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Caleb\OneDrive\Documents\robotics\2017\excel stat books\to publish\"/>
    </mc:Choice>
  </mc:AlternateContent>
  <bookViews>
    <workbookView xWindow="0" yWindow="0" windowWidth="12960" windowHeight="9675" tabRatio="730"/>
  </bookViews>
  <sheets>
    <sheet name="instructions and FAQ" sheetId="14" r:id="rId1"/>
    <sheet name="team match array" sheetId="19" state="hidden" r:id="rId2"/>
    <sheet name="images" sheetId="34" r:id="rId3"/>
    <sheet name="Event keys" sheetId="13" r:id="rId4"/>
    <sheet name="data import sorted" sheetId="15" state="hidden" r:id="rId5"/>
    <sheet name="data import" sheetId="3" r:id="rId6"/>
    <sheet name="team lookup" sheetId="6" r:id="rId7"/>
    <sheet name="match lookup" sheetId="7" r:id="rId8"/>
    <sheet name="seed values sorted" sheetId="21" state="hidden" r:id="rId9"/>
    <sheet name="all seed values" sheetId="35" state="hidden" r:id="rId10"/>
    <sheet name="seed values" sheetId="23" r:id="rId11"/>
    <sheet name="calculated contributions sorted" sheetId="18" state="hidden" r:id="rId12"/>
    <sheet name="calculated contributions" sheetId="4" r:id="rId13"/>
    <sheet name="predicted contributions sorted" sheetId="17" state="hidden" r:id="rId14"/>
    <sheet name="predicted contributions" sheetId="11" r:id="rId15"/>
    <sheet name="rankings sorted" sheetId="24" state="hidden" r:id="rId16"/>
    <sheet name="predicted rankings sorted" sheetId="16" state="hidden" r:id="rId17"/>
    <sheet name="predicted rankings" sheetId="8" r:id="rId18"/>
    <sheet name="rankings" sheetId="25" r:id="rId19"/>
    <sheet name="actual rankings" sheetId="27" state="hidden" r:id="rId20"/>
    <sheet name="simulation results" sheetId="10" state="hidden" r:id="rId21"/>
  </sheets>
  <functionGroups builtInGroupCount="18"/>
  <definedNames>
    <definedName name="_xlnm._FilterDatabase" localSheetId="19" hidden="1">'actual rankings'!$A$2:$GX$2</definedName>
    <definedName name="_xlnm._FilterDatabase" localSheetId="9" hidden="1">'all seed values'!$A$2:$CA$2</definedName>
    <definedName name="_xlnm._FilterDatabase" localSheetId="12" hidden="1">'calculated contributions'!$A$2:$AZ$2</definedName>
    <definedName name="_xlnm._FilterDatabase" localSheetId="5" hidden="1">'data import'!$A$5:$DL$5</definedName>
    <definedName name="_xlnm._FilterDatabase" localSheetId="14" hidden="1">'predicted contributions'!$A$2:$AZ$2</definedName>
    <definedName name="_xlnm._FilterDatabase" localSheetId="13" hidden="1">'predicted contributions sorted'!$A$2:$AZ$2</definedName>
    <definedName name="_xlnm._FilterDatabase" localSheetId="17" hidden="1">'predicted rankings'!$A$2:$GX$2</definedName>
    <definedName name="_xlnm._FilterDatabase" localSheetId="18" hidden="1">rankings!$A$2:$F$2</definedName>
    <definedName name="_xlnm._FilterDatabase" localSheetId="10" hidden="1">'seed values'!$A$2:$BA$2</definedName>
    <definedName name="q_match_data">'data import sorted'!$B$6:$SF$117</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4" i="6" l="1"/>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DC15" i="27" l="1"/>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G61" i="27" l="1"/>
  <c r="G62" i="27" s="1"/>
  <c r="J47" i="6" l="1"/>
  <c r="I47" i="6"/>
  <c r="L47" i="6"/>
  <c r="M47" i="6" s="1"/>
  <c r="AW10" i="6" l="1"/>
  <c r="BQ10" i="6" l="1"/>
  <c r="BQ9" i="6"/>
  <c r="E22" i="7" l="1"/>
  <c r="D22" i="7"/>
  <c r="C22" i="7"/>
  <c r="E7" i="7"/>
  <c r="D7" i="7"/>
  <c r="C7" i="7"/>
  <c r="T9" i="6"/>
  <c r="T10" i="6"/>
  <c r="E8" i="7" l="1"/>
  <c r="E9" i="7"/>
  <c r="C23" i="7"/>
  <c r="C24" i="7"/>
  <c r="C8" i="7"/>
  <c r="C9"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9" i="6"/>
  <c r="G2" i="6" l="1"/>
  <c r="C2" i="7"/>
  <c r="BU10" i="6"/>
  <c r="B32" i="7" l="1"/>
  <c r="B17" i="7"/>
  <c r="BH13" i="7"/>
  <c r="B30" i="7" s="1"/>
  <c r="BH12" i="7"/>
  <c r="BF13" i="7"/>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F31" i="7" s="1"/>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F16" i="7" s="1"/>
  <c r="AZ12" i="7"/>
  <c r="AV12" i="7"/>
  <c r="AR12" i="7"/>
  <c r="AN12" i="7"/>
  <c r="AJ12" i="7"/>
  <c r="AF12" i="7"/>
  <c r="AB12" i="7"/>
  <c r="X12" i="7"/>
  <c r="T12" i="7"/>
  <c r="P12" i="7"/>
  <c r="K12" i="7"/>
  <c r="BE15" i="7"/>
  <c r="AC15" i="7"/>
  <c r="Q15" i="7"/>
  <c r="BF14" i="7"/>
  <c r="AX14" i="7"/>
  <c r="AP14" i="7"/>
  <c r="AD14" i="7"/>
  <c r="R14" i="7"/>
  <c r="BD15" i="7"/>
  <c r="F32" i="7" s="1"/>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F17" i="7" s="1"/>
  <c r="AZ14" i="7"/>
  <c r="AV14" i="7"/>
  <c r="AR14" i="7"/>
  <c r="AJ14" i="7"/>
  <c r="AF14" i="7"/>
  <c r="X14" i="7"/>
  <c r="T14" i="7"/>
  <c r="L14" i="7"/>
  <c r="Z14" i="7"/>
  <c r="AQ15" i="7"/>
  <c r="K15" i="7"/>
  <c r="AN14" i="7"/>
  <c r="AB14" i="7"/>
  <c r="P14" i="7"/>
  <c r="BF15" i="7"/>
  <c r="BB15" i="7"/>
  <c r="AX15" i="7"/>
  <c r="AT15" i="7"/>
  <c r="AP15" i="7"/>
  <c r="C28" i="7" s="1"/>
  <c r="AL15" i="7"/>
  <c r="AH15" i="7"/>
  <c r="AD15" i="7"/>
  <c r="Z15" i="7"/>
  <c r="V15" i="7"/>
  <c r="R15" i="7"/>
  <c r="N15" i="7"/>
  <c r="BG14" i="7"/>
  <c r="BC14" i="7"/>
  <c r="AY14" i="7"/>
  <c r="AU14" i="7"/>
  <c r="AQ14" i="7"/>
  <c r="D13" i="7" s="1"/>
  <c r="AM14" i="7"/>
  <c r="AI14" i="7"/>
  <c r="AE14" i="7"/>
  <c r="AA14" i="7"/>
  <c r="W14" i="7"/>
  <c r="S14" i="7"/>
  <c r="O14" i="7"/>
  <c r="K14" i="7"/>
  <c r="BA15" i="7"/>
  <c r="AW15" i="7"/>
  <c r="AS15" i="7"/>
  <c r="AO15" i="7"/>
  <c r="AK15" i="7"/>
  <c r="AG15" i="7"/>
  <c r="Y15" i="7"/>
  <c r="U15" i="7"/>
  <c r="M15" i="7"/>
  <c r="BB14" i="7"/>
  <c r="AT14" i="7"/>
  <c r="AL14" i="7"/>
  <c r="AH14" i="7"/>
  <c r="V14" i="7"/>
  <c r="N14" i="7"/>
  <c r="BU11" i="6"/>
  <c r="D28" i="7" l="1"/>
  <c r="C13" i="7"/>
  <c r="A4" i="3"/>
  <c r="N2" i="6"/>
  <c r="J2" i="6"/>
  <c r="A5"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BU12" i="6"/>
  <c r="A12" i="6" l="1"/>
  <c r="A9" i="6"/>
  <c r="B1001" i="19"/>
  <c r="I6" i="7"/>
  <c r="BH6" i="7" s="1"/>
  <c r="I11" i="7"/>
  <c r="BH11" i="7" s="1"/>
  <c r="I10" i="7"/>
  <c r="BH10" i="7" s="1"/>
  <c r="I9" i="7"/>
  <c r="BH9" i="7" s="1"/>
  <c r="I8" i="7"/>
  <c r="BH8" i="7" s="1"/>
  <c r="I7" i="7"/>
  <c r="BH7" i="7" s="1"/>
  <c r="BU13" i="6"/>
  <c r="A13" i="6" l="1"/>
  <c r="B12" i="6"/>
  <c r="C12" i="6"/>
  <c r="B9" i="6"/>
  <c r="C9"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D10" i="7" s="1"/>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E25" i="7" s="1"/>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E10" i="7" s="1"/>
  <c r="BD6" i="7"/>
  <c r="C10" i="7" s="1"/>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D25" i="7" s="1"/>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14" i="6"/>
  <c r="C25" i="7" l="1"/>
  <c r="BI11" i="7"/>
  <c r="BI8" i="7"/>
  <c r="B28" i="7"/>
  <c r="E28" i="7" s="1"/>
  <c r="F9" i="6"/>
  <c r="J9" i="6"/>
  <c r="G9" i="6"/>
  <c r="K9" i="6"/>
  <c r="H9" i="6"/>
  <c r="L9" i="6"/>
  <c r="I9" i="6"/>
  <c r="M9" i="6"/>
  <c r="I12" i="6"/>
  <c r="M12" i="6"/>
  <c r="F12" i="6"/>
  <c r="J12" i="6"/>
  <c r="L12" i="6"/>
  <c r="H12" i="6"/>
  <c r="G12" i="6"/>
  <c r="K12" i="6"/>
  <c r="A14" i="6"/>
  <c r="E12" i="6"/>
  <c r="D12" i="6"/>
  <c r="C13" i="6"/>
  <c r="B13" i="6"/>
  <c r="E9" i="6"/>
  <c r="D9" i="6"/>
  <c r="A10" i="6"/>
  <c r="BU15" i="6"/>
  <c r="C10" i="6" l="1"/>
  <c r="B15" i="7"/>
  <c r="B13" i="7" s="1"/>
  <c r="N12" i="6"/>
  <c r="N9" i="6"/>
  <c r="H13" i="6"/>
  <c r="L13" i="6"/>
  <c r="M13" i="6"/>
  <c r="G13" i="6"/>
  <c r="I13" i="6"/>
  <c r="K13" i="6"/>
  <c r="F13" i="6"/>
  <c r="J13" i="6"/>
  <c r="A15" i="6"/>
  <c r="D13" i="6"/>
  <c r="E13" i="6"/>
  <c r="B14" i="6"/>
  <c r="C14" i="6"/>
  <c r="B10" i="6"/>
  <c r="A11" i="6"/>
  <c r="BU16" i="6"/>
  <c r="C11" i="6" l="1"/>
  <c r="E13" i="7"/>
  <c r="H10" i="6"/>
  <c r="L10" i="6"/>
  <c r="I10" i="6"/>
  <c r="M10" i="6"/>
  <c r="F10" i="6"/>
  <c r="J10" i="6"/>
  <c r="G10" i="6"/>
  <c r="K10" i="6"/>
  <c r="N13" i="6"/>
  <c r="G14" i="6"/>
  <c r="K14" i="6"/>
  <c r="H14" i="6"/>
  <c r="L14" i="6"/>
  <c r="F14" i="6"/>
  <c r="J14" i="6"/>
  <c r="I14" i="6"/>
  <c r="M14" i="6"/>
  <c r="A16" i="6"/>
  <c r="E14" i="6"/>
  <c r="D14" i="6"/>
  <c r="C15" i="6"/>
  <c r="B15" i="6"/>
  <c r="B11" i="6"/>
  <c r="D10" i="6"/>
  <c r="E10" i="6"/>
  <c r="BU17" i="6"/>
  <c r="N10" i="6" l="1"/>
  <c r="N14" i="6"/>
  <c r="F11" i="6"/>
  <c r="J11" i="6"/>
  <c r="G11" i="6"/>
  <c r="K11" i="6"/>
  <c r="I11" i="6"/>
  <c r="M11" i="6"/>
  <c r="H11" i="6"/>
  <c r="L11" i="6"/>
  <c r="F15" i="6"/>
  <c r="J15" i="6"/>
  <c r="G15" i="6"/>
  <c r="I15" i="6"/>
  <c r="K15" i="6"/>
  <c r="M15" i="6"/>
  <c r="H15" i="6"/>
  <c r="L15" i="6"/>
  <c r="A17" i="6"/>
  <c r="D15" i="6"/>
  <c r="E15" i="6"/>
  <c r="B16" i="6"/>
  <c r="C16" i="6"/>
  <c r="D11" i="6"/>
  <c r="E11" i="6"/>
  <c r="BU18" i="6"/>
  <c r="K16" i="6" l="1"/>
  <c r="N11" i="6"/>
  <c r="I16" i="6"/>
  <c r="M16" i="6"/>
  <c r="F16" i="6"/>
  <c r="J16" i="6"/>
  <c r="H16" i="6"/>
  <c r="G16" i="6"/>
  <c r="L16" i="6"/>
  <c r="N15" i="6"/>
  <c r="A18" i="6"/>
  <c r="E16" i="6"/>
  <c r="D16" i="6"/>
  <c r="C17" i="6"/>
  <c r="B17" i="6"/>
  <c r="BU19" i="6"/>
  <c r="N16" i="6" l="1"/>
  <c r="H17" i="6"/>
  <c r="L17" i="6"/>
  <c r="M17" i="6"/>
  <c r="K17" i="6"/>
  <c r="I17" i="6"/>
  <c r="G17" i="6"/>
  <c r="F17" i="6"/>
  <c r="J17" i="6"/>
  <c r="A19" i="6"/>
  <c r="D17" i="6"/>
  <c r="E17" i="6"/>
  <c r="B18" i="6"/>
  <c r="C18" i="6"/>
  <c r="BU20" i="6"/>
  <c r="A20" i="6" l="1"/>
  <c r="G18" i="6"/>
  <c r="K18" i="6"/>
  <c r="H18" i="6"/>
  <c r="L18" i="6"/>
  <c r="J18" i="6"/>
  <c r="I18" i="6"/>
  <c r="M18" i="6"/>
  <c r="F18" i="6"/>
  <c r="N17" i="6"/>
  <c r="E18" i="6"/>
  <c r="D18" i="6"/>
  <c r="C19" i="6"/>
  <c r="B19" i="6"/>
  <c r="BU21" i="6"/>
  <c r="C20" i="6" l="1"/>
  <c r="B20" i="6"/>
  <c r="J20" i="6" s="1"/>
  <c r="A21" i="6"/>
  <c r="N18" i="6"/>
  <c r="F19" i="6"/>
  <c r="J19" i="6"/>
  <c r="G19" i="6"/>
  <c r="K19" i="6"/>
  <c r="M19" i="6"/>
  <c r="H19" i="6"/>
  <c r="L19" i="6"/>
  <c r="I19" i="6"/>
  <c r="D19" i="6"/>
  <c r="E19" i="6"/>
  <c r="BU22" i="6"/>
  <c r="F20" i="6" l="1"/>
  <c r="D20" i="6"/>
  <c r="G20" i="6"/>
  <c r="E20" i="6"/>
  <c r="M20" i="6"/>
  <c r="K20" i="6"/>
  <c r="H20" i="6"/>
  <c r="I20" i="6"/>
  <c r="L20" i="6"/>
  <c r="A22" i="6"/>
  <c r="B21" i="6"/>
  <c r="C21" i="6"/>
  <c r="N19" i="6"/>
  <c r="BU23" i="6"/>
  <c r="N20" i="6" l="1"/>
  <c r="A23" i="6"/>
  <c r="I21" i="6"/>
  <c r="F21" i="6"/>
  <c r="L21" i="6"/>
  <c r="G21" i="6"/>
  <c r="M21" i="6"/>
  <c r="J21" i="6"/>
  <c r="H21" i="6"/>
  <c r="K21" i="6"/>
  <c r="B22" i="6"/>
  <c r="C22" i="6"/>
  <c r="D21" i="6"/>
  <c r="E21" i="6"/>
  <c r="BU24" i="6"/>
  <c r="A24" i="6" l="1"/>
  <c r="N21" i="6"/>
  <c r="C23" i="6"/>
  <c r="B23" i="6"/>
  <c r="F22" i="6"/>
  <c r="H22" i="6"/>
  <c r="I22" i="6"/>
  <c r="M22" i="6"/>
  <c r="K22" i="6"/>
  <c r="J22" i="6"/>
  <c r="L22" i="6"/>
  <c r="G22" i="6"/>
  <c r="D22" i="6"/>
  <c r="E22" i="6"/>
  <c r="BU25" i="6"/>
  <c r="N22" i="6" l="1"/>
  <c r="A25" i="6"/>
  <c r="A29" i="6"/>
  <c r="H23" i="6"/>
  <c r="F23" i="6"/>
  <c r="K23" i="6"/>
  <c r="M23" i="6"/>
  <c r="L23" i="6"/>
  <c r="J23" i="6"/>
  <c r="G23" i="6"/>
  <c r="I23" i="6"/>
  <c r="B24" i="6"/>
  <c r="C24" i="6"/>
  <c r="D23" i="6"/>
  <c r="E23" i="6"/>
  <c r="BU26" i="6"/>
  <c r="C29" i="6" l="1"/>
  <c r="A30" i="6"/>
  <c r="B29" i="6"/>
  <c r="J29" i="6" s="1"/>
  <c r="I24" i="6"/>
  <c r="G24" i="6"/>
  <c r="J24" i="6"/>
  <c r="L24" i="6"/>
  <c r="M24" i="6"/>
  <c r="K24" i="6"/>
  <c r="F24" i="6"/>
  <c r="H24" i="6"/>
  <c r="N23" i="6"/>
  <c r="C25" i="6"/>
  <c r="B25" i="6"/>
  <c r="E24" i="6"/>
  <c r="D24" i="6"/>
  <c r="BU27" i="6"/>
  <c r="I29" i="6" l="1"/>
  <c r="L29" i="6"/>
  <c r="N29" i="6"/>
  <c r="O29" i="6"/>
  <c r="H29" i="6"/>
  <c r="F29" i="6"/>
  <c r="G29" i="6"/>
  <c r="H25" i="6"/>
  <c r="J25" i="6"/>
  <c r="G25" i="6"/>
  <c r="K25" i="6"/>
  <c r="L25" i="6"/>
  <c r="M25" i="6"/>
  <c r="I25" i="6"/>
  <c r="F25" i="6"/>
  <c r="C30" i="6"/>
  <c r="A31" i="6"/>
  <c r="B30" i="6"/>
  <c r="J30" i="6" s="1"/>
  <c r="E25" i="6"/>
  <c r="D25" i="6"/>
  <c r="N24" i="6"/>
  <c r="E29" i="6"/>
  <c r="D29" i="6"/>
  <c r="L30" i="6" l="1"/>
  <c r="I30" i="6"/>
  <c r="N30" i="6"/>
  <c r="O30" i="6"/>
  <c r="K29" i="6"/>
  <c r="M29" i="6" s="1"/>
  <c r="P29" i="6" s="1"/>
  <c r="N25" i="6"/>
  <c r="H30" i="6"/>
  <c r="F30" i="6"/>
  <c r="G30" i="6"/>
  <c r="D30" i="6"/>
  <c r="E30" i="6"/>
  <c r="B31" i="6"/>
  <c r="J31" i="6" s="1"/>
  <c r="C31" i="6"/>
  <c r="A32" i="6"/>
  <c r="L31" i="6" l="1"/>
  <c r="I31" i="6"/>
  <c r="N31" i="6"/>
  <c r="O31" i="6"/>
  <c r="K30" i="6"/>
  <c r="M30" i="6" s="1"/>
  <c r="P30" i="6" s="1"/>
  <c r="H31" i="6"/>
  <c r="F31" i="6"/>
  <c r="G31" i="6"/>
  <c r="D31" i="6"/>
  <c r="E31" i="6"/>
  <c r="C32" i="6"/>
  <c r="A33" i="6"/>
  <c r="B32" i="6"/>
  <c r="J32" i="6" s="1"/>
  <c r="L32" i="6" l="1"/>
  <c r="I32" i="6"/>
  <c r="N32" i="6"/>
  <c r="O32" i="6"/>
  <c r="K31" i="6"/>
  <c r="M31" i="6" s="1"/>
  <c r="P31" i="6" s="1"/>
  <c r="C33" i="6"/>
  <c r="A34" i="6"/>
  <c r="B33" i="6"/>
  <c r="J33" i="6" s="1"/>
  <c r="D32" i="6"/>
  <c r="E32" i="6"/>
  <c r="F32" i="6"/>
  <c r="H32" i="6"/>
  <c r="G32" i="6"/>
  <c r="L33" i="6" l="1"/>
  <c r="I33" i="6"/>
  <c r="N33" i="6"/>
  <c r="O33" i="6"/>
  <c r="K32" i="6"/>
  <c r="M32" i="6" s="1"/>
  <c r="P32" i="6" s="1"/>
  <c r="F33" i="6"/>
  <c r="G33" i="6"/>
  <c r="H33" i="6"/>
  <c r="B34" i="6"/>
  <c r="J34" i="6" s="1"/>
  <c r="A35" i="6"/>
  <c r="C34" i="6"/>
  <c r="E33" i="6"/>
  <c r="D33" i="6"/>
  <c r="L34" i="6" l="1"/>
  <c r="I34" i="6"/>
  <c r="N34" i="6"/>
  <c r="O34" i="6"/>
  <c r="K33" i="6"/>
  <c r="M33" i="6" s="1"/>
  <c r="P33" i="6" s="1"/>
  <c r="E34" i="6"/>
  <c r="D34" i="6"/>
  <c r="F34" i="6"/>
  <c r="H34" i="6"/>
  <c r="G34" i="6"/>
  <c r="A36" i="6"/>
  <c r="B35" i="6"/>
  <c r="J35" i="6" s="1"/>
  <c r="C35" i="6"/>
  <c r="L35" i="6" l="1"/>
  <c r="I35" i="6"/>
  <c r="N35" i="6"/>
  <c r="O35" i="6"/>
  <c r="K34" i="6"/>
  <c r="M34" i="6" s="1"/>
  <c r="P34" i="6" s="1"/>
  <c r="G35" i="6"/>
  <c r="H35" i="6"/>
  <c r="F35" i="6"/>
  <c r="E35" i="6"/>
  <c r="D35" i="6"/>
  <c r="C36" i="6"/>
  <c r="A37" i="6"/>
  <c r="B36" i="6"/>
  <c r="J36" i="6" s="1"/>
  <c r="L36" i="6" l="1"/>
  <c r="I36" i="6"/>
  <c r="N36" i="6"/>
  <c r="O36" i="6"/>
  <c r="K35" i="6"/>
  <c r="M35" i="6" s="1"/>
  <c r="P35" i="6" s="1"/>
  <c r="A38" i="6"/>
  <c r="C37" i="6"/>
  <c r="B37" i="6"/>
  <c r="J37" i="6" s="1"/>
  <c r="F36" i="6"/>
  <c r="G36" i="6"/>
  <c r="H36" i="6"/>
  <c r="E36" i="6"/>
  <c r="D36" i="6"/>
  <c r="L37" i="6" l="1"/>
  <c r="I37" i="6"/>
  <c r="N37" i="6"/>
  <c r="O37" i="6"/>
  <c r="K36" i="6"/>
  <c r="M36" i="6" s="1"/>
  <c r="P36" i="6" s="1"/>
  <c r="F37" i="6"/>
  <c r="G37" i="6"/>
  <c r="H37" i="6"/>
  <c r="D37" i="6"/>
  <c r="E37" i="6"/>
  <c r="B38" i="6"/>
  <c r="J38" i="6" s="1"/>
  <c r="C38" i="6"/>
  <c r="A39" i="6"/>
  <c r="L38" i="6" l="1"/>
  <c r="I38" i="6"/>
  <c r="N38" i="6"/>
  <c r="O38" i="6"/>
  <c r="K37" i="6"/>
  <c r="M37" i="6" s="1"/>
  <c r="P37" i="6" s="1"/>
  <c r="B39" i="6"/>
  <c r="J39" i="6" s="1"/>
  <c r="C39" i="6"/>
  <c r="A40" i="6"/>
  <c r="D38" i="6"/>
  <c r="E38" i="6"/>
  <c r="H38" i="6"/>
  <c r="G38" i="6"/>
  <c r="F38" i="6"/>
  <c r="L39" i="6" l="1"/>
  <c r="I39" i="6"/>
  <c r="N39" i="6"/>
  <c r="O39" i="6"/>
  <c r="K38" i="6"/>
  <c r="M38" i="6" s="1"/>
  <c r="P38" i="6" s="1"/>
  <c r="B40" i="6"/>
  <c r="J40" i="6" s="1"/>
  <c r="C40" i="6"/>
  <c r="A41" i="6"/>
  <c r="E39" i="6"/>
  <c r="D39" i="6"/>
  <c r="F39" i="6"/>
  <c r="G39" i="6"/>
  <c r="H39" i="6"/>
  <c r="L40" i="6" l="1"/>
  <c r="I40" i="6"/>
  <c r="N40" i="6"/>
  <c r="O40" i="6"/>
  <c r="K39" i="6"/>
  <c r="M39" i="6" s="1"/>
  <c r="P39" i="6" s="1"/>
  <c r="C41" i="6"/>
  <c r="A42" i="6"/>
  <c r="B41" i="6"/>
  <c r="J41" i="6" s="1"/>
  <c r="D40" i="6"/>
  <c r="E40" i="6"/>
  <c r="F40" i="6"/>
  <c r="G40" i="6"/>
  <c r="H40" i="6"/>
  <c r="L41" i="6" l="1"/>
  <c r="I41" i="6"/>
  <c r="N41" i="6"/>
  <c r="O41" i="6"/>
  <c r="K40" i="6"/>
  <c r="M40" i="6" s="1"/>
  <c r="P40" i="6" s="1"/>
  <c r="G41" i="6"/>
  <c r="H41" i="6"/>
  <c r="F41" i="6"/>
  <c r="C42" i="6"/>
  <c r="B42" i="6"/>
  <c r="J42" i="6" s="1"/>
  <c r="A43" i="6"/>
  <c r="D41" i="6"/>
  <c r="E41" i="6"/>
  <c r="L42" i="6" l="1"/>
  <c r="M42" i="6" s="1"/>
  <c r="I42" i="6"/>
  <c r="N42" i="6"/>
  <c r="O42" i="6"/>
  <c r="K41" i="6"/>
  <c r="M41" i="6" s="1"/>
  <c r="P41" i="6" s="1"/>
  <c r="E42" i="6"/>
  <c r="D42" i="6"/>
  <c r="C43" i="6"/>
  <c r="B43" i="6"/>
  <c r="J43" i="6" s="1"/>
  <c r="A44" i="6"/>
  <c r="H42" i="6"/>
  <c r="F42" i="6"/>
  <c r="G42" i="6"/>
  <c r="P42" i="6" l="1"/>
  <c r="L43" i="6"/>
  <c r="I43" i="6"/>
  <c r="N43" i="6"/>
  <c r="O43" i="6"/>
  <c r="H43" i="6"/>
  <c r="G43" i="6"/>
  <c r="F43" i="6"/>
  <c r="E43" i="6"/>
  <c r="D43" i="6"/>
  <c r="B44" i="6"/>
  <c r="J44" i="6" s="1"/>
  <c r="C44" i="6"/>
  <c r="A45" i="6"/>
  <c r="L44" i="6" l="1"/>
  <c r="I44" i="6"/>
  <c r="N44" i="6"/>
  <c r="O44" i="6"/>
  <c r="K43" i="6"/>
  <c r="M43" i="6" s="1"/>
  <c r="P43" i="6" s="1"/>
  <c r="F44" i="6"/>
  <c r="G44" i="6"/>
  <c r="H44" i="6"/>
  <c r="C45" i="6"/>
  <c r="A46" i="6"/>
  <c r="B45" i="6"/>
  <c r="J45" i="6" s="1"/>
  <c r="D44" i="6"/>
  <c r="E44" i="6"/>
  <c r="L45" i="6" l="1"/>
  <c r="I45" i="6"/>
  <c r="N45" i="6"/>
  <c r="O45" i="6"/>
  <c r="K44" i="6"/>
  <c r="M44" i="6" s="1"/>
  <c r="P44" i="6" s="1"/>
  <c r="D45" i="6"/>
  <c r="E45" i="6"/>
  <c r="F45" i="6"/>
  <c r="G45" i="6"/>
  <c r="H45" i="6"/>
  <c r="B46" i="6"/>
  <c r="J46" i="6" s="1"/>
  <c r="C46" i="6"/>
  <c r="L46" i="6" l="1"/>
  <c r="I46" i="6"/>
  <c r="N46" i="6"/>
  <c r="O46" i="6"/>
  <c r="K45" i="6"/>
  <c r="M45" i="6" s="1"/>
  <c r="P45" i="6" s="1"/>
  <c r="G46" i="6"/>
  <c r="H46" i="6"/>
  <c r="F46" i="6"/>
  <c r="D46" i="6"/>
  <c r="E46" i="6"/>
  <c r="K46" i="6" l="1"/>
  <c r="M46" i="6" s="1"/>
  <c r="P46" i="6" s="1"/>
</calcChain>
</file>

<file path=xl/sharedStrings.xml><?xml version="1.0" encoding="utf-8"?>
<sst xmlns="http://schemas.openxmlformats.org/spreadsheetml/2006/main" count="5971" uniqueCount="3743">
  <si>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</si>
  <si>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</si>
  <si>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</si>
  <si>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</si>
  <si>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</si>
  <si>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</si>
  <si>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</si>
  <si>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</si>
  <si>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</si>
  <si>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</si>
  <si>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</si>
  <si>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</si>
  <si>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</si>
  <si>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</si>
  <si>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</si>
  <si>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</si>
  <si>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</si>
  <si>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</si>
  <si>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</si>
  <si>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</si>
  <si>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</si>
  <si>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</si>
  <si>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</si>
  <si>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</si>
  <si>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</si>
  <si>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</si>
  <si>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</si>
  <si>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</si>
  <si>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</si>
  <si>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</si>
  <si>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</si>
  <si>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</si>
  <si>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</si>
  <si>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</si>
  <si>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</si>
  <si>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</si>
  <si>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</si>
  <si>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</si>
  <si>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</si>
  <si>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</si>
  <si>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</si>
  <si>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</si>
  <si>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</si>
  <si>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</si>
  <si>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</si>
  <si>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</si>
  <si>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</si>
  <si>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</si>
  <si>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</si>
  <si>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</si>
  <si>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</si>
  <si>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</si>
  <si>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</si>
  <si>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</si>
  <si>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</si>
  <si>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</si>
  <si>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</si>
  <si>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</si>
  <si>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</si>
  <si>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</si>
  <si>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</si>
  <si>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</si>
  <si>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</si>
  <si>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</si>
  <si>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</si>
  <si>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</si>
  <si>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</si>
  <si>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</si>
  <si>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</si>
  <si>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</si>
  <si>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</si>
  <si>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</si>
  <si>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</si>
  <si>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</si>
  <si>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</si>
  <si>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</si>
  <si>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</si>
  <si>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</si>
  <si>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</si>
  <si>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</si>
  <si>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</si>
  <si>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</si>
  <si>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</si>
  <si>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</si>
  <si>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</si>
  <si>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</si>
  <si>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</si>
  <si>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</si>
  <si>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</si>
  <si>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</si>
  <si>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</si>
  <si>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</si>
  <si>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</si>
  <si>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</si>
  <si>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</si>
  <si>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</si>
  <si>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</si>
  <si>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</si>
  <si>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</si>
  <si>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</si>
  <si>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</si>
  <si>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</si>
  <si>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</si>
  <si>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</si>
  <si>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</si>
  <si>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</si>
  <si>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</si>
  <si>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</si>
  <si>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</si>
  <si>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</si>
  <si>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</si>
  <si>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</si>
  <si>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</si>
  <si>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</si>
  <si>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</si>
  <si>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</si>
  <si>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</si>
  <si>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</si>
  <si>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</si>
  <si>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</si>
  <si>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</si>
  <si>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</si>
  <si>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</si>
  <si>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</si>
  <si>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</si>
  <si>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</si>
  <si>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</si>
  <si>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</si>
  <si>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</si>
  <si>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</si>
  <si>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</si>
  <si>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</si>
  <si>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</si>
  <si>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</si>
  <si>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</si>
  <si>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</si>
  <si>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</si>
  <si>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</si>
  <si>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</si>
  <si>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</si>
  <si>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</si>
  <si>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</si>
  <si>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</si>
  <si>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</si>
  <si>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</si>
  <si>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</si>
  <si>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</si>
  <si>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</si>
  <si>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</si>
  <si>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</si>
  <si>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</si>
  <si>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</si>
  <si>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</si>
  <si>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</si>
  <si>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</si>
  <si>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</si>
  <si>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</si>
  <si>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</si>
  <si>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</si>
  <si>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</si>
  <si>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</si>
  <si>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</si>
  <si>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</si>
  <si>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</si>
  <si>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</si>
  <si>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</si>
  <si>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</si>
  <si>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</si>
  <si>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</si>
  <si>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</si>
  <si>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</si>
  <si>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</si>
  <si>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</si>
  <si>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</si>
  <si>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</si>
  <si>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</si>
  <si>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</si>
  <si>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</si>
  <si>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</si>
  <si>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</si>
  <si>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</si>
  <si>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</si>
  <si>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</si>
  <si>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</si>
  <si>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</si>
  <si>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</si>
  <si>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</si>
  <si>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</si>
  <si>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</si>
  <si>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</si>
  <si>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</si>
  <si>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</si>
  <si>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</si>
  <si>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</si>
  <si>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</si>
  <si>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</si>
  <si>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</si>
  <si>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</si>
  <si>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</si>
  <si>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</si>
  <si>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</si>
  <si>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</si>
  <si>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</si>
  <si>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</si>
  <si>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</si>
  <si>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</si>
  <si>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</si>
  <si>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</si>
  <si>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</si>
  <si>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</si>
  <si>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</si>
  <si>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</si>
  <si>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</si>
  <si>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</si>
  <si>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</si>
  <si>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</si>
  <si>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</si>
  <si>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</si>
  <si>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</si>
  <si>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</si>
  <si>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</si>
  <si>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</si>
  <si>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</si>
  <si>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</si>
  <si>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</si>
  <si>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</si>
  <si>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</si>
  <si>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</si>
  <si>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</si>
  <si>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</si>
  <si>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</si>
  <si>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</si>
  <si>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</si>
  <si>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</si>
  <si>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</si>
  <si>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</si>
  <si>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</si>
  <si>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</si>
  <si>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</si>
  <si>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</si>
  <si>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</si>
  <si>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</si>
  <si>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</si>
  <si>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</si>
  <si>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</si>
  <si>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</si>
  <si>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</si>
  <si>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</si>
  <si>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</si>
  <si>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</si>
  <si>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</si>
  <si>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</si>
  <si>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</si>
  <si>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</si>
  <si>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</si>
  <si>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</si>
  <si>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</si>
  <si>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</si>
  <si>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</si>
  <si>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</si>
  <si>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</si>
  <si>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</si>
  <si>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</si>
  <si>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</si>
  <si>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</si>
  <si>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</si>
  <si>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</si>
  <si>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</si>
  <si>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</si>
  <si>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</si>
  <si>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</si>
  <si>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</si>
  <si>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</si>
  <si>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</si>
  <si>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</si>
  <si>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</si>
  <si>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</si>
  <si>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</si>
  <si>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</si>
  <si>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</si>
  <si>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</si>
  <si>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</si>
  <si>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</si>
  <si>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</si>
  <si>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</si>
  <si>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</si>
  <si>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</si>
  <si>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</si>
  <si>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</si>
  <si>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</si>
  <si>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</si>
  <si>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</si>
  <si>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</si>
  <si>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</si>
  <si>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</si>
  <si>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</si>
  <si>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</si>
  <si>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</si>
  <si>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</si>
  <si>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</si>
  <si>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</si>
  <si>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</si>
  <si>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</si>
  <si>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</si>
  <si>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</si>
  <si>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</si>
  <si>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</si>
  <si>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</si>
  <si>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</si>
  <si>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</si>
  <si>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</si>
  <si>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</si>
  <si>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</si>
  <si>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</si>
  <si>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</si>
  <si>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</si>
  <si>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</si>
  <si>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</si>
  <si>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</si>
  <si>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</si>
  <si>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</si>
  <si>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</si>
  <si>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</si>
  <si>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</si>
  <si>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</si>
  <si>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</si>
  <si>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</si>
  <si>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</si>
  <si>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</si>
  <si>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</si>
  <si>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</si>
  <si>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</si>
  <si>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</si>
  <si>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</si>
  <si>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</si>
  <si>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</si>
  <si>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</si>
  <si>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</si>
  <si>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</si>
  <si>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</si>
  <si>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</si>
  <si>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</si>
  <si>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</si>
  <si>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</si>
  <si>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</si>
  <si>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</si>
  <si>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</si>
  <si>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</si>
  <si>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</si>
  <si>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</si>
  <si>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</si>
  <si>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</si>
  <si>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</si>
  <si>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</si>
  <si>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</si>
  <si>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</si>
  <si>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</si>
  <si>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</si>
  <si>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</si>
  <si>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</si>
  <si>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</si>
  <si>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</si>
  <si>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</si>
  <si>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</si>
  <si>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</si>
  <si>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</si>
  <si>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</si>
  <si>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</si>
  <si>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</si>
  <si>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</si>
  <si>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</si>
  <si>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</si>
  <si>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</si>
  <si>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</si>
  <si>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</si>
  <si>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</si>
  <si>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</si>
  <si>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</si>
  <si>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</si>
  <si>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</si>
  <si>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</si>
  <si>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</si>
  <si>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</si>
  <si>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</si>
  <si>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</si>
  <si>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</si>
  <si>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</si>
  <si>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</si>
  <si>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</si>
  <si>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</si>
  <si>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</si>
  <si>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</si>
  <si>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</si>
  <si>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</si>
  <si>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</si>
  <si>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</si>
  <si>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</si>
  <si>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</si>
  <si>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</si>
  <si>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</si>
  <si>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</si>
  <si>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</si>
  <si>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</si>
  <si>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</si>
  <si>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</si>
  <si>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</si>
  <si>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</si>
  <si>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</si>
  <si>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</si>
  <si>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</si>
  <si>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</si>
  <si>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</si>
  <si>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</si>
  <si>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</si>
  <si>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</si>
  <si>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</si>
  <si>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</si>
  <si>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</si>
  <si>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</si>
  <si>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</si>
  <si>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</si>
  <si>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</si>
  <si>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</si>
  <si>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</si>
  <si>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</si>
  <si>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</si>
  <si>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</si>
  <si>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</si>
  <si>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</si>
  <si>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</si>
  <si>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</si>
  <si>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</si>
  <si>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</si>
  <si>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</si>
  <si>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</si>
  <si>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</si>
  <si>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</si>
  <si>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</si>
  <si>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</si>
  <si>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</si>
  <si>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</si>
  <si>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</si>
  <si>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</si>
  <si>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</si>
  <si>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</si>
  <si>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</si>
  <si>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</si>
  <si>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</si>
  <si>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</si>
  <si>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</si>
  <si>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</si>
  <si>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</si>
  <si>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</si>
  <si>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</si>
  <si>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</si>
  <si>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</si>
  <si>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</si>
  <si>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</si>
  <si>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</si>
  <si>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</si>
  <si>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</si>
  <si>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</si>
  <si>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</si>
  <si>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</si>
  <si>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</si>
  <si>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</si>
  <si>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</si>
  <si>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</si>
  <si>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</si>
  <si>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</si>
  <si>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</si>
  <si>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</si>
  <si>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</si>
  <si>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</si>
  <si>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</si>
  <si>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</si>
  <si>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</si>
  <si>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</si>
  <si>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</si>
  <si>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</si>
  <si>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</si>
  <si>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</si>
  <si>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</si>
  <si>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</si>
  <si>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</si>
  <si>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</si>
  <si>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</si>
  <si>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</si>
  <si>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</si>
  <si>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</si>
  <si>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</si>
  <si>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</si>
  <si>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</si>
  <si>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</si>
  <si>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</si>
  <si>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</si>
  <si>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</si>
  <si>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</si>
  <si>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</si>
  <si>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</si>
  <si>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</si>
  <si>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</si>
  <si>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</si>
  <si>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</si>
  <si>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</si>
  <si>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</si>
  <si>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</si>
  <si>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</si>
  <si>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</si>
  <si>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</si>
  <si>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</si>
  <si>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</si>
  <si>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</si>
  <si>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</si>
  <si>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</si>
  <si>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</si>
  <si>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</si>
  <si>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</si>
  <si>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</si>
  <si>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</si>
  <si>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</si>
  <si>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</si>
  <si>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</si>
  <si>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</si>
  <si>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</si>
  <si>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</si>
  <si>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</si>
  <si>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</si>
  <si>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</si>
  <si>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</si>
  <si>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</si>
  <si>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</si>
  <si>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</si>
  <si>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</si>
  <si>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</si>
  <si>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</si>
  <si>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</si>
  <si>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</si>
  <si>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</si>
  <si>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</si>
  <si>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</si>
  <si>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</si>
  <si>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</si>
  <si>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</si>
  <si>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</si>
  <si>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</si>
  <si>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</si>
  <si>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</si>
  <si>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</si>
  <si>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</si>
  <si>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</si>
  <si>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</si>
  <si>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</si>
  <si>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</si>
  <si>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</si>
  <si>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</si>
  <si>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</si>
  <si>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</si>
  <si>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</si>
  <si>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</si>
  <si>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</si>
  <si>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</si>
  <si>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</si>
  <si>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</si>
  <si>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</si>
  <si>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</si>
  <si>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</si>
  <si>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</si>
  <si>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</si>
  <si>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</si>
  <si>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</si>
  <si>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</si>
  <si>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</si>
  <si>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</si>
  <si>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</si>
  <si>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</si>
  <si>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</si>
  <si>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</si>
  <si>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</si>
  <si>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</si>
  <si>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</si>
  <si>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</si>
  <si>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</si>
  <si>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</si>
  <si>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</si>
  <si>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</si>
  <si>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</si>
  <si>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</si>
  <si>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</si>
  <si>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</si>
  <si>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</si>
  <si>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</si>
  <si>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</si>
  <si>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</si>
  <si>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</si>
  <si>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</si>
  <si>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</si>
  <si>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</si>
  <si>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</si>
  <si>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</si>
  <si>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</si>
  <si>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</si>
  <si>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</si>
  <si>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</si>
  <si>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</si>
  <si>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</si>
  <si>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</si>
  <si>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</si>
  <si>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</si>
  <si>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</si>
  <si>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</si>
  <si>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</si>
  <si>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</si>
  <si>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</si>
  <si>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</si>
  <si>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</si>
  <si>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</si>
  <si>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</si>
  <si>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</si>
  <si>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</si>
  <si>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</si>
  <si>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</si>
  <si>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</si>
  <si>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</si>
  <si>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</si>
  <si>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</si>
  <si>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</si>
  <si>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</si>
  <si>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</si>
  <si>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</si>
  <si>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</si>
  <si>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</si>
  <si>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</si>
  <si>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</si>
  <si>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</si>
  <si>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</si>
  <si>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</si>
  <si>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</si>
  <si>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</si>
  <si>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</si>
  <si>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</si>
  <si>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</si>
  <si>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</si>
  <si>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</si>
  <si>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</si>
  <si>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</si>
  <si>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</si>
  <si>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</si>
  <si>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</si>
  <si>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</si>
  <si>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</si>
  <si>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</si>
  <si>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</si>
  <si>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</si>
  <si>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</si>
  <si>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</si>
  <si>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</si>
  <si>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</si>
  <si>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</si>
  <si>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</si>
  <si>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</si>
  <si>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</si>
  <si>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</si>
  <si>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</si>
  <si>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</si>
  <si>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</si>
  <si>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</si>
  <si>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</si>
  <si>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</si>
  <si>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</si>
  <si>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</si>
  <si>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</si>
  <si>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</si>
  <si>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</si>
  <si>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</si>
  <si>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</si>
  <si>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</si>
  <si>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</si>
  <si>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</si>
  <si>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</si>
  <si>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</si>
  <si>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</si>
  <si>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</si>
  <si>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</si>
  <si>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</si>
  <si>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</si>
  <si>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</si>
  <si>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</si>
  <si>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</si>
  <si>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</si>
  <si>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</si>
  <si>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</si>
  <si>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</si>
  <si>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</si>
  <si>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</si>
  <si>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</si>
  <si>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</si>
  <si>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</si>
  <si>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</si>
  <si>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</si>
  <si>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</si>
  <si>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</si>
  <si>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</si>
  <si>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</si>
  <si>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</si>
  <si>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</si>
  <si>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</si>
  <si>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</si>
  <si>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</si>
  <si>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</si>
  <si>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</si>
  <si>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</si>
  <si>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</si>
  <si>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</si>
  <si>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</si>
  <si>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</si>
  <si>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</si>
  <si>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</si>
  <si>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</si>
  <si>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</si>
  <si>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</si>
  <si>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</si>
  <si>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</si>
  <si>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</si>
  <si>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</si>
  <si>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</si>
  <si>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</si>
  <si>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</si>
  <si>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</si>
  <si>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</si>
  <si>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</si>
  <si>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</si>
  <si>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</si>
  <si>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</si>
  <si>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</si>
  <si>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</si>
  <si>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</si>
  <si>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</si>
  <si>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</si>
  <si>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</si>
  <si>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</si>
  <si>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</si>
  <si>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</si>
  <si>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</si>
  <si>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</si>
  <si>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</si>
  <si>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</si>
  <si>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</si>
  <si>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</si>
  <si>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</si>
  <si>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</si>
  <si>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</si>
  <si>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</si>
  <si>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</si>
  <si>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</si>
  <si>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</si>
  <si>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</si>
  <si>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</si>
  <si>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</si>
  <si>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</si>
  <si>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</si>
  <si>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</si>
  <si>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</si>
  <si>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</si>
  <si>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</si>
  <si>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</si>
  <si>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</si>
  <si>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</si>
  <si>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</si>
  <si>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</si>
  <si>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</si>
  <si>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</si>
  <si>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</si>
  <si>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</si>
  <si>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</si>
  <si>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</si>
  <si>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</si>
  <si>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</si>
  <si>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</si>
  <si>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</si>
  <si>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</si>
  <si>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</si>
  <si>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</si>
  <si>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</si>
  <si>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</si>
  <si>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</si>
  <si>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</si>
  <si>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</si>
  <si>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</si>
  <si>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</si>
  <si>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</si>
  <si>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</si>
  <si>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</si>
  <si>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</si>
  <si>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</si>
  <si>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</si>
  <si>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</si>
  <si>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</si>
  <si>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</si>
  <si>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</si>
  <si>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</si>
  <si>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</si>
  <si>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</si>
  <si>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</si>
  <si>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</si>
  <si>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</si>
  <si>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</si>
  <si>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</si>
  <si>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</si>
  <si>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</si>
  <si>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</si>
  <si>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</si>
  <si>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</si>
  <si>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</si>
  <si>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</si>
  <si>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</si>
  <si>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</si>
  <si>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</si>
  <si>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</si>
  <si>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</si>
  <si>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</si>
  <si>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</si>
  <si>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</si>
  <si>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</si>
  <si>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</si>
  <si>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</si>
  <si>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</si>
  <si>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</si>
  <si>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</si>
  <si>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</si>
  <si>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</si>
  <si>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</si>
  <si>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</si>
  <si>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</si>
  <si>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</si>
  <si>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</si>
  <si>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</si>
  <si>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</si>
  <si>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</si>
  <si>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</si>
  <si>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</si>
  <si>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</si>
  <si>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</si>
  <si>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</si>
  <si>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</si>
  <si>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</si>
  <si>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</si>
  <si>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</si>
  <si>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</si>
  <si>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</si>
  <si>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</si>
  <si>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</si>
  <si>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</si>
  <si>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</si>
  <si>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</si>
  <si>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</si>
  <si>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</si>
  <si>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</si>
  <si>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</si>
  <si>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</si>
  <si>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</si>
  <si>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</si>
  <si>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</si>
  <si>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</si>
  <si>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</si>
  <si>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</si>
  <si>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</si>
  <si>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</si>
  <si>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</si>
  <si>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</si>
  <si>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</si>
  <si>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</si>
  <si>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</si>
  <si>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</si>
  <si>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</si>
  <si>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</si>
  <si>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</si>
  <si>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</si>
  <si>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</si>
  <si>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</si>
  <si>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</si>
  <si>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</si>
  <si>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</si>
  <si>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</si>
  <si>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</si>
  <si>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</si>
  <si>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</si>
  <si>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</si>
  <si>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</si>
  <si>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</si>
  <si>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</si>
  <si>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</si>
  <si>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</si>
  <si>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</si>
  <si>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</si>
  <si>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</si>
  <si>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</si>
  <si>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</si>
  <si>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</si>
  <si>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</si>
  <si>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</si>
  <si>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</si>
  <si>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</si>
  <si>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</si>
  <si>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</si>
  <si>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</si>
  <si>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</si>
  <si>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</si>
  <si>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</si>
  <si>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</si>
  <si>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</si>
  <si>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</si>
  <si>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</si>
  <si>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</si>
  <si>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</si>
  <si>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</si>
  <si>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</si>
  <si>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</si>
  <si>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</si>
  <si>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</si>
  <si>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</si>
  <si>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</si>
  <si>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</si>
  <si>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</si>
  <si>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</si>
  <si>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</si>
  <si>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</si>
  <si>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</si>
  <si>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</si>
  <si>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</si>
  <si>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</si>
  <si>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</si>
  <si>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</si>
  <si>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</si>
  <si>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</si>
  <si>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</si>
  <si>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</si>
  <si>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</si>
  <si>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</si>
  <si>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</si>
  <si>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</si>
  <si>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</si>
  <si>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</si>
  <si>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</si>
  <si>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</si>
  <si>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</si>
  <si>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</si>
  <si>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</si>
  <si>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</si>
  <si>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</si>
  <si>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</si>
  <si>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</si>
  <si>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</si>
  <si>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</si>
  <si>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</si>
  <si>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</si>
  <si>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</si>
  <si>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</si>
  <si>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</si>
  <si>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</si>
  <si>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</si>
  <si>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</si>
  <si>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</si>
  <si>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</si>
  <si>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</si>
  <si>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</si>
  <si>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</si>
  <si>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</si>
  <si>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</si>
  <si>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</si>
  <si>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</si>
  <si>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</si>
  <si>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</si>
  <si>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</si>
  <si>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</si>
  <si>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</si>
  <si>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</si>
  <si>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</si>
  <si>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</si>
  <si>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</si>
  <si>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</si>
  <si>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</si>
  <si>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</si>
  <si>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</si>
  <si>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</si>
  <si>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</si>
  <si>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</si>
  <si>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</si>
  <si>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</si>
  <si>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</si>
  <si>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</si>
  <si>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</si>
  <si>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</si>
  <si>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</si>
  <si>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</si>
  <si>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</si>
  <si>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</si>
  <si>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</si>
  <si>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</si>
  <si>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</si>
  <si>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</si>
  <si>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</si>
  <si>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</si>
  <si>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</si>
  <si>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</si>
  <si>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</si>
  <si>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</si>
  <si>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</si>
  <si>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</si>
  <si>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</si>
  <si>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</si>
  <si>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</si>
  <si>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</si>
  <si>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</si>
  <si>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</si>
  <si>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</si>
  <si>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</si>
  <si>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</si>
  <si>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</si>
  <si>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</si>
  <si>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</si>
  <si>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</si>
  <si>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</si>
  <si>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</si>
  <si>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</si>
  <si>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</si>
  <si>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</si>
  <si>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</si>
  <si>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</si>
  <si>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</si>
  <si>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</si>
  <si>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</si>
  <si>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</si>
  <si>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</si>
  <si>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</si>
  <si>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</si>
  <si>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</si>
  <si>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</si>
  <si>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</si>
  <si>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</si>
  <si>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</si>
  <si>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</si>
  <si>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</si>
  <si>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</si>
  <si>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</si>
  <si>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</si>
  <si>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</si>
  <si>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</si>
  <si>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</si>
  <si>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</si>
  <si>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</si>
  <si>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</si>
  <si>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</si>
  <si>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</si>
  <si>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</si>
  <si>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</si>
  <si>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</si>
  <si>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</si>
  <si>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</si>
  <si>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</si>
  <si>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</si>
  <si>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</si>
  <si>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</si>
  <si>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</si>
  <si>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</si>
  <si>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</si>
  <si>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</si>
  <si>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</si>
  <si>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</si>
  <si>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</si>
  <si>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</si>
  <si>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</si>
  <si>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</si>
  <si>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</si>
  <si>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</si>
  <si>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</si>
  <si>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</si>
  <si>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</si>
  <si>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</si>
  <si>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</si>
  <si>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</si>
  <si>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</si>
  <si>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</si>
  <si>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</si>
  <si>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</si>
  <si>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</si>
  <si>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</si>
  <si>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</si>
  <si>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</si>
  <si>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</si>
  <si>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</si>
  <si>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</si>
  <si>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</si>
  <si>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</si>
  <si>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</si>
  <si>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</si>
  <si>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</si>
  <si>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</si>
  <si>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</si>
  <si>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</si>
  <si>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</si>
  <si>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</si>
  <si>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</si>
  <si>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</si>
  <si>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</si>
  <si>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</si>
  <si>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</si>
  <si>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</si>
  <si>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</si>
  <si>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</si>
  <si>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</si>
  <si>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</si>
  <si>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</si>
  <si>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</si>
  <si>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</si>
  <si>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</si>
  <si>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</si>
  <si>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</si>
  <si>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</si>
  <si>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</si>
  <si>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</si>
  <si>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</si>
  <si>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</si>
  <si>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</si>
  <si>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</si>
  <si>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</si>
  <si>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</si>
  <si>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</si>
  <si>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</si>
  <si>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</si>
  <si>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</si>
  <si>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</si>
  <si>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</si>
  <si>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</si>
  <si>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</si>
  <si>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</si>
  <si>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</si>
  <si>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</si>
  <si>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</si>
  <si>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</si>
  <si>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</si>
  <si>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</si>
  <si>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</si>
  <si>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</si>
  <si>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</si>
  <si>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</si>
  <si>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</si>
  <si>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</si>
  <si>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</si>
  <si>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</si>
  <si>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</si>
  <si>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</si>
  <si>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</si>
  <si>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</si>
  <si>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</si>
  <si>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</si>
  <si>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</si>
  <si>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</si>
  <si>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</si>
  <si>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</si>
  <si>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</si>
  <si>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</si>
  <si>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</si>
  <si>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</si>
  <si>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</si>
  <si>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</si>
  <si>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</si>
  <si>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</si>
  <si>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</si>
  <si>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</si>
  <si>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</si>
  <si>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</si>
  <si>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</si>
  <si>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</si>
  <si>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</si>
  <si>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</si>
  <si>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</si>
  <si>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</si>
  <si>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</si>
  <si>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</si>
  <si>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</si>
  <si>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</si>
  <si>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</si>
  <si>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</si>
  <si>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</si>
  <si>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</si>
  <si>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</si>
  <si>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</si>
  <si>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</si>
  <si>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</si>
  <si>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</si>
  <si>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</si>
  <si>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</si>
  <si>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</si>
  <si>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</si>
  <si>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</si>
  <si>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</si>
  <si>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</si>
  <si>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</si>
  <si>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</si>
  <si>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</si>
  <si>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</si>
  <si>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</si>
  <si>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</si>
  <si>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</si>
  <si>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</si>
  <si>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</si>
  <si>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</si>
  <si>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</si>
  <si>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</si>
  <si>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</si>
  <si>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</si>
  <si>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</si>
  <si>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</si>
  <si>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</si>
  <si>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</si>
  <si>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</si>
  <si>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</si>
  <si>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</si>
  <si>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</si>
  <si>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</si>
  <si>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</si>
  <si>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</si>
  <si>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</si>
  <si>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</si>
  <si>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</si>
  <si>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</si>
  <si>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</si>
  <si>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</si>
  <si>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</si>
  <si>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</si>
  <si>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</si>
  <si>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</si>
  <si>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</si>
  <si>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</si>
  <si>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</si>
  <si>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</si>
  <si>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</si>
  <si>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</si>
  <si>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</si>
  <si>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</si>
  <si>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</si>
  <si>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</si>
  <si>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</si>
  <si>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</si>
  <si>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</si>
  <si>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</si>
  <si>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</si>
  <si>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</si>
  <si>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</si>
  <si>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</si>
  <si>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</si>
  <si>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</si>
  <si>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</si>
  <si>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</si>
  <si>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</si>
  <si>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</si>
  <si>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</si>
  <si>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</si>
  <si>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</si>
  <si>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</si>
  <si>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</si>
  <si>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</si>
  <si>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</si>
  <si>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</si>
  <si>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</si>
  <si>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</si>
  <si>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</si>
  <si>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</si>
  <si>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</si>
  <si>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</si>
  <si>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</si>
  <si>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</si>
  <si>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</si>
  <si>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</si>
  <si>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</si>
  <si>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</si>
  <si>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</si>
  <si>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</si>
  <si>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</si>
  <si>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</si>
  <si>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</si>
  <si>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</si>
  <si>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</si>
  <si>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</si>
  <si>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</si>
  <si>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</si>
  <si>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</si>
  <si>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</si>
  <si>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</si>
  <si>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</si>
  <si>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</si>
  <si>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</si>
  <si>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</si>
  <si>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</si>
  <si>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</si>
  <si>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</si>
  <si>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</si>
  <si>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</si>
  <si>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</si>
  <si>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</si>
  <si>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</si>
  <si>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</si>
  <si>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</si>
  <si>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</si>
  <si>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</si>
  <si>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</si>
  <si>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</si>
  <si>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</si>
  <si>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</si>
  <si>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</si>
  <si>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</si>
  <si>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</si>
  <si>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</si>
  <si>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</si>
  <si>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</si>
  <si>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</si>
  <si>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</si>
  <si>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</si>
  <si>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</si>
  <si>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</si>
  <si>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</si>
  <si>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</si>
  <si>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</si>
  <si>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</si>
  <si>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</si>
  <si>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</si>
  <si>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</si>
  <si>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</si>
  <si>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</si>
  <si>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</si>
  <si>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</si>
  <si>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</si>
  <si>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</si>
  <si>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</si>
  <si>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</si>
  <si>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</si>
  <si>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</si>
  <si>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</si>
  <si>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</si>
  <si>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</si>
  <si>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</si>
  <si>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</si>
  <si>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</si>
  <si>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</si>
  <si>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</si>
  <si>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</si>
  <si>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</si>
  <si>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</si>
  <si>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</si>
  <si>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</si>
  <si>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</si>
  <si>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</si>
  <si>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</si>
  <si>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</si>
  <si>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</si>
  <si>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</si>
  <si>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</si>
  <si>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</si>
  <si>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</si>
  <si>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</si>
  <si>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</si>
  <si>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</si>
  <si>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</si>
  <si>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</si>
  <si>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</si>
  <si>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</si>
  <si>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</si>
  <si>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</si>
  <si>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</si>
  <si>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</si>
  <si>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</si>
  <si>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</si>
  <si>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</si>
  <si>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</si>
  <si>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</si>
  <si>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</si>
  <si>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</si>
  <si>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</si>
  <si>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</si>
  <si>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</si>
  <si>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</si>
  <si>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</si>
  <si>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</si>
  <si>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</si>
  <si>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</si>
  <si>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</si>
  <si>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</si>
  <si>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</si>
  <si>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</si>
  <si>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</si>
  <si>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</si>
  <si>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</si>
  <si>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</si>
  <si>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</si>
  <si>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</si>
  <si>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</si>
  <si>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</si>
  <si>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</si>
  <si>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</si>
  <si>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</si>
  <si>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</si>
  <si>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</si>
  <si>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</si>
  <si>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</si>
  <si>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</si>
  <si>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</si>
  <si>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</si>
  <si>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</si>
  <si>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</si>
  <si>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</si>
  <si>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</si>
  <si>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</si>
  <si>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</si>
  <si>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</si>
  <si>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</si>
  <si>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</si>
  <si>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</si>
  <si>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</si>
  <si>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</si>
  <si>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</si>
  <si>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</si>
  <si>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</si>
  <si>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</si>
  <si>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</si>
  <si>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</si>
  <si>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</si>
  <si>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</si>
  <si>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</si>
  <si>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</si>
  <si>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</si>
  <si>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</si>
  <si>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</si>
  <si>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</si>
  <si>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</si>
  <si>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</si>
  <si>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</si>
  <si>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</si>
  <si>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</si>
  <si>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</si>
  <si>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</si>
  <si>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</si>
  <si>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</si>
  <si>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</si>
  <si>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</si>
  <si>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</si>
  <si>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</si>
  <si>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</si>
  <si>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</si>
  <si>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</si>
  <si>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</si>
  <si>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</si>
  <si>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</si>
  <si>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</si>
  <si>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</si>
  <si>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</si>
  <si>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</si>
  <si>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</si>
  <si>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</si>
  <si>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</si>
  <si>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</si>
  <si>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</si>
  <si>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</si>
  <si>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</si>
  <si>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</si>
  <si>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</si>
  <si>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</si>
  <si>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</si>
  <si>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</si>
  <si>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</si>
  <si>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</si>
  <si>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</si>
  <si>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</si>
  <si>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</si>
  <si>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</si>
  <si>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</si>
  <si>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</si>
  <si>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</si>
  <si>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</si>
  <si>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</si>
  <si>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</si>
  <si>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</si>
  <si>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</si>
  <si>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</si>
  <si>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</si>
  <si>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</si>
  <si>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</si>
  <si>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</si>
  <si>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</si>
  <si>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</si>
  <si>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</si>
  <si>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</si>
  <si>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</si>
  <si>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</si>
  <si>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</si>
  <si>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</si>
  <si>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</si>
  <si>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</si>
  <si>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</si>
  <si>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</si>
  <si>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</si>
  <si>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</si>
  <si>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</si>
  <si>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</si>
  <si>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</si>
  <si>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</si>
  <si>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</si>
  <si>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</si>
  <si>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</si>
  <si>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</si>
  <si>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</si>
  <si>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</si>
  <si>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</si>
  <si>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</si>
  <si>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</si>
  <si>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</si>
  <si>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</si>
  <si>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</si>
  <si>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</si>
  <si>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</si>
  <si>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</si>
  <si>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</si>
  <si>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</si>
  <si>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</si>
  <si>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</si>
  <si>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</si>
  <si>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</si>
  <si>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</si>
  <si>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</si>
  <si>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</si>
  <si>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</si>
  <si>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</si>
  <si>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</si>
  <si>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</si>
  <si>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</si>
  <si>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</si>
  <si>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</si>
  <si>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</si>
  <si>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</si>
  <si>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</si>
  <si>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</si>
  <si>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</si>
  <si>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</si>
  <si>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</si>
  <si>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</si>
  <si>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</si>
  <si>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</si>
  <si>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</si>
  <si>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</si>
  <si>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</si>
  <si>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</si>
  <si>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</si>
  <si>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</si>
  <si>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</si>
  <si>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</si>
  <si>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</si>
  <si>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</si>
  <si>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</si>
  <si>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</si>
  <si>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</si>
  <si>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</si>
  <si>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</si>
  <si>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</si>
  <si>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</si>
  <si>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</si>
  <si>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</si>
  <si>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</si>
  <si>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</si>
  <si>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</si>
  <si>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</si>
  <si>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</si>
  <si>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</si>
  <si>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</si>
  <si>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</si>
  <si>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</si>
  <si>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</si>
  <si>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</si>
  <si>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</si>
  <si>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</si>
  <si>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</si>
  <si>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</si>
  <si>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</si>
  <si>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</si>
  <si>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</si>
  <si>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</si>
  <si>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</si>
  <si>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</si>
  <si>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</si>
  <si>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</si>
  <si>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</si>
  <si>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</si>
  <si>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</si>
  <si>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</si>
  <si>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</si>
  <si>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</si>
  <si>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</si>
  <si>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</si>
  <si>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</si>
  <si>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</si>
  <si>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</si>
  <si>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</si>
  <si>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</si>
  <si>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</si>
  <si>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</si>
  <si>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</si>
  <si>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</si>
  <si>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</si>
  <si>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</si>
  <si>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</si>
  <si>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</si>
  <si>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</si>
  <si>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</si>
  <si>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</si>
  <si>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</si>
  <si>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</si>
  <si>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</si>
  <si>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</si>
  <si>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</si>
  <si>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</si>
  <si>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</si>
  <si>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</si>
  <si>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</si>
  <si>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</si>
  <si>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</si>
  <si>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</si>
  <si>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</si>
  <si>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</si>
  <si>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</si>
  <si>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</si>
  <si>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</si>
  <si>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</si>
  <si>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</si>
  <si>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</si>
  <si>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</si>
  <si>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</si>
  <si>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</si>
  <si>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</si>
  <si>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</si>
  <si>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</si>
  <si>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</si>
  <si>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</si>
  <si>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</si>
  <si>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</si>
  <si>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</si>
  <si>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</si>
  <si>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</si>
  <si>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</si>
  <si>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</si>
  <si>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</si>
  <si>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</si>
  <si>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</si>
  <si>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</si>
  <si>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</si>
  <si>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</si>
  <si>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</si>
  <si>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</si>
  <si>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</si>
  <si>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</si>
  <si>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</si>
  <si>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</si>
  <si>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</si>
  <si>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</si>
  <si>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</si>
  <si>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</si>
  <si>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</si>
  <si>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</si>
  <si>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</si>
  <si>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</si>
  <si>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</si>
  <si>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</si>
  <si>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</si>
  <si>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</si>
  <si>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</si>
  <si>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</si>
  <si>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</si>
  <si>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</si>
  <si>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</si>
  <si>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</si>
  <si>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</si>
  <si>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</si>
  <si>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</si>
  <si>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</si>
  <si>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</si>
  <si>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</si>
  <si>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</si>
  <si>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</si>
  <si>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</si>
  <si>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</si>
  <si>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</si>
  <si>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</si>
  <si>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</si>
  <si>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</si>
  <si>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</si>
  <si>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</si>
  <si>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</si>
  <si>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</si>
  <si>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</si>
  <si>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</si>
  <si>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</si>
  <si>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</si>
  <si>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</si>
  <si>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</si>
  <si>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</si>
  <si>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</si>
  <si>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</si>
  <si>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</si>
  <si>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</si>
  <si>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</si>
  <si>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</si>
  <si>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</si>
  <si>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</si>
  <si>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</si>
  <si>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</si>
  <si>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</si>
  <si>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</si>
  <si>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</si>
  <si>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</si>
  <si>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</si>
  <si>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</si>
  <si>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</si>
  <si>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</si>
  <si>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</si>
  <si>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</si>
  <si>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</si>
  <si>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</si>
  <si>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</si>
  <si>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</si>
  <si>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</si>
  <si>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</si>
  <si>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</si>
  <si>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</si>
  <si>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</si>
  <si>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</si>
  <si>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</si>
  <si>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</si>
  <si>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</si>
  <si>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</si>
  <si>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</si>
  <si>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</si>
  <si>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</si>
  <si>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</si>
  <si>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</si>
  <si>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</si>
  <si>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</si>
  <si>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</si>
  <si>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</si>
  <si>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</si>
  <si>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</si>
  <si>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</si>
  <si>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</si>
  <si>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</si>
  <si>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</si>
  <si>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</si>
  <si>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</si>
  <si>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</si>
  <si>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</si>
  <si>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</si>
  <si>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</si>
  <si>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</si>
  <si>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</si>
  <si>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</si>
  <si>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</si>
  <si>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</si>
  <si>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</si>
  <si>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</si>
  <si>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</si>
  <si>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</si>
  <si>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</si>
  <si>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</si>
  <si>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</si>
  <si>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</si>
  <si>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</si>
  <si>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</si>
  <si>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</si>
  <si>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</si>
  <si>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</si>
  <si>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</si>
  <si>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</si>
  <si>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</si>
  <si>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</si>
  <si>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</si>
  <si>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</si>
  <si>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</si>
  <si>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</si>
  <si>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</si>
  <si>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</si>
  <si>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</si>
  <si>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</si>
  <si>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</si>
  <si>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</si>
  <si>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</si>
  <si>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</si>
  <si>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</si>
  <si>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</si>
  <si>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</si>
  <si>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</si>
  <si>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</si>
  <si>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</si>
  <si>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</si>
  <si>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</si>
  <si>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</si>
  <si>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</si>
  <si>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</si>
  <si>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</si>
  <si>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</si>
  <si>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</si>
  <si>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</si>
  <si>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</si>
  <si>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</si>
  <si>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</si>
  <si>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</si>
  <si>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</si>
  <si>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</si>
  <si>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</si>
  <si>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</si>
  <si>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</si>
  <si>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</si>
  <si>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</si>
  <si>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</si>
  <si>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</si>
  <si>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</si>
  <si>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</si>
  <si>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</si>
  <si>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</si>
  <si>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</si>
  <si>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</si>
  <si>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</si>
  <si>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</si>
  <si>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</si>
  <si>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</si>
  <si>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</si>
  <si>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</si>
  <si>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</si>
  <si>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</si>
  <si>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</si>
  <si>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</si>
  <si>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</si>
  <si>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</si>
  <si>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</si>
  <si>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</si>
  <si>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</si>
  <si>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</si>
  <si>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</si>
  <si>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</si>
  <si>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</si>
  <si>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</si>
  <si>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</si>
  <si>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</si>
  <si>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</si>
  <si>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</si>
  <si>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</si>
  <si>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</si>
  <si>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</si>
  <si>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</si>
  <si>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</si>
  <si>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</si>
  <si>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</si>
  <si>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</si>
  <si>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</si>
  <si>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</si>
  <si>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</si>
  <si>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</si>
  <si>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</si>
  <si>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</si>
  <si>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</si>
  <si>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</si>
  <si>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</si>
  <si>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</si>
  <si>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</si>
  <si>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</si>
  <si>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</si>
  <si>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</si>
  <si>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</si>
  <si>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</si>
  <si>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</si>
  <si>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</si>
  <si>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</si>
  <si>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</si>
  <si>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</si>
  <si>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</si>
  <si>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</si>
  <si>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</si>
  <si>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</si>
  <si>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</si>
  <si>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</si>
  <si>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</si>
  <si>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</si>
  <si>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</si>
  <si>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</si>
  <si>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</si>
  <si>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</si>
  <si>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</si>
  <si>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</si>
  <si>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</si>
  <si>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</si>
  <si>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</si>
  <si>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</si>
  <si>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</si>
  <si>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</si>
  <si>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</si>
  <si>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</si>
  <si>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</si>
  <si>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</si>
  <si>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</si>
  <si>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</si>
  <si>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</si>
  <si>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</si>
  <si>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</si>
  <si>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</si>
  <si>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</si>
  <si>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</si>
  <si>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</si>
  <si>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</si>
  <si>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</si>
  <si>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</si>
  <si>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</si>
  <si>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</si>
  <si>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</si>
  <si>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</si>
  <si>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</si>
  <si>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</si>
  <si>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</si>
  <si>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</si>
  <si>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</si>
  <si>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</si>
  <si>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</si>
  <si>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</si>
  <si>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</si>
  <si>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</si>
  <si>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</si>
  <si>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</si>
  <si>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</si>
  <si>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</si>
  <si>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</si>
  <si>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</si>
  <si>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</si>
  <si>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</si>
  <si>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</si>
  <si>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</si>
  <si>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</si>
  <si>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</si>
  <si>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</si>
  <si>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</si>
  <si>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</si>
  <si>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</si>
  <si>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</si>
  <si>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</si>
  <si>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</si>
  <si>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</si>
  <si>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</si>
  <si>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</si>
  <si>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</si>
  <si>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</si>
  <si>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</si>
  <si>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</si>
  <si>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</si>
  <si>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</si>
  <si>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</si>
  <si>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</si>
  <si>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</si>
  <si>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</si>
  <si>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</si>
  <si>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</si>
  <si>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</si>
  <si>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</si>
  <si>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</si>
  <si>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</si>
  <si>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</si>
  <si>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</si>
  <si>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</si>
  <si>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</si>
  <si>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</si>
  <si>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</si>
  <si>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</si>
  <si>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</si>
  <si>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</si>
  <si>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</si>
  <si>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</si>
  <si>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</si>
  <si>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</si>
  <si>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</si>
  <si>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</si>
  <si>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</si>
  <si>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</si>
  <si>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</si>
  <si>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</si>
  <si>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</si>
  <si>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</si>
  <si>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</si>
  <si>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</si>
  <si>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</si>
  <si>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</si>
  <si>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</si>
  <si>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</si>
  <si>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</si>
  <si>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</si>
  <si>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</si>
  <si>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</si>
  <si>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</si>
  <si>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</si>
  <si>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</si>
  <si>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</si>
  <si>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</si>
  <si>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</si>
  <si>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</si>
  <si>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</si>
  <si>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</si>
  <si>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</si>
  <si>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</si>
  <si>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</si>
  <si>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</si>
  <si>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</si>
  <si>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</si>
  <si>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</si>
  <si>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</si>
  <si>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</si>
  <si>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</si>
  <si>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</si>
  <si>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</si>
  <si>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</si>
  <si>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</si>
  <si>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</si>
  <si>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</si>
  <si>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</si>
  <si>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</si>
  <si>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</si>
  <si>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</si>
  <si>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</si>
  <si>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</si>
  <si>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</si>
  <si>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</si>
  <si>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</si>
  <si>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</si>
  <si>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</si>
  <si>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</si>
  <si>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</si>
  <si>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</si>
  <si>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</si>
  <si>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</si>
  <si>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</si>
  <si>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</si>
  <si>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</si>
  <si>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</si>
  <si>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</si>
  <si>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</si>
  <si>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</si>
  <si>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</si>
  <si>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</si>
  <si>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</si>
  <si>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</si>
  <si>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</si>
  <si>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</si>
  <si>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</si>
  <si>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</si>
  <si>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</si>
  <si>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</si>
  <si>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</si>
  <si>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</si>
  <si>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</si>
  <si>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</si>
  <si>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</si>
  <si>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</si>
  <si>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</si>
  <si>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</si>
  <si>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</si>
  <si>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</si>
  <si>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</si>
  <si>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</si>
  <si>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</si>
  <si>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</si>
  <si>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</si>
  <si>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</si>
  <si>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</si>
  <si>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</si>
  <si>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</si>
  <si>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</si>
  <si>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</si>
  <si>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</si>
  <si>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</si>
  <si>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</si>
  <si>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</si>
  <si>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</si>
  <si>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</si>
  <si>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</si>
  <si>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</si>
  <si>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</si>
  <si>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</si>
  <si>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</si>
  <si>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</si>
  <si>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</si>
  <si>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</si>
  <si>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</si>
  <si>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</si>
  <si>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</si>
  <si>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</si>
  <si>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</si>
  <si>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</si>
  <si>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</si>
  <si>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</si>
  <si>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</si>
  <si>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</si>
  <si>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</si>
  <si>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</si>
  <si>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</si>
  <si>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</si>
  <si>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</si>
  <si>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</si>
  <si>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</si>
  <si>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</si>
  <si>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</si>
  <si>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</si>
  <si>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</si>
  <si>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</si>
  <si>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</si>
  <si>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</si>
  <si>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</si>
  <si>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</si>
  <si>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</si>
  <si>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</si>
  <si>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</si>
  <si>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</si>
  <si>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</si>
  <si>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</si>
  <si>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</si>
  <si>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</si>
  <si>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</si>
  <si>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</si>
  <si>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</si>
  <si>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</si>
  <si>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</si>
  <si>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</si>
  <si>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</si>
  <si>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</si>
  <si>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</si>
  <si>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</si>
  <si>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</si>
  <si>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</si>
  <si>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</si>
  <si>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</si>
  <si>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</si>
  <si>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</si>
  <si>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</si>
  <si>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</si>
  <si>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</si>
  <si>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</si>
  <si>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</si>
  <si>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</si>
  <si>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</si>
  <si>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</si>
  <si>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</si>
  <si>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</si>
  <si>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</si>
  <si>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</si>
  <si>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</si>
  <si>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</si>
  <si>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</si>
  <si>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</si>
  <si>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</si>
  <si>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</si>
  <si>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</si>
  <si>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</si>
  <si>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</si>
  <si>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</si>
  <si>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</si>
  <si>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</si>
  <si>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</si>
  <si>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</si>
  <si>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</si>
  <si>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</si>
  <si>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</si>
  <si>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</si>
  <si>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</si>
  <si>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</si>
  <si>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</si>
  <si>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</si>
  <si>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</si>
  <si>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</si>
  <si>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</si>
  <si>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</si>
  <si>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</si>
  <si>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</si>
  <si>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</si>
  <si>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</si>
  <si>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</si>
  <si>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</si>
  <si>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</si>
  <si>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</si>
  <si>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</si>
  <si>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</si>
  <si>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</si>
  <si>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</si>
  <si>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</si>
  <si>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</si>
  <si>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</si>
  <si>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</si>
  <si>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</si>
  <si>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</si>
  <si>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</si>
  <si>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</si>
  <si>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</si>
  <si>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</si>
  <si>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</si>
  <si>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</si>
  <si>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</si>
  <si>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</si>
  <si>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</si>
  <si>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</si>
  <si>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</si>
  <si>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</si>
  <si>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</si>
  <si>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</si>
  <si>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</si>
  <si>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</si>
  <si>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</si>
  <si>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</si>
  <si>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</si>
  <si>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</si>
  <si>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</si>
  <si>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</si>
  <si>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</si>
  <si>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</si>
  <si>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</si>
  <si>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</si>
  <si>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</si>
  <si>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</si>
  <si>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</si>
  <si>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</si>
  <si>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</si>
  <si>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</si>
  <si>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</si>
  <si>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</si>
  <si>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</si>
  <si>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</si>
  <si>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</si>
  <si>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</si>
  <si>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</si>
  <si>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</si>
  <si>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</si>
  <si>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</si>
  <si>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</si>
  <si>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</si>
  <si>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</si>
  <si>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</si>
  <si>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</si>
  <si>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</si>
  <si>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</si>
  <si>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</si>
  <si>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</si>
  <si>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</si>
  <si>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</si>
  <si>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</si>
  <si>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</si>
  <si>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</si>
  <si>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</si>
  <si>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</si>
  <si>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</si>
  <si>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</si>
  <si>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</si>
  <si>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</si>
  <si>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</si>
  <si>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</si>
  <si>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</si>
  <si>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</si>
  <si>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</si>
  <si>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</si>
  <si>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</si>
  <si>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</si>
  <si>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</si>
  <si>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</si>
  <si>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</si>
  <si>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</si>
  <si>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</si>
  <si>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</si>
  <si>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</si>
  <si>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</si>
  <si>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</si>
  <si>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</si>
  <si>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</si>
  <si>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</si>
  <si>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</si>
  <si>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</si>
  <si>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</si>
  <si>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</si>
  <si>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</si>
  <si>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</si>
  <si>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</si>
  <si>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</si>
  <si>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</si>
  <si>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</si>
  <si>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</si>
  <si>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</si>
  <si>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</si>
  <si>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</si>
  <si>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</si>
  <si>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</si>
  <si>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</si>
  <si>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</si>
  <si>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</si>
  <si>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</si>
  <si>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</si>
  <si>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</si>
  <si>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</si>
  <si>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</si>
  <si>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</si>
  <si>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</si>
  <si>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</si>
  <si>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</si>
  <si>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</si>
  <si>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</si>
  <si>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</si>
  <si>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</si>
  <si>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</si>
  <si>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</si>
  <si>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</si>
  <si>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</si>
  <si>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</si>
  <si>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</si>
  <si>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</si>
  <si>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</si>
  <si>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</si>
  <si>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</si>
  <si>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</si>
  <si>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</si>
  <si>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</si>
  <si>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</si>
  <si>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</si>
  <si>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</si>
  <si>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</si>
  <si>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</si>
  <si>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</si>
  <si>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</si>
  <si>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</si>
  <si>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</si>
  <si>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</si>
  <si>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</si>
  <si>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</si>
  <si>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</si>
  <si>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</si>
  <si>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</si>
  <si>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</si>
  <si>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</si>
  <si>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</si>
  <si>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</si>
  <si>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</si>
  <si>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</si>
  <si>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</si>
  <si>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</si>
  <si>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</si>
  <si>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</si>
  <si>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</si>
  <si>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</si>
  <si>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</si>
  <si>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</si>
  <si>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</si>
  <si>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</si>
  <si>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</si>
  <si>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</si>
  <si>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</si>
  <si>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</si>
  <si>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</si>
  <si>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</si>
  <si>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</si>
  <si>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</si>
  <si>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</si>
  <si>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</si>
  <si>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</si>
  <si>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</si>
  <si>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</si>
  <si>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</si>
  <si>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</si>
  <si>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</si>
  <si>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</si>
  <si>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</si>
  <si>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</si>
  <si>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</si>
  <si>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</si>
  <si>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</si>
  <si>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</si>
  <si>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</si>
  <si>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</si>
  <si>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</si>
  <si>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</si>
  <si>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</si>
  <si>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</si>
  <si>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</si>
  <si>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</si>
  <si>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</si>
  <si>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</si>
  <si>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</si>
  <si>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</si>
  <si>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</si>
  <si>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</si>
  <si>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</si>
  <si>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</si>
  <si>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</si>
  <si>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</si>
  <si>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</si>
  <si>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</si>
  <si>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</si>
  <si>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</si>
  <si>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</si>
  <si>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</si>
  <si>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</si>
  <si>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</si>
  <si>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</si>
  <si>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</si>
  <si>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</si>
  <si>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</si>
  <si>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</si>
  <si>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</si>
  <si>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</si>
  <si>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</si>
  <si>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</si>
  <si>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</si>
  <si>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</si>
  <si>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</si>
  <si>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</si>
  <si>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</si>
  <si>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</si>
  <si>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</si>
  <si>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</si>
  <si>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</si>
  <si>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</si>
  <si>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</si>
  <si>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</si>
  <si>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</si>
  <si>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</si>
  <si>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</si>
  <si>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</si>
  <si>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</si>
  <si>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</si>
  <si>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</si>
  <si>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</si>
  <si>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</si>
  <si>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</si>
  <si>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</si>
  <si>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</si>
  <si>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</si>
  <si>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</si>
  <si>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</si>
  <si>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</si>
  <si>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</si>
  <si>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</si>
  <si>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</si>
  <si>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</si>
  <si>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</si>
  <si>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</si>
  <si>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</si>
  <si>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</si>
  <si>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</si>
  <si>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</si>
  <si>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</si>
  <si>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</si>
  <si>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</si>
  <si>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</si>
  <si>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</si>
  <si>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</si>
  <si>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</si>
  <si>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</si>
  <si>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</si>
  <si>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</si>
  <si>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</si>
  <si>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</si>
  <si>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</si>
  <si>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</si>
  <si>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</si>
  <si>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</si>
  <si>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</si>
  <si>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</si>
  <si>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</si>
  <si>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</si>
  <si>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</si>
  <si>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</si>
  <si>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</si>
  <si>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</si>
  <si>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</si>
  <si>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</si>
  <si>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</si>
  <si>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</si>
  <si>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</si>
  <si>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</si>
  <si>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</si>
  <si>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</si>
  <si>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</si>
  <si>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</si>
  <si>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</si>
  <si>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</si>
  <si>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</si>
  <si>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</si>
  <si>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</si>
  <si>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</si>
  <si>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</si>
  <si>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</si>
  <si>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</si>
  <si>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</si>
  <si>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</si>
  <si>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</si>
  <si>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</si>
  <si>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</si>
  <si>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</si>
  <si>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</si>
  <si>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</si>
  <si>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</si>
  <si>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</si>
  <si>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</si>
  <si>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</si>
  <si>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</si>
  <si>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</si>
  <si>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</si>
  <si>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</si>
  <si>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</si>
  <si>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</si>
  <si>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</si>
  <si>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</si>
  <si>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</si>
  <si>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</si>
  <si>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</si>
  <si>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</si>
  <si>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</si>
  <si>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</si>
  <si>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</si>
  <si>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</si>
  <si>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</si>
  <si>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</si>
  <si>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</si>
  <si>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</si>
  <si>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</si>
  <si>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</si>
  <si>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</si>
  <si>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</si>
  <si>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</si>
  <si>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</si>
  <si>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</si>
  <si>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</si>
  <si>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</si>
  <si>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</si>
  <si>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</si>
  <si>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</si>
  <si>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</si>
  <si>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</si>
  <si>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</si>
  <si>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</si>
  <si>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</si>
  <si>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</si>
  <si>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</si>
  <si>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</si>
  <si>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</si>
  <si>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</si>
  <si>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</si>
  <si>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</si>
  <si>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</si>
  <si>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</si>
  <si>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</si>
  <si>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</si>
  <si>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</si>
  <si>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</si>
  <si>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</si>
  <si>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</si>
  <si>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</si>
  <si>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</si>
  <si>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</si>
  <si>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</si>
  <si>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</si>
  <si>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</si>
  <si>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</si>
  <si>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</si>
  <si>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</si>
  <si>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</si>
  <si>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</si>
  <si>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</si>
  <si>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</si>
  <si>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</si>
  <si>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</si>
  <si>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</si>
  <si>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</si>
  <si>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</si>
  <si>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</si>
  <si>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</si>
  <si>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</si>
  <si>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</si>
  <si>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</si>
  <si>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</si>
  <si>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</si>
  <si>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</si>
  <si>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</si>
  <si>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</si>
  <si>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</si>
  <si>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</si>
  <si>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</si>
  <si>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</si>
  <si>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</si>
  <si>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</si>
  <si>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</si>
  <si>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</si>
  <si>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</si>
  <si>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</si>
  <si>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</si>
  <si>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</si>
  <si>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</si>
  <si>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</si>
  <si>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</si>
  <si>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</si>
  <si>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</si>
  <si>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</si>
  <si>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</si>
  <si>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</si>
  <si>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</si>
  <si>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</si>
  <si>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</si>
  <si>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</si>
  <si>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</si>
  <si>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</si>
  <si>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</si>
  <si>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</si>
  <si>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</si>
  <si>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</si>
  <si>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</si>
  <si>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</si>
  <si>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</si>
  <si>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</si>
  <si>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</si>
  <si>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</si>
  <si>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</si>
  <si>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</si>
  <si>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</si>
  <si>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</si>
  <si>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</si>
  <si>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</si>
  <si>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</si>
  <si>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</si>
  <si>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</si>
  <si>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</si>
  <si>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</si>
  <si>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</si>
  <si>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</si>
  <si>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</si>
  <si>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</si>
  <si>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</si>
  <si>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</si>
  <si>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</si>
  <si>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</si>
  <si>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</si>
  <si>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</si>
  <si>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</si>
  <si>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</si>
  <si>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</si>
  <si>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</si>
  <si>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</si>
  <si>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</si>
  <si>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</si>
  <si>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</si>
  <si>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</si>
  <si>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</si>
  <si>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</si>
  <si>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</si>
  <si>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</si>
  <si>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</si>
  <si>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</si>
  <si>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</si>
  <si>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</si>
  <si>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</si>
  <si>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</si>
  <si>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</si>
  <si>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</si>
  <si>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</si>
  <si>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</si>
  <si>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</si>
  <si>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</si>
  <si>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</si>
  <si>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</si>
  <si>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</si>
  <si>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</si>
  <si>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</si>
  <si>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</si>
  <si>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</si>
  <si>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</si>
  <si>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</si>
  <si>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</si>
  <si>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</si>
  <si>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</si>
  <si>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</si>
  <si>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</si>
  <si>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</si>
  <si>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</si>
  <si>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</si>
  <si>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</si>
  <si>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</si>
  <si>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</si>
  <si>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</si>
  <si>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</si>
  <si>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</si>
  <si>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</si>
  <si>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</si>
  <si>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</si>
  <si>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</si>
  <si>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</si>
  <si>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</si>
  <si>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</si>
  <si>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</si>
  <si>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</si>
  <si>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</si>
  <si>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</si>
  <si>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</si>
  <si>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</si>
  <si>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</si>
  <si>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</si>
  <si>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</si>
  <si>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</si>
  <si>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</si>
  <si>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</si>
  <si>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</si>
  <si>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</si>
  <si>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</si>
  <si>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</si>
  <si>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</si>
  <si>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</si>
  <si>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</si>
  <si>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</si>
  <si>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</si>
  <si>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</si>
  <si>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</si>
  <si>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</si>
  <si>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</si>
  <si>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</si>
  <si>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</si>
  <si>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</si>
  <si>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</si>
  <si>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</si>
  <si>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</si>
  <si>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</si>
  <si>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</si>
  <si>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</si>
  <si>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</si>
  <si>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</si>
  <si>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</si>
  <si>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</si>
  <si>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</si>
  <si>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</si>
  <si>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</si>
  <si>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</si>
  <si>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</si>
  <si>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</si>
  <si>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</si>
  <si>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</si>
  <si>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</si>
  <si>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</si>
  <si>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</si>
  <si>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</si>
  <si>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</si>
  <si>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</si>
  <si>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</si>
  <si>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</si>
  <si>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</si>
  <si>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</si>
  <si>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</si>
  <si>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</si>
  <si>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</si>
  <si>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</si>
  <si>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</si>
  <si>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</si>
  <si>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</si>
  <si>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</si>
  <si>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</si>
  <si>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</si>
  <si>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</si>
  <si>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</si>
  <si>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</si>
  <si>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</si>
  <si>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</si>
  <si>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</si>
  <si>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</si>
  <si>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</si>
  <si>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</si>
  <si>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</si>
  <si>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</si>
  <si>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</si>
  <si>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</si>
  <si>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</si>
  <si>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</si>
  <si>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</si>
  <si>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</si>
  <si>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</si>
  <si>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</si>
  <si>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</si>
  <si>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</si>
  <si>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</si>
  <si>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</si>
  <si>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</si>
  <si>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</si>
  <si>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</si>
  <si>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</si>
  <si>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</si>
  <si>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</si>
  <si>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</si>
  <si>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</si>
  <si>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</si>
  <si>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</si>
  <si>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</si>
  <si>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</si>
  <si>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</si>
  <si>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</si>
  <si>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</si>
  <si>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</si>
  <si>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</si>
  <si>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</si>
  <si>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</si>
  <si>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</si>
  <si>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</si>
  <si>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</si>
  <si>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</si>
  <si>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</si>
  <si>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</si>
  <si>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</si>
  <si>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</si>
  <si>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</si>
  <si>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</si>
  <si>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</si>
  <si>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</si>
  <si>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</si>
  <si>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</si>
  <si>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</si>
  <si>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</si>
  <si>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</si>
  <si>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</si>
  <si>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</si>
  <si>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</si>
  <si>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</si>
  <si>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</si>
  <si>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</si>
  <si>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</si>
  <si>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</si>
  <si>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</si>
  <si>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</si>
  <si>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</si>
  <si>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</si>
  <si>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</si>
  <si>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</si>
  <si>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</si>
  <si>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</si>
  <si>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</si>
  <si>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</si>
  <si>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</si>
  <si>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</si>
  <si>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</si>
  <si>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</si>
  <si>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</si>
  <si>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</si>
  <si>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</si>
  <si>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</si>
  <si>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</si>
  <si>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</si>
  <si>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</si>
  <si>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</si>
  <si>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</si>
  <si>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</si>
  <si>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</si>
  <si>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</si>
  <si>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</si>
  <si>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</si>
  <si>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</si>
  <si>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</si>
  <si>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</si>
  <si>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</si>
  <si>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</si>
  <si>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</si>
  <si>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</si>
  <si>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</si>
  <si>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</si>
  <si>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</si>
  <si>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</si>
  <si>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</si>
  <si>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</si>
  <si>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</si>
  <si>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</si>
  <si>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</si>
  <si>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</si>
  <si>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</si>
  <si>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</si>
  <si>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</si>
  <si>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</si>
  <si>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</si>
  <si>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</si>
  <si>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</si>
  <si>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</si>
  <si>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</si>
  <si>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</si>
  <si>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</si>
  <si>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</si>
  <si>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</si>
  <si>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</si>
  <si>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</si>
  <si>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</si>
  <si>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</si>
  <si>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</si>
  <si>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</si>
  <si>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</si>
  <si>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</si>
  <si>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</si>
  <si>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</si>
  <si>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</si>
  <si>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</si>
  <si>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</si>
  <si>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</si>
  <si>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</si>
  <si>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</si>
  <si>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</si>
  <si>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</si>
  <si>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</si>
  <si>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</si>
  <si>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</si>
  <si>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</si>
  <si>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</si>
  <si>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</si>
  <si>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</si>
  <si>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</si>
  <si>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</si>
  <si>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</si>
  <si>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</si>
  <si>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</si>
  <si>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</si>
  <si>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</si>
  <si>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</si>
  <si>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</si>
  <si>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</si>
  <si>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</si>
  <si>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</si>
  <si>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</si>
  <si>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</si>
  <si>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</si>
  <si>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</si>
  <si>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</si>
  <si>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</si>
  <si>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</si>
  <si>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</si>
  <si>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</si>
  <si>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</si>
  <si>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</si>
  <si>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</si>
  <si>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</si>
  <si>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</si>
  <si>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</si>
  <si>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</si>
  <si>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</si>
  <si>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</si>
  <si>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</si>
  <si>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</si>
  <si>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</si>
  <si>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</si>
  <si>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</si>
  <si>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</si>
  <si>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</si>
  <si>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</si>
  <si>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</si>
  <si>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</si>
  <si>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</si>
  <si>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</si>
  <si>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</si>
  <si>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</si>
  <si>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</si>
  <si>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</si>
  <si>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</si>
  <si>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</si>
  <si>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</si>
  <si>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</si>
  <si>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</si>
  <si>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</si>
  <si>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</si>
  <si>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</si>
  <si>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</si>
  <si>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</si>
  <si>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</si>
  <si>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</si>
  <si>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</si>
  <si>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</si>
  <si>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</si>
  <si>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</si>
  <si>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</si>
  <si>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</si>
  <si>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</si>
  <si>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</si>
  <si>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</si>
  <si>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</si>
  <si>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</si>
  <si>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</si>
  <si>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</si>
  <si>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</si>
  <si>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</si>
  <si>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</si>
  <si>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</si>
  <si>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</si>
  <si>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</si>
  <si>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</si>
  <si>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</si>
  <si>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</si>
  <si>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</si>
  <si>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</si>
  <si>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</si>
  <si>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</si>
  <si>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</si>
  <si>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</si>
  <si>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</si>
  <si>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</si>
  <si>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</si>
  <si>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</si>
  <si>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</si>
  <si>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</si>
  <si>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</si>
  <si>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</si>
  <si>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</si>
  <si>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</si>
  <si>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</si>
  <si>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</si>
  <si>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</si>
  <si>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</si>
  <si>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</si>
  <si>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</si>
  <si>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</si>
  <si>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</si>
  <si>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</si>
  <si>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</si>
  <si>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</si>
  <si>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</si>
  <si>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</si>
  <si>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</si>
  <si>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</si>
  <si>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</si>
  <si>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</si>
  <si>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</si>
  <si>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</si>
  <si>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</si>
  <si>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</si>
  <si>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</si>
  <si>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</si>
  <si>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</si>
  <si>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</si>
  <si>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</si>
  <si>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</si>
  <si>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</si>
  <si>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</si>
  <si>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</si>
  <si>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</si>
  <si>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</si>
  <si>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</si>
  <si>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</si>
  <si>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</si>
  <si>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</si>
  <si>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</si>
  <si>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</si>
  <si>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</si>
  <si>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</si>
  <si>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</si>
  <si>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</si>
  <si>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</si>
  <si>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</si>
  <si>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</si>
  <si>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</si>
  <si>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</si>
  <si>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</si>
  <si>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</si>
  <si>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</si>
  <si>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</si>
  <si>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</si>
  <si>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</si>
  <si>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</si>
  <si>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</si>
  <si>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</si>
  <si>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</si>
  <si>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</si>
  <si>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</si>
  <si>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</si>
  <si>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</si>
  <si>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</si>
  <si>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</si>
  <si>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</si>
  <si>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</si>
  <si>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</si>
  <si>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</si>
  <si>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</si>
  <si>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</si>
  <si>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</si>
  <si>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</si>
  <si>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</si>
  <si>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</si>
  <si>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</si>
  <si>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</si>
  <si>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</si>
  <si>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</si>
  <si>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</si>
  <si>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</si>
  <si>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</si>
  <si>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</si>
  <si>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</si>
  <si>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</si>
  <si>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</si>
  <si>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</si>
  <si>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</si>
  <si>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</si>
  <si>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</si>
  <si>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</si>
  <si>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</si>
  <si>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</si>
  <si>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</si>
  <si>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</si>
  <si>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</si>
  <si>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</si>
  <si>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</si>
  <si>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</si>
  <si>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</si>
  <si>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</si>
  <si>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</si>
  <si>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</si>
  <si>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</si>
  <si>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</si>
  <si>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</si>
  <si>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</si>
  <si>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</si>
  <si>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</si>
  <si>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</si>
  <si>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</si>
  <si>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</si>
  <si>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</si>
  <si>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</si>
  <si>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</si>
  <si>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</si>
  <si>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</si>
  <si>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</si>
  <si>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</si>
  <si>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</si>
  <si>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</si>
  <si>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</si>
  <si>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</si>
  <si>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</si>
  <si>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</si>
  <si>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</si>
  <si>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</si>
  <si>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</si>
  <si>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</si>
  <si>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</si>
  <si>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</si>
  <si>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</si>
  <si>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</si>
  <si>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</si>
  <si>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</si>
  <si>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</si>
  <si>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</si>
  <si>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</si>
  <si>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</si>
  <si>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</si>
  <si>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</si>
  <si>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</si>
  <si>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</si>
  <si>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</si>
  <si>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</si>
  <si>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</si>
  <si>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</si>
  <si>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</si>
  <si>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</si>
  <si>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</si>
  <si>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</si>
  <si>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</si>
  <si>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</si>
  <si>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</si>
  <si>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</si>
  <si>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</si>
  <si>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</si>
  <si>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</si>
  <si>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</si>
  <si>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</si>
  <si>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</si>
  <si>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</si>
  <si>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</si>
  <si>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</si>
  <si>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</si>
  <si>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</si>
  <si>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</si>
  <si>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</si>
  <si>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</si>
  <si>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</si>
  <si>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</si>
  <si>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</si>
  <si>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</si>
  <si>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</si>
  <si>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</si>
  <si>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</si>
  <si>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</si>
  <si>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</si>
  <si>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</si>
  <si>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</si>
  <si>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</si>
  <si>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</si>
  <si>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</si>
  <si>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</si>
  <si>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</si>
  <si>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</si>
  <si>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</si>
  <si>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</si>
  <si>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</si>
  <si>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</si>
  <si>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</si>
  <si>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</si>
  <si>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</si>
  <si>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</si>
  <si>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</si>
  <si>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</si>
  <si>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</si>
  <si>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</si>
  <si>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</si>
  <si>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</si>
  <si>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</si>
  <si>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</si>
  <si>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</si>
  <si>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</si>
  <si>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</si>
  <si>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</si>
  <si>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</si>
  <si>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</si>
  <si>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</si>
  <si>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</si>
  <si>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</si>
  <si>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</si>
  <si>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</si>
  <si>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</si>
  <si>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</si>
  <si>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</si>
  <si>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</si>
  <si>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</si>
  <si>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</si>
  <si>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</si>
  <si>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</si>
  <si>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</si>
  <si>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</si>
  <si>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</si>
  <si>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</si>
  <si>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</si>
  <si>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</si>
  <si>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</si>
  <si>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</si>
  <si>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</si>
  <si>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</si>
  <si>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</si>
  <si>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</si>
  <si>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</si>
  <si>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</si>
  <si>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</si>
  <si>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</si>
  <si>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</si>
  <si>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</si>
  <si>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</si>
  <si>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</si>
  <si>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</si>
  <si>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</si>
  <si>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</si>
  <si>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</si>
  <si>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</si>
  <si>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</si>
  <si>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</si>
  <si>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</si>
  <si>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</si>
  <si>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</si>
  <si>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</si>
  <si>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</si>
  <si>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</si>
  <si>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</si>
  <si>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</si>
  <si>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</si>
  <si>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</si>
  <si>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</si>
  <si>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</si>
  <si>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</si>
  <si>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</si>
  <si>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</si>
  <si>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</si>
  <si>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</si>
  <si>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</si>
  <si>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</si>
  <si>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</si>
  <si>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</si>
  <si>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</si>
  <si>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</si>
  <si>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</si>
  <si>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</si>
  <si>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</si>
  <si>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</si>
  <si>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</si>
  <si>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</si>
  <si>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</si>
  <si>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</si>
  <si>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</si>
  <si>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</si>
  <si>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</si>
  <si>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</si>
  <si>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</si>
  <si>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</si>
  <si>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</si>
  <si>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</si>
  <si>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</si>
  <si>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</si>
  <si>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</si>
  <si>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</si>
  <si>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</si>
  <si>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</si>
  <si>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</si>
  <si>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</si>
  <si>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</si>
  <si>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</si>
  <si>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</si>
  <si>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</si>
  <si>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</si>
  <si>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</si>
  <si>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</si>
  <si>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</si>
  <si>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</si>
  <si>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</si>
  <si>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</si>
  <si>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</si>
  <si>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</si>
  <si>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</si>
  <si>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</si>
  <si>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</si>
  <si>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</si>
  <si>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</si>
  <si>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</si>
  <si>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</si>
  <si>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</si>
  <si>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</si>
  <si>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</si>
  <si>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</si>
  <si>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</si>
  <si>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</si>
  <si>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</si>
  <si>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</si>
  <si>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</si>
  <si>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</si>
  <si>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</si>
  <si>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</si>
  <si>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</si>
  <si>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</si>
  <si>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</si>
  <si>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</si>
  <si>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</si>
  <si>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</si>
  <si>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</si>
  <si>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</si>
  <si>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</si>
  <si>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</si>
  <si>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</si>
  <si>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</si>
  <si>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</si>
  <si>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</si>
  <si>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</si>
  <si>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</si>
  <si>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</si>
  <si>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</si>
  <si>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</si>
  <si>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</si>
  <si>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</si>
  <si>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</si>
  <si>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</si>
  <si>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</si>
  <si>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</si>
  <si>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</si>
  <si>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</si>
  <si>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</si>
  <si>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</si>
  <si>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</si>
  <si>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</si>
  <si>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</si>
  <si>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</si>
  <si>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</si>
  <si>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</si>
  <si>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</si>
  <si>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</si>
  <si>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</si>
  <si>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</si>
  <si>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</si>
  <si>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</si>
  <si>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</si>
  <si>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</si>
  <si>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</si>
  <si>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</si>
  <si>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</si>
  <si>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</si>
  <si>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</si>
  <si>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</si>
  <si>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</si>
  <si>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</si>
  <si>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</si>
  <si>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</si>
  <si>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</si>
  <si>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</si>
  <si>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</si>
  <si>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</si>
  <si>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</si>
  <si>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</si>
  <si>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</si>
  <si>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</si>
  <si>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</si>
  <si>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</si>
  <si>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</si>
  <si>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</si>
  <si>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</si>
  <si>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</si>
  <si>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</si>
  <si>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</si>
  <si>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</si>
  <si>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</si>
  <si>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</si>
  <si>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</si>
  <si>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</si>
  <si>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</si>
  <si>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</si>
  <si>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</si>
  <si>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</si>
  <si>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</si>
  <si>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</si>
  <si>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</si>
  <si>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</si>
  <si>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</si>
  <si>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</si>
  <si>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</si>
  <si>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</si>
  <si>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</si>
  <si>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</si>
  <si>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</si>
  <si>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</si>
  <si>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</si>
  <si>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</si>
  <si>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</si>
  <si>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</si>
  <si>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</si>
  <si>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</si>
  <si>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</si>
  <si>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</si>
  <si>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</si>
  <si>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</si>
  <si>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</si>
  <si>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</si>
  <si>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</si>
  <si>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</si>
  <si>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</si>
  <si>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</si>
  <si>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</si>
  <si>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</si>
  <si>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</si>
  <si>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</si>
  <si>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</si>
  <si>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</si>
  <si>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</si>
  <si>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</si>
  <si>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</si>
  <si>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</si>
  <si>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</si>
  <si>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</si>
  <si>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</si>
  <si>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</si>
  <si>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</si>
  <si>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</si>
  <si>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</si>
  <si>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</si>
  <si>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</si>
  <si>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</si>
  <si>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</si>
  <si>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</si>
  <si>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</si>
  <si>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</si>
  <si>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</si>
  <si>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</si>
  <si>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</si>
  <si>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</si>
  <si>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</si>
  <si>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</si>
  <si>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</si>
  <si>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</si>
  <si>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</si>
  <si>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</si>
  <si>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</si>
  <si>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</si>
  <si>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</si>
  <si>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</si>
  <si>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</si>
  <si>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</si>
  <si>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</si>
  <si>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</si>
  <si>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</si>
  <si>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</si>
  <si>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</si>
  <si>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</si>
  <si>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</si>
  <si>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</si>
  <si>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</si>
  <si>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</si>
  <si>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</si>
  <si>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</si>
  <si>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</si>
  <si>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</si>
  <si>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</si>
  <si>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</si>
  <si>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</si>
  <si>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</si>
  <si>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</si>
  <si>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</si>
  <si>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</si>
  <si>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</si>
  <si>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</si>
  <si>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</si>
  <si>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</si>
  <si>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</si>
  <si>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</si>
  <si>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</si>
  <si>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</si>
  <si>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</si>
  <si>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</si>
  <si>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</si>
  <si>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</si>
  <si>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</si>
  <si>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</si>
  <si>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</si>
  <si>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</si>
  <si>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</si>
  <si>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</si>
  <si>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</si>
  <si>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</si>
  <si>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</si>
  <si>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</si>
  <si>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</si>
  <si>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</si>
  <si>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</si>
  <si>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</si>
  <si>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</si>
  <si>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</si>
  <si>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</si>
  <si>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</si>
  <si>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</si>
  <si>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</si>
  <si>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</si>
  <si>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</si>
  <si>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</si>
  <si>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</si>
  <si>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</si>
  <si>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</si>
  <si>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</si>
  <si>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</si>
  <si>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</si>
  <si>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</si>
  <si>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</si>
  <si>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</si>
  <si>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</si>
  <si>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</si>
  <si>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</si>
  <si>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</si>
  <si>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</si>
  <si>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</si>
  <si>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</si>
  <si>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</si>
  <si>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</si>
  <si>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</si>
  <si>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</si>
  <si>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</si>
  <si>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</si>
  <si>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</si>
  <si>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</si>
  <si>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</si>
  <si>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</si>
  <si>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</si>
  <si>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</si>
  <si>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</si>
  <si>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</si>
  <si>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</si>
  <si>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</si>
  <si>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</si>
  <si>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</si>
  <si>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</si>
  <si>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</si>
  <si>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</si>
  <si>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</si>
  <si>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</si>
  <si>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</si>
  <si>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</si>
  <si>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</si>
  <si>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</si>
  <si>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</si>
  <si>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</si>
  <si>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</si>
  <si>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</si>
  <si>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</si>
  <si>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</si>
  <si>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</si>
  <si>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</si>
  <si>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</si>
  <si>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</si>
  <si>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</si>
  <si>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</si>
  <si>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</si>
  <si>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</si>
  <si>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</si>
  <si>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</si>
  <si>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</si>
  <si>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</si>
  <si>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</si>
  <si>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</si>
  <si>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</si>
  <si>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</si>
  <si>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</si>
  <si>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</si>
  <si>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</si>
  <si>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</si>
  <si>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</si>
  <si>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</si>
  <si>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</si>
  <si>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</si>
  <si>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</si>
  <si>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</si>
  <si>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</si>
  <si>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</si>
  <si>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</si>
  <si>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</si>
  <si>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</si>
  <si>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</si>
  <si>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</si>
  <si>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</si>
  <si>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</si>
  <si>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</si>
  <si>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</si>
  <si>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</si>
  <si>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</si>
  <si>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</si>
  <si>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</si>
  <si>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</si>
  <si>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</si>
  <si>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</si>
  <si>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</si>
  <si>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</si>
  <si>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</si>
  <si>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</si>
  <si>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</si>
  <si>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</si>
  <si>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</si>
  <si>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</si>
  <si>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</si>
  <si>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</si>
  <si>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</si>
  <si>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</si>
  <si>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</si>
  <si>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</si>
  <si>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</si>
  <si>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</si>
  <si>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</si>
  <si>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</si>
  <si>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</si>
  <si>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</si>
  <si>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</si>
  <si>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</si>
  <si>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</si>
  <si>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</si>
  <si>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</si>
  <si>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</si>
  <si>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</si>
  <si>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</si>
  <si>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</si>
  <si>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</si>
  <si>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</si>
  <si>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</si>
  <si>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</si>
  <si>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</si>
  <si>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</si>
  <si>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</si>
  <si>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</si>
  <si>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</si>
  <si>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</si>
  <si>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</si>
  <si>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</si>
  <si>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</si>
  <si>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</si>
  <si>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</si>
  <si>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</si>
  <si>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</si>
  <si>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</si>
  <si>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</si>
  <si>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</si>
  <si>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</si>
  <si>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</si>
  <si>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</si>
  <si>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</si>
  <si>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</si>
  <si>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</si>
  <si>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</si>
  <si>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</si>
  <si>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</si>
  <si>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</si>
  <si>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</si>
  <si>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</si>
  <si>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</si>
  <si>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</si>
  <si>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</si>
  <si>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</si>
  <si>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</si>
  <si>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</si>
  <si>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</si>
  <si>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</si>
  <si>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</si>
  <si>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</si>
  <si>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</si>
  <si>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</si>
  <si>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</si>
  <si>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</si>
  <si>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</si>
  <si>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</si>
  <si>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</si>
  <si>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</si>
  <si>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</si>
  <si>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</si>
  <si>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</si>
  <si>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micmp1</t>
  </si>
  <si>
    <t>micmp2</t>
  </si>
  <si>
    <t>micmp3</t>
  </si>
  <si>
    <t>micmp4</t>
  </si>
  <si>
    <t>Michigan State Championship - Consumers Energy Division</t>
  </si>
  <si>
    <t>Michigan State Championship - Dow Division </t>
  </si>
  <si>
    <t>Michigan State Championship - DTE Energy Foundation Division</t>
  </si>
  <si>
    <t>Michigan State Championship - Ford Division</t>
  </si>
  <si>
    <t>qm</t>
  </si>
  <si>
    <t>Ranking Score</t>
  </si>
  <si>
    <t>Total</t>
  </si>
  <si>
    <t>f</t>
  </si>
  <si>
    <t>qf</t>
  </si>
  <si>
    <t>sf</t>
  </si>
  <si>
    <t>Changes since v2017.8.0</t>
  </si>
  <si>
    <t>Predicted Score</t>
  </si>
  <si>
    <t>Actual Score</t>
  </si>
  <si>
    <t>Image Not Found</t>
  </si>
  <si>
    <t>Added images sheet</t>
  </si>
  <si>
    <t>Added images to team lookup and match lookup</t>
  </si>
  <si>
    <t>Changed formatting in match lookup</t>
  </si>
  <si>
    <t>Image Folder</t>
  </si>
  <si>
    <t>images</t>
  </si>
  <si>
    <t>Event keys</t>
  </si>
  <si>
    <t xml:space="preserve">Use this sheet to find the key for your event. </t>
  </si>
  <si>
    <t>C:\2017 First Steamworks Pics\</t>
  </si>
  <si>
    <t>Match Number</t>
  </si>
  <si>
    <t>Image</t>
  </si>
  <si>
    <t xml:space="preserve">Use this sheet to set images for every team. Set the file path by modifying cell A2. Click the "Find Online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</si>
  <si>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matches Played</t>
  </si>
  <si>
    <t>Added a "matches played" column to rankings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</si>
</sst>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5"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51">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0" fillId="3" borderId="0" xfId="0" applyFill="1" applyAlignment="1">
      <alignment horizontal="right"/>
    </xf>
    <xf numFmtId="164" fontId="0" fillId="3" borderId="0" xfId="0" applyNumberFormat="1" applyFill="1"/>
    <xf numFmtId="0" fontId="0" fillId="2" borderId="0" xfId="0" applyFill="1" applyAlignment="1">
      <alignment horizontal="right"/>
    </xf>
    <xf numFmtId="164" fontId="0" fillId="2" borderId="0" xfId="0" applyNumberFormat="1" applyFill="1"/>
    <xf numFmtId="0" fontId="4" fillId="3" borderId="0" xfId="0" applyFont="1" applyFill="1"/>
    <xf numFmtId="0" fontId="4" fillId="2" borderId="0" xfId="0" applyFont="1" applyFill="1"/>
    <xf numFmtId="2" fontId="4" fillId="3" borderId="0" xfId="0" applyNumberFormat="1" applyFont="1" applyFill="1"/>
    <xf numFmtId="2" fontId="4" fillId="2" borderId="0" xfId="0" applyNumberFormat="1" applyFont="1" applyFill="1"/>
    <xf numFmtId="0" fontId="4" fillId="0" borderId="0" xfId="0" applyFont="1"/>
    <xf numFmtId="0" fontId="2" fillId="0" borderId="0" xfId="1"/>
    <xf numFmtId="0" fontId="0" fillId="0" borderId="0" xfId="0" applyFill="1"/>
    <xf numFmtId="0" fontId="0" fillId="0" borderId="0" xfId="0" quotePrefix="1" applyFill="1" applyAlignment="1">
      <alignment horizontal="right"/>
    </xf>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7F7FFF"/>
      <color rgb="FFFF7F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0</c:v>
                </c:pt>
                <c:pt idx="1">
                  <c:v>0</c:v>
                </c:pt>
                <c:pt idx="2">
                  <c:v>0</c:v>
                </c:pt>
                <c:pt idx="3">
                  <c:v>0</c:v>
                </c:pt>
                <c:pt idx="4">
                  <c:v>1</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image" Target="file:///C:\2017%20First%20Steamworks%20Pics\1902.jpg" TargetMode="External"/><Relationship Id="rId18" Type="http://schemas.openxmlformats.org/officeDocument/2006/relationships/image" Target="file:///C:\2017%20First%20Steamworks%20Pics\2471.jpg" TargetMode="External"/><Relationship Id="rId26" Type="http://schemas.openxmlformats.org/officeDocument/2006/relationships/image" Target="file:///C:\2017%20First%20Steamworks%20Pics\3035.jpg" TargetMode="External"/><Relationship Id="rId39" Type="http://schemas.openxmlformats.org/officeDocument/2006/relationships/image" Target="file:///C:\2017%20First%20Steamworks%20Pics\4910.jpg" TargetMode="External"/><Relationship Id="rId3" Type="http://schemas.openxmlformats.org/officeDocument/2006/relationships/image" Target="file:///C:\2017%20First%20Steamworks%20Pics\932.jpg" TargetMode="External"/><Relationship Id="rId21" Type="http://schemas.openxmlformats.org/officeDocument/2006/relationships/image" Target="file:///C:\2017%20First%20Steamworks%20Pics\2637.jpg" TargetMode="External"/><Relationship Id="rId34" Type="http://schemas.openxmlformats.org/officeDocument/2006/relationships/image" Target="file:///C:\2017%20First%20Steamworks%20Pics\3802.jpg" TargetMode="External"/><Relationship Id="rId42" Type="http://schemas.openxmlformats.org/officeDocument/2006/relationships/image" Target="file:///C:\2017%20First%20Steamworks%20Pics\5468.jpg" TargetMode="External"/><Relationship Id="rId47" Type="http://schemas.openxmlformats.org/officeDocument/2006/relationships/image" Target="file:///C:\2017%20First%20Steamworks%20Pics\6133.jpg" TargetMode="External"/><Relationship Id="rId50" Type="http://schemas.openxmlformats.org/officeDocument/2006/relationships/image" Target="file:///C:\2017%20First%20Steamworks%20Pics\6443.jpg" TargetMode="External"/><Relationship Id="rId7" Type="http://schemas.openxmlformats.org/officeDocument/2006/relationships/image" Target="file:///C:\2017%20First%20Steamworks%20Pics\1311.jpg" TargetMode="External"/><Relationship Id="rId12" Type="http://schemas.openxmlformats.org/officeDocument/2006/relationships/image" Target="file:///C:\2017%20First%20Steamworks%20Pics\1746.jpg" TargetMode="External"/><Relationship Id="rId17" Type="http://schemas.openxmlformats.org/officeDocument/2006/relationships/image" Target="file:///C:\2017%20First%20Steamworks%20Pics\2359.jpg" TargetMode="External"/><Relationship Id="rId25" Type="http://schemas.openxmlformats.org/officeDocument/2006/relationships/image" Target="file:///C:\2017%20First%20Steamworks%20Pics\3024.jpg" TargetMode="External"/><Relationship Id="rId33" Type="http://schemas.openxmlformats.org/officeDocument/2006/relationships/image" Target="file:///C:\2017%20First%20Steamworks%20Pics\3674.jpg" TargetMode="External"/><Relationship Id="rId38" Type="http://schemas.openxmlformats.org/officeDocument/2006/relationships/image" Target="file:///C:\2017%20First%20Steamworks%20Pics\4334.jpg" TargetMode="External"/><Relationship Id="rId46" Type="http://schemas.openxmlformats.org/officeDocument/2006/relationships/image" Target="file:///C:\2017%20First%20Steamworks%20Pics\5985.jpg" TargetMode="External"/><Relationship Id="rId2" Type="http://schemas.openxmlformats.org/officeDocument/2006/relationships/image" Target="file:///C:\2017%20First%20Steamworks%20Pics\231.jpg" TargetMode="External"/><Relationship Id="rId16" Type="http://schemas.openxmlformats.org/officeDocument/2006/relationships/image" Target="file:///C:\2017%20First%20Steamworks%20Pics\2122.jpg" TargetMode="External"/><Relationship Id="rId20" Type="http://schemas.openxmlformats.org/officeDocument/2006/relationships/image" Target="file:///C:\2017%20First%20Steamworks%20Pics\2557.jpg" TargetMode="External"/><Relationship Id="rId29" Type="http://schemas.openxmlformats.org/officeDocument/2006/relationships/image" Target="file:///C:\2017%20First%20Steamworks%20Pics\3238.jpg" TargetMode="External"/><Relationship Id="rId41" Type="http://schemas.openxmlformats.org/officeDocument/2006/relationships/image" Target="file:///C:\2017%20First%20Steamworks%20Pics\5293.jpg" TargetMode="External"/><Relationship Id="rId1" Type="http://schemas.openxmlformats.org/officeDocument/2006/relationships/image" Target="file:///C:\2017%20First%20Steamworks%20Pics\179.jpg" TargetMode="External"/><Relationship Id="rId6" Type="http://schemas.openxmlformats.org/officeDocument/2006/relationships/image" Target="file:///C:\2017%20First%20Steamworks%20Pics\1266.jpg" TargetMode="External"/><Relationship Id="rId11" Type="http://schemas.openxmlformats.org/officeDocument/2006/relationships/image" Target="file:///C:\2017%20First%20Steamworks%20Pics\1690.jpg" TargetMode="External"/><Relationship Id="rId24" Type="http://schemas.openxmlformats.org/officeDocument/2006/relationships/image" Target="file:///C:\2017%20First%20Steamworks%20Pics\2992.jpg" TargetMode="External"/><Relationship Id="rId32" Type="http://schemas.openxmlformats.org/officeDocument/2006/relationships/image" Target="file:///C:\2017%20First%20Steamworks%20Pics\3490.jpg" TargetMode="External"/><Relationship Id="rId37" Type="http://schemas.openxmlformats.org/officeDocument/2006/relationships/image" Target="file:///C:\2017%20First%20Steamworks%20Pics\4125.jpg" TargetMode="External"/><Relationship Id="rId40" Type="http://schemas.openxmlformats.org/officeDocument/2006/relationships/image" Target="file:///C:\2017%20First%20Steamworks%20Pics\4911.jpg" TargetMode="External"/><Relationship Id="rId45" Type="http://schemas.openxmlformats.org/officeDocument/2006/relationships/image" Target="file:///C:\2017%20First%20Steamworks%20Pics\5627.jpg" TargetMode="External"/><Relationship Id="rId5" Type="http://schemas.openxmlformats.org/officeDocument/2006/relationships/image" Target="file:///C:\2017%20First%20Steamworks%20Pics\987.jpg" TargetMode="External"/><Relationship Id="rId15" Type="http://schemas.openxmlformats.org/officeDocument/2006/relationships/image" Target="file:///C:\2017%20First%20Steamworks%20Pics\2059.jpg" TargetMode="External"/><Relationship Id="rId23" Type="http://schemas.openxmlformats.org/officeDocument/2006/relationships/image" Target="file:///C:\2017%20First%20Steamworks%20Pics\2974.jpg" TargetMode="External"/><Relationship Id="rId28" Type="http://schemas.openxmlformats.org/officeDocument/2006/relationships/image" Target="file:///C:\2017%20First%20Steamworks%20Pics\3196.jpg" TargetMode="External"/><Relationship Id="rId36" Type="http://schemas.openxmlformats.org/officeDocument/2006/relationships/image" Target="file:///C:\2017%20First%20Steamworks%20Pics\4063.jpg" TargetMode="External"/><Relationship Id="rId49" Type="http://schemas.openxmlformats.org/officeDocument/2006/relationships/image" Target="file:///C:\2017%20First%20Steamworks%20Pics\6414.jpg" TargetMode="External"/><Relationship Id="rId10" Type="http://schemas.openxmlformats.org/officeDocument/2006/relationships/image" Target="file:///C:\2017%20First%20Steamworks%20Pics\1648.jpg" TargetMode="External"/><Relationship Id="rId19" Type="http://schemas.openxmlformats.org/officeDocument/2006/relationships/image" Target="file:///C:\2017%20First%20Steamworks%20Pics\2556.jpg" TargetMode="External"/><Relationship Id="rId31" Type="http://schemas.openxmlformats.org/officeDocument/2006/relationships/image" Target="file:///C:\2017%20First%20Steamworks%20Pics\3339.jpg" TargetMode="External"/><Relationship Id="rId44" Type="http://schemas.openxmlformats.org/officeDocument/2006/relationships/image" Target="file:///C:\2017%20First%20Steamworks%20Pics\5607.jpg" TargetMode="External"/><Relationship Id="rId52" Type="http://schemas.openxmlformats.org/officeDocument/2006/relationships/image" Target="file:///C:\2017%20First%20Steamworks%20Pics\6695.jpg" TargetMode="External"/><Relationship Id="rId4" Type="http://schemas.openxmlformats.org/officeDocument/2006/relationships/image" Target="file:///C:\2017%20First%20Steamworks%20Pics\971.jpg" TargetMode="External"/><Relationship Id="rId9" Type="http://schemas.openxmlformats.org/officeDocument/2006/relationships/image" Target="file:///C:\2017%20First%20Steamworks%20Pics\1577.jpg" TargetMode="External"/><Relationship Id="rId14" Type="http://schemas.openxmlformats.org/officeDocument/2006/relationships/image" Target="file:///C:\2017%20First%20Steamworks%20Pics\1937.jpg" TargetMode="External"/><Relationship Id="rId22" Type="http://schemas.openxmlformats.org/officeDocument/2006/relationships/image" Target="file:///C:\2017%20First%20Steamworks%20Pics\2930.jpg" TargetMode="External"/><Relationship Id="rId27" Type="http://schemas.openxmlformats.org/officeDocument/2006/relationships/image" Target="file:///C:\2017%20First%20Steamworks%20Pics\3128.jpg" TargetMode="External"/><Relationship Id="rId30" Type="http://schemas.openxmlformats.org/officeDocument/2006/relationships/image" Target="file:///C:\2017%20First%20Steamworks%20Pics\3256.jpg" TargetMode="External"/><Relationship Id="rId35" Type="http://schemas.openxmlformats.org/officeDocument/2006/relationships/image" Target="file:///C:\2017%20First%20Steamworks%20Pics\3925.jpg" TargetMode="External"/><Relationship Id="rId43" Type="http://schemas.openxmlformats.org/officeDocument/2006/relationships/image" Target="file:///C:\2017%20First%20Steamworks%20Pics\5526.jpg" TargetMode="External"/><Relationship Id="rId48" Type="http://schemas.openxmlformats.org/officeDocument/2006/relationships/image" Target="file:///C:\2017%20First%20Steamworks%20Pics\6396.jpg" TargetMode="External"/><Relationship Id="rId8" Type="http://schemas.openxmlformats.org/officeDocument/2006/relationships/image" Target="file:///C:\2017%20First%20Steamworks%20Pics\1425.jpg" TargetMode="External"/><Relationship Id="rId51" Type="http://schemas.openxmlformats.org/officeDocument/2006/relationships/image" Target="file:///C:\2017%20First%20Steamworks%20Pics\6502.jp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file:///C:\2017%20First%20Steamworks%20Pics\987.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image" Target="file:///C:\2017%20First%20Steamworks%20Pics\5468.jpg" TargetMode="External"/><Relationship Id="rId2" Type="http://schemas.openxmlformats.org/officeDocument/2006/relationships/image" Target="file:///C:\2017%20First%20Steamworks%20Pics\2930.jpg" TargetMode="External"/><Relationship Id="rId1" Type="http://schemas.openxmlformats.org/officeDocument/2006/relationships/image" Target="file:///C:\2017%20First%20Steamworks%20Pics\4125.jpg" TargetMode="External"/><Relationship Id="rId6" Type="http://schemas.openxmlformats.org/officeDocument/2006/relationships/image" Target="file:///C:\2017%20First%20Steamworks%20Pics\6133.jpg" TargetMode="External"/><Relationship Id="rId5" Type="http://schemas.openxmlformats.org/officeDocument/2006/relationships/image" Target="file:///C:\2017%20First%20Steamworks%20Pics\4911.jpg" TargetMode="External"/><Relationship Id="rId4" Type="http://schemas.openxmlformats.org/officeDocument/2006/relationships/image" Target="file:///C:\2017%20First%20Steamworks%20Pics\2359.jp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xdr:twoCellAnchor editAs="oneCell">
    <xdr:from>
      <xdr:col>1</xdr:col>
      <xdr:colOff>0</xdr:colOff>
      <xdr:row>7</xdr:row>
      <xdr:rowOff>0</xdr:rowOff>
    </xdr:from>
    <xdr:to>
      <xdr:col>4</xdr:col>
      <xdr:colOff>457200</xdr:colOff>
      <xdr:row>15</xdr:row>
      <xdr:rowOff>0</xdr:rowOff>
    </xdr:to>
    <xdr:pic>
      <xdr:nvPicPr>
        <xdr:cNvPr id="3" name="Picture 2">
          <a:extLst>
            <a:ext uri="{FF2B5EF4-FFF2-40B4-BE49-F238E27FC236}">
              <a16:creationId xmlns:a16="http://schemas.microsoft.com/office/drawing/2014/main" id="{246C2555-7481-4993-AE7F-220752C8F43A}"/>
            </a:ext>
          </a:extLst>
        </xdr:cNvPr>
        <xdr:cNvPicPr>
          <a:picLocks noChangeAspect="1"/>
        </xdr:cNvPicPr>
      </xdr:nvPicPr>
      <xdr:blipFill>
        <a:blip xmlns:r="http://schemas.openxmlformats.org/officeDocument/2006/relationships" r:link="rId1"/>
        <a:stretch>
          <a:fillRect/>
        </a:stretch>
      </xdr:blipFill>
      <xdr:spPr>
        <a:xfrm>
          <a:off x="609600" y="1371600"/>
          <a:ext cx="2286000" cy="1524000"/>
        </a:xfrm>
        <a:prstGeom prst="rect">
          <a:avLst/>
        </a:prstGeom>
      </xdr:spPr>
    </xdr:pic>
    <xdr:clientData/>
  </xdr:twoCellAnchor>
  <xdr:twoCellAnchor editAs="oneCell">
    <xdr:from>
      <xdr:col>1</xdr:col>
      <xdr:colOff>0</xdr:colOff>
      <xdr:row>15</xdr:row>
      <xdr:rowOff>0</xdr:rowOff>
    </xdr:from>
    <xdr:to>
      <xdr:col>4</xdr:col>
      <xdr:colOff>457200</xdr:colOff>
      <xdr:row>23</xdr:row>
      <xdr:rowOff>0</xdr:rowOff>
    </xdr:to>
    <xdr:pic>
      <xdr:nvPicPr>
        <xdr:cNvPr id="5" name="Picture 4">
          <a:extLst>
            <a:ext uri="{FF2B5EF4-FFF2-40B4-BE49-F238E27FC236}">
              <a16:creationId xmlns:a16="http://schemas.microsoft.com/office/drawing/2014/main" id="{2093EBDF-92DC-4DD6-B30E-90559799C6D8}"/>
            </a:ext>
          </a:extLst>
        </xdr:cNvPr>
        <xdr:cNvPicPr>
          <a:picLocks noChangeAspect="1"/>
        </xdr:cNvPicPr>
      </xdr:nvPicPr>
      <xdr:blipFill>
        <a:blip xmlns:r="http://schemas.openxmlformats.org/officeDocument/2006/relationships" r:link="rId2"/>
        <a:stretch>
          <a:fillRect/>
        </a:stretch>
      </xdr:blipFill>
      <xdr:spPr>
        <a:xfrm>
          <a:off x="609600" y="2895600"/>
          <a:ext cx="2286000" cy="1524000"/>
        </a:xfrm>
        <a:prstGeom prst="rect">
          <a:avLst/>
        </a:prstGeom>
      </xdr:spPr>
    </xdr:pic>
    <xdr:clientData/>
  </xdr:twoCellAnchor>
  <xdr:twoCellAnchor editAs="oneCell">
    <xdr:from>
      <xdr:col>1</xdr:col>
      <xdr:colOff>0</xdr:colOff>
      <xdr:row>31</xdr:row>
      <xdr:rowOff>0</xdr:rowOff>
    </xdr:from>
    <xdr:to>
      <xdr:col>4</xdr:col>
      <xdr:colOff>457759</xdr:colOff>
      <xdr:row>39</xdr:row>
      <xdr:rowOff>0</xdr:rowOff>
    </xdr:to>
    <xdr:pic>
      <xdr:nvPicPr>
        <xdr:cNvPr id="7" name="Picture 6">
          <a:extLst>
            <a:ext uri="{FF2B5EF4-FFF2-40B4-BE49-F238E27FC236}">
              <a16:creationId xmlns:a16="http://schemas.microsoft.com/office/drawing/2014/main" id="{EC9187A8-1122-431A-9023-64D734984B06}"/>
            </a:ext>
          </a:extLst>
        </xdr:cNvPr>
        <xdr:cNvPicPr>
          <a:picLocks noChangeAspect="1"/>
        </xdr:cNvPicPr>
      </xdr:nvPicPr>
      <xdr:blipFill>
        <a:blip xmlns:r="http://schemas.openxmlformats.org/officeDocument/2006/relationships" r:link="rId3"/>
        <a:stretch>
          <a:fillRect/>
        </a:stretch>
      </xdr:blipFill>
      <xdr:spPr>
        <a:xfrm>
          <a:off x="609600" y="5943600"/>
          <a:ext cx="2286559" cy="1524000"/>
        </a:xfrm>
        <a:prstGeom prst="rect">
          <a:avLst/>
        </a:prstGeom>
      </xdr:spPr>
    </xdr:pic>
    <xdr:clientData/>
  </xdr:twoCellAnchor>
  <xdr:twoCellAnchor editAs="oneCell">
    <xdr:from>
      <xdr:col>1</xdr:col>
      <xdr:colOff>0</xdr:colOff>
      <xdr:row>39</xdr:row>
      <xdr:rowOff>0</xdr:rowOff>
    </xdr:from>
    <xdr:to>
      <xdr:col>3</xdr:col>
      <xdr:colOff>474833</xdr:colOff>
      <xdr:row>47</xdr:row>
      <xdr:rowOff>0</xdr:rowOff>
    </xdr:to>
    <xdr:pic>
      <xdr:nvPicPr>
        <xdr:cNvPr id="9" name="Picture 8">
          <a:extLst>
            <a:ext uri="{FF2B5EF4-FFF2-40B4-BE49-F238E27FC236}">
              <a16:creationId xmlns:a16="http://schemas.microsoft.com/office/drawing/2014/main" id="{F02687BD-23DF-4B54-BCC9-FCE5778915E0}"/>
            </a:ext>
          </a:extLst>
        </xdr:cNvPr>
        <xdr:cNvPicPr>
          <a:picLocks noChangeAspect="1"/>
        </xdr:cNvPicPr>
      </xdr:nvPicPr>
      <xdr:blipFill>
        <a:blip xmlns:r="http://schemas.openxmlformats.org/officeDocument/2006/relationships" r:link="rId4"/>
        <a:stretch>
          <a:fillRect/>
        </a:stretch>
      </xdr:blipFill>
      <xdr:spPr>
        <a:xfrm>
          <a:off x="609600" y="7467600"/>
          <a:ext cx="1694033" cy="1524000"/>
        </a:xfrm>
        <a:prstGeom prst="rect">
          <a:avLst/>
        </a:prstGeom>
      </xdr:spPr>
    </xdr:pic>
    <xdr:clientData/>
  </xdr:twoCellAnchor>
  <xdr:twoCellAnchor editAs="oneCell">
    <xdr:from>
      <xdr:col>1</xdr:col>
      <xdr:colOff>0</xdr:colOff>
      <xdr:row>47</xdr:row>
      <xdr:rowOff>0</xdr:rowOff>
    </xdr:from>
    <xdr:to>
      <xdr:col>4</xdr:col>
      <xdr:colOff>203200</xdr:colOff>
      <xdr:row>55</xdr:row>
      <xdr:rowOff>0</xdr:rowOff>
    </xdr:to>
    <xdr:pic>
      <xdr:nvPicPr>
        <xdr:cNvPr id="11" name="Picture 10">
          <a:extLst>
            <a:ext uri="{FF2B5EF4-FFF2-40B4-BE49-F238E27FC236}">
              <a16:creationId xmlns:a16="http://schemas.microsoft.com/office/drawing/2014/main" id="{C3DAED6C-BE2E-4399-8810-50D879FC34F2}"/>
            </a:ext>
          </a:extLst>
        </xdr:cNvPr>
        <xdr:cNvPicPr>
          <a:picLocks noChangeAspect="1"/>
        </xdr:cNvPicPr>
      </xdr:nvPicPr>
      <xdr:blipFill>
        <a:blip xmlns:r="http://schemas.openxmlformats.org/officeDocument/2006/relationships" r:link="rId5"/>
        <a:stretch>
          <a:fillRect/>
        </a:stretch>
      </xdr:blipFill>
      <xdr:spPr>
        <a:xfrm>
          <a:off x="609600" y="8991600"/>
          <a:ext cx="2032000" cy="1524000"/>
        </a:xfrm>
        <a:prstGeom prst="rect">
          <a:avLst/>
        </a:prstGeom>
      </xdr:spPr>
    </xdr:pic>
    <xdr:clientData/>
  </xdr:twoCellAnchor>
  <xdr:twoCellAnchor editAs="oneCell">
    <xdr:from>
      <xdr:col>1</xdr:col>
      <xdr:colOff>0</xdr:colOff>
      <xdr:row>55</xdr:row>
      <xdr:rowOff>0</xdr:rowOff>
    </xdr:from>
    <xdr:to>
      <xdr:col>2</xdr:col>
      <xdr:colOff>410598</xdr:colOff>
      <xdr:row>63</xdr:row>
      <xdr:rowOff>0</xdr:rowOff>
    </xdr:to>
    <xdr:pic>
      <xdr:nvPicPr>
        <xdr:cNvPr id="13" name="Picture 12">
          <a:extLst>
            <a:ext uri="{FF2B5EF4-FFF2-40B4-BE49-F238E27FC236}">
              <a16:creationId xmlns:a16="http://schemas.microsoft.com/office/drawing/2014/main" id="{445A2959-BEA8-4229-8038-62EF792A2468}"/>
            </a:ext>
          </a:extLst>
        </xdr:cNvPr>
        <xdr:cNvPicPr>
          <a:picLocks noChangeAspect="1"/>
        </xdr:cNvPicPr>
      </xdr:nvPicPr>
      <xdr:blipFill>
        <a:blip xmlns:r="http://schemas.openxmlformats.org/officeDocument/2006/relationships" r:link="rId6"/>
        <a:stretch>
          <a:fillRect/>
        </a:stretch>
      </xdr:blipFill>
      <xdr:spPr>
        <a:xfrm>
          <a:off x="609600" y="10515600"/>
          <a:ext cx="1020198" cy="1524000"/>
        </a:xfrm>
        <a:prstGeom prst="rect">
          <a:avLst/>
        </a:prstGeom>
      </xdr:spPr>
    </xdr:pic>
    <xdr:clientData/>
  </xdr:twoCellAnchor>
  <xdr:twoCellAnchor editAs="oneCell">
    <xdr:from>
      <xdr:col>1</xdr:col>
      <xdr:colOff>0</xdr:colOff>
      <xdr:row>63</xdr:row>
      <xdr:rowOff>0</xdr:rowOff>
    </xdr:from>
    <xdr:to>
      <xdr:col>5</xdr:col>
      <xdr:colOff>270933</xdr:colOff>
      <xdr:row>71</xdr:row>
      <xdr:rowOff>0</xdr:rowOff>
    </xdr:to>
    <xdr:pic>
      <xdr:nvPicPr>
        <xdr:cNvPr id="15" name="Picture 14">
          <a:extLst>
            <a:ext uri="{FF2B5EF4-FFF2-40B4-BE49-F238E27FC236}">
              <a16:creationId xmlns:a16="http://schemas.microsoft.com/office/drawing/2014/main" id="{F6412562-DDBC-47DB-A63A-B3BCCBFC192B}"/>
            </a:ext>
          </a:extLst>
        </xdr:cNvPr>
        <xdr:cNvPicPr>
          <a:picLocks noChangeAspect="1"/>
        </xdr:cNvPicPr>
      </xdr:nvPicPr>
      <xdr:blipFill>
        <a:blip xmlns:r="http://schemas.openxmlformats.org/officeDocument/2006/relationships" r:link="rId7"/>
        <a:stretch>
          <a:fillRect/>
        </a:stretch>
      </xdr:blipFill>
      <xdr:spPr>
        <a:xfrm>
          <a:off x="609600" y="12039600"/>
          <a:ext cx="2709333" cy="1524000"/>
        </a:xfrm>
        <a:prstGeom prst="rect">
          <a:avLst/>
        </a:prstGeom>
      </xdr:spPr>
    </xdr:pic>
    <xdr:clientData/>
  </xdr:twoCellAnchor>
  <xdr:twoCellAnchor editAs="oneCell">
    <xdr:from>
      <xdr:col>1</xdr:col>
      <xdr:colOff>0</xdr:colOff>
      <xdr:row>71</xdr:row>
      <xdr:rowOff>0</xdr:rowOff>
    </xdr:from>
    <xdr:to>
      <xdr:col>3</xdr:col>
      <xdr:colOff>390794</xdr:colOff>
      <xdr:row>79</xdr:row>
      <xdr:rowOff>0</xdr:rowOff>
    </xdr:to>
    <xdr:pic>
      <xdr:nvPicPr>
        <xdr:cNvPr id="17" name="Picture 16">
          <a:extLst>
            <a:ext uri="{FF2B5EF4-FFF2-40B4-BE49-F238E27FC236}">
              <a16:creationId xmlns:a16="http://schemas.microsoft.com/office/drawing/2014/main" id="{F1F8F4C4-1E41-4111-A948-84C2ED7473AE}"/>
            </a:ext>
          </a:extLst>
        </xdr:cNvPr>
        <xdr:cNvPicPr>
          <a:picLocks noChangeAspect="1"/>
        </xdr:cNvPicPr>
      </xdr:nvPicPr>
      <xdr:blipFill>
        <a:blip xmlns:r="http://schemas.openxmlformats.org/officeDocument/2006/relationships" r:link="rId8"/>
        <a:stretch>
          <a:fillRect/>
        </a:stretch>
      </xdr:blipFill>
      <xdr:spPr>
        <a:xfrm>
          <a:off x="609600" y="13563600"/>
          <a:ext cx="1609994" cy="1524000"/>
        </a:xfrm>
        <a:prstGeom prst="rect">
          <a:avLst/>
        </a:prstGeom>
      </xdr:spPr>
    </xdr:pic>
    <xdr:clientData/>
  </xdr:twoCellAnchor>
  <xdr:twoCellAnchor editAs="oneCell">
    <xdr:from>
      <xdr:col>1</xdr:col>
      <xdr:colOff>0</xdr:colOff>
      <xdr:row>79</xdr:row>
      <xdr:rowOff>0</xdr:rowOff>
    </xdr:from>
    <xdr:to>
      <xdr:col>4</xdr:col>
      <xdr:colOff>203200</xdr:colOff>
      <xdr:row>87</xdr:row>
      <xdr:rowOff>0</xdr:rowOff>
    </xdr:to>
    <xdr:pic>
      <xdr:nvPicPr>
        <xdr:cNvPr id="19" name="Picture 18">
          <a:extLst>
            <a:ext uri="{FF2B5EF4-FFF2-40B4-BE49-F238E27FC236}">
              <a16:creationId xmlns:a16="http://schemas.microsoft.com/office/drawing/2014/main" id="{81495CD2-5BE6-49B8-90B6-E2EF13D179D4}"/>
            </a:ext>
          </a:extLst>
        </xdr:cNvPr>
        <xdr:cNvPicPr>
          <a:picLocks noChangeAspect="1"/>
        </xdr:cNvPicPr>
      </xdr:nvPicPr>
      <xdr:blipFill>
        <a:blip xmlns:r="http://schemas.openxmlformats.org/officeDocument/2006/relationships" r:link="rId9"/>
        <a:stretch>
          <a:fillRect/>
        </a:stretch>
      </xdr:blipFill>
      <xdr:spPr>
        <a:xfrm>
          <a:off x="609600" y="15087600"/>
          <a:ext cx="2032000" cy="1524000"/>
        </a:xfrm>
        <a:prstGeom prst="rect">
          <a:avLst/>
        </a:prstGeom>
      </xdr:spPr>
    </xdr:pic>
    <xdr:clientData/>
  </xdr:twoCellAnchor>
  <xdr:twoCellAnchor editAs="oneCell">
    <xdr:from>
      <xdr:col>1</xdr:col>
      <xdr:colOff>0</xdr:colOff>
      <xdr:row>87</xdr:row>
      <xdr:rowOff>0</xdr:rowOff>
    </xdr:from>
    <xdr:to>
      <xdr:col>5</xdr:col>
      <xdr:colOff>270933</xdr:colOff>
      <xdr:row>95</xdr:row>
      <xdr:rowOff>0</xdr:rowOff>
    </xdr:to>
    <xdr:pic>
      <xdr:nvPicPr>
        <xdr:cNvPr id="21" name="Picture 20">
          <a:extLst>
            <a:ext uri="{FF2B5EF4-FFF2-40B4-BE49-F238E27FC236}">
              <a16:creationId xmlns:a16="http://schemas.microsoft.com/office/drawing/2014/main" id="{E9F9E168-CCDA-41B6-B3AF-A703CA7408A5}"/>
            </a:ext>
          </a:extLst>
        </xdr:cNvPr>
        <xdr:cNvPicPr>
          <a:picLocks noChangeAspect="1"/>
        </xdr:cNvPicPr>
      </xdr:nvPicPr>
      <xdr:blipFill>
        <a:blip xmlns:r="http://schemas.openxmlformats.org/officeDocument/2006/relationships" r:link="rId10"/>
        <a:stretch>
          <a:fillRect/>
        </a:stretch>
      </xdr:blipFill>
      <xdr:spPr>
        <a:xfrm>
          <a:off x="609600" y="16611600"/>
          <a:ext cx="2709333" cy="1524000"/>
        </a:xfrm>
        <a:prstGeom prst="rect">
          <a:avLst/>
        </a:prstGeom>
      </xdr:spPr>
    </xdr:pic>
    <xdr:clientData/>
  </xdr:twoCellAnchor>
  <xdr:twoCellAnchor editAs="oneCell">
    <xdr:from>
      <xdr:col>1</xdr:col>
      <xdr:colOff>0</xdr:colOff>
      <xdr:row>103</xdr:row>
      <xdr:rowOff>0</xdr:rowOff>
    </xdr:from>
    <xdr:to>
      <xdr:col>4</xdr:col>
      <xdr:colOff>463296</xdr:colOff>
      <xdr:row>111</xdr:row>
      <xdr:rowOff>0</xdr:rowOff>
    </xdr:to>
    <xdr:pic>
      <xdr:nvPicPr>
        <xdr:cNvPr id="23" name="Picture 22">
          <a:extLst>
            <a:ext uri="{FF2B5EF4-FFF2-40B4-BE49-F238E27FC236}">
              <a16:creationId xmlns:a16="http://schemas.microsoft.com/office/drawing/2014/main" id="{145C3DF9-346C-4D68-92A9-DCF58E265D14}"/>
            </a:ext>
          </a:extLst>
        </xdr:cNvPr>
        <xdr:cNvPicPr>
          <a:picLocks noChangeAspect="1"/>
        </xdr:cNvPicPr>
      </xdr:nvPicPr>
      <xdr:blipFill>
        <a:blip xmlns:r="http://schemas.openxmlformats.org/officeDocument/2006/relationships" r:link="rId11"/>
        <a:stretch>
          <a:fillRect/>
        </a:stretch>
      </xdr:blipFill>
      <xdr:spPr>
        <a:xfrm>
          <a:off x="609600" y="19659600"/>
          <a:ext cx="2292096" cy="1524000"/>
        </a:xfrm>
        <a:prstGeom prst="rect">
          <a:avLst/>
        </a:prstGeom>
      </xdr:spPr>
    </xdr:pic>
    <xdr:clientData/>
  </xdr:twoCellAnchor>
  <xdr:twoCellAnchor editAs="oneCell">
    <xdr:from>
      <xdr:col>1</xdr:col>
      <xdr:colOff>0</xdr:colOff>
      <xdr:row>119</xdr:row>
      <xdr:rowOff>0</xdr:rowOff>
    </xdr:from>
    <xdr:to>
      <xdr:col>2</xdr:col>
      <xdr:colOff>247222</xdr:colOff>
      <xdr:row>127</xdr:row>
      <xdr:rowOff>0</xdr:rowOff>
    </xdr:to>
    <xdr:pic>
      <xdr:nvPicPr>
        <xdr:cNvPr id="25" name="Picture 24">
          <a:extLst>
            <a:ext uri="{FF2B5EF4-FFF2-40B4-BE49-F238E27FC236}">
              <a16:creationId xmlns:a16="http://schemas.microsoft.com/office/drawing/2014/main" id="{AB4A8592-4557-44E7-A7C5-120749111562}"/>
            </a:ext>
          </a:extLst>
        </xdr:cNvPr>
        <xdr:cNvPicPr>
          <a:picLocks noChangeAspect="1"/>
        </xdr:cNvPicPr>
      </xdr:nvPicPr>
      <xdr:blipFill>
        <a:blip xmlns:r="http://schemas.openxmlformats.org/officeDocument/2006/relationships" r:link="rId12"/>
        <a:stretch>
          <a:fillRect/>
        </a:stretch>
      </xdr:blipFill>
      <xdr:spPr>
        <a:xfrm>
          <a:off x="609600" y="22707600"/>
          <a:ext cx="856822" cy="1524000"/>
        </a:xfrm>
        <a:prstGeom prst="rect">
          <a:avLst/>
        </a:prstGeom>
      </xdr:spPr>
    </xdr:pic>
    <xdr:clientData/>
  </xdr:twoCellAnchor>
  <xdr:twoCellAnchor editAs="oneCell">
    <xdr:from>
      <xdr:col>1</xdr:col>
      <xdr:colOff>0</xdr:colOff>
      <xdr:row>127</xdr:row>
      <xdr:rowOff>0</xdr:rowOff>
    </xdr:from>
    <xdr:to>
      <xdr:col>3</xdr:col>
      <xdr:colOff>546608</xdr:colOff>
      <xdr:row>135</xdr:row>
      <xdr:rowOff>0</xdr:rowOff>
    </xdr:to>
    <xdr:pic>
      <xdr:nvPicPr>
        <xdr:cNvPr id="27" name="Picture 26">
          <a:extLst>
            <a:ext uri="{FF2B5EF4-FFF2-40B4-BE49-F238E27FC236}">
              <a16:creationId xmlns:a16="http://schemas.microsoft.com/office/drawing/2014/main" id="{CE073A1E-F1C8-4C85-8A68-F81C0575D67B}"/>
            </a:ext>
          </a:extLst>
        </xdr:cNvPr>
        <xdr:cNvPicPr>
          <a:picLocks noChangeAspect="1"/>
        </xdr:cNvPicPr>
      </xdr:nvPicPr>
      <xdr:blipFill>
        <a:blip xmlns:r="http://schemas.openxmlformats.org/officeDocument/2006/relationships" r:link="rId13"/>
        <a:stretch>
          <a:fillRect/>
        </a:stretch>
      </xdr:blipFill>
      <xdr:spPr>
        <a:xfrm>
          <a:off x="609600" y="24231600"/>
          <a:ext cx="1765808" cy="1524000"/>
        </a:xfrm>
        <a:prstGeom prst="rect">
          <a:avLst/>
        </a:prstGeom>
      </xdr:spPr>
    </xdr:pic>
    <xdr:clientData/>
  </xdr:twoCellAnchor>
  <xdr:twoCellAnchor editAs="oneCell">
    <xdr:from>
      <xdr:col>1</xdr:col>
      <xdr:colOff>0</xdr:colOff>
      <xdr:row>135</xdr:row>
      <xdr:rowOff>0</xdr:rowOff>
    </xdr:from>
    <xdr:to>
      <xdr:col>5</xdr:col>
      <xdr:colOff>270933</xdr:colOff>
      <xdr:row>143</xdr:row>
      <xdr:rowOff>0</xdr:rowOff>
    </xdr:to>
    <xdr:pic>
      <xdr:nvPicPr>
        <xdr:cNvPr id="29" name="Picture 28">
          <a:extLst>
            <a:ext uri="{FF2B5EF4-FFF2-40B4-BE49-F238E27FC236}">
              <a16:creationId xmlns:a16="http://schemas.microsoft.com/office/drawing/2014/main" id="{5273F881-7D34-498B-B8F7-4288F8D83C02}"/>
            </a:ext>
          </a:extLst>
        </xdr:cNvPr>
        <xdr:cNvPicPr>
          <a:picLocks noChangeAspect="1"/>
        </xdr:cNvPicPr>
      </xdr:nvPicPr>
      <xdr:blipFill>
        <a:blip xmlns:r="http://schemas.openxmlformats.org/officeDocument/2006/relationships" r:link="rId14"/>
        <a:stretch>
          <a:fillRect/>
        </a:stretch>
      </xdr:blipFill>
      <xdr:spPr>
        <a:xfrm>
          <a:off x="609600" y="25755600"/>
          <a:ext cx="2709333" cy="1524000"/>
        </a:xfrm>
        <a:prstGeom prst="rect">
          <a:avLst/>
        </a:prstGeom>
      </xdr:spPr>
    </xdr:pic>
    <xdr:clientData/>
  </xdr:twoCellAnchor>
  <xdr:twoCellAnchor editAs="oneCell">
    <xdr:from>
      <xdr:col>1</xdr:col>
      <xdr:colOff>0</xdr:colOff>
      <xdr:row>143</xdr:row>
      <xdr:rowOff>0</xdr:rowOff>
    </xdr:from>
    <xdr:to>
      <xdr:col>4</xdr:col>
      <xdr:colOff>457200</xdr:colOff>
      <xdr:row>151</xdr:row>
      <xdr:rowOff>0</xdr:rowOff>
    </xdr:to>
    <xdr:pic>
      <xdr:nvPicPr>
        <xdr:cNvPr id="31" name="Picture 30">
          <a:extLst>
            <a:ext uri="{FF2B5EF4-FFF2-40B4-BE49-F238E27FC236}">
              <a16:creationId xmlns:a16="http://schemas.microsoft.com/office/drawing/2014/main" id="{4E09D496-DB5F-4705-9284-8BDD9FB6EC05}"/>
            </a:ext>
          </a:extLst>
        </xdr:cNvPr>
        <xdr:cNvPicPr>
          <a:picLocks noChangeAspect="1"/>
        </xdr:cNvPicPr>
      </xdr:nvPicPr>
      <xdr:blipFill>
        <a:blip xmlns:r="http://schemas.openxmlformats.org/officeDocument/2006/relationships" r:link="rId15"/>
        <a:stretch>
          <a:fillRect/>
        </a:stretch>
      </xdr:blipFill>
      <xdr:spPr>
        <a:xfrm>
          <a:off x="609600" y="27279600"/>
          <a:ext cx="2286000" cy="1524000"/>
        </a:xfrm>
        <a:prstGeom prst="rect">
          <a:avLst/>
        </a:prstGeom>
      </xdr:spPr>
    </xdr:pic>
    <xdr:clientData/>
  </xdr:twoCellAnchor>
  <xdr:twoCellAnchor editAs="oneCell">
    <xdr:from>
      <xdr:col>1</xdr:col>
      <xdr:colOff>0</xdr:colOff>
      <xdr:row>151</xdr:row>
      <xdr:rowOff>0</xdr:rowOff>
    </xdr:from>
    <xdr:to>
      <xdr:col>4</xdr:col>
      <xdr:colOff>447793</xdr:colOff>
      <xdr:row>159</xdr:row>
      <xdr:rowOff>0</xdr:rowOff>
    </xdr:to>
    <xdr:pic>
      <xdr:nvPicPr>
        <xdr:cNvPr id="28227" name="Picture 28226">
          <a:extLst>
            <a:ext uri="{FF2B5EF4-FFF2-40B4-BE49-F238E27FC236}">
              <a16:creationId xmlns:a16="http://schemas.microsoft.com/office/drawing/2014/main" id="{E2148F67-1C5F-4BB7-914C-B029F36FC1E7}"/>
            </a:ext>
          </a:extLst>
        </xdr:cNvPr>
        <xdr:cNvPicPr>
          <a:picLocks noChangeAspect="1"/>
        </xdr:cNvPicPr>
      </xdr:nvPicPr>
      <xdr:blipFill>
        <a:blip xmlns:r="http://schemas.openxmlformats.org/officeDocument/2006/relationships" r:link="rId16"/>
        <a:stretch>
          <a:fillRect/>
        </a:stretch>
      </xdr:blipFill>
      <xdr:spPr>
        <a:xfrm>
          <a:off x="609600" y="28803600"/>
          <a:ext cx="2276593" cy="1524000"/>
        </a:xfrm>
        <a:prstGeom prst="rect">
          <a:avLst/>
        </a:prstGeom>
      </xdr:spPr>
    </xdr:pic>
    <xdr:clientData/>
  </xdr:twoCellAnchor>
  <xdr:twoCellAnchor editAs="oneCell">
    <xdr:from>
      <xdr:col>1</xdr:col>
      <xdr:colOff>0</xdr:colOff>
      <xdr:row>159</xdr:row>
      <xdr:rowOff>0</xdr:rowOff>
    </xdr:from>
    <xdr:to>
      <xdr:col>4</xdr:col>
      <xdr:colOff>201395</xdr:colOff>
      <xdr:row>167</xdr:row>
      <xdr:rowOff>0</xdr:rowOff>
    </xdr:to>
    <xdr:pic>
      <xdr:nvPicPr>
        <xdr:cNvPr id="28231" name="Picture 28230">
          <a:extLst>
            <a:ext uri="{FF2B5EF4-FFF2-40B4-BE49-F238E27FC236}">
              <a16:creationId xmlns:a16="http://schemas.microsoft.com/office/drawing/2014/main" id="{A3CBB352-F3A8-4D09-A6DB-14BC7EF90C73}"/>
            </a:ext>
          </a:extLst>
        </xdr:cNvPr>
        <xdr:cNvPicPr>
          <a:picLocks noChangeAspect="1"/>
        </xdr:cNvPicPr>
      </xdr:nvPicPr>
      <xdr:blipFill>
        <a:blip xmlns:r="http://schemas.openxmlformats.org/officeDocument/2006/relationships" r:link="rId17"/>
        <a:stretch>
          <a:fillRect/>
        </a:stretch>
      </xdr:blipFill>
      <xdr:spPr>
        <a:xfrm>
          <a:off x="609600" y="30327600"/>
          <a:ext cx="2030195" cy="1524000"/>
        </a:xfrm>
        <a:prstGeom prst="rect">
          <a:avLst/>
        </a:prstGeom>
      </xdr:spPr>
    </xdr:pic>
    <xdr:clientData/>
  </xdr:twoCellAnchor>
  <xdr:twoCellAnchor editAs="oneCell">
    <xdr:from>
      <xdr:col>1</xdr:col>
      <xdr:colOff>0</xdr:colOff>
      <xdr:row>167</xdr:row>
      <xdr:rowOff>0</xdr:rowOff>
    </xdr:from>
    <xdr:to>
      <xdr:col>5</xdr:col>
      <xdr:colOff>270933</xdr:colOff>
      <xdr:row>175</xdr:row>
      <xdr:rowOff>0</xdr:rowOff>
    </xdr:to>
    <xdr:pic>
      <xdr:nvPicPr>
        <xdr:cNvPr id="28235" name="Picture 28234">
          <a:extLst>
            <a:ext uri="{FF2B5EF4-FFF2-40B4-BE49-F238E27FC236}">
              <a16:creationId xmlns:a16="http://schemas.microsoft.com/office/drawing/2014/main" id="{CAA0D084-E2B0-4FA2-BE55-788E13549292}"/>
            </a:ext>
          </a:extLst>
        </xdr:cNvPr>
        <xdr:cNvPicPr>
          <a:picLocks noChangeAspect="1"/>
        </xdr:cNvPicPr>
      </xdr:nvPicPr>
      <xdr:blipFill>
        <a:blip xmlns:r="http://schemas.openxmlformats.org/officeDocument/2006/relationships" r:link="rId18"/>
        <a:stretch>
          <a:fillRect/>
        </a:stretch>
      </xdr:blipFill>
      <xdr:spPr>
        <a:xfrm>
          <a:off x="609600" y="31851600"/>
          <a:ext cx="2709333" cy="1524000"/>
        </a:xfrm>
        <a:prstGeom prst="rect">
          <a:avLst/>
        </a:prstGeom>
      </xdr:spPr>
    </xdr:pic>
    <xdr:clientData/>
  </xdr:twoCellAnchor>
  <xdr:twoCellAnchor editAs="oneCell">
    <xdr:from>
      <xdr:col>1</xdr:col>
      <xdr:colOff>0</xdr:colOff>
      <xdr:row>175</xdr:row>
      <xdr:rowOff>0</xdr:rowOff>
    </xdr:from>
    <xdr:to>
      <xdr:col>5</xdr:col>
      <xdr:colOff>270933</xdr:colOff>
      <xdr:row>183</xdr:row>
      <xdr:rowOff>0</xdr:rowOff>
    </xdr:to>
    <xdr:pic>
      <xdr:nvPicPr>
        <xdr:cNvPr id="28239" name="Picture 28238">
          <a:extLst>
            <a:ext uri="{FF2B5EF4-FFF2-40B4-BE49-F238E27FC236}">
              <a16:creationId xmlns:a16="http://schemas.microsoft.com/office/drawing/2014/main" id="{6ED736E2-5BA3-4DA9-A7B3-89F7E7B8E1A9}"/>
            </a:ext>
          </a:extLst>
        </xdr:cNvPr>
        <xdr:cNvPicPr>
          <a:picLocks noChangeAspect="1"/>
        </xdr:cNvPicPr>
      </xdr:nvPicPr>
      <xdr:blipFill>
        <a:blip xmlns:r="http://schemas.openxmlformats.org/officeDocument/2006/relationships" r:link="rId19"/>
        <a:stretch>
          <a:fillRect/>
        </a:stretch>
      </xdr:blipFill>
      <xdr:spPr>
        <a:xfrm>
          <a:off x="609600" y="33375600"/>
          <a:ext cx="2709333" cy="1524000"/>
        </a:xfrm>
        <a:prstGeom prst="rect">
          <a:avLst/>
        </a:prstGeom>
      </xdr:spPr>
    </xdr:pic>
    <xdr:clientData/>
  </xdr:twoCellAnchor>
  <xdr:twoCellAnchor editAs="oneCell">
    <xdr:from>
      <xdr:col>1</xdr:col>
      <xdr:colOff>0</xdr:colOff>
      <xdr:row>183</xdr:row>
      <xdr:rowOff>0</xdr:rowOff>
    </xdr:from>
    <xdr:to>
      <xdr:col>3</xdr:col>
      <xdr:colOff>304800</xdr:colOff>
      <xdr:row>191</xdr:row>
      <xdr:rowOff>0</xdr:rowOff>
    </xdr:to>
    <xdr:pic>
      <xdr:nvPicPr>
        <xdr:cNvPr id="28243" name="Picture 28242">
          <a:extLst>
            <a:ext uri="{FF2B5EF4-FFF2-40B4-BE49-F238E27FC236}">
              <a16:creationId xmlns:a16="http://schemas.microsoft.com/office/drawing/2014/main" id="{5DECC210-F5FC-4FE8-9952-E9CF278FE761}"/>
            </a:ext>
          </a:extLst>
        </xdr:cNvPr>
        <xdr:cNvPicPr>
          <a:picLocks noChangeAspect="1"/>
        </xdr:cNvPicPr>
      </xdr:nvPicPr>
      <xdr:blipFill>
        <a:blip xmlns:r="http://schemas.openxmlformats.org/officeDocument/2006/relationships" r:link="rId20"/>
        <a:stretch>
          <a:fillRect/>
        </a:stretch>
      </xdr:blipFill>
      <xdr:spPr>
        <a:xfrm>
          <a:off x="609600" y="34899600"/>
          <a:ext cx="1524000" cy="1524000"/>
        </a:xfrm>
        <a:prstGeom prst="rect">
          <a:avLst/>
        </a:prstGeom>
      </xdr:spPr>
    </xdr:pic>
    <xdr:clientData/>
  </xdr:twoCellAnchor>
  <xdr:twoCellAnchor editAs="oneCell">
    <xdr:from>
      <xdr:col>1</xdr:col>
      <xdr:colOff>0</xdr:colOff>
      <xdr:row>191</xdr:row>
      <xdr:rowOff>0</xdr:rowOff>
    </xdr:from>
    <xdr:to>
      <xdr:col>2</xdr:col>
      <xdr:colOff>533400</xdr:colOff>
      <xdr:row>199</xdr:row>
      <xdr:rowOff>0</xdr:rowOff>
    </xdr:to>
    <xdr:pic>
      <xdr:nvPicPr>
        <xdr:cNvPr id="28247" name="Picture 28246">
          <a:extLst>
            <a:ext uri="{FF2B5EF4-FFF2-40B4-BE49-F238E27FC236}">
              <a16:creationId xmlns:a16="http://schemas.microsoft.com/office/drawing/2014/main" id="{32C4906A-35A7-4C32-8A78-59507796FA95}"/>
            </a:ext>
          </a:extLst>
        </xdr:cNvPr>
        <xdr:cNvPicPr>
          <a:picLocks noChangeAspect="1"/>
        </xdr:cNvPicPr>
      </xdr:nvPicPr>
      <xdr:blipFill>
        <a:blip xmlns:r="http://schemas.openxmlformats.org/officeDocument/2006/relationships" r:link="rId21"/>
        <a:stretch>
          <a:fillRect/>
        </a:stretch>
      </xdr:blipFill>
      <xdr:spPr>
        <a:xfrm>
          <a:off x="609600" y="36423600"/>
          <a:ext cx="1143000" cy="1524000"/>
        </a:xfrm>
        <a:prstGeom prst="rect">
          <a:avLst/>
        </a:prstGeom>
      </xdr:spPr>
    </xdr:pic>
    <xdr:clientData/>
  </xdr:twoCellAnchor>
  <xdr:twoCellAnchor editAs="oneCell">
    <xdr:from>
      <xdr:col>1</xdr:col>
      <xdr:colOff>0</xdr:colOff>
      <xdr:row>199</xdr:row>
      <xdr:rowOff>0</xdr:rowOff>
    </xdr:from>
    <xdr:to>
      <xdr:col>3</xdr:col>
      <xdr:colOff>448162</xdr:colOff>
      <xdr:row>207</xdr:row>
      <xdr:rowOff>0</xdr:rowOff>
    </xdr:to>
    <xdr:pic>
      <xdr:nvPicPr>
        <xdr:cNvPr id="28251" name="Picture 28250">
          <a:extLst>
            <a:ext uri="{FF2B5EF4-FFF2-40B4-BE49-F238E27FC236}">
              <a16:creationId xmlns:a16="http://schemas.microsoft.com/office/drawing/2014/main" id="{8A84D012-AF8C-458D-A6C4-BE20D7A0CA50}"/>
            </a:ext>
          </a:extLst>
        </xdr:cNvPr>
        <xdr:cNvPicPr>
          <a:picLocks noChangeAspect="1"/>
        </xdr:cNvPicPr>
      </xdr:nvPicPr>
      <xdr:blipFill>
        <a:blip xmlns:r="http://schemas.openxmlformats.org/officeDocument/2006/relationships" r:link="rId22"/>
        <a:stretch>
          <a:fillRect/>
        </a:stretch>
      </xdr:blipFill>
      <xdr:spPr>
        <a:xfrm>
          <a:off x="609600" y="37947600"/>
          <a:ext cx="1667362" cy="1524000"/>
        </a:xfrm>
        <a:prstGeom prst="rect">
          <a:avLst/>
        </a:prstGeom>
      </xdr:spPr>
    </xdr:pic>
    <xdr:clientData/>
  </xdr:twoCellAnchor>
  <xdr:twoCellAnchor editAs="oneCell">
    <xdr:from>
      <xdr:col>1</xdr:col>
      <xdr:colOff>0</xdr:colOff>
      <xdr:row>207</xdr:row>
      <xdr:rowOff>0</xdr:rowOff>
    </xdr:from>
    <xdr:to>
      <xdr:col>2</xdr:col>
      <xdr:colOff>533400</xdr:colOff>
      <xdr:row>215</xdr:row>
      <xdr:rowOff>0</xdr:rowOff>
    </xdr:to>
    <xdr:pic>
      <xdr:nvPicPr>
        <xdr:cNvPr id="28254" name="Picture 28253">
          <a:extLst>
            <a:ext uri="{FF2B5EF4-FFF2-40B4-BE49-F238E27FC236}">
              <a16:creationId xmlns:a16="http://schemas.microsoft.com/office/drawing/2014/main" id="{BF4133A0-D346-4B16-8906-53DE9DF039CB}"/>
            </a:ext>
          </a:extLst>
        </xdr:cNvPr>
        <xdr:cNvPicPr>
          <a:picLocks noChangeAspect="1"/>
        </xdr:cNvPicPr>
      </xdr:nvPicPr>
      <xdr:blipFill>
        <a:blip xmlns:r="http://schemas.openxmlformats.org/officeDocument/2006/relationships" r:link="rId23"/>
        <a:stretch>
          <a:fillRect/>
        </a:stretch>
      </xdr:blipFill>
      <xdr:spPr>
        <a:xfrm>
          <a:off x="609600" y="39471600"/>
          <a:ext cx="1143000" cy="1524000"/>
        </a:xfrm>
        <a:prstGeom prst="rect">
          <a:avLst/>
        </a:prstGeom>
      </xdr:spPr>
    </xdr:pic>
    <xdr:clientData/>
  </xdr:twoCellAnchor>
  <xdr:twoCellAnchor editAs="oneCell">
    <xdr:from>
      <xdr:col>1</xdr:col>
      <xdr:colOff>0</xdr:colOff>
      <xdr:row>215</xdr:row>
      <xdr:rowOff>0</xdr:rowOff>
    </xdr:from>
    <xdr:to>
      <xdr:col>3</xdr:col>
      <xdr:colOff>304800</xdr:colOff>
      <xdr:row>223</xdr:row>
      <xdr:rowOff>0</xdr:rowOff>
    </xdr:to>
    <xdr:pic>
      <xdr:nvPicPr>
        <xdr:cNvPr id="28128" name="Picture 28127">
          <a:extLst>
            <a:ext uri="{FF2B5EF4-FFF2-40B4-BE49-F238E27FC236}">
              <a16:creationId xmlns:a16="http://schemas.microsoft.com/office/drawing/2014/main" id="{A691FE07-B34C-4293-9CEF-8B691EACFD96}"/>
            </a:ext>
          </a:extLst>
        </xdr:cNvPr>
        <xdr:cNvPicPr>
          <a:picLocks noChangeAspect="1"/>
        </xdr:cNvPicPr>
      </xdr:nvPicPr>
      <xdr:blipFill>
        <a:blip xmlns:r="http://schemas.openxmlformats.org/officeDocument/2006/relationships" r:link="rId24"/>
        <a:stretch>
          <a:fillRect/>
        </a:stretch>
      </xdr:blipFill>
      <xdr:spPr>
        <a:xfrm>
          <a:off x="609600" y="40995600"/>
          <a:ext cx="1524000" cy="1524000"/>
        </a:xfrm>
        <a:prstGeom prst="rect">
          <a:avLst/>
        </a:prstGeom>
      </xdr:spPr>
    </xdr:pic>
    <xdr:clientData/>
  </xdr:twoCellAnchor>
  <xdr:twoCellAnchor editAs="oneCell">
    <xdr:from>
      <xdr:col>1</xdr:col>
      <xdr:colOff>0</xdr:colOff>
      <xdr:row>223</xdr:row>
      <xdr:rowOff>0</xdr:rowOff>
    </xdr:from>
    <xdr:to>
      <xdr:col>5</xdr:col>
      <xdr:colOff>270933</xdr:colOff>
      <xdr:row>231</xdr:row>
      <xdr:rowOff>0</xdr:rowOff>
    </xdr:to>
    <xdr:pic>
      <xdr:nvPicPr>
        <xdr:cNvPr id="28130" name="Picture 28129">
          <a:extLst>
            <a:ext uri="{FF2B5EF4-FFF2-40B4-BE49-F238E27FC236}">
              <a16:creationId xmlns:a16="http://schemas.microsoft.com/office/drawing/2014/main" id="{E1F2CECE-59AB-4450-B46E-09EA107414D6}"/>
            </a:ext>
          </a:extLst>
        </xdr:cNvPr>
        <xdr:cNvPicPr>
          <a:picLocks noChangeAspect="1"/>
        </xdr:cNvPicPr>
      </xdr:nvPicPr>
      <xdr:blipFill>
        <a:blip xmlns:r="http://schemas.openxmlformats.org/officeDocument/2006/relationships" r:link="rId25"/>
        <a:stretch>
          <a:fillRect/>
        </a:stretch>
      </xdr:blipFill>
      <xdr:spPr>
        <a:xfrm>
          <a:off x="609600" y="42519600"/>
          <a:ext cx="2709333" cy="1524000"/>
        </a:xfrm>
        <a:prstGeom prst="rect">
          <a:avLst/>
        </a:prstGeom>
      </xdr:spPr>
    </xdr:pic>
    <xdr:clientData/>
  </xdr:twoCellAnchor>
  <xdr:twoCellAnchor editAs="oneCell">
    <xdr:from>
      <xdr:col>1</xdr:col>
      <xdr:colOff>0</xdr:colOff>
      <xdr:row>231</xdr:row>
      <xdr:rowOff>0</xdr:rowOff>
    </xdr:from>
    <xdr:to>
      <xdr:col>3</xdr:col>
      <xdr:colOff>109870</xdr:colOff>
      <xdr:row>239</xdr:row>
      <xdr:rowOff>0</xdr:rowOff>
    </xdr:to>
    <xdr:pic>
      <xdr:nvPicPr>
        <xdr:cNvPr id="28132" name="Picture 28131">
          <a:extLst>
            <a:ext uri="{FF2B5EF4-FFF2-40B4-BE49-F238E27FC236}">
              <a16:creationId xmlns:a16="http://schemas.microsoft.com/office/drawing/2014/main" id="{8E019C67-C87F-4DCD-A213-3E3EC7F93179}"/>
            </a:ext>
          </a:extLst>
        </xdr:cNvPr>
        <xdr:cNvPicPr>
          <a:picLocks noChangeAspect="1"/>
        </xdr:cNvPicPr>
      </xdr:nvPicPr>
      <xdr:blipFill>
        <a:blip xmlns:r="http://schemas.openxmlformats.org/officeDocument/2006/relationships" r:link="rId26"/>
        <a:stretch>
          <a:fillRect/>
        </a:stretch>
      </xdr:blipFill>
      <xdr:spPr>
        <a:xfrm>
          <a:off x="609600" y="44043600"/>
          <a:ext cx="1329070" cy="1524000"/>
        </a:xfrm>
        <a:prstGeom prst="rect">
          <a:avLst/>
        </a:prstGeom>
      </xdr:spPr>
    </xdr:pic>
    <xdr:clientData/>
  </xdr:twoCellAnchor>
  <xdr:twoCellAnchor editAs="oneCell">
    <xdr:from>
      <xdr:col>1</xdr:col>
      <xdr:colOff>0</xdr:colOff>
      <xdr:row>239</xdr:row>
      <xdr:rowOff>0</xdr:rowOff>
    </xdr:from>
    <xdr:to>
      <xdr:col>4</xdr:col>
      <xdr:colOff>447793</xdr:colOff>
      <xdr:row>247</xdr:row>
      <xdr:rowOff>0</xdr:rowOff>
    </xdr:to>
    <xdr:pic>
      <xdr:nvPicPr>
        <xdr:cNvPr id="28134" name="Picture 28133">
          <a:extLst>
            <a:ext uri="{FF2B5EF4-FFF2-40B4-BE49-F238E27FC236}">
              <a16:creationId xmlns:a16="http://schemas.microsoft.com/office/drawing/2014/main" id="{6BCB6333-4F6B-4BCC-95E3-C4B67C7DC22E}"/>
            </a:ext>
          </a:extLst>
        </xdr:cNvPr>
        <xdr:cNvPicPr>
          <a:picLocks noChangeAspect="1"/>
        </xdr:cNvPicPr>
      </xdr:nvPicPr>
      <xdr:blipFill>
        <a:blip xmlns:r="http://schemas.openxmlformats.org/officeDocument/2006/relationships" r:link="rId27"/>
        <a:stretch>
          <a:fillRect/>
        </a:stretch>
      </xdr:blipFill>
      <xdr:spPr>
        <a:xfrm>
          <a:off x="609600" y="45567600"/>
          <a:ext cx="2276593" cy="1524000"/>
        </a:xfrm>
        <a:prstGeom prst="rect">
          <a:avLst/>
        </a:prstGeom>
      </xdr:spPr>
    </xdr:pic>
    <xdr:clientData/>
  </xdr:twoCellAnchor>
  <xdr:twoCellAnchor editAs="oneCell">
    <xdr:from>
      <xdr:col>1</xdr:col>
      <xdr:colOff>0</xdr:colOff>
      <xdr:row>247</xdr:row>
      <xdr:rowOff>0</xdr:rowOff>
    </xdr:from>
    <xdr:to>
      <xdr:col>4</xdr:col>
      <xdr:colOff>455416</xdr:colOff>
      <xdr:row>255</xdr:row>
      <xdr:rowOff>0</xdr:rowOff>
    </xdr:to>
    <xdr:pic>
      <xdr:nvPicPr>
        <xdr:cNvPr id="28136" name="Picture 28135">
          <a:extLst>
            <a:ext uri="{FF2B5EF4-FFF2-40B4-BE49-F238E27FC236}">
              <a16:creationId xmlns:a16="http://schemas.microsoft.com/office/drawing/2014/main" id="{84C3A63E-8AC4-4782-AD2D-801ED72C373C}"/>
            </a:ext>
          </a:extLst>
        </xdr:cNvPr>
        <xdr:cNvPicPr>
          <a:picLocks noChangeAspect="1"/>
        </xdr:cNvPicPr>
      </xdr:nvPicPr>
      <xdr:blipFill>
        <a:blip xmlns:r="http://schemas.openxmlformats.org/officeDocument/2006/relationships" r:link="rId28"/>
        <a:stretch>
          <a:fillRect/>
        </a:stretch>
      </xdr:blipFill>
      <xdr:spPr>
        <a:xfrm>
          <a:off x="609600" y="47091600"/>
          <a:ext cx="2284216" cy="1524000"/>
        </a:xfrm>
        <a:prstGeom prst="rect">
          <a:avLst/>
        </a:prstGeom>
      </xdr:spPr>
    </xdr:pic>
    <xdr:clientData/>
  </xdr:twoCellAnchor>
  <xdr:twoCellAnchor editAs="oneCell">
    <xdr:from>
      <xdr:col>1</xdr:col>
      <xdr:colOff>0</xdr:colOff>
      <xdr:row>255</xdr:row>
      <xdr:rowOff>0</xdr:rowOff>
    </xdr:from>
    <xdr:to>
      <xdr:col>3</xdr:col>
      <xdr:colOff>109870</xdr:colOff>
      <xdr:row>263</xdr:row>
      <xdr:rowOff>0</xdr:rowOff>
    </xdr:to>
    <xdr:pic>
      <xdr:nvPicPr>
        <xdr:cNvPr id="28138" name="Picture 28137">
          <a:extLst>
            <a:ext uri="{FF2B5EF4-FFF2-40B4-BE49-F238E27FC236}">
              <a16:creationId xmlns:a16="http://schemas.microsoft.com/office/drawing/2014/main" id="{C03084BB-52A9-49E5-876D-704888F1F3AB}"/>
            </a:ext>
          </a:extLst>
        </xdr:cNvPr>
        <xdr:cNvPicPr>
          <a:picLocks noChangeAspect="1"/>
        </xdr:cNvPicPr>
      </xdr:nvPicPr>
      <xdr:blipFill>
        <a:blip xmlns:r="http://schemas.openxmlformats.org/officeDocument/2006/relationships" r:link="rId29"/>
        <a:stretch>
          <a:fillRect/>
        </a:stretch>
      </xdr:blipFill>
      <xdr:spPr>
        <a:xfrm>
          <a:off x="609600" y="48615600"/>
          <a:ext cx="1329070" cy="1524000"/>
        </a:xfrm>
        <a:prstGeom prst="rect">
          <a:avLst/>
        </a:prstGeom>
      </xdr:spPr>
    </xdr:pic>
    <xdr:clientData/>
  </xdr:twoCellAnchor>
  <xdr:twoCellAnchor editAs="oneCell">
    <xdr:from>
      <xdr:col>1</xdr:col>
      <xdr:colOff>0</xdr:colOff>
      <xdr:row>263</xdr:row>
      <xdr:rowOff>0</xdr:rowOff>
    </xdr:from>
    <xdr:to>
      <xdr:col>5</xdr:col>
      <xdr:colOff>268584</xdr:colOff>
      <xdr:row>271</xdr:row>
      <xdr:rowOff>0</xdr:rowOff>
    </xdr:to>
    <xdr:pic>
      <xdr:nvPicPr>
        <xdr:cNvPr id="28140" name="Picture 28139">
          <a:extLst>
            <a:ext uri="{FF2B5EF4-FFF2-40B4-BE49-F238E27FC236}">
              <a16:creationId xmlns:a16="http://schemas.microsoft.com/office/drawing/2014/main" id="{6276E71A-E9DC-4B60-B610-6CFCBC94B685}"/>
            </a:ext>
          </a:extLst>
        </xdr:cNvPr>
        <xdr:cNvPicPr>
          <a:picLocks noChangeAspect="1"/>
        </xdr:cNvPicPr>
      </xdr:nvPicPr>
      <xdr:blipFill>
        <a:blip xmlns:r="http://schemas.openxmlformats.org/officeDocument/2006/relationships" r:link="rId30"/>
        <a:stretch>
          <a:fillRect/>
        </a:stretch>
      </xdr:blipFill>
      <xdr:spPr>
        <a:xfrm>
          <a:off x="609600" y="50139600"/>
          <a:ext cx="2706984" cy="1524000"/>
        </a:xfrm>
        <a:prstGeom prst="rect">
          <a:avLst/>
        </a:prstGeom>
      </xdr:spPr>
    </xdr:pic>
    <xdr:clientData/>
  </xdr:twoCellAnchor>
  <xdr:twoCellAnchor editAs="oneCell">
    <xdr:from>
      <xdr:col>1</xdr:col>
      <xdr:colOff>0</xdr:colOff>
      <xdr:row>271</xdr:row>
      <xdr:rowOff>0</xdr:rowOff>
    </xdr:from>
    <xdr:to>
      <xdr:col>4</xdr:col>
      <xdr:colOff>466165</xdr:colOff>
      <xdr:row>279</xdr:row>
      <xdr:rowOff>0</xdr:rowOff>
    </xdr:to>
    <xdr:pic>
      <xdr:nvPicPr>
        <xdr:cNvPr id="28142" name="Picture 28141">
          <a:extLst>
            <a:ext uri="{FF2B5EF4-FFF2-40B4-BE49-F238E27FC236}">
              <a16:creationId xmlns:a16="http://schemas.microsoft.com/office/drawing/2014/main" id="{E32BCD07-6C3F-4EF4-AF2B-1EE1B2EBBF95}"/>
            </a:ext>
          </a:extLst>
        </xdr:cNvPr>
        <xdr:cNvPicPr>
          <a:picLocks noChangeAspect="1"/>
        </xdr:cNvPicPr>
      </xdr:nvPicPr>
      <xdr:blipFill>
        <a:blip xmlns:r="http://schemas.openxmlformats.org/officeDocument/2006/relationships" r:link="rId31"/>
        <a:stretch>
          <a:fillRect/>
        </a:stretch>
      </xdr:blipFill>
      <xdr:spPr>
        <a:xfrm>
          <a:off x="609600" y="51663600"/>
          <a:ext cx="2294965" cy="1524000"/>
        </a:xfrm>
        <a:prstGeom prst="rect">
          <a:avLst/>
        </a:prstGeom>
      </xdr:spPr>
    </xdr:pic>
    <xdr:clientData/>
  </xdr:twoCellAnchor>
  <xdr:twoCellAnchor editAs="oneCell">
    <xdr:from>
      <xdr:col>1</xdr:col>
      <xdr:colOff>0</xdr:colOff>
      <xdr:row>279</xdr:row>
      <xdr:rowOff>0</xdr:rowOff>
    </xdr:from>
    <xdr:to>
      <xdr:col>3</xdr:col>
      <xdr:colOff>109628</xdr:colOff>
      <xdr:row>287</xdr:row>
      <xdr:rowOff>0</xdr:rowOff>
    </xdr:to>
    <xdr:pic>
      <xdr:nvPicPr>
        <xdr:cNvPr id="28144" name="Picture 28143">
          <a:extLst>
            <a:ext uri="{FF2B5EF4-FFF2-40B4-BE49-F238E27FC236}">
              <a16:creationId xmlns:a16="http://schemas.microsoft.com/office/drawing/2014/main" id="{40B3C869-9BBF-49CA-9B0E-04283FCC4DE3}"/>
            </a:ext>
          </a:extLst>
        </xdr:cNvPr>
        <xdr:cNvPicPr>
          <a:picLocks noChangeAspect="1"/>
        </xdr:cNvPicPr>
      </xdr:nvPicPr>
      <xdr:blipFill>
        <a:blip xmlns:r="http://schemas.openxmlformats.org/officeDocument/2006/relationships" r:link="rId32"/>
        <a:stretch>
          <a:fillRect/>
        </a:stretch>
      </xdr:blipFill>
      <xdr:spPr>
        <a:xfrm>
          <a:off x="609600" y="53187600"/>
          <a:ext cx="1328828" cy="1524000"/>
        </a:xfrm>
        <a:prstGeom prst="rect">
          <a:avLst/>
        </a:prstGeom>
      </xdr:spPr>
    </xdr:pic>
    <xdr:clientData/>
  </xdr:twoCellAnchor>
  <xdr:twoCellAnchor editAs="oneCell">
    <xdr:from>
      <xdr:col>1</xdr:col>
      <xdr:colOff>0</xdr:colOff>
      <xdr:row>303</xdr:row>
      <xdr:rowOff>0</xdr:rowOff>
    </xdr:from>
    <xdr:to>
      <xdr:col>5</xdr:col>
      <xdr:colOff>270933</xdr:colOff>
      <xdr:row>311</xdr:row>
      <xdr:rowOff>0</xdr:rowOff>
    </xdr:to>
    <xdr:pic>
      <xdr:nvPicPr>
        <xdr:cNvPr id="28146" name="Picture 28145">
          <a:extLst>
            <a:ext uri="{FF2B5EF4-FFF2-40B4-BE49-F238E27FC236}">
              <a16:creationId xmlns:a16="http://schemas.microsoft.com/office/drawing/2014/main" id="{97B6186B-660D-4FBA-B4EB-AD70094F6B02}"/>
            </a:ext>
          </a:extLst>
        </xdr:cNvPr>
        <xdr:cNvPicPr>
          <a:picLocks noChangeAspect="1"/>
        </xdr:cNvPicPr>
      </xdr:nvPicPr>
      <xdr:blipFill>
        <a:blip xmlns:r="http://schemas.openxmlformats.org/officeDocument/2006/relationships" r:link="rId33"/>
        <a:stretch>
          <a:fillRect/>
        </a:stretch>
      </xdr:blipFill>
      <xdr:spPr>
        <a:xfrm>
          <a:off x="609600" y="57759600"/>
          <a:ext cx="2709333" cy="1524000"/>
        </a:xfrm>
        <a:prstGeom prst="rect">
          <a:avLst/>
        </a:prstGeom>
      </xdr:spPr>
    </xdr:pic>
    <xdr:clientData/>
  </xdr:twoCellAnchor>
  <xdr:twoCellAnchor editAs="oneCell">
    <xdr:from>
      <xdr:col>1</xdr:col>
      <xdr:colOff>0</xdr:colOff>
      <xdr:row>319</xdr:row>
      <xdr:rowOff>0</xdr:rowOff>
    </xdr:from>
    <xdr:to>
      <xdr:col>3</xdr:col>
      <xdr:colOff>109870</xdr:colOff>
      <xdr:row>327</xdr:row>
      <xdr:rowOff>0</xdr:rowOff>
    </xdr:to>
    <xdr:pic>
      <xdr:nvPicPr>
        <xdr:cNvPr id="28148" name="Picture 28147">
          <a:extLst>
            <a:ext uri="{FF2B5EF4-FFF2-40B4-BE49-F238E27FC236}">
              <a16:creationId xmlns:a16="http://schemas.microsoft.com/office/drawing/2014/main" id="{44FCEAE5-96B8-463C-930F-73A2C7A7D1C1}"/>
            </a:ext>
          </a:extLst>
        </xdr:cNvPr>
        <xdr:cNvPicPr>
          <a:picLocks noChangeAspect="1"/>
        </xdr:cNvPicPr>
      </xdr:nvPicPr>
      <xdr:blipFill>
        <a:blip xmlns:r="http://schemas.openxmlformats.org/officeDocument/2006/relationships" r:link="rId34"/>
        <a:stretch>
          <a:fillRect/>
        </a:stretch>
      </xdr:blipFill>
      <xdr:spPr>
        <a:xfrm>
          <a:off x="609600" y="60807600"/>
          <a:ext cx="1329070" cy="1524000"/>
        </a:xfrm>
        <a:prstGeom prst="rect">
          <a:avLst/>
        </a:prstGeom>
      </xdr:spPr>
    </xdr:pic>
    <xdr:clientData/>
  </xdr:twoCellAnchor>
  <xdr:twoCellAnchor editAs="oneCell">
    <xdr:from>
      <xdr:col>1</xdr:col>
      <xdr:colOff>0</xdr:colOff>
      <xdr:row>327</xdr:row>
      <xdr:rowOff>0</xdr:rowOff>
    </xdr:from>
    <xdr:to>
      <xdr:col>2</xdr:col>
      <xdr:colOff>533400</xdr:colOff>
      <xdr:row>335</xdr:row>
      <xdr:rowOff>0</xdr:rowOff>
    </xdr:to>
    <xdr:pic>
      <xdr:nvPicPr>
        <xdr:cNvPr id="28151" name="Picture 28150">
          <a:extLst>
            <a:ext uri="{FF2B5EF4-FFF2-40B4-BE49-F238E27FC236}">
              <a16:creationId xmlns:a16="http://schemas.microsoft.com/office/drawing/2014/main" id="{5CEB33CB-7E76-4AF7-A4FD-18C6B90B31F8}"/>
            </a:ext>
          </a:extLst>
        </xdr:cNvPr>
        <xdr:cNvPicPr>
          <a:picLocks noChangeAspect="1"/>
        </xdr:cNvPicPr>
      </xdr:nvPicPr>
      <xdr:blipFill>
        <a:blip xmlns:r="http://schemas.openxmlformats.org/officeDocument/2006/relationships" r:link="rId35"/>
        <a:stretch>
          <a:fillRect/>
        </a:stretch>
      </xdr:blipFill>
      <xdr:spPr>
        <a:xfrm>
          <a:off x="609600" y="62331600"/>
          <a:ext cx="1143000" cy="1524000"/>
        </a:xfrm>
        <a:prstGeom prst="rect">
          <a:avLst/>
        </a:prstGeom>
      </xdr:spPr>
    </xdr:pic>
    <xdr:clientData/>
  </xdr:twoCellAnchor>
  <xdr:twoCellAnchor editAs="oneCell">
    <xdr:from>
      <xdr:col>1</xdr:col>
      <xdr:colOff>0</xdr:colOff>
      <xdr:row>335</xdr:row>
      <xdr:rowOff>0</xdr:rowOff>
    </xdr:from>
    <xdr:to>
      <xdr:col>4</xdr:col>
      <xdr:colOff>493486</xdr:colOff>
      <xdr:row>343</xdr:row>
      <xdr:rowOff>0</xdr:rowOff>
    </xdr:to>
    <xdr:pic>
      <xdr:nvPicPr>
        <xdr:cNvPr id="28155" name="Picture 28154">
          <a:extLst>
            <a:ext uri="{FF2B5EF4-FFF2-40B4-BE49-F238E27FC236}">
              <a16:creationId xmlns:a16="http://schemas.microsoft.com/office/drawing/2014/main" id="{6A2AB3C1-32C5-4812-A62D-2D4EE5A34ED3}"/>
            </a:ext>
          </a:extLst>
        </xdr:cNvPr>
        <xdr:cNvPicPr>
          <a:picLocks noChangeAspect="1"/>
        </xdr:cNvPicPr>
      </xdr:nvPicPr>
      <xdr:blipFill>
        <a:blip xmlns:r="http://schemas.openxmlformats.org/officeDocument/2006/relationships" r:link="rId36"/>
        <a:stretch>
          <a:fillRect/>
        </a:stretch>
      </xdr:blipFill>
      <xdr:spPr>
        <a:xfrm>
          <a:off x="609600" y="63855600"/>
          <a:ext cx="2322286" cy="1524000"/>
        </a:xfrm>
        <a:prstGeom prst="rect">
          <a:avLst/>
        </a:prstGeom>
      </xdr:spPr>
    </xdr:pic>
    <xdr:clientData/>
  </xdr:twoCellAnchor>
  <xdr:twoCellAnchor editAs="oneCell">
    <xdr:from>
      <xdr:col>1</xdr:col>
      <xdr:colOff>0</xdr:colOff>
      <xdr:row>351</xdr:row>
      <xdr:rowOff>0</xdr:rowOff>
    </xdr:from>
    <xdr:to>
      <xdr:col>5</xdr:col>
      <xdr:colOff>270933</xdr:colOff>
      <xdr:row>359</xdr:row>
      <xdr:rowOff>0</xdr:rowOff>
    </xdr:to>
    <xdr:pic>
      <xdr:nvPicPr>
        <xdr:cNvPr id="28159" name="Picture 28158">
          <a:extLst>
            <a:ext uri="{FF2B5EF4-FFF2-40B4-BE49-F238E27FC236}">
              <a16:creationId xmlns:a16="http://schemas.microsoft.com/office/drawing/2014/main" id="{481598D2-7B2D-4D84-B755-BFFF55E428EC}"/>
            </a:ext>
          </a:extLst>
        </xdr:cNvPr>
        <xdr:cNvPicPr>
          <a:picLocks noChangeAspect="1"/>
        </xdr:cNvPicPr>
      </xdr:nvPicPr>
      <xdr:blipFill>
        <a:blip xmlns:r="http://schemas.openxmlformats.org/officeDocument/2006/relationships" r:link="rId37"/>
        <a:stretch>
          <a:fillRect/>
        </a:stretch>
      </xdr:blipFill>
      <xdr:spPr>
        <a:xfrm>
          <a:off x="609600" y="66903600"/>
          <a:ext cx="2709333" cy="1524000"/>
        </a:xfrm>
        <a:prstGeom prst="rect">
          <a:avLst/>
        </a:prstGeom>
      </xdr:spPr>
    </xdr:pic>
    <xdr:clientData/>
  </xdr:twoCellAnchor>
  <xdr:twoCellAnchor editAs="oneCell">
    <xdr:from>
      <xdr:col>1</xdr:col>
      <xdr:colOff>0</xdr:colOff>
      <xdr:row>359</xdr:row>
      <xdr:rowOff>0</xdr:rowOff>
    </xdr:from>
    <xdr:to>
      <xdr:col>4</xdr:col>
      <xdr:colOff>456084</xdr:colOff>
      <xdr:row>367</xdr:row>
      <xdr:rowOff>0</xdr:rowOff>
    </xdr:to>
    <xdr:pic>
      <xdr:nvPicPr>
        <xdr:cNvPr id="28163" name="Picture 28162">
          <a:extLst>
            <a:ext uri="{FF2B5EF4-FFF2-40B4-BE49-F238E27FC236}">
              <a16:creationId xmlns:a16="http://schemas.microsoft.com/office/drawing/2014/main" id="{1E778632-2A81-47E7-9A21-79BBE2EAFF15}"/>
            </a:ext>
          </a:extLst>
        </xdr:cNvPr>
        <xdr:cNvPicPr>
          <a:picLocks noChangeAspect="1"/>
        </xdr:cNvPicPr>
      </xdr:nvPicPr>
      <xdr:blipFill>
        <a:blip xmlns:r="http://schemas.openxmlformats.org/officeDocument/2006/relationships" r:link="rId38"/>
        <a:stretch>
          <a:fillRect/>
        </a:stretch>
      </xdr:blipFill>
      <xdr:spPr>
        <a:xfrm>
          <a:off x="609600" y="68427600"/>
          <a:ext cx="2284884" cy="1524000"/>
        </a:xfrm>
        <a:prstGeom prst="rect">
          <a:avLst/>
        </a:prstGeom>
      </xdr:spPr>
    </xdr:pic>
    <xdr:clientData/>
  </xdr:twoCellAnchor>
  <xdr:twoCellAnchor editAs="oneCell">
    <xdr:from>
      <xdr:col>1</xdr:col>
      <xdr:colOff>0</xdr:colOff>
      <xdr:row>375</xdr:row>
      <xdr:rowOff>0</xdr:rowOff>
    </xdr:from>
    <xdr:to>
      <xdr:col>4</xdr:col>
      <xdr:colOff>200297</xdr:colOff>
      <xdr:row>383</xdr:row>
      <xdr:rowOff>0</xdr:rowOff>
    </xdr:to>
    <xdr:pic>
      <xdr:nvPicPr>
        <xdr:cNvPr id="28167" name="Picture 28166">
          <a:extLst>
            <a:ext uri="{FF2B5EF4-FFF2-40B4-BE49-F238E27FC236}">
              <a16:creationId xmlns:a16="http://schemas.microsoft.com/office/drawing/2014/main" id="{8016A3AE-A6F8-42A2-BDCC-0CB1540663C2}"/>
            </a:ext>
          </a:extLst>
        </xdr:cNvPr>
        <xdr:cNvPicPr>
          <a:picLocks noChangeAspect="1"/>
        </xdr:cNvPicPr>
      </xdr:nvPicPr>
      <xdr:blipFill>
        <a:blip xmlns:r="http://schemas.openxmlformats.org/officeDocument/2006/relationships" r:link="rId39"/>
        <a:stretch>
          <a:fillRect/>
        </a:stretch>
      </xdr:blipFill>
      <xdr:spPr>
        <a:xfrm>
          <a:off x="609600" y="71475600"/>
          <a:ext cx="2029097" cy="1524000"/>
        </a:xfrm>
        <a:prstGeom prst="rect">
          <a:avLst/>
        </a:prstGeom>
      </xdr:spPr>
    </xdr:pic>
    <xdr:clientData/>
  </xdr:twoCellAnchor>
  <xdr:twoCellAnchor editAs="oneCell">
    <xdr:from>
      <xdr:col>1</xdr:col>
      <xdr:colOff>0</xdr:colOff>
      <xdr:row>383</xdr:row>
      <xdr:rowOff>0</xdr:rowOff>
    </xdr:from>
    <xdr:to>
      <xdr:col>3</xdr:col>
      <xdr:colOff>377702</xdr:colOff>
      <xdr:row>391</xdr:row>
      <xdr:rowOff>0</xdr:rowOff>
    </xdr:to>
    <xdr:pic>
      <xdr:nvPicPr>
        <xdr:cNvPr id="28171" name="Picture 28170">
          <a:extLst>
            <a:ext uri="{FF2B5EF4-FFF2-40B4-BE49-F238E27FC236}">
              <a16:creationId xmlns:a16="http://schemas.microsoft.com/office/drawing/2014/main" id="{FD760B33-62F3-4608-8B55-25845F686B0F}"/>
            </a:ext>
          </a:extLst>
        </xdr:cNvPr>
        <xdr:cNvPicPr>
          <a:picLocks noChangeAspect="1"/>
        </xdr:cNvPicPr>
      </xdr:nvPicPr>
      <xdr:blipFill>
        <a:blip xmlns:r="http://schemas.openxmlformats.org/officeDocument/2006/relationships" r:link="rId40"/>
        <a:stretch>
          <a:fillRect/>
        </a:stretch>
      </xdr:blipFill>
      <xdr:spPr>
        <a:xfrm>
          <a:off x="609600" y="72999600"/>
          <a:ext cx="1596902" cy="1524000"/>
        </a:xfrm>
        <a:prstGeom prst="rect">
          <a:avLst/>
        </a:prstGeom>
      </xdr:spPr>
    </xdr:pic>
    <xdr:clientData/>
  </xdr:twoCellAnchor>
  <xdr:twoCellAnchor editAs="oneCell">
    <xdr:from>
      <xdr:col>1</xdr:col>
      <xdr:colOff>0</xdr:colOff>
      <xdr:row>407</xdr:row>
      <xdr:rowOff>0</xdr:rowOff>
    </xdr:from>
    <xdr:to>
      <xdr:col>5</xdr:col>
      <xdr:colOff>270933</xdr:colOff>
      <xdr:row>415</xdr:row>
      <xdr:rowOff>0</xdr:rowOff>
    </xdr:to>
    <xdr:pic>
      <xdr:nvPicPr>
        <xdr:cNvPr id="28175" name="Picture 28174">
          <a:extLst>
            <a:ext uri="{FF2B5EF4-FFF2-40B4-BE49-F238E27FC236}">
              <a16:creationId xmlns:a16="http://schemas.microsoft.com/office/drawing/2014/main" id="{DC5B8778-625C-474B-B2DC-0071B26FAB27}"/>
            </a:ext>
          </a:extLst>
        </xdr:cNvPr>
        <xdr:cNvPicPr>
          <a:picLocks noChangeAspect="1"/>
        </xdr:cNvPicPr>
      </xdr:nvPicPr>
      <xdr:blipFill>
        <a:blip xmlns:r="http://schemas.openxmlformats.org/officeDocument/2006/relationships" r:link="rId41"/>
        <a:stretch>
          <a:fillRect/>
        </a:stretch>
      </xdr:blipFill>
      <xdr:spPr>
        <a:xfrm>
          <a:off x="609600" y="77571600"/>
          <a:ext cx="2709333" cy="1524000"/>
        </a:xfrm>
        <a:prstGeom prst="rect">
          <a:avLst/>
        </a:prstGeom>
      </xdr:spPr>
    </xdr:pic>
    <xdr:clientData/>
  </xdr:twoCellAnchor>
  <xdr:twoCellAnchor editAs="oneCell">
    <xdr:from>
      <xdr:col>1</xdr:col>
      <xdr:colOff>0</xdr:colOff>
      <xdr:row>415</xdr:row>
      <xdr:rowOff>0</xdr:rowOff>
    </xdr:from>
    <xdr:to>
      <xdr:col>5</xdr:col>
      <xdr:colOff>270933</xdr:colOff>
      <xdr:row>423</xdr:row>
      <xdr:rowOff>0</xdr:rowOff>
    </xdr:to>
    <xdr:pic>
      <xdr:nvPicPr>
        <xdr:cNvPr id="28179" name="Picture 28178">
          <a:extLst>
            <a:ext uri="{FF2B5EF4-FFF2-40B4-BE49-F238E27FC236}">
              <a16:creationId xmlns:a16="http://schemas.microsoft.com/office/drawing/2014/main" id="{6DEE0B4A-FFC7-4608-9BC7-DF3F1D25CB2E}"/>
            </a:ext>
          </a:extLst>
        </xdr:cNvPr>
        <xdr:cNvPicPr>
          <a:picLocks noChangeAspect="1"/>
        </xdr:cNvPicPr>
      </xdr:nvPicPr>
      <xdr:blipFill>
        <a:blip xmlns:r="http://schemas.openxmlformats.org/officeDocument/2006/relationships" r:link="rId42"/>
        <a:stretch>
          <a:fillRect/>
        </a:stretch>
      </xdr:blipFill>
      <xdr:spPr>
        <a:xfrm>
          <a:off x="609600" y="79095600"/>
          <a:ext cx="2709333" cy="1524000"/>
        </a:xfrm>
        <a:prstGeom prst="rect">
          <a:avLst/>
        </a:prstGeom>
      </xdr:spPr>
    </xdr:pic>
    <xdr:clientData/>
  </xdr:twoCellAnchor>
  <xdr:twoCellAnchor editAs="oneCell">
    <xdr:from>
      <xdr:col>1</xdr:col>
      <xdr:colOff>0</xdr:colOff>
      <xdr:row>431</xdr:row>
      <xdr:rowOff>0</xdr:rowOff>
    </xdr:from>
    <xdr:to>
      <xdr:col>3</xdr:col>
      <xdr:colOff>240371</xdr:colOff>
      <xdr:row>439</xdr:row>
      <xdr:rowOff>0</xdr:rowOff>
    </xdr:to>
    <xdr:pic>
      <xdr:nvPicPr>
        <xdr:cNvPr id="28183" name="Picture 28182">
          <a:extLst>
            <a:ext uri="{FF2B5EF4-FFF2-40B4-BE49-F238E27FC236}">
              <a16:creationId xmlns:a16="http://schemas.microsoft.com/office/drawing/2014/main" id="{FE4147E7-CA3A-4077-9A8A-2B2D35F4B03E}"/>
            </a:ext>
          </a:extLst>
        </xdr:cNvPr>
        <xdr:cNvPicPr>
          <a:picLocks noChangeAspect="1"/>
        </xdr:cNvPicPr>
      </xdr:nvPicPr>
      <xdr:blipFill>
        <a:blip xmlns:r="http://schemas.openxmlformats.org/officeDocument/2006/relationships" r:link="rId43"/>
        <a:stretch>
          <a:fillRect/>
        </a:stretch>
      </xdr:blipFill>
      <xdr:spPr>
        <a:xfrm>
          <a:off x="609600" y="82143600"/>
          <a:ext cx="1459571" cy="1524000"/>
        </a:xfrm>
        <a:prstGeom prst="rect">
          <a:avLst/>
        </a:prstGeom>
      </xdr:spPr>
    </xdr:pic>
    <xdr:clientData/>
  </xdr:twoCellAnchor>
  <xdr:twoCellAnchor editAs="oneCell">
    <xdr:from>
      <xdr:col>1</xdr:col>
      <xdr:colOff>0</xdr:colOff>
      <xdr:row>439</xdr:row>
      <xdr:rowOff>0</xdr:rowOff>
    </xdr:from>
    <xdr:to>
      <xdr:col>2</xdr:col>
      <xdr:colOff>533400</xdr:colOff>
      <xdr:row>447</xdr:row>
      <xdr:rowOff>0</xdr:rowOff>
    </xdr:to>
    <xdr:pic>
      <xdr:nvPicPr>
        <xdr:cNvPr id="28187" name="Picture 28186">
          <a:extLst>
            <a:ext uri="{FF2B5EF4-FFF2-40B4-BE49-F238E27FC236}">
              <a16:creationId xmlns:a16="http://schemas.microsoft.com/office/drawing/2014/main" id="{F65F2BD2-21C5-422E-8618-30BAAB5EE6CD}"/>
            </a:ext>
          </a:extLst>
        </xdr:cNvPr>
        <xdr:cNvPicPr>
          <a:picLocks noChangeAspect="1"/>
        </xdr:cNvPicPr>
      </xdr:nvPicPr>
      <xdr:blipFill>
        <a:blip xmlns:r="http://schemas.openxmlformats.org/officeDocument/2006/relationships" r:link="rId44"/>
        <a:stretch>
          <a:fillRect/>
        </a:stretch>
      </xdr:blipFill>
      <xdr:spPr>
        <a:xfrm>
          <a:off x="609600" y="83667600"/>
          <a:ext cx="1143000" cy="1524000"/>
        </a:xfrm>
        <a:prstGeom prst="rect">
          <a:avLst/>
        </a:prstGeom>
      </xdr:spPr>
    </xdr:pic>
    <xdr:clientData/>
  </xdr:twoCellAnchor>
  <xdr:twoCellAnchor editAs="oneCell">
    <xdr:from>
      <xdr:col>1</xdr:col>
      <xdr:colOff>0</xdr:colOff>
      <xdr:row>447</xdr:row>
      <xdr:rowOff>0</xdr:rowOff>
    </xdr:from>
    <xdr:to>
      <xdr:col>2</xdr:col>
      <xdr:colOff>533400</xdr:colOff>
      <xdr:row>455</xdr:row>
      <xdr:rowOff>0</xdr:rowOff>
    </xdr:to>
    <xdr:pic>
      <xdr:nvPicPr>
        <xdr:cNvPr id="28191" name="Picture 28190">
          <a:extLst>
            <a:ext uri="{FF2B5EF4-FFF2-40B4-BE49-F238E27FC236}">
              <a16:creationId xmlns:a16="http://schemas.microsoft.com/office/drawing/2014/main" id="{C767F194-DF6F-4FD2-ADD7-BF5C9AF1D380}"/>
            </a:ext>
          </a:extLst>
        </xdr:cNvPr>
        <xdr:cNvPicPr>
          <a:picLocks noChangeAspect="1"/>
        </xdr:cNvPicPr>
      </xdr:nvPicPr>
      <xdr:blipFill>
        <a:blip xmlns:r="http://schemas.openxmlformats.org/officeDocument/2006/relationships" r:link="rId45"/>
        <a:stretch>
          <a:fillRect/>
        </a:stretch>
      </xdr:blipFill>
      <xdr:spPr>
        <a:xfrm>
          <a:off x="609600" y="85191600"/>
          <a:ext cx="1143000" cy="1524000"/>
        </a:xfrm>
        <a:prstGeom prst="rect">
          <a:avLst/>
        </a:prstGeom>
      </xdr:spPr>
    </xdr:pic>
    <xdr:clientData/>
  </xdr:twoCellAnchor>
  <xdr:twoCellAnchor editAs="oneCell">
    <xdr:from>
      <xdr:col>1</xdr:col>
      <xdr:colOff>0</xdr:colOff>
      <xdr:row>455</xdr:row>
      <xdr:rowOff>0</xdr:rowOff>
    </xdr:from>
    <xdr:to>
      <xdr:col>3</xdr:col>
      <xdr:colOff>304800</xdr:colOff>
      <xdr:row>463</xdr:row>
      <xdr:rowOff>0</xdr:rowOff>
    </xdr:to>
    <xdr:pic>
      <xdr:nvPicPr>
        <xdr:cNvPr id="26625" name="Picture 26624">
          <a:extLst>
            <a:ext uri="{FF2B5EF4-FFF2-40B4-BE49-F238E27FC236}">
              <a16:creationId xmlns:a16="http://schemas.microsoft.com/office/drawing/2014/main" id="{1A6404E5-83D9-4253-AB73-9AA3912B3A35}"/>
            </a:ext>
          </a:extLst>
        </xdr:cNvPr>
        <xdr:cNvPicPr>
          <a:picLocks noChangeAspect="1"/>
        </xdr:cNvPicPr>
      </xdr:nvPicPr>
      <xdr:blipFill>
        <a:blip xmlns:r="http://schemas.openxmlformats.org/officeDocument/2006/relationships" r:link="rId46"/>
        <a:stretch>
          <a:fillRect/>
        </a:stretch>
      </xdr:blipFill>
      <xdr:spPr>
        <a:xfrm>
          <a:off x="609600" y="86715600"/>
          <a:ext cx="1524000" cy="1524000"/>
        </a:xfrm>
        <a:prstGeom prst="rect">
          <a:avLst/>
        </a:prstGeom>
      </xdr:spPr>
    </xdr:pic>
    <xdr:clientData/>
  </xdr:twoCellAnchor>
  <xdr:twoCellAnchor editAs="oneCell">
    <xdr:from>
      <xdr:col>1</xdr:col>
      <xdr:colOff>0</xdr:colOff>
      <xdr:row>463</xdr:row>
      <xdr:rowOff>0</xdr:rowOff>
    </xdr:from>
    <xdr:to>
      <xdr:col>4</xdr:col>
      <xdr:colOff>457200</xdr:colOff>
      <xdr:row>471</xdr:row>
      <xdr:rowOff>0</xdr:rowOff>
    </xdr:to>
    <xdr:pic>
      <xdr:nvPicPr>
        <xdr:cNvPr id="26629" name="Picture 26628">
          <a:extLst>
            <a:ext uri="{FF2B5EF4-FFF2-40B4-BE49-F238E27FC236}">
              <a16:creationId xmlns:a16="http://schemas.microsoft.com/office/drawing/2014/main" id="{31BF7601-1AF8-421B-B910-22914A6E44AC}"/>
            </a:ext>
          </a:extLst>
        </xdr:cNvPr>
        <xdr:cNvPicPr>
          <a:picLocks noChangeAspect="1"/>
        </xdr:cNvPicPr>
      </xdr:nvPicPr>
      <xdr:blipFill>
        <a:blip xmlns:r="http://schemas.openxmlformats.org/officeDocument/2006/relationships" r:link="rId47"/>
        <a:stretch>
          <a:fillRect/>
        </a:stretch>
      </xdr:blipFill>
      <xdr:spPr>
        <a:xfrm>
          <a:off x="609600" y="88239600"/>
          <a:ext cx="2286000" cy="1524000"/>
        </a:xfrm>
        <a:prstGeom prst="rect">
          <a:avLst/>
        </a:prstGeom>
      </xdr:spPr>
    </xdr:pic>
    <xdr:clientData/>
  </xdr:twoCellAnchor>
  <xdr:twoCellAnchor editAs="oneCell">
    <xdr:from>
      <xdr:col>1</xdr:col>
      <xdr:colOff>0</xdr:colOff>
      <xdr:row>487</xdr:row>
      <xdr:rowOff>0</xdr:rowOff>
    </xdr:from>
    <xdr:to>
      <xdr:col>2</xdr:col>
      <xdr:colOff>533400</xdr:colOff>
      <xdr:row>495</xdr:row>
      <xdr:rowOff>0</xdr:rowOff>
    </xdr:to>
    <xdr:pic>
      <xdr:nvPicPr>
        <xdr:cNvPr id="26631" name="Picture 26630">
          <a:extLst>
            <a:ext uri="{FF2B5EF4-FFF2-40B4-BE49-F238E27FC236}">
              <a16:creationId xmlns:a16="http://schemas.microsoft.com/office/drawing/2014/main" id="{3B873E58-BF4A-49D3-BA7C-A66A580D8EEB}"/>
            </a:ext>
          </a:extLst>
        </xdr:cNvPr>
        <xdr:cNvPicPr>
          <a:picLocks noChangeAspect="1"/>
        </xdr:cNvPicPr>
      </xdr:nvPicPr>
      <xdr:blipFill>
        <a:blip xmlns:r="http://schemas.openxmlformats.org/officeDocument/2006/relationships" r:link="rId48"/>
        <a:stretch>
          <a:fillRect/>
        </a:stretch>
      </xdr:blipFill>
      <xdr:spPr>
        <a:xfrm>
          <a:off x="609600" y="92811600"/>
          <a:ext cx="1143000" cy="1524000"/>
        </a:xfrm>
        <a:prstGeom prst="rect">
          <a:avLst/>
        </a:prstGeom>
      </xdr:spPr>
    </xdr:pic>
    <xdr:clientData/>
  </xdr:twoCellAnchor>
  <xdr:twoCellAnchor editAs="oneCell">
    <xdr:from>
      <xdr:col>1</xdr:col>
      <xdr:colOff>0</xdr:colOff>
      <xdr:row>495</xdr:row>
      <xdr:rowOff>0</xdr:rowOff>
    </xdr:from>
    <xdr:to>
      <xdr:col>5</xdr:col>
      <xdr:colOff>379480</xdr:colOff>
      <xdr:row>503</xdr:row>
      <xdr:rowOff>0</xdr:rowOff>
    </xdr:to>
    <xdr:pic>
      <xdr:nvPicPr>
        <xdr:cNvPr id="26633" name="Picture 26632">
          <a:extLst>
            <a:ext uri="{FF2B5EF4-FFF2-40B4-BE49-F238E27FC236}">
              <a16:creationId xmlns:a16="http://schemas.microsoft.com/office/drawing/2014/main" id="{DC2C63F9-2F2A-4B94-85AC-A477FB5521CD}"/>
            </a:ext>
          </a:extLst>
        </xdr:cNvPr>
        <xdr:cNvPicPr>
          <a:picLocks noChangeAspect="1"/>
        </xdr:cNvPicPr>
      </xdr:nvPicPr>
      <xdr:blipFill>
        <a:blip xmlns:r="http://schemas.openxmlformats.org/officeDocument/2006/relationships" r:link="rId49"/>
        <a:stretch>
          <a:fillRect/>
        </a:stretch>
      </xdr:blipFill>
      <xdr:spPr>
        <a:xfrm>
          <a:off x="609600" y="94335600"/>
          <a:ext cx="2817880" cy="1524000"/>
        </a:xfrm>
        <a:prstGeom prst="rect">
          <a:avLst/>
        </a:prstGeom>
      </xdr:spPr>
    </xdr:pic>
    <xdr:clientData/>
  </xdr:twoCellAnchor>
  <xdr:twoCellAnchor editAs="oneCell">
    <xdr:from>
      <xdr:col>1</xdr:col>
      <xdr:colOff>0</xdr:colOff>
      <xdr:row>503</xdr:row>
      <xdr:rowOff>0</xdr:rowOff>
    </xdr:from>
    <xdr:to>
      <xdr:col>5</xdr:col>
      <xdr:colOff>270124</xdr:colOff>
      <xdr:row>511</xdr:row>
      <xdr:rowOff>0</xdr:rowOff>
    </xdr:to>
    <xdr:pic>
      <xdr:nvPicPr>
        <xdr:cNvPr id="26635" name="Picture 26634">
          <a:extLst>
            <a:ext uri="{FF2B5EF4-FFF2-40B4-BE49-F238E27FC236}">
              <a16:creationId xmlns:a16="http://schemas.microsoft.com/office/drawing/2014/main" id="{709C5514-E71A-45AA-AE40-54B0FD81C83B}"/>
            </a:ext>
          </a:extLst>
        </xdr:cNvPr>
        <xdr:cNvPicPr>
          <a:picLocks noChangeAspect="1"/>
        </xdr:cNvPicPr>
      </xdr:nvPicPr>
      <xdr:blipFill>
        <a:blip xmlns:r="http://schemas.openxmlformats.org/officeDocument/2006/relationships" r:link="rId50"/>
        <a:stretch>
          <a:fillRect/>
        </a:stretch>
      </xdr:blipFill>
      <xdr:spPr>
        <a:xfrm>
          <a:off x="609600" y="95859600"/>
          <a:ext cx="2708524" cy="1524000"/>
        </a:xfrm>
        <a:prstGeom prst="rect">
          <a:avLst/>
        </a:prstGeom>
      </xdr:spPr>
    </xdr:pic>
    <xdr:clientData/>
  </xdr:twoCellAnchor>
  <xdr:twoCellAnchor editAs="oneCell">
    <xdr:from>
      <xdr:col>1</xdr:col>
      <xdr:colOff>0</xdr:colOff>
      <xdr:row>511</xdr:row>
      <xdr:rowOff>0</xdr:rowOff>
    </xdr:from>
    <xdr:to>
      <xdr:col>4</xdr:col>
      <xdr:colOff>455416</xdr:colOff>
      <xdr:row>519</xdr:row>
      <xdr:rowOff>0</xdr:rowOff>
    </xdr:to>
    <xdr:pic>
      <xdr:nvPicPr>
        <xdr:cNvPr id="26637" name="Picture 26636">
          <a:extLst>
            <a:ext uri="{FF2B5EF4-FFF2-40B4-BE49-F238E27FC236}">
              <a16:creationId xmlns:a16="http://schemas.microsoft.com/office/drawing/2014/main" id="{55FF68E2-B360-418C-8B21-191283121E6D}"/>
            </a:ext>
          </a:extLst>
        </xdr:cNvPr>
        <xdr:cNvPicPr>
          <a:picLocks noChangeAspect="1"/>
        </xdr:cNvPicPr>
      </xdr:nvPicPr>
      <xdr:blipFill>
        <a:blip xmlns:r="http://schemas.openxmlformats.org/officeDocument/2006/relationships" r:link="rId51"/>
        <a:stretch>
          <a:fillRect/>
        </a:stretch>
      </xdr:blipFill>
      <xdr:spPr>
        <a:xfrm>
          <a:off x="609600" y="97383600"/>
          <a:ext cx="2284216" cy="1524000"/>
        </a:xfrm>
        <a:prstGeom prst="rect">
          <a:avLst/>
        </a:prstGeom>
      </xdr:spPr>
    </xdr:pic>
    <xdr:clientData/>
  </xdr:twoCellAnchor>
  <xdr:twoCellAnchor editAs="oneCell">
    <xdr:from>
      <xdr:col>1</xdr:col>
      <xdr:colOff>0</xdr:colOff>
      <xdr:row>527</xdr:row>
      <xdr:rowOff>0</xdr:rowOff>
    </xdr:from>
    <xdr:to>
      <xdr:col>4</xdr:col>
      <xdr:colOff>447793</xdr:colOff>
      <xdr:row>535</xdr:row>
      <xdr:rowOff>0</xdr:rowOff>
    </xdr:to>
    <xdr:pic>
      <xdr:nvPicPr>
        <xdr:cNvPr id="26639" name="Picture 26638">
          <a:extLst>
            <a:ext uri="{FF2B5EF4-FFF2-40B4-BE49-F238E27FC236}">
              <a16:creationId xmlns:a16="http://schemas.microsoft.com/office/drawing/2014/main" id="{89139AC9-3A45-4886-8AF6-E62FA9AACF45}"/>
            </a:ext>
          </a:extLst>
        </xdr:cNvPr>
        <xdr:cNvPicPr>
          <a:picLocks noChangeAspect="1"/>
        </xdr:cNvPicPr>
      </xdr:nvPicPr>
      <xdr:blipFill>
        <a:blip xmlns:r="http://schemas.openxmlformats.org/officeDocument/2006/relationships" r:link="rId52"/>
        <a:stretch>
          <a:fillRect/>
        </a:stretch>
      </xdr:blipFill>
      <xdr:spPr>
        <a:xfrm>
          <a:off x="609600" y="100431600"/>
          <a:ext cx="2276593" cy="15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28</xdr:col>
      <xdr:colOff>56092</xdr:colOff>
      <xdr:row>27</xdr:row>
      <xdr:rowOff>1206500</xdr:rowOff>
    </xdr:to>
    <xdr:pic>
      <xdr:nvPicPr>
        <xdr:cNvPr id="53" name="Picture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link="rId3"/>
        <a:stretch>
          <a:fillRect/>
        </a:stretch>
      </xdr:blipFill>
      <xdr:spPr>
        <a:xfrm>
          <a:off x="8439150" y="3562350"/>
          <a:ext cx="5418667" cy="4064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17</xdr:row>
      <xdr:rowOff>0</xdr:rowOff>
    </xdr:from>
    <xdr:to>
      <xdr:col>11</xdr:col>
      <xdr:colOff>706</xdr:colOff>
      <xdr:row>30</xdr:row>
      <xdr:rowOff>44450</xdr:rowOff>
    </xdr:to>
    <xdr:pic>
      <xdr:nvPicPr>
        <xdr:cNvPr id="155" name="Picture 154">
          <a:extLst>
            <a:ext uri="{FF2B5EF4-FFF2-40B4-BE49-F238E27FC236}">
              <a16:creationId xmlns:a16="http://schemas.microsoft.com/office/drawing/2014/main" id="{00000000-0008-0000-0700-00009B000000}"/>
            </a:ext>
          </a:extLst>
        </xdr:cNvPr>
        <xdr:cNvPicPr>
          <a:picLocks noChangeAspect="1"/>
        </xdr:cNvPicPr>
      </xdr:nvPicPr>
      <xdr:blipFill>
        <a:blip xmlns:r="http://schemas.openxmlformats.org/officeDocument/2006/relationships" r:link="rId1"/>
        <a:stretch>
          <a:fillRect/>
        </a:stretch>
      </xdr:blipFill>
      <xdr:spPr>
        <a:xfrm>
          <a:off x="6610350" y="4324350"/>
          <a:ext cx="4515556" cy="2540000"/>
        </a:xfrm>
        <a:prstGeom prst="rect">
          <a:avLst/>
        </a:prstGeom>
      </xdr:spPr>
    </xdr:pic>
    <xdr:clientData/>
  </xdr:twoCellAnchor>
  <xdr:twoCellAnchor editAs="oneCell">
    <xdr:from>
      <xdr:col>11</xdr:col>
      <xdr:colOff>0</xdr:colOff>
      <xdr:row>17</xdr:row>
      <xdr:rowOff>0</xdr:rowOff>
    </xdr:from>
    <xdr:to>
      <xdr:col>17</xdr:col>
      <xdr:colOff>264337</xdr:colOff>
      <xdr:row>30</xdr:row>
      <xdr:rowOff>44450</xdr:rowOff>
    </xdr:to>
    <xdr:pic>
      <xdr:nvPicPr>
        <xdr:cNvPr id="157" name="Picture 156">
          <a:extLst>
            <a:ext uri="{FF2B5EF4-FFF2-40B4-BE49-F238E27FC236}">
              <a16:creationId xmlns:a16="http://schemas.microsoft.com/office/drawing/2014/main" id="{00000000-0008-0000-0700-00009D000000}"/>
            </a:ext>
          </a:extLst>
        </xdr:cNvPr>
        <xdr:cNvPicPr>
          <a:picLocks noChangeAspect="1"/>
        </xdr:cNvPicPr>
      </xdr:nvPicPr>
      <xdr:blipFill>
        <a:blip xmlns:r="http://schemas.openxmlformats.org/officeDocument/2006/relationships" r:link="rId2"/>
        <a:stretch>
          <a:fillRect/>
        </a:stretch>
      </xdr:blipFill>
      <xdr:spPr>
        <a:xfrm>
          <a:off x="11125200" y="4324350"/>
          <a:ext cx="2778937" cy="2540000"/>
        </a:xfrm>
        <a:prstGeom prst="rect">
          <a:avLst/>
        </a:prstGeom>
      </xdr:spPr>
    </xdr:pic>
    <xdr:clientData/>
  </xdr:twoCellAnchor>
  <xdr:twoCellAnchor editAs="oneCell">
    <xdr:from>
      <xdr:col>21</xdr:col>
      <xdr:colOff>0</xdr:colOff>
      <xdr:row>17</xdr:row>
      <xdr:rowOff>0</xdr:rowOff>
    </xdr:from>
    <xdr:to>
      <xdr:col>31</xdr:col>
      <xdr:colOff>324556</xdr:colOff>
      <xdr:row>30</xdr:row>
      <xdr:rowOff>44450</xdr:rowOff>
    </xdr:to>
    <xdr:pic>
      <xdr:nvPicPr>
        <xdr:cNvPr id="159" name="Picture 158">
          <a:extLst>
            <a:ext uri="{FF2B5EF4-FFF2-40B4-BE49-F238E27FC236}">
              <a16:creationId xmlns:a16="http://schemas.microsoft.com/office/drawing/2014/main" id="{00000000-0008-0000-0700-00009F000000}"/>
            </a:ext>
          </a:extLst>
        </xdr:cNvPr>
        <xdr:cNvPicPr>
          <a:picLocks noChangeAspect="1"/>
        </xdr:cNvPicPr>
      </xdr:nvPicPr>
      <xdr:blipFill>
        <a:blip xmlns:r="http://schemas.openxmlformats.org/officeDocument/2006/relationships" r:link="rId3"/>
        <a:stretch>
          <a:fillRect/>
        </a:stretch>
      </xdr:blipFill>
      <xdr:spPr>
        <a:xfrm>
          <a:off x="15316200" y="4324350"/>
          <a:ext cx="4515556" cy="2540000"/>
        </a:xfrm>
        <a:prstGeom prst="rect">
          <a:avLst/>
        </a:prstGeom>
      </xdr:spPr>
    </xdr:pic>
    <xdr:clientData/>
  </xdr:twoCellAnchor>
  <xdr:twoCellAnchor editAs="oneCell">
    <xdr:from>
      <xdr:col>7</xdr:col>
      <xdr:colOff>0</xdr:colOff>
      <xdr:row>32</xdr:row>
      <xdr:rowOff>0</xdr:rowOff>
    </xdr:from>
    <xdr:to>
      <xdr:col>9</xdr:col>
      <xdr:colOff>1697734</xdr:colOff>
      <xdr:row>45</xdr:row>
      <xdr:rowOff>63500</xdr:rowOff>
    </xdr:to>
    <xdr:pic>
      <xdr:nvPicPr>
        <xdr:cNvPr id="161" name="Picture 160">
          <a:extLst>
            <a:ext uri="{FF2B5EF4-FFF2-40B4-BE49-F238E27FC236}">
              <a16:creationId xmlns:a16="http://schemas.microsoft.com/office/drawing/2014/main" id="{00000000-0008-0000-0700-0000A1000000}"/>
            </a:ext>
          </a:extLst>
        </xdr:cNvPr>
        <xdr:cNvPicPr>
          <a:picLocks noChangeAspect="1"/>
        </xdr:cNvPicPr>
      </xdr:nvPicPr>
      <xdr:blipFill>
        <a:blip xmlns:r="http://schemas.openxmlformats.org/officeDocument/2006/relationships" r:link="rId4"/>
        <a:stretch>
          <a:fillRect/>
        </a:stretch>
      </xdr:blipFill>
      <xdr:spPr>
        <a:xfrm>
          <a:off x="6610350" y="7200900"/>
          <a:ext cx="3383659" cy="2540000"/>
        </a:xfrm>
        <a:prstGeom prst="rect">
          <a:avLst/>
        </a:prstGeom>
      </xdr:spPr>
    </xdr:pic>
    <xdr:clientData/>
  </xdr:twoCellAnchor>
  <xdr:twoCellAnchor editAs="oneCell">
    <xdr:from>
      <xdr:col>11</xdr:col>
      <xdr:colOff>0</xdr:colOff>
      <xdr:row>32</xdr:row>
      <xdr:rowOff>0</xdr:rowOff>
    </xdr:from>
    <xdr:to>
      <xdr:col>17</xdr:col>
      <xdr:colOff>146903</xdr:colOff>
      <xdr:row>45</xdr:row>
      <xdr:rowOff>63500</xdr:rowOff>
    </xdr:to>
    <xdr:pic>
      <xdr:nvPicPr>
        <xdr:cNvPr id="163" name="Picture 162">
          <a:extLst>
            <a:ext uri="{FF2B5EF4-FFF2-40B4-BE49-F238E27FC236}">
              <a16:creationId xmlns:a16="http://schemas.microsoft.com/office/drawing/2014/main" id="{00000000-0008-0000-0700-0000A3000000}"/>
            </a:ext>
          </a:extLst>
        </xdr:cNvPr>
        <xdr:cNvPicPr>
          <a:picLocks noChangeAspect="1"/>
        </xdr:cNvPicPr>
      </xdr:nvPicPr>
      <xdr:blipFill>
        <a:blip xmlns:r="http://schemas.openxmlformats.org/officeDocument/2006/relationships" r:link="rId5"/>
        <a:stretch>
          <a:fillRect/>
        </a:stretch>
      </xdr:blipFill>
      <xdr:spPr>
        <a:xfrm>
          <a:off x="11125200" y="7200900"/>
          <a:ext cx="2661503" cy="2540000"/>
        </a:xfrm>
        <a:prstGeom prst="rect">
          <a:avLst/>
        </a:prstGeom>
      </xdr:spPr>
    </xdr:pic>
    <xdr:clientData/>
  </xdr:twoCellAnchor>
  <xdr:twoCellAnchor editAs="oneCell">
    <xdr:from>
      <xdr:col>21</xdr:col>
      <xdr:colOff>0</xdr:colOff>
      <xdr:row>32</xdr:row>
      <xdr:rowOff>0</xdr:rowOff>
    </xdr:from>
    <xdr:to>
      <xdr:col>30</xdr:col>
      <xdr:colOff>38100</xdr:colOff>
      <xdr:row>45</xdr:row>
      <xdr:rowOff>63500</xdr:rowOff>
    </xdr:to>
    <xdr:pic>
      <xdr:nvPicPr>
        <xdr:cNvPr id="165" name="Picture 164">
          <a:extLst>
            <a:ext uri="{FF2B5EF4-FFF2-40B4-BE49-F238E27FC236}">
              <a16:creationId xmlns:a16="http://schemas.microsoft.com/office/drawing/2014/main" id="{00000000-0008-0000-0700-0000A5000000}"/>
            </a:ext>
          </a:extLst>
        </xdr:cNvPr>
        <xdr:cNvPicPr>
          <a:picLocks noChangeAspect="1"/>
        </xdr:cNvPicPr>
      </xdr:nvPicPr>
      <xdr:blipFill>
        <a:blip xmlns:r="http://schemas.openxmlformats.org/officeDocument/2006/relationships" r:link="rId6"/>
        <a:stretch>
          <a:fillRect/>
        </a:stretch>
      </xdr:blipFill>
      <xdr:spPr>
        <a:xfrm>
          <a:off x="15316200" y="7200900"/>
          <a:ext cx="381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2"/>
  <sheetViews>
    <sheetView tabSelected="1" workbookViewId="0"/>
  </sheetViews>
  <sheetFormatPr defaultRowHeight="15" x14ac:dyDescent="0.25"/>
  <cols>
    <col min="1" max="1" width="90.140625" style="5" customWidth="1"/>
    <col min="2" max="2" width="94" style="5" customWidth="1"/>
  </cols>
  <sheetData>
    <row r="1" spans="1:2" ht="45" x14ac:dyDescent="0.25">
      <c r="A1" s="5" t="s">
        <v>416</v>
      </c>
      <c r="B1" s="5" t="s">
        <v>3594</v>
      </c>
    </row>
    <row r="3" spans="1:2" ht="75" x14ac:dyDescent="0.25">
      <c r="A3" s="5" t="s">
        <v>417</v>
      </c>
      <c r="B3" s="3" t="s">
        <v>3711</v>
      </c>
    </row>
    <row r="4" spans="1:2" x14ac:dyDescent="0.25">
      <c r="B4" s="3"/>
    </row>
    <row r="5" spans="1:2" x14ac:dyDescent="0.25">
      <c r="A5" s="5" t="s">
        <v>3726</v>
      </c>
      <c r="B5" s="3" t="s">
        <v>3730</v>
      </c>
    </row>
    <row r="6" spans="1:2" x14ac:dyDescent="0.25">
      <c r="B6" s="3" t="s">
        <v>3731</v>
      </c>
    </row>
    <row r="7" spans="1:2" x14ac:dyDescent="0.25">
      <c r="B7" s="3" t="s">
        <v>3732</v>
      </c>
    </row>
    <row r="8" spans="1:2" x14ac:dyDescent="0.25">
      <c r="B8" s="3" t="s">
        <v>3742</v>
      </c>
    </row>
    <row r="9" spans="1:2" x14ac:dyDescent="0.25">
      <c r="B9" s="3"/>
    </row>
    <row r="10" spans="1:2" x14ac:dyDescent="0.25">
      <c r="B10" s="3"/>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5" t="s">
        <v>3648</v>
      </c>
      <c r="B19" s="5" t="s">
        <v>3596</v>
      </c>
    </row>
    <row r="20" spans="1:2" ht="90" x14ac:dyDescent="0.25">
      <c r="A20" s="5" t="s">
        <v>3734</v>
      </c>
      <c r="B20" s="5" t="s">
        <v>3740</v>
      </c>
    </row>
    <row r="21" spans="1:2" x14ac:dyDescent="0.25">
      <c r="A21" s="5" t="s">
        <v>3735</v>
      </c>
      <c r="B21" s="5" t="s">
        <v>3736</v>
      </c>
    </row>
    <row r="22" spans="1:2" ht="60" x14ac:dyDescent="0.25">
      <c r="A22" s="5" t="s">
        <v>3649</v>
      </c>
      <c r="B22" s="5" t="s">
        <v>3699</v>
      </c>
    </row>
    <row r="23" spans="1:2" ht="45" x14ac:dyDescent="0.25">
      <c r="A23" s="5" t="s">
        <v>3650</v>
      </c>
      <c r="B23" s="5" t="s">
        <v>423</v>
      </c>
    </row>
    <row r="24" spans="1:2" ht="60" x14ac:dyDescent="0.25">
      <c r="A24" s="5" t="s">
        <v>3651</v>
      </c>
      <c r="B24" s="5" t="s">
        <v>433</v>
      </c>
    </row>
    <row r="25" spans="1:2" ht="45" x14ac:dyDescent="0.25">
      <c r="A25" s="5" t="s">
        <v>3652</v>
      </c>
      <c r="B25" s="5" t="s">
        <v>3590</v>
      </c>
    </row>
    <row r="26" spans="1:2" ht="90" x14ac:dyDescent="0.25">
      <c r="A26" s="5" t="s">
        <v>3653</v>
      </c>
      <c r="B26" s="5" t="s">
        <v>421</v>
      </c>
    </row>
    <row r="27" spans="1:2" ht="135" x14ac:dyDescent="0.25">
      <c r="A27" s="5" t="s">
        <v>3654</v>
      </c>
      <c r="B27" s="5" t="s">
        <v>422</v>
      </c>
    </row>
    <row r="28" spans="1:2" x14ac:dyDescent="0.25">
      <c r="A28" s="5" t="s">
        <v>3655</v>
      </c>
      <c r="B28" s="5" t="s">
        <v>3656</v>
      </c>
    </row>
    <row r="29" spans="1:2" ht="90" x14ac:dyDescent="0.25">
      <c r="A29" s="5" t="s">
        <v>3685</v>
      </c>
      <c r="B29" s="5" t="s">
        <v>3700</v>
      </c>
    </row>
    <row r="32" spans="1:2" x14ac:dyDescent="0.25">
      <c r="A32" s="3" t="s">
        <v>3641</v>
      </c>
    </row>
    <row r="33" spans="1:2" x14ac:dyDescent="0.25">
      <c r="A33" s="3" t="s">
        <v>3595</v>
      </c>
      <c r="B33" s="5" t="s">
        <v>3596</v>
      </c>
    </row>
    <row r="34" spans="1:2" x14ac:dyDescent="0.25">
      <c r="A34" s="3" t="s">
        <v>55</v>
      </c>
      <c r="B34" s="5" t="s">
        <v>3597</v>
      </c>
    </row>
    <row r="35" spans="1:2" x14ac:dyDescent="0.25">
      <c r="A35" s="3" t="s">
        <v>56</v>
      </c>
      <c r="B35" s="5" t="s">
        <v>3598</v>
      </c>
    </row>
    <row r="36" spans="1:2" ht="120" x14ac:dyDescent="0.25">
      <c r="A36" s="3" t="s">
        <v>3579</v>
      </c>
      <c r="B36" s="5" t="s">
        <v>3668</v>
      </c>
    </row>
    <row r="37" spans="1:2" x14ac:dyDescent="0.25">
      <c r="A37" s="3" t="s">
        <v>3</v>
      </c>
      <c r="B37" s="5" t="s">
        <v>3599</v>
      </c>
    </row>
    <row r="38" spans="1:2" x14ac:dyDescent="0.25">
      <c r="A38" s="3" t="s">
        <v>4</v>
      </c>
      <c r="B38" s="5" t="s">
        <v>3600</v>
      </c>
    </row>
    <row r="39" spans="1:2" x14ac:dyDescent="0.25">
      <c r="A39" s="3" t="s">
        <v>5</v>
      </c>
      <c r="B39" s="5" t="s">
        <v>3601</v>
      </c>
    </row>
    <row r="40" spans="1:2" x14ac:dyDescent="0.25">
      <c r="A40" t="s">
        <v>6</v>
      </c>
      <c r="B40" s="5" t="s">
        <v>3602</v>
      </c>
    </row>
    <row r="41" spans="1:2" ht="30" x14ac:dyDescent="0.25">
      <c r="A41" t="s">
        <v>7</v>
      </c>
      <c r="B41" s="5" t="s">
        <v>3603</v>
      </c>
    </row>
    <row r="42" spans="1:2" ht="30" x14ac:dyDescent="0.25">
      <c r="A42" t="s">
        <v>8</v>
      </c>
      <c r="B42" s="5" t="s">
        <v>3604</v>
      </c>
    </row>
    <row r="43" spans="1:2" x14ac:dyDescent="0.25">
      <c r="A43" t="s">
        <v>9</v>
      </c>
      <c r="B43" s="5" t="s">
        <v>3605</v>
      </c>
    </row>
    <row r="44" spans="1:2" ht="30" x14ac:dyDescent="0.25">
      <c r="A44" t="s">
        <v>16</v>
      </c>
      <c r="B44" s="5" t="s">
        <v>3606</v>
      </c>
    </row>
    <row r="45" spans="1:2" x14ac:dyDescent="0.25">
      <c r="A45" t="s">
        <v>17</v>
      </c>
      <c r="B45" s="5" t="s">
        <v>3607</v>
      </c>
    </row>
    <row r="46" spans="1:2" x14ac:dyDescent="0.25">
      <c r="A46" t="s">
        <v>18</v>
      </c>
      <c r="B46" s="5" t="s">
        <v>3607</v>
      </c>
    </row>
    <row r="47" spans="1:2" ht="30" x14ac:dyDescent="0.25">
      <c r="A47" t="s">
        <v>10</v>
      </c>
      <c r="B47" s="5" t="s">
        <v>3608</v>
      </c>
    </row>
    <row r="48" spans="1:2" x14ac:dyDescent="0.25">
      <c r="A48" t="s">
        <v>11</v>
      </c>
      <c r="B48" s="5" t="s">
        <v>3609</v>
      </c>
    </row>
    <row r="49" spans="1:2" x14ac:dyDescent="0.25">
      <c r="A49" t="s">
        <v>13</v>
      </c>
      <c r="B49" s="5" t="s">
        <v>3610</v>
      </c>
    </row>
    <row r="50" spans="1:2" x14ac:dyDescent="0.25">
      <c r="A50" t="s">
        <v>14</v>
      </c>
      <c r="B50" s="5" t="s">
        <v>3611</v>
      </c>
    </row>
    <row r="51" spans="1:2" x14ac:dyDescent="0.25">
      <c r="A51" t="s">
        <v>15</v>
      </c>
      <c r="B51" s="5" t="s">
        <v>3612</v>
      </c>
    </row>
    <row r="52" spans="1:2" ht="30" x14ac:dyDescent="0.25">
      <c r="A52" t="s">
        <v>19</v>
      </c>
      <c r="B52" s="5" t="s">
        <v>3613</v>
      </c>
    </row>
    <row r="53" spans="1:2" ht="30" x14ac:dyDescent="0.25">
      <c r="A53" t="s">
        <v>20</v>
      </c>
      <c r="B53" s="5" t="s">
        <v>3614</v>
      </c>
    </row>
    <row r="54" spans="1:2" ht="30" x14ac:dyDescent="0.25">
      <c r="A54" t="s">
        <v>21</v>
      </c>
      <c r="B54" s="5" t="s">
        <v>3615</v>
      </c>
    </row>
    <row r="55" spans="1:2" ht="30" x14ac:dyDescent="0.25">
      <c r="A55" t="s">
        <v>22</v>
      </c>
      <c r="B55" s="5" t="s">
        <v>3616</v>
      </c>
    </row>
    <row r="56" spans="1:2" x14ac:dyDescent="0.25">
      <c r="A56" t="s">
        <v>23</v>
      </c>
      <c r="B56" s="5" t="s">
        <v>3617</v>
      </c>
    </row>
    <row r="57" spans="1:2" ht="30" x14ac:dyDescent="0.25">
      <c r="A57" t="s">
        <v>24</v>
      </c>
      <c r="B57" s="5" t="s">
        <v>3618</v>
      </c>
    </row>
    <row r="58" spans="1:2" x14ac:dyDescent="0.25">
      <c r="A58" t="s">
        <v>25</v>
      </c>
      <c r="B58" s="5" t="s">
        <v>3607</v>
      </c>
    </row>
    <row r="59" spans="1:2" x14ac:dyDescent="0.25">
      <c r="A59" t="s">
        <v>26</v>
      </c>
      <c r="B59" s="5" t="s">
        <v>3607</v>
      </c>
    </row>
    <row r="60" spans="1:2" x14ac:dyDescent="0.25">
      <c r="A60" t="s">
        <v>27</v>
      </c>
      <c r="B60" s="5" t="s">
        <v>3619</v>
      </c>
    </row>
    <row r="61" spans="1:2" ht="30" x14ac:dyDescent="0.25">
      <c r="A61" t="s">
        <v>29</v>
      </c>
      <c r="B61" s="5" t="s">
        <v>3620</v>
      </c>
    </row>
    <row r="62" spans="1:2" ht="30" x14ac:dyDescent="0.25">
      <c r="A62" t="s">
        <v>30</v>
      </c>
      <c r="B62" s="5" t="s">
        <v>3621</v>
      </c>
    </row>
    <row r="63" spans="1:2" ht="30" x14ac:dyDescent="0.25">
      <c r="A63" t="s">
        <v>31</v>
      </c>
      <c r="B63" s="5" t="s">
        <v>3622</v>
      </c>
    </row>
    <row r="64" spans="1:2" x14ac:dyDescent="0.25">
      <c r="A64" t="s">
        <v>32</v>
      </c>
      <c r="B64" s="5" t="s">
        <v>3623</v>
      </c>
    </row>
    <row r="65" spans="1:2" ht="105" x14ac:dyDescent="0.25">
      <c r="A65" t="s">
        <v>3703</v>
      </c>
      <c r="B65" s="5" t="s">
        <v>3704</v>
      </c>
    </row>
    <row r="66" spans="1:2" x14ac:dyDescent="0.25">
      <c r="A66" t="s">
        <v>44</v>
      </c>
      <c r="B66" s="5" t="s">
        <v>3607</v>
      </c>
    </row>
    <row r="67" spans="1:2" x14ac:dyDescent="0.25">
      <c r="A67" t="s">
        <v>45</v>
      </c>
      <c r="B67" s="5" t="s">
        <v>3607</v>
      </c>
    </row>
    <row r="68" spans="1:2" ht="30" x14ac:dyDescent="0.25">
      <c r="A68" t="s">
        <v>34</v>
      </c>
      <c r="B68" s="5" t="s">
        <v>3624</v>
      </c>
    </row>
    <row r="69" spans="1:2" x14ac:dyDescent="0.25">
      <c r="A69" t="s">
        <v>35</v>
      </c>
      <c r="B69" s="5" t="s">
        <v>3625</v>
      </c>
    </row>
    <row r="70" spans="1:2" ht="30" x14ac:dyDescent="0.25">
      <c r="A70" t="s">
        <v>36</v>
      </c>
      <c r="B70" s="5" t="s">
        <v>3626</v>
      </c>
    </row>
    <row r="71" spans="1:2" ht="30" x14ac:dyDescent="0.25">
      <c r="A71" t="s">
        <v>37</v>
      </c>
      <c r="B71" s="5" t="s">
        <v>3627</v>
      </c>
    </row>
    <row r="72" spans="1:2" ht="30" x14ac:dyDescent="0.25">
      <c r="A72" t="s">
        <v>38</v>
      </c>
      <c r="B72" s="5" t="s">
        <v>3628</v>
      </c>
    </row>
    <row r="73" spans="1:2" ht="30" x14ac:dyDescent="0.25">
      <c r="A73" t="s">
        <v>39</v>
      </c>
      <c r="B73" s="5" t="s">
        <v>3629</v>
      </c>
    </row>
    <row r="74" spans="1:2" ht="30" x14ac:dyDescent="0.25">
      <c r="A74" t="s">
        <v>40</v>
      </c>
      <c r="B74" s="5" t="s">
        <v>3630</v>
      </c>
    </row>
    <row r="75" spans="1:2" ht="30" x14ac:dyDescent="0.25">
      <c r="A75" t="s">
        <v>41</v>
      </c>
      <c r="B75" s="5" t="s">
        <v>3631</v>
      </c>
    </row>
    <row r="76" spans="1:2" ht="30" x14ac:dyDescent="0.25">
      <c r="A76" t="s">
        <v>48</v>
      </c>
      <c r="B76" s="5" t="s">
        <v>3632</v>
      </c>
    </row>
    <row r="77" spans="1:2" ht="30" x14ac:dyDescent="0.25">
      <c r="A77" t="s">
        <v>49</v>
      </c>
      <c r="B77" s="5" t="s">
        <v>3633</v>
      </c>
    </row>
    <row r="78" spans="1:2" ht="60" x14ac:dyDescent="0.25">
      <c r="A78" t="s">
        <v>57</v>
      </c>
      <c r="B78" s="5" t="s">
        <v>3634</v>
      </c>
    </row>
    <row r="79" spans="1:2" x14ac:dyDescent="0.25">
      <c r="A79" t="s">
        <v>58</v>
      </c>
      <c r="B79" s="5" t="s">
        <v>3607</v>
      </c>
    </row>
    <row r="80" spans="1:2" x14ac:dyDescent="0.25">
      <c r="A80" t="s">
        <v>59</v>
      </c>
      <c r="B80" s="5" t="s">
        <v>3607</v>
      </c>
    </row>
    <row r="81" spans="1:2" ht="30" x14ac:dyDescent="0.25">
      <c r="A81" t="s">
        <v>50</v>
      </c>
      <c r="B81" s="5" t="s">
        <v>3635</v>
      </c>
    </row>
    <row r="82" spans="1:2" x14ac:dyDescent="0.25">
      <c r="A82" t="s">
        <v>51</v>
      </c>
      <c r="B82" s="5" t="s">
        <v>3636</v>
      </c>
    </row>
    <row r="83" spans="1:2" ht="45" x14ac:dyDescent="0.25">
      <c r="A83" t="s">
        <v>52</v>
      </c>
      <c r="B83" s="5" t="s">
        <v>3637</v>
      </c>
    </row>
    <row r="84" spans="1:2" ht="30" x14ac:dyDescent="0.25">
      <c r="A84" t="s">
        <v>47</v>
      </c>
      <c r="B84" s="5" t="s">
        <v>3638</v>
      </c>
    </row>
    <row r="85" spans="1:2" x14ac:dyDescent="0.25">
      <c r="A85" t="s">
        <v>54</v>
      </c>
      <c r="B85" s="5" t="s">
        <v>3639</v>
      </c>
    </row>
    <row r="86" spans="1:2" x14ac:dyDescent="0.25">
      <c r="A86" t="s">
        <v>53</v>
      </c>
      <c r="B86" s="5" t="s">
        <v>3640</v>
      </c>
    </row>
    <row r="89" spans="1:2" x14ac:dyDescent="0.25">
      <c r="A89" s="5" t="s">
        <v>418</v>
      </c>
    </row>
    <row r="90" spans="1:2" x14ac:dyDescent="0.25">
      <c r="A90" s="5" t="s">
        <v>419</v>
      </c>
      <c r="B90" s="5" t="s">
        <v>420</v>
      </c>
    </row>
    <row r="91" spans="1:2" ht="30" x14ac:dyDescent="0.25">
      <c r="A91" s="5" t="s">
        <v>437</v>
      </c>
      <c r="B91" s="5" t="s">
        <v>438</v>
      </c>
    </row>
    <row r="92" spans="1:2" ht="45" x14ac:dyDescent="0.25">
      <c r="A92" s="5" t="s">
        <v>3705</v>
      </c>
      <c r="B92" s="5" t="s">
        <v>3706</v>
      </c>
    </row>
    <row r="93" spans="1:2" ht="75" x14ac:dyDescent="0.25">
      <c r="A93" s="5" t="s">
        <v>3707</v>
      </c>
      <c r="B93" s="5" t="s">
        <v>3710</v>
      </c>
    </row>
    <row r="94" spans="1:2" ht="30" x14ac:dyDescent="0.25">
      <c r="A94" s="5" t="s">
        <v>439</v>
      </c>
      <c r="B94" s="5" t="s">
        <v>440</v>
      </c>
    </row>
    <row r="95" spans="1:2" ht="30" x14ac:dyDescent="0.25">
      <c r="A95" s="5" t="s">
        <v>3591</v>
      </c>
      <c r="B95" s="5" t="s">
        <v>3592</v>
      </c>
    </row>
    <row r="96" spans="1:2" x14ac:dyDescent="0.25">
      <c r="A96" s="5" t="s">
        <v>3593</v>
      </c>
      <c r="B96" s="5" t="s">
        <v>3684</v>
      </c>
    </row>
    <row r="97" spans="1:2" x14ac:dyDescent="0.25">
      <c r="A97" s="3" t="s">
        <v>3642</v>
      </c>
      <c r="B97" s="16" t="s">
        <v>3643</v>
      </c>
    </row>
    <row r="98" spans="1:2" ht="30" x14ac:dyDescent="0.25">
      <c r="A98" s="3" t="s">
        <v>3644</v>
      </c>
      <c r="B98" s="5" t="s">
        <v>3645</v>
      </c>
    </row>
    <row r="99" spans="1:2" ht="45" x14ac:dyDescent="0.25">
      <c r="A99" s="5" t="s">
        <v>3647</v>
      </c>
      <c r="B99" s="5" t="s">
        <v>3646</v>
      </c>
    </row>
    <row r="100" spans="1:2" ht="45" x14ac:dyDescent="0.25">
      <c r="A100" s="5" t="s">
        <v>3658</v>
      </c>
      <c r="B100" s="5" t="s">
        <v>3659</v>
      </c>
    </row>
    <row r="101" spans="1:2" ht="60" x14ac:dyDescent="0.25">
      <c r="A101" s="5" t="s">
        <v>3701</v>
      </c>
      <c r="B101" s="5" t="s">
        <v>3702</v>
      </c>
    </row>
    <row r="102" spans="1:2" ht="45" x14ac:dyDescent="0.25">
      <c r="A102" s="5" t="s">
        <v>3708</v>
      </c>
      <c r="B102" s="5" t="s">
        <v>3709</v>
      </c>
    </row>
  </sheetData>
  <hyperlinks>
    <hyperlink ref="B9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P1001"/>
  <sheetViews>
    <sheetView workbookViewId="0">
      <selection activeCell="D167" sqref="D167"/>
    </sheetView>
  </sheetViews>
  <sheetFormatPr defaultRowHeight="15" x14ac:dyDescent="0.25"/>
  <sheetData>
    <row r="1" spans="1:68" x14ac:dyDescent="0.25">
      <c r="B1">
        <v>179</v>
      </c>
      <c r="C1">
        <v>231</v>
      </c>
      <c r="D1">
        <v>599</v>
      </c>
      <c r="E1">
        <v>932</v>
      </c>
      <c r="F1">
        <v>971</v>
      </c>
      <c r="G1">
        <v>987</v>
      </c>
      <c r="H1">
        <v>1266</v>
      </c>
      <c r="I1">
        <v>1311</v>
      </c>
      <c r="J1">
        <v>1425</v>
      </c>
      <c r="K1">
        <v>1577</v>
      </c>
      <c r="L1">
        <v>1648</v>
      </c>
      <c r="M1">
        <v>1671</v>
      </c>
      <c r="N1">
        <v>1690</v>
      </c>
      <c r="O1">
        <v>1700</v>
      </c>
      <c r="P1">
        <v>1746</v>
      </c>
      <c r="Q1">
        <v>1902</v>
      </c>
      <c r="R1">
        <v>1937</v>
      </c>
      <c r="S1">
        <v>2059</v>
      </c>
      <c r="T1">
        <v>2122</v>
      </c>
      <c r="U1">
        <v>2359</v>
      </c>
      <c r="V1">
        <v>2471</v>
      </c>
      <c r="W1">
        <v>2556</v>
      </c>
      <c r="X1">
        <v>2557</v>
      </c>
      <c r="Y1">
        <v>2637</v>
      </c>
      <c r="Z1">
        <v>2930</v>
      </c>
      <c r="AA1">
        <v>2974</v>
      </c>
      <c r="AB1">
        <v>2992</v>
      </c>
      <c r="AC1">
        <v>3024</v>
      </c>
      <c r="AD1">
        <v>3035</v>
      </c>
      <c r="AE1">
        <v>3128</v>
      </c>
      <c r="AF1">
        <v>3196</v>
      </c>
      <c r="AG1">
        <v>3238</v>
      </c>
      <c r="AH1">
        <v>3256</v>
      </c>
      <c r="AI1">
        <v>3339</v>
      </c>
      <c r="AJ1">
        <v>3490</v>
      </c>
      <c r="AK1">
        <v>3646</v>
      </c>
      <c r="AL1">
        <v>3648</v>
      </c>
      <c r="AM1">
        <v>3674</v>
      </c>
      <c r="AN1">
        <v>3721</v>
      </c>
      <c r="AO1">
        <v>3802</v>
      </c>
      <c r="AP1">
        <v>3925</v>
      </c>
      <c r="AQ1">
        <v>4063</v>
      </c>
      <c r="AR1">
        <v>4091</v>
      </c>
      <c r="AS1">
        <v>4125</v>
      </c>
      <c r="AT1">
        <v>4334</v>
      </c>
      <c r="AU1">
        <v>4501</v>
      </c>
      <c r="AV1">
        <v>4910</v>
      </c>
      <c r="AW1">
        <v>4911</v>
      </c>
      <c r="AX1">
        <v>4990</v>
      </c>
      <c r="AY1">
        <v>5006</v>
      </c>
      <c r="AZ1">
        <v>5293</v>
      </c>
      <c r="BA1">
        <v>5468</v>
      </c>
      <c r="BB1">
        <v>5511</v>
      </c>
      <c r="BC1">
        <v>5526</v>
      </c>
      <c r="BD1">
        <v>5607</v>
      </c>
      <c r="BE1">
        <v>5627</v>
      </c>
      <c r="BF1">
        <v>5985</v>
      </c>
      <c r="BG1">
        <v>6133</v>
      </c>
      <c r="BH1">
        <v>6314</v>
      </c>
      <c r="BI1">
        <v>6348</v>
      </c>
      <c r="BJ1">
        <v>6396</v>
      </c>
      <c r="BK1">
        <v>6414</v>
      </c>
      <c r="BL1">
        <v>6443</v>
      </c>
      <c r="BM1">
        <v>6502</v>
      </c>
      <c r="BN1">
        <v>6530</v>
      </c>
      <c r="BO1">
        <v>6695</v>
      </c>
      <c r="BP1">
        <v>6704</v>
      </c>
    </row>
    <row r="2" spans="1:68" x14ac:dyDescent="0.25">
      <c r="A2">
        <v>1</v>
      </c>
      <c r="B2">
        <v>0</v>
      </c>
      <c r="C2">
        <v>1</v>
      </c>
      <c r="D2">
        <v>0</v>
      </c>
      <c r="E2">
        <v>0</v>
      </c>
      <c r="F2">
        <v>0</v>
      </c>
      <c r="G2">
        <v>0</v>
      </c>
      <c r="H2">
        <v>0</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c r="AX2">
        <v>0</v>
      </c>
      <c r="AY2">
        <v>0</v>
      </c>
      <c r="AZ2">
        <v>0</v>
      </c>
      <c r="BA2">
        <v>1</v>
      </c>
      <c r="BB2">
        <v>0</v>
      </c>
      <c r="BC2">
        <v>0</v>
      </c>
      <c r="BD2">
        <v>0</v>
      </c>
      <c r="BE2">
        <v>0</v>
      </c>
      <c r="BF2">
        <v>0</v>
      </c>
      <c r="BG2">
        <v>0</v>
      </c>
      <c r="BH2">
        <v>0</v>
      </c>
      <c r="BI2">
        <v>0</v>
      </c>
      <c r="BJ2">
        <v>0</v>
      </c>
      <c r="BK2">
        <v>0</v>
      </c>
      <c r="BL2">
        <v>0</v>
      </c>
      <c r="BM2">
        <v>0</v>
      </c>
      <c r="BN2">
        <v>1</v>
      </c>
      <c r="BO2">
        <v>0</v>
      </c>
      <c r="BP2">
        <v>0</v>
      </c>
    </row>
    <row r="3" spans="1:68" x14ac:dyDescent="0.25">
      <c r="A3">
        <v>1</v>
      </c>
      <c r="B3">
        <v>0</v>
      </c>
      <c r="C3">
        <v>0</v>
      </c>
      <c r="D3">
        <v>0</v>
      </c>
      <c r="E3">
        <v>0</v>
      </c>
      <c r="F3">
        <v>0</v>
      </c>
      <c r="G3">
        <v>0</v>
      </c>
      <c r="H3">
        <v>0</v>
      </c>
      <c r="I3">
        <v>0</v>
      </c>
      <c r="J3">
        <v>0</v>
      </c>
      <c r="K3">
        <v>0</v>
      </c>
      <c r="L3">
        <v>0</v>
      </c>
      <c r="M3">
        <v>0</v>
      </c>
      <c r="N3">
        <v>0</v>
      </c>
      <c r="O3">
        <v>0</v>
      </c>
      <c r="P3">
        <v>0</v>
      </c>
      <c r="Q3">
        <v>0</v>
      </c>
      <c r="R3">
        <v>0</v>
      </c>
      <c r="S3">
        <v>1</v>
      </c>
      <c r="T3">
        <v>0</v>
      </c>
      <c r="U3">
        <v>0</v>
      </c>
      <c r="V3">
        <v>0</v>
      </c>
      <c r="W3">
        <v>0</v>
      </c>
      <c r="X3">
        <v>1</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1</v>
      </c>
      <c r="BF3">
        <v>0</v>
      </c>
      <c r="BG3">
        <v>0</v>
      </c>
      <c r="BH3">
        <v>0</v>
      </c>
      <c r="BI3">
        <v>0</v>
      </c>
      <c r="BJ3">
        <v>0</v>
      </c>
      <c r="BK3">
        <v>0</v>
      </c>
      <c r="BL3">
        <v>0</v>
      </c>
      <c r="BM3">
        <v>0</v>
      </c>
      <c r="BN3">
        <v>0</v>
      </c>
      <c r="BO3">
        <v>0</v>
      </c>
      <c r="BP3">
        <v>0</v>
      </c>
    </row>
    <row r="4" spans="1:68" x14ac:dyDescent="0.25">
      <c r="A4">
        <v>2</v>
      </c>
      <c r="B4">
        <v>0</v>
      </c>
      <c r="C4">
        <v>0</v>
      </c>
      <c r="D4">
        <v>0</v>
      </c>
      <c r="E4">
        <v>0</v>
      </c>
      <c r="F4">
        <v>0</v>
      </c>
      <c r="G4">
        <v>0</v>
      </c>
      <c r="H4">
        <v>1</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1</v>
      </c>
      <c r="AO4">
        <v>0</v>
      </c>
      <c r="AP4">
        <v>0</v>
      </c>
      <c r="AQ4">
        <v>0</v>
      </c>
      <c r="AR4">
        <v>0</v>
      </c>
      <c r="AS4">
        <v>0</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x14ac:dyDescent="0.25">
      <c r="A5">
        <v>2</v>
      </c>
      <c r="B5">
        <v>0</v>
      </c>
      <c r="C5">
        <v>0</v>
      </c>
      <c r="D5">
        <v>0</v>
      </c>
      <c r="E5">
        <v>0</v>
      </c>
      <c r="F5">
        <v>0</v>
      </c>
      <c r="G5">
        <v>0</v>
      </c>
      <c r="H5">
        <v>0</v>
      </c>
      <c r="I5">
        <v>1</v>
      </c>
      <c r="J5">
        <v>0</v>
      </c>
      <c r="K5">
        <v>0</v>
      </c>
      <c r="L5">
        <v>0</v>
      </c>
      <c r="M5">
        <v>0</v>
      </c>
      <c r="N5">
        <v>0</v>
      </c>
      <c r="O5">
        <v>0</v>
      </c>
      <c r="P5">
        <v>0</v>
      </c>
      <c r="Q5">
        <v>0</v>
      </c>
      <c r="R5">
        <v>0</v>
      </c>
      <c r="S5">
        <v>0</v>
      </c>
      <c r="T5">
        <v>0</v>
      </c>
      <c r="U5">
        <v>0</v>
      </c>
      <c r="V5">
        <v>0</v>
      </c>
      <c r="W5">
        <v>0</v>
      </c>
      <c r="X5">
        <v>0</v>
      </c>
      <c r="Y5">
        <v>0</v>
      </c>
      <c r="Z5">
        <v>0</v>
      </c>
      <c r="AA5">
        <v>0</v>
      </c>
      <c r="AB5">
        <v>1</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1</v>
      </c>
      <c r="BM5">
        <v>0</v>
      </c>
      <c r="BN5">
        <v>0</v>
      </c>
      <c r="BO5">
        <v>0</v>
      </c>
      <c r="BP5">
        <v>0</v>
      </c>
    </row>
    <row r="6" spans="1:68" x14ac:dyDescent="0.25">
      <c r="A6">
        <v>3</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1</v>
      </c>
      <c r="BD6">
        <v>1</v>
      </c>
      <c r="BE6">
        <v>0</v>
      </c>
      <c r="BF6">
        <v>0</v>
      </c>
      <c r="BG6">
        <v>0</v>
      </c>
      <c r="BH6">
        <v>0</v>
      </c>
      <c r="BI6">
        <v>0</v>
      </c>
      <c r="BJ6">
        <v>1</v>
      </c>
      <c r="BK6">
        <v>0</v>
      </c>
      <c r="BL6">
        <v>0</v>
      </c>
      <c r="BM6">
        <v>0</v>
      </c>
      <c r="BN6">
        <v>0</v>
      </c>
      <c r="BO6">
        <v>0</v>
      </c>
      <c r="BP6">
        <v>0</v>
      </c>
    </row>
    <row r="7" spans="1:68" x14ac:dyDescent="0.25">
      <c r="A7">
        <v>3</v>
      </c>
      <c r="B7">
        <v>0</v>
      </c>
      <c r="C7">
        <v>0</v>
      </c>
      <c r="D7">
        <v>0</v>
      </c>
      <c r="E7">
        <v>0</v>
      </c>
      <c r="F7">
        <v>1</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1</v>
      </c>
      <c r="BJ7">
        <v>0</v>
      </c>
      <c r="BK7">
        <v>0</v>
      </c>
      <c r="BL7">
        <v>0</v>
      </c>
      <c r="BM7">
        <v>1</v>
      </c>
      <c r="BN7">
        <v>0</v>
      </c>
      <c r="BO7">
        <v>0</v>
      </c>
      <c r="BP7">
        <v>0</v>
      </c>
    </row>
    <row r="8" spans="1:68" x14ac:dyDescent="0.25">
      <c r="A8">
        <v>4</v>
      </c>
      <c r="B8">
        <v>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1</v>
      </c>
      <c r="AW8">
        <v>0</v>
      </c>
      <c r="AX8">
        <v>0</v>
      </c>
      <c r="AY8">
        <v>0</v>
      </c>
      <c r="AZ8">
        <v>0</v>
      </c>
      <c r="BA8">
        <v>0</v>
      </c>
      <c r="BB8">
        <v>0</v>
      </c>
      <c r="BC8">
        <v>0</v>
      </c>
      <c r="BD8">
        <v>0</v>
      </c>
      <c r="BE8">
        <v>0</v>
      </c>
      <c r="BF8">
        <v>1</v>
      </c>
      <c r="BG8">
        <v>0</v>
      </c>
      <c r="BH8">
        <v>0</v>
      </c>
      <c r="BI8">
        <v>0</v>
      </c>
      <c r="BJ8">
        <v>0</v>
      </c>
      <c r="BK8">
        <v>0</v>
      </c>
      <c r="BL8">
        <v>0</v>
      </c>
      <c r="BM8">
        <v>0</v>
      </c>
      <c r="BN8">
        <v>0</v>
      </c>
      <c r="BO8">
        <v>0</v>
      </c>
      <c r="BP8">
        <v>0</v>
      </c>
    </row>
    <row r="9" spans="1:68" x14ac:dyDescent="0.25">
      <c r="A9">
        <v>4</v>
      </c>
      <c r="B9">
        <v>0</v>
      </c>
      <c r="C9">
        <v>0</v>
      </c>
      <c r="D9">
        <v>0</v>
      </c>
      <c r="E9">
        <v>0</v>
      </c>
      <c r="F9">
        <v>0</v>
      </c>
      <c r="G9">
        <v>0</v>
      </c>
      <c r="H9">
        <v>0</v>
      </c>
      <c r="I9">
        <v>0</v>
      </c>
      <c r="J9">
        <v>0</v>
      </c>
      <c r="K9">
        <v>0</v>
      </c>
      <c r="L9">
        <v>0</v>
      </c>
      <c r="M9">
        <v>1</v>
      </c>
      <c r="N9">
        <v>0</v>
      </c>
      <c r="O9">
        <v>0</v>
      </c>
      <c r="P9">
        <v>0</v>
      </c>
      <c r="Q9">
        <v>0</v>
      </c>
      <c r="R9">
        <v>0</v>
      </c>
      <c r="S9">
        <v>0</v>
      </c>
      <c r="T9">
        <v>0</v>
      </c>
      <c r="U9">
        <v>0</v>
      </c>
      <c r="V9">
        <v>0</v>
      </c>
      <c r="W9">
        <v>0</v>
      </c>
      <c r="X9">
        <v>0</v>
      </c>
      <c r="Y9">
        <v>0</v>
      </c>
      <c r="Z9">
        <v>1</v>
      </c>
      <c r="AA9">
        <v>0</v>
      </c>
      <c r="AB9">
        <v>0</v>
      </c>
      <c r="AC9">
        <v>0</v>
      </c>
      <c r="AD9">
        <v>0</v>
      </c>
      <c r="AE9">
        <v>0</v>
      </c>
      <c r="AF9">
        <v>0</v>
      </c>
      <c r="AG9">
        <v>0</v>
      </c>
      <c r="AH9">
        <v>0</v>
      </c>
      <c r="AI9">
        <v>0</v>
      </c>
      <c r="AJ9">
        <v>0</v>
      </c>
      <c r="AK9">
        <v>1</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row>
    <row r="10" spans="1:68" x14ac:dyDescent="0.25">
      <c r="A10">
        <v>5</v>
      </c>
      <c r="B10">
        <v>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1</v>
      </c>
      <c r="AJ10">
        <v>0</v>
      </c>
      <c r="AK10">
        <v>0</v>
      </c>
      <c r="AL10">
        <v>1</v>
      </c>
      <c r="AM10">
        <v>0</v>
      </c>
      <c r="AN10">
        <v>0</v>
      </c>
      <c r="AO10">
        <v>0</v>
      </c>
      <c r="AP10">
        <v>0</v>
      </c>
      <c r="AQ10">
        <v>0</v>
      </c>
      <c r="AR10">
        <v>0</v>
      </c>
      <c r="AS10">
        <v>0</v>
      </c>
      <c r="AT10">
        <v>0</v>
      </c>
      <c r="AU10">
        <v>0</v>
      </c>
      <c r="AV10">
        <v>0</v>
      </c>
      <c r="AW10">
        <v>0</v>
      </c>
      <c r="AX10">
        <v>0</v>
      </c>
      <c r="AY10">
        <v>0</v>
      </c>
      <c r="AZ10">
        <v>0</v>
      </c>
      <c r="BA10">
        <v>0</v>
      </c>
      <c r="BB10">
        <v>1</v>
      </c>
      <c r="BC10">
        <v>0</v>
      </c>
      <c r="BD10">
        <v>0</v>
      </c>
      <c r="BE10">
        <v>0</v>
      </c>
      <c r="BF10">
        <v>0</v>
      </c>
      <c r="BG10">
        <v>0</v>
      </c>
      <c r="BH10">
        <v>0</v>
      </c>
      <c r="BI10">
        <v>0</v>
      </c>
      <c r="BJ10">
        <v>0</v>
      </c>
      <c r="BK10">
        <v>0</v>
      </c>
      <c r="BL10">
        <v>0</v>
      </c>
      <c r="BM10">
        <v>0</v>
      </c>
      <c r="BN10">
        <v>0</v>
      </c>
      <c r="BO10">
        <v>0</v>
      </c>
      <c r="BP10">
        <v>0</v>
      </c>
    </row>
    <row r="11" spans="1:68" x14ac:dyDescent="0.25">
      <c r="A11">
        <v>5</v>
      </c>
      <c r="B11">
        <v>0</v>
      </c>
      <c r="C11">
        <v>0</v>
      </c>
      <c r="D11">
        <v>0</v>
      </c>
      <c r="E11">
        <v>0</v>
      </c>
      <c r="F11">
        <v>0</v>
      </c>
      <c r="G11">
        <v>0</v>
      </c>
      <c r="H11">
        <v>0</v>
      </c>
      <c r="I11">
        <v>0</v>
      </c>
      <c r="J11">
        <v>0</v>
      </c>
      <c r="K11">
        <v>0</v>
      </c>
      <c r="L11">
        <v>0</v>
      </c>
      <c r="M11">
        <v>0</v>
      </c>
      <c r="N11">
        <v>0</v>
      </c>
      <c r="O11">
        <v>1</v>
      </c>
      <c r="P11">
        <v>0</v>
      </c>
      <c r="Q11">
        <v>0</v>
      </c>
      <c r="R11">
        <v>0</v>
      </c>
      <c r="S11">
        <v>0</v>
      </c>
      <c r="T11">
        <v>0</v>
      </c>
      <c r="U11">
        <v>0</v>
      </c>
      <c r="V11">
        <v>1</v>
      </c>
      <c r="W11">
        <v>0</v>
      </c>
      <c r="X11">
        <v>0</v>
      </c>
      <c r="Y11">
        <v>0</v>
      </c>
      <c r="Z11">
        <v>0</v>
      </c>
      <c r="AA11">
        <v>0</v>
      </c>
      <c r="AB11">
        <v>0</v>
      </c>
      <c r="AC11">
        <v>0</v>
      </c>
      <c r="AD11">
        <v>0</v>
      </c>
      <c r="AE11">
        <v>0</v>
      </c>
      <c r="AF11">
        <v>0</v>
      </c>
      <c r="AG11">
        <v>0</v>
      </c>
      <c r="AH11">
        <v>0</v>
      </c>
      <c r="AI11">
        <v>0</v>
      </c>
      <c r="AJ11">
        <v>0</v>
      </c>
      <c r="AK11">
        <v>0</v>
      </c>
      <c r="AL11">
        <v>0</v>
      </c>
      <c r="AM11">
        <v>1</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row>
    <row r="12" spans="1:68" x14ac:dyDescent="0.25">
      <c r="A12">
        <v>6</v>
      </c>
      <c r="B12">
        <v>0</v>
      </c>
      <c r="C12">
        <v>0</v>
      </c>
      <c r="D12">
        <v>0</v>
      </c>
      <c r="E12">
        <v>0</v>
      </c>
      <c r="F12">
        <v>0</v>
      </c>
      <c r="G12">
        <v>0</v>
      </c>
      <c r="H12">
        <v>0</v>
      </c>
      <c r="I12">
        <v>0</v>
      </c>
      <c r="J12">
        <v>0</v>
      </c>
      <c r="K12">
        <v>1</v>
      </c>
      <c r="L12">
        <v>0</v>
      </c>
      <c r="M12">
        <v>0</v>
      </c>
      <c r="N12">
        <v>0</v>
      </c>
      <c r="O12">
        <v>0</v>
      </c>
      <c r="P12">
        <v>0</v>
      </c>
      <c r="Q12">
        <v>0</v>
      </c>
      <c r="R12">
        <v>0</v>
      </c>
      <c r="S12">
        <v>0</v>
      </c>
      <c r="T12">
        <v>0</v>
      </c>
      <c r="U12">
        <v>0</v>
      </c>
      <c r="V12">
        <v>0</v>
      </c>
      <c r="W12">
        <v>0</v>
      </c>
      <c r="X12">
        <v>0</v>
      </c>
      <c r="Y12">
        <v>0</v>
      </c>
      <c r="Z12">
        <v>0</v>
      </c>
      <c r="AA12">
        <v>0</v>
      </c>
      <c r="AB12">
        <v>0</v>
      </c>
      <c r="AC12">
        <v>0</v>
      </c>
      <c r="AD12">
        <v>1</v>
      </c>
      <c r="AE12">
        <v>0</v>
      </c>
      <c r="AF12">
        <v>0</v>
      </c>
      <c r="AG12">
        <v>0</v>
      </c>
      <c r="AH12">
        <v>0</v>
      </c>
      <c r="AI12">
        <v>0</v>
      </c>
      <c r="AJ12">
        <v>0</v>
      </c>
      <c r="AK12">
        <v>0</v>
      </c>
      <c r="AL12">
        <v>0</v>
      </c>
      <c r="AM12">
        <v>0</v>
      </c>
      <c r="AN12">
        <v>0</v>
      </c>
      <c r="AO12">
        <v>0</v>
      </c>
      <c r="AP12">
        <v>0</v>
      </c>
      <c r="AQ12">
        <v>0</v>
      </c>
      <c r="AR12">
        <v>0</v>
      </c>
      <c r="AS12">
        <v>0</v>
      </c>
      <c r="AT12">
        <v>0</v>
      </c>
      <c r="AU12">
        <v>1</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row>
    <row r="13" spans="1:68" x14ac:dyDescent="0.25">
      <c r="A13">
        <v>6</v>
      </c>
      <c r="B13">
        <v>0</v>
      </c>
      <c r="C13">
        <v>0</v>
      </c>
      <c r="D13">
        <v>0</v>
      </c>
      <c r="E13">
        <v>0</v>
      </c>
      <c r="F13">
        <v>0</v>
      </c>
      <c r="G13">
        <v>1</v>
      </c>
      <c r="H13">
        <v>0</v>
      </c>
      <c r="I13">
        <v>0</v>
      </c>
      <c r="J13">
        <v>0</v>
      </c>
      <c r="K13">
        <v>0</v>
      </c>
      <c r="L13">
        <v>0</v>
      </c>
      <c r="M13">
        <v>0</v>
      </c>
      <c r="N13">
        <v>0</v>
      </c>
      <c r="O13">
        <v>0</v>
      </c>
      <c r="P13">
        <v>1</v>
      </c>
      <c r="Q13">
        <v>0</v>
      </c>
      <c r="R13">
        <v>0</v>
      </c>
      <c r="S13">
        <v>0</v>
      </c>
      <c r="T13">
        <v>0</v>
      </c>
      <c r="U13">
        <v>0</v>
      </c>
      <c r="V13">
        <v>0</v>
      </c>
      <c r="W13">
        <v>0</v>
      </c>
      <c r="X13">
        <v>0</v>
      </c>
      <c r="Y13">
        <v>0</v>
      </c>
      <c r="Z13">
        <v>0</v>
      </c>
      <c r="AA13">
        <v>0</v>
      </c>
      <c r="AB13">
        <v>0</v>
      </c>
      <c r="AC13">
        <v>0</v>
      </c>
      <c r="AD13">
        <v>0</v>
      </c>
      <c r="AE13">
        <v>0</v>
      </c>
      <c r="AF13">
        <v>0</v>
      </c>
      <c r="AG13">
        <v>0</v>
      </c>
      <c r="AH13">
        <v>0</v>
      </c>
      <c r="AI13">
        <v>0</v>
      </c>
      <c r="AJ13">
        <v>1</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row>
    <row r="14" spans="1:68" x14ac:dyDescent="0.25">
      <c r="A14">
        <v>7</v>
      </c>
      <c r="B14">
        <v>0</v>
      </c>
      <c r="C14">
        <v>0</v>
      </c>
      <c r="D14">
        <v>1</v>
      </c>
      <c r="E14">
        <v>0</v>
      </c>
      <c r="F14">
        <v>0</v>
      </c>
      <c r="G14">
        <v>0</v>
      </c>
      <c r="H14">
        <v>0</v>
      </c>
      <c r="I14">
        <v>0</v>
      </c>
      <c r="J14">
        <v>0</v>
      </c>
      <c r="K14">
        <v>0</v>
      </c>
      <c r="L14">
        <v>0</v>
      </c>
      <c r="M14">
        <v>0</v>
      </c>
      <c r="N14">
        <v>0</v>
      </c>
      <c r="O14">
        <v>0</v>
      </c>
      <c r="P14">
        <v>0</v>
      </c>
      <c r="Q14">
        <v>1</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1</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row>
    <row r="15" spans="1:68" x14ac:dyDescent="0.25">
      <c r="A15">
        <v>7</v>
      </c>
      <c r="B15">
        <v>0</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1</v>
      </c>
      <c r="Z15">
        <v>0</v>
      </c>
      <c r="AA15">
        <v>0</v>
      </c>
      <c r="AB15">
        <v>0</v>
      </c>
      <c r="AC15">
        <v>0</v>
      </c>
      <c r="AD15">
        <v>0</v>
      </c>
      <c r="AE15">
        <v>0</v>
      </c>
      <c r="AF15">
        <v>0</v>
      </c>
      <c r="AG15">
        <v>0</v>
      </c>
      <c r="AH15">
        <v>0</v>
      </c>
      <c r="AI15">
        <v>0</v>
      </c>
      <c r="AJ15">
        <v>0</v>
      </c>
      <c r="AK15">
        <v>0</v>
      </c>
      <c r="AL15">
        <v>0</v>
      </c>
      <c r="AM15">
        <v>0</v>
      </c>
      <c r="AN15">
        <v>0</v>
      </c>
      <c r="AO15">
        <v>0</v>
      </c>
      <c r="AP15">
        <v>0</v>
      </c>
      <c r="AQ15">
        <v>0</v>
      </c>
      <c r="AR15">
        <v>1</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1</v>
      </c>
      <c r="BP15">
        <v>0</v>
      </c>
    </row>
    <row r="16" spans="1:68" x14ac:dyDescent="0.25">
      <c r="A16">
        <v>8</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1</v>
      </c>
      <c r="AB16">
        <v>0</v>
      </c>
      <c r="AC16">
        <v>0</v>
      </c>
      <c r="AD16">
        <v>0</v>
      </c>
      <c r="AE16">
        <v>0</v>
      </c>
      <c r="AF16">
        <v>0</v>
      </c>
      <c r="AG16">
        <v>0</v>
      </c>
      <c r="AH16">
        <v>0</v>
      </c>
      <c r="AI16">
        <v>0</v>
      </c>
      <c r="AJ16">
        <v>0</v>
      </c>
      <c r="AK16">
        <v>0</v>
      </c>
      <c r="AL16">
        <v>0</v>
      </c>
      <c r="AM16">
        <v>0</v>
      </c>
      <c r="AN16">
        <v>0</v>
      </c>
      <c r="AO16">
        <v>1</v>
      </c>
      <c r="AP16">
        <v>0</v>
      </c>
      <c r="AQ16">
        <v>0</v>
      </c>
      <c r="AR16">
        <v>0</v>
      </c>
      <c r="AS16">
        <v>0</v>
      </c>
      <c r="AT16">
        <v>0</v>
      </c>
      <c r="AU16">
        <v>0</v>
      </c>
      <c r="AV16">
        <v>0</v>
      </c>
      <c r="AW16">
        <v>0</v>
      </c>
      <c r="AX16">
        <v>0</v>
      </c>
      <c r="AY16">
        <v>0</v>
      </c>
      <c r="AZ16">
        <v>0</v>
      </c>
      <c r="BA16">
        <v>0</v>
      </c>
      <c r="BB16">
        <v>0</v>
      </c>
      <c r="BC16">
        <v>0</v>
      </c>
      <c r="BD16">
        <v>0</v>
      </c>
      <c r="BE16">
        <v>0</v>
      </c>
      <c r="BF16">
        <v>0</v>
      </c>
      <c r="BG16">
        <v>0</v>
      </c>
      <c r="BH16">
        <v>1</v>
      </c>
      <c r="BI16">
        <v>0</v>
      </c>
      <c r="BJ16">
        <v>0</v>
      </c>
      <c r="BK16">
        <v>0</v>
      </c>
      <c r="BL16">
        <v>0</v>
      </c>
      <c r="BM16">
        <v>0</v>
      </c>
      <c r="BN16">
        <v>0</v>
      </c>
      <c r="BO16">
        <v>0</v>
      </c>
      <c r="BP16">
        <v>0</v>
      </c>
    </row>
    <row r="17" spans="1:68" x14ac:dyDescent="0.25">
      <c r="A17">
        <v>8</v>
      </c>
      <c r="B17">
        <v>0</v>
      </c>
      <c r="C17">
        <v>0</v>
      </c>
      <c r="D17">
        <v>0</v>
      </c>
      <c r="E17">
        <v>1</v>
      </c>
      <c r="F17">
        <v>0</v>
      </c>
      <c r="G17">
        <v>0</v>
      </c>
      <c r="H17">
        <v>0</v>
      </c>
      <c r="I17">
        <v>0</v>
      </c>
      <c r="J17">
        <v>0</v>
      </c>
      <c r="K17">
        <v>0</v>
      </c>
      <c r="L17">
        <v>0</v>
      </c>
      <c r="M17">
        <v>0</v>
      </c>
      <c r="N17">
        <v>0</v>
      </c>
      <c r="O17">
        <v>0</v>
      </c>
      <c r="P17">
        <v>0</v>
      </c>
      <c r="Q17">
        <v>0</v>
      </c>
      <c r="R17">
        <v>1</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1</v>
      </c>
      <c r="BA17">
        <v>0</v>
      </c>
      <c r="BB17">
        <v>0</v>
      </c>
      <c r="BC17">
        <v>0</v>
      </c>
      <c r="BD17">
        <v>0</v>
      </c>
      <c r="BE17">
        <v>0</v>
      </c>
      <c r="BF17">
        <v>0</v>
      </c>
      <c r="BG17">
        <v>0</v>
      </c>
      <c r="BH17">
        <v>0</v>
      </c>
      <c r="BI17">
        <v>0</v>
      </c>
      <c r="BJ17">
        <v>0</v>
      </c>
      <c r="BK17">
        <v>0</v>
      </c>
      <c r="BL17">
        <v>0</v>
      </c>
      <c r="BM17">
        <v>0</v>
      </c>
      <c r="BN17">
        <v>0</v>
      </c>
      <c r="BO17">
        <v>0</v>
      </c>
      <c r="BP17">
        <v>0</v>
      </c>
    </row>
    <row r="18" spans="1:68" x14ac:dyDescent="0.25">
      <c r="A18">
        <v>9</v>
      </c>
      <c r="B18">
        <v>0</v>
      </c>
      <c r="C18">
        <v>0</v>
      </c>
      <c r="D18">
        <v>0</v>
      </c>
      <c r="E18">
        <v>0</v>
      </c>
      <c r="F18">
        <v>0</v>
      </c>
      <c r="G18">
        <v>0</v>
      </c>
      <c r="H18">
        <v>0</v>
      </c>
      <c r="I18">
        <v>0</v>
      </c>
      <c r="J18">
        <v>0</v>
      </c>
      <c r="K18">
        <v>0</v>
      </c>
      <c r="L18">
        <v>0</v>
      </c>
      <c r="M18">
        <v>0</v>
      </c>
      <c r="N18">
        <v>0</v>
      </c>
      <c r="O18">
        <v>0</v>
      </c>
      <c r="P18">
        <v>0</v>
      </c>
      <c r="Q18">
        <v>0</v>
      </c>
      <c r="R18">
        <v>0</v>
      </c>
      <c r="S18">
        <v>0</v>
      </c>
      <c r="T18">
        <v>0</v>
      </c>
      <c r="U18">
        <v>1</v>
      </c>
      <c r="V18">
        <v>0</v>
      </c>
      <c r="W18">
        <v>0</v>
      </c>
      <c r="X18">
        <v>0</v>
      </c>
      <c r="Y18">
        <v>0</v>
      </c>
      <c r="Z18">
        <v>0</v>
      </c>
      <c r="AA18">
        <v>0</v>
      </c>
      <c r="AB18">
        <v>0</v>
      </c>
      <c r="AC18">
        <v>1</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1</v>
      </c>
      <c r="AZ18">
        <v>0</v>
      </c>
      <c r="BA18">
        <v>0</v>
      </c>
      <c r="BB18">
        <v>0</v>
      </c>
      <c r="BC18">
        <v>0</v>
      </c>
      <c r="BD18">
        <v>0</v>
      </c>
      <c r="BE18">
        <v>0</v>
      </c>
      <c r="BF18">
        <v>0</v>
      </c>
      <c r="BG18">
        <v>0</v>
      </c>
      <c r="BH18">
        <v>0</v>
      </c>
      <c r="BI18">
        <v>0</v>
      </c>
      <c r="BJ18">
        <v>0</v>
      </c>
      <c r="BK18">
        <v>0</v>
      </c>
      <c r="BL18">
        <v>0</v>
      </c>
      <c r="BM18">
        <v>0</v>
      </c>
      <c r="BN18">
        <v>0</v>
      </c>
      <c r="BO18">
        <v>0</v>
      </c>
      <c r="BP18">
        <v>0</v>
      </c>
    </row>
    <row r="19" spans="1:68" x14ac:dyDescent="0.25">
      <c r="A19">
        <v>9</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1</v>
      </c>
      <c r="X19">
        <v>0</v>
      </c>
      <c r="Y19">
        <v>0</v>
      </c>
      <c r="Z19">
        <v>0</v>
      </c>
      <c r="AA19">
        <v>0</v>
      </c>
      <c r="AB19">
        <v>0</v>
      </c>
      <c r="AC19">
        <v>0</v>
      </c>
      <c r="AD19">
        <v>0</v>
      </c>
      <c r="AE19">
        <v>1</v>
      </c>
      <c r="AF19">
        <v>0</v>
      </c>
      <c r="AG19">
        <v>0</v>
      </c>
      <c r="AH19">
        <v>0</v>
      </c>
      <c r="AI19">
        <v>0</v>
      </c>
      <c r="AJ19">
        <v>0</v>
      </c>
      <c r="AK19">
        <v>0</v>
      </c>
      <c r="AL19">
        <v>0</v>
      </c>
      <c r="AM19">
        <v>0</v>
      </c>
      <c r="AN19">
        <v>0</v>
      </c>
      <c r="AO19">
        <v>0</v>
      </c>
      <c r="AP19">
        <v>0</v>
      </c>
      <c r="AQ19">
        <v>0</v>
      </c>
      <c r="AR19">
        <v>0</v>
      </c>
      <c r="AS19">
        <v>0</v>
      </c>
      <c r="AT19">
        <v>0</v>
      </c>
      <c r="AU19">
        <v>0</v>
      </c>
      <c r="AV19">
        <v>0</v>
      </c>
      <c r="AW19">
        <v>1</v>
      </c>
      <c r="AX19">
        <v>0</v>
      </c>
      <c r="AY19">
        <v>0</v>
      </c>
      <c r="AZ19">
        <v>0</v>
      </c>
      <c r="BA19">
        <v>0</v>
      </c>
      <c r="BB19">
        <v>0</v>
      </c>
      <c r="BC19">
        <v>0</v>
      </c>
      <c r="BD19">
        <v>0</v>
      </c>
      <c r="BE19">
        <v>0</v>
      </c>
      <c r="BF19">
        <v>0</v>
      </c>
      <c r="BG19">
        <v>0</v>
      </c>
      <c r="BH19">
        <v>0</v>
      </c>
      <c r="BI19">
        <v>0</v>
      </c>
      <c r="BJ19">
        <v>0</v>
      </c>
      <c r="BK19">
        <v>0</v>
      </c>
      <c r="BL19">
        <v>0</v>
      </c>
      <c r="BM19">
        <v>0</v>
      </c>
      <c r="BN19">
        <v>0</v>
      </c>
      <c r="BO19">
        <v>0</v>
      </c>
      <c r="BP19">
        <v>0</v>
      </c>
    </row>
    <row r="20" spans="1:68" x14ac:dyDescent="0.25">
      <c r="A20">
        <v>10</v>
      </c>
      <c r="B20">
        <v>0</v>
      </c>
      <c r="C20">
        <v>0</v>
      </c>
      <c r="D20">
        <v>0</v>
      </c>
      <c r="E20">
        <v>0</v>
      </c>
      <c r="F20">
        <v>0</v>
      </c>
      <c r="G20">
        <v>0</v>
      </c>
      <c r="H20">
        <v>0</v>
      </c>
      <c r="I20">
        <v>0</v>
      </c>
      <c r="J20">
        <v>0</v>
      </c>
      <c r="K20">
        <v>0</v>
      </c>
      <c r="L20">
        <v>1</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1</v>
      </c>
      <c r="AQ20">
        <v>0</v>
      </c>
      <c r="AR20">
        <v>0</v>
      </c>
      <c r="AS20">
        <v>0</v>
      </c>
      <c r="AT20">
        <v>0</v>
      </c>
      <c r="AU20">
        <v>0</v>
      </c>
      <c r="AV20">
        <v>0</v>
      </c>
      <c r="AW20">
        <v>0</v>
      </c>
      <c r="AX20">
        <v>1</v>
      </c>
      <c r="AY20">
        <v>0</v>
      </c>
      <c r="AZ20">
        <v>0</v>
      </c>
      <c r="BA20">
        <v>0</v>
      </c>
      <c r="BB20">
        <v>0</v>
      </c>
      <c r="BC20">
        <v>0</v>
      </c>
      <c r="BD20">
        <v>0</v>
      </c>
      <c r="BE20">
        <v>0</v>
      </c>
      <c r="BF20">
        <v>0</v>
      </c>
      <c r="BG20">
        <v>0</v>
      </c>
      <c r="BH20">
        <v>0</v>
      </c>
      <c r="BI20">
        <v>0</v>
      </c>
      <c r="BJ20">
        <v>0</v>
      </c>
      <c r="BK20">
        <v>0</v>
      </c>
      <c r="BL20">
        <v>0</v>
      </c>
      <c r="BM20">
        <v>0</v>
      </c>
      <c r="BN20">
        <v>0</v>
      </c>
      <c r="BO20">
        <v>0</v>
      </c>
      <c r="BP20">
        <v>0</v>
      </c>
    </row>
    <row r="21" spans="1:68" x14ac:dyDescent="0.25">
      <c r="A21">
        <v>10</v>
      </c>
      <c r="B21">
        <v>0</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1</v>
      </c>
      <c r="AH21">
        <v>0</v>
      </c>
      <c r="AI21">
        <v>0</v>
      </c>
      <c r="AJ21">
        <v>0</v>
      </c>
      <c r="AK21">
        <v>0</v>
      </c>
      <c r="AL21">
        <v>0</v>
      </c>
      <c r="AM21">
        <v>0</v>
      </c>
      <c r="AN21">
        <v>0</v>
      </c>
      <c r="AO21">
        <v>0</v>
      </c>
      <c r="AP21">
        <v>0</v>
      </c>
      <c r="AQ21">
        <v>0</v>
      </c>
      <c r="AR21">
        <v>0</v>
      </c>
      <c r="AS21">
        <v>1</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1</v>
      </c>
    </row>
    <row r="22" spans="1:68" x14ac:dyDescent="0.25">
      <c r="A22">
        <v>11</v>
      </c>
      <c r="B22">
        <v>0</v>
      </c>
      <c r="C22">
        <v>0</v>
      </c>
      <c r="D22">
        <v>0</v>
      </c>
      <c r="E22">
        <v>0</v>
      </c>
      <c r="F22">
        <v>0</v>
      </c>
      <c r="G22">
        <v>0</v>
      </c>
      <c r="H22">
        <v>0</v>
      </c>
      <c r="I22">
        <v>0</v>
      </c>
      <c r="J22">
        <v>1</v>
      </c>
      <c r="K22">
        <v>0</v>
      </c>
      <c r="L22">
        <v>0</v>
      </c>
      <c r="M22">
        <v>0</v>
      </c>
      <c r="N22">
        <v>0</v>
      </c>
      <c r="O22">
        <v>0</v>
      </c>
      <c r="P22">
        <v>0</v>
      </c>
      <c r="Q22">
        <v>0</v>
      </c>
      <c r="R22">
        <v>0</v>
      </c>
      <c r="S22">
        <v>0</v>
      </c>
      <c r="T22">
        <v>1</v>
      </c>
      <c r="U22">
        <v>0</v>
      </c>
      <c r="V22">
        <v>0</v>
      </c>
      <c r="W22">
        <v>0</v>
      </c>
      <c r="X22">
        <v>0</v>
      </c>
      <c r="Y22">
        <v>0</v>
      </c>
      <c r="Z22">
        <v>0</v>
      </c>
      <c r="AA22">
        <v>0</v>
      </c>
      <c r="AB22">
        <v>0</v>
      </c>
      <c r="AC22">
        <v>0</v>
      </c>
      <c r="AD22">
        <v>0</v>
      </c>
      <c r="AE22">
        <v>0</v>
      </c>
      <c r="AF22">
        <v>1</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row>
    <row r="23" spans="1:68" x14ac:dyDescent="0.25">
      <c r="A23">
        <v>11</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1</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1</v>
      </c>
      <c r="BH23">
        <v>0</v>
      </c>
      <c r="BI23">
        <v>0</v>
      </c>
      <c r="BJ23">
        <v>0</v>
      </c>
      <c r="BK23">
        <v>1</v>
      </c>
      <c r="BL23">
        <v>0</v>
      </c>
      <c r="BM23">
        <v>0</v>
      </c>
      <c r="BN23">
        <v>0</v>
      </c>
      <c r="BO23">
        <v>0</v>
      </c>
      <c r="BP23">
        <v>0</v>
      </c>
    </row>
    <row r="24" spans="1:68" x14ac:dyDescent="0.25">
      <c r="A24">
        <v>12</v>
      </c>
      <c r="B24">
        <v>0</v>
      </c>
      <c r="C24">
        <v>0</v>
      </c>
      <c r="D24">
        <v>0</v>
      </c>
      <c r="E24">
        <v>0</v>
      </c>
      <c r="F24">
        <v>0</v>
      </c>
      <c r="G24">
        <v>0</v>
      </c>
      <c r="H24">
        <v>0</v>
      </c>
      <c r="I24">
        <v>0</v>
      </c>
      <c r="J24">
        <v>0</v>
      </c>
      <c r="K24">
        <v>0</v>
      </c>
      <c r="L24">
        <v>0</v>
      </c>
      <c r="M24">
        <v>0</v>
      </c>
      <c r="N24">
        <v>1</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1</v>
      </c>
      <c r="AK24">
        <v>0</v>
      </c>
      <c r="AL24">
        <v>0</v>
      </c>
      <c r="AM24">
        <v>0</v>
      </c>
      <c r="AN24">
        <v>0</v>
      </c>
      <c r="AO24">
        <v>0</v>
      </c>
      <c r="AP24">
        <v>0</v>
      </c>
      <c r="AQ24">
        <v>0</v>
      </c>
      <c r="AR24">
        <v>0</v>
      </c>
      <c r="AS24">
        <v>0</v>
      </c>
      <c r="AT24">
        <v>0</v>
      </c>
      <c r="AU24">
        <v>0</v>
      </c>
      <c r="AV24">
        <v>0</v>
      </c>
      <c r="AW24">
        <v>0</v>
      </c>
      <c r="AX24">
        <v>0</v>
      </c>
      <c r="AY24">
        <v>0</v>
      </c>
      <c r="AZ24">
        <v>0</v>
      </c>
      <c r="BA24">
        <v>0</v>
      </c>
      <c r="BB24">
        <v>0</v>
      </c>
      <c r="BC24">
        <v>1</v>
      </c>
      <c r="BD24">
        <v>0</v>
      </c>
      <c r="BE24">
        <v>0</v>
      </c>
      <c r="BF24">
        <v>0</v>
      </c>
      <c r="BG24">
        <v>0</v>
      </c>
      <c r="BH24">
        <v>0</v>
      </c>
      <c r="BI24">
        <v>0</v>
      </c>
      <c r="BJ24">
        <v>0</v>
      </c>
      <c r="BK24">
        <v>0</v>
      </c>
      <c r="BL24">
        <v>0</v>
      </c>
      <c r="BM24">
        <v>0</v>
      </c>
      <c r="BN24">
        <v>0</v>
      </c>
      <c r="BO24">
        <v>0</v>
      </c>
      <c r="BP24">
        <v>0</v>
      </c>
    </row>
    <row r="25" spans="1:68" x14ac:dyDescent="0.25">
      <c r="A25">
        <v>12</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v>0</v>
      </c>
      <c r="AO25">
        <v>0</v>
      </c>
      <c r="AP25">
        <v>0</v>
      </c>
      <c r="AQ25">
        <v>0</v>
      </c>
      <c r="AR25">
        <v>1</v>
      </c>
      <c r="AS25">
        <v>0</v>
      </c>
      <c r="AT25">
        <v>0</v>
      </c>
      <c r="AU25">
        <v>0</v>
      </c>
      <c r="AV25">
        <v>0</v>
      </c>
      <c r="AW25">
        <v>0</v>
      </c>
      <c r="AX25">
        <v>0</v>
      </c>
      <c r="AY25">
        <v>0</v>
      </c>
      <c r="AZ25">
        <v>0</v>
      </c>
      <c r="BA25">
        <v>0</v>
      </c>
      <c r="BB25">
        <v>0</v>
      </c>
      <c r="BC25">
        <v>0</v>
      </c>
      <c r="BD25">
        <v>0</v>
      </c>
      <c r="BE25">
        <v>0</v>
      </c>
      <c r="BF25">
        <v>1</v>
      </c>
      <c r="BG25">
        <v>0</v>
      </c>
      <c r="BH25">
        <v>0</v>
      </c>
      <c r="BI25">
        <v>0</v>
      </c>
      <c r="BJ25">
        <v>0</v>
      </c>
      <c r="BK25">
        <v>0</v>
      </c>
      <c r="BL25">
        <v>0</v>
      </c>
      <c r="BM25">
        <v>0</v>
      </c>
      <c r="BN25">
        <v>0</v>
      </c>
      <c r="BO25">
        <v>0</v>
      </c>
      <c r="BP25">
        <v>0</v>
      </c>
    </row>
    <row r="26" spans="1:68" x14ac:dyDescent="0.25">
      <c r="A26">
        <v>13</v>
      </c>
      <c r="B26">
        <v>0</v>
      </c>
      <c r="C26">
        <v>0</v>
      </c>
      <c r="D26">
        <v>0</v>
      </c>
      <c r="E26">
        <v>0</v>
      </c>
      <c r="F26">
        <v>0</v>
      </c>
      <c r="G26">
        <v>0</v>
      </c>
      <c r="H26">
        <v>0</v>
      </c>
      <c r="I26">
        <v>0</v>
      </c>
      <c r="J26">
        <v>0</v>
      </c>
      <c r="K26">
        <v>0</v>
      </c>
      <c r="L26">
        <v>0</v>
      </c>
      <c r="M26">
        <v>0</v>
      </c>
      <c r="N26">
        <v>0</v>
      </c>
      <c r="O26">
        <v>0</v>
      </c>
      <c r="P26">
        <v>0</v>
      </c>
      <c r="Q26">
        <v>1</v>
      </c>
      <c r="R26">
        <v>0</v>
      </c>
      <c r="S26">
        <v>0</v>
      </c>
      <c r="T26">
        <v>0</v>
      </c>
      <c r="U26">
        <v>0</v>
      </c>
      <c r="V26">
        <v>0</v>
      </c>
      <c r="W26">
        <v>0</v>
      </c>
      <c r="X26">
        <v>0</v>
      </c>
      <c r="Y26">
        <v>0</v>
      </c>
      <c r="Z26">
        <v>0</v>
      </c>
      <c r="AA26">
        <v>1</v>
      </c>
      <c r="AB26">
        <v>0</v>
      </c>
      <c r="AC26">
        <v>0</v>
      </c>
      <c r="AD26">
        <v>0</v>
      </c>
      <c r="AE26">
        <v>0</v>
      </c>
      <c r="AF26">
        <v>0</v>
      </c>
      <c r="AG26">
        <v>0</v>
      </c>
      <c r="AH26">
        <v>0</v>
      </c>
      <c r="AI26">
        <v>0</v>
      </c>
      <c r="AJ26">
        <v>0</v>
      </c>
      <c r="AK26">
        <v>0</v>
      </c>
      <c r="AL26">
        <v>0</v>
      </c>
      <c r="AM26">
        <v>1</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row>
    <row r="27" spans="1:68" x14ac:dyDescent="0.25">
      <c r="A27">
        <v>13</v>
      </c>
      <c r="B27">
        <v>1</v>
      </c>
      <c r="C27">
        <v>0</v>
      </c>
      <c r="D27">
        <v>0</v>
      </c>
      <c r="E27">
        <v>0</v>
      </c>
      <c r="F27">
        <v>1</v>
      </c>
      <c r="G27">
        <v>0</v>
      </c>
      <c r="H27">
        <v>1</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row>
    <row r="28" spans="1:68" x14ac:dyDescent="0.25">
      <c r="A28">
        <v>14</v>
      </c>
      <c r="B28">
        <v>0</v>
      </c>
      <c r="C28">
        <v>1</v>
      </c>
      <c r="D28">
        <v>0</v>
      </c>
      <c r="E28">
        <v>0</v>
      </c>
      <c r="F28">
        <v>0</v>
      </c>
      <c r="G28">
        <v>0</v>
      </c>
      <c r="H28">
        <v>0</v>
      </c>
      <c r="I28">
        <v>0</v>
      </c>
      <c r="J28">
        <v>0</v>
      </c>
      <c r="K28">
        <v>0</v>
      </c>
      <c r="L28">
        <v>0</v>
      </c>
      <c r="M28">
        <v>0</v>
      </c>
      <c r="N28">
        <v>0</v>
      </c>
      <c r="O28">
        <v>0</v>
      </c>
      <c r="P28">
        <v>0</v>
      </c>
      <c r="Q28">
        <v>0</v>
      </c>
      <c r="R28">
        <v>0</v>
      </c>
      <c r="S28">
        <v>0</v>
      </c>
      <c r="T28">
        <v>0</v>
      </c>
      <c r="U28">
        <v>0</v>
      </c>
      <c r="V28">
        <v>1</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1</v>
      </c>
      <c r="AU28">
        <v>0</v>
      </c>
      <c r="AV28">
        <v>0</v>
      </c>
      <c r="AW28">
        <v>0</v>
      </c>
      <c r="AX28">
        <v>0</v>
      </c>
      <c r="AY28">
        <v>0</v>
      </c>
      <c r="AZ28">
        <v>0</v>
      </c>
      <c r="BA28">
        <v>0</v>
      </c>
      <c r="BB28">
        <v>0</v>
      </c>
      <c r="BC28">
        <v>0</v>
      </c>
      <c r="BD28">
        <v>0</v>
      </c>
      <c r="BE28">
        <v>0</v>
      </c>
      <c r="BF28">
        <v>0</v>
      </c>
      <c r="BG28">
        <v>0</v>
      </c>
      <c r="BH28">
        <v>0</v>
      </c>
      <c r="BI28">
        <v>0</v>
      </c>
      <c r="BJ28">
        <v>0</v>
      </c>
      <c r="BK28">
        <v>0</v>
      </c>
      <c r="BL28">
        <v>0</v>
      </c>
      <c r="BM28">
        <v>0</v>
      </c>
      <c r="BN28">
        <v>0</v>
      </c>
      <c r="BO28">
        <v>0</v>
      </c>
      <c r="BP28">
        <v>0</v>
      </c>
    </row>
    <row r="29" spans="1:68" x14ac:dyDescent="0.25">
      <c r="A29">
        <v>14</v>
      </c>
      <c r="B29">
        <v>0</v>
      </c>
      <c r="C29">
        <v>0</v>
      </c>
      <c r="D29">
        <v>0</v>
      </c>
      <c r="E29">
        <v>0</v>
      </c>
      <c r="F29">
        <v>0</v>
      </c>
      <c r="G29">
        <v>0</v>
      </c>
      <c r="H29">
        <v>0</v>
      </c>
      <c r="I29">
        <v>0</v>
      </c>
      <c r="J29">
        <v>0</v>
      </c>
      <c r="K29">
        <v>1</v>
      </c>
      <c r="L29">
        <v>0</v>
      </c>
      <c r="M29">
        <v>0</v>
      </c>
      <c r="N29">
        <v>0</v>
      </c>
      <c r="O29">
        <v>0</v>
      </c>
      <c r="P29">
        <v>0</v>
      </c>
      <c r="Q29">
        <v>0</v>
      </c>
      <c r="R29">
        <v>0</v>
      </c>
      <c r="S29">
        <v>0</v>
      </c>
      <c r="T29">
        <v>0</v>
      </c>
      <c r="U29">
        <v>0</v>
      </c>
      <c r="V29">
        <v>0</v>
      </c>
      <c r="W29">
        <v>0</v>
      </c>
      <c r="X29">
        <v>0</v>
      </c>
      <c r="Y29">
        <v>0</v>
      </c>
      <c r="Z29">
        <v>0</v>
      </c>
      <c r="AA29">
        <v>0</v>
      </c>
      <c r="AB29">
        <v>0</v>
      </c>
      <c r="AC29">
        <v>0</v>
      </c>
      <c r="AD29">
        <v>0</v>
      </c>
      <c r="AE29">
        <v>1</v>
      </c>
      <c r="AF29">
        <v>0</v>
      </c>
      <c r="AG29">
        <v>0</v>
      </c>
      <c r="AH29">
        <v>0</v>
      </c>
      <c r="AI29">
        <v>0</v>
      </c>
      <c r="AJ29">
        <v>0</v>
      </c>
      <c r="AK29">
        <v>0</v>
      </c>
      <c r="AL29">
        <v>0</v>
      </c>
      <c r="AM29">
        <v>0</v>
      </c>
      <c r="AN29">
        <v>0</v>
      </c>
      <c r="AO29">
        <v>1</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row>
    <row r="30" spans="1:68" x14ac:dyDescent="0.25">
      <c r="A30">
        <v>15</v>
      </c>
      <c r="B30">
        <v>0</v>
      </c>
      <c r="C30">
        <v>0</v>
      </c>
      <c r="D30">
        <v>0</v>
      </c>
      <c r="E30">
        <v>0</v>
      </c>
      <c r="F30">
        <v>0</v>
      </c>
      <c r="G30">
        <v>0</v>
      </c>
      <c r="H30">
        <v>0</v>
      </c>
      <c r="I30">
        <v>0</v>
      </c>
      <c r="J30">
        <v>0</v>
      </c>
      <c r="K30">
        <v>0</v>
      </c>
      <c r="L30">
        <v>0</v>
      </c>
      <c r="M30">
        <v>0</v>
      </c>
      <c r="N30">
        <v>0</v>
      </c>
      <c r="O30">
        <v>0</v>
      </c>
      <c r="P30">
        <v>0</v>
      </c>
      <c r="Q30">
        <v>0</v>
      </c>
      <c r="R30">
        <v>0</v>
      </c>
      <c r="S30">
        <v>1</v>
      </c>
      <c r="T30">
        <v>0</v>
      </c>
      <c r="U30">
        <v>0</v>
      </c>
      <c r="V30">
        <v>0</v>
      </c>
      <c r="W30">
        <v>1</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1</v>
      </c>
      <c r="BN30">
        <v>0</v>
      </c>
      <c r="BO30">
        <v>0</v>
      </c>
      <c r="BP30">
        <v>0</v>
      </c>
    </row>
    <row r="31" spans="1:68" x14ac:dyDescent="0.25">
      <c r="A31">
        <v>15</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1</v>
      </c>
      <c r="AM31">
        <v>0</v>
      </c>
      <c r="AN31">
        <v>0</v>
      </c>
      <c r="AO31">
        <v>0</v>
      </c>
      <c r="AP31">
        <v>0</v>
      </c>
      <c r="AQ31">
        <v>0</v>
      </c>
      <c r="AR31">
        <v>0</v>
      </c>
      <c r="AS31">
        <v>0</v>
      </c>
      <c r="AT31">
        <v>0</v>
      </c>
      <c r="AU31">
        <v>1</v>
      </c>
      <c r="AV31">
        <v>0</v>
      </c>
      <c r="AW31">
        <v>0</v>
      </c>
      <c r="AX31">
        <v>1</v>
      </c>
      <c r="AY31">
        <v>0</v>
      </c>
      <c r="AZ31">
        <v>0</v>
      </c>
      <c r="BA31">
        <v>0</v>
      </c>
      <c r="BB31">
        <v>0</v>
      </c>
      <c r="BC31">
        <v>0</v>
      </c>
      <c r="BD31">
        <v>0</v>
      </c>
      <c r="BE31">
        <v>0</v>
      </c>
      <c r="BF31">
        <v>0</v>
      </c>
      <c r="BG31">
        <v>0</v>
      </c>
      <c r="BH31">
        <v>0</v>
      </c>
      <c r="BI31">
        <v>0</v>
      </c>
      <c r="BJ31">
        <v>0</v>
      </c>
      <c r="BK31">
        <v>0</v>
      </c>
      <c r="BL31">
        <v>0</v>
      </c>
      <c r="BM31">
        <v>0</v>
      </c>
      <c r="BN31">
        <v>0</v>
      </c>
      <c r="BO31">
        <v>0</v>
      </c>
      <c r="BP31">
        <v>0</v>
      </c>
    </row>
    <row r="32" spans="1:68" x14ac:dyDescent="0.25">
      <c r="A32">
        <v>16</v>
      </c>
      <c r="B32">
        <v>0</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1</v>
      </c>
      <c r="AE32">
        <v>0</v>
      </c>
      <c r="AF32">
        <v>1</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0</v>
      </c>
      <c r="BM32">
        <v>0</v>
      </c>
      <c r="BN32">
        <v>0</v>
      </c>
      <c r="BO32">
        <v>1</v>
      </c>
      <c r="BP32">
        <v>0</v>
      </c>
    </row>
    <row r="33" spans="1:68" x14ac:dyDescent="0.25">
      <c r="A33">
        <v>16</v>
      </c>
      <c r="B33">
        <v>0</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1</v>
      </c>
      <c r="AL33">
        <v>0</v>
      </c>
      <c r="AM33">
        <v>0</v>
      </c>
      <c r="AN33">
        <v>0</v>
      </c>
      <c r="AO33">
        <v>0</v>
      </c>
      <c r="AP33">
        <v>1</v>
      </c>
      <c r="AQ33">
        <v>0</v>
      </c>
      <c r="AR33">
        <v>0</v>
      </c>
      <c r="AS33">
        <v>0</v>
      </c>
      <c r="AT33">
        <v>0</v>
      </c>
      <c r="AU33">
        <v>0</v>
      </c>
      <c r="AV33">
        <v>0</v>
      </c>
      <c r="AW33">
        <v>0</v>
      </c>
      <c r="AX33">
        <v>0</v>
      </c>
      <c r="AY33">
        <v>0</v>
      </c>
      <c r="AZ33">
        <v>1</v>
      </c>
      <c r="BA33">
        <v>0</v>
      </c>
      <c r="BB33">
        <v>0</v>
      </c>
      <c r="BC33">
        <v>0</v>
      </c>
      <c r="BD33">
        <v>0</v>
      </c>
      <c r="BE33">
        <v>0</v>
      </c>
      <c r="BF33">
        <v>0</v>
      </c>
      <c r="BG33">
        <v>0</v>
      </c>
      <c r="BH33">
        <v>0</v>
      </c>
      <c r="BI33">
        <v>0</v>
      </c>
      <c r="BJ33">
        <v>0</v>
      </c>
      <c r="BK33">
        <v>0</v>
      </c>
      <c r="BL33">
        <v>0</v>
      </c>
      <c r="BM33">
        <v>0</v>
      </c>
      <c r="BN33">
        <v>0</v>
      </c>
      <c r="BO33">
        <v>0</v>
      </c>
      <c r="BP33">
        <v>0</v>
      </c>
    </row>
    <row r="34" spans="1:68" x14ac:dyDescent="0.25">
      <c r="A34">
        <v>17</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1</v>
      </c>
      <c r="AA34">
        <v>0</v>
      </c>
      <c r="AB34">
        <v>0</v>
      </c>
      <c r="AC34">
        <v>0</v>
      </c>
      <c r="AD34">
        <v>0</v>
      </c>
      <c r="AE34">
        <v>0</v>
      </c>
      <c r="AF34">
        <v>0</v>
      </c>
      <c r="AG34">
        <v>0</v>
      </c>
      <c r="AH34">
        <v>0</v>
      </c>
      <c r="AI34">
        <v>0</v>
      </c>
      <c r="AJ34">
        <v>0</v>
      </c>
      <c r="AK34">
        <v>0</v>
      </c>
      <c r="AL34">
        <v>0</v>
      </c>
      <c r="AM34">
        <v>0</v>
      </c>
      <c r="AN34">
        <v>0</v>
      </c>
      <c r="AO34">
        <v>0</v>
      </c>
      <c r="AP34">
        <v>0</v>
      </c>
      <c r="AQ34">
        <v>0</v>
      </c>
      <c r="AR34">
        <v>0</v>
      </c>
      <c r="AS34">
        <v>1</v>
      </c>
      <c r="AT34">
        <v>0</v>
      </c>
      <c r="AU34">
        <v>0</v>
      </c>
      <c r="AV34">
        <v>0</v>
      </c>
      <c r="AW34">
        <v>0</v>
      </c>
      <c r="AX34">
        <v>0</v>
      </c>
      <c r="AY34">
        <v>0</v>
      </c>
      <c r="AZ34">
        <v>0</v>
      </c>
      <c r="BA34">
        <v>1</v>
      </c>
      <c r="BB34">
        <v>0</v>
      </c>
      <c r="BC34">
        <v>0</v>
      </c>
      <c r="BD34">
        <v>0</v>
      </c>
      <c r="BE34">
        <v>0</v>
      </c>
      <c r="BF34">
        <v>0</v>
      </c>
      <c r="BG34">
        <v>0</v>
      </c>
      <c r="BH34">
        <v>0</v>
      </c>
      <c r="BI34">
        <v>0</v>
      </c>
      <c r="BJ34">
        <v>0</v>
      </c>
      <c r="BK34">
        <v>0</v>
      </c>
      <c r="BL34">
        <v>0</v>
      </c>
      <c r="BM34">
        <v>0</v>
      </c>
      <c r="BN34">
        <v>0</v>
      </c>
      <c r="BO34">
        <v>0</v>
      </c>
      <c r="BP34">
        <v>0</v>
      </c>
    </row>
    <row r="35" spans="1:68" x14ac:dyDescent="0.25">
      <c r="A35">
        <v>17</v>
      </c>
      <c r="B35">
        <v>0</v>
      </c>
      <c r="C35">
        <v>0</v>
      </c>
      <c r="D35">
        <v>0</v>
      </c>
      <c r="E35">
        <v>0</v>
      </c>
      <c r="F35">
        <v>0</v>
      </c>
      <c r="G35">
        <v>0</v>
      </c>
      <c r="H35">
        <v>0</v>
      </c>
      <c r="I35">
        <v>0</v>
      </c>
      <c r="J35">
        <v>0</v>
      </c>
      <c r="K35">
        <v>0</v>
      </c>
      <c r="L35">
        <v>0</v>
      </c>
      <c r="M35">
        <v>0</v>
      </c>
      <c r="N35">
        <v>0</v>
      </c>
      <c r="O35">
        <v>0</v>
      </c>
      <c r="P35">
        <v>0</v>
      </c>
      <c r="Q35">
        <v>0</v>
      </c>
      <c r="R35">
        <v>0</v>
      </c>
      <c r="S35">
        <v>0</v>
      </c>
      <c r="T35">
        <v>0</v>
      </c>
      <c r="U35">
        <v>1</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1</v>
      </c>
      <c r="AX35">
        <v>0</v>
      </c>
      <c r="AY35">
        <v>0</v>
      </c>
      <c r="AZ35">
        <v>0</v>
      </c>
      <c r="BA35">
        <v>0</v>
      </c>
      <c r="BB35">
        <v>0</v>
      </c>
      <c r="BC35">
        <v>0</v>
      </c>
      <c r="BD35">
        <v>0</v>
      </c>
      <c r="BE35">
        <v>0</v>
      </c>
      <c r="BF35">
        <v>0</v>
      </c>
      <c r="BG35">
        <v>1</v>
      </c>
      <c r="BH35">
        <v>0</v>
      </c>
      <c r="BI35">
        <v>0</v>
      </c>
      <c r="BJ35">
        <v>0</v>
      </c>
      <c r="BK35">
        <v>0</v>
      </c>
      <c r="BL35">
        <v>0</v>
      </c>
      <c r="BM35">
        <v>0</v>
      </c>
      <c r="BN35">
        <v>0</v>
      </c>
      <c r="BO35">
        <v>0</v>
      </c>
      <c r="BP35">
        <v>0</v>
      </c>
    </row>
    <row r="36" spans="1:68" x14ac:dyDescent="0.25">
      <c r="A36">
        <v>18</v>
      </c>
      <c r="B36">
        <v>0</v>
      </c>
      <c r="C36">
        <v>0</v>
      </c>
      <c r="D36">
        <v>0</v>
      </c>
      <c r="E36">
        <v>0</v>
      </c>
      <c r="F36">
        <v>0</v>
      </c>
      <c r="G36">
        <v>0</v>
      </c>
      <c r="H36">
        <v>0</v>
      </c>
      <c r="I36">
        <v>0</v>
      </c>
      <c r="J36">
        <v>0</v>
      </c>
      <c r="K36">
        <v>0</v>
      </c>
      <c r="L36">
        <v>0</v>
      </c>
      <c r="M36">
        <v>0</v>
      </c>
      <c r="N36">
        <v>0</v>
      </c>
      <c r="O36">
        <v>1</v>
      </c>
      <c r="P36">
        <v>0</v>
      </c>
      <c r="Q36">
        <v>0</v>
      </c>
      <c r="R36">
        <v>0</v>
      </c>
      <c r="S36">
        <v>0</v>
      </c>
      <c r="T36">
        <v>0</v>
      </c>
      <c r="U36">
        <v>0</v>
      </c>
      <c r="V36">
        <v>0</v>
      </c>
      <c r="W36">
        <v>0</v>
      </c>
      <c r="X36">
        <v>0</v>
      </c>
      <c r="Y36">
        <v>0</v>
      </c>
      <c r="Z36">
        <v>0</v>
      </c>
      <c r="AA36">
        <v>0</v>
      </c>
      <c r="AB36">
        <v>1</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1</v>
      </c>
      <c r="BF36">
        <v>0</v>
      </c>
      <c r="BG36">
        <v>0</v>
      </c>
      <c r="BH36">
        <v>0</v>
      </c>
      <c r="BI36">
        <v>0</v>
      </c>
      <c r="BJ36">
        <v>0</v>
      </c>
      <c r="BK36">
        <v>0</v>
      </c>
      <c r="BL36">
        <v>0</v>
      </c>
      <c r="BM36">
        <v>0</v>
      </c>
      <c r="BN36">
        <v>0</v>
      </c>
      <c r="BO36">
        <v>0</v>
      </c>
      <c r="BP36">
        <v>0</v>
      </c>
    </row>
    <row r="37" spans="1:68" x14ac:dyDescent="0.25">
      <c r="A37">
        <v>18</v>
      </c>
      <c r="B37">
        <v>0</v>
      </c>
      <c r="C37">
        <v>0</v>
      </c>
      <c r="D37">
        <v>0</v>
      </c>
      <c r="E37">
        <v>0</v>
      </c>
      <c r="F37">
        <v>0</v>
      </c>
      <c r="G37">
        <v>0</v>
      </c>
      <c r="H37">
        <v>0</v>
      </c>
      <c r="I37">
        <v>0</v>
      </c>
      <c r="J37">
        <v>1</v>
      </c>
      <c r="K37">
        <v>0</v>
      </c>
      <c r="L37">
        <v>0</v>
      </c>
      <c r="M37">
        <v>0</v>
      </c>
      <c r="N37">
        <v>0</v>
      </c>
      <c r="O37">
        <v>0</v>
      </c>
      <c r="P37">
        <v>0</v>
      </c>
      <c r="Q37">
        <v>0</v>
      </c>
      <c r="R37">
        <v>0</v>
      </c>
      <c r="S37">
        <v>0</v>
      </c>
      <c r="T37">
        <v>0</v>
      </c>
      <c r="U37">
        <v>0</v>
      </c>
      <c r="V37">
        <v>0</v>
      </c>
      <c r="W37">
        <v>0</v>
      </c>
      <c r="X37">
        <v>0</v>
      </c>
      <c r="Y37">
        <v>0</v>
      </c>
      <c r="Z37">
        <v>0</v>
      </c>
      <c r="AA37">
        <v>0</v>
      </c>
      <c r="AB37">
        <v>0</v>
      </c>
      <c r="AC37">
        <v>1</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1</v>
      </c>
      <c r="BE37">
        <v>0</v>
      </c>
      <c r="BF37">
        <v>0</v>
      </c>
      <c r="BG37">
        <v>0</v>
      </c>
      <c r="BH37">
        <v>0</v>
      </c>
      <c r="BI37">
        <v>0</v>
      </c>
      <c r="BJ37">
        <v>0</v>
      </c>
      <c r="BK37">
        <v>0</v>
      </c>
      <c r="BL37">
        <v>0</v>
      </c>
      <c r="BM37">
        <v>0</v>
      </c>
      <c r="BN37">
        <v>0</v>
      </c>
      <c r="BO37">
        <v>0</v>
      </c>
      <c r="BP37">
        <v>0</v>
      </c>
    </row>
    <row r="38" spans="1:68" x14ac:dyDescent="0.25">
      <c r="A38">
        <v>19</v>
      </c>
      <c r="B38">
        <v>0</v>
      </c>
      <c r="C38">
        <v>0</v>
      </c>
      <c r="D38">
        <v>1</v>
      </c>
      <c r="E38">
        <v>0</v>
      </c>
      <c r="F38">
        <v>0</v>
      </c>
      <c r="G38">
        <v>0</v>
      </c>
      <c r="H38">
        <v>0</v>
      </c>
      <c r="I38">
        <v>0</v>
      </c>
      <c r="J38">
        <v>0</v>
      </c>
      <c r="K38">
        <v>0</v>
      </c>
      <c r="L38">
        <v>0</v>
      </c>
      <c r="M38">
        <v>0</v>
      </c>
      <c r="N38">
        <v>0</v>
      </c>
      <c r="O38">
        <v>0</v>
      </c>
      <c r="P38">
        <v>1</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1</v>
      </c>
      <c r="BJ38">
        <v>0</v>
      </c>
      <c r="BK38">
        <v>0</v>
      </c>
      <c r="BL38">
        <v>0</v>
      </c>
      <c r="BM38">
        <v>0</v>
      </c>
      <c r="BN38">
        <v>0</v>
      </c>
      <c r="BO38">
        <v>0</v>
      </c>
      <c r="BP38">
        <v>0</v>
      </c>
    </row>
    <row r="39" spans="1:68" x14ac:dyDescent="0.25">
      <c r="A39">
        <v>19</v>
      </c>
      <c r="B39">
        <v>0</v>
      </c>
      <c r="C39">
        <v>0</v>
      </c>
      <c r="D39">
        <v>0</v>
      </c>
      <c r="E39">
        <v>0</v>
      </c>
      <c r="F39">
        <v>0</v>
      </c>
      <c r="G39">
        <v>0</v>
      </c>
      <c r="H39">
        <v>0</v>
      </c>
      <c r="I39">
        <v>0</v>
      </c>
      <c r="J39">
        <v>0</v>
      </c>
      <c r="K39">
        <v>0</v>
      </c>
      <c r="L39">
        <v>0</v>
      </c>
      <c r="M39">
        <v>1</v>
      </c>
      <c r="N39">
        <v>0</v>
      </c>
      <c r="O39">
        <v>0</v>
      </c>
      <c r="P39">
        <v>0</v>
      </c>
      <c r="Q39">
        <v>0</v>
      </c>
      <c r="R39">
        <v>0</v>
      </c>
      <c r="S39">
        <v>0</v>
      </c>
      <c r="T39">
        <v>0</v>
      </c>
      <c r="U39">
        <v>0</v>
      </c>
      <c r="V39">
        <v>0</v>
      </c>
      <c r="W39">
        <v>0</v>
      </c>
      <c r="X39">
        <v>1</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v>0</v>
      </c>
      <c r="BJ39">
        <v>0</v>
      </c>
      <c r="BK39">
        <v>0</v>
      </c>
      <c r="BL39">
        <v>0</v>
      </c>
      <c r="BM39">
        <v>0</v>
      </c>
      <c r="BN39">
        <v>1</v>
      </c>
      <c r="BO39">
        <v>0</v>
      </c>
      <c r="BP39">
        <v>0</v>
      </c>
    </row>
    <row r="40" spans="1:68" x14ac:dyDescent="0.25">
      <c r="A40">
        <v>20</v>
      </c>
      <c r="B40">
        <v>0</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1</v>
      </c>
      <c r="Z40">
        <v>0</v>
      </c>
      <c r="AA40">
        <v>0</v>
      </c>
      <c r="AB40">
        <v>0</v>
      </c>
      <c r="AC40">
        <v>0</v>
      </c>
      <c r="AD40">
        <v>0</v>
      </c>
      <c r="AE40">
        <v>0</v>
      </c>
      <c r="AF40">
        <v>0</v>
      </c>
      <c r="AG40">
        <v>0</v>
      </c>
      <c r="AH40">
        <v>1</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1</v>
      </c>
      <c r="BK40">
        <v>0</v>
      </c>
      <c r="BL40">
        <v>0</v>
      </c>
      <c r="BM40">
        <v>0</v>
      </c>
      <c r="BN40">
        <v>0</v>
      </c>
      <c r="BO40">
        <v>0</v>
      </c>
      <c r="BP40">
        <v>0</v>
      </c>
    </row>
    <row r="41" spans="1:68" x14ac:dyDescent="0.25">
      <c r="A41">
        <v>20</v>
      </c>
      <c r="B41">
        <v>0</v>
      </c>
      <c r="C41">
        <v>0</v>
      </c>
      <c r="D41">
        <v>0</v>
      </c>
      <c r="E41">
        <v>0</v>
      </c>
      <c r="F41">
        <v>0</v>
      </c>
      <c r="G41">
        <v>0</v>
      </c>
      <c r="H41">
        <v>0</v>
      </c>
      <c r="I41">
        <v>0</v>
      </c>
      <c r="J41">
        <v>0</v>
      </c>
      <c r="K41">
        <v>0</v>
      </c>
      <c r="L41">
        <v>0</v>
      </c>
      <c r="M41">
        <v>0</v>
      </c>
      <c r="N41">
        <v>0</v>
      </c>
      <c r="O41">
        <v>0</v>
      </c>
      <c r="P41">
        <v>0</v>
      </c>
      <c r="Q41">
        <v>0</v>
      </c>
      <c r="R41">
        <v>1</v>
      </c>
      <c r="S41">
        <v>0</v>
      </c>
      <c r="T41">
        <v>0</v>
      </c>
      <c r="U41">
        <v>0</v>
      </c>
      <c r="V41">
        <v>0</v>
      </c>
      <c r="W41">
        <v>0</v>
      </c>
      <c r="X41">
        <v>0</v>
      </c>
      <c r="Y41">
        <v>0</v>
      </c>
      <c r="Z41">
        <v>0</v>
      </c>
      <c r="AA41">
        <v>0</v>
      </c>
      <c r="AB41">
        <v>0</v>
      </c>
      <c r="AC41">
        <v>0</v>
      </c>
      <c r="AD41">
        <v>0</v>
      </c>
      <c r="AE41">
        <v>0</v>
      </c>
      <c r="AF41">
        <v>0</v>
      </c>
      <c r="AG41">
        <v>1</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1</v>
      </c>
      <c r="BC41">
        <v>0</v>
      </c>
      <c r="BD41">
        <v>0</v>
      </c>
      <c r="BE41">
        <v>0</v>
      </c>
      <c r="BF41">
        <v>0</v>
      </c>
      <c r="BG41">
        <v>0</v>
      </c>
      <c r="BH41">
        <v>0</v>
      </c>
      <c r="BI41">
        <v>0</v>
      </c>
      <c r="BJ41">
        <v>0</v>
      </c>
      <c r="BK41">
        <v>0</v>
      </c>
      <c r="BL41">
        <v>0</v>
      </c>
      <c r="BM41">
        <v>0</v>
      </c>
      <c r="BN41">
        <v>0</v>
      </c>
      <c r="BO41">
        <v>0</v>
      </c>
      <c r="BP41">
        <v>0</v>
      </c>
    </row>
    <row r="42" spans="1:68" x14ac:dyDescent="0.25">
      <c r="A42">
        <v>21</v>
      </c>
      <c r="B42">
        <v>0</v>
      </c>
      <c r="C42">
        <v>0</v>
      </c>
      <c r="D42">
        <v>0</v>
      </c>
      <c r="E42">
        <v>1</v>
      </c>
      <c r="F42">
        <v>0</v>
      </c>
      <c r="G42">
        <v>0</v>
      </c>
      <c r="H42">
        <v>0</v>
      </c>
      <c r="I42">
        <v>0</v>
      </c>
      <c r="J42">
        <v>0</v>
      </c>
      <c r="K42">
        <v>0</v>
      </c>
      <c r="L42">
        <v>1</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1</v>
      </c>
      <c r="BI42">
        <v>0</v>
      </c>
      <c r="BJ42">
        <v>0</v>
      </c>
      <c r="BK42">
        <v>0</v>
      </c>
      <c r="BL42">
        <v>0</v>
      </c>
      <c r="BM42">
        <v>0</v>
      </c>
      <c r="BN42">
        <v>0</v>
      </c>
      <c r="BO42">
        <v>0</v>
      </c>
      <c r="BP42">
        <v>0</v>
      </c>
    </row>
    <row r="43" spans="1:68" x14ac:dyDescent="0.25">
      <c r="A43">
        <v>21</v>
      </c>
      <c r="B43">
        <v>0</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1</v>
      </c>
      <c r="AR43">
        <v>0</v>
      </c>
      <c r="AS43">
        <v>0</v>
      </c>
      <c r="AT43">
        <v>0</v>
      </c>
      <c r="AU43">
        <v>0</v>
      </c>
      <c r="AV43">
        <v>1</v>
      </c>
      <c r="AW43">
        <v>0</v>
      </c>
      <c r="AX43">
        <v>0</v>
      </c>
      <c r="AY43">
        <v>0</v>
      </c>
      <c r="AZ43">
        <v>0</v>
      </c>
      <c r="BA43">
        <v>0</v>
      </c>
      <c r="BB43">
        <v>0</v>
      </c>
      <c r="BC43">
        <v>0</v>
      </c>
      <c r="BD43">
        <v>0</v>
      </c>
      <c r="BE43">
        <v>0</v>
      </c>
      <c r="BF43">
        <v>0</v>
      </c>
      <c r="BG43">
        <v>0</v>
      </c>
      <c r="BH43">
        <v>0</v>
      </c>
      <c r="BI43">
        <v>0</v>
      </c>
      <c r="BJ43">
        <v>0</v>
      </c>
      <c r="BK43">
        <v>1</v>
      </c>
      <c r="BL43">
        <v>0</v>
      </c>
      <c r="BM43">
        <v>0</v>
      </c>
      <c r="BN43">
        <v>0</v>
      </c>
      <c r="BO43">
        <v>0</v>
      </c>
      <c r="BP43">
        <v>0</v>
      </c>
    </row>
    <row r="44" spans="1:68" x14ac:dyDescent="0.25">
      <c r="A44">
        <v>22</v>
      </c>
      <c r="B44">
        <v>0</v>
      </c>
      <c r="C44">
        <v>0</v>
      </c>
      <c r="D44">
        <v>0</v>
      </c>
      <c r="E44">
        <v>0</v>
      </c>
      <c r="F44">
        <v>0</v>
      </c>
      <c r="G44">
        <v>1</v>
      </c>
      <c r="H44">
        <v>0</v>
      </c>
      <c r="I44">
        <v>0</v>
      </c>
      <c r="J44">
        <v>0</v>
      </c>
      <c r="K44">
        <v>0</v>
      </c>
      <c r="L44">
        <v>0</v>
      </c>
      <c r="M44">
        <v>0</v>
      </c>
      <c r="N44">
        <v>0</v>
      </c>
      <c r="O44">
        <v>0</v>
      </c>
      <c r="P44">
        <v>0</v>
      </c>
      <c r="Q44">
        <v>0</v>
      </c>
      <c r="R44">
        <v>0</v>
      </c>
      <c r="S44">
        <v>0</v>
      </c>
      <c r="T44">
        <v>1</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1</v>
      </c>
    </row>
    <row r="45" spans="1:68" x14ac:dyDescent="0.25">
      <c r="A45">
        <v>22</v>
      </c>
      <c r="B45">
        <v>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1</v>
      </c>
      <c r="AO45">
        <v>0</v>
      </c>
      <c r="AP45">
        <v>0</v>
      </c>
      <c r="AQ45">
        <v>0</v>
      </c>
      <c r="AR45">
        <v>0</v>
      </c>
      <c r="AS45">
        <v>0</v>
      </c>
      <c r="AT45">
        <v>0</v>
      </c>
      <c r="AU45">
        <v>0</v>
      </c>
      <c r="AV45">
        <v>0</v>
      </c>
      <c r="AW45">
        <v>0</v>
      </c>
      <c r="AX45">
        <v>0</v>
      </c>
      <c r="AY45">
        <v>1</v>
      </c>
      <c r="AZ45">
        <v>0</v>
      </c>
      <c r="BA45">
        <v>0</v>
      </c>
      <c r="BB45">
        <v>0</v>
      </c>
      <c r="BC45">
        <v>0</v>
      </c>
      <c r="BD45">
        <v>0</v>
      </c>
      <c r="BE45">
        <v>0</v>
      </c>
      <c r="BF45">
        <v>0</v>
      </c>
      <c r="BG45">
        <v>0</v>
      </c>
      <c r="BH45">
        <v>0</v>
      </c>
      <c r="BI45">
        <v>0</v>
      </c>
      <c r="BJ45">
        <v>0</v>
      </c>
      <c r="BK45">
        <v>0</v>
      </c>
      <c r="BL45">
        <v>1</v>
      </c>
      <c r="BM45">
        <v>0</v>
      </c>
      <c r="BN45">
        <v>0</v>
      </c>
      <c r="BO45">
        <v>0</v>
      </c>
      <c r="BP45">
        <v>0</v>
      </c>
    </row>
    <row r="46" spans="1:68" x14ac:dyDescent="0.25">
      <c r="A46">
        <v>23</v>
      </c>
      <c r="B46">
        <v>1</v>
      </c>
      <c r="C46">
        <v>0</v>
      </c>
      <c r="D46">
        <v>0</v>
      </c>
      <c r="E46">
        <v>0</v>
      </c>
      <c r="F46">
        <v>0</v>
      </c>
      <c r="G46">
        <v>0</v>
      </c>
      <c r="H46">
        <v>0</v>
      </c>
      <c r="I46">
        <v>1</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1</v>
      </c>
      <c r="AX46">
        <v>0</v>
      </c>
      <c r="AY46">
        <v>0</v>
      </c>
      <c r="AZ46">
        <v>0</v>
      </c>
      <c r="BA46">
        <v>0</v>
      </c>
      <c r="BB46">
        <v>0</v>
      </c>
      <c r="BC46">
        <v>0</v>
      </c>
      <c r="BD46">
        <v>0</v>
      </c>
      <c r="BE46">
        <v>0</v>
      </c>
      <c r="BF46">
        <v>0</v>
      </c>
      <c r="BG46">
        <v>0</v>
      </c>
      <c r="BH46">
        <v>0</v>
      </c>
      <c r="BI46">
        <v>0</v>
      </c>
      <c r="BJ46">
        <v>0</v>
      </c>
      <c r="BK46">
        <v>0</v>
      </c>
      <c r="BL46">
        <v>0</v>
      </c>
      <c r="BM46">
        <v>0</v>
      </c>
      <c r="BN46">
        <v>0</v>
      </c>
      <c r="BO46">
        <v>0</v>
      </c>
      <c r="BP46">
        <v>0</v>
      </c>
    </row>
    <row r="47" spans="1:68" x14ac:dyDescent="0.25">
      <c r="A47">
        <v>23</v>
      </c>
      <c r="B47">
        <v>0</v>
      </c>
      <c r="C47">
        <v>1</v>
      </c>
      <c r="D47">
        <v>0</v>
      </c>
      <c r="E47">
        <v>0</v>
      </c>
      <c r="F47">
        <v>0</v>
      </c>
      <c r="G47">
        <v>0</v>
      </c>
      <c r="H47">
        <v>0</v>
      </c>
      <c r="I47">
        <v>0</v>
      </c>
      <c r="J47">
        <v>0</v>
      </c>
      <c r="K47">
        <v>0</v>
      </c>
      <c r="L47">
        <v>0</v>
      </c>
      <c r="M47">
        <v>0</v>
      </c>
      <c r="N47">
        <v>1</v>
      </c>
      <c r="O47">
        <v>1</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row>
    <row r="48" spans="1:68"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1</v>
      </c>
      <c r="X48">
        <v>0</v>
      </c>
      <c r="Y48">
        <v>0</v>
      </c>
      <c r="Z48">
        <v>0</v>
      </c>
      <c r="AA48">
        <v>0</v>
      </c>
      <c r="AB48">
        <v>0</v>
      </c>
      <c r="AC48">
        <v>0</v>
      </c>
      <c r="AD48">
        <v>0</v>
      </c>
      <c r="AE48">
        <v>0</v>
      </c>
      <c r="AF48">
        <v>0</v>
      </c>
      <c r="AG48">
        <v>0</v>
      </c>
      <c r="AH48">
        <v>0</v>
      </c>
      <c r="AI48">
        <v>0</v>
      </c>
      <c r="AJ48">
        <v>1</v>
      </c>
      <c r="AK48">
        <v>0</v>
      </c>
      <c r="AL48">
        <v>1</v>
      </c>
      <c r="AM48">
        <v>0</v>
      </c>
      <c r="AN48">
        <v>0</v>
      </c>
      <c r="AO48">
        <v>0</v>
      </c>
      <c r="AP48">
        <v>0</v>
      </c>
      <c r="AQ48">
        <v>0</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row>
    <row r="49" spans="1:68" x14ac:dyDescent="0.25">
      <c r="A49">
        <v>24</v>
      </c>
      <c r="B49">
        <v>0</v>
      </c>
      <c r="C49">
        <v>0</v>
      </c>
      <c r="D49">
        <v>0</v>
      </c>
      <c r="E49">
        <v>0</v>
      </c>
      <c r="F49">
        <v>0</v>
      </c>
      <c r="G49">
        <v>0</v>
      </c>
      <c r="H49">
        <v>0</v>
      </c>
      <c r="I49">
        <v>0</v>
      </c>
      <c r="J49">
        <v>1</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1</v>
      </c>
      <c r="AP49">
        <v>0</v>
      </c>
      <c r="AQ49">
        <v>0</v>
      </c>
      <c r="AR49">
        <v>0</v>
      </c>
      <c r="AS49">
        <v>0</v>
      </c>
      <c r="AT49">
        <v>0</v>
      </c>
      <c r="AU49">
        <v>0</v>
      </c>
      <c r="AV49">
        <v>0</v>
      </c>
      <c r="AW49">
        <v>0</v>
      </c>
      <c r="AX49">
        <v>0</v>
      </c>
      <c r="AY49">
        <v>0</v>
      </c>
      <c r="AZ49">
        <v>1</v>
      </c>
      <c r="BA49">
        <v>0</v>
      </c>
      <c r="BB49">
        <v>0</v>
      </c>
      <c r="BC49">
        <v>0</v>
      </c>
      <c r="BD49">
        <v>0</v>
      </c>
      <c r="BE49">
        <v>0</v>
      </c>
      <c r="BF49">
        <v>0</v>
      </c>
      <c r="BG49">
        <v>0</v>
      </c>
      <c r="BH49">
        <v>0</v>
      </c>
      <c r="BI49">
        <v>0</v>
      </c>
      <c r="BJ49">
        <v>0</v>
      </c>
      <c r="BK49">
        <v>0</v>
      </c>
      <c r="BL49">
        <v>0</v>
      </c>
      <c r="BM49">
        <v>0</v>
      </c>
      <c r="BN49">
        <v>0</v>
      </c>
      <c r="BO49">
        <v>0</v>
      </c>
      <c r="BP49">
        <v>0</v>
      </c>
    </row>
    <row r="50" spans="1:68" x14ac:dyDescent="0.25">
      <c r="A50">
        <v>25</v>
      </c>
      <c r="B50">
        <v>0</v>
      </c>
      <c r="C50">
        <v>0</v>
      </c>
      <c r="D50">
        <v>0</v>
      </c>
      <c r="E50">
        <v>0</v>
      </c>
      <c r="F50">
        <v>0</v>
      </c>
      <c r="G50">
        <v>0</v>
      </c>
      <c r="H50">
        <v>0</v>
      </c>
      <c r="I50">
        <v>0</v>
      </c>
      <c r="J50">
        <v>0</v>
      </c>
      <c r="K50">
        <v>0</v>
      </c>
      <c r="L50">
        <v>0</v>
      </c>
      <c r="M50">
        <v>0</v>
      </c>
      <c r="N50">
        <v>0</v>
      </c>
      <c r="O50">
        <v>0</v>
      </c>
      <c r="P50">
        <v>1</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1</v>
      </c>
      <c r="BC50">
        <v>0</v>
      </c>
      <c r="BD50">
        <v>0</v>
      </c>
      <c r="BE50">
        <v>0</v>
      </c>
      <c r="BF50">
        <v>0</v>
      </c>
      <c r="BG50">
        <v>0</v>
      </c>
      <c r="BH50">
        <v>0</v>
      </c>
      <c r="BI50">
        <v>0</v>
      </c>
      <c r="BJ50">
        <v>0</v>
      </c>
      <c r="BK50">
        <v>0</v>
      </c>
      <c r="BL50">
        <v>0</v>
      </c>
      <c r="BM50">
        <v>0</v>
      </c>
      <c r="BN50">
        <v>1</v>
      </c>
      <c r="BO50">
        <v>0</v>
      </c>
      <c r="BP50">
        <v>0</v>
      </c>
    </row>
    <row r="51" spans="1:68" x14ac:dyDescent="0.25">
      <c r="A51">
        <v>25</v>
      </c>
      <c r="B51">
        <v>0</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1</v>
      </c>
      <c r="AU51">
        <v>0</v>
      </c>
      <c r="AV51">
        <v>0</v>
      </c>
      <c r="AW51">
        <v>0</v>
      </c>
      <c r="AX51">
        <v>1</v>
      </c>
      <c r="AY51">
        <v>0</v>
      </c>
      <c r="AZ51">
        <v>0</v>
      </c>
      <c r="BA51">
        <v>0</v>
      </c>
      <c r="BB51">
        <v>0</v>
      </c>
      <c r="BC51">
        <v>1</v>
      </c>
      <c r="BD51">
        <v>0</v>
      </c>
      <c r="BE51">
        <v>0</v>
      </c>
      <c r="BF51">
        <v>0</v>
      </c>
      <c r="BG51">
        <v>0</v>
      </c>
      <c r="BH51">
        <v>0</v>
      </c>
      <c r="BI51">
        <v>0</v>
      </c>
      <c r="BJ51">
        <v>0</v>
      </c>
      <c r="BK51">
        <v>0</v>
      </c>
      <c r="BL51">
        <v>0</v>
      </c>
      <c r="BM51">
        <v>0</v>
      </c>
      <c r="BN51">
        <v>0</v>
      </c>
      <c r="BO51">
        <v>0</v>
      </c>
      <c r="BP51">
        <v>0</v>
      </c>
    </row>
    <row r="52" spans="1:68" x14ac:dyDescent="0.25">
      <c r="A52">
        <v>26</v>
      </c>
      <c r="B52">
        <v>0</v>
      </c>
      <c r="C52">
        <v>0</v>
      </c>
      <c r="D52">
        <v>0</v>
      </c>
      <c r="E52">
        <v>0</v>
      </c>
      <c r="F52">
        <v>0</v>
      </c>
      <c r="G52">
        <v>0</v>
      </c>
      <c r="H52">
        <v>0</v>
      </c>
      <c r="I52">
        <v>0</v>
      </c>
      <c r="J52">
        <v>0</v>
      </c>
      <c r="K52">
        <v>0</v>
      </c>
      <c r="L52">
        <v>0</v>
      </c>
      <c r="M52">
        <v>0</v>
      </c>
      <c r="N52">
        <v>0</v>
      </c>
      <c r="O52">
        <v>0</v>
      </c>
      <c r="P52">
        <v>0</v>
      </c>
      <c r="Q52">
        <v>0</v>
      </c>
      <c r="R52">
        <v>0</v>
      </c>
      <c r="S52">
        <v>0</v>
      </c>
      <c r="T52">
        <v>0</v>
      </c>
      <c r="U52">
        <v>0</v>
      </c>
      <c r="V52">
        <v>1</v>
      </c>
      <c r="W52">
        <v>0</v>
      </c>
      <c r="X52">
        <v>1</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1</v>
      </c>
      <c r="BP52">
        <v>0</v>
      </c>
    </row>
    <row r="53" spans="1:68" x14ac:dyDescent="0.25">
      <c r="A53">
        <v>26</v>
      </c>
      <c r="B53">
        <v>0</v>
      </c>
      <c r="C53">
        <v>0</v>
      </c>
      <c r="D53">
        <v>0</v>
      </c>
      <c r="E53">
        <v>0</v>
      </c>
      <c r="F53">
        <v>0</v>
      </c>
      <c r="G53">
        <v>0</v>
      </c>
      <c r="H53">
        <v>0</v>
      </c>
      <c r="I53">
        <v>0</v>
      </c>
      <c r="J53">
        <v>0</v>
      </c>
      <c r="K53">
        <v>0</v>
      </c>
      <c r="L53">
        <v>0</v>
      </c>
      <c r="M53">
        <v>0</v>
      </c>
      <c r="N53">
        <v>0</v>
      </c>
      <c r="O53">
        <v>0</v>
      </c>
      <c r="P53">
        <v>0</v>
      </c>
      <c r="Q53">
        <v>0</v>
      </c>
      <c r="R53">
        <v>0</v>
      </c>
      <c r="S53">
        <v>0</v>
      </c>
      <c r="T53">
        <v>0</v>
      </c>
      <c r="U53">
        <v>1</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1</v>
      </c>
      <c r="BL53">
        <v>0</v>
      </c>
      <c r="BM53">
        <v>1</v>
      </c>
      <c r="BN53">
        <v>0</v>
      </c>
      <c r="BO53">
        <v>0</v>
      </c>
      <c r="BP53">
        <v>0</v>
      </c>
    </row>
    <row r="54" spans="1:68" x14ac:dyDescent="0.25">
      <c r="A54">
        <v>27</v>
      </c>
      <c r="B54">
        <v>0</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1</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1</v>
      </c>
      <c r="AV54">
        <v>1</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row>
    <row r="55" spans="1:68" x14ac:dyDescent="0.25">
      <c r="A55">
        <v>27</v>
      </c>
      <c r="B55">
        <v>0</v>
      </c>
      <c r="C55">
        <v>0</v>
      </c>
      <c r="D55">
        <v>0</v>
      </c>
      <c r="E55">
        <v>0</v>
      </c>
      <c r="F55">
        <v>1</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0</v>
      </c>
      <c r="BA55">
        <v>1</v>
      </c>
      <c r="BB55">
        <v>0</v>
      </c>
      <c r="BC55">
        <v>0</v>
      </c>
      <c r="BD55">
        <v>0</v>
      </c>
      <c r="BE55">
        <v>0</v>
      </c>
      <c r="BF55">
        <v>0</v>
      </c>
      <c r="BG55">
        <v>0</v>
      </c>
      <c r="BH55">
        <v>0</v>
      </c>
      <c r="BI55">
        <v>0</v>
      </c>
      <c r="BJ55">
        <v>0</v>
      </c>
      <c r="BK55">
        <v>0</v>
      </c>
      <c r="BL55">
        <v>1</v>
      </c>
      <c r="BM55">
        <v>0</v>
      </c>
      <c r="BN55">
        <v>0</v>
      </c>
      <c r="BO55">
        <v>0</v>
      </c>
      <c r="BP55">
        <v>0</v>
      </c>
    </row>
    <row r="56" spans="1:68" x14ac:dyDescent="0.25">
      <c r="A56">
        <v>28</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1</v>
      </c>
      <c r="AC56">
        <v>0</v>
      </c>
      <c r="AD56">
        <v>0</v>
      </c>
      <c r="AE56">
        <v>0</v>
      </c>
      <c r="AF56">
        <v>1</v>
      </c>
      <c r="AG56">
        <v>0</v>
      </c>
      <c r="AH56">
        <v>0</v>
      </c>
      <c r="AI56">
        <v>0</v>
      </c>
      <c r="AJ56">
        <v>0</v>
      </c>
      <c r="AK56">
        <v>0</v>
      </c>
      <c r="AL56">
        <v>0</v>
      </c>
      <c r="AM56">
        <v>0</v>
      </c>
      <c r="AN56">
        <v>0</v>
      </c>
      <c r="AO56">
        <v>0</v>
      </c>
      <c r="AP56">
        <v>0</v>
      </c>
      <c r="AQ56">
        <v>1</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row>
    <row r="57" spans="1:68" x14ac:dyDescent="0.25">
      <c r="A57">
        <v>28</v>
      </c>
      <c r="B57">
        <v>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1</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0</v>
      </c>
      <c r="BI57">
        <v>0</v>
      </c>
      <c r="BJ57">
        <v>1</v>
      </c>
      <c r="BK57">
        <v>0</v>
      </c>
      <c r="BL57">
        <v>0</v>
      </c>
      <c r="BM57">
        <v>0</v>
      </c>
      <c r="BN57">
        <v>0</v>
      </c>
      <c r="BO57">
        <v>0</v>
      </c>
      <c r="BP57">
        <v>1</v>
      </c>
    </row>
    <row r="58" spans="1:68" x14ac:dyDescent="0.25">
      <c r="A58">
        <v>29</v>
      </c>
      <c r="B58">
        <v>0</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1</v>
      </c>
      <c r="AL58">
        <v>0</v>
      </c>
      <c r="AM58">
        <v>0</v>
      </c>
      <c r="AN58">
        <v>0</v>
      </c>
      <c r="AO58">
        <v>0</v>
      </c>
      <c r="AP58">
        <v>0</v>
      </c>
      <c r="AQ58">
        <v>0</v>
      </c>
      <c r="AR58">
        <v>0</v>
      </c>
      <c r="AS58">
        <v>1</v>
      </c>
      <c r="AT58">
        <v>0</v>
      </c>
      <c r="AU58">
        <v>0</v>
      </c>
      <c r="AV58">
        <v>0</v>
      </c>
      <c r="AW58">
        <v>0</v>
      </c>
      <c r="AX58">
        <v>0</v>
      </c>
      <c r="AY58">
        <v>1</v>
      </c>
      <c r="AZ58">
        <v>0</v>
      </c>
      <c r="BA58">
        <v>0</v>
      </c>
      <c r="BB58">
        <v>0</v>
      </c>
      <c r="BC58">
        <v>0</v>
      </c>
      <c r="BD58">
        <v>0</v>
      </c>
      <c r="BE58">
        <v>0</v>
      </c>
      <c r="BF58">
        <v>0</v>
      </c>
      <c r="BG58">
        <v>0</v>
      </c>
      <c r="BH58">
        <v>0</v>
      </c>
      <c r="BI58">
        <v>0</v>
      </c>
      <c r="BJ58">
        <v>0</v>
      </c>
      <c r="BK58">
        <v>0</v>
      </c>
      <c r="BL58">
        <v>0</v>
      </c>
      <c r="BM58">
        <v>0</v>
      </c>
      <c r="BN58">
        <v>0</v>
      </c>
      <c r="BO58">
        <v>0</v>
      </c>
      <c r="BP58">
        <v>0</v>
      </c>
    </row>
    <row r="59" spans="1:68" x14ac:dyDescent="0.25">
      <c r="A59">
        <v>29</v>
      </c>
      <c r="B59">
        <v>0</v>
      </c>
      <c r="C59">
        <v>0</v>
      </c>
      <c r="D59">
        <v>0</v>
      </c>
      <c r="E59">
        <v>0</v>
      </c>
      <c r="F59">
        <v>0</v>
      </c>
      <c r="G59">
        <v>0</v>
      </c>
      <c r="H59">
        <v>0</v>
      </c>
      <c r="I59">
        <v>0</v>
      </c>
      <c r="J59">
        <v>0</v>
      </c>
      <c r="K59">
        <v>1</v>
      </c>
      <c r="L59">
        <v>0</v>
      </c>
      <c r="M59">
        <v>0</v>
      </c>
      <c r="N59">
        <v>0</v>
      </c>
      <c r="O59">
        <v>0</v>
      </c>
      <c r="P59">
        <v>0</v>
      </c>
      <c r="Q59">
        <v>0</v>
      </c>
      <c r="R59">
        <v>0</v>
      </c>
      <c r="S59">
        <v>0</v>
      </c>
      <c r="T59">
        <v>0</v>
      </c>
      <c r="U59">
        <v>0</v>
      </c>
      <c r="V59">
        <v>0</v>
      </c>
      <c r="W59">
        <v>0</v>
      </c>
      <c r="X59">
        <v>0</v>
      </c>
      <c r="Y59">
        <v>0</v>
      </c>
      <c r="Z59">
        <v>0</v>
      </c>
      <c r="AA59">
        <v>1</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1</v>
      </c>
      <c r="BE59">
        <v>0</v>
      </c>
      <c r="BF59">
        <v>0</v>
      </c>
      <c r="BG59">
        <v>0</v>
      </c>
      <c r="BH59">
        <v>0</v>
      </c>
      <c r="BI59">
        <v>0</v>
      </c>
      <c r="BJ59">
        <v>0</v>
      </c>
      <c r="BK59">
        <v>0</v>
      </c>
      <c r="BL59">
        <v>0</v>
      </c>
      <c r="BM59">
        <v>0</v>
      </c>
      <c r="BN59">
        <v>0</v>
      </c>
      <c r="BO59">
        <v>0</v>
      </c>
      <c r="BP59">
        <v>0</v>
      </c>
    </row>
    <row r="60" spans="1:68" x14ac:dyDescent="0.25">
      <c r="A60">
        <v>30</v>
      </c>
      <c r="B60">
        <v>0</v>
      </c>
      <c r="C60">
        <v>0</v>
      </c>
      <c r="D60">
        <v>0</v>
      </c>
      <c r="E60">
        <v>0</v>
      </c>
      <c r="F60">
        <v>0</v>
      </c>
      <c r="G60">
        <v>0</v>
      </c>
      <c r="H60">
        <v>0</v>
      </c>
      <c r="I60">
        <v>0</v>
      </c>
      <c r="J60">
        <v>0</v>
      </c>
      <c r="K60">
        <v>0</v>
      </c>
      <c r="L60">
        <v>0</v>
      </c>
      <c r="M60">
        <v>0</v>
      </c>
      <c r="N60">
        <v>1</v>
      </c>
      <c r="O60">
        <v>0</v>
      </c>
      <c r="P60">
        <v>0</v>
      </c>
      <c r="Q60">
        <v>0</v>
      </c>
      <c r="R60">
        <v>0</v>
      </c>
      <c r="S60">
        <v>0</v>
      </c>
      <c r="T60">
        <v>0</v>
      </c>
      <c r="U60">
        <v>0</v>
      </c>
      <c r="V60">
        <v>0</v>
      </c>
      <c r="W60">
        <v>0</v>
      </c>
      <c r="X60">
        <v>0</v>
      </c>
      <c r="Y60">
        <v>0</v>
      </c>
      <c r="Z60">
        <v>0</v>
      </c>
      <c r="AA60">
        <v>0</v>
      </c>
      <c r="AB60">
        <v>0</v>
      </c>
      <c r="AC60">
        <v>0</v>
      </c>
      <c r="AD60">
        <v>0</v>
      </c>
      <c r="AE60">
        <v>0</v>
      </c>
      <c r="AF60">
        <v>0</v>
      </c>
      <c r="AG60">
        <v>1</v>
      </c>
      <c r="AH60">
        <v>0</v>
      </c>
      <c r="AI60">
        <v>0</v>
      </c>
      <c r="AJ60">
        <v>0</v>
      </c>
      <c r="AK60">
        <v>0</v>
      </c>
      <c r="AL60">
        <v>0</v>
      </c>
      <c r="AM60">
        <v>0</v>
      </c>
      <c r="AN60">
        <v>0</v>
      </c>
      <c r="AO60">
        <v>0</v>
      </c>
      <c r="AP60">
        <v>1</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row>
    <row r="61" spans="1:68" x14ac:dyDescent="0.25">
      <c r="A61">
        <v>30</v>
      </c>
      <c r="B61">
        <v>0</v>
      </c>
      <c r="C61">
        <v>0</v>
      </c>
      <c r="D61">
        <v>0</v>
      </c>
      <c r="E61">
        <v>0</v>
      </c>
      <c r="F61">
        <v>0</v>
      </c>
      <c r="G61">
        <v>1</v>
      </c>
      <c r="H61">
        <v>0</v>
      </c>
      <c r="I61">
        <v>0</v>
      </c>
      <c r="J61">
        <v>0</v>
      </c>
      <c r="K61">
        <v>0</v>
      </c>
      <c r="L61">
        <v>0</v>
      </c>
      <c r="M61">
        <v>0</v>
      </c>
      <c r="N61">
        <v>0</v>
      </c>
      <c r="O61">
        <v>0</v>
      </c>
      <c r="P61">
        <v>0</v>
      </c>
      <c r="Q61">
        <v>1</v>
      </c>
      <c r="R61">
        <v>0</v>
      </c>
      <c r="S61">
        <v>0</v>
      </c>
      <c r="T61">
        <v>0</v>
      </c>
      <c r="U61">
        <v>0</v>
      </c>
      <c r="V61">
        <v>0</v>
      </c>
      <c r="W61">
        <v>0</v>
      </c>
      <c r="X61">
        <v>0</v>
      </c>
      <c r="Y61">
        <v>0</v>
      </c>
      <c r="Z61">
        <v>0</v>
      </c>
      <c r="AA61">
        <v>0</v>
      </c>
      <c r="AB61">
        <v>0</v>
      </c>
      <c r="AC61">
        <v>0</v>
      </c>
      <c r="AD61">
        <v>0</v>
      </c>
      <c r="AE61">
        <v>1</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row>
    <row r="62" spans="1:68" x14ac:dyDescent="0.25">
      <c r="A62">
        <v>31</v>
      </c>
      <c r="B62">
        <v>0</v>
      </c>
      <c r="C62">
        <v>0</v>
      </c>
      <c r="D62">
        <v>1</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1</v>
      </c>
      <c r="AO62">
        <v>0</v>
      </c>
      <c r="AP62">
        <v>0</v>
      </c>
      <c r="AQ62">
        <v>0</v>
      </c>
      <c r="AR62">
        <v>0</v>
      </c>
      <c r="AS62">
        <v>0</v>
      </c>
      <c r="AT62">
        <v>0</v>
      </c>
      <c r="AU62">
        <v>0</v>
      </c>
      <c r="AV62">
        <v>0</v>
      </c>
      <c r="AW62">
        <v>0</v>
      </c>
      <c r="AX62">
        <v>0</v>
      </c>
      <c r="AY62">
        <v>0</v>
      </c>
      <c r="AZ62">
        <v>0</v>
      </c>
      <c r="BA62">
        <v>0</v>
      </c>
      <c r="BB62">
        <v>0</v>
      </c>
      <c r="BC62">
        <v>0</v>
      </c>
      <c r="BD62">
        <v>0</v>
      </c>
      <c r="BE62">
        <v>0</v>
      </c>
      <c r="BF62">
        <v>0</v>
      </c>
      <c r="BG62">
        <v>1</v>
      </c>
      <c r="BH62">
        <v>0</v>
      </c>
      <c r="BI62">
        <v>0</v>
      </c>
      <c r="BJ62">
        <v>0</v>
      </c>
      <c r="BK62">
        <v>0</v>
      </c>
      <c r="BL62">
        <v>0</v>
      </c>
      <c r="BM62">
        <v>0</v>
      </c>
      <c r="BN62">
        <v>0</v>
      </c>
      <c r="BO62">
        <v>0</v>
      </c>
      <c r="BP62">
        <v>0</v>
      </c>
    </row>
    <row r="63" spans="1:68" x14ac:dyDescent="0.25">
      <c r="A63">
        <v>31</v>
      </c>
      <c r="B63">
        <v>0</v>
      </c>
      <c r="C63">
        <v>0</v>
      </c>
      <c r="D63">
        <v>0</v>
      </c>
      <c r="E63">
        <v>1</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1</v>
      </c>
      <c r="BF63">
        <v>1</v>
      </c>
      <c r="BG63">
        <v>0</v>
      </c>
      <c r="BH63">
        <v>0</v>
      </c>
      <c r="BI63">
        <v>0</v>
      </c>
      <c r="BJ63">
        <v>0</v>
      </c>
      <c r="BK63">
        <v>0</v>
      </c>
      <c r="BL63">
        <v>0</v>
      </c>
      <c r="BM63">
        <v>0</v>
      </c>
      <c r="BN63">
        <v>0</v>
      </c>
      <c r="BO63">
        <v>0</v>
      </c>
      <c r="BP63">
        <v>0</v>
      </c>
    </row>
    <row r="64" spans="1:68" x14ac:dyDescent="0.25">
      <c r="A64">
        <v>32</v>
      </c>
      <c r="B64">
        <v>0</v>
      </c>
      <c r="C64">
        <v>0</v>
      </c>
      <c r="D64">
        <v>0</v>
      </c>
      <c r="E64">
        <v>0</v>
      </c>
      <c r="F64">
        <v>0</v>
      </c>
      <c r="G64">
        <v>0</v>
      </c>
      <c r="H64">
        <v>0</v>
      </c>
      <c r="I64">
        <v>0</v>
      </c>
      <c r="J64">
        <v>0</v>
      </c>
      <c r="K64">
        <v>0</v>
      </c>
      <c r="L64">
        <v>0</v>
      </c>
      <c r="M64">
        <v>0</v>
      </c>
      <c r="N64">
        <v>0</v>
      </c>
      <c r="O64">
        <v>0</v>
      </c>
      <c r="P64">
        <v>0</v>
      </c>
      <c r="Q64">
        <v>0</v>
      </c>
      <c r="R64">
        <v>0</v>
      </c>
      <c r="S64">
        <v>1</v>
      </c>
      <c r="T64">
        <v>0</v>
      </c>
      <c r="U64">
        <v>0</v>
      </c>
      <c r="V64">
        <v>0</v>
      </c>
      <c r="W64">
        <v>0</v>
      </c>
      <c r="X64">
        <v>0</v>
      </c>
      <c r="Y64">
        <v>1</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1</v>
      </c>
      <c r="BJ64">
        <v>0</v>
      </c>
      <c r="BK64">
        <v>0</v>
      </c>
      <c r="BL64">
        <v>0</v>
      </c>
      <c r="BM64">
        <v>0</v>
      </c>
      <c r="BN64">
        <v>0</v>
      </c>
      <c r="BO64">
        <v>0</v>
      </c>
      <c r="BP64">
        <v>0</v>
      </c>
    </row>
    <row r="65" spans="1:68" x14ac:dyDescent="0.25">
      <c r="A65">
        <v>32</v>
      </c>
      <c r="B65">
        <v>0</v>
      </c>
      <c r="C65">
        <v>0</v>
      </c>
      <c r="D65">
        <v>0</v>
      </c>
      <c r="E65">
        <v>0</v>
      </c>
      <c r="F65">
        <v>0</v>
      </c>
      <c r="G65">
        <v>0</v>
      </c>
      <c r="H65">
        <v>0</v>
      </c>
      <c r="I65">
        <v>1</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1</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0</v>
      </c>
      <c r="BF65">
        <v>0</v>
      </c>
      <c r="BG65">
        <v>0</v>
      </c>
      <c r="BH65">
        <v>1</v>
      </c>
      <c r="BI65">
        <v>0</v>
      </c>
      <c r="BJ65">
        <v>0</v>
      </c>
      <c r="BK65">
        <v>0</v>
      </c>
      <c r="BL65">
        <v>0</v>
      </c>
      <c r="BM65">
        <v>0</v>
      </c>
      <c r="BN65">
        <v>0</v>
      </c>
      <c r="BO65">
        <v>0</v>
      </c>
      <c r="BP65">
        <v>0</v>
      </c>
    </row>
    <row r="66" spans="1:68" x14ac:dyDescent="0.25">
      <c r="A66">
        <v>33</v>
      </c>
      <c r="B66">
        <v>0</v>
      </c>
      <c r="C66">
        <v>0</v>
      </c>
      <c r="D66">
        <v>0</v>
      </c>
      <c r="E66">
        <v>0</v>
      </c>
      <c r="F66">
        <v>0</v>
      </c>
      <c r="G66">
        <v>0</v>
      </c>
      <c r="H66">
        <v>1</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1</v>
      </c>
      <c r="AN66">
        <v>0</v>
      </c>
      <c r="AO66">
        <v>0</v>
      </c>
      <c r="AP66">
        <v>0</v>
      </c>
      <c r="AQ66">
        <v>0</v>
      </c>
      <c r="AR66">
        <v>1</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row>
    <row r="67" spans="1:68" x14ac:dyDescent="0.25">
      <c r="A67">
        <v>33</v>
      </c>
      <c r="B67">
        <v>0</v>
      </c>
      <c r="C67">
        <v>0</v>
      </c>
      <c r="D67">
        <v>0</v>
      </c>
      <c r="E67">
        <v>0</v>
      </c>
      <c r="F67">
        <v>0</v>
      </c>
      <c r="G67">
        <v>0</v>
      </c>
      <c r="H67">
        <v>0</v>
      </c>
      <c r="I67">
        <v>0</v>
      </c>
      <c r="J67">
        <v>0</v>
      </c>
      <c r="K67">
        <v>0</v>
      </c>
      <c r="L67">
        <v>1</v>
      </c>
      <c r="M67">
        <v>0</v>
      </c>
      <c r="N67">
        <v>0</v>
      </c>
      <c r="O67">
        <v>0</v>
      </c>
      <c r="P67">
        <v>0</v>
      </c>
      <c r="Q67">
        <v>0</v>
      </c>
      <c r="R67">
        <v>1</v>
      </c>
      <c r="S67">
        <v>0</v>
      </c>
      <c r="T67">
        <v>1</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row>
    <row r="68" spans="1:68" x14ac:dyDescent="0.25">
      <c r="A68">
        <v>34</v>
      </c>
      <c r="B68">
        <v>0</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1</v>
      </c>
      <c r="AD68">
        <v>0</v>
      </c>
      <c r="AE68">
        <v>0</v>
      </c>
      <c r="AF68">
        <v>0</v>
      </c>
      <c r="AG68">
        <v>0</v>
      </c>
      <c r="AH68">
        <v>1</v>
      </c>
      <c r="AI68">
        <v>0</v>
      </c>
      <c r="AJ68">
        <v>0</v>
      </c>
      <c r="AK68">
        <v>1</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c r="BJ68">
        <v>0</v>
      </c>
      <c r="BK68">
        <v>0</v>
      </c>
      <c r="BL68">
        <v>0</v>
      </c>
      <c r="BM68">
        <v>0</v>
      </c>
      <c r="BN68">
        <v>0</v>
      </c>
      <c r="BO68">
        <v>0</v>
      </c>
      <c r="BP68">
        <v>0</v>
      </c>
    </row>
    <row r="69" spans="1:68" x14ac:dyDescent="0.25">
      <c r="A69">
        <v>34</v>
      </c>
      <c r="B69">
        <v>0</v>
      </c>
      <c r="C69">
        <v>0</v>
      </c>
      <c r="D69">
        <v>0</v>
      </c>
      <c r="E69">
        <v>0</v>
      </c>
      <c r="F69">
        <v>1</v>
      </c>
      <c r="G69">
        <v>0</v>
      </c>
      <c r="H69">
        <v>0</v>
      </c>
      <c r="I69">
        <v>0</v>
      </c>
      <c r="J69">
        <v>0</v>
      </c>
      <c r="K69">
        <v>0</v>
      </c>
      <c r="L69">
        <v>0</v>
      </c>
      <c r="M69">
        <v>1</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1</v>
      </c>
      <c r="BA69">
        <v>0</v>
      </c>
      <c r="BB69">
        <v>0</v>
      </c>
      <c r="BC69">
        <v>0</v>
      </c>
      <c r="BD69">
        <v>0</v>
      </c>
      <c r="BE69">
        <v>0</v>
      </c>
      <c r="BF69">
        <v>0</v>
      </c>
      <c r="BG69">
        <v>0</v>
      </c>
      <c r="BH69">
        <v>0</v>
      </c>
      <c r="BI69">
        <v>0</v>
      </c>
      <c r="BJ69">
        <v>0</v>
      </c>
      <c r="BK69">
        <v>0</v>
      </c>
      <c r="BL69">
        <v>0</v>
      </c>
      <c r="BM69">
        <v>0</v>
      </c>
      <c r="BN69">
        <v>0</v>
      </c>
      <c r="BO69">
        <v>0</v>
      </c>
      <c r="BP69">
        <v>0</v>
      </c>
    </row>
    <row r="70" spans="1:68" x14ac:dyDescent="0.25">
      <c r="A70">
        <v>35</v>
      </c>
      <c r="B70">
        <v>0</v>
      </c>
      <c r="C70">
        <v>0</v>
      </c>
      <c r="D70">
        <v>0</v>
      </c>
      <c r="E70">
        <v>0</v>
      </c>
      <c r="F70">
        <v>0</v>
      </c>
      <c r="G70">
        <v>0</v>
      </c>
      <c r="H70">
        <v>0</v>
      </c>
      <c r="I70">
        <v>0</v>
      </c>
      <c r="J70">
        <v>0</v>
      </c>
      <c r="K70">
        <v>0</v>
      </c>
      <c r="L70">
        <v>0</v>
      </c>
      <c r="M70">
        <v>0</v>
      </c>
      <c r="N70">
        <v>0</v>
      </c>
      <c r="O70">
        <v>0</v>
      </c>
      <c r="P70">
        <v>0</v>
      </c>
      <c r="Q70">
        <v>1</v>
      </c>
      <c r="R70">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c r="BJ70">
        <v>0</v>
      </c>
      <c r="BK70">
        <v>1</v>
      </c>
      <c r="BL70">
        <v>0</v>
      </c>
      <c r="BM70">
        <v>0</v>
      </c>
      <c r="BN70">
        <v>0</v>
      </c>
      <c r="BO70">
        <v>0</v>
      </c>
      <c r="BP70">
        <v>1</v>
      </c>
    </row>
    <row r="71" spans="1:68" x14ac:dyDescent="0.25">
      <c r="A71">
        <v>35</v>
      </c>
      <c r="B71">
        <v>0</v>
      </c>
      <c r="C71">
        <v>0</v>
      </c>
      <c r="D71">
        <v>0</v>
      </c>
      <c r="E71">
        <v>0</v>
      </c>
      <c r="F71">
        <v>0</v>
      </c>
      <c r="G71">
        <v>1</v>
      </c>
      <c r="H71">
        <v>0</v>
      </c>
      <c r="I71">
        <v>0</v>
      </c>
      <c r="J71">
        <v>0</v>
      </c>
      <c r="K71">
        <v>0</v>
      </c>
      <c r="L71">
        <v>0</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c r="AO71">
        <v>0</v>
      </c>
      <c r="AP71">
        <v>0</v>
      </c>
      <c r="AQ71">
        <v>0</v>
      </c>
      <c r="AR71">
        <v>0</v>
      </c>
      <c r="AS71">
        <v>0</v>
      </c>
      <c r="AT71">
        <v>1</v>
      </c>
      <c r="AU71">
        <v>0</v>
      </c>
      <c r="AV71">
        <v>0</v>
      </c>
      <c r="AW71">
        <v>0</v>
      </c>
      <c r="AX71">
        <v>0</v>
      </c>
      <c r="AY71">
        <v>0</v>
      </c>
      <c r="AZ71">
        <v>0</v>
      </c>
      <c r="BA71">
        <v>0</v>
      </c>
      <c r="BB71">
        <v>1</v>
      </c>
      <c r="BC71">
        <v>0</v>
      </c>
      <c r="BD71">
        <v>0</v>
      </c>
      <c r="BE71">
        <v>0</v>
      </c>
      <c r="BF71">
        <v>0</v>
      </c>
      <c r="BG71">
        <v>0</v>
      </c>
      <c r="BH71">
        <v>0</v>
      </c>
      <c r="BI71">
        <v>0</v>
      </c>
      <c r="BJ71">
        <v>0</v>
      </c>
      <c r="BK71">
        <v>0</v>
      </c>
      <c r="BL71">
        <v>0</v>
      </c>
      <c r="BM71">
        <v>0</v>
      </c>
      <c r="BN71">
        <v>0</v>
      </c>
      <c r="BO71">
        <v>0</v>
      </c>
      <c r="BP71">
        <v>0</v>
      </c>
    </row>
    <row r="72" spans="1:68" x14ac:dyDescent="0.25">
      <c r="A72">
        <v>36</v>
      </c>
      <c r="B72">
        <v>0</v>
      </c>
      <c r="C72">
        <v>0</v>
      </c>
      <c r="D72">
        <v>0</v>
      </c>
      <c r="E72">
        <v>0</v>
      </c>
      <c r="F72">
        <v>0</v>
      </c>
      <c r="G72">
        <v>0</v>
      </c>
      <c r="H72">
        <v>0</v>
      </c>
      <c r="I72">
        <v>0</v>
      </c>
      <c r="J72">
        <v>1</v>
      </c>
      <c r="K72">
        <v>0</v>
      </c>
      <c r="L72">
        <v>0</v>
      </c>
      <c r="M72">
        <v>0</v>
      </c>
      <c r="N72">
        <v>0</v>
      </c>
      <c r="O72">
        <v>0</v>
      </c>
      <c r="P72">
        <v>0</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0</v>
      </c>
      <c r="AW72">
        <v>0</v>
      </c>
      <c r="AX72">
        <v>0</v>
      </c>
      <c r="AY72">
        <v>0</v>
      </c>
      <c r="AZ72">
        <v>0</v>
      </c>
      <c r="BA72">
        <v>0</v>
      </c>
      <c r="BB72">
        <v>0</v>
      </c>
      <c r="BC72">
        <v>0</v>
      </c>
      <c r="BD72">
        <v>0</v>
      </c>
      <c r="BE72">
        <v>0</v>
      </c>
      <c r="BF72">
        <v>0</v>
      </c>
      <c r="BG72">
        <v>0</v>
      </c>
      <c r="BH72">
        <v>0</v>
      </c>
      <c r="BI72">
        <v>0</v>
      </c>
      <c r="BJ72">
        <v>0</v>
      </c>
      <c r="BK72">
        <v>0</v>
      </c>
      <c r="BL72">
        <v>1</v>
      </c>
      <c r="BM72">
        <v>0</v>
      </c>
      <c r="BN72">
        <v>0</v>
      </c>
      <c r="BO72">
        <v>1</v>
      </c>
      <c r="BP72">
        <v>0</v>
      </c>
    </row>
    <row r="73" spans="1:68" x14ac:dyDescent="0.25">
      <c r="A73">
        <v>36</v>
      </c>
      <c r="B73">
        <v>0</v>
      </c>
      <c r="C73">
        <v>0</v>
      </c>
      <c r="D73">
        <v>0</v>
      </c>
      <c r="E73">
        <v>0</v>
      </c>
      <c r="F73">
        <v>0</v>
      </c>
      <c r="G73">
        <v>0</v>
      </c>
      <c r="H73">
        <v>0</v>
      </c>
      <c r="I73">
        <v>0</v>
      </c>
      <c r="J73">
        <v>0</v>
      </c>
      <c r="K73">
        <v>0</v>
      </c>
      <c r="L73">
        <v>0</v>
      </c>
      <c r="M73">
        <v>0</v>
      </c>
      <c r="N73">
        <v>0</v>
      </c>
      <c r="O73">
        <v>0</v>
      </c>
      <c r="P73">
        <v>0</v>
      </c>
      <c r="Q73">
        <v>0</v>
      </c>
      <c r="R73">
        <v>0</v>
      </c>
      <c r="S73">
        <v>0</v>
      </c>
      <c r="T73">
        <v>0</v>
      </c>
      <c r="U73">
        <v>0</v>
      </c>
      <c r="V73">
        <v>1</v>
      </c>
      <c r="W73">
        <v>0</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1</v>
      </c>
      <c r="AZ73">
        <v>0</v>
      </c>
      <c r="BA73">
        <v>0</v>
      </c>
      <c r="BB73">
        <v>0</v>
      </c>
      <c r="BC73">
        <v>0</v>
      </c>
      <c r="BD73">
        <v>0</v>
      </c>
      <c r="BE73">
        <v>0</v>
      </c>
      <c r="BF73">
        <v>0</v>
      </c>
      <c r="BG73">
        <v>0</v>
      </c>
      <c r="BH73">
        <v>0</v>
      </c>
      <c r="BI73">
        <v>0</v>
      </c>
      <c r="BJ73">
        <v>1</v>
      </c>
      <c r="BK73">
        <v>0</v>
      </c>
      <c r="BL73">
        <v>0</v>
      </c>
      <c r="BM73">
        <v>0</v>
      </c>
      <c r="BN73">
        <v>0</v>
      </c>
      <c r="BO73">
        <v>0</v>
      </c>
      <c r="BP73">
        <v>0</v>
      </c>
    </row>
    <row r="74" spans="1:68" x14ac:dyDescent="0.25">
      <c r="A74">
        <v>37</v>
      </c>
      <c r="B74">
        <v>0</v>
      </c>
      <c r="C74">
        <v>0</v>
      </c>
      <c r="D74">
        <v>0</v>
      </c>
      <c r="E74">
        <v>0</v>
      </c>
      <c r="F74">
        <v>0</v>
      </c>
      <c r="G74">
        <v>0</v>
      </c>
      <c r="H74">
        <v>0</v>
      </c>
      <c r="I74">
        <v>0</v>
      </c>
      <c r="J74">
        <v>0</v>
      </c>
      <c r="K74">
        <v>0</v>
      </c>
      <c r="L74">
        <v>0</v>
      </c>
      <c r="M74">
        <v>0</v>
      </c>
      <c r="N74">
        <v>0</v>
      </c>
      <c r="O74">
        <v>1</v>
      </c>
      <c r="P74">
        <v>0</v>
      </c>
      <c r="Q74">
        <v>0</v>
      </c>
      <c r="R74">
        <v>0</v>
      </c>
      <c r="S74">
        <v>0</v>
      </c>
      <c r="T74">
        <v>0</v>
      </c>
      <c r="U74">
        <v>0</v>
      </c>
      <c r="V74">
        <v>0</v>
      </c>
      <c r="W74">
        <v>1</v>
      </c>
      <c r="X74">
        <v>0</v>
      </c>
      <c r="Y74">
        <v>0</v>
      </c>
      <c r="Z74">
        <v>0</v>
      </c>
      <c r="AA74">
        <v>0</v>
      </c>
      <c r="AB74">
        <v>0</v>
      </c>
      <c r="AC74">
        <v>0</v>
      </c>
      <c r="AD74">
        <v>0</v>
      </c>
      <c r="AE74">
        <v>0</v>
      </c>
      <c r="AF74">
        <v>0</v>
      </c>
      <c r="AG74">
        <v>0</v>
      </c>
      <c r="AH74">
        <v>0</v>
      </c>
      <c r="AI74">
        <v>0</v>
      </c>
      <c r="AJ74">
        <v>0</v>
      </c>
      <c r="AK74">
        <v>0</v>
      </c>
      <c r="AL74">
        <v>0</v>
      </c>
      <c r="AM74">
        <v>0</v>
      </c>
      <c r="AN74">
        <v>0</v>
      </c>
      <c r="AO74">
        <v>0</v>
      </c>
      <c r="AP74">
        <v>0</v>
      </c>
      <c r="AQ74">
        <v>0</v>
      </c>
      <c r="AR74">
        <v>0</v>
      </c>
      <c r="AS74">
        <v>0</v>
      </c>
      <c r="AT74">
        <v>0</v>
      </c>
      <c r="AU74">
        <v>0</v>
      </c>
      <c r="AV74">
        <v>0</v>
      </c>
      <c r="AW74">
        <v>0</v>
      </c>
      <c r="AX74">
        <v>0</v>
      </c>
      <c r="AY74">
        <v>0</v>
      </c>
      <c r="AZ74">
        <v>0</v>
      </c>
      <c r="BA74">
        <v>0</v>
      </c>
      <c r="BB74">
        <v>0</v>
      </c>
      <c r="BC74">
        <v>0</v>
      </c>
      <c r="BD74">
        <v>0</v>
      </c>
      <c r="BE74">
        <v>0</v>
      </c>
      <c r="BF74">
        <v>0</v>
      </c>
      <c r="BG74">
        <v>1</v>
      </c>
      <c r="BH74">
        <v>0</v>
      </c>
      <c r="BI74">
        <v>0</v>
      </c>
      <c r="BJ74">
        <v>0</v>
      </c>
      <c r="BK74">
        <v>0</v>
      </c>
      <c r="BL74">
        <v>0</v>
      </c>
      <c r="BM74">
        <v>0</v>
      </c>
      <c r="BN74">
        <v>0</v>
      </c>
      <c r="BO74">
        <v>0</v>
      </c>
      <c r="BP74">
        <v>0</v>
      </c>
    </row>
    <row r="75" spans="1:68" x14ac:dyDescent="0.25">
      <c r="A75">
        <v>37</v>
      </c>
      <c r="B75">
        <v>0</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c r="AB75">
        <v>0</v>
      </c>
      <c r="AC75">
        <v>0</v>
      </c>
      <c r="AD75">
        <v>0</v>
      </c>
      <c r="AE75">
        <v>0</v>
      </c>
      <c r="AF75">
        <v>0</v>
      </c>
      <c r="AG75">
        <v>1</v>
      </c>
      <c r="AH75">
        <v>0</v>
      </c>
      <c r="AI75">
        <v>0</v>
      </c>
      <c r="AJ75">
        <v>0</v>
      </c>
      <c r="AK75">
        <v>0</v>
      </c>
      <c r="AL75">
        <v>0</v>
      </c>
      <c r="AM75">
        <v>0</v>
      </c>
      <c r="AN75">
        <v>0</v>
      </c>
      <c r="AO75">
        <v>0</v>
      </c>
      <c r="AP75">
        <v>0</v>
      </c>
      <c r="AQ75">
        <v>0</v>
      </c>
      <c r="AR75">
        <v>0</v>
      </c>
      <c r="AS75">
        <v>0</v>
      </c>
      <c r="AT75">
        <v>0</v>
      </c>
      <c r="AU75">
        <v>0</v>
      </c>
      <c r="AV75">
        <v>1</v>
      </c>
      <c r="AW75">
        <v>0</v>
      </c>
      <c r="AX75">
        <v>0</v>
      </c>
      <c r="AY75">
        <v>0</v>
      </c>
      <c r="AZ75">
        <v>0</v>
      </c>
      <c r="BA75">
        <v>0</v>
      </c>
      <c r="BB75">
        <v>0</v>
      </c>
      <c r="BC75">
        <v>0</v>
      </c>
      <c r="BD75">
        <v>0</v>
      </c>
      <c r="BE75">
        <v>0</v>
      </c>
      <c r="BF75">
        <v>0</v>
      </c>
      <c r="BG75">
        <v>0</v>
      </c>
      <c r="BH75">
        <v>0</v>
      </c>
      <c r="BI75">
        <v>1</v>
      </c>
      <c r="BJ75">
        <v>0</v>
      </c>
      <c r="BK75">
        <v>0</v>
      </c>
      <c r="BL75">
        <v>0</v>
      </c>
      <c r="BM75">
        <v>0</v>
      </c>
      <c r="BN75">
        <v>0</v>
      </c>
      <c r="BO75">
        <v>0</v>
      </c>
      <c r="BP75">
        <v>0</v>
      </c>
    </row>
    <row r="76" spans="1:68" x14ac:dyDescent="0.25">
      <c r="A76">
        <v>38</v>
      </c>
      <c r="B76">
        <v>0</v>
      </c>
      <c r="C76">
        <v>0</v>
      </c>
      <c r="D76">
        <v>0</v>
      </c>
      <c r="E76">
        <v>0</v>
      </c>
      <c r="F76">
        <v>0</v>
      </c>
      <c r="G76">
        <v>0</v>
      </c>
      <c r="H76">
        <v>0</v>
      </c>
      <c r="I76">
        <v>0</v>
      </c>
      <c r="J76">
        <v>0</v>
      </c>
      <c r="K76">
        <v>1</v>
      </c>
      <c r="L76">
        <v>0</v>
      </c>
      <c r="M76">
        <v>0</v>
      </c>
      <c r="N76">
        <v>0</v>
      </c>
      <c r="O76">
        <v>0</v>
      </c>
      <c r="P76">
        <v>0</v>
      </c>
      <c r="Q76">
        <v>0</v>
      </c>
      <c r="R76">
        <v>1</v>
      </c>
      <c r="S76">
        <v>0</v>
      </c>
      <c r="T76">
        <v>0</v>
      </c>
      <c r="U76">
        <v>0</v>
      </c>
      <c r="V76">
        <v>0</v>
      </c>
      <c r="W76">
        <v>0</v>
      </c>
      <c r="X76">
        <v>0</v>
      </c>
      <c r="Y76">
        <v>0</v>
      </c>
      <c r="Z76">
        <v>0</v>
      </c>
      <c r="AA76">
        <v>0</v>
      </c>
      <c r="AB76">
        <v>0</v>
      </c>
      <c r="AC76">
        <v>0</v>
      </c>
      <c r="AD76">
        <v>0</v>
      </c>
      <c r="AE76">
        <v>0</v>
      </c>
      <c r="AF76">
        <v>0</v>
      </c>
      <c r="AG76">
        <v>0</v>
      </c>
      <c r="AH76">
        <v>0</v>
      </c>
      <c r="AI76">
        <v>0</v>
      </c>
      <c r="AJ76">
        <v>1</v>
      </c>
      <c r="AK76">
        <v>0</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0</v>
      </c>
      <c r="BJ76">
        <v>0</v>
      </c>
      <c r="BK76">
        <v>0</v>
      </c>
      <c r="BL76">
        <v>0</v>
      </c>
      <c r="BM76">
        <v>0</v>
      </c>
      <c r="BN76">
        <v>0</v>
      </c>
      <c r="BO76">
        <v>0</v>
      </c>
      <c r="BP76">
        <v>0</v>
      </c>
    </row>
    <row r="77" spans="1:68"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c r="AO77">
        <v>0</v>
      </c>
      <c r="AP77">
        <v>1</v>
      </c>
      <c r="AQ77">
        <v>1</v>
      </c>
      <c r="AR77">
        <v>0</v>
      </c>
      <c r="AS77">
        <v>0</v>
      </c>
      <c r="AT77">
        <v>0</v>
      </c>
      <c r="AU77">
        <v>0</v>
      </c>
      <c r="AV77">
        <v>0</v>
      </c>
      <c r="AW77">
        <v>0</v>
      </c>
      <c r="AX77">
        <v>0</v>
      </c>
      <c r="AY77">
        <v>0</v>
      </c>
      <c r="AZ77">
        <v>0</v>
      </c>
      <c r="BA77">
        <v>1</v>
      </c>
      <c r="BB77">
        <v>0</v>
      </c>
      <c r="BC77">
        <v>0</v>
      </c>
      <c r="BD77">
        <v>0</v>
      </c>
      <c r="BE77">
        <v>0</v>
      </c>
      <c r="BF77">
        <v>0</v>
      </c>
      <c r="BG77">
        <v>0</v>
      </c>
      <c r="BH77">
        <v>0</v>
      </c>
      <c r="BI77">
        <v>0</v>
      </c>
      <c r="BJ77">
        <v>0</v>
      </c>
      <c r="BK77">
        <v>0</v>
      </c>
      <c r="BL77">
        <v>0</v>
      </c>
      <c r="BM77">
        <v>0</v>
      </c>
      <c r="BN77">
        <v>0</v>
      </c>
      <c r="BO77">
        <v>0</v>
      </c>
      <c r="BP77">
        <v>0</v>
      </c>
    </row>
    <row r="78" spans="1:68" x14ac:dyDescent="0.25">
      <c r="A78">
        <v>39</v>
      </c>
      <c r="B78">
        <v>1</v>
      </c>
      <c r="C78">
        <v>0</v>
      </c>
      <c r="D78">
        <v>0</v>
      </c>
      <c r="E78">
        <v>0</v>
      </c>
      <c r="F78">
        <v>0</v>
      </c>
      <c r="G78">
        <v>0</v>
      </c>
      <c r="H78">
        <v>0</v>
      </c>
      <c r="I78">
        <v>0</v>
      </c>
      <c r="J78">
        <v>0</v>
      </c>
      <c r="K78">
        <v>0</v>
      </c>
      <c r="L78">
        <v>0</v>
      </c>
      <c r="M78">
        <v>0</v>
      </c>
      <c r="N78">
        <v>0</v>
      </c>
      <c r="O78">
        <v>0</v>
      </c>
      <c r="P78">
        <v>0</v>
      </c>
      <c r="Q78">
        <v>0</v>
      </c>
      <c r="R78">
        <v>0</v>
      </c>
      <c r="S78">
        <v>0</v>
      </c>
      <c r="T78">
        <v>0</v>
      </c>
      <c r="U78">
        <v>0</v>
      </c>
      <c r="V78">
        <v>0</v>
      </c>
      <c r="W78">
        <v>0</v>
      </c>
      <c r="X78">
        <v>0</v>
      </c>
      <c r="Y78">
        <v>0</v>
      </c>
      <c r="Z78">
        <v>0</v>
      </c>
      <c r="AA78">
        <v>1</v>
      </c>
      <c r="AB78">
        <v>0</v>
      </c>
      <c r="AC78">
        <v>0</v>
      </c>
      <c r="AD78">
        <v>0</v>
      </c>
      <c r="AE78">
        <v>0</v>
      </c>
      <c r="AF78">
        <v>0</v>
      </c>
      <c r="AG78">
        <v>0</v>
      </c>
      <c r="AH78">
        <v>0</v>
      </c>
      <c r="AI78">
        <v>0</v>
      </c>
      <c r="AJ78">
        <v>0</v>
      </c>
      <c r="AK78">
        <v>0</v>
      </c>
      <c r="AL78">
        <v>0</v>
      </c>
      <c r="AM78">
        <v>0</v>
      </c>
      <c r="AN78">
        <v>0</v>
      </c>
      <c r="AO78">
        <v>0</v>
      </c>
      <c r="AP78">
        <v>0</v>
      </c>
      <c r="AQ78">
        <v>0</v>
      </c>
      <c r="AR78">
        <v>1</v>
      </c>
      <c r="AS78">
        <v>0</v>
      </c>
      <c r="AT78">
        <v>0</v>
      </c>
      <c r="AU78">
        <v>0</v>
      </c>
      <c r="AV78">
        <v>0</v>
      </c>
      <c r="AW78">
        <v>0</v>
      </c>
      <c r="AX78">
        <v>0</v>
      </c>
      <c r="AY78">
        <v>0</v>
      </c>
      <c r="AZ78">
        <v>0</v>
      </c>
      <c r="BA78">
        <v>0</v>
      </c>
      <c r="BB78">
        <v>0</v>
      </c>
      <c r="BC78">
        <v>0</v>
      </c>
      <c r="BD78">
        <v>0</v>
      </c>
      <c r="BE78">
        <v>0</v>
      </c>
      <c r="BF78">
        <v>0</v>
      </c>
      <c r="BG78">
        <v>0</v>
      </c>
      <c r="BH78">
        <v>0</v>
      </c>
      <c r="BI78">
        <v>0</v>
      </c>
      <c r="BJ78">
        <v>0</v>
      </c>
      <c r="BK78">
        <v>0</v>
      </c>
      <c r="BL78">
        <v>0</v>
      </c>
      <c r="BM78">
        <v>0</v>
      </c>
      <c r="BN78">
        <v>0</v>
      </c>
      <c r="BO78">
        <v>0</v>
      </c>
      <c r="BP78">
        <v>0</v>
      </c>
    </row>
    <row r="79" spans="1:68" x14ac:dyDescent="0.25">
      <c r="A79">
        <v>39</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1</v>
      </c>
      <c r="Y79">
        <v>0</v>
      </c>
      <c r="Z79">
        <v>0</v>
      </c>
      <c r="AA79">
        <v>0</v>
      </c>
      <c r="AB79">
        <v>0</v>
      </c>
      <c r="AC79">
        <v>0</v>
      </c>
      <c r="AD79">
        <v>0</v>
      </c>
      <c r="AE79">
        <v>0</v>
      </c>
      <c r="AF79">
        <v>0</v>
      </c>
      <c r="AG79">
        <v>0</v>
      </c>
      <c r="AH79">
        <v>0</v>
      </c>
      <c r="AI79">
        <v>0</v>
      </c>
      <c r="AJ79">
        <v>0</v>
      </c>
      <c r="AK79">
        <v>0</v>
      </c>
      <c r="AL79">
        <v>1</v>
      </c>
      <c r="AM79">
        <v>0</v>
      </c>
      <c r="AN79">
        <v>1</v>
      </c>
      <c r="AO79">
        <v>0</v>
      </c>
      <c r="AP79">
        <v>0</v>
      </c>
      <c r="AQ79">
        <v>0</v>
      </c>
      <c r="AR79">
        <v>0</v>
      </c>
      <c r="AS79">
        <v>0</v>
      </c>
      <c r="AT79">
        <v>0</v>
      </c>
      <c r="AU79">
        <v>0</v>
      </c>
      <c r="AV79">
        <v>0</v>
      </c>
      <c r="AW79">
        <v>0</v>
      </c>
      <c r="AX79">
        <v>0</v>
      </c>
      <c r="AY79">
        <v>0</v>
      </c>
      <c r="AZ79">
        <v>0</v>
      </c>
      <c r="BA79">
        <v>0</v>
      </c>
      <c r="BB79">
        <v>0</v>
      </c>
      <c r="BC79">
        <v>0</v>
      </c>
      <c r="BD79">
        <v>0</v>
      </c>
      <c r="BE79">
        <v>0</v>
      </c>
      <c r="BF79">
        <v>0</v>
      </c>
      <c r="BG79">
        <v>0</v>
      </c>
      <c r="BH79">
        <v>0</v>
      </c>
      <c r="BI79">
        <v>0</v>
      </c>
      <c r="BJ79">
        <v>0</v>
      </c>
      <c r="BK79">
        <v>0</v>
      </c>
      <c r="BL79">
        <v>0</v>
      </c>
      <c r="BM79">
        <v>0</v>
      </c>
      <c r="BN79">
        <v>0</v>
      </c>
      <c r="BO79">
        <v>0</v>
      </c>
      <c r="BP79">
        <v>0</v>
      </c>
    </row>
    <row r="80" spans="1:68" x14ac:dyDescent="0.25">
      <c r="A80">
        <v>40</v>
      </c>
      <c r="B80">
        <v>0</v>
      </c>
      <c r="C80">
        <v>0</v>
      </c>
      <c r="D80">
        <v>0</v>
      </c>
      <c r="E80">
        <v>0</v>
      </c>
      <c r="F80">
        <v>0</v>
      </c>
      <c r="G80">
        <v>0</v>
      </c>
      <c r="H80">
        <v>0</v>
      </c>
      <c r="I80">
        <v>0</v>
      </c>
      <c r="J80">
        <v>0</v>
      </c>
      <c r="K80">
        <v>0</v>
      </c>
      <c r="L80">
        <v>0</v>
      </c>
      <c r="M80">
        <v>0</v>
      </c>
      <c r="N80">
        <v>1</v>
      </c>
      <c r="O80">
        <v>0</v>
      </c>
      <c r="P80">
        <v>0</v>
      </c>
      <c r="Q80">
        <v>0</v>
      </c>
      <c r="R80">
        <v>0</v>
      </c>
      <c r="S80">
        <v>0</v>
      </c>
      <c r="T80">
        <v>0</v>
      </c>
      <c r="U80">
        <v>0</v>
      </c>
      <c r="V80">
        <v>0</v>
      </c>
      <c r="W80">
        <v>0</v>
      </c>
      <c r="X80">
        <v>0</v>
      </c>
      <c r="Y80">
        <v>0</v>
      </c>
      <c r="Z80">
        <v>1</v>
      </c>
      <c r="AA80">
        <v>0</v>
      </c>
      <c r="AB80">
        <v>0</v>
      </c>
      <c r="AC80">
        <v>1</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c r="BJ80">
        <v>0</v>
      </c>
      <c r="BK80">
        <v>0</v>
      </c>
      <c r="BL80">
        <v>0</v>
      </c>
      <c r="BM80">
        <v>0</v>
      </c>
      <c r="BN80">
        <v>0</v>
      </c>
      <c r="BO80">
        <v>0</v>
      </c>
      <c r="BP80">
        <v>0</v>
      </c>
    </row>
    <row r="81" spans="1:68" x14ac:dyDescent="0.2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0</v>
      </c>
      <c r="Y81">
        <v>1</v>
      </c>
      <c r="Z81">
        <v>0</v>
      </c>
      <c r="AA81">
        <v>0</v>
      </c>
      <c r="AB81">
        <v>0</v>
      </c>
      <c r="AC81">
        <v>0</v>
      </c>
      <c r="AD81">
        <v>1</v>
      </c>
      <c r="AE81">
        <v>0</v>
      </c>
      <c r="AF81">
        <v>0</v>
      </c>
      <c r="AG81">
        <v>0</v>
      </c>
      <c r="AH81">
        <v>0</v>
      </c>
      <c r="AI81">
        <v>0</v>
      </c>
      <c r="AJ81">
        <v>0</v>
      </c>
      <c r="AK81">
        <v>0</v>
      </c>
      <c r="AL81">
        <v>0</v>
      </c>
      <c r="AM81">
        <v>1</v>
      </c>
      <c r="AN81">
        <v>0</v>
      </c>
      <c r="AO81">
        <v>0</v>
      </c>
      <c r="AP81">
        <v>0</v>
      </c>
      <c r="AQ81">
        <v>0</v>
      </c>
      <c r="AR81">
        <v>0</v>
      </c>
      <c r="AS81">
        <v>0</v>
      </c>
      <c r="AT81">
        <v>0</v>
      </c>
      <c r="AU81">
        <v>0</v>
      </c>
      <c r="AV81">
        <v>0</v>
      </c>
      <c r="AW81">
        <v>0</v>
      </c>
      <c r="AX81">
        <v>0</v>
      </c>
      <c r="AY81">
        <v>0</v>
      </c>
      <c r="AZ81">
        <v>0</v>
      </c>
      <c r="BA81">
        <v>0</v>
      </c>
      <c r="BB81">
        <v>0</v>
      </c>
      <c r="BC81">
        <v>0</v>
      </c>
      <c r="BD81">
        <v>0</v>
      </c>
      <c r="BE81">
        <v>0</v>
      </c>
      <c r="BF81">
        <v>0</v>
      </c>
      <c r="BG81">
        <v>0</v>
      </c>
      <c r="BH81">
        <v>0</v>
      </c>
      <c r="BI81">
        <v>0</v>
      </c>
      <c r="BJ81">
        <v>0</v>
      </c>
      <c r="BK81">
        <v>0</v>
      </c>
      <c r="BL81">
        <v>0</v>
      </c>
      <c r="BM81">
        <v>0</v>
      </c>
      <c r="BN81">
        <v>0</v>
      </c>
      <c r="BO81">
        <v>0</v>
      </c>
      <c r="BP81">
        <v>0</v>
      </c>
    </row>
    <row r="82" spans="1:68" x14ac:dyDescent="0.25">
      <c r="A82">
        <v>41</v>
      </c>
      <c r="B82">
        <v>0</v>
      </c>
      <c r="C82">
        <v>0</v>
      </c>
      <c r="D82">
        <v>0</v>
      </c>
      <c r="E82">
        <v>0</v>
      </c>
      <c r="F82">
        <v>0</v>
      </c>
      <c r="G82">
        <v>0</v>
      </c>
      <c r="H82">
        <v>0</v>
      </c>
      <c r="I82">
        <v>1</v>
      </c>
      <c r="J82">
        <v>0</v>
      </c>
      <c r="K82">
        <v>0</v>
      </c>
      <c r="L82">
        <v>0</v>
      </c>
      <c r="M82">
        <v>0</v>
      </c>
      <c r="N82">
        <v>0</v>
      </c>
      <c r="O82">
        <v>0</v>
      </c>
      <c r="P82">
        <v>0</v>
      </c>
      <c r="Q82">
        <v>0</v>
      </c>
      <c r="R82">
        <v>0</v>
      </c>
      <c r="S82">
        <v>0</v>
      </c>
      <c r="T82">
        <v>1</v>
      </c>
      <c r="U82">
        <v>1</v>
      </c>
      <c r="V82">
        <v>0</v>
      </c>
      <c r="W82">
        <v>0</v>
      </c>
      <c r="X82">
        <v>0</v>
      </c>
      <c r="Y82">
        <v>0</v>
      </c>
      <c r="Z82">
        <v>0</v>
      </c>
      <c r="AA82">
        <v>0</v>
      </c>
      <c r="AB82">
        <v>0</v>
      </c>
      <c r="AC82">
        <v>0</v>
      </c>
      <c r="AD82">
        <v>0</v>
      </c>
      <c r="AE82">
        <v>0</v>
      </c>
      <c r="AF82">
        <v>0</v>
      </c>
      <c r="AG82">
        <v>0</v>
      </c>
      <c r="AH82">
        <v>0</v>
      </c>
      <c r="AI82">
        <v>0</v>
      </c>
      <c r="AJ82">
        <v>0</v>
      </c>
      <c r="AK82">
        <v>0</v>
      </c>
      <c r="AL82">
        <v>0</v>
      </c>
      <c r="AM82">
        <v>0</v>
      </c>
      <c r="AN82">
        <v>0</v>
      </c>
      <c r="AO82">
        <v>0</v>
      </c>
      <c r="AP82">
        <v>0</v>
      </c>
      <c r="AQ82">
        <v>0</v>
      </c>
      <c r="AR82">
        <v>0</v>
      </c>
      <c r="AS82">
        <v>0</v>
      </c>
      <c r="AT82">
        <v>0</v>
      </c>
      <c r="AU82">
        <v>0</v>
      </c>
      <c r="AV82">
        <v>0</v>
      </c>
      <c r="AW82">
        <v>0</v>
      </c>
      <c r="AX82">
        <v>0</v>
      </c>
      <c r="AY82">
        <v>0</v>
      </c>
      <c r="AZ82">
        <v>0</v>
      </c>
      <c r="BA82">
        <v>0</v>
      </c>
      <c r="BB82">
        <v>0</v>
      </c>
      <c r="BC82">
        <v>0</v>
      </c>
      <c r="BD82">
        <v>0</v>
      </c>
      <c r="BE82">
        <v>0</v>
      </c>
      <c r="BF82">
        <v>0</v>
      </c>
      <c r="BG82">
        <v>0</v>
      </c>
      <c r="BH82">
        <v>0</v>
      </c>
      <c r="BI82">
        <v>0</v>
      </c>
      <c r="BJ82">
        <v>0</v>
      </c>
      <c r="BK82">
        <v>0</v>
      </c>
      <c r="BL82">
        <v>0</v>
      </c>
      <c r="BM82">
        <v>0</v>
      </c>
      <c r="BN82">
        <v>0</v>
      </c>
      <c r="BO82">
        <v>0</v>
      </c>
      <c r="BP82">
        <v>0</v>
      </c>
    </row>
    <row r="83" spans="1:68" x14ac:dyDescent="0.25">
      <c r="A83">
        <v>41</v>
      </c>
      <c r="B83">
        <v>0</v>
      </c>
      <c r="C83">
        <v>0</v>
      </c>
      <c r="D83">
        <v>0</v>
      </c>
      <c r="E83">
        <v>1</v>
      </c>
      <c r="F83">
        <v>0</v>
      </c>
      <c r="G83">
        <v>0</v>
      </c>
      <c r="H83">
        <v>0</v>
      </c>
      <c r="I83">
        <v>0</v>
      </c>
      <c r="J83">
        <v>0</v>
      </c>
      <c r="K83">
        <v>0</v>
      </c>
      <c r="L83">
        <v>0</v>
      </c>
      <c r="M83">
        <v>1</v>
      </c>
      <c r="N83">
        <v>0</v>
      </c>
      <c r="O83">
        <v>0</v>
      </c>
      <c r="P83">
        <v>1</v>
      </c>
      <c r="Q83">
        <v>0</v>
      </c>
      <c r="R83">
        <v>0</v>
      </c>
      <c r="S83">
        <v>0</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c r="BJ83">
        <v>0</v>
      </c>
      <c r="BK83">
        <v>0</v>
      </c>
      <c r="BL83">
        <v>0</v>
      </c>
      <c r="BM83">
        <v>0</v>
      </c>
      <c r="BN83">
        <v>0</v>
      </c>
      <c r="BO83">
        <v>0</v>
      </c>
      <c r="BP83">
        <v>0</v>
      </c>
    </row>
    <row r="84" spans="1:68" x14ac:dyDescent="0.25">
      <c r="A84">
        <v>42</v>
      </c>
      <c r="B84">
        <v>0</v>
      </c>
      <c r="C84">
        <v>0</v>
      </c>
      <c r="D84">
        <v>0</v>
      </c>
      <c r="E84">
        <v>0</v>
      </c>
      <c r="F84">
        <v>0</v>
      </c>
      <c r="G84">
        <v>0</v>
      </c>
      <c r="H84">
        <v>0</v>
      </c>
      <c r="I84">
        <v>0</v>
      </c>
      <c r="J84">
        <v>0</v>
      </c>
      <c r="K84">
        <v>0</v>
      </c>
      <c r="L84">
        <v>0</v>
      </c>
      <c r="M84">
        <v>0</v>
      </c>
      <c r="N84">
        <v>0</v>
      </c>
      <c r="O84">
        <v>0</v>
      </c>
      <c r="P84">
        <v>0</v>
      </c>
      <c r="Q84">
        <v>0</v>
      </c>
      <c r="R84">
        <v>0</v>
      </c>
      <c r="S84">
        <v>0</v>
      </c>
      <c r="T84">
        <v>0</v>
      </c>
      <c r="U84">
        <v>0</v>
      </c>
      <c r="V84">
        <v>0</v>
      </c>
      <c r="W84">
        <v>0</v>
      </c>
      <c r="X84">
        <v>0</v>
      </c>
      <c r="Y84">
        <v>0</v>
      </c>
      <c r="Z84">
        <v>0</v>
      </c>
      <c r="AA84">
        <v>0</v>
      </c>
      <c r="AB84">
        <v>0</v>
      </c>
      <c r="AC84">
        <v>0</v>
      </c>
      <c r="AD84">
        <v>0</v>
      </c>
      <c r="AE84">
        <v>1</v>
      </c>
      <c r="AF84">
        <v>0</v>
      </c>
      <c r="AG84">
        <v>0</v>
      </c>
      <c r="AH84">
        <v>0</v>
      </c>
      <c r="AI84">
        <v>0</v>
      </c>
      <c r="AJ84">
        <v>0</v>
      </c>
      <c r="AK84">
        <v>0</v>
      </c>
      <c r="AL84">
        <v>0</v>
      </c>
      <c r="AM84">
        <v>0</v>
      </c>
      <c r="AN84">
        <v>0</v>
      </c>
      <c r="AO84">
        <v>0</v>
      </c>
      <c r="AP84">
        <v>0</v>
      </c>
      <c r="AQ84">
        <v>0</v>
      </c>
      <c r="AR84">
        <v>0</v>
      </c>
      <c r="AS84">
        <v>0</v>
      </c>
      <c r="AT84">
        <v>0</v>
      </c>
      <c r="AU84">
        <v>0</v>
      </c>
      <c r="AV84">
        <v>0</v>
      </c>
      <c r="AW84">
        <v>0</v>
      </c>
      <c r="AX84">
        <v>1</v>
      </c>
      <c r="AY84">
        <v>0</v>
      </c>
      <c r="AZ84">
        <v>0</v>
      </c>
      <c r="BA84">
        <v>0</v>
      </c>
      <c r="BB84">
        <v>0</v>
      </c>
      <c r="BC84">
        <v>0</v>
      </c>
      <c r="BD84">
        <v>0</v>
      </c>
      <c r="BE84">
        <v>0</v>
      </c>
      <c r="BF84">
        <v>1</v>
      </c>
      <c r="BG84">
        <v>0</v>
      </c>
      <c r="BH84">
        <v>0</v>
      </c>
      <c r="BI84">
        <v>0</v>
      </c>
      <c r="BJ84">
        <v>0</v>
      </c>
      <c r="BK84">
        <v>0</v>
      </c>
      <c r="BL84">
        <v>0</v>
      </c>
      <c r="BM84">
        <v>0</v>
      </c>
      <c r="BN84">
        <v>0</v>
      </c>
      <c r="BO84">
        <v>0</v>
      </c>
      <c r="BP84">
        <v>0</v>
      </c>
    </row>
    <row r="85" spans="1:68" x14ac:dyDescent="0.25">
      <c r="A85">
        <v>42</v>
      </c>
      <c r="B85">
        <v>0</v>
      </c>
      <c r="C85">
        <v>0</v>
      </c>
      <c r="D85">
        <v>0</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1</v>
      </c>
      <c r="AG85">
        <v>0</v>
      </c>
      <c r="AH85">
        <v>0</v>
      </c>
      <c r="AI85">
        <v>0</v>
      </c>
      <c r="AJ85">
        <v>0</v>
      </c>
      <c r="AK85">
        <v>0</v>
      </c>
      <c r="AL85">
        <v>0</v>
      </c>
      <c r="AM85">
        <v>0</v>
      </c>
      <c r="AN85">
        <v>0</v>
      </c>
      <c r="AO85">
        <v>0</v>
      </c>
      <c r="AP85">
        <v>0</v>
      </c>
      <c r="AQ85">
        <v>0</v>
      </c>
      <c r="AR85">
        <v>0</v>
      </c>
      <c r="AS85">
        <v>0</v>
      </c>
      <c r="AT85">
        <v>0</v>
      </c>
      <c r="AU85">
        <v>0</v>
      </c>
      <c r="AV85">
        <v>0</v>
      </c>
      <c r="AW85">
        <v>0</v>
      </c>
      <c r="AX85">
        <v>0</v>
      </c>
      <c r="AY85">
        <v>0</v>
      </c>
      <c r="AZ85">
        <v>0</v>
      </c>
      <c r="BA85">
        <v>0</v>
      </c>
      <c r="BB85">
        <v>0</v>
      </c>
      <c r="BC85">
        <v>0</v>
      </c>
      <c r="BD85">
        <v>0</v>
      </c>
      <c r="BE85">
        <v>1</v>
      </c>
      <c r="BF85">
        <v>0</v>
      </c>
      <c r="BG85">
        <v>0</v>
      </c>
      <c r="BH85">
        <v>1</v>
      </c>
      <c r="BI85">
        <v>0</v>
      </c>
      <c r="BJ85">
        <v>0</v>
      </c>
      <c r="BK85">
        <v>0</v>
      </c>
      <c r="BL85">
        <v>0</v>
      </c>
      <c r="BM85">
        <v>0</v>
      </c>
      <c r="BN85">
        <v>0</v>
      </c>
      <c r="BO85">
        <v>0</v>
      </c>
      <c r="BP85">
        <v>0</v>
      </c>
    </row>
    <row r="86" spans="1:68" x14ac:dyDescent="0.25">
      <c r="A86">
        <v>43</v>
      </c>
      <c r="B86">
        <v>0</v>
      </c>
      <c r="C86">
        <v>0</v>
      </c>
      <c r="D86">
        <v>0</v>
      </c>
      <c r="E86">
        <v>0</v>
      </c>
      <c r="F86">
        <v>0</v>
      </c>
      <c r="G86">
        <v>0</v>
      </c>
      <c r="H86">
        <v>0</v>
      </c>
      <c r="I86">
        <v>0</v>
      </c>
      <c r="J86">
        <v>0</v>
      </c>
      <c r="K86">
        <v>0</v>
      </c>
      <c r="L86">
        <v>0</v>
      </c>
      <c r="M86">
        <v>0</v>
      </c>
      <c r="N86">
        <v>0</v>
      </c>
      <c r="O86">
        <v>0</v>
      </c>
      <c r="P86">
        <v>0</v>
      </c>
      <c r="Q86">
        <v>0</v>
      </c>
      <c r="R86">
        <v>0</v>
      </c>
      <c r="S86">
        <v>0</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c r="AO86">
        <v>1</v>
      </c>
      <c r="AP86">
        <v>0</v>
      </c>
      <c r="AQ86">
        <v>0</v>
      </c>
      <c r="AR86">
        <v>0</v>
      </c>
      <c r="AS86">
        <v>0</v>
      </c>
      <c r="AT86">
        <v>0</v>
      </c>
      <c r="AU86">
        <v>1</v>
      </c>
      <c r="AV86">
        <v>0</v>
      </c>
      <c r="AW86">
        <v>0</v>
      </c>
      <c r="AX86">
        <v>0</v>
      </c>
      <c r="AY86">
        <v>0</v>
      </c>
      <c r="AZ86">
        <v>0</v>
      </c>
      <c r="BA86">
        <v>0</v>
      </c>
      <c r="BB86">
        <v>0</v>
      </c>
      <c r="BC86">
        <v>0</v>
      </c>
      <c r="BD86">
        <v>1</v>
      </c>
      <c r="BE86">
        <v>0</v>
      </c>
      <c r="BF86">
        <v>0</v>
      </c>
      <c r="BG86">
        <v>0</v>
      </c>
      <c r="BH86">
        <v>0</v>
      </c>
      <c r="BI86">
        <v>0</v>
      </c>
      <c r="BJ86">
        <v>0</v>
      </c>
      <c r="BK86">
        <v>0</v>
      </c>
      <c r="BL86">
        <v>0</v>
      </c>
      <c r="BM86">
        <v>0</v>
      </c>
      <c r="BN86">
        <v>0</v>
      </c>
      <c r="BO86">
        <v>0</v>
      </c>
      <c r="BP86">
        <v>0</v>
      </c>
    </row>
    <row r="87" spans="1:68" x14ac:dyDescent="0.25">
      <c r="A87">
        <v>43</v>
      </c>
      <c r="B87">
        <v>0</v>
      </c>
      <c r="C87">
        <v>0</v>
      </c>
      <c r="D87">
        <v>0</v>
      </c>
      <c r="E87">
        <v>0</v>
      </c>
      <c r="F87">
        <v>0</v>
      </c>
      <c r="G87">
        <v>0</v>
      </c>
      <c r="H87">
        <v>1</v>
      </c>
      <c r="I87">
        <v>0</v>
      </c>
      <c r="J87">
        <v>0</v>
      </c>
      <c r="K87">
        <v>0</v>
      </c>
      <c r="L87">
        <v>0</v>
      </c>
      <c r="M87">
        <v>0</v>
      </c>
      <c r="N87">
        <v>0</v>
      </c>
      <c r="O87">
        <v>0</v>
      </c>
      <c r="P87">
        <v>0</v>
      </c>
      <c r="Q87">
        <v>0</v>
      </c>
      <c r="R87">
        <v>0</v>
      </c>
      <c r="S87">
        <v>0</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0</v>
      </c>
      <c r="AW87">
        <v>1</v>
      </c>
      <c r="AX87">
        <v>0</v>
      </c>
      <c r="AY87">
        <v>0</v>
      </c>
      <c r="AZ87">
        <v>0</v>
      </c>
      <c r="BA87">
        <v>0</v>
      </c>
      <c r="BB87">
        <v>0</v>
      </c>
      <c r="BC87">
        <v>0</v>
      </c>
      <c r="BD87">
        <v>0</v>
      </c>
      <c r="BE87">
        <v>0</v>
      </c>
      <c r="BF87">
        <v>0</v>
      </c>
      <c r="BG87">
        <v>0</v>
      </c>
      <c r="BH87">
        <v>0</v>
      </c>
      <c r="BI87">
        <v>0</v>
      </c>
      <c r="BJ87">
        <v>0</v>
      </c>
      <c r="BK87">
        <v>0</v>
      </c>
      <c r="BL87">
        <v>0</v>
      </c>
      <c r="BM87">
        <v>0</v>
      </c>
      <c r="BN87">
        <v>1</v>
      </c>
      <c r="BO87">
        <v>0</v>
      </c>
      <c r="BP87">
        <v>0</v>
      </c>
    </row>
    <row r="88" spans="1:68" x14ac:dyDescent="0.25">
      <c r="A88">
        <v>44</v>
      </c>
      <c r="B88">
        <v>0</v>
      </c>
      <c r="C88">
        <v>0</v>
      </c>
      <c r="D88">
        <v>0</v>
      </c>
      <c r="E88">
        <v>0</v>
      </c>
      <c r="F88">
        <v>0</v>
      </c>
      <c r="G88">
        <v>0</v>
      </c>
      <c r="H88">
        <v>0</v>
      </c>
      <c r="I88">
        <v>0</v>
      </c>
      <c r="J88">
        <v>0</v>
      </c>
      <c r="K88">
        <v>0</v>
      </c>
      <c r="L88">
        <v>1</v>
      </c>
      <c r="M88">
        <v>0</v>
      </c>
      <c r="N88">
        <v>0</v>
      </c>
      <c r="O88">
        <v>0</v>
      </c>
      <c r="P88">
        <v>0</v>
      </c>
      <c r="Q88">
        <v>0</v>
      </c>
      <c r="R88">
        <v>0</v>
      </c>
      <c r="S88">
        <v>0</v>
      </c>
      <c r="T88">
        <v>0</v>
      </c>
      <c r="U88">
        <v>0</v>
      </c>
      <c r="V88">
        <v>0</v>
      </c>
      <c r="W88">
        <v>0</v>
      </c>
      <c r="X88">
        <v>0</v>
      </c>
      <c r="Y88">
        <v>0</v>
      </c>
      <c r="Z88">
        <v>0</v>
      </c>
      <c r="AA88">
        <v>0</v>
      </c>
      <c r="AB88">
        <v>0</v>
      </c>
      <c r="AC88">
        <v>0</v>
      </c>
      <c r="AD88">
        <v>0</v>
      </c>
      <c r="AE88">
        <v>0</v>
      </c>
      <c r="AF88">
        <v>0</v>
      </c>
      <c r="AG88">
        <v>0</v>
      </c>
      <c r="AH88">
        <v>1</v>
      </c>
      <c r="AI88">
        <v>0</v>
      </c>
      <c r="AJ88">
        <v>0</v>
      </c>
      <c r="AK88">
        <v>0</v>
      </c>
      <c r="AL88">
        <v>0</v>
      </c>
      <c r="AM88">
        <v>0</v>
      </c>
      <c r="AN88">
        <v>0</v>
      </c>
      <c r="AO88">
        <v>0</v>
      </c>
      <c r="AP88">
        <v>0</v>
      </c>
      <c r="AQ88">
        <v>0</v>
      </c>
      <c r="AR88">
        <v>0</v>
      </c>
      <c r="AS88">
        <v>1</v>
      </c>
      <c r="AT88">
        <v>0</v>
      </c>
      <c r="AU88">
        <v>0</v>
      </c>
      <c r="AV88">
        <v>0</v>
      </c>
      <c r="AW88">
        <v>0</v>
      </c>
      <c r="AX88">
        <v>0</v>
      </c>
      <c r="AY88">
        <v>0</v>
      </c>
      <c r="AZ88">
        <v>0</v>
      </c>
      <c r="BA88">
        <v>0</v>
      </c>
      <c r="BB88">
        <v>0</v>
      </c>
      <c r="BC88">
        <v>0</v>
      </c>
      <c r="BD88">
        <v>0</v>
      </c>
      <c r="BE88">
        <v>0</v>
      </c>
      <c r="BF88">
        <v>0</v>
      </c>
      <c r="BG88">
        <v>0</v>
      </c>
      <c r="BH88">
        <v>0</v>
      </c>
      <c r="BI88">
        <v>0</v>
      </c>
      <c r="BJ88">
        <v>0</v>
      </c>
      <c r="BK88">
        <v>0</v>
      </c>
      <c r="BL88">
        <v>0</v>
      </c>
      <c r="BM88">
        <v>0</v>
      </c>
      <c r="BN88">
        <v>0</v>
      </c>
      <c r="BO88">
        <v>0</v>
      </c>
      <c r="BP88">
        <v>0</v>
      </c>
    </row>
    <row r="89" spans="1:68" x14ac:dyDescent="0.25">
      <c r="A89">
        <v>44</v>
      </c>
      <c r="B89">
        <v>0</v>
      </c>
      <c r="C89">
        <v>1</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v>0</v>
      </c>
      <c r="AO89">
        <v>0</v>
      </c>
      <c r="AP89">
        <v>0</v>
      </c>
      <c r="AQ89">
        <v>0</v>
      </c>
      <c r="AR89">
        <v>0</v>
      </c>
      <c r="AS89">
        <v>0</v>
      </c>
      <c r="AT89">
        <v>0</v>
      </c>
      <c r="AU89">
        <v>0</v>
      </c>
      <c r="AV89">
        <v>0</v>
      </c>
      <c r="AW89">
        <v>0</v>
      </c>
      <c r="AX89">
        <v>0</v>
      </c>
      <c r="AY89">
        <v>0</v>
      </c>
      <c r="AZ89">
        <v>0</v>
      </c>
      <c r="BA89">
        <v>0</v>
      </c>
      <c r="BB89">
        <v>0</v>
      </c>
      <c r="BC89">
        <v>0</v>
      </c>
      <c r="BD89">
        <v>0</v>
      </c>
      <c r="BE89">
        <v>0</v>
      </c>
      <c r="BF89">
        <v>0</v>
      </c>
      <c r="BG89">
        <v>0</v>
      </c>
      <c r="BH89">
        <v>0</v>
      </c>
      <c r="BI89">
        <v>0</v>
      </c>
      <c r="BJ89">
        <v>0</v>
      </c>
      <c r="BK89">
        <v>0</v>
      </c>
      <c r="BL89">
        <v>0</v>
      </c>
      <c r="BM89">
        <v>1</v>
      </c>
      <c r="BN89">
        <v>0</v>
      </c>
      <c r="BO89">
        <v>0</v>
      </c>
      <c r="BP89">
        <v>0</v>
      </c>
    </row>
    <row r="90" spans="1:68" x14ac:dyDescent="0.25">
      <c r="A90">
        <v>45</v>
      </c>
      <c r="B90">
        <v>0</v>
      </c>
      <c r="C90">
        <v>0</v>
      </c>
      <c r="D90">
        <v>1</v>
      </c>
      <c r="E90">
        <v>0</v>
      </c>
      <c r="F90">
        <v>0</v>
      </c>
      <c r="G90">
        <v>0</v>
      </c>
      <c r="H90">
        <v>0</v>
      </c>
      <c r="I90">
        <v>0</v>
      </c>
      <c r="J90">
        <v>0</v>
      </c>
      <c r="K90">
        <v>0</v>
      </c>
      <c r="L90">
        <v>0</v>
      </c>
      <c r="M90">
        <v>0</v>
      </c>
      <c r="N90">
        <v>0</v>
      </c>
      <c r="O90">
        <v>0</v>
      </c>
      <c r="P90">
        <v>0</v>
      </c>
      <c r="Q90">
        <v>0</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1</v>
      </c>
      <c r="AW90">
        <v>0</v>
      </c>
      <c r="AX90">
        <v>0</v>
      </c>
      <c r="AY90">
        <v>0</v>
      </c>
      <c r="AZ90">
        <v>0</v>
      </c>
      <c r="BA90">
        <v>0</v>
      </c>
      <c r="BB90">
        <v>0</v>
      </c>
      <c r="BC90">
        <v>1</v>
      </c>
      <c r="BD90">
        <v>0</v>
      </c>
      <c r="BE90">
        <v>0</v>
      </c>
      <c r="BF90">
        <v>0</v>
      </c>
      <c r="BG90">
        <v>0</v>
      </c>
      <c r="BH90">
        <v>0</v>
      </c>
      <c r="BI90">
        <v>0</v>
      </c>
      <c r="BJ90">
        <v>0</v>
      </c>
      <c r="BK90">
        <v>0</v>
      </c>
      <c r="BL90">
        <v>0</v>
      </c>
      <c r="BM90">
        <v>0</v>
      </c>
      <c r="BN90">
        <v>0</v>
      </c>
      <c r="BO90">
        <v>0</v>
      </c>
      <c r="BP90">
        <v>0</v>
      </c>
    </row>
    <row r="91" spans="1:68" x14ac:dyDescent="0.25">
      <c r="A91">
        <v>45</v>
      </c>
      <c r="B91">
        <v>0</v>
      </c>
      <c r="C91">
        <v>0</v>
      </c>
      <c r="D91">
        <v>0</v>
      </c>
      <c r="E91">
        <v>0</v>
      </c>
      <c r="F91">
        <v>0</v>
      </c>
      <c r="G91">
        <v>0</v>
      </c>
      <c r="H91">
        <v>0</v>
      </c>
      <c r="I91">
        <v>0</v>
      </c>
      <c r="J91">
        <v>0</v>
      </c>
      <c r="K91">
        <v>0</v>
      </c>
      <c r="L91">
        <v>0</v>
      </c>
      <c r="M91">
        <v>0</v>
      </c>
      <c r="N91">
        <v>0</v>
      </c>
      <c r="O91">
        <v>0</v>
      </c>
      <c r="P91">
        <v>0</v>
      </c>
      <c r="Q91">
        <v>0</v>
      </c>
      <c r="R91">
        <v>0</v>
      </c>
      <c r="S91">
        <v>1</v>
      </c>
      <c r="T91">
        <v>0</v>
      </c>
      <c r="U91">
        <v>0</v>
      </c>
      <c r="V91">
        <v>0</v>
      </c>
      <c r="W91">
        <v>0</v>
      </c>
      <c r="X91">
        <v>0</v>
      </c>
      <c r="Y91">
        <v>0</v>
      </c>
      <c r="Z91">
        <v>0</v>
      </c>
      <c r="AA91">
        <v>1</v>
      </c>
      <c r="AB91">
        <v>1</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0</v>
      </c>
      <c r="AZ91">
        <v>0</v>
      </c>
      <c r="BA91">
        <v>0</v>
      </c>
      <c r="BB91">
        <v>0</v>
      </c>
      <c r="BC91">
        <v>0</v>
      </c>
      <c r="BD91">
        <v>0</v>
      </c>
      <c r="BE91">
        <v>0</v>
      </c>
      <c r="BF91">
        <v>0</v>
      </c>
      <c r="BG91">
        <v>0</v>
      </c>
      <c r="BH91">
        <v>0</v>
      </c>
      <c r="BI91">
        <v>0</v>
      </c>
      <c r="BJ91">
        <v>0</v>
      </c>
      <c r="BK91">
        <v>0</v>
      </c>
      <c r="BL91">
        <v>0</v>
      </c>
      <c r="BM91">
        <v>0</v>
      </c>
      <c r="BN91">
        <v>0</v>
      </c>
      <c r="BO91">
        <v>0</v>
      </c>
      <c r="BP91">
        <v>0</v>
      </c>
    </row>
    <row r="92" spans="1:68" x14ac:dyDescent="0.25">
      <c r="A92">
        <v>46</v>
      </c>
      <c r="B92">
        <v>0</v>
      </c>
      <c r="C92">
        <v>0</v>
      </c>
      <c r="D92">
        <v>0</v>
      </c>
      <c r="E92">
        <v>0</v>
      </c>
      <c r="F92">
        <v>0</v>
      </c>
      <c r="G92">
        <v>0</v>
      </c>
      <c r="H92">
        <v>0</v>
      </c>
      <c r="I92">
        <v>0</v>
      </c>
      <c r="J92">
        <v>0</v>
      </c>
      <c r="K92">
        <v>0</v>
      </c>
      <c r="L92">
        <v>0</v>
      </c>
      <c r="M92">
        <v>0</v>
      </c>
      <c r="N92">
        <v>0</v>
      </c>
      <c r="O92">
        <v>0</v>
      </c>
      <c r="P92">
        <v>0</v>
      </c>
      <c r="Q92">
        <v>0</v>
      </c>
      <c r="R92">
        <v>0</v>
      </c>
      <c r="S92">
        <v>0</v>
      </c>
      <c r="T92">
        <v>0</v>
      </c>
      <c r="U92">
        <v>0</v>
      </c>
      <c r="V92">
        <v>0</v>
      </c>
      <c r="W92">
        <v>0</v>
      </c>
      <c r="X92">
        <v>1</v>
      </c>
      <c r="Y92">
        <v>0</v>
      </c>
      <c r="Z92">
        <v>0</v>
      </c>
      <c r="AA92">
        <v>0</v>
      </c>
      <c r="AB92">
        <v>0</v>
      </c>
      <c r="AC92">
        <v>0</v>
      </c>
      <c r="AD92">
        <v>0</v>
      </c>
      <c r="AE92">
        <v>0</v>
      </c>
      <c r="AF92">
        <v>0</v>
      </c>
      <c r="AG92">
        <v>0</v>
      </c>
      <c r="AH92">
        <v>0</v>
      </c>
      <c r="AI92">
        <v>0</v>
      </c>
      <c r="AJ92">
        <v>1</v>
      </c>
      <c r="AK92">
        <v>0</v>
      </c>
      <c r="AL92">
        <v>0</v>
      </c>
      <c r="AM92">
        <v>0</v>
      </c>
      <c r="AN92">
        <v>0</v>
      </c>
      <c r="AO92">
        <v>0</v>
      </c>
      <c r="AP92">
        <v>0</v>
      </c>
      <c r="AQ92">
        <v>1</v>
      </c>
      <c r="AR92">
        <v>0</v>
      </c>
      <c r="AS92">
        <v>0</v>
      </c>
      <c r="AT92">
        <v>0</v>
      </c>
      <c r="AU92">
        <v>0</v>
      </c>
      <c r="AV92">
        <v>0</v>
      </c>
      <c r="AW92">
        <v>0</v>
      </c>
      <c r="AX92">
        <v>0</v>
      </c>
      <c r="AY92">
        <v>0</v>
      </c>
      <c r="AZ92">
        <v>0</v>
      </c>
      <c r="BA92">
        <v>0</v>
      </c>
      <c r="BB92">
        <v>0</v>
      </c>
      <c r="BC92">
        <v>0</v>
      </c>
      <c r="BD92">
        <v>0</v>
      </c>
      <c r="BE92">
        <v>0</v>
      </c>
      <c r="BF92">
        <v>0</v>
      </c>
      <c r="BG92">
        <v>0</v>
      </c>
      <c r="BH92">
        <v>0</v>
      </c>
      <c r="BI92">
        <v>0</v>
      </c>
      <c r="BJ92">
        <v>0</v>
      </c>
      <c r="BK92">
        <v>0</v>
      </c>
      <c r="BL92">
        <v>0</v>
      </c>
      <c r="BM92">
        <v>0</v>
      </c>
      <c r="BN92">
        <v>0</v>
      </c>
      <c r="BO92">
        <v>0</v>
      </c>
      <c r="BP92">
        <v>0</v>
      </c>
    </row>
    <row r="93" spans="1:68" x14ac:dyDescent="0.25">
      <c r="A93">
        <v>46</v>
      </c>
      <c r="B93">
        <v>0</v>
      </c>
      <c r="C93">
        <v>0</v>
      </c>
      <c r="D93">
        <v>0</v>
      </c>
      <c r="E93">
        <v>0</v>
      </c>
      <c r="F93">
        <v>0</v>
      </c>
      <c r="G93">
        <v>0</v>
      </c>
      <c r="H93">
        <v>0</v>
      </c>
      <c r="I93">
        <v>1</v>
      </c>
      <c r="J93">
        <v>0</v>
      </c>
      <c r="K93">
        <v>0</v>
      </c>
      <c r="L93">
        <v>0</v>
      </c>
      <c r="M93">
        <v>0</v>
      </c>
      <c r="N93">
        <v>0</v>
      </c>
      <c r="O93">
        <v>0</v>
      </c>
      <c r="P93">
        <v>0</v>
      </c>
      <c r="Q93">
        <v>1</v>
      </c>
      <c r="R93">
        <v>0</v>
      </c>
      <c r="S93">
        <v>0</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c r="AO93">
        <v>0</v>
      </c>
      <c r="AP93">
        <v>0</v>
      </c>
      <c r="AQ93">
        <v>0</v>
      </c>
      <c r="AR93">
        <v>0</v>
      </c>
      <c r="AS93">
        <v>0</v>
      </c>
      <c r="AT93">
        <v>0</v>
      </c>
      <c r="AU93">
        <v>0</v>
      </c>
      <c r="AV93">
        <v>0</v>
      </c>
      <c r="AW93">
        <v>0</v>
      </c>
      <c r="AX93">
        <v>0</v>
      </c>
      <c r="AY93">
        <v>1</v>
      </c>
      <c r="AZ93">
        <v>0</v>
      </c>
      <c r="BA93">
        <v>0</v>
      </c>
      <c r="BB93">
        <v>0</v>
      </c>
      <c r="BC93">
        <v>0</v>
      </c>
      <c r="BD93">
        <v>0</v>
      </c>
      <c r="BE93">
        <v>0</v>
      </c>
      <c r="BF93">
        <v>0</v>
      </c>
      <c r="BG93">
        <v>0</v>
      </c>
      <c r="BH93">
        <v>0</v>
      </c>
      <c r="BI93">
        <v>0</v>
      </c>
      <c r="BJ93">
        <v>0</v>
      </c>
      <c r="BK93">
        <v>0</v>
      </c>
      <c r="BL93">
        <v>0</v>
      </c>
      <c r="BM93">
        <v>0</v>
      </c>
      <c r="BN93">
        <v>0</v>
      </c>
      <c r="BO93">
        <v>0</v>
      </c>
      <c r="BP93">
        <v>0</v>
      </c>
    </row>
    <row r="94" spans="1:68" x14ac:dyDescent="0.25">
      <c r="A94">
        <v>47</v>
      </c>
      <c r="B94">
        <v>0</v>
      </c>
      <c r="C94">
        <v>0</v>
      </c>
      <c r="D94">
        <v>0</v>
      </c>
      <c r="E94">
        <v>0</v>
      </c>
      <c r="F94">
        <v>0</v>
      </c>
      <c r="G94">
        <v>0</v>
      </c>
      <c r="H94">
        <v>0</v>
      </c>
      <c r="I94">
        <v>0</v>
      </c>
      <c r="J94">
        <v>0</v>
      </c>
      <c r="K94">
        <v>0</v>
      </c>
      <c r="L94">
        <v>0</v>
      </c>
      <c r="M94">
        <v>0</v>
      </c>
      <c r="N94">
        <v>0</v>
      </c>
      <c r="O94">
        <v>0</v>
      </c>
      <c r="P94">
        <v>1</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v>0</v>
      </c>
      <c r="AO94">
        <v>0</v>
      </c>
      <c r="AP94">
        <v>0</v>
      </c>
      <c r="AQ94">
        <v>0</v>
      </c>
      <c r="AR94">
        <v>0</v>
      </c>
      <c r="AS94">
        <v>0</v>
      </c>
      <c r="AT94">
        <v>0</v>
      </c>
      <c r="AU94">
        <v>0</v>
      </c>
      <c r="AV94">
        <v>0</v>
      </c>
      <c r="AW94">
        <v>0</v>
      </c>
      <c r="AX94">
        <v>0</v>
      </c>
      <c r="AY94">
        <v>0</v>
      </c>
      <c r="AZ94">
        <v>0</v>
      </c>
      <c r="BA94">
        <v>0</v>
      </c>
      <c r="BB94">
        <v>0</v>
      </c>
      <c r="BC94">
        <v>0</v>
      </c>
      <c r="BD94">
        <v>0</v>
      </c>
      <c r="BE94">
        <v>0</v>
      </c>
      <c r="BF94">
        <v>0</v>
      </c>
      <c r="BG94">
        <v>0</v>
      </c>
      <c r="BH94">
        <v>0</v>
      </c>
      <c r="BI94">
        <v>0</v>
      </c>
      <c r="BJ94">
        <v>0</v>
      </c>
      <c r="BK94">
        <v>0</v>
      </c>
      <c r="BL94">
        <v>0</v>
      </c>
      <c r="BM94">
        <v>0</v>
      </c>
      <c r="BN94">
        <v>0</v>
      </c>
      <c r="BO94">
        <v>1</v>
      </c>
      <c r="BP94">
        <v>0</v>
      </c>
    </row>
    <row r="95" spans="1:68" x14ac:dyDescent="0.25">
      <c r="A95">
        <v>47</v>
      </c>
      <c r="B95">
        <v>0</v>
      </c>
      <c r="C95">
        <v>0</v>
      </c>
      <c r="D95">
        <v>0</v>
      </c>
      <c r="E95">
        <v>1</v>
      </c>
      <c r="F95">
        <v>0</v>
      </c>
      <c r="G95">
        <v>0</v>
      </c>
      <c r="H95">
        <v>0</v>
      </c>
      <c r="I95">
        <v>0</v>
      </c>
      <c r="J95">
        <v>0</v>
      </c>
      <c r="K95">
        <v>0</v>
      </c>
      <c r="L95">
        <v>0</v>
      </c>
      <c r="M95">
        <v>0</v>
      </c>
      <c r="N95">
        <v>1</v>
      </c>
      <c r="O95">
        <v>0</v>
      </c>
      <c r="P95">
        <v>0</v>
      </c>
      <c r="Q95">
        <v>0</v>
      </c>
      <c r="R95">
        <v>0</v>
      </c>
      <c r="S95">
        <v>0</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c r="AO95">
        <v>0</v>
      </c>
      <c r="AP95">
        <v>0</v>
      </c>
      <c r="AQ95">
        <v>0</v>
      </c>
      <c r="AR95">
        <v>0</v>
      </c>
      <c r="AS95">
        <v>0</v>
      </c>
      <c r="AT95">
        <v>0</v>
      </c>
      <c r="AU95">
        <v>0</v>
      </c>
      <c r="AV95">
        <v>0</v>
      </c>
      <c r="AW95">
        <v>0</v>
      </c>
      <c r="AX95">
        <v>0</v>
      </c>
      <c r="AY95">
        <v>0</v>
      </c>
      <c r="AZ95">
        <v>0</v>
      </c>
      <c r="BA95">
        <v>1</v>
      </c>
      <c r="BB95">
        <v>0</v>
      </c>
      <c r="BC95">
        <v>0</v>
      </c>
      <c r="BD95">
        <v>0</v>
      </c>
      <c r="BE95">
        <v>0</v>
      </c>
      <c r="BF95">
        <v>0</v>
      </c>
      <c r="BG95">
        <v>0</v>
      </c>
      <c r="BH95">
        <v>0</v>
      </c>
      <c r="BI95">
        <v>0</v>
      </c>
      <c r="BJ95">
        <v>0</v>
      </c>
      <c r="BK95">
        <v>0</v>
      </c>
      <c r="BL95">
        <v>0</v>
      </c>
      <c r="BM95">
        <v>0</v>
      </c>
      <c r="BN95">
        <v>0</v>
      </c>
      <c r="BO95">
        <v>0</v>
      </c>
      <c r="BP95">
        <v>0</v>
      </c>
    </row>
    <row r="96" spans="1:68" x14ac:dyDescent="0.25">
      <c r="A96">
        <v>48</v>
      </c>
      <c r="B96">
        <v>0</v>
      </c>
      <c r="C96">
        <v>0</v>
      </c>
      <c r="D96">
        <v>0</v>
      </c>
      <c r="E96">
        <v>0</v>
      </c>
      <c r="F96">
        <v>0</v>
      </c>
      <c r="G96">
        <v>0</v>
      </c>
      <c r="H96">
        <v>0</v>
      </c>
      <c r="I96">
        <v>0</v>
      </c>
      <c r="J96">
        <v>0</v>
      </c>
      <c r="K96">
        <v>0</v>
      </c>
      <c r="L96">
        <v>0</v>
      </c>
      <c r="M96">
        <v>0</v>
      </c>
      <c r="N96">
        <v>0</v>
      </c>
      <c r="O96">
        <v>0</v>
      </c>
      <c r="P96">
        <v>0</v>
      </c>
      <c r="Q96">
        <v>0</v>
      </c>
      <c r="R96">
        <v>0</v>
      </c>
      <c r="S96">
        <v>0</v>
      </c>
      <c r="T96">
        <v>0</v>
      </c>
      <c r="U96">
        <v>0</v>
      </c>
      <c r="V96">
        <v>0</v>
      </c>
      <c r="W96">
        <v>0</v>
      </c>
      <c r="X96">
        <v>0</v>
      </c>
      <c r="Y96">
        <v>0</v>
      </c>
      <c r="Z96">
        <v>0</v>
      </c>
      <c r="AA96">
        <v>0</v>
      </c>
      <c r="AB96">
        <v>0</v>
      </c>
      <c r="AC96">
        <v>0</v>
      </c>
      <c r="AD96">
        <v>0</v>
      </c>
      <c r="AE96">
        <v>1</v>
      </c>
      <c r="AF96">
        <v>0</v>
      </c>
      <c r="AG96">
        <v>0</v>
      </c>
      <c r="AH96">
        <v>0</v>
      </c>
      <c r="AI96">
        <v>0</v>
      </c>
      <c r="AJ96">
        <v>0</v>
      </c>
      <c r="AK96">
        <v>0</v>
      </c>
      <c r="AL96">
        <v>0</v>
      </c>
      <c r="AM96">
        <v>1</v>
      </c>
      <c r="AN96">
        <v>0</v>
      </c>
      <c r="AO96">
        <v>0</v>
      </c>
      <c r="AP96">
        <v>0</v>
      </c>
      <c r="AQ96">
        <v>0</v>
      </c>
      <c r="AR96">
        <v>0</v>
      </c>
      <c r="AS96">
        <v>0</v>
      </c>
      <c r="AT96">
        <v>0</v>
      </c>
      <c r="AU96">
        <v>0</v>
      </c>
      <c r="AV96">
        <v>0</v>
      </c>
      <c r="AW96">
        <v>0</v>
      </c>
      <c r="AX96">
        <v>0</v>
      </c>
      <c r="AY96">
        <v>0</v>
      </c>
      <c r="AZ96">
        <v>0</v>
      </c>
      <c r="BA96">
        <v>0</v>
      </c>
      <c r="BB96">
        <v>0</v>
      </c>
      <c r="BC96">
        <v>0</v>
      </c>
      <c r="BD96">
        <v>1</v>
      </c>
      <c r="BE96">
        <v>0</v>
      </c>
      <c r="BF96">
        <v>0</v>
      </c>
      <c r="BG96">
        <v>0</v>
      </c>
      <c r="BH96">
        <v>0</v>
      </c>
      <c r="BI96">
        <v>0</v>
      </c>
      <c r="BJ96">
        <v>0</v>
      </c>
      <c r="BK96">
        <v>0</v>
      </c>
      <c r="BL96">
        <v>0</v>
      </c>
      <c r="BM96">
        <v>0</v>
      </c>
      <c r="BN96">
        <v>0</v>
      </c>
      <c r="BO96">
        <v>0</v>
      </c>
      <c r="BP96">
        <v>0</v>
      </c>
    </row>
    <row r="97" spans="1:68" x14ac:dyDescent="0.25">
      <c r="A97">
        <v>48</v>
      </c>
      <c r="B97">
        <v>0</v>
      </c>
      <c r="C97">
        <v>0</v>
      </c>
      <c r="D97">
        <v>0</v>
      </c>
      <c r="E97">
        <v>0</v>
      </c>
      <c r="F97">
        <v>0</v>
      </c>
      <c r="G97">
        <v>0</v>
      </c>
      <c r="H97">
        <v>0</v>
      </c>
      <c r="I97">
        <v>0</v>
      </c>
      <c r="J97">
        <v>0</v>
      </c>
      <c r="K97">
        <v>0</v>
      </c>
      <c r="L97">
        <v>0</v>
      </c>
      <c r="M97">
        <v>0</v>
      </c>
      <c r="N97">
        <v>0</v>
      </c>
      <c r="O97">
        <v>0</v>
      </c>
      <c r="P97">
        <v>0</v>
      </c>
      <c r="Q97">
        <v>0</v>
      </c>
      <c r="R97">
        <v>0</v>
      </c>
      <c r="S97">
        <v>0</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1</v>
      </c>
      <c r="BA97">
        <v>0</v>
      </c>
      <c r="BB97">
        <v>0</v>
      </c>
      <c r="BC97">
        <v>0</v>
      </c>
      <c r="BD97">
        <v>0</v>
      </c>
      <c r="BE97">
        <v>0</v>
      </c>
      <c r="BF97">
        <v>0</v>
      </c>
      <c r="BG97">
        <v>0</v>
      </c>
      <c r="BH97">
        <v>0</v>
      </c>
      <c r="BI97">
        <v>0</v>
      </c>
      <c r="BJ97">
        <v>1</v>
      </c>
      <c r="BK97">
        <v>1</v>
      </c>
      <c r="BL97">
        <v>0</v>
      </c>
      <c r="BM97">
        <v>0</v>
      </c>
      <c r="BN97">
        <v>0</v>
      </c>
      <c r="BO97">
        <v>0</v>
      </c>
      <c r="BP97">
        <v>0</v>
      </c>
    </row>
    <row r="98" spans="1:68" x14ac:dyDescent="0.25">
      <c r="A98">
        <v>49</v>
      </c>
      <c r="B98">
        <v>1</v>
      </c>
      <c r="C98">
        <v>0</v>
      </c>
      <c r="D98">
        <v>0</v>
      </c>
      <c r="E98">
        <v>0</v>
      </c>
      <c r="F98">
        <v>0</v>
      </c>
      <c r="G98">
        <v>0</v>
      </c>
      <c r="H98">
        <v>0</v>
      </c>
      <c r="I98">
        <v>0</v>
      </c>
      <c r="J98">
        <v>0</v>
      </c>
      <c r="K98">
        <v>0</v>
      </c>
      <c r="L98">
        <v>0</v>
      </c>
      <c r="M98">
        <v>0</v>
      </c>
      <c r="N98">
        <v>0</v>
      </c>
      <c r="O98">
        <v>0</v>
      </c>
      <c r="P98">
        <v>0</v>
      </c>
      <c r="Q98">
        <v>0</v>
      </c>
      <c r="R98">
        <v>1</v>
      </c>
      <c r="S98">
        <v>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0</v>
      </c>
      <c r="BC98">
        <v>0</v>
      </c>
      <c r="BD98">
        <v>0</v>
      </c>
      <c r="BE98">
        <v>0</v>
      </c>
      <c r="BF98">
        <v>0</v>
      </c>
      <c r="BG98">
        <v>0</v>
      </c>
      <c r="BH98">
        <v>0</v>
      </c>
      <c r="BI98">
        <v>0</v>
      </c>
      <c r="BJ98">
        <v>0</v>
      </c>
      <c r="BK98">
        <v>0</v>
      </c>
      <c r="BL98">
        <v>0</v>
      </c>
      <c r="BM98">
        <v>1</v>
      </c>
      <c r="BN98">
        <v>0</v>
      </c>
      <c r="BO98">
        <v>0</v>
      </c>
      <c r="BP98">
        <v>0</v>
      </c>
    </row>
    <row r="99" spans="1:68" x14ac:dyDescent="0.25">
      <c r="A99">
        <v>49</v>
      </c>
      <c r="B99">
        <v>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1</v>
      </c>
      <c r="BH99">
        <v>0</v>
      </c>
      <c r="BI99">
        <v>0</v>
      </c>
      <c r="BJ99">
        <v>0</v>
      </c>
      <c r="BK99">
        <v>0</v>
      </c>
      <c r="BL99">
        <v>1</v>
      </c>
      <c r="BM99">
        <v>0</v>
      </c>
      <c r="BN99">
        <v>1</v>
      </c>
      <c r="BO99">
        <v>0</v>
      </c>
      <c r="BP99">
        <v>0</v>
      </c>
    </row>
    <row r="100" spans="1:68" x14ac:dyDescent="0.25">
      <c r="A100">
        <v>50</v>
      </c>
      <c r="B100">
        <v>0</v>
      </c>
      <c r="C100">
        <v>0</v>
      </c>
      <c r="D100">
        <v>0</v>
      </c>
      <c r="E100">
        <v>0</v>
      </c>
      <c r="F100">
        <v>0</v>
      </c>
      <c r="G100">
        <v>1</v>
      </c>
      <c r="H100">
        <v>0</v>
      </c>
      <c r="I100">
        <v>0</v>
      </c>
      <c r="J100">
        <v>0</v>
      </c>
      <c r="K100">
        <v>0</v>
      </c>
      <c r="L100">
        <v>0</v>
      </c>
      <c r="M100">
        <v>0</v>
      </c>
      <c r="N100">
        <v>0</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c r="AO100">
        <v>0</v>
      </c>
      <c r="AP100">
        <v>0</v>
      </c>
      <c r="AQ100">
        <v>0</v>
      </c>
      <c r="AR100">
        <v>1</v>
      </c>
      <c r="AS100">
        <v>0</v>
      </c>
      <c r="AT100">
        <v>0</v>
      </c>
      <c r="AU100">
        <v>0</v>
      </c>
      <c r="AV100">
        <v>0</v>
      </c>
      <c r="AW100">
        <v>0</v>
      </c>
      <c r="AX100">
        <v>0</v>
      </c>
      <c r="AY100">
        <v>0</v>
      </c>
      <c r="AZ100">
        <v>0</v>
      </c>
      <c r="BA100">
        <v>0</v>
      </c>
      <c r="BB100">
        <v>0</v>
      </c>
      <c r="BC100">
        <v>0</v>
      </c>
      <c r="BD100">
        <v>0</v>
      </c>
      <c r="BE100">
        <v>1</v>
      </c>
      <c r="BF100">
        <v>0</v>
      </c>
      <c r="BG100">
        <v>0</v>
      </c>
      <c r="BH100">
        <v>0</v>
      </c>
      <c r="BI100">
        <v>0</v>
      </c>
      <c r="BJ100">
        <v>0</v>
      </c>
      <c r="BK100">
        <v>0</v>
      </c>
      <c r="BL100">
        <v>0</v>
      </c>
      <c r="BM100">
        <v>0</v>
      </c>
      <c r="BN100">
        <v>0</v>
      </c>
      <c r="BO100">
        <v>0</v>
      </c>
      <c r="BP100">
        <v>0</v>
      </c>
    </row>
    <row r="101" spans="1:68"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0</v>
      </c>
      <c r="W101">
        <v>1</v>
      </c>
      <c r="X101">
        <v>0</v>
      </c>
      <c r="Y101">
        <v>0</v>
      </c>
      <c r="Z101">
        <v>0</v>
      </c>
      <c r="AA101">
        <v>0</v>
      </c>
      <c r="AB101">
        <v>0</v>
      </c>
      <c r="AC101">
        <v>0</v>
      </c>
      <c r="AD101">
        <v>0</v>
      </c>
      <c r="AE101">
        <v>0</v>
      </c>
      <c r="AF101">
        <v>0</v>
      </c>
      <c r="AG101">
        <v>0</v>
      </c>
      <c r="AH101">
        <v>1</v>
      </c>
      <c r="AI101">
        <v>0</v>
      </c>
      <c r="AJ101">
        <v>0</v>
      </c>
      <c r="AK101">
        <v>0</v>
      </c>
      <c r="AL101">
        <v>0</v>
      </c>
      <c r="AM101">
        <v>0</v>
      </c>
      <c r="AN101">
        <v>0</v>
      </c>
      <c r="AO101">
        <v>0</v>
      </c>
      <c r="AP101">
        <v>0</v>
      </c>
      <c r="AQ101">
        <v>0</v>
      </c>
      <c r="AR101">
        <v>0</v>
      </c>
      <c r="AS101">
        <v>0</v>
      </c>
      <c r="AT101">
        <v>1</v>
      </c>
      <c r="AU101">
        <v>0</v>
      </c>
      <c r="AV101">
        <v>0</v>
      </c>
      <c r="AW101">
        <v>0</v>
      </c>
      <c r="AX101">
        <v>0</v>
      </c>
      <c r="AY101">
        <v>0</v>
      </c>
      <c r="AZ101">
        <v>0</v>
      </c>
      <c r="BA101">
        <v>0</v>
      </c>
      <c r="BB101">
        <v>0</v>
      </c>
      <c r="BC101">
        <v>0</v>
      </c>
      <c r="BD101">
        <v>0</v>
      </c>
      <c r="BE101">
        <v>0</v>
      </c>
      <c r="BF101">
        <v>0</v>
      </c>
      <c r="BG101">
        <v>0</v>
      </c>
      <c r="BH101">
        <v>0</v>
      </c>
      <c r="BI101">
        <v>0</v>
      </c>
      <c r="BJ101">
        <v>0</v>
      </c>
      <c r="BK101">
        <v>0</v>
      </c>
      <c r="BL101">
        <v>0</v>
      </c>
      <c r="BM101">
        <v>0</v>
      </c>
      <c r="BN101">
        <v>0</v>
      </c>
      <c r="BO101">
        <v>0</v>
      </c>
      <c r="BP101">
        <v>0</v>
      </c>
    </row>
    <row r="102" spans="1:68" x14ac:dyDescent="0.25">
      <c r="A102">
        <v>51</v>
      </c>
      <c r="B102">
        <v>0</v>
      </c>
      <c r="C102">
        <v>0</v>
      </c>
      <c r="D102">
        <v>0</v>
      </c>
      <c r="E102">
        <v>0</v>
      </c>
      <c r="F102">
        <v>1</v>
      </c>
      <c r="G102">
        <v>0</v>
      </c>
      <c r="H102">
        <v>0</v>
      </c>
      <c r="I102">
        <v>0</v>
      </c>
      <c r="J102">
        <v>0</v>
      </c>
      <c r="K102">
        <v>0</v>
      </c>
      <c r="L102">
        <v>1</v>
      </c>
      <c r="M102">
        <v>0</v>
      </c>
      <c r="N102">
        <v>0</v>
      </c>
      <c r="O102">
        <v>0</v>
      </c>
      <c r="P102">
        <v>0</v>
      </c>
      <c r="Q102">
        <v>0</v>
      </c>
      <c r="R102">
        <v>0</v>
      </c>
      <c r="S102">
        <v>0</v>
      </c>
      <c r="T102">
        <v>0</v>
      </c>
      <c r="U102">
        <v>0</v>
      </c>
      <c r="V102">
        <v>0</v>
      </c>
      <c r="W102">
        <v>0</v>
      </c>
      <c r="X102">
        <v>0</v>
      </c>
      <c r="Y102">
        <v>1</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c r="BJ102">
        <v>0</v>
      </c>
      <c r="BK102">
        <v>0</v>
      </c>
      <c r="BL102">
        <v>0</v>
      </c>
      <c r="BM102">
        <v>0</v>
      </c>
      <c r="BN102">
        <v>0</v>
      </c>
      <c r="BO102">
        <v>0</v>
      </c>
      <c r="BP102">
        <v>0</v>
      </c>
    </row>
    <row r="103" spans="1:68" x14ac:dyDescent="0.25">
      <c r="A103">
        <v>51</v>
      </c>
      <c r="B103">
        <v>0</v>
      </c>
      <c r="C103">
        <v>0</v>
      </c>
      <c r="D103">
        <v>0</v>
      </c>
      <c r="E103">
        <v>0</v>
      </c>
      <c r="F103">
        <v>0</v>
      </c>
      <c r="G103">
        <v>0</v>
      </c>
      <c r="H103">
        <v>0</v>
      </c>
      <c r="I103">
        <v>0</v>
      </c>
      <c r="J103">
        <v>1</v>
      </c>
      <c r="K103">
        <v>1</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1</v>
      </c>
      <c r="BG103">
        <v>0</v>
      </c>
      <c r="BH103">
        <v>0</v>
      </c>
      <c r="BI103">
        <v>0</v>
      </c>
      <c r="BJ103">
        <v>0</v>
      </c>
      <c r="BK103">
        <v>0</v>
      </c>
      <c r="BL103">
        <v>0</v>
      </c>
      <c r="BM103">
        <v>0</v>
      </c>
      <c r="BN103">
        <v>0</v>
      </c>
      <c r="BO103">
        <v>0</v>
      </c>
      <c r="BP103">
        <v>0</v>
      </c>
    </row>
    <row r="104" spans="1:68" x14ac:dyDescent="0.25">
      <c r="A104">
        <v>52</v>
      </c>
      <c r="B104">
        <v>0</v>
      </c>
      <c r="C104">
        <v>0</v>
      </c>
      <c r="D104">
        <v>0</v>
      </c>
      <c r="E104">
        <v>0</v>
      </c>
      <c r="F104">
        <v>0</v>
      </c>
      <c r="G104">
        <v>0</v>
      </c>
      <c r="H104">
        <v>0</v>
      </c>
      <c r="I104">
        <v>0</v>
      </c>
      <c r="J104">
        <v>0</v>
      </c>
      <c r="K104">
        <v>0</v>
      </c>
      <c r="L104">
        <v>0</v>
      </c>
      <c r="M104">
        <v>0</v>
      </c>
      <c r="N104">
        <v>0</v>
      </c>
      <c r="O104">
        <v>1</v>
      </c>
      <c r="P104">
        <v>0</v>
      </c>
      <c r="Q104">
        <v>0</v>
      </c>
      <c r="R104">
        <v>0</v>
      </c>
      <c r="S104">
        <v>0</v>
      </c>
      <c r="T104">
        <v>0</v>
      </c>
      <c r="U104">
        <v>1</v>
      </c>
      <c r="V104">
        <v>0</v>
      </c>
      <c r="W104">
        <v>0</v>
      </c>
      <c r="X104">
        <v>0</v>
      </c>
      <c r="Y104">
        <v>0</v>
      </c>
      <c r="Z104">
        <v>0</v>
      </c>
      <c r="AA104">
        <v>0</v>
      </c>
      <c r="AB104">
        <v>0</v>
      </c>
      <c r="AC104">
        <v>0</v>
      </c>
      <c r="AD104">
        <v>0</v>
      </c>
      <c r="AE104">
        <v>0</v>
      </c>
      <c r="AF104">
        <v>0</v>
      </c>
      <c r="AG104">
        <v>0</v>
      </c>
      <c r="AH104">
        <v>0</v>
      </c>
      <c r="AI104">
        <v>0</v>
      </c>
      <c r="AJ104">
        <v>0</v>
      </c>
      <c r="AK104">
        <v>1</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0</v>
      </c>
      <c r="BF104">
        <v>0</v>
      </c>
      <c r="BG104">
        <v>0</v>
      </c>
      <c r="BH104">
        <v>0</v>
      </c>
      <c r="BI104">
        <v>0</v>
      </c>
      <c r="BJ104">
        <v>0</v>
      </c>
      <c r="BK104">
        <v>0</v>
      </c>
      <c r="BL104">
        <v>0</v>
      </c>
      <c r="BM104">
        <v>0</v>
      </c>
      <c r="BN104">
        <v>0</v>
      </c>
      <c r="BO104">
        <v>0</v>
      </c>
      <c r="BP104">
        <v>0</v>
      </c>
    </row>
    <row r="105" spans="1:68"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1</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c r="AO105">
        <v>0</v>
      </c>
      <c r="AP105">
        <v>0</v>
      </c>
      <c r="AQ105">
        <v>0</v>
      </c>
      <c r="AR105">
        <v>0</v>
      </c>
      <c r="AS105">
        <v>0</v>
      </c>
      <c r="AT105">
        <v>0</v>
      </c>
      <c r="AU105">
        <v>0</v>
      </c>
      <c r="AV105">
        <v>0</v>
      </c>
      <c r="AW105">
        <v>0</v>
      </c>
      <c r="AX105">
        <v>0</v>
      </c>
      <c r="AY105">
        <v>0</v>
      </c>
      <c r="AZ105">
        <v>0</v>
      </c>
      <c r="BA105">
        <v>0</v>
      </c>
      <c r="BB105">
        <v>0</v>
      </c>
      <c r="BC105">
        <v>1</v>
      </c>
      <c r="BD105">
        <v>0</v>
      </c>
      <c r="BE105">
        <v>0</v>
      </c>
      <c r="BF105">
        <v>0</v>
      </c>
      <c r="BG105">
        <v>0</v>
      </c>
      <c r="BH105">
        <v>0</v>
      </c>
      <c r="BI105">
        <v>0</v>
      </c>
      <c r="BJ105">
        <v>0</v>
      </c>
      <c r="BK105">
        <v>0</v>
      </c>
      <c r="BL105">
        <v>0</v>
      </c>
      <c r="BM105">
        <v>0</v>
      </c>
      <c r="BN105">
        <v>0</v>
      </c>
      <c r="BO105">
        <v>0</v>
      </c>
      <c r="BP105">
        <v>1</v>
      </c>
    </row>
    <row r="106" spans="1:68"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0</v>
      </c>
      <c r="V106">
        <v>1</v>
      </c>
      <c r="W106">
        <v>0</v>
      </c>
      <c r="X106">
        <v>0</v>
      </c>
      <c r="Y106">
        <v>0</v>
      </c>
      <c r="Z106">
        <v>0</v>
      </c>
      <c r="AA106">
        <v>0</v>
      </c>
      <c r="AB106">
        <v>0</v>
      </c>
      <c r="AC106">
        <v>0</v>
      </c>
      <c r="AD106">
        <v>0</v>
      </c>
      <c r="AE106">
        <v>0</v>
      </c>
      <c r="AF106">
        <v>0</v>
      </c>
      <c r="AG106">
        <v>0</v>
      </c>
      <c r="AH106">
        <v>0</v>
      </c>
      <c r="AI106">
        <v>0</v>
      </c>
      <c r="AJ106">
        <v>0</v>
      </c>
      <c r="AK106">
        <v>0</v>
      </c>
      <c r="AL106">
        <v>0</v>
      </c>
      <c r="AM106">
        <v>0</v>
      </c>
      <c r="AN106">
        <v>1</v>
      </c>
      <c r="AO106">
        <v>0</v>
      </c>
      <c r="AP106">
        <v>1</v>
      </c>
      <c r="AQ106">
        <v>0</v>
      </c>
      <c r="AR106">
        <v>0</v>
      </c>
      <c r="AS106">
        <v>0</v>
      </c>
      <c r="AT106">
        <v>0</v>
      </c>
      <c r="AU106">
        <v>0</v>
      </c>
      <c r="AV106">
        <v>0</v>
      </c>
      <c r="AW106">
        <v>0</v>
      </c>
      <c r="AX106">
        <v>0</v>
      </c>
      <c r="AY106">
        <v>0</v>
      </c>
      <c r="AZ106">
        <v>0</v>
      </c>
      <c r="BA106">
        <v>0</v>
      </c>
      <c r="BB106">
        <v>0</v>
      </c>
      <c r="BC106">
        <v>0</v>
      </c>
      <c r="BD106">
        <v>0</v>
      </c>
      <c r="BE106">
        <v>0</v>
      </c>
      <c r="BF106">
        <v>0</v>
      </c>
      <c r="BG106">
        <v>0</v>
      </c>
      <c r="BH106">
        <v>0</v>
      </c>
      <c r="BI106">
        <v>0</v>
      </c>
      <c r="BJ106">
        <v>0</v>
      </c>
      <c r="BK106">
        <v>0</v>
      </c>
      <c r="BL106">
        <v>0</v>
      </c>
      <c r="BM106">
        <v>0</v>
      </c>
      <c r="BN106">
        <v>0</v>
      </c>
      <c r="BO106">
        <v>0</v>
      </c>
      <c r="BP106">
        <v>0</v>
      </c>
    </row>
    <row r="107" spans="1:68" x14ac:dyDescent="0.25">
      <c r="A107">
        <v>53</v>
      </c>
      <c r="B107">
        <v>0</v>
      </c>
      <c r="C107">
        <v>0</v>
      </c>
      <c r="D107">
        <v>0</v>
      </c>
      <c r="E107">
        <v>0</v>
      </c>
      <c r="F107">
        <v>0</v>
      </c>
      <c r="G107">
        <v>0</v>
      </c>
      <c r="H107">
        <v>0</v>
      </c>
      <c r="I107">
        <v>0</v>
      </c>
      <c r="J107">
        <v>0</v>
      </c>
      <c r="K107">
        <v>0</v>
      </c>
      <c r="L107">
        <v>0</v>
      </c>
      <c r="M107">
        <v>1</v>
      </c>
      <c r="N107">
        <v>0</v>
      </c>
      <c r="O107">
        <v>0</v>
      </c>
      <c r="P107">
        <v>0</v>
      </c>
      <c r="Q107">
        <v>0</v>
      </c>
      <c r="R107">
        <v>0</v>
      </c>
      <c r="S107">
        <v>0</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1</v>
      </c>
      <c r="AX107">
        <v>1</v>
      </c>
      <c r="AY107">
        <v>0</v>
      </c>
      <c r="AZ107">
        <v>0</v>
      </c>
      <c r="BA107">
        <v>0</v>
      </c>
      <c r="BB107">
        <v>0</v>
      </c>
      <c r="BC107">
        <v>0</v>
      </c>
      <c r="BD107">
        <v>0</v>
      </c>
      <c r="BE107">
        <v>0</v>
      </c>
      <c r="BF107">
        <v>0</v>
      </c>
      <c r="BG107">
        <v>0</v>
      </c>
      <c r="BH107">
        <v>0</v>
      </c>
      <c r="BI107">
        <v>0</v>
      </c>
      <c r="BJ107">
        <v>0</v>
      </c>
      <c r="BK107">
        <v>0</v>
      </c>
      <c r="BL107">
        <v>0</v>
      </c>
      <c r="BM107">
        <v>0</v>
      </c>
      <c r="BN107">
        <v>0</v>
      </c>
      <c r="BO107">
        <v>0</v>
      </c>
      <c r="BP107">
        <v>0</v>
      </c>
    </row>
    <row r="108" spans="1:68" x14ac:dyDescent="0.25">
      <c r="A108">
        <v>54</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1</v>
      </c>
      <c r="AT108">
        <v>0</v>
      </c>
      <c r="AU108">
        <v>0</v>
      </c>
      <c r="AV108">
        <v>0</v>
      </c>
      <c r="AW108">
        <v>0</v>
      </c>
      <c r="AX108">
        <v>0</v>
      </c>
      <c r="AY108">
        <v>0</v>
      </c>
      <c r="AZ108">
        <v>0</v>
      </c>
      <c r="BA108">
        <v>0</v>
      </c>
      <c r="BB108">
        <v>0</v>
      </c>
      <c r="BC108">
        <v>0</v>
      </c>
      <c r="BD108">
        <v>0</v>
      </c>
      <c r="BE108">
        <v>0</v>
      </c>
      <c r="BF108">
        <v>0</v>
      </c>
      <c r="BG108">
        <v>0</v>
      </c>
      <c r="BH108">
        <v>1</v>
      </c>
      <c r="BI108">
        <v>1</v>
      </c>
      <c r="BJ108">
        <v>0</v>
      </c>
      <c r="BK108">
        <v>0</v>
      </c>
      <c r="BL108">
        <v>0</v>
      </c>
      <c r="BM108">
        <v>0</v>
      </c>
      <c r="BN108">
        <v>0</v>
      </c>
      <c r="BO108">
        <v>0</v>
      </c>
      <c r="BP108">
        <v>0</v>
      </c>
    </row>
    <row r="109" spans="1:68" x14ac:dyDescent="0.25">
      <c r="A109">
        <v>54</v>
      </c>
      <c r="B109">
        <v>0</v>
      </c>
      <c r="C109">
        <v>0</v>
      </c>
      <c r="D109">
        <v>0</v>
      </c>
      <c r="E109">
        <v>0</v>
      </c>
      <c r="F109">
        <v>0</v>
      </c>
      <c r="G109">
        <v>0</v>
      </c>
      <c r="H109">
        <v>0</v>
      </c>
      <c r="I109">
        <v>0</v>
      </c>
      <c r="J109">
        <v>0</v>
      </c>
      <c r="K109">
        <v>0</v>
      </c>
      <c r="L109">
        <v>0</v>
      </c>
      <c r="M109">
        <v>0</v>
      </c>
      <c r="N109">
        <v>0</v>
      </c>
      <c r="O109">
        <v>0</v>
      </c>
      <c r="P109">
        <v>0</v>
      </c>
      <c r="Q109">
        <v>0</v>
      </c>
      <c r="R109">
        <v>0</v>
      </c>
      <c r="S109">
        <v>0</v>
      </c>
      <c r="T109">
        <v>1</v>
      </c>
      <c r="U109">
        <v>0</v>
      </c>
      <c r="V109">
        <v>0</v>
      </c>
      <c r="W109">
        <v>0</v>
      </c>
      <c r="X109">
        <v>0</v>
      </c>
      <c r="Y109">
        <v>0</v>
      </c>
      <c r="Z109">
        <v>0</v>
      </c>
      <c r="AA109">
        <v>0</v>
      </c>
      <c r="AB109">
        <v>1</v>
      </c>
      <c r="AC109">
        <v>0</v>
      </c>
      <c r="AD109">
        <v>0</v>
      </c>
      <c r="AE109">
        <v>0</v>
      </c>
      <c r="AF109">
        <v>0</v>
      </c>
      <c r="AG109">
        <v>0</v>
      </c>
      <c r="AH109">
        <v>0</v>
      </c>
      <c r="AI109">
        <v>0</v>
      </c>
      <c r="AJ109">
        <v>0</v>
      </c>
      <c r="AK109">
        <v>0</v>
      </c>
      <c r="AL109">
        <v>0</v>
      </c>
      <c r="AM109">
        <v>0</v>
      </c>
      <c r="AN109">
        <v>0</v>
      </c>
      <c r="AO109">
        <v>0</v>
      </c>
      <c r="AP109">
        <v>0</v>
      </c>
      <c r="AQ109">
        <v>0</v>
      </c>
      <c r="AR109">
        <v>0</v>
      </c>
      <c r="AS109">
        <v>0</v>
      </c>
      <c r="AT109">
        <v>0</v>
      </c>
      <c r="AU109">
        <v>1</v>
      </c>
      <c r="AV109">
        <v>0</v>
      </c>
      <c r="AW109">
        <v>0</v>
      </c>
      <c r="AX109">
        <v>0</v>
      </c>
      <c r="AY109">
        <v>0</v>
      </c>
      <c r="AZ109">
        <v>0</v>
      </c>
      <c r="BA109">
        <v>0</v>
      </c>
      <c r="BB109">
        <v>0</v>
      </c>
      <c r="BC109">
        <v>0</v>
      </c>
      <c r="BD109">
        <v>0</v>
      </c>
      <c r="BE109">
        <v>0</v>
      </c>
      <c r="BF109">
        <v>0</v>
      </c>
      <c r="BG109">
        <v>0</v>
      </c>
      <c r="BH109">
        <v>0</v>
      </c>
      <c r="BI109">
        <v>0</v>
      </c>
      <c r="BJ109">
        <v>0</v>
      </c>
      <c r="BK109">
        <v>0</v>
      </c>
      <c r="BL109">
        <v>0</v>
      </c>
      <c r="BM109">
        <v>0</v>
      </c>
      <c r="BN109">
        <v>0</v>
      </c>
      <c r="BO109">
        <v>0</v>
      </c>
      <c r="BP109">
        <v>0</v>
      </c>
    </row>
    <row r="110" spans="1:68" x14ac:dyDescent="0.25">
      <c r="A110">
        <v>55</v>
      </c>
      <c r="B110">
        <v>0</v>
      </c>
      <c r="C110">
        <v>1</v>
      </c>
      <c r="D110">
        <v>0</v>
      </c>
      <c r="E110">
        <v>0</v>
      </c>
      <c r="F110">
        <v>0</v>
      </c>
      <c r="G110">
        <v>0</v>
      </c>
      <c r="H110">
        <v>0</v>
      </c>
      <c r="I110">
        <v>0</v>
      </c>
      <c r="J110">
        <v>0</v>
      </c>
      <c r="K110">
        <v>0</v>
      </c>
      <c r="L110">
        <v>0</v>
      </c>
      <c r="M110">
        <v>0</v>
      </c>
      <c r="N110">
        <v>0</v>
      </c>
      <c r="O110">
        <v>0</v>
      </c>
      <c r="P110">
        <v>0</v>
      </c>
      <c r="Q110">
        <v>0</v>
      </c>
      <c r="R110">
        <v>0</v>
      </c>
      <c r="S110">
        <v>0</v>
      </c>
      <c r="T110">
        <v>0</v>
      </c>
      <c r="U110">
        <v>0</v>
      </c>
      <c r="V110">
        <v>0</v>
      </c>
      <c r="W110">
        <v>0</v>
      </c>
      <c r="X110">
        <v>0</v>
      </c>
      <c r="Y110">
        <v>0</v>
      </c>
      <c r="Z110">
        <v>0</v>
      </c>
      <c r="AA110">
        <v>0</v>
      </c>
      <c r="AB110">
        <v>0</v>
      </c>
      <c r="AC110">
        <v>1</v>
      </c>
      <c r="AD110">
        <v>1</v>
      </c>
      <c r="AE110">
        <v>0</v>
      </c>
      <c r="AF110">
        <v>0</v>
      </c>
      <c r="AG110">
        <v>0</v>
      </c>
      <c r="AH110">
        <v>0</v>
      </c>
      <c r="AI110">
        <v>0</v>
      </c>
      <c r="AJ110">
        <v>0</v>
      </c>
      <c r="AK110">
        <v>0</v>
      </c>
      <c r="AL110">
        <v>0</v>
      </c>
      <c r="AM110">
        <v>0</v>
      </c>
      <c r="AN110">
        <v>0</v>
      </c>
      <c r="AO110">
        <v>0</v>
      </c>
      <c r="AP110">
        <v>0</v>
      </c>
      <c r="AQ110">
        <v>0</v>
      </c>
      <c r="AR110">
        <v>0</v>
      </c>
      <c r="AS110">
        <v>0</v>
      </c>
      <c r="AT110">
        <v>0</v>
      </c>
      <c r="AU110">
        <v>0</v>
      </c>
      <c r="AV110">
        <v>0</v>
      </c>
      <c r="AW110">
        <v>0</v>
      </c>
      <c r="AX110">
        <v>0</v>
      </c>
      <c r="AY110">
        <v>0</v>
      </c>
      <c r="AZ110">
        <v>0</v>
      </c>
      <c r="BA110">
        <v>0</v>
      </c>
      <c r="BB110">
        <v>0</v>
      </c>
      <c r="BC110">
        <v>0</v>
      </c>
      <c r="BD110">
        <v>0</v>
      </c>
      <c r="BE110">
        <v>0</v>
      </c>
      <c r="BF110">
        <v>0</v>
      </c>
      <c r="BG110">
        <v>0</v>
      </c>
      <c r="BH110">
        <v>0</v>
      </c>
      <c r="BI110">
        <v>0</v>
      </c>
      <c r="BJ110">
        <v>0</v>
      </c>
      <c r="BK110">
        <v>0</v>
      </c>
      <c r="BL110">
        <v>0</v>
      </c>
      <c r="BM110">
        <v>0</v>
      </c>
      <c r="BN110">
        <v>0</v>
      </c>
      <c r="BO110">
        <v>0</v>
      </c>
      <c r="BP110">
        <v>0</v>
      </c>
    </row>
    <row r="111" spans="1:68" x14ac:dyDescent="0.25">
      <c r="A111">
        <v>55</v>
      </c>
      <c r="B111">
        <v>0</v>
      </c>
      <c r="C111">
        <v>0</v>
      </c>
      <c r="D111">
        <v>1</v>
      </c>
      <c r="E111">
        <v>0</v>
      </c>
      <c r="F111">
        <v>0</v>
      </c>
      <c r="G111">
        <v>0</v>
      </c>
      <c r="H111">
        <v>1</v>
      </c>
      <c r="I111">
        <v>0</v>
      </c>
      <c r="J111">
        <v>0</v>
      </c>
      <c r="K111">
        <v>0</v>
      </c>
      <c r="L111">
        <v>0</v>
      </c>
      <c r="M111">
        <v>0</v>
      </c>
      <c r="N111">
        <v>0</v>
      </c>
      <c r="O111">
        <v>0</v>
      </c>
      <c r="P111">
        <v>0</v>
      </c>
      <c r="Q111">
        <v>0</v>
      </c>
      <c r="R111">
        <v>0</v>
      </c>
      <c r="S111">
        <v>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1</v>
      </c>
      <c r="BC111">
        <v>0</v>
      </c>
      <c r="BD111">
        <v>0</v>
      </c>
      <c r="BE111">
        <v>0</v>
      </c>
      <c r="BF111">
        <v>0</v>
      </c>
      <c r="BG111">
        <v>0</v>
      </c>
      <c r="BH111">
        <v>0</v>
      </c>
      <c r="BI111">
        <v>0</v>
      </c>
      <c r="BJ111">
        <v>0</v>
      </c>
      <c r="BK111">
        <v>0</v>
      </c>
      <c r="BL111">
        <v>0</v>
      </c>
      <c r="BM111">
        <v>0</v>
      </c>
      <c r="BN111">
        <v>0</v>
      </c>
      <c r="BO111">
        <v>0</v>
      </c>
      <c r="BP111">
        <v>0</v>
      </c>
    </row>
    <row r="112" spans="1:68" x14ac:dyDescent="0.25">
      <c r="A112">
        <v>56</v>
      </c>
      <c r="B112">
        <v>0</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1</v>
      </c>
      <c r="AG112">
        <v>1</v>
      </c>
      <c r="AH112">
        <v>0</v>
      </c>
      <c r="AI112">
        <v>0</v>
      </c>
      <c r="AJ112">
        <v>0</v>
      </c>
      <c r="AK112">
        <v>0</v>
      </c>
      <c r="AL112">
        <v>0</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c r="BJ112">
        <v>0</v>
      </c>
      <c r="BK112">
        <v>1</v>
      </c>
      <c r="BL112">
        <v>0</v>
      </c>
      <c r="BM112">
        <v>0</v>
      </c>
      <c r="BN112">
        <v>0</v>
      </c>
      <c r="BO112">
        <v>0</v>
      </c>
      <c r="BP112">
        <v>0</v>
      </c>
    </row>
    <row r="113" spans="1:68" x14ac:dyDescent="0.25">
      <c r="A113">
        <v>56</v>
      </c>
      <c r="B113">
        <v>0</v>
      </c>
      <c r="C113">
        <v>0</v>
      </c>
      <c r="D113">
        <v>0</v>
      </c>
      <c r="E113">
        <v>0</v>
      </c>
      <c r="F113">
        <v>0</v>
      </c>
      <c r="G113">
        <v>0</v>
      </c>
      <c r="H113">
        <v>0</v>
      </c>
      <c r="I113">
        <v>0</v>
      </c>
      <c r="J113">
        <v>0</v>
      </c>
      <c r="K113">
        <v>0</v>
      </c>
      <c r="L113">
        <v>0</v>
      </c>
      <c r="M113">
        <v>0</v>
      </c>
      <c r="N113">
        <v>0</v>
      </c>
      <c r="O113">
        <v>0</v>
      </c>
      <c r="P113">
        <v>0</v>
      </c>
      <c r="Q113">
        <v>0</v>
      </c>
      <c r="R113">
        <v>0</v>
      </c>
      <c r="S113">
        <v>0</v>
      </c>
      <c r="T113">
        <v>0</v>
      </c>
      <c r="U113">
        <v>0</v>
      </c>
      <c r="V113">
        <v>0</v>
      </c>
      <c r="W113">
        <v>0</v>
      </c>
      <c r="X113">
        <v>0</v>
      </c>
      <c r="Y113">
        <v>0</v>
      </c>
      <c r="Z113">
        <v>1</v>
      </c>
      <c r="AA113">
        <v>0</v>
      </c>
      <c r="AB113">
        <v>0</v>
      </c>
      <c r="AC113">
        <v>0</v>
      </c>
      <c r="AD113">
        <v>0</v>
      </c>
      <c r="AE113">
        <v>0</v>
      </c>
      <c r="AF113">
        <v>0</v>
      </c>
      <c r="AG113">
        <v>0</v>
      </c>
      <c r="AH113">
        <v>0</v>
      </c>
      <c r="AI113">
        <v>1</v>
      </c>
      <c r="AJ113">
        <v>0</v>
      </c>
      <c r="AK113">
        <v>0</v>
      </c>
      <c r="AL113">
        <v>0</v>
      </c>
      <c r="AM113">
        <v>0</v>
      </c>
      <c r="AN113">
        <v>0</v>
      </c>
      <c r="AO113">
        <v>1</v>
      </c>
      <c r="AP113">
        <v>0</v>
      </c>
      <c r="AQ113">
        <v>0</v>
      </c>
      <c r="AR113">
        <v>0</v>
      </c>
      <c r="AS113">
        <v>0</v>
      </c>
      <c r="AT113">
        <v>0</v>
      </c>
      <c r="AU113">
        <v>0</v>
      </c>
      <c r="AV113">
        <v>0</v>
      </c>
      <c r="AW113">
        <v>0</v>
      </c>
      <c r="AX113">
        <v>0</v>
      </c>
      <c r="AY113">
        <v>0</v>
      </c>
      <c r="AZ113">
        <v>0</v>
      </c>
      <c r="BA113">
        <v>0</v>
      </c>
      <c r="BB113">
        <v>0</v>
      </c>
      <c r="BC113">
        <v>0</v>
      </c>
      <c r="BD113">
        <v>0</v>
      </c>
      <c r="BE113">
        <v>0</v>
      </c>
      <c r="BF113">
        <v>0</v>
      </c>
      <c r="BG113">
        <v>0</v>
      </c>
      <c r="BH113">
        <v>0</v>
      </c>
      <c r="BI113">
        <v>0</v>
      </c>
      <c r="BJ113">
        <v>0</v>
      </c>
      <c r="BK113">
        <v>0</v>
      </c>
      <c r="BL113">
        <v>0</v>
      </c>
      <c r="BM113">
        <v>0</v>
      </c>
      <c r="BN113">
        <v>0</v>
      </c>
      <c r="BO113">
        <v>0</v>
      </c>
      <c r="BP113">
        <v>0</v>
      </c>
    </row>
    <row r="114" spans="1:68" x14ac:dyDescent="0.25">
      <c r="A114">
        <v>57</v>
      </c>
      <c r="B114">
        <v>0</v>
      </c>
      <c r="C114">
        <v>0</v>
      </c>
      <c r="D114">
        <v>0</v>
      </c>
      <c r="E114">
        <v>0</v>
      </c>
      <c r="F114">
        <v>0</v>
      </c>
      <c r="G114">
        <v>0</v>
      </c>
      <c r="H114">
        <v>0</v>
      </c>
      <c r="I114">
        <v>0</v>
      </c>
      <c r="J114">
        <v>0</v>
      </c>
      <c r="K114">
        <v>0</v>
      </c>
      <c r="L114">
        <v>0</v>
      </c>
      <c r="M114">
        <v>0</v>
      </c>
      <c r="N114">
        <v>0</v>
      </c>
      <c r="O114">
        <v>0</v>
      </c>
      <c r="P114">
        <v>0</v>
      </c>
      <c r="Q114">
        <v>0</v>
      </c>
      <c r="R114">
        <v>1</v>
      </c>
      <c r="S114">
        <v>0</v>
      </c>
      <c r="T114">
        <v>0</v>
      </c>
      <c r="U114">
        <v>0</v>
      </c>
      <c r="V114">
        <v>0</v>
      </c>
      <c r="W114">
        <v>0</v>
      </c>
      <c r="X114">
        <v>0</v>
      </c>
      <c r="Y114">
        <v>0</v>
      </c>
      <c r="Z114">
        <v>0</v>
      </c>
      <c r="AA114">
        <v>0</v>
      </c>
      <c r="AB114">
        <v>0</v>
      </c>
      <c r="AC114">
        <v>0</v>
      </c>
      <c r="AD114">
        <v>0</v>
      </c>
      <c r="AE114">
        <v>0</v>
      </c>
      <c r="AF114">
        <v>0</v>
      </c>
      <c r="AG114">
        <v>0</v>
      </c>
      <c r="AH114">
        <v>0</v>
      </c>
      <c r="AI114">
        <v>0</v>
      </c>
      <c r="AJ114">
        <v>0</v>
      </c>
      <c r="AK114">
        <v>0</v>
      </c>
      <c r="AL114">
        <v>1</v>
      </c>
      <c r="AM114">
        <v>0</v>
      </c>
      <c r="AN114">
        <v>0</v>
      </c>
      <c r="AO114">
        <v>0</v>
      </c>
      <c r="AP114">
        <v>0</v>
      </c>
      <c r="AQ114">
        <v>0</v>
      </c>
      <c r="AR114">
        <v>0</v>
      </c>
      <c r="AS114">
        <v>0</v>
      </c>
      <c r="AT114">
        <v>0</v>
      </c>
      <c r="AU114">
        <v>0</v>
      </c>
      <c r="AV114">
        <v>0</v>
      </c>
      <c r="AW114">
        <v>0</v>
      </c>
      <c r="AX114">
        <v>0</v>
      </c>
      <c r="AY114">
        <v>0</v>
      </c>
      <c r="AZ114">
        <v>0</v>
      </c>
      <c r="BA114">
        <v>0</v>
      </c>
      <c r="BB114">
        <v>0</v>
      </c>
      <c r="BC114">
        <v>0</v>
      </c>
      <c r="BD114">
        <v>0</v>
      </c>
      <c r="BE114">
        <v>0</v>
      </c>
      <c r="BF114">
        <v>0</v>
      </c>
      <c r="BG114">
        <v>0</v>
      </c>
      <c r="BH114">
        <v>0</v>
      </c>
      <c r="BI114">
        <v>0</v>
      </c>
      <c r="BJ114">
        <v>0</v>
      </c>
      <c r="BK114">
        <v>0</v>
      </c>
      <c r="BL114">
        <v>0</v>
      </c>
      <c r="BM114">
        <v>0</v>
      </c>
      <c r="BN114">
        <v>0</v>
      </c>
      <c r="BO114">
        <v>0</v>
      </c>
      <c r="BP114">
        <v>1</v>
      </c>
    </row>
    <row r="115" spans="1:68" x14ac:dyDescent="0.25">
      <c r="A115">
        <v>57</v>
      </c>
      <c r="B115">
        <v>0</v>
      </c>
      <c r="C115">
        <v>0</v>
      </c>
      <c r="D115">
        <v>0</v>
      </c>
      <c r="E115">
        <v>0</v>
      </c>
      <c r="F115">
        <v>0</v>
      </c>
      <c r="G115">
        <v>0</v>
      </c>
      <c r="H115">
        <v>0</v>
      </c>
      <c r="I115">
        <v>0</v>
      </c>
      <c r="J115">
        <v>0</v>
      </c>
      <c r="K115">
        <v>0</v>
      </c>
      <c r="L115">
        <v>0</v>
      </c>
      <c r="M115">
        <v>0</v>
      </c>
      <c r="N115">
        <v>0</v>
      </c>
      <c r="O115">
        <v>0</v>
      </c>
      <c r="P115">
        <v>1</v>
      </c>
      <c r="Q115">
        <v>0</v>
      </c>
      <c r="R115">
        <v>0</v>
      </c>
      <c r="S115">
        <v>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0</v>
      </c>
      <c r="BA115">
        <v>0</v>
      </c>
      <c r="BB115">
        <v>0</v>
      </c>
      <c r="BC115">
        <v>0</v>
      </c>
      <c r="BD115">
        <v>1</v>
      </c>
      <c r="BE115">
        <v>0</v>
      </c>
      <c r="BF115">
        <v>1</v>
      </c>
      <c r="BG115">
        <v>0</v>
      </c>
      <c r="BH115">
        <v>0</v>
      </c>
      <c r="BI115">
        <v>0</v>
      </c>
      <c r="BJ115">
        <v>0</v>
      </c>
      <c r="BK115">
        <v>0</v>
      </c>
      <c r="BL115">
        <v>0</v>
      </c>
      <c r="BM115">
        <v>0</v>
      </c>
      <c r="BN115">
        <v>0</v>
      </c>
      <c r="BO115">
        <v>0</v>
      </c>
      <c r="BP115">
        <v>0</v>
      </c>
    </row>
    <row r="116" spans="1:68" x14ac:dyDescent="0.25">
      <c r="A116">
        <v>58</v>
      </c>
      <c r="B116">
        <v>0</v>
      </c>
      <c r="C116">
        <v>0</v>
      </c>
      <c r="D116">
        <v>0</v>
      </c>
      <c r="E116">
        <v>0</v>
      </c>
      <c r="F116">
        <v>1</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1</v>
      </c>
      <c r="AQ116">
        <v>0</v>
      </c>
      <c r="AR116">
        <v>0</v>
      </c>
      <c r="AS116">
        <v>0</v>
      </c>
      <c r="AT116">
        <v>0</v>
      </c>
      <c r="AU116">
        <v>0</v>
      </c>
      <c r="AV116">
        <v>0</v>
      </c>
      <c r="AW116">
        <v>0</v>
      </c>
      <c r="AX116">
        <v>0</v>
      </c>
      <c r="AY116">
        <v>0</v>
      </c>
      <c r="AZ116">
        <v>0</v>
      </c>
      <c r="BA116">
        <v>0</v>
      </c>
      <c r="BB116">
        <v>0</v>
      </c>
      <c r="BC116">
        <v>0</v>
      </c>
      <c r="BD116">
        <v>0</v>
      </c>
      <c r="BE116">
        <v>0</v>
      </c>
      <c r="BF116">
        <v>0</v>
      </c>
      <c r="BG116">
        <v>1</v>
      </c>
      <c r="BH116">
        <v>0</v>
      </c>
      <c r="BI116">
        <v>0</v>
      </c>
      <c r="BJ116">
        <v>0</v>
      </c>
      <c r="BK116">
        <v>0</v>
      </c>
      <c r="BL116">
        <v>0</v>
      </c>
      <c r="BM116">
        <v>0</v>
      </c>
      <c r="BN116">
        <v>0</v>
      </c>
      <c r="BO116">
        <v>0</v>
      </c>
      <c r="BP116">
        <v>0</v>
      </c>
    </row>
    <row r="117" spans="1:68" x14ac:dyDescent="0.25">
      <c r="A117">
        <v>58</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1</v>
      </c>
      <c r="Y117">
        <v>1</v>
      </c>
      <c r="Z117">
        <v>0</v>
      </c>
      <c r="AA117">
        <v>0</v>
      </c>
      <c r="AB117">
        <v>0</v>
      </c>
      <c r="AC117">
        <v>0</v>
      </c>
      <c r="AD117">
        <v>0</v>
      </c>
      <c r="AE117">
        <v>0</v>
      </c>
      <c r="AF117">
        <v>0</v>
      </c>
      <c r="AG117">
        <v>0</v>
      </c>
      <c r="AH117">
        <v>0</v>
      </c>
      <c r="AI117">
        <v>0</v>
      </c>
      <c r="AJ117">
        <v>0</v>
      </c>
      <c r="AK117">
        <v>0</v>
      </c>
      <c r="AL117">
        <v>0</v>
      </c>
      <c r="AM117">
        <v>0</v>
      </c>
      <c r="AN117">
        <v>0</v>
      </c>
      <c r="AO117">
        <v>0</v>
      </c>
      <c r="AP117">
        <v>0</v>
      </c>
      <c r="AQ117">
        <v>0</v>
      </c>
      <c r="AR117">
        <v>0</v>
      </c>
      <c r="AS117">
        <v>0</v>
      </c>
      <c r="AT117">
        <v>0</v>
      </c>
      <c r="AU117">
        <v>0</v>
      </c>
      <c r="AV117">
        <v>0</v>
      </c>
      <c r="AW117">
        <v>0</v>
      </c>
      <c r="AX117">
        <v>0</v>
      </c>
      <c r="AY117">
        <v>1</v>
      </c>
      <c r="AZ117">
        <v>0</v>
      </c>
      <c r="BA117">
        <v>0</v>
      </c>
      <c r="BB117">
        <v>0</v>
      </c>
      <c r="BC117">
        <v>0</v>
      </c>
      <c r="BD117">
        <v>0</v>
      </c>
      <c r="BE117">
        <v>0</v>
      </c>
      <c r="BF117">
        <v>0</v>
      </c>
      <c r="BG117">
        <v>0</v>
      </c>
      <c r="BH117">
        <v>0</v>
      </c>
      <c r="BI117">
        <v>0</v>
      </c>
      <c r="BJ117">
        <v>0</v>
      </c>
      <c r="BK117">
        <v>0</v>
      </c>
      <c r="BL117">
        <v>0</v>
      </c>
      <c r="BM117">
        <v>0</v>
      </c>
      <c r="BN117">
        <v>0</v>
      </c>
      <c r="BO117">
        <v>0</v>
      </c>
      <c r="BP117">
        <v>0</v>
      </c>
    </row>
    <row r="118" spans="1:68" x14ac:dyDescent="0.25">
      <c r="A118">
        <v>59</v>
      </c>
      <c r="B118">
        <v>0</v>
      </c>
      <c r="C118">
        <v>0</v>
      </c>
      <c r="D118">
        <v>0</v>
      </c>
      <c r="E118">
        <v>1</v>
      </c>
      <c r="F118">
        <v>0</v>
      </c>
      <c r="G118">
        <v>1</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0</v>
      </c>
      <c r="AZ118">
        <v>0</v>
      </c>
      <c r="BA118">
        <v>0</v>
      </c>
      <c r="BB118">
        <v>0</v>
      </c>
      <c r="BC118">
        <v>0</v>
      </c>
      <c r="BD118">
        <v>0</v>
      </c>
      <c r="BE118">
        <v>0</v>
      </c>
      <c r="BF118">
        <v>0</v>
      </c>
      <c r="BG118">
        <v>0</v>
      </c>
      <c r="BH118">
        <v>0</v>
      </c>
      <c r="BI118">
        <v>0</v>
      </c>
      <c r="BJ118">
        <v>0</v>
      </c>
      <c r="BK118">
        <v>0</v>
      </c>
      <c r="BL118">
        <v>0</v>
      </c>
      <c r="BM118">
        <v>0</v>
      </c>
      <c r="BN118">
        <v>1</v>
      </c>
      <c r="BO118">
        <v>0</v>
      </c>
      <c r="BP118">
        <v>0</v>
      </c>
    </row>
    <row r="119" spans="1:68" x14ac:dyDescent="0.25">
      <c r="A119">
        <v>59</v>
      </c>
      <c r="B119">
        <v>0</v>
      </c>
      <c r="C119">
        <v>0</v>
      </c>
      <c r="D119">
        <v>0</v>
      </c>
      <c r="E119">
        <v>0</v>
      </c>
      <c r="F119">
        <v>0</v>
      </c>
      <c r="G119">
        <v>0</v>
      </c>
      <c r="H119">
        <v>0</v>
      </c>
      <c r="I119">
        <v>0</v>
      </c>
      <c r="J119">
        <v>1</v>
      </c>
      <c r="K119">
        <v>0</v>
      </c>
      <c r="L119">
        <v>0</v>
      </c>
      <c r="M119">
        <v>0</v>
      </c>
      <c r="N119">
        <v>0</v>
      </c>
      <c r="O119">
        <v>0</v>
      </c>
      <c r="P119">
        <v>0</v>
      </c>
      <c r="Q119">
        <v>0</v>
      </c>
      <c r="R119">
        <v>0</v>
      </c>
      <c r="S119">
        <v>0</v>
      </c>
      <c r="T119">
        <v>0</v>
      </c>
      <c r="U119">
        <v>0</v>
      </c>
      <c r="V119">
        <v>0</v>
      </c>
      <c r="W119">
        <v>0</v>
      </c>
      <c r="X119">
        <v>0</v>
      </c>
      <c r="Y119">
        <v>0</v>
      </c>
      <c r="Z119">
        <v>0</v>
      </c>
      <c r="AA119">
        <v>0</v>
      </c>
      <c r="AB119">
        <v>1</v>
      </c>
      <c r="AC119">
        <v>0</v>
      </c>
      <c r="AD119">
        <v>0</v>
      </c>
      <c r="AE119">
        <v>0</v>
      </c>
      <c r="AF119">
        <v>0</v>
      </c>
      <c r="AG119">
        <v>0</v>
      </c>
      <c r="AH119">
        <v>0</v>
      </c>
      <c r="AI119">
        <v>0</v>
      </c>
      <c r="AJ119">
        <v>1</v>
      </c>
      <c r="AK119">
        <v>0</v>
      </c>
      <c r="AL119">
        <v>0</v>
      </c>
      <c r="AM119">
        <v>0</v>
      </c>
      <c r="AN119">
        <v>0</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c r="BJ119">
        <v>0</v>
      </c>
      <c r="BK119">
        <v>0</v>
      </c>
      <c r="BL119">
        <v>0</v>
      </c>
      <c r="BM119">
        <v>0</v>
      </c>
      <c r="BN119">
        <v>0</v>
      </c>
      <c r="BO119">
        <v>0</v>
      </c>
      <c r="BP119">
        <v>0</v>
      </c>
    </row>
    <row r="120" spans="1:68" x14ac:dyDescent="0.25">
      <c r="A120">
        <v>60</v>
      </c>
      <c r="B120">
        <v>0</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1</v>
      </c>
      <c r="BB120">
        <v>0</v>
      </c>
      <c r="BC120">
        <v>1</v>
      </c>
      <c r="BD120">
        <v>0</v>
      </c>
      <c r="BE120">
        <v>0</v>
      </c>
      <c r="BF120">
        <v>0</v>
      </c>
      <c r="BG120">
        <v>0</v>
      </c>
      <c r="BH120">
        <v>1</v>
      </c>
      <c r="BI120">
        <v>0</v>
      </c>
      <c r="BJ120">
        <v>0</v>
      </c>
      <c r="BK120">
        <v>0</v>
      </c>
      <c r="BL120">
        <v>0</v>
      </c>
      <c r="BM120">
        <v>0</v>
      </c>
      <c r="BN120">
        <v>0</v>
      </c>
      <c r="BO120">
        <v>0</v>
      </c>
      <c r="BP120">
        <v>0</v>
      </c>
    </row>
    <row r="121" spans="1:68" x14ac:dyDescent="0.25">
      <c r="A121">
        <v>60</v>
      </c>
      <c r="B121">
        <v>0</v>
      </c>
      <c r="C121">
        <v>0</v>
      </c>
      <c r="D121">
        <v>0</v>
      </c>
      <c r="E121">
        <v>0</v>
      </c>
      <c r="F121">
        <v>0</v>
      </c>
      <c r="G121">
        <v>0</v>
      </c>
      <c r="H121">
        <v>1</v>
      </c>
      <c r="I121">
        <v>0</v>
      </c>
      <c r="J121">
        <v>0</v>
      </c>
      <c r="K121">
        <v>0</v>
      </c>
      <c r="L121">
        <v>0</v>
      </c>
      <c r="M121">
        <v>0</v>
      </c>
      <c r="N121">
        <v>0</v>
      </c>
      <c r="O121">
        <v>0</v>
      </c>
      <c r="P121">
        <v>0</v>
      </c>
      <c r="Q121">
        <v>0</v>
      </c>
      <c r="R121">
        <v>0</v>
      </c>
      <c r="S121">
        <v>0</v>
      </c>
      <c r="T121">
        <v>0</v>
      </c>
      <c r="U121">
        <v>0</v>
      </c>
      <c r="V121">
        <v>0</v>
      </c>
      <c r="W121">
        <v>1</v>
      </c>
      <c r="X121">
        <v>0</v>
      </c>
      <c r="Y121">
        <v>0</v>
      </c>
      <c r="Z121">
        <v>0</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0</v>
      </c>
      <c r="BE121">
        <v>0</v>
      </c>
      <c r="BF121">
        <v>0</v>
      </c>
      <c r="BG121">
        <v>0</v>
      </c>
      <c r="BH121">
        <v>0</v>
      </c>
      <c r="BI121">
        <v>0</v>
      </c>
      <c r="BJ121">
        <v>1</v>
      </c>
      <c r="BK121">
        <v>0</v>
      </c>
      <c r="BL121">
        <v>0</v>
      </c>
      <c r="BM121">
        <v>0</v>
      </c>
      <c r="BN121">
        <v>0</v>
      </c>
      <c r="BO121">
        <v>0</v>
      </c>
      <c r="BP121">
        <v>0</v>
      </c>
    </row>
    <row r="122" spans="1:68" x14ac:dyDescent="0.25">
      <c r="A122">
        <v>61</v>
      </c>
      <c r="B122">
        <v>0</v>
      </c>
      <c r="C122">
        <v>1</v>
      </c>
      <c r="D122">
        <v>0</v>
      </c>
      <c r="E122">
        <v>0</v>
      </c>
      <c r="F122">
        <v>0</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0</v>
      </c>
      <c r="AS122">
        <v>0</v>
      </c>
      <c r="AT122">
        <v>0</v>
      </c>
      <c r="AU122">
        <v>0</v>
      </c>
      <c r="AV122">
        <v>0</v>
      </c>
      <c r="AW122">
        <v>0</v>
      </c>
      <c r="AX122">
        <v>1</v>
      </c>
      <c r="AY122">
        <v>0</v>
      </c>
      <c r="AZ122">
        <v>0</v>
      </c>
      <c r="BA122">
        <v>0</v>
      </c>
      <c r="BB122">
        <v>0</v>
      </c>
      <c r="BC122">
        <v>0</v>
      </c>
      <c r="BD122">
        <v>0</v>
      </c>
      <c r="BE122">
        <v>0</v>
      </c>
      <c r="BF122">
        <v>0</v>
      </c>
      <c r="BG122">
        <v>0</v>
      </c>
      <c r="BH122">
        <v>0</v>
      </c>
      <c r="BI122">
        <v>0</v>
      </c>
      <c r="BJ122">
        <v>0</v>
      </c>
      <c r="BK122">
        <v>0</v>
      </c>
      <c r="BL122">
        <v>0</v>
      </c>
      <c r="BM122">
        <v>0</v>
      </c>
      <c r="BN122">
        <v>0</v>
      </c>
      <c r="BO122">
        <v>1</v>
      </c>
      <c r="BP122">
        <v>0</v>
      </c>
    </row>
    <row r="123" spans="1:68" x14ac:dyDescent="0.25">
      <c r="A123">
        <v>61</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1</v>
      </c>
      <c r="AA123">
        <v>0</v>
      </c>
      <c r="AB123">
        <v>0</v>
      </c>
      <c r="AC123">
        <v>0</v>
      </c>
      <c r="AD123">
        <v>0</v>
      </c>
      <c r="AE123">
        <v>0</v>
      </c>
      <c r="AF123">
        <v>0</v>
      </c>
      <c r="AG123">
        <v>0</v>
      </c>
      <c r="AH123">
        <v>0</v>
      </c>
      <c r="AI123">
        <v>0</v>
      </c>
      <c r="AJ123">
        <v>0</v>
      </c>
      <c r="AK123">
        <v>0</v>
      </c>
      <c r="AL123">
        <v>0</v>
      </c>
      <c r="AM123">
        <v>1</v>
      </c>
      <c r="AN123">
        <v>0</v>
      </c>
      <c r="AO123">
        <v>0</v>
      </c>
      <c r="AP123">
        <v>0</v>
      </c>
      <c r="AQ123">
        <v>0</v>
      </c>
      <c r="AR123">
        <v>0</v>
      </c>
      <c r="AS123">
        <v>0</v>
      </c>
      <c r="AT123">
        <v>0</v>
      </c>
      <c r="AU123">
        <v>0</v>
      </c>
      <c r="AV123">
        <v>0</v>
      </c>
      <c r="AW123">
        <v>0</v>
      </c>
      <c r="AX123">
        <v>0</v>
      </c>
      <c r="AY123">
        <v>0</v>
      </c>
      <c r="AZ123">
        <v>0</v>
      </c>
      <c r="BA123">
        <v>0</v>
      </c>
      <c r="BB123">
        <v>0</v>
      </c>
      <c r="BC123">
        <v>0</v>
      </c>
      <c r="BD123">
        <v>0</v>
      </c>
      <c r="BE123">
        <v>0</v>
      </c>
      <c r="BF123">
        <v>0</v>
      </c>
      <c r="BG123">
        <v>0</v>
      </c>
      <c r="BH123">
        <v>0</v>
      </c>
      <c r="BI123">
        <v>1</v>
      </c>
      <c r="BJ123">
        <v>0</v>
      </c>
      <c r="BK123">
        <v>0</v>
      </c>
      <c r="BL123">
        <v>0</v>
      </c>
      <c r="BM123">
        <v>0</v>
      </c>
      <c r="BN123">
        <v>0</v>
      </c>
      <c r="BO123">
        <v>0</v>
      </c>
      <c r="BP123">
        <v>0</v>
      </c>
    </row>
    <row r="124" spans="1:68" x14ac:dyDescent="0.25">
      <c r="A124">
        <v>62</v>
      </c>
      <c r="B124">
        <v>0</v>
      </c>
      <c r="C124">
        <v>0</v>
      </c>
      <c r="D124">
        <v>0</v>
      </c>
      <c r="E124">
        <v>0</v>
      </c>
      <c r="F124">
        <v>0</v>
      </c>
      <c r="G124">
        <v>0</v>
      </c>
      <c r="H124">
        <v>0</v>
      </c>
      <c r="I124">
        <v>1</v>
      </c>
      <c r="J124">
        <v>0</v>
      </c>
      <c r="K124">
        <v>0</v>
      </c>
      <c r="L124">
        <v>0</v>
      </c>
      <c r="M124">
        <v>0</v>
      </c>
      <c r="N124">
        <v>0</v>
      </c>
      <c r="O124">
        <v>0</v>
      </c>
      <c r="P124">
        <v>0</v>
      </c>
      <c r="Q124">
        <v>0</v>
      </c>
      <c r="R124">
        <v>0</v>
      </c>
      <c r="S124">
        <v>0</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1</v>
      </c>
      <c r="BF124">
        <v>0</v>
      </c>
      <c r="BG124">
        <v>0</v>
      </c>
      <c r="BH124">
        <v>0</v>
      </c>
      <c r="BI124">
        <v>0</v>
      </c>
      <c r="BJ124">
        <v>0</v>
      </c>
      <c r="BK124">
        <v>0</v>
      </c>
      <c r="BL124">
        <v>0</v>
      </c>
      <c r="BM124">
        <v>1</v>
      </c>
      <c r="BN124">
        <v>0</v>
      </c>
      <c r="BO124">
        <v>0</v>
      </c>
      <c r="BP124">
        <v>0</v>
      </c>
    </row>
    <row r="125" spans="1:68" x14ac:dyDescent="0.25">
      <c r="A125">
        <v>62</v>
      </c>
      <c r="B125">
        <v>0</v>
      </c>
      <c r="C125">
        <v>0</v>
      </c>
      <c r="D125">
        <v>0</v>
      </c>
      <c r="E125">
        <v>0</v>
      </c>
      <c r="F125">
        <v>0</v>
      </c>
      <c r="G125">
        <v>0</v>
      </c>
      <c r="H125">
        <v>0</v>
      </c>
      <c r="I125">
        <v>0</v>
      </c>
      <c r="J125">
        <v>0</v>
      </c>
      <c r="K125">
        <v>1</v>
      </c>
      <c r="L125">
        <v>0</v>
      </c>
      <c r="M125">
        <v>0</v>
      </c>
      <c r="N125">
        <v>0</v>
      </c>
      <c r="O125">
        <v>0</v>
      </c>
      <c r="P125">
        <v>0</v>
      </c>
      <c r="Q125">
        <v>1</v>
      </c>
      <c r="R125">
        <v>0</v>
      </c>
      <c r="S125">
        <v>0</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0</v>
      </c>
      <c r="AY125">
        <v>0</v>
      </c>
      <c r="AZ125">
        <v>1</v>
      </c>
      <c r="BA125">
        <v>0</v>
      </c>
      <c r="BB125">
        <v>0</v>
      </c>
      <c r="BC125">
        <v>0</v>
      </c>
      <c r="BD125">
        <v>0</v>
      </c>
      <c r="BE125">
        <v>0</v>
      </c>
      <c r="BF125">
        <v>0</v>
      </c>
      <c r="BG125">
        <v>0</v>
      </c>
      <c r="BH125">
        <v>0</v>
      </c>
      <c r="BI125">
        <v>0</v>
      </c>
      <c r="BJ125">
        <v>0</v>
      </c>
      <c r="BK125">
        <v>0</v>
      </c>
      <c r="BL125">
        <v>0</v>
      </c>
      <c r="BM125">
        <v>0</v>
      </c>
      <c r="BN125">
        <v>0</v>
      </c>
      <c r="BO125">
        <v>0</v>
      </c>
      <c r="BP125">
        <v>0</v>
      </c>
    </row>
    <row r="126" spans="1:68" x14ac:dyDescent="0.25">
      <c r="A126">
        <v>63</v>
      </c>
      <c r="B126">
        <v>0</v>
      </c>
      <c r="C126">
        <v>0</v>
      </c>
      <c r="D126">
        <v>0</v>
      </c>
      <c r="E126">
        <v>0</v>
      </c>
      <c r="F126">
        <v>0</v>
      </c>
      <c r="G126">
        <v>0</v>
      </c>
      <c r="H126">
        <v>0</v>
      </c>
      <c r="I126">
        <v>0</v>
      </c>
      <c r="J126">
        <v>0</v>
      </c>
      <c r="K126">
        <v>0</v>
      </c>
      <c r="L126">
        <v>0</v>
      </c>
      <c r="M126">
        <v>0</v>
      </c>
      <c r="N126">
        <v>0</v>
      </c>
      <c r="O126">
        <v>1</v>
      </c>
      <c r="P126">
        <v>0</v>
      </c>
      <c r="Q126">
        <v>0</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1</v>
      </c>
      <c r="AX126">
        <v>0</v>
      </c>
      <c r="AY126">
        <v>0</v>
      </c>
      <c r="AZ126">
        <v>0</v>
      </c>
      <c r="BA126">
        <v>0</v>
      </c>
      <c r="BB126">
        <v>1</v>
      </c>
      <c r="BC126">
        <v>0</v>
      </c>
      <c r="BD126">
        <v>0</v>
      </c>
      <c r="BE126">
        <v>0</v>
      </c>
      <c r="BF126">
        <v>0</v>
      </c>
      <c r="BG126">
        <v>0</v>
      </c>
      <c r="BH126">
        <v>0</v>
      </c>
      <c r="BI126">
        <v>0</v>
      </c>
      <c r="BJ126">
        <v>0</v>
      </c>
      <c r="BK126">
        <v>0</v>
      </c>
      <c r="BL126">
        <v>0</v>
      </c>
      <c r="BM126">
        <v>0</v>
      </c>
      <c r="BN126">
        <v>0</v>
      </c>
      <c r="BO126">
        <v>0</v>
      </c>
      <c r="BP126">
        <v>0</v>
      </c>
    </row>
    <row r="127" spans="1:68" x14ac:dyDescent="0.25">
      <c r="A127">
        <v>63</v>
      </c>
      <c r="B127">
        <v>0</v>
      </c>
      <c r="C127">
        <v>0</v>
      </c>
      <c r="D127">
        <v>0</v>
      </c>
      <c r="E127">
        <v>0</v>
      </c>
      <c r="F127">
        <v>0</v>
      </c>
      <c r="G127">
        <v>0</v>
      </c>
      <c r="H127">
        <v>0</v>
      </c>
      <c r="I127">
        <v>0</v>
      </c>
      <c r="J127">
        <v>0</v>
      </c>
      <c r="K127">
        <v>0</v>
      </c>
      <c r="L127">
        <v>0</v>
      </c>
      <c r="M127">
        <v>0</v>
      </c>
      <c r="N127">
        <v>0</v>
      </c>
      <c r="O127">
        <v>0</v>
      </c>
      <c r="P127">
        <v>0</v>
      </c>
      <c r="Q127">
        <v>0</v>
      </c>
      <c r="R127">
        <v>0</v>
      </c>
      <c r="S127">
        <v>0</v>
      </c>
      <c r="T127">
        <v>0</v>
      </c>
      <c r="U127">
        <v>0</v>
      </c>
      <c r="V127">
        <v>0</v>
      </c>
      <c r="W127">
        <v>0</v>
      </c>
      <c r="X127">
        <v>0</v>
      </c>
      <c r="Y127">
        <v>0</v>
      </c>
      <c r="Z127">
        <v>0</v>
      </c>
      <c r="AA127">
        <v>0</v>
      </c>
      <c r="AB127">
        <v>0</v>
      </c>
      <c r="AC127">
        <v>0</v>
      </c>
      <c r="AD127">
        <v>0</v>
      </c>
      <c r="AE127">
        <v>0</v>
      </c>
      <c r="AF127">
        <v>1</v>
      </c>
      <c r="AG127">
        <v>0</v>
      </c>
      <c r="AH127">
        <v>0</v>
      </c>
      <c r="AI127">
        <v>0</v>
      </c>
      <c r="AJ127">
        <v>0</v>
      </c>
      <c r="AK127">
        <v>1</v>
      </c>
      <c r="AL127">
        <v>0</v>
      </c>
      <c r="AM127">
        <v>0</v>
      </c>
      <c r="AN127">
        <v>0</v>
      </c>
      <c r="AO127">
        <v>0</v>
      </c>
      <c r="AP127">
        <v>0</v>
      </c>
      <c r="AQ127">
        <v>0</v>
      </c>
      <c r="AR127">
        <v>1</v>
      </c>
      <c r="AS127">
        <v>0</v>
      </c>
      <c r="AT127">
        <v>0</v>
      </c>
      <c r="AU127">
        <v>0</v>
      </c>
      <c r="AV127">
        <v>0</v>
      </c>
      <c r="AW127">
        <v>0</v>
      </c>
      <c r="AX127">
        <v>0</v>
      </c>
      <c r="AY127">
        <v>0</v>
      </c>
      <c r="AZ127">
        <v>0</v>
      </c>
      <c r="BA127">
        <v>0</v>
      </c>
      <c r="BB127">
        <v>0</v>
      </c>
      <c r="BC127">
        <v>0</v>
      </c>
      <c r="BD127">
        <v>0</v>
      </c>
      <c r="BE127">
        <v>0</v>
      </c>
      <c r="BF127">
        <v>0</v>
      </c>
      <c r="BG127">
        <v>0</v>
      </c>
      <c r="BH127">
        <v>0</v>
      </c>
      <c r="BI127">
        <v>0</v>
      </c>
      <c r="BJ127">
        <v>0</v>
      </c>
      <c r="BK127">
        <v>0</v>
      </c>
      <c r="BL127">
        <v>0</v>
      </c>
      <c r="BM127">
        <v>0</v>
      </c>
      <c r="BN127">
        <v>0</v>
      </c>
      <c r="BO127">
        <v>0</v>
      </c>
      <c r="BP127">
        <v>0</v>
      </c>
    </row>
    <row r="128" spans="1:68" x14ac:dyDescent="0.25">
      <c r="A128">
        <v>64</v>
      </c>
      <c r="B128">
        <v>0</v>
      </c>
      <c r="C128">
        <v>0</v>
      </c>
      <c r="D128">
        <v>0</v>
      </c>
      <c r="E128">
        <v>0</v>
      </c>
      <c r="F128">
        <v>0</v>
      </c>
      <c r="G128">
        <v>0</v>
      </c>
      <c r="H128">
        <v>0</v>
      </c>
      <c r="I128">
        <v>0</v>
      </c>
      <c r="J128">
        <v>0</v>
      </c>
      <c r="K128">
        <v>0</v>
      </c>
      <c r="L128">
        <v>0</v>
      </c>
      <c r="M128">
        <v>1</v>
      </c>
      <c r="N128">
        <v>0</v>
      </c>
      <c r="O128">
        <v>0</v>
      </c>
      <c r="P128">
        <v>0</v>
      </c>
      <c r="Q128">
        <v>0</v>
      </c>
      <c r="R128">
        <v>0</v>
      </c>
      <c r="S128">
        <v>1</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0</v>
      </c>
      <c r="AX128">
        <v>0</v>
      </c>
      <c r="AY128">
        <v>0</v>
      </c>
      <c r="AZ128">
        <v>0</v>
      </c>
      <c r="BA128">
        <v>0</v>
      </c>
      <c r="BB128">
        <v>0</v>
      </c>
      <c r="BC128">
        <v>0</v>
      </c>
      <c r="BD128">
        <v>0</v>
      </c>
      <c r="BE128">
        <v>0</v>
      </c>
      <c r="BF128">
        <v>0</v>
      </c>
      <c r="BG128">
        <v>0</v>
      </c>
      <c r="BH128">
        <v>0</v>
      </c>
      <c r="BI128">
        <v>0</v>
      </c>
      <c r="BJ128">
        <v>0</v>
      </c>
      <c r="BK128">
        <v>0</v>
      </c>
      <c r="BL128">
        <v>1</v>
      </c>
      <c r="BM128">
        <v>0</v>
      </c>
      <c r="BN128">
        <v>0</v>
      </c>
      <c r="BO128">
        <v>0</v>
      </c>
      <c r="BP128">
        <v>0</v>
      </c>
    </row>
    <row r="129" spans="1:68" x14ac:dyDescent="0.25">
      <c r="A129">
        <v>64</v>
      </c>
      <c r="B129">
        <v>0</v>
      </c>
      <c r="C129">
        <v>0</v>
      </c>
      <c r="D129">
        <v>0</v>
      </c>
      <c r="E129">
        <v>0</v>
      </c>
      <c r="F129">
        <v>0</v>
      </c>
      <c r="G129">
        <v>0</v>
      </c>
      <c r="H129">
        <v>0</v>
      </c>
      <c r="I129">
        <v>0</v>
      </c>
      <c r="J129">
        <v>0</v>
      </c>
      <c r="K129">
        <v>0</v>
      </c>
      <c r="L129">
        <v>0</v>
      </c>
      <c r="M129">
        <v>0</v>
      </c>
      <c r="N129">
        <v>1</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1</v>
      </c>
      <c r="AP129">
        <v>0</v>
      </c>
      <c r="AQ129">
        <v>0</v>
      </c>
      <c r="AR129">
        <v>0</v>
      </c>
      <c r="AS129">
        <v>1</v>
      </c>
      <c r="AT129">
        <v>0</v>
      </c>
      <c r="AU129">
        <v>0</v>
      </c>
      <c r="AV129">
        <v>0</v>
      </c>
      <c r="AW129">
        <v>0</v>
      </c>
      <c r="AX129">
        <v>0</v>
      </c>
      <c r="AY129">
        <v>0</v>
      </c>
      <c r="AZ129">
        <v>0</v>
      </c>
      <c r="BA129">
        <v>0</v>
      </c>
      <c r="BB129">
        <v>0</v>
      </c>
      <c r="BC129">
        <v>0</v>
      </c>
      <c r="BD129">
        <v>0</v>
      </c>
      <c r="BE129">
        <v>0</v>
      </c>
      <c r="BF129">
        <v>0</v>
      </c>
      <c r="BG129">
        <v>0</v>
      </c>
      <c r="BH129">
        <v>0</v>
      </c>
      <c r="BI129">
        <v>0</v>
      </c>
      <c r="BJ129">
        <v>0</v>
      </c>
      <c r="BK129">
        <v>0</v>
      </c>
      <c r="BL129">
        <v>0</v>
      </c>
      <c r="BM129">
        <v>0</v>
      </c>
      <c r="BN129">
        <v>0</v>
      </c>
      <c r="BO129">
        <v>0</v>
      </c>
      <c r="BP129">
        <v>0</v>
      </c>
    </row>
    <row r="130" spans="1:68"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1</v>
      </c>
      <c r="AJ130">
        <v>0</v>
      </c>
      <c r="AK130">
        <v>0</v>
      </c>
      <c r="AL130">
        <v>0</v>
      </c>
      <c r="AM130">
        <v>0</v>
      </c>
      <c r="AN130">
        <v>0</v>
      </c>
      <c r="AO130">
        <v>0</v>
      </c>
      <c r="AP130">
        <v>0</v>
      </c>
      <c r="AQ130">
        <v>0</v>
      </c>
      <c r="AR130">
        <v>0</v>
      </c>
      <c r="AS130">
        <v>0</v>
      </c>
      <c r="AT130">
        <v>1</v>
      </c>
      <c r="AU130">
        <v>0</v>
      </c>
      <c r="AV130">
        <v>1</v>
      </c>
      <c r="AW130">
        <v>0</v>
      </c>
      <c r="AX130">
        <v>0</v>
      </c>
      <c r="AY130">
        <v>0</v>
      </c>
      <c r="AZ130">
        <v>0</v>
      </c>
      <c r="BA130">
        <v>0</v>
      </c>
      <c r="BB130">
        <v>0</v>
      </c>
      <c r="BC130">
        <v>0</v>
      </c>
      <c r="BD130">
        <v>0</v>
      </c>
      <c r="BE130">
        <v>0</v>
      </c>
      <c r="BF130">
        <v>0</v>
      </c>
      <c r="BG130">
        <v>0</v>
      </c>
      <c r="BH130">
        <v>0</v>
      </c>
      <c r="BI130">
        <v>0</v>
      </c>
      <c r="BJ130">
        <v>0</v>
      </c>
      <c r="BK130">
        <v>0</v>
      </c>
      <c r="BL130">
        <v>0</v>
      </c>
      <c r="BM130">
        <v>0</v>
      </c>
      <c r="BN130">
        <v>0</v>
      </c>
      <c r="BO130">
        <v>0</v>
      </c>
      <c r="BP130">
        <v>0</v>
      </c>
    </row>
    <row r="131" spans="1:68" x14ac:dyDescent="0.25">
      <c r="A131">
        <v>65</v>
      </c>
      <c r="B131">
        <v>0</v>
      </c>
      <c r="C131">
        <v>0</v>
      </c>
      <c r="D131">
        <v>0</v>
      </c>
      <c r="E131">
        <v>0</v>
      </c>
      <c r="F131">
        <v>0</v>
      </c>
      <c r="G131">
        <v>0</v>
      </c>
      <c r="H131">
        <v>0</v>
      </c>
      <c r="I131">
        <v>0</v>
      </c>
      <c r="J131">
        <v>0</v>
      </c>
      <c r="K131">
        <v>0</v>
      </c>
      <c r="L131">
        <v>0</v>
      </c>
      <c r="M131">
        <v>0</v>
      </c>
      <c r="N131">
        <v>0</v>
      </c>
      <c r="O131">
        <v>0</v>
      </c>
      <c r="P131">
        <v>0</v>
      </c>
      <c r="Q131">
        <v>0</v>
      </c>
      <c r="R131">
        <v>0</v>
      </c>
      <c r="S131">
        <v>0</v>
      </c>
      <c r="T131">
        <v>0</v>
      </c>
      <c r="U131">
        <v>1</v>
      </c>
      <c r="V131">
        <v>0</v>
      </c>
      <c r="W131">
        <v>0</v>
      </c>
      <c r="X131">
        <v>0</v>
      </c>
      <c r="Y131">
        <v>0</v>
      </c>
      <c r="Z131">
        <v>0</v>
      </c>
      <c r="AA131">
        <v>0</v>
      </c>
      <c r="AB131">
        <v>0</v>
      </c>
      <c r="AC131">
        <v>0</v>
      </c>
      <c r="AD131">
        <v>1</v>
      </c>
      <c r="AE131">
        <v>0</v>
      </c>
      <c r="AF131">
        <v>0</v>
      </c>
      <c r="AG131">
        <v>0</v>
      </c>
      <c r="AH131">
        <v>0</v>
      </c>
      <c r="AI131">
        <v>0</v>
      </c>
      <c r="AJ131">
        <v>0</v>
      </c>
      <c r="AK131">
        <v>0</v>
      </c>
      <c r="AL131">
        <v>0</v>
      </c>
      <c r="AM131">
        <v>0</v>
      </c>
      <c r="AN131">
        <v>1</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0</v>
      </c>
      <c r="BI131">
        <v>0</v>
      </c>
      <c r="BJ131">
        <v>0</v>
      </c>
      <c r="BK131">
        <v>0</v>
      </c>
      <c r="BL131">
        <v>0</v>
      </c>
      <c r="BM131">
        <v>0</v>
      </c>
      <c r="BN131">
        <v>0</v>
      </c>
      <c r="BO131">
        <v>0</v>
      </c>
      <c r="BP131">
        <v>0</v>
      </c>
    </row>
    <row r="132" spans="1:68" x14ac:dyDescent="0.25">
      <c r="A132">
        <v>66</v>
      </c>
      <c r="B132">
        <v>0</v>
      </c>
      <c r="C132">
        <v>0</v>
      </c>
      <c r="D132">
        <v>1</v>
      </c>
      <c r="E132">
        <v>0</v>
      </c>
      <c r="F132">
        <v>0</v>
      </c>
      <c r="G132">
        <v>0</v>
      </c>
      <c r="H132">
        <v>0</v>
      </c>
      <c r="I132">
        <v>0</v>
      </c>
      <c r="J132">
        <v>0</v>
      </c>
      <c r="K132">
        <v>0</v>
      </c>
      <c r="L132">
        <v>0</v>
      </c>
      <c r="M132">
        <v>0</v>
      </c>
      <c r="N132">
        <v>0</v>
      </c>
      <c r="O132">
        <v>0</v>
      </c>
      <c r="P132">
        <v>0</v>
      </c>
      <c r="Q132">
        <v>0</v>
      </c>
      <c r="R132">
        <v>0</v>
      </c>
      <c r="S132">
        <v>0</v>
      </c>
      <c r="T132">
        <v>0</v>
      </c>
      <c r="U132">
        <v>0</v>
      </c>
      <c r="V132">
        <v>0</v>
      </c>
      <c r="W132">
        <v>0</v>
      </c>
      <c r="X132">
        <v>0</v>
      </c>
      <c r="Y132">
        <v>0</v>
      </c>
      <c r="Z132">
        <v>0</v>
      </c>
      <c r="AA132">
        <v>0</v>
      </c>
      <c r="AB132">
        <v>0</v>
      </c>
      <c r="AC132">
        <v>0</v>
      </c>
      <c r="AD132">
        <v>0</v>
      </c>
      <c r="AE132">
        <v>1</v>
      </c>
      <c r="AF132">
        <v>0</v>
      </c>
      <c r="AG132">
        <v>0</v>
      </c>
      <c r="AH132">
        <v>1</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c r="BJ132">
        <v>0</v>
      </c>
      <c r="BK132">
        <v>0</v>
      </c>
      <c r="BL132">
        <v>0</v>
      </c>
      <c r="BM132">
        <v>0</v>
      </c>
      <c r="BN132">
        <v>0</v>
      </c>
      <c r="BO132">
        <v>0</v>
      </c>
      <c r="BP132">
        <v>0</v>
      </c>
    </row>
    <row r="133" spans="1:68" x14ac:dyDescent="0.25">
      <c r="A133">
        <v>66</v>
      </c>
      <c r="B133">
        <v>1</v>
      </c>
      <c r="C133">
        <v>0</v>
      </c>
      <c r="D133">
        <v>0</v>
      </c>
      <c r="E133">
        <v>0</v>
      </c>
      <c r="F133">
        <v>0</v>
      </c>
      <c r="G133">
        <v>0</v>
      </c>
      <c r="H133">
        <v>0</v>
      </c>
      <c r="I133">
        <v>0</v>
      </c>
      <c r="J133">
        <v>0</v>
      </c>
      <c r="K133">
        <v>0</v>
      </c>
      <c r="L133">
        <v>1</v>
      </c>
      <c r="M133">
        <v>0</v>
      </c>
      <c r="N133">
        <v>0</v>
      </c>
      <c r="O133">
        <v>0</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1</v>
      </c>
      <c r="AV133">
        <v>0</v>
      </c>
      <c r="AW133">
        <v>0</v>
      </c>
      <c r="AX133">
        <v>0</v>
      </c>
      <c r="AY133">
        <v>0</v>
      </c>
      <c r="AZ133">
        <v>0</v>
      </c>
      <c r="BA133">
        <v>0</v>
      </c>
      <c r="BB133">
        <v>0</v>
      </c>
      <c r="BC133">
        <v>0</v>
      </c>
      <c r="BD133">
        <v>0</v>
      </c>
      <c r="BE133">
        <v>0</v>
      </c>
      <c r="BF133">
        <v>0</v>
      </c>
      <c r="BG133">
        <v>0</v>
      </c>
      <c r="BH133">
        <v>0</v>
      </c>
      <c r="BI133">
        <v>0</v>
      </c>
      <c r="BJ133">
        <v>0</v>
      </c>
      <c r="BK133">
        <v>0</v>
      </c>
      <c r="BL133">
        <v>0</v>
      </c>
      <c r="BM133">
        <v>0</v>
      </c>
      <c r="BN133">
        <v>0</v>
      </c>
      <c r="BO133">
        <v>0</v>
      </c>
      <c r="BP133">
        <v>0</v>
      </c>
    </row>
    <row r="134" spans="1:68" x14ac:dyDescent="0.2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1</v>
      </c>
      <c r="W134">
        <v>0</v>
      </c>
      <c r="X134">
        <v>0</v>
      </c>
      <c r="Y134">
        <v>0</v>
      </c>
      <c r="Z134">
        <v>0</v>
      </c>
      <c r="AA134">
        <v>0</v>
      </c>
      <c r="AB134">
        <v>0</v>
      </c>
      <c r="AC134">
        <v>0</v>
      </c>
      <c r="AD134">
        <v>0</v>
      </c>
      <c r="AE134">
        <v>0</v>
      </c>
      <c r="AF134">
        <v>0</v>
      </c>
      <c r="AG134">
        <v>1</v>
      </c>
      <c r="AH134">
        <v>0</v>
      </c>
      <c r="AI134">
        <v>0</v>
      </c>
      <c r="AJ134">
        <v>0</v>
      </c>
      <c r="AK134">
        <v>0</v>
      </c>
      <c r="AL134">
        <v>0</v>
      </c>
      <c r="AM134">
        <v>0</v>
      </c>
      <c r="AN134">
        <v>0</v>
      </c>
      <c r="AO134">
        <v>0</v>
      </c>
      <c r="AP134">
        <v>0</v>
      </c>
      <c r="AQ134">
        <v>1</v>
      </c>
      <c r="AR134">
        <v>0</v>
      </c>
      <c r="AS134">
        <v>0</v>
      </c>
      <c r="AT134">
        <v>0</v>
      </c>
      <c r="AU134">
        <v>0</v>
      </c>
      <c r="AV134">
        <v>0</v>
      </c>
      <c r="AW134">
        <v>0</v>
      </c>
      <c r="AX134">
        <v>0</v>
      </c>
      <c r="AY134">
        <v>0</v>
      </c>
      <c r="AZ134">
        <v>0</v>
      </c>
      <c r="BA134">
        <v>0</v>
      </c>
      <c r="BB134">
        <v>0</v>
      </c>
      <c r="BC134">
        <v>0</v>
      </c>
      <c r="BD134">
        <v>0</v>
      </c>
      <c r="BE134">
        <v>0</v>
      </c>
      <c r="BF134">
        <v>0</v>
      </c>
      <c r="BG134">
        <v>0</v>
      </c>
      <c r="BH134">
        <v>0</v>
      </c>
      <c r="BI134">
        <v>0</v>
      </c>
      <c r="BJ134">
        <v>0</v>
      </c>
      <c r="BK134">
        <v>0</v>
      </c>
      <c r="BL134">
        <v>0</v>
      </c>
      <c r="BM134">
        <v>0</v>
      </c>
      <c r="BN134">
        <v>0</v>
      </c>
      <c r="BO134">
        <v>0</v>
      </c>
      <c r="BP134">
        <v>0</v>
      </c>
    </row>
    <row r="135" spans="1:68" x14ac:dyDescent="0.25">
      <c r="A135">
        <v>67</v>
      </c>
      <c r="B135">
        <v>0</v>
      </c>
      <c r="C135">
        <v>0</v>
      </c>
      <c r="D135">
        <v>0</v>
      </c>
      <c r="E135">
        <v>0</v>
      </c>
      <c r="F135">
        <v>0</v>
      </c>
      <c r="G135">
        <v>0</v>
      </c>
      <c r="H135">
        <v>0</v>
      </c>
      <c r="I135">
        <v>0</v>
      </c>
      <c r="J135">
        <v>0</v>
      </c>
      <c r="K135">
        <v>0</v>
      </c>
      <c r="L135">
        <v>0</v>
      </c>
      <c r="M135">
        <v>0</v>
      </c>
      <c r="N135">
        <v>0</v>
      </c>
      <c r="O135">
        <v>0</v>
      </c>
      <c r="P135">
        <v>0</v>
      </c>
      <c r="Q135">
        <v>0</v>
      </c>
      <c r="R135">
        <v>0</v>
      </c>
      <c r="S135">
        <v>0</v>
      </c>
      <c r="T135">
        <v>1</v>
      </c>
      <c r="U135">
        <v>0</v>
      </c>
      <c r="V135">
        <v>0</v>
      </c>
      <c r="W135">
        <v>0</v>
      </c>
      <c r="X135">
        <v>0</v>
      </c>
      <c r="Y135">
        <v>0</v>
      </c>
      <c r="Z135">
        <v>0</v>
      </c>
      <c r="AA135">
        <v>1</v>
      </c>
      <c r="AB135">
        <v>0</v>
      </c>
      <c r="AC135">
        <v>1</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0</v>
      </c>
      <c r="BA135">
        <v>0</v>
      </c>
      <c r="BB135">
        <v>0</v>
      </c>
      <c r="BC135">
        <v>0</v>
      </c>
      <c r="BD135">
        <v>0</v>
      </c>
      <c r="BE135">
        <v>0</v>
      </c>
      <c r="BF135">
        <v>0</v>
      </c>
      <c r="BG135">
        <v>0</v>
      </c>
      <c r="BH135">
        <v>0</v>
      </c>
      <c r="BI135">
        <v>0</v>
      </c>
      <c r="BJ135">
        <v>0</v>
      </c>
      <c r="BK135">
        <v>0</v>
      </c>
      <c r="BL135">
        <v>0</v>
      </c>
      <c r="BM135">
        <v>0</v>
      </c>
      <c r="BN135">
        <v>0</v>
      </c>
      <c r="BO135">
        <v>0</v>
      </c>
      <c r="BP135">
        <v>0</v>
      </c>
    </row>
    <row r="136" spans="1:68" x14ac:dyDescent="0.25">
      <c r="A136">
        <v>68</v>
      </c>
      <c r="B136">
        <v>0</v>
      </c>
      <c r="C136">
        <v>0</v>
      </c>
      <c r="D136">
        <v>0</v>
      </c>
      <c r="E136">
        <v>0</v>
      </c>
      <c r="F136">
        <v>0</v>
      </c>
      <c r="G136">
        <v>0</v>
      </c>
      <c r="H136">
        <v>0</v>
      </c>
      <c r="I136">
        <v>0</v>
      </c>
      <c r="J136">
        <v>1</v>
      </c>
      <c r="K136">
        <v>0</v>
      </c>
      <c r="L136">
        <v>0</v>
      </c>
      <c r="M136">
        <v>0</v>
      </c>
      <c r="N136">
        <v>0</v>
      </c>
      <c r="O136">
        <v>0</v>
      </c>
      <c r="P136">
        <v>0</v>
      </c>
      <c r="Q136">
        <v>0</v>
      </c>
      <c r="R136">
        <v>0</v>
      </c>
      <c r="S136">
        <v>0</v>
      </c>
      <c r="T136">
        <v>0</v>
      </c>
      <c r="U136">
        <v>0</v>
      </c>
      <c r="V136">
        <v>0</v>
      </c>
      <c r="W136">
        <v>0</v>
      </c>
      <c r="X136">
        <v>0</v>
      </c>
      <c r="Y136">
        <v>0</v>
      </c>
      <c r="Z136">
        <v>1</v>
      </c>
      <c r="AA136">
        <v>0</v>
      </c>
      <c r="AB136">
        <v>0</v>
      </c>
      <c r="AC136">
        <v>0</v>
      </c>
      <c r="AD136">
        <v>0</v>
      </c>
      <c r="AE136">
        <v>0</v>
      </c>
      <c r="AF136">
        <v>0</v>
      </c>
      <c r="AG136">
        <v>0</v>
      </c>
      <c r="AH136">
        <v>0</v>
      </c>
      <c r="AI136">
        <v>0</v>
      </c>
      <c r="AJ136">
        <v>0</v>
      </c>
      <c r="AK136">
        <v>0</v>
      </c>
      <c r="AL136">
        <v>0</v>
      </c>
      <c r="AM136">
        <v>0</v>
      </c>
      <c r="AN136">
        <v>0</v>
      </c>
      <c r="AO136">
        <v>0</v>
      </c>
      <c r="AP136">
        <v>0</v>
      </c>
      <c r="AQ136">
        <v>0</v>
      </c>
      <c r="AR136">
        <v>0</v>
      </c>
      <c r="AS136">
        <v>0</v>
      </c>
      <c r="AT136">
        <v>0</v>
      </c>
      <c r="AU136">
        <v>0</v>
      </c>
      <c r="AV136">
        <v>0</v>
      </c>
      <c r="AW136">
        <v>1</v>
      </c>
      <c r="AX136">
        <v>0</v>
      </c>
      <c r="AY136">
        <v>0</v>
      </c>
      <c r="AZ136">
        <v>0</v>
      </c>
      <c r="BA136">
        <v>0</v>
      </c>
      <c r="BB136">
        <v>0</v>
      </c>
      <c r="BC136">
        <v>0</v>
      </c>
      <c r="BD136">
        <v>0</v>
      </c>
      <c r="BE136">
        <v>0</v>
      </c>
      <c r="BF136">
        <v>0</v>
      </c>
      <c r="BG136">
        <v>0</v>
      </c>
      <c r="BH136">
        <v>0</v>
      </c>
      <c r="BI136">
        <v>0</v>
      </c>
      <c r="BJ136">
        <v>0</v>
      </c>
      <c r="BK136">
        <v>0</v>
      </c>
      <c r="BL136">
        <v>0</v>
      </c>
      <c r="BM136">
        <v>0</v>
      </c>
      <c r="BN136">
        <v>0</v>
      </c>
      <c r="BO136">
        <v>0</v>
      </c>
      <c r="BP136">
        <v>0</v>
      </c>
    </row>
    <row r="137" spans="1:68" x14ac:dyDescent="0.25">
      <c r="A137">
        <v>68</v>
      </c>
      <c r="B137">
        <v>0</v>
      </c>
      <c r="C137">
        <v>0</v>
      </c>
      <c r="D137">
        <v>0</v>
      </c>
      <c r="E137">
        <v>0</v>
      </c>
      <c r="F137">
        <v>0</v>
      </c>
      <c r="G137">
        <v>0</v>
      </c>
      <c r="H137">
        <v>0</v>
      </c>
      <c r="I137">
        <v>0</v>
      </c>
      <c r="J137">
        <v>0</v>
      </c>
      <c r="K137">
        <v>0</v>
      </c>
      <c r="L137">
        <v>0</v>
      </c>
      <c r="M137">
        <v>0</v>
      </c>
      <c r="N137">
        <v>0</v>
      </c>
      <c r="O137">
        <v>0</v>
      </c>
      <c r="P137">
        <v>0</v>
      </c>
      <c r="Q137">
        <v>1</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0</v>
      </c>
      <c r="AT137">
        <v>0</v>
      </c>
      <c r="AU137">
        <v>0</v>
      </c>
      <c r="AV137">
        <v>0</v>
      </c>
      <c r="AW137">
        <v>0</v>
      </c>
      <c r="AX137">
        <v>0</v>
      </c>
      <c r="AY137">
        <v>0</v>
      </c>
      <c r="AZ137">
        <v>0</v>
      </c>
      <c r="BA137">
        <v>0</v>
      </c>
      <c r="BB137">
        <v>0</v>
      </c>
      <c r="BC137">
        <v>0</v>
      </c>
      <c r="BD137">
        <v>0</v>
      </c>
      <c r="BE137">
        <v>0</v>
      </c>
      <c r="BF137">
        <v>0</v>
      </c>
      <c r="BG137">
        <v>0</v>
      </c>
      <c r="BH137">
        <v>1</v>
      </c>
      <c r="BI137">
        <v>0</v>
      </c>
      <c r="BJ137">
        <v>0</v>
      </c>
      <c r="BK137">
        <v>0</v>
      </c>
      <c r="BL137">
        <v>0</v>
      </c>
      <c r="BM137">
        <v>1</v>
      </c>
      <c r="BN137">
        <v>0</v>
      </c>
      <c r="BO137">
        <v>0</v>
      </c>
      <c r="BP137">
        <v>0</v>
      </c>
    </row>
    <row r="138" spans="1:68" x14ac:dyDescent="0.25">
      <c r="A138">
        <v>69</v>
      </c>
      <c r="B138">
        <v>0</v>
      </c>
      <c r="C138">
        <v>0</v>
      </c>
      <c r="D138">
        <v>0</v>
      </c>
      <c r="E138">
        <v>0</v>
      </c>
      <c r="F138">
        <v>0</v>
      </c>
      <c r="G138">
        <v>0</v>
      </c>
      <c r="H138">
        <v>0</v>
      </c>
      <c r="I138">
        <v>0</v>
      </c>
      <c r="J138">
        <v>0</v>
      </c>
      <c r="K138">
        <v>0</v>
      </c>
      <c r="L138">
        <v>0</v>
      </c>
      <c r="M138">
        <v>0</v>
      </c>
      <c r="N138">
        <v>0</v>
      </c>
      <c r="O138">
        <v>0</v>
      </c>
      <c r="P138">
        <v>0</v>
      </c>
      <c r="Q138">
        <v>0</v>
      </c>
      <c r="R138">
        <v>1</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1</v>
      </c>
      <c r="AP138">
        <v>0</v>
      </c>
      <c r="AQ138">
        <v>0</v>
      </c>
      <c r="AR138">
        <v>0</v>
      </c>
      <c r="AS138">
        <v>0</v>
      </c>
      <c r="AT138">
        <v>0</v>
      </c>
      <c r="AU138">
        <v>0</v>
      </c>
      <c r="AV138">
        <v>0</v>
      </c>
      <c r="AW138">
        <v>0</v>
      </c>
      <c r="AX138">
        <v>0</v>
      </c>
      <c r="AY138">
        <v>0</v>
      </c>
      <c r="AZ138">
        <v>0</v>
      </c>
      <c r="BA138">
        <v>0</v>
      </c>
      <c r="BB138">
        <v>0</v>
      </c>
      <c r="BC138">
        <v>0</v>
      </c>
      <c r="BD138">
        <v>0</v>
      </c>
      <c r="BE138">
        <v>0</v>
      </c>
      <c r="BF138">
        <v>0</v>
      </c>
      <c r="BG138">
        <v>1</v>
      </c>
      <c r="BH138">
        <v>0</v>
      </c>
      <c r="BI138">
        <v>0</v>
      </c>
      <c r="BJ138">
        <v>0</v>
      </c>
      <c r="BK138">
        <v>0</v>
      </c>
      <c r="BL138">
        <v>0</v>
      </c>
      <c r="BM138">
        <v>0</v>
      </c>
      <c r="BN138">
        <v>0</v>
      </c>
      <c r="BO138">
        <v>0</v>
      </c>
      <c r="BP138">
        <v>0</v>
      </c>
    </row>
    <row r="139" spans="1:68" x14ac:dyDescent="0.25">
      <c r="A139">
        <v>69</v>
      </c>
      <c r="B139">
        <v>0</v>
      </c>
      <c r="C139">
        <v>0</v>
      </c>
      <c r="D139">
        <v>0</v>
      </c>
      <c r="E139">
        <v>0</v>
      </c>
      <c r="F139">
        <v>0</v>
      </c>
      <c r="G139">
        <v>0</v>
      </c>
      <c r="H139">
        <v>0</v>
      </c>
      <c r="I139">
        <v>1</v>
      </c>
      <c r="J139">
        <v>0</v>
      </c>
      <c r="K139">
        <v>0</v>
      </c>
      <c r="L139">
        <v>0</v>
      </c>
      <c r="M139">
        <v>0</v>
      </c>
      <c r="N139">
        <v>0</v>
      </c>
      <c r="O139">
        <v>0</v>
      </c>
      <c r="P139">
        <v>0</v>
      </c>
      <c r="Q139">
        <v>0</v>
      </c>
      <c r="R139">
        <v>0</v>
      </c>
      <c r="S139">
        <v>0</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0</v>
      </c>
      <c r="BH139">
        <v>0</v>
      </c>
      <c r="BI139">
        <v>0</v>
      </c>
      <c r="BJ139">
        <v>0</v>
      </c>
      <c r="BK139">
        <v>0</v>
      </c>
      <c r="BL139">
        <v>0</v>
      </c>
      <c r="BM139">
        <v>0</v>
      </c>
      <c r="BN139">
        <v>0</v>
      </c>
      <c r="BO139">
        <v>1</v>
      </c>
      <c r="BP139">
        <v>1</v>
      </c>
    </row>
    <row r="140" spans="1:68" x14ac:dyDescent="0.25">
      <c r="A140">
        <v>70</v>
      </c>
      <c r="B140">
        <v>0</v>
      </c>
      <c r="C140">
        <v>0</v>
      </c>
      <c r="D140">
        <v>0</v>
      </c>
      <c r="E140">
        <v>0</v>
      </c>
      <c r="F140">
        <v>0</v>
      </c>
      <c r="G140">
        <v>0</v>
      </c>
      <c r="H140">
        <v>1</v>
      </c>
      <c r="I140">
        <v>0</v>
      </c>
      <c r="J140">
        <v>0</v>
      </c>
      <c r="K140">
        <v>0</v>
      </c>
      <c r="L140">
        <v>0</v>
      </c>
      <c r="M140">
        <v>1</v>
      </c>
      <c r="N140">
        <v>0</v>
      </c>
      <c r="O140">
        <v>0</v>
      </c>
      <c r="P140">
        <v>0</v>
      </c>
      <c r="Q140">
        <v>0</v>
      </c>
      <c r="R140">
        <v>0</v>
      </c>
      <c r="S140">
        <v>0</v>
      </c>
      <c r="T140">
        <v>0</v>
      </c>
      <c r="U140">
        <v>0</v>
      </c>
      <c r="V140">
        <v>0</v>
      </c>
      <c r="W140">
        <v>0</v>
      </c>
      <c r="X140">
        <v>0</v>
      </c>
      <c r="Y140">
        <v>1</v>
      </c>
      <c r="Z140">
        <v>0</v>
      </c>
      <c r="AA140">
        <v>0</v>
      </c>
      <c r="AB140">
        <v>0</v>
      </c>
      <c r="AC140">
        <v>0</v>
      </c>
      <c r="AD140">
        <v>0</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c r="BJ140">
        <v>0</v>
      </c>
      <c r="BK140">
        <v>0</v>
      </c>
      <c r="BL140">
        <v>0</v>
      </c>
      <c r="BM140">
        <v>0</v>
      </c>
      <c r="BN140">
        <v>0</v>
      </c>
      <c r="BO140">
        <v>0</v>
      </c>
      <c r="BP140">
        <v>0</v>
      </c>
    </row>
    <row r="141" spans="1:68" x14ac:dyDescent="0.25">
      <c r="A141">
        <v>70</v>
      </c>
      <c r="B141">
        <v>0</v>
      </c>
      <c r="C141">
        <v>0</v>
      </c>
      <c r="D141">
        <v>0</v>
      </c>
      <c r="E141">
        <v>0</v>
      </c>
      <c r="F141">
        <v>0</v>
      </c>
      <c r="G141">
        <v>0</v>
      </c>
      <c r="H141">
        <v>0</v>
      </c>
      <c r="I141">
        <v>0</v>
      </c>
      <c r="J141">
        <v>0</v>
      </c>
      <c r="K141">
        <v>0</v>
      </c>
      <c r="L141">
        <v>0</v>
      </c>
      <c r="M141">
        <v>0</v>
      </c>
      <c r="N141">
        <v>0</v>
      </c>
      <c r="O141">
        <v>0</v>
      </c>
      <c r="P141">
        <v>1</v>
      </c>
      <c r="Q141">
        <v>0</v>
      </c>
      <c r="R141">
        <v>0</v>
      </c>
      <c r="S141">
        <v>0</v>
      </c>
      <c r="T141">
        <v>0</v>
      </c>
      <c r="U141">
        <v>0</v>
      </c>
      <c r="V141">
        <v>0</v>
      </c>
      <c r="W141">
        <v>1</v>
      </c>
      <c r="X141">
        <v>0</v>
      </c>
      <c r="Y141">
        <v>0</v>
      </c>
      <c r="Z141">
        <v>0</v>
      </c>
      <c r="AA141">
        <v>0</v>
      </c>
      <c r="AB141">
        <v>0</v>
      </c>
      <c r="AC141">
        <v>0</v>
      </c>
      <c r="AD141">
        <v>0</v>
      </c>
      <c r="AE141">
        <v>0</v>
      </c>
      <c r="AF141">
        <v>1</v>
      </c>
      <c r="AG141">
        <v>0</v>
      </c>
      <c r="AH141">
        <v>0</v>
      </c>
      <c r="AI141">
        <v>0</v>
      </c>
      <c r="AJ141">
        <v>0</v>
      </c>
      <c r="AK141">
        <v>0</v>
      </c>
      <c r="AL141">
        <v>0</v>
      </c>
      <c r="AM141">
        <v>0</v>
      </c>
      <c r="AN141">
        <v>0</v>
      </c>
      <c r="AO141">
        <v>0</v>
      </c>
      <c r="AP141">
        <v>0</v>
      </c>
      <c r="AQ141">
        <v>0</v>
      </c>
      <c r="AR141">
        <v>0</v>
      </c>
      <c r="AS141">
        <v>0</v>
      </c>
      <c r="AT141">
        <v>0</v>
      </c>
      <c r="AU141">
        <v>0</v>
      </c>
      <c r="AV141">
        <v>0</v>
      </c>
      <c r="AW141">
        <v>0</v>
      </c>
      <c r="AX141">
        <v>0</v>
      </c>
      <c r="AY141">
        <v>0</v>
      </c>
      <c r="AZ141">
        <v>0</v>
      </c>
      <c r="BA141">
        <v>0</v>
      </c>
      <c r="BB141">
        <v>0</v>
      </c>
      <c r="BC141">
        <v>0</v>
      </c>
      <c r="BD141">
        <v>0</v>
      </c>
      <c r="BE141">
        <v>0</v>
      </c>
      <c r="BF141">
        <v>0</v>
      </c>
      <c r="BG141">
        <v>0</v>
      </c>
      <c r="BH141">
        <v>0</v>
      </c>
      <c r="BI141">
        <v>0</v>
      </c>
      <c r="BJ141">
        <v>0</v>
      </c>
      <c r="BK141">
        <v>0</v>
      </c>
      <c r="BL141">
        <v>0</v>
      </c>
      <c r="BM141">
        <v>0</v>
      </c>
      <c r="BN141">
        <v>0</v>
      </c>
      <c r="BO141">
        <v>0</v>
      </c>
      <c r="BP141">
        <v>0</v>
      </c>
    </row>
    <row r="142" spans="1:68" x14ac:dyDescent="0.25">
      <c r="A142">
        <v>71</v>
      </c>
      <c r="B142">
        <v>0</v>
      </c>
      <c r="C142">
        <v>0</v>
      </c>
      <c r="D142">
        <v>0</v>
      </c>
      <c r="E142">
        <v>0</v>
      </c>
      <c r="F142">
        <v>0</v>
      </c>
      <c r="G142">
        <v>1</v>
      </c>
      <c r="H142">
        <v>0</v>
      </c>
      <c r="I142">
        <v>0</v>
      </c>
      <c r="J142">
        <v>0</v>
      </c>
      <c r="K142">
        <v>0</v>
      </c>
      <c r="L142">
        <v>0</v>
      </c>
      <c r="M142">
        <v>0</v>
      </c>
      <c r="N142">
        <v>0</v>
      </c>
      <c r="O142">
        <v>0</v>
      </c>
      <c r="P142">
        <v>0</v>
      </c>
      <c r="Q142">
        <v>0</v>
      </c>
      <c r="R142">
        <v>0</v>
      </c>
      <c r="S142">
        <v>0</v>
      </c>
      <c r="T142">
        <v>0</v>
      </c>
      <c r="U142">
        <v>1</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c r="BJ142">
        <v>1</v>
      </c>
      <c r="BK142">
        <v>0</v>
      </c>
      <c r="BL142">
        <v>0</v>
      </c>
      <c r="BM142">
        <v>0</v>
      </c>
      <c r="BN142">
        <v>0</v>
      </c>
      <c r="BO142">
        <v>0</v>
      </c>
      <c r="BP142">
        <v>0</v>
      </c>
    </row>
    <row r="143" spans="1:68" x14ac:dyDescent="0.25">
      <c r="A143">
        <v>71</v>
      </c>
      <c r="B143">
        <v>0</v>
      </c>
      <c r="C143">
        <v>0</v>
      </c>
      <c r="D143">
        <v>1</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c r="AO143">
        <v>0</v>
      </c>
      <c r="AP143">
        <v>0</v>
      </c>
      <c r="AQ143">
        <v>0</v>
      </c>
      <c r="AR143">
        <v>0</v>
      </c>
      <c r="AS143">
        <v>0</v>
      </c>
      <c r="AT143">
        <v>0</v>
      </c>
      <c r="AU143">
        <v>0</v>
      </c>
      <c r="AV143">
        <v>0</v>
      </c>
      <c r="AW143">
        <v>0</v>
      </c>
      <c r="AX143">
        <v>1</v>
      </c>
      <c r="AY143">
        <v>0</v>
      </c>
      <c r="AZ143">
        <v>1</v>
      </c>
      <c r="BA143">
        <v>0</v>
      </c>
      <c r="BB143">
        <v>0</v>
      </c>
      <c r="BC143">
        <v>0</v>
      </c>
      <c r="BD143">
        <v>0</v>
      </c>
      <c r="BE143">
        <v>0</v>
      </c>
      <c r="BF143">
        <v>0</v>
      </c>
      <c r="BG143">
        <v>0</v>
      </c>
      <c r="BH143">
        <v>0</v>
      </c>
      <c r="BI143">
        <v>0</v>
      </c>
      <c r="BJ143">
        <v>0</v>
      </c>
      <c r="BK143">
        <v>0</v>
      </c>
      <c r="BL143">
        <v>0</v>
      </c>
      <c r="BM143">
        <v>0</v>
      </c>
      <c r="BN143">
        <v>0</v>
      </c>
      <c r="BO143">
        <v>0</v>
      </c>
      <c r="BP143">
        <v>0</v>
      </c>
    </row>
    <row r="144" spans="1:68" x14ac:dyDescent="0.25">
      <c r="A144">
        <v>72</v>
      </c>
      <c r="B144">
        <v>0</v>
      </c>
      <c r="C144">
        <v>0</v>
      </c>
      <c r="D144">
        <v>0</v>
      </c>
      <c r="E144">
        <v>0</v>
      </c>
      <c r="F144">
        <v>0</v>
      </c>
      <c r="G144">
        <v>0</v>
      </c>
      <c r="H144">
        <v>0</v>
      </c>
      <c r="I144">
        <v>0</v>
      </c>
      <c r="J144">
        <v>0</v>
      </c>
      <c r="K144">
        <v>1</v>
      </c>
      <c r="L144">
        <v>0</v>
      </c>
      <c r="M144">
        <v>0</v>
      </c>
      <c r="N144">
        <v>0</v>
      </c>
      <c r="O144">
        <v>0</v>
      </c>
      <c r="P144">
        <v>0</v>
      </c>
      <c r="Q144">
        <v>0</v>
      </c>
      <c r="R144">
        <v>0</v>
      </c>
      <c r="S144">
        <v>0</v>
      </c>
      <c r="T144">
        <v>0</v>
      </c>
      <c r="U144">
        <v>0</v>
      </c>
      <c r="V144">
        <v>0</v>
      </c>
      <c r="W144">
        <v>0</v>
      </c>
      <c r="X144">
        <v>0</v>
      </c>
      <c r="Y144">
        <v>0</v>
      </c>
      <c r="Z144">
        <v>0</v>
      </c>
      <c r="AA144">
        <v>0</v>
      </c>
      <c r="AB144">
        <v>0</v>
      </c>
      <c r="AC144">
        <v>0</v>
      </c>
      <c r="AD144">
        <v>0</v>
      </c>
      <c r="AE144">
        <v>0</v>
      </c>
      <c r="AF144">
        <v>0</v>
      </c>
      <c r="AG144">
        <v>0</v>
      </c>
      <c r="AH144">
        <v>1</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c r="BJ144">
        <v>0</v>
      </c>
      <c r="BK144">
        <v>0</v>
      </c>
      <c r="BL144">
        <v>1</v>
      </c>
      <c r="BM144">
        <v>0</v>
      </c>
      <c r="BN144">
        <v>0</v>
      </c>
      <c r="BO144">
        <v>0</v>
      </c>
      <c r="BP144">
        <v>0</v>
      </c>
    </row>
    <row r="145" spans="1:68" x14ac:dyDescent="0.25">
      <c r="A145">
        <v>72</v>
      </c>
      <c r="B145">
        <v>0</v>
      </c>
      <c r="C145">
        <v>0</v>
      </c>
      <c r="D145">
        <v>0</v>
      </c>
      <c r="E145">
        <v>0</v>
      </c>
      <c r="F145">
        <v>0</v>
      </c>
      <c r="G145">
        <v>0</v>
      </c>
      <c r="H145">
        <v>0</v>
      </c>
      <c r="I145">
        <v>0</v>
      </c>
      <c r="J145">
        <v>0</v>
      </c>
      <c r="K145">
        <v>0</v>
      </c>
      <c r="L145">
        <v>0</v>
      </c>
      <c r="M145">
        <v>0</v>
      </c>
      <c r="N145">
        <v>0</v>
      </c>
      <c r="O145">
        <v>0</v>
      </c>
      <c r="P145">
        <v>0</v>
      </c>
      <c r="Q145">
        <v>0</v>
      </c>
      <c r="R145">
        <v>0</v>
      </c>
      <c r="S145">
        <v>0</v>
      </c>
      <c r="T145">
        <v>0</v>
      </c>
      <c r="U145">
        <v>0</v>
      </c>
      <c r="V145">
        <v>0</v>
      </c>
      <c r="W145">
        <v>0</v>
      </c>
      <c r="X145">
        <v>0</v>
      </c>
      <c r="Y145">
        <v>0</v>
      </c>
      <c r="Z145">
        <v>0</v>
      </c>
      <c r="AA145">
        <v>0</v>
      </c>
      <c r="AB145">
        <v>0</v>
      </c>
      <c r="AC145">
        <v>1</v>
      </c>
      <c r="AD145">
        <v>0</v>
      </c>
      <c r="AE145">
        <v>0</v>
      </c>
      <c r="AF145">
        <v>0</v>
      </c>
      <c r="AG145">
        <v>0</v>
      </c>
      <c r="AH145">
        <v>0</v>
      </c>
      <c r="AI145">
        <v>0</v>
      </c>
      <c r="AJ145">
        <v>0</v>
      </c>
      <c r="AK145">
        <v>0</v>
      </c>
      <c r="AL145">
        <v>1</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1</v>
      </c>
      <c r="BJ145">
        <v>0</v>
      </c>
      <c r="BK145">
        <v>0</v>
      </c>
      <c r="BL145">
        <v>0</v>
      </c>
      <c r="BM145">
        <v>0</v>
      </c>
      <c r="BN145">
        <v>0</v>
      </c>
      <c r="BO145">
        <v>0</v>
      </c>
      <c r="BP145">
        <v>0</v>
      </c>
    </row>
    <row r="146" spans="1:68" x14ac:dyDescent="0.25">
      <c r="A146">
        <v>73</v>
      </c>
      <c r="B146">
        <v>0</v>
      </c>
      <c r="C146">
        <v>0</v>
      </c>
      <c r="D146">
        <v>0</v>
      </c>
      <c r="E146">
        <v>0</v>
      </c>
      <c r="F146">
        <v>1</v>
      </c>
      <c r="G146">
        <v>0</v>
      </c>
      <c r="H146">
        <v>0</v>
      </c>
      <c r="I146">
        <v>0</v>
      </c>
      <c r="J146">
        <v>0</v>
      </c>
      <c r="K146">
        <v>0</v>
      </c>
      <c r="L146">
        <v>0</v>
      </c>
      <c r="M146">
        <v>0</v>
      </c>
      <c r="N146">
        <v>0</v>
      </c>
      <c r="O146">
        <v>0</v>
      </c>
      <c r="P146">
        <v>0</v>
      </c>
      <c r="Q146">
        <v>0</v>
      </c>
      <c r="R146">
        <v>0</v>
      </c>
      <c r="S146">
        <v>1</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0</v>
      </c>
      <c r="AQ146">
        <v>0</v>
      </c>
      <c r="AR146">
        <v>0</v>
      </c>
      <c r="AS146">
        <v>0</v>
      </c>
      <c r="AT146">
        <v>0</v>
      </c>
      <c r="AU146">
        <v>0</v>
      </c>
      <c r="AV146">
        <v>0</v>
      </c>
      <c r="AW146">
        <v>0</v>
      </c>
      <c r="AX146">
        <v>0</v>
      </c>
      <c r="AY146">
        <v>0</v>
      </c>
      <c r="AZ146">
        <v>0</v>
      </c>
      <c r="BA146">
        <v>0</v>
      </c>
      <c r="BB146">
        <v>0</v>
      </c>
      <c r="BC146">
        <v>0</v>
      </c>
      <c r="BD146">
        <v>0</v>
      </c>
      <c r="BE146">
        <v>0</v>
      </c>
      <c r="BF146">
        <v>0</v>
      </c>
      <c r="BG146">
        <v>0</v>
      </c>
      <c r="BH146">
        <v>0</v>
      </c>
      <c r="BI146">
        <v>0</v>
      </c>
      <c r="BJ146">
        <v>0</v>
      </c>
      <c r="BK146">
        <v>0</v>
      </c>
      <c r="BL146">
        <v>0</v>
      </c>
      <c r="BM146">
        <v>0</v>
      </c>
      <c r="BN146">
        <v>1</v>
      </c>
      <c r="BO146">
        <v>0</v>
      </c>
      <c r="BP146">
        <v>0</v>
      </c>
    </row>
    <row r="147" spans="1:68" x14ac:dyDescent="0.25">
      <c r="A147">
        <v>73</v>
      </c>
      <c r="B147">
        <v>0</v>
      </c>
      <c r="C147">
        <v>0</v>
      </c>
      <c r="D147">
        <v>0</v>
      </c>
      <c r="E147">
        <v>0</v>
      </c>
      <c r="F147">
        <v>0</v>
      </c>
      <c r="G147">
        <v>0</v>
      </c>
      <c r="H147">
        <v>0</v>
      </c>
      <c r="I147">
        <v>0</v>
      </c>
      <c r="J147">
        <v>0</v>
      </c>
      <c r="K147">
        <v>0</v>
      </c>
      <c r="L147">
        <v>1</v>
      </c>
      <c r="M147">
        <v>0</v>
      </c>
      <c r="N147">
        <v>0</v>
      </c>
      <c r="O147">
        <v>0</v>
      </c>
      <c r="P147">
        <v>0</v>
      </c>
      <c r="Q147">
        <v>0</v>
      </c>
      <c r="R147">
        <v>0</v>
      </c>
      <c r="S147">
        <v>0</v>
      </c>
      <c r="T147">
        <v>0</v>
      </c>
      <c r="U147">
        <v>0</v>
      </c>
      <c r="V147">
        <v>1</v>
      </c>
      <c r="W147">
        <v>0</v>
      </c>
      <c r="X147">
        <v>0</v>
      </c>
      <c r="Y147">
        <v>0</v>
      </c>
      <c r="Z147">
        <v>0</v>
      </c>
      <c r="AA147">
        <v>0</v>
      </c>
      <c r="AB147">
        <v>0</v>
      </c>
      <c r="AC147">
        <v>0</v>
      </c>
      <c r="AD147">
        <v>1</v>
      </c>
      <c r="AE147">
        <v>0</v>
      </c>
      <c r="AF147">
        <v>0</v>
      </c>
      <c r="AG147">
        <v>0</v>
      </c>
      <c r="AH147">
        <v>0</v>
      </c>
      <c r="AI147">
        <v>0</v>
      </c>
      <c r="AJ147">
        <v>0</v>
      </c>
      <c r="AK147">
        <v>0</v>
      </c>
      <c r="AL147">
        <v>0</v>
      </c>
      <c r="AM147">
        <v>0</v>
      </c>
      <c r="AN147">
        <v>0</v>
      </c>
      <c r="AO147">
        <v>0</v>
      </c>
      <c r="AP147">
        <v>0</v>
      </c>
      <c r="AQ147">
        <v>0</v>
      </c>
      <c r="AR147">
        <v>0</v>
      </c>
      <c r="AS147">
        <v>0</v>
      </c>
      <c r="AT147">
        <v>0</v>
      </c>
      <c r="AU147">
        <v>0</v>
      </c>
      <c r="AV147">
        <v>0</v>
      </c>
      <c r="AW147">
        <v>0</v>
      </c>
      <c r="AX147">
        <v>0</v>
      </c>
      <c r="AY147">
        <v>0</v>
      </c>
      <c r="AZ147">
        <v>0</v>
      </c>
      <c r="BA147">
        <v>0</v>
      </c>
      <c r="BB147">
        <v>0</v>
      </c>
      <c r="BC147">
        <v>0</v>
      </c>
      <c r="BD147">
        <v>0</v>
      </c>
      <c r="BE147">
        <v>0</v>
      </c>
      <c r="BF147">
        <v>0</v>
      </c>
      <c r="BG147">
        <v>0</v>
      </c>
      <c r="BH147">
        <v>0</v>
      </c>
      <c r="BI147">
        <v>0</v>
      </c>
      <c r="BJ147">
        <v>0</v>
      </c>
      <c r="BK147">
        <v>0</v>
      </c>
      <c r="BL147">
        <v>0</v>
      </c>
      <c r="BM147">
        <v>0</v>
      </c>
      <c r="BN147">
        <v>0</v>
      </c>
      <c r="BO147">
        <v>0</v>
      </c>
      <c r="BP147">
        <v>0</v>
      </c>
    </row>
    <row r="148" spans="1:68" x14ac:dyDescent="0.25">
      <c r="A148">
        <v>74</v>
      </c>
      <c r="B148">
        <v>0</v>
      </c>
      <c r="C148">
        <v>0</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1</v>
      </c>
      <c r="AC148">
        <v>0</v>
      </c>
      <c r="AD148">
        <v>0</v>
      </c>
      <c r="AE148">
        <v>0</v>
      </c>
      <c r="AF148">
        <v>0</v>
      </c>
      <c r="AG148">
        <v>0</v>
      </c>
      <c r="AH148">
        <v>0</v>
      </c>
      <c r="AI148">
        <v>0</v>
      </c>
      <c r="AJ148">
        <v>0</v>
      </c>
      <c r="AK148">
        <v>0</v>
      </c>
      <c r="AL148">
        <v>0</v>
      </c>
      <c r="AM148">
        <v>0</v>
      </c>
      <c r="AN148">
        <v>0</v>
      </c>
      <c r="AO148">
        <v>0</v>
      </c>
      <c r="AP148">
        <v>0</v>
      </c>
      <c r="AQ148">
        <v>0</v>
      </c>
      <c r="AR148">
        <v>1</v>
      </c>
      <c r="AS148">
        <v>0</v>
      </c>
      <c r="AT148">
        <v>0</v>
      </c>
      <c r="AU148">
        <v>0</v>
      </c>
      <c r="AV148">
        <v>0</v>
      </c>
      <c r="AW148">
        <v>0</v>
      </c>
      <c r="AX148">
        <v>0</v>
      </c>
      <c r="AY148">
        <v>1</v>
      </c>
      <c r="AZ148">
        <v>0</v>
      </c>
      <c r="BA148">
        <v>0</v>
      </c>
      <c r="BB148">
        <v>0</v>
      </c>
      <c r="BC148">
        <v>0</v>
      </c>
      <c r="BD148">
        <v>0</v>
      </c>
      <c r="BE148">
        <v>0</v>
      </c>
      <c r="BF148">
        <v>0</v>
      </c>
      <c r="BG148">
        <v>0</v>
      </c>
      <c r="BH148">
        <v>0</v>
      </c>
      <c r="BI148">
        <v>0</v>
      </c>
      <c r="BJ148">
        <v>0</v>
      </c>
      <c r="BK148">
        <v>0</v>
      </c>
      <c r="BL148">
        <v>0</v>
      </c>
      <c r="BM148">
        <v>0</v>
      </c>
      <c r="BN148">
        <v>0</v>
      </c>
      <c r="BO148">
        <v>0</v>
      </c>
      <c r="BP148">
        <v>0</v>
      </c>
    </row>
    <row r="149" spans="1:68" x14ac:dyDescent="0.25">
      <c r="A149">
        <v>74</v>
      </c>
      <c r="B149">
        <v>1</v>
      </c>
      <c r="C149">
        <v>0</v>
      </c>
      <c r="D149">
        <v>0</v>
      </c>
      <c r="E149">
        <v>0</v>
      </c>
      <c r="F149">
        <v>0</v>
      </c>
      <c r="G149">
        <v>0</v>
      </c>
      <c r="H149">
        <v>0</v>
      </c>
      <c r="I149">
        <v>0</v>
      </c>
      <c r="J149">
        <v>0</v>
      </c>
      <c r="K149">
        <v>0</v>
      </c>
      <c r="L149">
        <v>0</v>
      </c>
      <c r="M149">
        <v>0</v>
      </c>
      <c r="N149">
        <v>0</v>
      </c>
      <c r="O149">
        <v>0</v>
      </c>
      <c r="P149">
        <v>0</v>
      </c>
      <c r="Q149">
        <v>0</v>
      </c>
      <c r="R149">
        <v>0</v>
      </c>
      <c r="S149">
        <v>0</v>
      </c>
      <c r="T149">
        <v>0</v>
      </c>
      <c r="U149">
        <v>0</v>
      </c>
      <c r="V149">
        <v>0</v>
      </c>
      <c r="W149">
        <v>0</v>
      </c>
      <c r="X149">
        <v>0</v>
      </c>
      <c r="Y149">
        <v>0</v>
      </c>
      <c r="Z149">
        <v>0</v>
      </c>
      <c r="AA149">
        <v>0</v>
      </c>
      <c r="AB149">
        <v>0</v>
      </c>
      <c r="AC149">
        <v>0</v>
      </c>
      <c r="AD149">
        <v>0</v>
      </c>
      <c r="AE149">
        <v>0</v>
      </c>
      <c r="AF149">
        <v>0</v>
      </c>
      <c r="AG149">
        <v>1</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1</v>
      </c>
      <c r="BB149">
        <v>0</v>
      </c>
      <c r="BC149">
        <v>0</v>
      </c>
      <c r="BD149">
        <v>0</v>
      </c>
      <c r="BE149">
        <v>0</v>
      </c>
      <c r="BF149">
        <v>0</v>
      </c>
      <c r="BG149">
        <v>0</v>
      </c>
      <c r="BH149">
        <v>0</v>
      </c>
      <c r="BI149">
        <v>0</v>
      </c>
      <c r="BJ149">
        <v>0</v>
      </c>
      <c r="BK149">
        <v>0</v>
      </c>
      <c r="BL149">
        <v>0</v>
      </c>
      <c r="BM149">
        <v>0</v>
      </c>
      <c r="BN149">
        <v>0</v>
      </c>
      <c r="BO149">
        <v>0</v>
      </c>
      <c r="BP149">
        <v>0</v>
      </c>
    </row>
    <row r="150" spans="1:68"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1</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c r="AO150">
        <v>0</v>
      </c>
      <c r="AP150">
        <v>0</v>
      </c>
      <c r="AQ150">
        <v>0</v>
      </c>
      <c r="AR150">
        <v>0</v>
      </c>
      <c r="AS150">
        <v>0</v>
      </c>
      <c r="AT150">
        <v>0</v>
      </c>
      <c r="AU150">
        <v>0</v>
      </c>
      <c r="AV150">
        <v>0</v>
      </c>
      <c r="AW150">
        <v>0</v>
      </c>
      <c r="AX150">
        <v>0</v>
      </c>
      <c r="AY150">
        <v>0</v>
      </c>
      <c r="AZ150">
        <v>0</v>
      </c>
      <c r="BA150">
        <v>0</v>
      </c>
      <c r="BB150">
        <v>1</v>
      </c>
      <c r="BC150">
        <v>0</v>
      </c>
      <c r="BD150">
        <v>1</v>
      </c>
      <c r="BE150">
        <v>0</v>
      </c>
      <c r="BF150">
        <v>0</v>
      </c>
      <c r="BG150">
        <v>0</v>
      </c>
      <c r="BH150">
        <v>0</v>
      </c>
      <c r="BI150">
        <v>0</v>
      </c>
      <c r="BJ150">
        <v>0</v>
      </c>
      <c r="BK150">
        <v>0</v>
      </c>
      <c r="BL150">
        <v>0</v>
      </c>
      <c r="BM150">
        <v>0</v>
      </c>
      <c r="BN150">
        <v>0</v>
      </c>
      <c r="BO150">
        <v>0</v>
      </c>
      <c r="BP150">
        <v>0</v>
      </c>
    </row>
    <row r="151" spans="1:68" x14ac:dyDescent="0.25">
      <c r="A151">
        <v>75</v>
      </c>
      <c r="B151">
        <v>0</v>
      </c>
      <c r="C151">
        <v>0</v>
      </c>
      <c r="D151">
        <v>0</v>
      </c>
      <c r="E151">
        <v>0</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1</v>
      </c>
      <c r="AF151">
        <v>0</v>
      </c>
      <c r="AG151">
        <v>0</v>
      </c>
      <c r="AH151">
        <v>0</v>
      </c>
      <c r="AI151">
        <v>0</v>
      </c>
      <c r="AJ151">
        <v>1</v>
      </c>
      <c r="AK151">
        <v>0</v>
      </c>
      <c r="AL151">
        <v>0</v>
      </c>
      <c r="AM151">
        <v>0</v>
      </c>
      <c r="AN151">
        <v>0</v>
      </c>
      <c r="AO151">
        <v>0</v>
      </c>
      <c r="AP151">
        <v>0</v>
      </c>
      <c r="AQ151">
        <v>0</v>
      </c>
      <c r="AR151">
        <v>0</v>
      </c>
      <c r="AS151">
        <v>0</v>
      </c>
      <c r="AT151">
        <v>0</v>
      </c>
      <c r="AU151">
        <v>0</v>
      </c>
      <c r="AV151">
        <v>1</v>
      </c>
      <c r="AW151">
        <v>0</v>
      </c>
      <c r="AX151">
        <v>0</v>
      </c>
      <c r="AY151">
        <v>0</v>
      </c>
      <c r="AZ151">
        <v>0</v>
      </c>
      <c r="BA151">
        <v>0</v>
      </c>
      <c r="BB151">
        <v>0</v>
      </c>
      <c r="BC151">
        <v>0</v>
      </c>
      <c r="BD151">
        <v>0</v>
      </c>
      <c r="BE151">
        <v>0</v>
      </c>
      <c r="BF151">
        <v>0</v>
      </c>
      <c r="BG151">
        <v>0</v>
      </c>
      <c r="BH151">
        <v>0</v>
      </c>
      <c r="BI151">
        <v>0</v>
      </c>
      <c r="BJ151">
        <v>0</v>
      </c>
      <c r="BK151">
        <v>0</v>
      </c>
      <c r="BL151">
        <v>0</v>
      </c>
      <c r="BM151">
        <v>0</v>
      </c>
      <c r="BN151">
        <v>0</v>
      </c>
      <c r="BO151">
        <v>0</v>
      </c>
      <c r="BP151">
        <v>0</v>
      </c>
    </row>
    <row r="152" spans="1:68" x14ac:dyDescent="0.25">
      <c r="A152">
        <v>76</v>
      </c>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1</v>
      </c>
      <c r="AO152">
        <v>0</v>
      </c>
      <c r="AP152">
        <v>0</v>
      </c>
      <c r="AQ152">
        <v>1</v>
      </c>
      <c r="AR152">
        <v>0</v>
      </c>
      <c r="AS152">
        <v>0</v>
      </c>
      <c r="AT152">
        <v>0</v>
      </c>
      <c r="AU152">
        <v>0</v>
      </c>
      <c r="AV152">
        <v>0</v>
      </c>
      <c r="AW152">
        <v>0</v>
      </c>
      <c r="AX152">
        <v>0</v>
      </c>
      <c r="AY152">
        <v>0</v>
      </c>
      <c r="AZ152">
        <v>0</v>
      </c>
      <c r="BA152">
        <v>0</v>
      </c>
      <c r="BB152">
        <v>0</v>
      </c>
      <c r="BC152">
        <v>0</v>
      </c>
      <c r="BD152">
        <v>0</v>
      </c>
      <c r="BE152">
        <v>1</v>
      </c>
      <c r="BF152">
        <v>0</v>
      </c>
      <c r="BG152">
        <v>0</v>
      </c>
      <c r="BH152">
        <v>0</v>
      </c>
      <c r="BI152">
        <v>0</v>
      </c>
      <c r="BJ152">
        <v>0</v>
      </c>
      <c r="BK152">
        <v>0</v>
      </c>
      <c r="BL152">
        <v>0</v>
      </c>
      <c r="BM152">
        <v>0</v>
      </c>
      <c r="BN152">
        <v>0</v>
      </c>
      <c r="BO152">
        <v>0</v>
      </c>
      <c r="BP152">
        <v>0</v>
      </c>
    </row>
    <row r="153" spans="1:68" x14ac:dyDescent="0.25">
      <c r="A153">
        <v>76</v>
      </c>
      <c r="B153">
        <v>0</v>
      </c>
      <c r="C153">
        <v>0</v>
      </c>
      <c r="D153">
        <v>0</v>
      </c>
      <c r="E153">
        <v>0</v>
      </c>
      <c r="F153">
        <v>0</v>
      </c>
      <c r="G153">
        <v>0</v>
      </c>
      <c r="H153">
        <v>0</v>
      </c>
      <c r="I153">
        <v>0</v>
      </c>
      <c r="J153">
        <v>0</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1</v>
      </c>
      <c r="AL153">
        <v>0</v>
      </c>
      <c r="AM153">
        <v>1</v>
      </c>
      <c r="AN153">
        <v>0</v>
      </c>
      <c r="AO153">
        <v>0</v>
      </c>
      <c r="AP153">
        <v>0</v>
      </c>
      <c r="AQ153">
        <v>0</v>
      </c>
      <c r="AR153">
        <v>0</v>
      </c>
      <c r="AS153">
        <v>0</v>
      </c>
      <c r="AT153">
        <v>0</v>
      </c>
      <c r="AU153">
        <v>0</v>
      </c>
      <c r="AV153">
        <v>0</v>
      </c>
      <c r="AW153">
        <v>0</v>
      </c>
      <c r="AX153">
        <v>0</v>
      </c>
      <c r="AY153">
        <v>0</v>
      </c>
      <c r="AZ153">
        <v>0</v>
      </c>
      <c r="BA153">
        <v>0</v>
      </c>
      <c r="BB153">
        <v>0</v>
      </c>
      <c r="BC153">
        <v>1</v>
      </c>
      <c r="BD153">
        <v>0</v>
      </c>
      <c r="BE153">
        <v>0</v>
      </c>
      <c r="BF153">
        <v>0</v>
      </c>
      <c r="BG153">
        <v>0</v>
      </c>
      <c r="BH153">
        <v>0</v>
      </c>
      <c r="BI153">
        <v>0</v>
      </c>
      <c r="BJ153">
        <v>0</v>
      </c>
      <c r="BK153">
        <v>0</v>
      </c>
      <c r="BL153">
        <v>0</v>
      </c>
      <c r="BM153">
        <v>0</v>
      </c>
      <c r="BN153">
        <v>0</v>
      </c>
      <c r="BO153">
        <v>0</v>
      </c>
      <c r="BP153">
        <v>0</v>
      </c>
    </row>
    <row r="154" spans="1:68" x14ac:dyDescent="0.25">
      <c r="A154">
        <v>77</v>
      </c>
      <c r="B154">
        <v>0</v>
      </c>
      <c r="C154">
        <v>0</v>
      </c>
      <c r="D154">
        <v>0</v>
      </c>
      <c r="E154">
        <v>1</v>
      </c>
      <c r="F154">
        <v>0</v>
      </c>
      <c r="G154">
        <v>0</v>
      </c>
      <c r="H154">
        <v>0</v>
      </c>
      <c r="I154">
        <v>0</v>
      </c>
      <c r="J154">
        <v>0</v>
      </c>
      <c r="K154">
        <v>0</v>
      </c>
      <c r="L154">
        <v>0</v>
      </c>
      <c r="M154">
        <v>0</v>
      </c>
      <c r="N154">
        <v>0</v>
      </c>
      <c r="O154">
        <v>0</v>
      </c>
      <c r="P154">
        <v>0</v>
      </c>
      <c r="Q154">
        <v>0</v>
      </c>
      <c r="R154">
        <v>0</v>
      </c>
      <c r="S154">
        <v>0</v>
      </c>
      <c r="T154">
        <v>0</v>
      </c>
      <c r="U154">
        <v>0</v>
      </c>
      <c r="V154">
        <v>0</v>
      </c>
      <c r="W154">
        <v>0</v>
      </c>
      <c r="X154">
        <v>1</v>
      </c>
      <c r="Y154">
        <v>0</v>
      </c>
      <c r="Z154">
        <v>0</v>
      </c>
      <c r="AA154">
        <v>0</v>
      </c>
      <c r="AB154">
        <v>0</v>
      </c>
      <c r="AC154">
        <v>0</v>
      </c>
      <c r="AD154">
        <v>0</v>
      </c>
      <c r="AE154">
        <v>0</v>
      </c>
      <c r="AF154">
        <v>0</v>
      </c>
      <c r="AG154">
        <v>0</v>
      </c>
      <c r="AH154">
        <v>0</v>
      </c>
      <c r="AI154">
        <v>0</v>
      </c>
      <c r="AJ154">
        <v>0</v>
      </c>
      <c r="AK154">
        <v>0</v>
      </c>
      <c r="AL154">
        <v>0</v>
      </c>
      <c r="AM154">
        <v>0</v>
      </c>
      <c r="AN154">
        <v>0</v>
      </c>
      <c r="AO154">
        <v>0</v>
      </c>
      <c r="AP154">
        <v>0</v>
      </c>
      <c r="AQ154">
        <v>0</v>
      </c>
      <c r="AR154">
        <v>0</v>
      </c>
      <c r="AS154">
        <v>0</v>
      </c>
      <c r="AT154">
        <v>1</v>
      </c>
      <c r="AU154">
        <v>0</v>
      </c>
      <c r="AV154">
        <v>0</v>
      </c>
      <c r="AW154">
        <v>0</v>
      </c>
      <c r="AX154">
        <v>0</v>
      </c>
      <c r="AY154">
        <v>0</v>
      </c>
      <c r="AZ154">
        <v>0</v>
      </c>
      <c r="BA154">
        <v>0</v>
      </c>
      <c r="BB154">
        <v>0</v>
      </c>
      <c r="BC154">
        <v>0</v>
      </c>
      <c r="BD154">
        <v>0</v>
      </c>
      <c r="BE154">
        <v>0</v>
      </c>
      <c r="BF154">
        <v>0</v>
      </c>
      <c r="BG154">
        <v>0</v>
      </c>
      <c r="BH154">
        <v>0</v>
      </c>
      <c r="BI154">
        <v>0</v>
      </c>
      <c r="BJ154">
        <v>0</v>
      </c>
      <c r="BK154">
        <v>0</v>
      </c>
      <c r="BL154">
        <v>0</v>
      </c>
      <c r="BM154">
        <v>0</v>
      </c>
      <c r="BN154">
        <v>0</v>
      </c>
      <c r="BO154">
        <v>0</v>
      </c>
      <c r="BP154">
        <v>0</v>
      </c>
    </row>
    <row r="155" spans="1:68" x14ac:dyDescent="0.25">
      <c r="A155">
        <v>77</v>
      </c>
      <c r="B155">
        <v>0</v>
      </c>
      <c r="C155">
        <v>0</v>
      </c>
      <c r="D155">
        <v>0</v>
      </c>
      <c r="E155">
        <v>0</v>
      </c>
      <c r="F155">
        <v>0</v>
      </c>
      <c r="G155">
        <v>0</v>
      </c>
      <c r="H155">
        <v>0</v>
      </c>
      <c r="I155">
        <v>0</v>
      </c>
      <c r="J155">
        <v>0</v>
      </c>
      <c r="K155">
        <v>0</v>
      </c>
      <c r="L155">
        <v>0</v>
      </c>
      <c r="M155">
        <v>0</v>
      </c>
      <c r="N155">
        <v>0</v>
      </c>
      <c r="O155">
        <v>1</v>
      </c>
      <c r="P155">
        <v>0</v>
      </c>
      <c r="Q155">
        <v>0</v>
      </c>
      <c r="R155">
        <v>0</v>
      </c>
      <c r="S155">
        <v>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1</v>
      </c>
      <c r="AT155">
        <v>0</v>
      </c>
      <c r="AU155">
        <v>0</v>
      </c>
      <c r="AV155">
        <v>0</v>
      </c>
      <c r="AW155">
        <v>0</v>
      </c>
      <c r="AX155">
        <v>0</v>
      </c>
      <c r="AY155">
        <v>0</v>
      </c>
      <c r="AZ155">
        <v>0</v>
      </c>
      <c r="BA155">
        <v>0</v>
      </c>
      <c r="BB155">
        <v>0</v>
      </c>
      <c r="BC155">
        <v>0</v>
      </c>
      <c r="BD155">
        <v>0</v>
      </c>
      <c r="BE155">
        <v>0</v>
      </c>
      <c r="BF155">
        <v>1</v>
      </c>
      <c r="BG155">
        <v>0</v>
      </c>
      <c r="BH155">
        <v>0</v>
      </c>
      <c r="BI155">
        <v>0</v>
      </c>
      <c r="BJ155">
        <v>0</v>
      </c>
      <c r="BK155">
        <v>0</v>
      </c>
      <c r="BL155">
        <v>0</v>
      </c>
      <c r="BM155">
        <v>0</v>
      </c>
      <c r="BN155">
        <v>0</v>
      </c>
      <c r="BO155">
        <v>0</v>
      </c>
      <c r="BP155">
        <v>0</v>
      </c>
    </row>
    <row r="156" spans="1:68" x14ac:dyDescent="0.25">
      <c r="A156">
        <v>78</v>
      </c>
      <c r="B156">
        <v>0</v>
      </c>
      <c r="C156">
        <v>1</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c r="AO156">
        <v>0</v>
      </c>
      <c r="AP156">
        <v>1</v>
      </c>
      <c r="AQ156">
        <v>0</v>
      </c>
      <c r="AR156">
        <v>0</v>
      </c>
      <c r="AS156">
        <v>0</v>
      </c>
      <c r="AT156">
        <v>0</v>
      </c>
      <c r="AU156">
        <v>0</v>
      </c>
      <c r="AV156">
        <v>0</v>
      </c>
      <c r="AW156">
        <v>0</v>
      </c>
      <c r="AX156">
        <v>0</v>
      </c>
      <c r="AY156">
        <v>0</v>
      </c>
      <c r="AZ156">
        <v>0</v>
      </c>
      <c r="BA156">
        <v>0</v>
      </c>
      <c r="BB156">
        <v>0</v>
      </c>
      <c r="BC156">
        <v>0</v>
      </c>
      <c r="BD156">
        <v>0</v>
      </c>
      <c r="BE156">
        <v>0</v>
      </c>
      <c r="BF156">
        <v>0</v>
      </c>
      <c r="BG156">
        <v>0</v>
      </c>
      <c r="BH156">
        <v>0</v>
      </c>
      <c r="BI156">
        <v>0</v>
      </c>
      <c r="BJ156">
        <v>0</v>
      </c>
      <c r="BK156">
        <v>1</v>
      </c>
      <c r="BL156">
        <v>0</v>
      </c>
      <c r="BM156">
        <v>0</v>
      </c>
      <c r="BN156">
        <v>0</v>
      </c>
      <c r="BO156">
        <v>0</v>
      </c>
      <c r="BP156">
        <v>0</v>
      </c>
    </row>
    <row r="157" spans="1:68" x14ac:dyDescent="0.25">
      <c r="A157">
        <v>78</v>
      </c>
      <c r="B157">
        <v>0</v>
      </c>
      <c r="C157">
        <v>0</v>
      </c>
      <c r="D157">
        <v>0</v>
      </c>
      <c r="E157">
        <v>0</v>
      </c>
      <c r="F157">
        <v>0</v>
      </c>
      <c r="G157">
        <v>0</v>
      </c>
      <c r="H157">
        <v>0</v>
      </c>
      <c r="I157">
        <v>0</v>
      </c>
      <c r="J157">
        <v>0</v>
      </c>
      <c r="K157">
        <v>0</v>
      </c>
      <c r="L157">
        <v>0</v>
      </c>
      <c r="M157">
        <v>0</v>
      </c>
      <c r="N157">
        <v>1</v>
      </c>
      <c r="O157">
        <v>0</v>
      </c>
      <c r="P157">
        <v>0</v>
      </c>
      <c r="Q157">
        <v>0</v>
      </c>
      <c r="R157">
        <v>0</v>
      </c>
      <c r="S157">
        <v>0</v>
      </c>
      <c r="T157">
        <v>0</v>
      </c>
      <c r="U157">
        <v>0</v>
      </c>
      <c r="V157">
        <v>0</v>
      </c>
      <c r="W157">
        <v>0</v>
      </c>
      <c r="X157">
        <v>0</v>
      </c>
      <c r="Y157">
        <v>0</v>
      </c>
      <c r="Z157">
        <v>0</v>
      </c>
      <c r="AA157">
        <v>1</v>
      </c>
      <c r="AB157">
        <v>0</v>
      </c>
      <c r="AC157">
        <v>0</v>
      </c>
      <c r="AD157">
        <v>0</v>
      </c>
      <c r="AE157">
        <v>0</v>
      </c>
      <c r="AF157">
        <v>0</v>
      </c>
      <c r="AG157">
        <v>0</v>
      </c>
      <c r="AH157">
        <v>0</v>
      </c>
      <c r="AI157">
        <v>0</v>
      </c>
      <c r="AJ157">
        <v>0</v>
      </c>
      <c r="AK157">
        <v>0</v>
      </c>
      <c r="AL157">
        <v>0</v>
      </c>
      <c r="AM157">
        <v>0</v>
      </c>
      <c r="AN157">
        <v>0</v>
      </c>
      <c r="AO157">
        <v>0</v>
      </c>
      <c r="AP157">
        <v>0</v>
      </c>
      <c r="AQ157">
        <v>0</v>
      </c>
      <c r="AR157">
        <v>0</v>
      </c>
      <c r="AS157">
        <v>0</v>
      </c>
      <c r="AT157">
        <v>0</v>
      </c>
      <c r="AU157">
        <v>1</v>
      </c>
      <c r="AV157">
        <v>0</v>
      </c>
      <c r="AW157">
        <v>0</v>
      </c>
      <c r="AX157">
        <v>0</v>
      </c>
      <c r="AY157">
        <v>0</v>
      </c>
      <c r="AZ157">
        <v>0</v>
      </c>
      <c r="BA157">
        <v>0</v>
      </c>
      <c r="BB157">
        <v>0</v>
      </c>
      <c r="BC157">
        <v>0</v>
      </c>
      <c r="BD157">
        <v>0</v>
      </c>
      <c r="BE157">
        <v>0</v>
      </c>
      <c r="BF157">
        <v>0</v>
      </c>
      <c r="BG157">
        <v>0</v>
      </c>
      <c r="BH157">
        <v>0</v>
      </c>
      <c r="BI157">
        <v>0</v>
      </c>
      <c r="BJ157">
        <v>0</v>
      </c>
      <c r="BK157">
        <v>0</v>
      </c>
      <c r="BL157">
        <v>0</v>
      </c>
      <c r="BM157">
        <v>0</v>
      </c>
      <c r="BN157">
        <v>0</v>
      </c>
      <c r="BO157">
        <v>0</v>
      </c>
      <c r="BP157">
        <v>0</v>
      </c>
    </row>
    <row r="158" spans="1:68" x14ac:dyDescent="0.25">
      <c r="A158">
        <v>79</v>
      </c>
      <c r="B158">
        <v>0</v>
      </c>
      <c r="C158">
        <v>0</v>
      </c>
      <c r="D158">
        <v>0</v>
      </c>
      <c r="E158">
        <v>0</v>
      </c>
      <c r="F158">
        <v>0</v>
      </c>
      <c r="G158">
        <v>0</v>
      </c>
      <c r="H158">
        <v>0</v>
      </c>
      <c r="I158">
        <v>0</v>
      </c>
      <c r="J158">
        <v>0</v>
      </c>
      <c r="K158">
        <v>0</v>
      </c>
      <c r="L158">
        <v>0</v>
      </c>
      <c r="M158">
        <v>0</v>
      </c>
      <c r="N158">
        <v>0</v>
      </c>
      <c r="O158">
        <v>0</v>
      </c>
      <c r="P158">
        <v>1</v>
      </c>
      <c r="Q158">
        <v>0</v>
      </c>
      <c r="R158">
        <v>0</v>
      </c>
      <c r="S158">
        <v>0</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c r="AO158">
        <v>1</v>
      </c>
      <c r="AP158">
        <v>0</v>
      </c>
      <c r="AQ158">
        <v>0</v>
      </c>
      <c r="AR158">
        <v>0</v>
      </c>
      <c r="AS158">
        <v>0</v>
      </c>
      <c r="AT158">
        <v>0</v>
      </c>
      <c r="AU158">
        <v>0</v>
      </c>
      <c r="AV158">
        <v>0</v>
      </c>
      <c r="AW158">
        <v>0</v>
      </c>
      <c r="AX158">
        <v>0</v>
      </c>
      <c r="AY158">
        <v>0</v>
      </c>
      <c r="AZ158">
        <v>0</v>
      </c>
      <c r="BA158">
        <v>0</v>
      </c>
      <c r="BB158">
        <v>0</v>
      </c>
      <c r="BC158">
        <v>0</v>
      </c>
      <c r="BD158">
        <v>0</v>
      </c>
      <c r="BE158">
        <v>0</v>
      </c>
      <c r="BF158">
        <v>0</v>
      </c>
      <c r="BG158">
        <v>0</v>
      </c>
      <c r="BH158">
        <v>0</v>
      </c>
      <c r="BI158">
        <v>0</v>
      </c>
      <c r="BJ158">
        <v>1</v>
      </c>
      <c r="BK158">
        <v>0</v>
      </c>
      <c r="BL158">
        <v>0</v>
      </c>
      <c r="BM158">
        <v>0</v>
      </c>
      <c r="BN158">
        <v>0</v>
      </c>
      <c r="BO158">
        <v>0</v>
      </c>
      <c r="BP158">
        <v>0</v>
      </c>
    </row>
    <row r="159" spans="1:68" x14ac:dyDescent="0.25">
      <c r="A159">
        <v>79</v>
      </c>
      <c r="B159">
        <v>1</v>
      </c>
      <c r="C159">
        <v>0</v>
      </c>
      <c r="D159">
        <v>0</v>
      </c>
      <c r="E159">
        <v>0</v>
      </c>
      <c r="F159">
        <v>0</v>
      </c>
      <c r="G159">
        <v>0</v>
      </c>
      <c r="H159">
        <v>0</v>
      </c>
      <c r="I159">
        <v>0</v>
      </c>
      <c r="J159">
        <v>0</v>
      </c>
      <c r="K159">
        <v>0</v>
      </c>
      <c r="L159">
        <v>0</v>
      </c>
      <c r="M159">
        <v>0</v>
      </c>
      <c r="N159">
        <v>0</v>
      </c>
      <c r="O159">
        <v>0</v>
      </c>
      <c r="P159">
        <v>0</v>
      </c>
      <c r="Q159">
        <v>0</v>
      </c>
      <c r="R159">
        <v>0</v>
      </c>
      <c r="S159">
        <v>0</v>
      </c>
      <c r="T159">
        <v>0</v>
      </c>
      <c r="U159">
        <v>0</v>
      </c>
      <c r="V159">
        <v>0</v>
      </c>
      <c r="W159">
        <v>0</v>
      </c>
      <c r="X159">
        <v>0</v>
      </c>
      <c r="Y159">
        <v>0</v>
      </c>
      <c r="Z159">
        <v>0</v>
      </c>
      <c r="AA159">
        <v>0</v>
      </c>
      <c r="AB159">
        <v>0</v>
      </c>
      <c r="AC159">
        <v>1</v>
      </c>
      <c r="AD159">
        <v>0</v>
      </c>
      <c r="AE159">
        <v>0</v>
      </c>
      <c r="AF159">
        <v>0</v>
      </c>
      <c r="AG159">
        <v>0</v>
      </c>
      <c r="AH159">
        <v>0</v>
      </c>
      <c r="AI159">
        <v>1</v>
      </c>
      <c r="AJ159">
        <v>0</v>
      </c>
      <c r="AK159">
        <v>0</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c r="BJ159">
        <v>0</v>
      </c>
      <c r="BK159">
        <v>0</v>
      </c>
      <c r="BL159">
        <v>0</v>
      </c>
      <c r="BM159">
        <v>0</v>
      </c>
      <c r="BN159">
        <v>0</v>
      </c>
      <c r="BO159">
        <v>0</v>
      </c>
      <c r="BP159">
        <v>0</v>
      </c>
    </row>
    <row r="160" spans="1:68" x14ac:dyDescent="0.25">
      <c r="A160">
        <v>80</v>
      </c>
      <c r="B160">
        <v>0</v>
      </c>
      <c r="C160">
        <v>0</v>
      </c>
      <c r="D160">
        <v>0</v>
      </c>
      <c r="E160">
        <v>0</v>
      </c>
      <c r="F160">
        <v>0</v>
      </c>
      <c r="G160">
        <v>0</v>
      </c>
      <c r="H160">
        <v>0</v>
      </c>
      <c r="I160">
        <v>0</v>
      </c>
      <c r="J160">
        <v>0</v>
      </c>
      <c r="K160">
        <v>1</v>
      </c>
      <c r="L160">
        <v>0</v>
      </c>
      <c r="M160">
        <v>0</v>
      </c>
      <c r="N160">
        <v>0</v>
      </c>
      <c r="O160">
        <v>0</v>
      </c>
      <c r="P160">
        <v>0</v>
      </c>
      <c r="Q160">
        <v>0</v>
      </c>
      <c r="R160">
        <v>0</v>
      </c>
      <c r="S160">
        <v>0</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0</v>
      </c>
      <c r="AV160">
        <v>0</v>
      </c>
      <c r="AW160">
        <v>0</v>
      </c>
      <c r="AX160">
        <v>0</v>
      </c>
      <c r="AY160">
        <v>0</v>
      </c>
      <c r="AZ160">
        <v>0</v>
      </c>
      <c r="BA160">
        <v>0</v>
      </c>
      <c r="BB160">
        <v>0</v>
      </c>
      <c r="BC160">
        <v>0</v>
      </c>
      <c r="BD160">
        <v>0</v>
      </c>
      <c r="BE160">
        <v>0</v>
      </c>
      <c r="BF160">
        <v>0</v>
      </c>
      <c r="BG160">
        <v>0</v>
      </c>
      <c r="BH160">
        <v>0</v>
      </c>
      <c r="BI160">
        <v>0</v>
      </c>
      <c r="BJ160">
        <v>0</v>
      </c>
      <c r="BK160">
        <v>0</v>
      </c>
      <c r="BL160">
        <v>0</v>
      </c>
      <c r="BM160">
        <v>0</v>
      </c>
      <c r="BN160">
        <v>1</v>
      </c>
      <c r="BO160">
        <v>0</v>
      </c>
      <c r="BP160">
        <v>1</v>
      </c>
    </row>
    <row r="161" spans="1:68" x14ac:dyDescent="0.25">
      <c r="A161">
        <v>80</v>
      </c>
      <c r="B161">
        <v>0</v>
      </c>
      <c r="C161">
        <v>0</v>
      </c>
      <c r="D161">
        <v>0</v>
      </c>
      <c r="E161">
        <v>0</v>
      </c>
      <c r="F161">
        <v>0</v>
      </c>
      <c r="G161">
        <v>0</v>
      </c>
      <c r="H161">
        <v>0</v>
      </c>
      <c r="I161">
        <v>0</v>
      </c>
      <c r="J161">
        <v>0</v>
      </c>
      <c r="K161">
        <v>0</v>
      </c>
      <c r="L161">
        <v>0</v>
      </c>
      <c r="M161">
        <v>0</v>
      </c>
      <c r="N161">
        <v>0</v>
      </c>
      <c r="O161">
        <v>0</v>
      </c>
      <c r="P161">
        <v>0</v>
      </c>
      <c r="Q161">
        <v>0</v>
      </c>
      <c r="R161">
        <v>0</v>
      </c>
      <c r="S161">
        <v>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0</v>
      </c>
      <c r="AU161">
        <v>0</v>
      </c>
      <c r="AV161">
        <v>1</v>
      </c>
      <c r="AW161">
        <v>0</v>
      </c>
      <c r="AX161">
        <v>0</v>
      </c>
      <c r="AY161">
        <v>0</v>
      </c>
      <c r="AZ161">
        <v>0</v>
      </c>
      <c r="BA161">
        <v>0</v>
      </c>
      <c r="BB161">
        <v>0</v>
      </c>
      <c r="BC161">
        <v>0</v>
      </c>
      <c r="BD161">
        <v>0</v>
      </c>
      <c r="BE161">
        <v>0</v>
      </c>
      <c r="BF161">
        <v>0</v>
      </c>
      <c r="BG161">
        <v>0</v>
      </c>
      <c r="BH161">
        <v>1</v>
      </c>
      <c r="BI161">
        <v>0</v>
      </c>
      <c r="BJ161">
        <v>0</v>
      </c>
      <c r="BK161">
        <v>0</v>
      </c>
      <c r="BL161">
        <v>0</v>
      </c>
      <c r="BM161">
        <v>0</v>
      </c>
      <c r="BN161">
        <v>0</v>
      </c>
      <c r="BO161">
        <v>1</v>
      </c>
      <c r="BP161">
        <v>0</v>
      </c>
    </row>
    <row r="162" spans="1:68" x14ac:dyDescent="0.25">
      <c r="A162">
        <v>81</v>
      </c>
      <c r="B162">
        <v>0</v>
      </c>
      <c r="C162">
        <v>0</v>
      </c>
      <c r="D162">
        <v>0</v>
      </c>
      <c r="E162">
        <v>0</v>
      </c>
      <c r="F162">
        <v>0</v>
      </c>
      <c r="G162">
        <v>0</v>
      </c>
      <c r="H162">
        <v>0</v>
      </c>
      <c r="I162">
        <v>0</v>
      </c>
      <c r="J162">
        <v>0</v>
      </c>
      <c r="K162">
        <v>0</v>
      </c>
      <c r="L162">
        <v>0</v>
      </c>
      <c r="M162">
        <v>0</v>
      </c>
      <c r="N162">
        <v>0</v>
      </c>
      <c r="O162">
        <v>0</v>
      </c>
      <c r="P162">
        <v>0</v>
      </c>
      <c r="Q162">
        <v>1</v>
      </c>
      <c r="R162">
        <v>0</v>
      </c>
      <c r="S162">
        <v>0</v>
      </c>
      <c r="T162">
        <v>0</v>
      </c>
      <c r="U162">
        <v>0</v>
      </c>
      <c r="V162">
        <v>0</v>
      </c>
      <c r="W162">
        <v>0</v>
      </c>
      <c r="X162">
        <v>0</v>
      </c>
      <c r="Y162">
        <v>0</v>
      </c>
      <c r="Z162">
        <v>1</v>
      </c>
      <c r="AA162">
        <v>0</v>
      </c>
      <c r="AB162">
        <v>0</v>
      </c>
      <c r="AC162">
        <v>0</v>
      </c>
      <c r="AD162">
        <v>0</v>
      </c>
      <c r="AE162">
        <v>0</v>
      </c>
      <c r="AF162">
        <v>0</v>
      </c>
      <c r="AG162">
        <v>0</v>
      </c>
      <c r="AH162">
        <v>0</v>
      </c>
      <c r="AI162">
        <v>0</v>
      </c>
      <c r="AJ162">
        <v>0</v>
      </c>
      <c r="AK162">
        <v>0</v>
      </c>
      <c r="AL162">
        <v>1</v>
      </c>
      <c r="AM162">
        <v>0</v>
      </c>
      <c r="AN162">
        <v>0</v>
      </c>
      <c r="AO162">
        <v>0</v>
      </c>
      <c r="AP162">
        <v>0</v>
      </c>
      <c r="AQ162">
        <v>0</v>
      </c>
      <c r="AR162">
        <v>0</v>
      </c>
      <c r="AS162">
        <v>0</v>
      </c>
      <c r="AT162">
        <v>0</v>
      </c>
      <c r="AU162">
        <v>0</v>
      </c>
      <c r="AV162">
        <v>0</v>
      </c>
      <c r="AW162">
        <v>0</v>
      </c>
      <c r="AX162">
        <v>0</v>
      </c>
      <c r="AY162">
        <v>0</v>
      </c>
      <c r="AZ162">
        <v>0</v>
      </c>
      <c r="BA162">
        <v>0</v>
      </c>
      <c r="BB162">
        <v>0</v>
      </c>
      <c r="BC162">
        <v>0</v>
      </c>
      <c r="BD162">
        <v>0</v>
      </c>
      <c r="BE162">
        <v>0</v>
      </c>
      <c r="BF162">
        <v>0</v>
      </c>
      <c r="BG162">
        <v>0</v>
      </c>
      <c r="BH162">
        <v>0</v>
      </c>
      <c r="BI162">
        <v>0</v>
      </c>
      <c r="BJ162">
        <v>0</v>
      </c>
      <c r="BK162">
        <v>0</v>
      </c>
      <c r="BL162">
        <v>0</v>
      </c>
      <c r="BM162">
        <v>0</v>
      </c>
      <c r="BN162">
        <v>0</v>
      </c>
      <c r="BO162">
        <v>0</v>
      </c>
      <c r="BP162">
        <v>0</v>
      </c>
    </row>
    <row r="163" spans="1:68" x14ac:dyDescent="0.25">
      <c r="A163">
        <v>81</v>
      </c>
      <c r="B163">
        <v>0</v>
      </c>
      <c r="C163">
        <v>0</v>
      </c>
      <c r="D163">
        <v>0</v>
      </c>
      <c r="E163">
        <v>0</v>
      </c>
      <c r="F163">
        <v>0</v>
      </c>
      <c r="G163">
        <v>0</v>
      </c>
      <c r="H163">
        <v>0</v>
      </c>
      <c r="I163">
        <v>0</v>
      </c>
      <c r="J163">
        <v>0</v>
      </c>
      <c r="K163">
        <v>0</v>
      </c>
      <c r="L163">
        <v>1</v>
      </c>
      <c r="M163">
        <v>0</v>
      </c>
      <c r="N163">
        <v>0</v>
      </c>
      <c r="O163">
        <v>0</v>
      </c>
      <c r="P163">
        <v>0</v>
      </c>
      <c r="Q163">
        <v>0</v>
      </c>
      <c r="R163">
        <v>0</v>
      </c>
      <c r="S163">
        <v>0</v>
      </c>
      <c r="T163">
        <v>0</v>
      </c>
      <c r="U163">
        <v>0</v>
      </c>
      <c r="V163">
        <v>0</v>
      </c>
      <c r="W163">
        <v>0</v>
      </c>
      <c r="X163">
        <v>0</v>
      </c>
      <c r="Y163">
        <v>0</v>
      </c>
      <c r="Z163">
        <v>0</v>
      </c>
      <c r="AA163">
        <v>0</v>
      </c>
      <c r="AB163">
        <v>1</v>
      </c>
      <c r="AC163">
        <v>0</v>
      </c>
      <c r="AD163">
        <v>0</v>
      </c>
      <c r="AE163">
        <v>0</v>
      </c>
      <c r="AF163">
        <v>0</v>
      </c>
      <c r="AG163">
        <v>0</v>
      </c>
      <c r="AH163">
        <v>0</v>
      </c>
      <c r="AI163">
        <v>0</v>
      </c>
      <c r="AJ163">
        <v>0</v>
      </c>
      <c r="AK163">
        <v>1</v>
      </c>
      <c r="AL163">
        <v>0</v>
      </c>
      <c r="AM163">
        <v>0</v>
      </c>
      <c r="AN163">
        <v>0</v>
      </c>
      <c r="AO163">
        <v>0</v>
      </c>
      <c r="AP163">
        <v>0</v>
      </c>
      <c r="AQ163">
        <v>0</v>
      </c>
      <c r="AR163">
        <v>0</v>
      </c>
      <c r="AS163">
        <v>0</v>
      </c>
      <c r="AT163">
        <v>0</v>
      </c>
      <c r="AU163">
        <v>0</v>
      </c>
      <c r="AV163">
        <v>0</v>
      </c>
      <c r="AW163">
        <v>0</v>
      </c>
      <c r="AX163">
        <v>0</v>
      </c>
      <c r="AY163">
        <v>0</v>
      </c>
      <c r="AZ163">
        <v>0</v>
      </c>
      <c r="BA163">
        <v>0</v>
      </c>
      <c r="BB163">
        <v>0</v>
      </c>
      <c r="BC163">
        <v>0</v>
      </c>
      <c r="BD163">
        <v>0</v>
      </c>
      <c r="BE163">
        <v>0</v>
      </c>
      <c r="BF163">
        <v>0</v>
      </c>
      <c r="BG163">
        <v>0</v>
      </c>
      <c r="BH163">
        <v>0</v>
      </c>
      <c r="BI163">
        <v>0</v>
      </c>
      <c r="BJ163">
        <v>0</v>
      </c>
      <c r="BK163">
        <v>0</v>
      </c>
      <c r="BL163">
        <v>0</v>
      </c>
      <c r="BM163">
        <v>0</v>
      </c>
      <c r="BN163">
        <v>0</v>
      </c>
      <c r="BO163">
        <v>0</v>
      </c>
      <c r="BP163">
        <v>0</v>
      </c>
    </row>
    <row r="164" spans="1:68" x14ac:dyDescent="0.25">
      <c r="A164">
        <v>82</v>
      </c>
      <c r="B164">
        <v>0</v>
      </c>
      <c r="C164">
        <v>0</v>
      </c>
      <c r="D164">
        <v>0</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1</v>
      </c>
      <c r="AK164">
        <v>0</v>
      </c>
      <c r="AL164">
        <v>0</v>
      </c>
      <c r="AM164">
        <v>0</v>
      </c>
      <c r="AN164">
        <v>0</v>
      </c>
      <c r="AO164">
        <v>0</v>
      </c>
      <c r="AP164">
        <v>0</v>
      </c>
      <c r="AQ164">
        <v>0</v>
      </c>
      <c r="AR164">
        <v>0</v>
      </c>
      <c r="AS164">
        <v>0</v>
      </c>
      <c r="AT164">
        <v>0</v>
      </c>
      <c r="AU164">
        <v>0</v>
      </c>
      <c r="AV164">
        <v>0</v>
      </c>
      <c r="AW164">
        <v>1</v>
      </c>
      <c r="AX164">
        <v>0</v>
      </c>
      <c r="AY164">
        <v>0</v>
      </c>
      <c r="AZ164">
        <v>1</v>
      </c>
      <c r="BA164">
        <v>0</v>
      </c>
      <c r="BB164">
        <v>0</v>
      </c>
      <c r="BC164">
        <v>0</v>
      </c>
      <c r="BD164">
        <v>0</v>
      </c>
      <c r="BE164">
        <v>0</v>
      </c>
      <c r="BF164">
        <v>0</v>
      </c>
      <c r="BG164">
        <v>0</v>
      </c>
      <c r="BH164">
        <v>0</v>
      </c>
      <c r="BI164">
        <v>0</v>
      </c>
      <c r="BJ164">
        <v>0</v>
      </c>
      <c r="BK164">
        <v>0</v>
      </c>
      <c r="BL164">
        <v>0</v>
      </c>
      <c r="BM164">
        <v>0</v>
      </c>
      <c r="BN164">
        <v>0</v>
      </c>
      <c r="BO164">
        <v>0</v>
      </c>
      <c r="BP164">
        <v>0</v>
      </c>
    </row>
    <row r="165" spans="1:68" x14ac:dyDescent="0.25">
      <c r="A165">
        <v>82</v>
      </c>
      <c r="B165">
        <v>0</v>
      </c>
      <c r="C165">
        <v>0</v>
      </c>
      <c r="D165">
        <v>1</v>
      </c>
      <c r="E165">
        <v>0</v>
      </c>
      <c r="F165">
        <v>1</v>
      </c>
      <c r="G165">
        <v>0</v>
      </c>
      <c r="H165">
        <v>0</v>
      </c>
      <c r="I165">
        <v>0</v>
      </c>
      <c r="J165">
        <v>0</v>
      </c>
      <c r="K165">
        <v>0</v>
      </c>
      <c r="L165">
        <v>0</v>
      </c>
      <c r="M165">
        <v>0</v>
      </c>
      <c r="N165">
        <v>0</v>
      </c>
      <c r="O165">
        <v>0</v>
      </c>
      <c r="P165">
        <v>0</v>
      </c>
      <c r="Q165">
        <v>0</v>
      </c>
      <c r="R165">
        <v>0</v>
      </c>
      <c r="S165">
        <v>0</v>
      </c>
      <c r="T165">
        <v>0</v>
      </c>
      <c r="U165">
        <v>0</v>
      </c>
      <c r="V165">
        <v>0</v>
      </c>
      <c r="W165">
        <v>0</v>
      </c>
      <c r="X165">
        <v>0</v>
      </c>
      <c r="Y165">
        <v>0</v>
      </c>
      <c r="Z165">
        <v>0</v>
      </c>
      <c r="AA165">
        <v>0</v>
      </c>
      <c r="AB165">
        <v>0</v>
      </c>
      <c r="AC165">
        <v>0</v>
      </c>
      <c r="AD165">
        <v>0</v>
      </c>
      <c r="AE165">
        <v>0</v>
      </c>
      <c r="AF165">
        <v>0</v>
      </c>
      <c r="AG165">
        <v>1</v>
      </c>
      <c r="AH165">
        <v>0</v>
      </c>
      <c r="AI165">
        <v>0</v>
      </c>
      <c r="AJ165">
        <v>0</v>
      </c>
      <c r="AK165">
        <v>0</v>
      </c>
      <c r="AL165">
        <v>0</v>
      </c>
      <c r="AM165">
        <v>0</v>
      </c>
      <c r="AN165">
        <v>0</v>
      </c>
      <c r="AO165">
        <v>0</v>
      </c>
      <c r="AP165">
        <v>0</v>
      </c>
      <c r="AQ165">
        <v>0</v>
      </c>
      <c r="AR165">
        <v>0</v>
      </c>
      <c r="AS165">
        <v>0</v>
      </c>
      <c r="AT165">
        <v>0</v>
      </c>
      <c r="AU165">
        <v>0</v>
      </c>
      <c r="AV165">
        <v>0</v>
      </c>
      <c r="AW165">
        <v>0</v>
      </c>
      <c r="AX165">
        <v>0</v>
      </c>
      <c r="AY165">
        <v>0</v>
      </c>
      <c r="AZ165">
        <v>0</v>
      </c>
      <c r="BA165">
        <v>0</v>
      </c>
      <c r="BB165">
        <v>0</v>
      </c>
      <c r="BC165">
        <v>0</v>
      </c>
      <c r="BD165">
        <v>0</v>
      </c>
      <c r="BE165">
        <v>0</v>
      </c>
      <c r="BF165">
        <v>0</v>
      </c>
      <c r="BG165">
        <v>0</v>
      </c>
      <c r="BH165">
        <v>0</v>
      </c>
      <c r="BI165">
        <v>0</v>
      </c>
      <c r="BJ165">
        <v>0</v>
      </c>
      <c r="BK165">
        <v>0</v>
      </c>
      <c r="BL165">
        <v>0</v>
      </c>
      <c r="BM165">
        <v>0</v>
      </c>
      <c r="BN165">
        <v>0</v>
      </c>
      <c r="BO165">
        <v>0</v>
      </c>
      <c r="BP165">
        <v>0</v>
      </c>
    </row>
    <row r="166" spans="1:68" x14ac:dyDescent="0.25">
      <c r="A166">
        <v>83</v>
      </c>
      <c r="B166">
        <v>0</v>
      </c>
      <c r="C166">
        <v>0</v>
      </c>
      <c r="D166">
        <v>0</v>
      </c>
      <c r="E166">
        <v>0</v>
      </c>
      <c r="F166">
        <v>0</v>
      </c>
      <c r="G166">
        <v>0</v>
      </c>
      <c r="H166">
        <v>0</v>
      </c>
      <c r="I166">
        <v>0</v>
      </c>
      <c r="J166">
        <v>0</v>
      </c>
      <c r="K166">
        <v>0</v>
      </c>
      <c r="L166">
        <v>0</v>
      </c>
      <c r="M166">
        <v>0</v>
      </c>
      <c r="N166">
        <v>0</v>
      </c>
      <c r="O166">
        <v>0</v>
      </c>
      <c r="P166">
        <v>0</v>
      </c>
      <c r="Q166">
        <v>0</v>
      </c>
      <c r="R166">
        <v>0</v>
      </c>
      <c r="S166">
        <v>0</v>
      </c>
      <c r="T166">
        <v>0</v>
      </c>
      <c r="U166">
        <v>0</v>
      </c>
      <c r="V166">
        <v>0</v>
      </c>
      <c r="W166">
        <v>0</v>
      </c>
      <c r="X166">
        <v>1</v>
      </c>
      <c r="Y166">
        <v>0</v>
      </c>
      <c r="Z166">
        <v>0</v>
      </c>
      <c r="AA166">
        <v>0</v>
      </c>
      <c r="AB166">
        <v>0</v>
      </c>
      <c r="AC166">
        <v>0</v>
      </c>
      <c r="AD166">
        <v>0</v>
      </c>
      <c r="AE166">
        <v>0</v>
      </c>
      <c r="AF166">
        <v>0</v>
      </c>
      <c r="AG166">
        <v>0</v>
      </c>
      <c r="AH166">
        <v>0</v>
      </c>
      <c r="AI166">
        <v>0</v>
      </c>
      <c r="AJ166">
        <v>0</v>
      </c>
      <c r="AK166">
        <v>0</v>
      </c>
      <c r="AL166">
        <v>0</v>
      </c>
      <c r="AM166">
        <v>1</v>
      </c>
      <c r="AN166">
        <v>0</v>
      </c>
      <c r="AO166">
        <v>0</v>
      </c>
      <c r="AP166">
        <v>0</v>
      </c>
      <c r="AQ166">
        <v>0</v>
      </c>
      <c r="AR166">
        <v>0</v>
      </c>
      <c r="AS166">
        <v>0</v>
      </c>
      <c r="AT166">
        <v>0</v>
      </c>
      <c r="AU166">
        <v>1</v>
      </c>
      <c r="AV166">
        <v>0</v>
      </c>
      <c r="AW166">
        <v>0</v>
      </c>
      <c r="AX166">
        <v>0</v>
      </c>
      <c r="AY166">
        <v>0</v>
      </c>
      <c r="AZ166">
        <v>0</v>
      </c>
      <c r="BA166">
        <v>0</v>
      </c>
      <c r="BB166">
        <v>0</v>
      </c>
      <c r="BC166">
        <v>0</v>
      </c>
      <c r="BD166">
        <v>0</v>
      </c>
      <c r="BE166">
        <v>0</v>
      </c>
      <c r="BF166">
        <v>0</v>
      </c>
      <c r="BG166">
        <v>0</v>
      </c>
      <c r="BH166">
        <v>0</v>
      </c>
      <c r="BI166">
        <v>0</v>
      </c>
      <c r="BJ166">
        <v>0</v>
      </c>
      <c r="BK166">
        <v>0</v>
      </c>
      <c r="BL166">
        <v>0</v>
      </c>
      <c r="BM166">
        <v>0</v>
      </c>
      <c r="BN166">
        <v>0</v>
      </c>
      <c r="BO166">
        <v>0</v>
      </c>
      <c r="BP166">
        <v>0</v>
      </c>
    </row>
    <row r="167" spans="1:68" x14ac:dyDescent="0.25">
      <c r="A167">
        <v>83</v>
      </c>
      <c r="B167">
        <v>0</v>
      </c>
      <c r="C167">
        <v>0</v>
      </c>
      <c r="D167">
        <v>0</v>
      </c>
      <c r="E167">
        <v>0</v>
      </c>
      <c r="F167">
        <v>0</v>
      </c>
      <c r="G167">
        <v>0</v>
      </c>
      <c r="H167">
        <v>0</v>
      </c>
      <c r="I167">
        <v>0</v>
      </c>
      <c r="J167">
        <v>0</v>
      </c>
      <c r="K167">
        <v>0</v>
      </c>
      <c r="L167">
        <v>0</v>
      </c>
      <c r="M167">
        <v>0</v>
      </c>
      <c r="N167">
        <v>0</v>
      </c>
      <c r="O167">
        <v>0</v>
      </c>
      <c r="P167">
        <v>0</v>
      </c>
      <c r="Q167">
        <v>0</v>
      </c>
      <c r="R167">
        <v>0</v>
      </c>
      <c r="S167">
        <v>0</v>
      </c>
      <c r="T167">
        <v>0</v>
      </c>
      <c r="U167">
        <v>0</v>
      </c>
      <c r="V167">
        <v>0</v>
      </c>
      <c r="W167">
        <v>0</v>
      </c>
      <c r="X167">
        <v>0</v>
      </c>
      <c r="Y167">
        <v>0</v>
      </c>
      <c r="Z167">
        <v>0</v>
      </c>
      <c r="AA167">
        <v>0</v>
      </c>
      <c r="AB167">
        <v>0</v>
      </c>
      <c r="AC167">
        <v>0</v>
      </c>
      <c r="AD167">
        <v>0</v>
      </c>
      <c r="AE167">
        <v>0</v>
      </c>
      <c r="AF167">
        <v>1</v>
      </c>
      <c r="AG167">
        <v>0</v>
      </c>
      <c r="AH167">
        <v>0</v>
      </c>
      <c r="AI167">
        <v>0</v>
      </c>
      <c r="AJ167">
        <v>0</v>
      </c>
      <c r="AK167">
        <v>0</v>
      </c>
      <c r="AL167">
        <v>0</v>
      </c>
      <c r="AM167">
        <v>0</v>
      </c>
      <c r="AN167">
        <v>0</v>
      </c>
      <c r="AO167">
        <v>0</v>
      </c>
      <c r="AP167">
        <v>0</v>
      </c>
      <c r="AQ167">
        <v>0</v>
      </c>
      <c r="AR167">
        <v>0</v>
      </c>
      <c r="AS167">
        <v>0</v>
      </c>
      <c r="AT167">
        <v>0</v>
      </c>
      <c r="AU167">
        <v>0</v>
      </c>
      <c r="AV167">
        <v>0</v>
      </c>
      <c r="AW167">
        <v>0</v>
      </c>
      <c r="AX167">
        <v>0</v>
      </c>
      <c r="AY167">
        <v>1</v>
      </c>
      <c r="AZ167">
        <v>0</v>
      </c>
      <c r="BA167">
        <v>0</v>
      </c>
      <c r="BB167">
        <v>0</v>
      </c>
      <c r="BC167">
        <v>1</v>
      </c>
      <c r="BD167">
        <v>0</v>
      </c>
      <c r="BE167">
        <v>0</v>
      </c>
      <c r="BF167">
        <v>0</v>
      </c>
      <c r="BG167">
        <v>0</v>
      </c>
      <c r="BH167">
        <v>0</v>
      </c>
      <c r="BI167">
        <v>0</v>
      </c>
      <c r="BJ167">
        <v>0</v>
      </c>
      <c r="BK167">
        <v>0</v>
      </c>
      <c r="BL167">
        <v>0</v>
      </c>
      <c r="BM167">
        <v>0</v>
      </c>
      <c r="BN167">
        <v>0</v>
      </c>
      <c r="BO167">
        <v>0</v>
      </c>
      <c r="BP167">
        <v>0</v>
      </c>
    </row>
    <row r="168" spans="1:68" x14ac:dyDescent="0.25">
      <c r="A168">
        <v>84</v>
      </c>
      <c r="B168">
        <v>0</v>
      </c>
      <c r="C168">
        <v>0</v>
      </c>
      <c r="D168">
        <v>0</v>
      </c>
      <c r="E168">
        <v>0</v>
      </c>
      <c r="F168">
        <v>0</v>
      </c>
      <c r="G168">
        <v>0</v>
      </c>
      <c r="H168">
        <v>0</v>
      </c>
      <c r="I168">
        <v>0</v>
      </c>
      <c r="J168">
        <v>0</v>
      </c>
      <c r="K168">
        <v>0</v>
      </c>
      <c r="L168">
        <v>0</v>
      </c>
      <c r="M168">
        <v>0</v>
      </c>
      <c r="N168">
        <v>0</v>
      </c>
      <c r="O168">
        <v>0</v>
      </c>
      <c r="P168">
        <v>0</v>
      </c>
      <c r="Q168">
        <v>0</v>
      </c>
      <c r="R168">
        <v>1</v>
      </c>
      <c r="S168">
        <v>0</v>
      </c>
      <c r="T168">
        <v>0</v>
      </c>
      <c r="U168">
        <v>0</v>
      </c>
      <c r="V168">
        <v>0</v>
      </c>
      <c r="W168">
        <v>0</v>
      </c>
      <c r="X168">
        <v>0</v>
      </c>
      <c r="Y168">
        <v>0</v>
      </c>
      <c r="Z168">
        <v>0</v>
      </c>
      <c r="AA168">
        <v>1</v>
      </c>
      <c r="AB168">
        <v>0</v>
      </c>
      <c r="AC168">
        <v>0</v>
      </c>
      <c r="AD168">
        <v>0</v>
      </c>
      <c r="AE168">
        <v>0</v>
      </c>
      <c r="AF168">
        <v>0</v>
      </c>
      <c r="AG168">
        <v>0</v>
      </c>
      <c r="AH168">
        <v>0</v>
      </c>
      <c r="AI168">
        <v>0</v>
      </c>
      <c r="AJ168">
        <v>0</v>
      </c>
      <c r="AK168">
        <v>0</v>
      </c>
      <c r="AL168">
        <v>0</v>
      </c>
      <c r="AM168">
        <v>0</v>
      </c>
      <c r="AN168">
        <v>0</v>
      </c>
      <c r="AO168">
        <v>0</v>
      </c>
      <c r="AP168">
        <v>0</v>
      </c>
      <c r="AQ168">
        <v>0</v>
      </c>
      <c r="AR168">
        <v>0</v>
      </c>
      <c r="AS168">
        <v>0</v>
      </c>
      <c r="AT168">
        <v>0</v>
      </c>
      <c r="AU168">
        <v>0</v>
      </c>
      <c r="AV168">
        <v>0</v>
      </c>
      <c r="AW168">
        <v>0</v>
      </c>
      <c r="AX168">
        <v>0</v>
      </c>
      <c r="AY168">
        <v>0</v>
      </c>
      <c r="AZ168">
        <v>0</v>
      </c>
      <c r="BA168">
        <v>0</v>
      </c>
      <c r="BB168">
        <v>0</v>
      </c>
      <c r="BC168">
        <v>0</v>
      </c>
      <c r="BD168">
        <v>0</v>
      </c>
      <c r="BE168">
        <v>0</v>
      </c>
      <c r="BF168">
        <v>0</v>
      </c>
      <c r="BG168">
        <v>0</v>
      </c>
      <c r="BH168">
        <v>0</v>
      </c>
      <c r="BI168">
        <v>1</v>
      </c>
      <c r="BJ168">
        <v>0</v>
      </c>
      <c r="BK168">
        <v>0</v>
      </c>
      <c r="BL168">
        <v>0</v>
      </c>
      <c r="BM168">
        <v>0</v>
      </c>
      <c r="BN168">
        <v>0</v>
      </c>
      <c r="BO168">
        <v>0</v>
      </c>
      <c r="BP168">
        <v>0</v>
      </c>
    </row>
    <row r="169" spans="1:68" x14ac:dyDescent="0.25">
      <c r="A169">
        <v>84</v>
      </c>
      <c r="B169">
        <v>0</v>
      </c>
      <c r="C169">
        <v>0</v>
      </c>
      <c r="D169">
        <v>0</v>
      </c>
      <c r="E169">
        <v>0</v>
      </c>
      <c r="F169">
        <v>0</v>
      </c>
      <c r="G169">
        <v>0</v>
      </c>
      <c r="H169">
        <v>0</v>
      </c>
      <c r="I169">
        <v>0</v>
      </c>
      <c r="J169">
        <v>1</v>
      </c>
      <c r="K169">
        <v>0</v>
      </c>
      <c r="L169">
        <v>0</v>
      </c>
      <c r="M169">
        <v>0</v>
      </c>
      <c r="N169">
        <v>0</v>
      </c>
      <c r="O169">
        <v>0</v>
      </c>
      <c r="P169">
        <v>0</v>
      </c>
      <c r="Q169">
        <v>0</v>
      </c>
      <c r="R169">
        <v>0</v>
      </c>
      <c r="S169">
        <v>0</v>
      </c>
      <c r="T169">
        <v>0</v>
      </c>
      <c r="U169">
        <v>1</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c r="AO169">
        <v>0</v>
      </c>
      <c r="AP169">
        <v>0</v>
      </c>
      <c r="AQ169">
        <v>0</v>
      </c>
      <c r="AR169">
        <v>0</v>
      </c>
      <c r="AS169">
        <v>0</v>
      </c>
      <c r="AT169">
        <v>0</v>
      </c>
      <c r="AU169">
        <v>0</v>
      </c>
      <c r="AV169">
        <v>0</v>
      </c>
      <c r="AW169">
        <v>0</v>
      </c>
      <c r="AX169">
        <v>0</v>
      </c>
      <c r="AY169">
        <v>0</v>
      </c>
      <c r="AZ169">
        <v>0</v>
      </c>
      <c r="BA169">
        <v>0</v>
      </c>
      <c r="BB169">
        <v>0</v>
      </c>
      <c r="BC169">
        <v>0</v>
      </c>
      <c r="BD169">
        <v>0</v>
      </c>
      <c r="BE169">
        <v>1</v>
      </c>
      <c r="BF169">
        <v>0</v>
      </c>
      <c r="BG169">
        <v>0</v>
      </c>
      <c r="BH169">
        <v>0</v>
      </c>
      <c r="BI169">
        <v>0</v>
      </c>
      <c r="BJ169">
        <v>0</v>
      </c>
      <c r="BK169">
        <v>0</v>
      </c>
      <c r="BL169">
        <v>0</v>
      </c>
      <c r="BM169">
        <v>0</v>
      </c>
      <c r="BN169">
        <v>0</v>
      </c>
      <c r="BO169">
        <v>0</v>
      </c>
      <c r="BP169">
        <v>0</v>
      </c>
    </row>
    <row r="170" spans="1:68" x14ac:dyDescent="0.25">
      <c r="A170">
        <v>85</v>
      </c>
      <c r="B170">
        <v>0</v>
      </c>
      <c r="C170">
        <v>0</v>
      </c>
      <c r="D170">
        <v>0</v>
      </c>
      <c r="E170">
        <v>0</v>
      </c>
      <c r="F170">
        <v>0</v>
      </c>
      <c r="G170">
        <v>0</v>
      </c>
      <c r="H170">
        <v>0</v>
      </c>
      <c r="I170">
        <v>0</v>
      </c>
      <c r="J170">
        <v>0</v>
      </c>
      <c r="K170">
        <v>0</v>
      </c>
      <c r="L170">
        <v>0</v>
      </c>
      <c r="M170">
        <v>0</v>
      </c>
      <c r="N170">
        <v>0</v>
      </c>
      <c r="O170">
        <v>0</v>
      </c>
      <c r="P170">
        <v>0</v>
      </c>
      <c r="Q170">
        <v>0</v>
      </c>
      <c r="R170">
        <v>0</v>
      </c>
      <c r="S170">
        <v>0</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1</v>
      </c>
      <c r="BB170">
        <v>0</v>
      </c>
      <c r="BC170">
        <v>0</v>
      </c>
      <c r="BD170">
        <v>0</v>
      </c>
      <c r="BE170">
        <v>0</v>
      </c>
      <c r="BF170">
        <v>1</v>
      </c>
      <c r="BG170">
        <v>0</v>
      </c>
      <c r="BH170">
        <v>0</v>
      </c>
      <c r="BI170">
        <v>0</v>
      </c>
      <c r="BJ170">
        <v>0</v>
      </c>
      <c r="BK170">
        <v>0</v>
      </c>
      <c r="BL170">
        <v>0</v>
      </c>
      <c r="BM170">
        <v>1</v>
      </c>
      <c r="BN170">
        <v>0</v>
      </c>
      <c r="BO170">
        <v>0</v>
      </c>
      <c r="BP170">
        <v>0</v>
      </c>
    </row>
    <row r="171" spans="1:68" x14ac:dyDescent="0.25">
      <c r="A171">
        <v>85</v>
      </c>
      <c r="B171">
        <v>0</v>
      </c>
      <c r="C171">
        <v>1</v>
      </c>
      <c r="D171">
        <v>0</v>
      </c>
      <c r="E171">
        <v>0</v>
      </c>
      <c r="F171">
        <v>0</v>
      </c>
      <c r="G171">
        <v>1</v>
      </c>
      <c r="H171">
        <v>0</v>
      </c>
      <c r="I171">
        <v>1</v>
      </c>
      <c r="J171">
        <v>0</v>
      </c>
      <c r="K171">
        <v>0</v>
      </c>
      <c r="L171">
        <v>0</v>
      </c>
      <c r="M171">
        <v>0</v>
      </c>
      <c r="N171">
        <v>0</v>
      </c>
      <c r="O171">
        <v>0</v>
      </c>
      <c r="P171">
        <v>0</v>
      </c>
      <c r="Q171">
        <v>0</v>
      </c>
      <c r="R171">
        <v>0</v>
      </c>
      <c r="S171">
        <v>0</v>
      </c>
      <c r="T171">
        <v>0</v>
      </c>
      <c r="U171">
        <v>0</v>
      </c>
      <c r="V171">
        <v>0</v>
      </c>
      <c r="W171">
        <v>0</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0</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c r="BJ171">
        <v>0</v>
      </c>
      <c r="BK171">
        <v>0</v>
      </c>
      <c r="BL171">
        <v>0</v>
      </c>
      <c r="BM171">
        <v>0</v>
      </c>
      <c r="BN171">
        <v>0</v>
      </c>
      <c r="BO171">
        <v>0</v>
      </c>
      <c r="BP171">
        <v>0</v>
      </c>
    </row>
    <row r="172" spans="1:68" x14ac:dyDescent="0.25">
      <c r="A172">
        <v>86</v>
      </c>
      <c r="B172">
        <v>0</v>
      </c>
      <c r="C172">
        <v>0</v>
      </c>
      <c r="D172">
        <v>0</v>
      </c>
      <c r="E172">
        <v>0</v>
      </c>
      <c r="F172">
        <v>0</v>
      </c>
      <c r="G172">
        <v>0</v>
      </c>
      <c r="H172">
        <v>0</v>
      </c>
      <c r="I172">
        <v>0</v>
      </c>
      <c r="J172">
        <v>0</v>
      </c>
      <c r="K172">
        <v>0</v>
      </c>
      <c r="L172">
        <v>0</v>
      </c>
      <c r="M172">
        <v>0</v>
      </c>
      <c r="N172">
        <v>0</v>
      </c>
      <c r="O172">
        <v>1</v>
      </c>
      <c r="P172">
        <v>0</v>
      </c>
      <c r="Q172">
        <v>0</v>
      </c>
      <c r="R172">
        <v>0</v>
      </c>
      <c r="S172">
        <v>0</v>
      </c>
      <c r="T172">
        <v>0</v>
      </c>
      <c r="U172">
        <v>0</v>
      </c>
      <c r="V172">
        <v>0</v>
      </c>
      <c r="W172">
        <v>0</v>
      </c>
      <c r="X172">
        <v>0</v>
      </c>
      <c r="Y172">
        <v>0</v>
      </c>
      <c r="Z172">
        <v>0</v>
      </c>
      <c r="AA172">
        <v>0</v>
      </c>
      <c r="AB172">
        <v>0</v>
      </c>
      <c r="AC172">
        <v>0</v>
      </c>
      <c r="AD172">
        <v>0</v>
      </c>
      <c r="AE172">
        <v>1</v>
      </c>
      <c r="AF172">
        <v>0</v>
      </c>
      <c r="AG172">
        <v>0</v>
      </c>
      <c r="AH172">
        <v>0</v>
      </c>
      <c r="AI172">
        <v>0</v>
      </c>
      <c r="AJ172">
        <v>0</v>
      </c>
      <c r="AK172">
        <v>0</v>
      </c>
      <c r="AL172">
        <v>0</v>
      </c>
      <c r="AM172">
        <v>0</v>
      </c>
      <c r="AN172">
        <v>0</v>
      </c>
      <c r="AO172">
        <v>0</v>
      </c>
      <c r="AP172">
        <v>0</v>
      </c>
      <c r="AQ172">
        <v>0</v>
      </c>
      <c r="AR172">
        <v>0</v>
      </c>
      <c r="AS172">
        <v>0</v>
      </c>
      <c r="AT172">
        <v>0</v>
      </c>
      <c r="AU172">
        <v>0</v>
      </c>
      <c r="AV172">
        <v>0</v>
      </c>
      <c r="AW172">
        <v>0</v>
      </c>
      <c r="AX172">
        <v>0</v>
      </c>
      <c r="AY172">
        <v>0</v>
      </c>
      <c r="AZ172">
        <v>0</v>
      </c>
      <c r="BA172">
        <v>0</v>
      </c>
      <c r="BB172">
        <v>0</v>
      </c>
      <c r="BC172">
        <v>0</v>
      </c>
      <c r="BD172">
        <v>0</v>
      </c>
      <c r="BE172">
        <v>0</v>
      </c>
      <c r="BF172">
        <v>0</v>
      </c>
      <c r="BG172">
        <v>0</v>
      </c>
      <c r="BH172">
        <v>0</v>
      </c>
      <c r="BI172">
        <v>0</v>
      </c>
      <c r="BJ172">
        <v>0</v>
      </c>
      <c r="BK172">
        <v>1</v>
      </c>
      <c r="BL172">
        <v>0</v>
      </c>
      <c r="BM172">
        <v>0</v>
      </c>
      <c r="BN172">
        <v>0</v>
      </c>
      <c r="BO172">
        <v>0</v>
      </c>
      <c r="BP172">
        <v>0</v>
      </c>
    </row>
    <row r="173" spans="1:68" x14ac:dyDescent="0.25">
      <c r="A173">
        <v>86</v>
      </c>
      <c r="B173">
        <v>0</v>
      </c>
      <c r="C173">
        <v>0</v>
      </c>
      <c r="D173">
        <v>0</v>
      </c>
      <c r="E173">
        <v>0</v>
      </c>
      <c r="F173">
        <v>0</v>
      </c>
      <c r="G173">
        <v>0</v>
      </c>
      <c r="H173">
        <v>0</v>
      </c>
      <c r="I173">
        <v>0</v>
      </c>
      <c r="J173">
        <v>0</v>
      </c>
      <c r="K173">
        <v>0</v>
      </c>
      <c r="L173">
        <v>0</v>
      </c>
      <c r="M173">
        <v>0</v>
      </c>
      <c r="N173">
        <v>0</v>
      </c>
      <c r="O173">
        <v>0</v>
      </c>
      <c r="P173">
        <v>0</v>
      </c>
      <c r="Q173">
        <v>0</v>
      </c>
      <c r="R173">
        <v>0</v>
      </c>
      <c r="S173">
        <v>0</v>
      </c>
      <c r="T173">
        <v>0</v>
      </c>
      <c r="U173">
        <v>0</v>
      </c>
      <c r="V173">
        <v>0</v>
      </c>
      <c r="W173">
        <v>0</v>
      </c>
      <c r="X173">
        <v>0</v>
      </c>
      <c r="Y173">
        <v>1</v>
      </c>
      <c r="Z173">
        <v>0</v>
      </c>
      <c r="AA173">
        <v>0</v>
      </c>
      <c r="AB173">
        <v>0</v>
      </c>
      <c r="AC173">
        <v>0</v>
      </c>
      <c r="AD173">
        <v>0</v>
      </c>
      <c r="AE173">
        <v>0</v>
      </c>
      <c r="AF173">
        <v>0</v>
      </c>
      <c r="AG173">
        <v>0</v>
      </c>
      <c r="AH173">
        <v>0</v>
      </c>
      <c r="AI173">
        <v>0</v>
      </c>
      <c r="AJ173">
        <v>0</v>
      </c>
      <c r="AK173">
        <v>0</v>
      </c>
      <c r="AL173">
        <v>0</v>
      </c>
      <c r="AM173">
        <v>0</v>
      </c>
      <c r="AN173">
        <v>1</v>
      </c>
      <c r="AO173">
        <v>0</v>
      </c>
      <c r="AP173">
        <v>0</v>
      </c>
      <c r="AQ173">
        <v>0</v>
      </c>
      <c r="AR173">
        <v>0</v>
      </c>
      <c r="AS173">
        <v>1</v>
      </c>
      <c r="AT173">
        <v>0</v>
      </c>
      <c r="AU173">
        <v>0</v>
      </c>
      <c r="AV173">
        <v>0</v>
      </c>
      <c r="AW173">
        <v>0</v>
      </c>
      <c r="AX173">
        <v>0</v>
      </c>
      <c r="AY173">
        <v>0</v>
      </c>
      <c r="AZ173">
        <v>0</v>
      </c>
      <c r="BA173">
        <v>0</v>
      </c>
      <c r="BB173">
        <v>0</v>
      </c>
      <c r="BC173">
        <v>0</v>
      </c>
      <c r="BD173">
        <v>0</v>
      </c>
      <c r="BE173">
        <v>0</v>
      </c>
      <c r="BF173">
        <v>0</v>
      </c>
      <c r="BG173">
        <v>0</v>
      </c>
      <c r="BH173">
        <v>0</v>
      </c>
      <c r="BI173">
        <v>0</v>
      </c>
      <c r="BJ173">
        <v>0</v>
      </c>
      <c r="BK173">
        <v>0</v>
      </c>
      <c r="BL173">
        <v>0</v>
      </c>
      <c r="BM173">
        <v>0</v>
      </c>
      <c r="BN173">
        <v>0</v>
      </c>
      <c r="BO173">
        <v>0</v>
      </c>
      <c r="BP173">
        <v>0</v>
      </c>
    </row>
    <row r="174" spans="1:68" x14ac:dyDescent="0.25">
      <c r="A174">
        <v>87</v>
      </c>
      <c r="B174">
        <v>0</v>
      </c>
      <c r="C174">
        <v>0</v>
      </c>
      <c r="D174">
        <v>0</v>
      </c>
      <c r="E174">
        <v>0</v>
      </c>
      <c r="F174">
        <v>0</v>
      </c>
      <c r="G174">
        <v>0</v>
      </c>
      <c r="H174">
        <v>1</v>
      </c>
      <c r="I174">
        <v>0</v>
      </c>
      <c r="J174">
        <v>0</v>
      </c>
      <c r="K174">
        <v>0</v>
      </c>
      <c r="L174">
        <v>0</v>
      </c>
      <c r="M174">
        <v>0</v>
      </c>
      <c r="N174">
        <v>0</v>
      </c>
      <c r="O174">
        <v>0</v>
      </c>
      <c r="P174">
        <v>0</v>
      </c>
      <c r="Q174">
        <v>0</v>
      </c>
      <c r="R174">
        <v>0</v>
      </c>
      <c r="S174">
        <v>1</v>
      </c>
      <c r="T174">
        <v>0</v>
      </c>
      <c r="U174">
        <v>0</v>
      </c>
      <c r="V174">
        <v>1</v>
      </c>
      <c r="W174">
        <v>0</v>
      </c>
      <c r="X174">
        <v>0</v>
      </c>
      <c r="Y174">
        <v>0</v>
      </c>
      <c r="Z174">
        <v>0</v>
      </c>
      <c r="AA174">
        <v>0</v>
      </c>
      <c r="AB174">
        <v>0</v>
      </c>
      <c r="AC174">
        <v>0</v>
      </c>
      <c r="AD174">
        <v>0</v>
      </c>
      <c r="AE174">
        <v>0</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c r="BJ174">
        <v>0</v>
      </c>
      <c r="BK174">
        <v>0</v>
      </c>
      <c r="BL174">
        <v>0</v>
      </c>
      <c r="BM174">
        <v>0</v>
      </c>
      <c r="BN174">
        <v>0</v>
      </c>
      <c r="BO174">
        <v>0</v>
      </c>
      <c r="BP174">
        <v>0</v>
      </c>
    </row>
    <row r="175" spans="1:68" x14ac:dyDescent="0.25">
      <c r="A175">
        <v>87</v>
      </c>
      <c r="B175">
        <v>0</v>
      </c>
      <c r="C175">
        <v>0</v>
      </c>
      <c r="D175">
        <v>0</v>
      </c>
      <c r="E175">
        <v>1</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1</v>
      </c>
      <c r="AI175">
        <v>0</v>
      </c>
      <c r="AJ175">
        <v>0</v>
      </c>
      <c r="AK175">
        <v>0</v>
      </c>
      <c r="AL175">
        <v>0</v>
      </c>
      <c r="AM175">
        <v>0</v>
      </c>
      <c r="AN175">
        <v>0</v>
      </c>
      <c r="AO175">
        <v>0</v>
      </c>
      <c r="AP175">
        <v>1</v>
      </c>
      <c r="AQ175">
        <v>0</v>
      </c>
      <c r="AR175">
        <v>0</v>
      </c>
      <c r="AS175">
        <v>0</v>
      </c>
      <c r="AT175">
        <v>0</v>
      </c>
      <c r="AU175">
        <v>0</v>
      </c>
      <c r="AV175">
        <v>0</v>
      </c>
      <c r="AW175">
        <v>0</v>
      </c>
      <c r="AX175">
        <v>0</v>
      </c>
      <c r="AY175">
        <v>0</v>
      </c>
      <c r="AZ175">
        <v>0</v>
      </c>
      <c r="BA175">
        <v>0</v>
      </c>
      <c r="BB175">
        <v>0</v>
      </c>
      <c r="BC175">
        <v>0</v>
      </c>
      <c r="BD175">
        <v>0</v>
      </c>
      <c r="BE175">
        <v>0</v>
      </c>
      <c r="BF175">
        <v>0</v>
      </c>
      <c r="BG175">
        <v>0</v>
      </c>
      <c r="BH175">
        <v>0</v>
      </c>
      <c r="BI175">
        <v>0</v>
      </c>
      <c r="BJ175">
        <v>0</v>
      </c>
      <c r="BK175">
        <v>0</v>
      </c>
      <c r="BL175">
        <v>0</v>
      </c>
      <c r="BM175">
        <v>0</v>
      </c>
      <c r="BN175">
        <v>0</v>
      </c>
      <c r="BO175">
        <v>0</v>
      </c>
      <c r="BP175">
        <v>0</v>
      </c>
    </row>
    <row r="176" spans="1:68" x14ac:dyDescent="0.25">
      <c r="A176">
        <v>88</v>
      </c>
      <c r="B176">
        <v>0</v>
      </c>
      <c r="C176">
        <v>0</v>
      </c>
      <c r="D176">
        <v>0</v>
      </c>
      <c r="E176">
        <v>0</v>
      </c>
      <c r="F176">
        <v>0</v>
      </c>
      <c r="G176">
        <v>0</v>
      </c>
      <c r="H176">
        <v>0</v>
      </c>
      <c r="I176">
        <v>0</v>
      </c>
      <c r="J176">
        <v>0</v>
      </c>
      <c r="K176">
        <v>0</v>
      </c>
      <c r="L176">
        <v>0</v>
      </c>
      <c r="M176">
        <v>1</v>
      </c>
      <c r="N176">
        <v>0</v>
      </c>
      <c r="O176">
        <v>0</v>
      </c>
      <c r="P176">
        <v>0</v>
      </c>
      <c r="Q176">
        <v>0</v>
      </c>
      <c r="R176">
        <v>0</v>
      </c>
      <c r="S176">
        <v>0</v>
      </c>
      <c r="T176">
        <v>0</v>
      </c>
      <c r="U176">
        <v>0</v>
      </c>
      <c r="V176">
        <v>0</v>
      </c>
      <c r="W176">
        <v>0</v>
      </c>
      <c r="X176">
        <v>0</v>
      </c>
      <c r="Y176">
        <v>0</v>
      </c>
      <c r="Z176">
        <v>0</v>
      </c>
      <c r="AA176">
        <v>0</v>
      </c>
      <c r="AB176">
        <v>0</v>
      </c>
      <c r="AC176">
        <v>0</v>
      </c>
      <c r="AD176">
        <v>1</v>
      </c>
      <c r="AE176">
        <v>0</v>
      </c>
      <c r="AF176">
        <v>0</v>
      </c>
      <c r="AG176">
        <v>0</v>
      </c>
      <c r="AH176">
        <v>0</v>
      </c>
      <c r="AI176">
        <v>1</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c r="BJ176">
        <v>0</v>
      </c>
      <c r="BK176">
        <v>0</v>
      </c>
      <c r="BL176">
        <v>0</v>
      </c>
      <c r="BM176">
        <v>0</v>
      </c>
      <c r="BN176">
        <v>0</v>
      </c>
      <c r="BO176">
        <v>0</v>
      </c>
      <c r="BP176">
        <v>0</v>
      </c>
    </row>
    <row r="177" spans="1:68" x14ac:dyDescent="0.25">
      <c r="A177">
        <v>88</v>
      </c>
      <c r="B177">
        <v>0</v>
      </c>
      <c r="C177">
        <v>0</v>
      </c>
      <c r="D177">
        <v>0</v>
      </c>
      <c r="E177">
        <v>0</v>
      </c>
      <c r="F177">
        <v>0</v>
      </c>
      <c r="G177">
        <v>0</v>
      </c>
      <c r="H177">
        <v>0</v>
      </c>
      <c r="I177">
        <v>0</v>
      </c>
      <c r="J177">
        <v>0</v>
      </c>
      <c r="K177">
        <v>0</v>
      </c>
      <c r="L177">
        <v>0</v>
      </c>
      <c r="M177">
        <v>0</v>
      </c>
      <c r="N177">
        <v>0</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0</v>
      </c>
      <c r="AR177">
        <v>1</v>
      </c>
      <c r="AS177">
        <v>0</v>
      </c>
      <c r="AT177">
        <v>0</v>
      </c>
      <c r="AU177">
        <v>0</v>
      </c>
      <c r="AV177">
        <v>0</v>
      </c>
      <c r="AW177">
        <v>0</v>
      </c>
      <c r="AX177">
        <v>0</v>
      </c>
      <c r="AY177">
        <v>0</v>
      </c>
      <c r="AZ177">
        <v>0</v>
      </c>
      <c r="BA177">
        <v>0</v>
      </c>
      <c r="BB177">
        <v>0</v>
      </c>
      <c r="BC177">
        <v>0</v>
      </c>
      <c r="BD177">
        <v>1</v>
      </c>
      <c r="BE177">
        <v>0</v>
      </c>
      <c r="BF177">
        <v>0</v>
      </c>
      <c r="BG177">
        <v>1</v>
      </c>
      <c r="BH177">
        <v>0</v>
      </c>
      <c r="BI177">
        <v>0</v>
      </c>
      <c r="BJ177">
        <v>0</v>
      </c>
      <c r="BK177">
        <v>0</v>
      </c>
      <c r="BL177">
        <v>0</v>
      </c>
      <c r="BM177">
        <v>0</v>
      </c>
      <c r="BN177">
        <v>0</v>
      </c>
      <c r="BO177">
        <v>0</v>
      </c>
      <c r="BP177">
        <v>0</v>
      </c>
    </row>
    <row r="178" spans="1:68" x14ac:dyDescent="0.25">
      <c r="A178">
        <v>89</v>
      </c>
      <c r="B178">
        <v>0</v>
      </c>
      <c r="C178">
        <v>0</v>
      </c>
      <c r="D178">
        <v>0</v>
      </c>
      <c r="E178">
        <v>0</v>
      </c>
      <c r="F178">
        <v>0</v>
      </c>
      <c r="G178">
        <v>0</v>
      </c>
      <c r="H178">
        <v>0</v>
      </c>
      <c r="I178">
        <v>0</v>
      </c>
      <c r="J178">
        <v>0</v>
      </c>
      <c r="K178">
        <v>0</v>
      </c>
      <c r="L178">
        <v>0</v>
      </c>
      <c r="M178">
        <v>0</v>
      </c>
      <c r="N178">
        <v>0</v>
      </c>
      <c r="O178">
        <v>0</v>
      </c>
      <c r="P178">
        <v>0</v>
      </c>
      <c r="Q178">
        <v>0</v>
      </c>
      <c r="R178">
        <v>0</v>
      </c>
      <c r="S178">
        <v>0</v>
      </c>
      <c r="T178">
        <v>0</v>
      </c>
      <c r="U178">
        <v>0</v>
      </c>
      <c r="V178">
        <v>0</v>
      </c>
      <c r="W178">
        <v>1</v>
      </c>
      <c r="X178">
        <v>0</v>
      </c>
      <c r="Y178">
        <v>0</v>
      </c>
      <c r="Z178">
        <v>0</v>
      </c>
      <c r="AA178">
        <v>0</v>
      </c>
      <c r="AB178">
        <v>0</v>
      </c>
      <c r="AC178">
        <v>0</v>
      </c>
      <c r="AD178">
        <v>0</v>
      </c>
      <c r="AE178">
        <v>0</v>
      </c>
      <c r="AF178">
        <v>0</v>
      </c>
      <c r="AG178">
        <v>0</v>
      </c>
      <c r="AH178">
        <v>0</v>
      </c>
      <c r="AI178">
        <v>0</v>
      </c>
      <c r="AJ178">
        <v>0</v>
      </c>
      <c r="AK178">
        <v>0</v>
      </c>
      <c r="AL178">
        <v>0</v>
      </c>
      <c r="AM178">
        <v>0</v>
      </c>
      <c r="AN178">
        <v>0</v>
      </c>
      <c r="AO178">
        <v>0</v>
      </c>
      <c r="AP178">
        <v>0</v>
      </c>
      <c r="AQ178">
        <v>0</v>
      </c>
      <c r="AR178">
        <v>0</v>
      </c>
      <c r="AS178">
        <v>0</v>
      </c>
      <c r="AT178">
        <v>0</v>
      </c>
      <c r="AU178">
        <v>0</v>
      </c>
      <c r="AV178">
        <v>0</v>
      </c>
      <c r="AW178">
        <v>0</v>
      </c>
      <c r="AX178">
        <v>1</v>
      </c>
      <c r="AY178">
        <v>0</v>
      </c>
      <c r="AZ178">
        <v>0</v>
      </c>
      <c r="BA178">
        <v>0</v>
      </c>
      <c r="BB178">
        <v>1</v>
      </c>
      <c r="BC178">
        <v>0</v>
      </c>
      <c r="BD178">
        <v>0</v>
      </c>
      <c r="BE178">
        <v>0</v>
      </c>
      <c r="BF178">
        <v>0</v>
      </c>
      <c r="BG178">
        <v>0</v>
      </c>
      <c r="BH178">
        <v>0</v>
      </c>
      <c r="BI178">
        <v>0</v>
      </c>
      <c r="BJ178">
        <v>0</v>
      </c>
      <c r="BK178">
        <v>0</v>
      </c>
      <c r="BL178">
        <v>0</v>
      </c>
      <c r="BM178">
        <v>0</v>
      </c>
      <c r="BN178">
        <v>0</v>
      </c>
      <c r="BO178">
        <v>0</v>
      </c>
      <c r="BP178">
        <v>0</v>
      </c>
    </row>
    <row r="179" spans="1:68" x14ac:dyDescent="0.25">
      <c r="A179">
        <v>89</v>
      </c>
      <c r="B179">
        <v>0</v>
      </c>
      <c r="C179">
        <v>0</v>
      </c>
      <c r="D179">
        <v>0</v>
      </c>
      <c r="E179">
        <v>0</v>
      </c>
      <c r="F179">
        <v>0</v>
      </c>
      <c r="G179">
        <v>0</v>
      </c>
      <c r="H179">
        <v>0</v>
      </c>
      <c r="I179">
        <v>0</v>
      </c>
      <c r="J179">
        <v>0</v>
      </c>
      <c r="K179">
        <v>0</v>
      </c>
      <c r="L179">
        <v>0</v>
      </c>
      <c r="M179">
        <v>0</v>
      </c>
      <c r="N179">
        <v>1</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0</v>
      </c>
      <c r="AN179">
        <v>0</v>
      </c>
      <c r="AO179">
        <v>0</v>
      </c>
      <c r="AP179">
        <v>0</v>
      </c>
      <c r="AQ179">
        <v>1</v>
      </c>
      <c r="AR179">
        <v>0</v>
      </c>
      <c r="AS179">
        <v>0</v>
      </c>
      <c r="AT179">
        <v>0</v>
      </c>
      <c r="AU179">
        <v>0</v>
      </c>
      <c r="AV179">
        <v>0</v>
      </c>
      <c r="AW179">
        <v>0</v>
      </c>
      <c r="AX179">
        <v>0</v>
      </c>
      <c r="AY179">
        <v>0</v>
      </c>
      <c r="AZ179">
        <v>0</v>
      </c>
      <c r="BA179">
        <v>0</v>
      </c>
      <c r="BB179">
        <v>0</v>
      </c>
      <c r="BC179">
        <v>0</v>
      </c>
      <c r="BD179">
        <v>0</v>
      </c>
      <c r="BE179">
        <v>0</v>
      </c>
      <c r="BF179">
        <v>0</v>
      </c>
      <c r="BG179">
        <v>0</v>
      </c>
      <c r="BH179">
        <v>0</v>
      </c>
      <c r="BI179">
        <v>0</v>
      </c>
      <c r="BJ179">
        <v>0</v>
      </c>
      <c r="BK179">
        <v>0</v>
      </c>
      <c r="BL179">
        <v>1</v>
      </c>
      <c r="BM179">
        <v>0</v>
      </c>
      <c r="BN179">
        <v>0</v>
      </c>
      <c r="BO179">
        <v>0</v>
      </c>
      <c r="BP179">
        <v>0</v>
      </c>
    </row>
    <row r="180" spans="1:68" x14ac:dyDescent="0.25">
      <c r="A180">
        <v>90</v>
      </c>
      <c r="B180">
        <v>0</v>
      </c>
      <c r="C180">
        <v>0</v>
      </c>
      <c r="D180">
        <v>0</v>
      </c>
      <c r="E180">
        <v>0</v>
      </c>
      <c r="F180">
        <v>0</v>
      </c>
      <c r="G180">
        <v>0</v>
      </c>
      <c r="H180">
        <v>0</v>
      </c>
      <c r="I180">
        <v>0</v>
      </c>
      <c r="J180">
        <v>0</v>
      </c>
      <c r="K180">
        <v>0</v>
      </c>
      <c r="L180">
        <v>0</v>
      </c>
      <c r="M180">
        <v>0</v>
      </c>
      <c r="N180">
        <v>0</v>
      </c>
      <c r="O180">
        <v>0</v>
      </c>
      <c r="P180">
        <v>0</v>
      </c>
      <c r="Q180">
        <v>0</v>
      </c>
      <c r="R180">
        <v>0</v>
      </c>
      <c r="S180">
        <v>0</v>
      </c>
      <c r="T180">
        <v>1</v>
      </c>
      <c r="U180">
        <v>0</v>
      </c>
      <c r="V180">
        <v>0</v>
      </c>
      <c r="W180">
        <v>0</v>
      </c>
      <c r="X180">
        <v>0</v>
      </c>
      <c r="Y180">
        <v>0</v>
      </c>
      <c r="Z180">
        <v>0</v>
      </c>
      <c r="AA180">
        <v>0</v>
      </c>
      <c r="AB180">
        <v>0</v>
      </c>
      <c r="AC180">
        <v>0</v>
      </c>
      <c r="AD180">
        <v>0</v>
      </c>
      <c r="AE180">
        <v>0</v>
      </c>
      <c r="AF180">
        <v>0</v>
      </c>
      <c r="AG180">
        <v>0</v>
      </c>
      <c r="AH180">
        <v>0</v>
      </c>
      <c r="AI180">
        <v>0</v>
      </c>
      <c r="AJ180">
        <v>0</v>
      </c>
      <c r="AK180">
        <v>1</v>
      </c>
      <c r="AL180">
        <v>0</v>
      </c>
      <c r="AM180">
        <v>0</v>
      </c>
      <c r="AN180">
        <v>0</v>
      </c>
      <c r="AO180">
        <v>0</v>
      </c>
      <c r="AP180">
        <v>0</v>
      </c>
      <c r="AQ180">
        <v>0</v>
      </c>
      <c r="AR180">
        <v>0</v>
      </c>
      <c r="AS180">
        <v>0</v>
      </c>
      <c r="AT180">
        <v>0</v>
      </c>
      <c r="AU180">
        <v>0</v>
      </c>
      <c r="AV180">
        <v>0</v>
      </c>
      <c r="AW180">
        <v>0</v>
      </c>
      <c r="AX180">
        <v>0</v>
      </c>
      <c r="AY180">
        <v>0</v>
      </c>
      <c r="AZ180">
        <v>0</v>
      </c>
      <c r="BA180">
        <v>0</v>
      </c>
      <c r="BB180">
        <v>0</v>
      </c>
      <c r="BC180">
        <v>0</v>
      </c>
      <c r="BD180">
        <v>0</v>
      </c>
      <c r="BE180">
        <v>0</v>
      </c>
      <c r="BF180">
        <v>0</v>
      </c>
      <c r="BG180">
        <v>0</v>
      </c>
      <c r="BH180">
        <v>0</v>
      </c>
      <c r="BI180">
        <v>0</v>
      </c>
      <c r="BJ180">
        <v>0</v>
      </c>
      <c r="BK180">
        <v>0</v>
      </c>
      <c r="BL180">
        <v>0</v>
      </c>
      <c r="BM180">
        <v>1</v>
      </c>
      <c r="BN180">
        <v>0</v>
      </c>
      <c r="BO180">
        <v>0</v>
      </c>
      <c r="BP180">
        <v>0</v>
      </c>
    </row>
    <row r="181" spans="1:68" x14ac:dyDescent="0.25">
      <c r="A181">
        <v>90</v>
      </c>
      <c r="B181">
        <v>0</v>
      </c>
      <c r="C181">
        <v>0</v>
      </c>
      <c r="D181">
        <v>1</v>
      </c>
      <c r="E181">
        <v>0</v>
      </c>
      <c r="F181">
        <v>0</v>
      </c>
      <c r="G181">
        <v>0</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1</v>
      </c>
      <c r="AP181">
        <v>0</v>
      </c>
      <c r="AQ181">
        <v>0</v>
      </c>
      <c r="AR181">
        <v>0</v>
      </c>
      <c r="AS181">
        <v>0</v>
      </c>
      <c r="AT181">
        <v>1</v>
      </c>
      <c r="AU181">
        <v>0</v>
      </c>
      <c r="AV181">
        <v>0</v>
      </c>
      <c r="AW181">
        <v>0</v>
      </c>
      <c r="AX181">
        <v>0</v>
      </c>
      <c r="AY181">
        <v>0</v>
      </c>
      <c r="AZ181">
        <v>0</v>
      </c>
      <c r="BA181">
        <v>0</v>
      </c>
      <c r="BB181">
        <v>0</v>
      </c>
      <c r="BC181">
        <v>0</v>
      </c>
      <c r="BD181">
        <v>0</v>
      </c>
      <c r="BE181">
        <v>0</v>
      </c>
      <c r="BF181">
        <v>0</v>
      </c>
      <c r="BG181">
        <v>0</v>
      </c>
      <c r="BH181">
        <v>0</v>
      </c>
      <c r="BI181">
        <v>0</v>
      </c>
      <c r="BJ181">
        <v>0</v>
      </c>
      <c r="BK181">
        <v>0</v>
      </c>
      <c r="BL181">
        <v>0</v>
      </c>
      <c r="BM181">
        <v>0</v>
      </c>
      <c r="BN181">
        <v>0</v>
      </c>
      <c r="BO181">
        <v>0</v>
      </c>
      <c r="BP181">
        <v>0</v>
      </c>
    </row>
    <row r="182" spans="1:68" x14ac:dyDescent="0.25">
      <c r="A182">
        <v>91</v>
      </c>
      <c r="B182">
        <v>0</v>
      </c>
      <c r="C182">
        <v>0</v>
      </c>
      <c r="D182">
        <v>0</v>
      </c>
      <c r="E182">
        <v>0</v>
      </c>
      <c r="F182">
        <v>0</v>
      </c>
      <c r="G182">
        <v>0</v>
      </c>
      <c r="H182">
        <v>0</v>
      </c>
      <c r="I182">
        <v>0</v>
      </c>
      <c r="J182">
        <v>0</v>
      </c>
      <c r="K182">
        <v>0</v>
      </c>
      <c r="L182">
        <v>0</v>
      </c>
      <c r="M182">
        <v>0</v>
      </c>
      <c r="N182">
        <v>0</v>
      </c>
      <c r="O182">
        <v>0</v>
      </c>
      <c r="P182">
        <v>0</v>
      </c>
      <c r="Q182">
        <v>0</v>
      </c>
      <c r="R182">
        <v>0</v>
      </c>
      <c r="S182">
        <v>0</v>
      </c>
      <c r="T182">
        <v>0</v>
      </c>
      <c r="U182">
        <v>0</v>
      </c>
      <c r="V182">
        <v>0</v>
      </c>
      <c r="W182">
        <v>0</v>
      </c>
      <c r="X182">
        <v>0</v>
      </c>
      <c r="Y182">
        <v>0</v>
      </c>
      <c r="Z182">
        <v>0</v>
      </c>
      <c r="AA182">
        <v>0</v>
      </c>
      <c r="AB182">
        <v>0</v>
      </c>
      <c r="AC182">
        <v>0</v>
      </c>
      <c r="AD182">
        <v>0</v>
      </c>
      <c r="AE182">
        <v>0</v>
      </c>
      <c r="AF182">
        <v>1</v>
      </c>
      <c r="AG182">
        <v>0</v>
      </c>
      <c r="AH182">
        <v>0</v>
      </c>
      <c r="AI182">
        <v>0</v>
      </c>
      <c r="AJ182">
        <v>0</v>
      </c>
      <c r="AK182">
        <v>0</v>
      </c>
      <c r="AL182">
        <v>0</v>
      </c>
      <c r="AM182">
        <v>0</v>
      </c>
      <c r="AN182">
        <v>1</v>
      </c>
      <c r="AO182">
        <v>0</v>
      </c>
      <c r="AP182">
        <v>0</v>
      </c>
      <c r="AQ182">
        <v>0</v>
      </c>
      <c r="AR182">
        <v>0</v>
      </c>
      <c r="AS182">
        <v>0</v>
      </c>
      <c r="AT182">
        <v>0</v>
      </c>
      <c r="AU182">
        <v>0</v>
      </c>
      <c r="AV182">
        <v>0</v>
      </c>
      <c r="AW182">
        <v>0</v>
      </c>
      <c r="AX182">
        <v>0</v>
      </c>
      <c r="AY182">
        <v>0</v>
      </c>
      <c r="AZ182">
        <v>0</v>
      </c>
      <c r="BA182">
        <v>0</v>
      </c>
      <c r="BB182">
        <v>0</v>
      </c>
      <c r="BC182">
        <v>0</v>
      </c>
      <c r="BD182">
        <v>0</v>
      </c>
      <c r="BE182">
        <v>0</v>
      </c>
      <c r="BF182">
        <v>0</v>
      </c>
      <c r="BG182">
        <v>0</v>
      </c>
      <c r="BH182">
        <v>0</v>
      </c>
      <c r="BI182">
        <v>1</v>
      </c>
      <c r="BJ182">
        <v>0</v>
      </c>
      <c r="BK182">
        <v>0</v>
      </c>
      <c r="BL182">
        <v>0</v>
      </c>
      <c r="BM182">
        <v>0</v>
      </c>
      <c r="BN182">
        <v>0</v>
      </c>
      <c r="BO182">
        <v>0</v>
      </c>
      <c r="BP182">
        <v>0</v>
      </c>
    </row>
    <row r="183" spans="1:68" x14ac:dyDescent="0.25">
      <c r="A183">
        <v>91</v>
      </c>
      <c r="B183">
        <v>0</v>
      </c>
      <c r="C183">
        <v>0</v>
      </c>
      <c r="D183">
        <v>0</v>
      </c>
      <c r="E183">
        <v>0</v>
      </c>
      <c r="F183">
        <v>0</v>
      </c>
      <c r="G183">
        <v>0</v>
      </c>
      <c r="H183">
        <v>0</v>
      </c>
      <c r="I183">
        <v>0</v>
      </c>
      <c r="J183">
        <v>0</v>
      </c>
      <c r="K183">
        <v>0</v>
      </c>
      <c r="L183">
        <v>1</v>
      </c>
      <c r="M183">
        <v>0</v>
      </c>
      <c r="N183">
        <v>0</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1</v>
      </c>
      <c r="AK183">
        <v>0</v>
      </c>
      <c r="AL183">
        <v>0</v>
      </c>
      <c r="AM183">
        <v>0</v>
      </c>
      <c r="AN183">
        <v>0</v>
      </c>
      <c r="AO183">
        <v>0</v>
      </c>
      <c r="AP183">
        <v>0</v>
      </c>
      <c r="AQ183">
        <v>0</v>
      </c>
      <c r="AR183">
        <v>0</v>
      </c>
      <c r="AS183">
        <v>0</v>
      </c>
      <c r="AT183">
        <v>0</v>
      </c>
      <c r="AU183">
        <v>0</v>
      </c>
      <c r="AV183">
        <v>0</v>
      </c>
      <c r="AW183">
        <v>0</v>
      </c>
      <c r="AX183">
        <v>0</v>
      </c>
      <c r="AY183">
        <v>0</v>
      </c>
      <c r="AZ183">
        <v>0</v>
      </c>
      <c r="BA183">
        <v>1</v>
      </c>
      <c r="BB183">
        <v>0</v>
      </c>
      <c r="BC183">
        <v>0</v>
      </c>
      <c r="BD183">
        <v>0</v>
      </c>
      <c r="BE183">
        <v>0</v>
      </c>
      <c r="BF183">
        <v>0</v>
      </c>
      <c r="BG183">
        <v>0</v>
      </c>
      <c r="BH183">
        <v>0</v>
      </c>
      <c r="BI183">
        <v>0</v>
      </c>
      <c r="BJ183">
        <v>0</v>
      </c>
      <c r="BK183">
        <v>0</v>
      </c>
      <c r="BL183">
        <v>0</v>
      </c>
      <c r="BM183">
        <v>0</v>
      </c>
      <c r="BN183">
        <v>0</v>
      </c>
      <c r="BO183">
        <v>0</v>
      </c>
      <c r="BP183">
        <v>0</v>
      </c>
    </row>
    <row r="184" spans="1:68" x14ac:dyDescent="0.25">
      <c r="A184">
        <v>92</v>
      </c>
      <c r="B184">
        <v>0</v>
      </c>
      <c r="C184">
        <v>0</v>
      </c>
      <c r="D184">
        <v>0</v>
      </c>
      <c r="E184">
        <v>0</v>
      </c>
      <c r="F184">
        <v>0</v>
      </c>
      <c r="G184">
        <v>0</v>
      </c>
      <c r="H184">
        <v>0</v>
      </c>
      <c r="I184">
        <v>1</v>
      </c>
      <c r="J184">
        <v>1</v>
      </c>
      <c r="K184">
        <v>0</v>
      </c>
      <c r="L184">
        <v>0</v>
      </c>
      <c r="M184">
        <v>0</v>
      </c>
      <c r="N184">
        <v>0</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0</v>
      </c>
      <c r="AN184">
        <v>0</v>
      </c>
      <c r="AO184">
        <v>0</v>
      </c>
      <c r="AP184">
        <v>0</v>
      </c>
      <c r="AQ184">
        <v>0</v>
      </c>
      <c r="AR184">
        <v>0</v>
      </c>
      <c r="AS184">
        <v>0</v>
      </c>
      <c r="AT184">
        <v>0</v>
      </c>
      <c r="AU184">
        <v>0</v>
      </c>
      <c r="AV184">
        <v>0</v>
      </c>
      <c r="AW184">
        <v>0</v>
      </c>
      <c r="AX184">
        <v>0</v>
      </c>
      <c r="AY184">
        <v>0</v>
      </c>
      <c r="AZ184">
        <v>0</v>
      </c>
      <c r="BA184">
        <v>0</v>
      </c>
      <c r="BB184">
        <v>0</v>
      </c>
      <c r="BC184">
        <v>1</v>
      </c>
      <c r="BD184">
        <v>0</v>
      </c>
      <c r="BE184">
        <v>0</v>
      </c>
      <c r="BF184">
        <v>0</v>
      </c>
      <c r="BG184">
        <v>0</v>
      </c>
      <c r="BH184">
        <v>0</v>
      </c>
      <c r="BI184">
        <v>0</v>
      </c>
      <c r="BJ184">
        <v>0</v>
      </c>
      <c r="BK184">
        <v>0</v>
      </c>
      <c r="BL184">
        <v>0</v>
      </c>
      <c r="BM184">
        <v>0</v>
      </c>
      <c r="BN184">
        <v>0</v>
      </c>
      <c r="BO184">
        <v>0</v>
      </c>
      <c r="BP184">
        <v>0</v>
      </c>
    </row>
    <row r="185" spans="1:68" x14ac:dyDescent="0.25">
      <c r="A185">
        <v>92</v>
      </c>
      <c r="B185">
        <v>1</v>
      </c>
      <c r="C185">
        <v>0</v>
      </c>
      <c r="D185">
        <v>0</v>
      </c>
      <c r="E185">
        <v>0</v>
      </c>
      <c r="F185">
        <v>0</v>
      </c>
      <c r="G185">
        <v>0</v>
      </c>
      <c r="H185">
        <v>0</v>
      </c>
      <c r="I185">
        <v>0</v>
      </c>
      <c r="J185">
        <v>0</v>
      </c>
      <c r="K185">
        <v>0</v>
      </c>
      <c r="L185">
        <v>0</v>
      </c>
      <c r="M185">
        <v>0</v>
      </c>
      <c r="N185">
        <v>0</v>
      </c>
      <c r="O185">
        <v>0</v>
      </c>
      <c r="P185">
        <v>0</v>
      </c>
      <c r="Q185">
        <v>0</v>
      </c>
      <c r="R185">
        <v>0</v>
      </c>
      <c r="S185">
        <v>0</v>
      </c>
      <c r="T185">
        <v>0</v>
      </c>
      <c r="U185">
        <v>0</v>
      </c>
      <c r="V185">
        <v>0</v>
      </c>
      <c r="W185">
        <v>0</v>
      </c>
      <c r="X185">
        <v>0</v>
      </c>
      <c r="Y185">
        <v>0</v>
      </c>
      <c r="Z185">
        <v>0</v>
      </c>
      <c r="AA185">
        <v>0</v>
      </c>
      <c r="AB185">
        <v>0</v>
      </c>
      <c r="AC185">
        <v>0</v>
      </c>
      <c r="AD185">
        <v>0</v>
      </c>
      <c r="AE185">
        <v>1</v>
      </c>
      <c r="AF185">
        <v>0</v>
      </c>
      <c r="AG185">
        <v>0</v>
      </c>
      <c r="AH185">
        <v>0</v>
      </c>
      <c r="AI185">
        <v>0</v>
      </c>
      <c r="AJ185">
        <v>0</v>
      </c>
      <c r="AK185">
        <v>0</v>
      </c>
      <c r="AL185">
        <v>0</v>
      </c>
      <c r="AM185">
        <v>0</v>
      </c>
      <c r="AN185">
        <v>0</v>
      </c>
      <c r="AO185">
        <v>0</v>
      </c>
      <c r="AP185">
        <v>1</v>
      </c>
      <c r="AQ185">
        <v>0</v>
      </c>
      <c r="AR185">
        <v>0</v>
      </c>
      <c r="AS185">
        <v>0</v>
      </c>
      <c r="AT185">
        <v>0</v>
      </c>
      <c r="AU185">
        <v>0</v>
      </c>
      <c r="AV185">
        <v>0</v>
      </c>
      <c r="AW185">
        <v>0</v>
      </c>
      <c r="AX185">
        <v>0</v>
      </c>
      <c r="AY185">
        <v>0</v>
      </c>
      <c r="AZ185">
        <v>0</v>
      </c>
      <c r="BA185">
        <v>0</v>
      </c>
      <c r="BB185">
        <v>0</v>
      </c>
      <c r="BC185">
        <v>0</v>
      </c>
      <c r="BD185">
        <v>0</v>
      </c>
      <c r="BE185">
        <v>0</v>
      </c>
      <c r="BF185">
        <v>0</v>
      </c>
      <c r="BG185">
        <v>0</v>
      </c>
      <c r="BH185">
        <v>0</v>
      </c>
      <c r="BI185">
        <v>0</v>
      </c>
      <c r="BJ185">
        <v>0</v>
      </c>
      <c r="BK185">
        <v>0</v>
      </c>
      <c r="BL185">
        <v>0</v>
      </c>
      <c r="BM185">
        <v>0</v>
      </c>
      <c r="BN185">
        <v>0</v>
      </c>
      <c r="BO185">
        <v>0</v>
      </c>
      <c r="BP185">
        <v>0</v>
      </c>
    </row>
    <row r="186" spans="1:68" x14ac:dyDescent="0.25">
      <c r="A186">
        <v>93</v>
      </c>
      <c r="B186">
        <v>0</v>
      </c>
      <c r="C186">
        <v>0</v>
      </c>
      <c r="D186">
        <v>0</v>
      </c>
      <c r="E186">
        <v>0</v>
      </c>
      <c r="F186">
        <v>0</v>
      </c>
      <c r="G186">
        <v>0</v>
      </c>
      <c r="H186">
        <v>0</v>
      </c>
      <c r="I186">
        <v>0</v>
      </c>
      <c r="J186">
        <v>0</v>
      </c>
      <c r="K186">
        <v>0</v>
      </c>
      <c r="L186">
        <v>0</v>
      </c>
      <c r="M186">
        <v>0</v>
      </c>
      <c r="N186">
        <v>0</v>
      </c>
      <c r="O186">
        <v>0</v>
      </c>
      <c r="P186">
        <v>1</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0</v>
      </c>
      <c r="AN186">
        <v>0</v>
      </c>
      <c r="AO186">
        <v>0</v>
      </c>
      <c r="AP186">
        <v>0</v>
      </c>
      <c r="AQ186">
        <v>0</v>
      </c>
      <c r="AR186">
        <v>0</v>
      </c>
      <c r="AS186">
        <v>0</v>
      </c>
      <c r="AT186">
        <v>0</v>
      </c>
      <c r="AU186">
        <v>0</v>
      </c>
      <c r="AV186">
        <v>1</v>
      </c>
      <c r="AW186">
        <v>0</v>
      </c>
      <c r="AX186">
        <v>0</v>
      </c>
      <c r="AY186">
        <v>0</v>
      </c>
      <c r="AZ186">
        <v>1</v>
      </c>
      <c r="BA186">
        <v>0</v>
      </c>
      <c r="BB186">
        <v>0</v>
      </c>
      <c r="BC186">
        <v>0</v>
      </c>
      <c r="BD186">
        <v>0</v>
      </c>
      <c r="BE186">
        <v>0</v>
      </c>
      <c r="BF186">
        <v>0</v>
      </c>
      <c r="BG186">
        <v>0</v>
      </c>
      <c r="BH186">
        <v>0</v>
      </c>
      <c r="BI186">
        <v>0</v>
      </c>
      <c r="BJ186">
        <v>0</v>
      </c>
      <c r="BK186">
        <v>0</v>
      </c>
      <c r="BL186">
        <v>0</v>
      </c>
      <c r="BM186">
        <v>0</v>
      </c>
      <c r="BN186">
        <v>0</v>
      </c>
      <c r="BO186">
        <v>0</v>
      </c>
      <c r="BP186">
        <v>0</v>
      </c>
    </row>
    <row r="187" spans="1:68" x14ac:dyDescent="0.25">
      <c r="A187">
        <v>93</v>
      </c>
      <c r="B187">
        <v>0</v>
      </c>
      <c r="C187">
        <v>0</v>
      </c>
      <c r="D187">
        <v>0</v>
      </c>
      <c r="E187">
        <v>0</v>
      </c>
      <c r="F187">
        <v>0</v>
      </c>
      <c r="G187">
        <v>0</v>
      </c>
      <c r="H187">
        <v>0</v>
      </c>
      <c r="I187">
        <v>0</v>
      </c>
      <c r="J187">
        <v>0</v>
      </c>
      <c r="K187">
        <v>0</v>
      </c>
      <c r="L187">
        <v>0</v>
      </c>
      <c r="M187">
        <v>0</v>
      </c>
      <c r="N187">
        <v>0</v>
      </c>
      <c r="O187">
        <v>0</v>
      </c>
      <c r="P187">
        <v>0</v>
      </c>
      <c r="Q187">
        <v>0</v>
      </c>
      <c r="R187">
        <v>0</v>
      </c>
      <c r="S187">
        <v>0</v>
      </c>
      <c r="T187">
        <v>0</v>
      </c>
      <c r="U187">
        <v>0</v>
      </c>
      <c r="V187">
        <v>1</v>
      </c>
      <c r="W187">
        <v>0</v>
      </c>
      <c r="X187">
        <v>0</v>
      </c>
      <c r="Y187">
        <v>0</v>
      </c>
      <c r="Z187">
        <v>0</v>
      </c>
      <c r="AA187">
        <v>0</v>
      </c>
      <c r="AB187">
        <v>0</v>
      </c>
      <c r="AC187">
        <v>0</v>
      </c>
      <c r="AD187">
        <v>0</v>
      </c>
      <c r="AE187">
        <v>0</v>
      </c>
      <c r="AF187">
        <v>0</v>
      </c>
      <c r="AG187">
        <v>0</v>
      </c>
      <c r="AH187">
        <v>0</v>
      </c>
      <c r="AI187">
        <v>0</v>
      </c>
      <c r="AJ187">
        <v>0</v>
      </c>
      <c r="AK187">
        <v>0</v>
      </c>
      <c r="AL187">
        <v>0</v>
      </c>
      <c r="AM187">
        <v>0</v>
      </c>
      <c r="AN187">
        <v>0</v>
      </c>
      <c r="AO187">
        <v>0</v>
      </c>
      <c r="AP187">
        <v>0</v>
      </c>
      <c r="AQ187">
        <v>0</v>
      </c>
      <c r="AR187">
        <v>1</v>
      </c>
      <c r="AS187">
        <v>1</v>
      </c>
      <c r="AT187">
        <v>0</v>
      </c>
      <c r="AU187">
        <v>0</v>
      </c>
      <c r="AV187">
        <v>0</v>
      </c>
      <c r="AW187">
        <v>0</v>
      </c>
      <c r="AX187">
        <v>0</v>
      </c>
      <c r="AY187">
        <v>0</v>
      </c>
      <c r="AZ187">
        <v>0</v>
      </c>
      <c r="BA187">
        <v>0</v>
      </c>
      <c r="BB187">
        <v>0</v>
      </c>
      <c r="BC187">
        <v>0</v>
      </c>
      <c r="BD187">
        <v>0</v>
      </c>
      <c r="BE187">
        <v>0</v>
      </c>
      <c r="BF187">
        <v>0</v>
      </c>
      <c r="BG187">
        <v>0</v>
      </c>
      <c r="BH187">
        <v>0</v>
      </c>
      <c r="BI187">
        <v>0</v>
      </c>
      <c r="BJ187">
        <v>0</v>
      </c>
      <c r="BK187">
        <v>0</v>
      </c>
      <c r="BL187">
        <v>0</v>
      </c>
      <c r="BM187">
        <v>0</v>
      </c>
      <c r="BN187">
        <v>0</v>
      </c>
      <c r="BO187">
        <v>0</v>
      </c>
      <c r="BP187">
        <v>0</v>
      </c>
    </row>
    <row r="188" spans="1:68" x14ac:dyDescent="0.25">
      <c r="A188">
        <v>94</v>
      </c>
      <c r="B188">
        <v>0</v>
      </c>
      <c r="C188">
        <v>0</v>
      </c>
      <c r="D188">
        <v>0</v>
      </c>
      <c r="E188">
        <v>1</v>
      </c>
      <c r="F188">
        <v>0</v>
      </c>
      <c r="G188">
        <v>0</v>
      </c>
      <c r="H188">
        <v>0</v>
      </c>
      <c r="I188">
        <v>0</v>
      </c>
      <c r="J188">
        <v>0</v>
      </c>
      <c r="K188">
        <v>0</v>
      </c>
      <c r="L188">
        <v>0</v>
      </c>
      <c r="M188">
        <v>0</v>
      </c>
      <c r="N188">
        <v>0</v>
      </c>
      <c r="O188">
        <v>0</v>
      </c>
      <c r="P188">
        <v>0</v>
      </c>
      <c r="Q188">
        <v>0</v>
      </c>
      <c r="R188">
        <v>0</v>
      </c>
      <c r="S188">
        <v>0</v>
      </c>
      <c r="T188">
        <v>0</v>
      </c>
      <c r="U188">
        <v>0</v>
      </c>
      <c r="V188">
        <v>0</v>
      </c>
      <c r="W188">
        <v>0</v>
      </c>
      <c r="X188">
        <v>0</v>
      </c>
      <c r="Y188">
        <v>1</v>
      </c>
      <c r="Z188">
        <v>0</v>
      </c>
      <c r="AA188">
        <v>0</v>
      </c>
      <c r="AB188">
        <v>0</v>
      </c>
      <c r="AC188">
        <v>0</v>
      </c>
      <c r="AD188">
        <v>0</v>
      </c>
      <c r="AE188">
        <v>0</v>
      </c>
      <c r="AF188">
        <v>0</v>
      </c>
      <c r="AG188">
        <v>1</v>
      </c>
      <c r="AH188">
        <v>0</v>
      </c>
      <c r="AI188">
        <v>0</v>
      </c>
      <c r="AJ188">
        <v>0</v>
      </c>
      <c r="AK188">
        <v>0</v>
      </c>
      <c r="AL188">
        <v>0</v>
      </c>
      <c r="AM188">
        <v>0</v>
      </c>
      <c r="AN188">
        <v>0</v>
      </c>
      <c r="AO188">
        <v>0</v>
      </c>
      <c r="AP188">
        <v>0</v>
      </c>
      <c r="AQ188">
        <v>0</v>
      </c>
      <c r="AR188">
        <v>0</v>
      </c>
      <c r="AS188">
        <v>0</v>
      </c>
      <c r="AT188">
        <v>0</v>
      </c>
      <c r="AU188">
        <v>0</v>
      </c>
      <c r="AV188">
        <v>0</v>
      </c>
      <c r="AW188">
        <v>0</v>
      </c>
      <c r="AX188">
        <v>0</v>
      </c>
      <c r="AY188">
        <v>0</v>
      </c>
      <c r="AZ188">
        <v>0</v>
      </c>
      <c r="BA188">
        <v>0</v>
      </c>
      <c r="BB188">
        <v>0</v>
      </c>
      <c r="BC188">
        <v>0</v>
      </c>
      <c r="BD188">
        <v>0</v>
      </c>
      <c r="BE188">
        <v>0</v>
      </c>
      <c r="BF188">
        <v>0</v>
      </c>
      <c r="BG188">
        <v>0</v>
      </c>
      <c r="BH188">
        <v>0</v>
      </c>
      <c r="BI188">
        <v>0</v>
      </c>
      <c r="BJ188">
        <v>0</v>
      </c>
      <c r="BK188">
        <v>0</v>
      </c>
      <c r="BL188">
        <v>0</v>
      </c>
      <c r="BM188">
        <v>0</v>
      </c>
      <c r="BN188">
        <v>0</v>
      </c>
      <c r="BO188">
        <v>0</v>
      </c>
      <c r="BP188">
        <v>0</v>
      </c>
    </row>
    <row r="189" spans="1:68" x14ac:dyDescent="0.25">
      <c r="A189">
        <v>94</v>
      </c>
      <c r="B189">
        <v>0</v>
      </c>
      <c r="C189">
        <v>0</v>
      </c>
      <c r="D189">
        <v>0</v>
      </c>
      <c r="E189">
        <v>0</v>
      </c>
      <c r="F189">
        <v>0</v>
      </c>
      <c r="G189">
        <v>0</v>
      </c>
      <c r="H189">
        <v>0</v>
      </c>
      <c r="I189">
        <v>0</v>
      </c>
      <c r="J189">
        <v>0</v>
      </c>
      <c r="K189">
        <v>0</v>
      </c>
      <c r="L189">
        <v>0</v>
      </c>
      <c r="M189">
        <v>0</v>
      </c>
      <c r="N189">
        <v>0</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0</v>
      </c>
      <c r="AN189">
        <v>0</v>
      </c>
      <c r="AO189">
        <v>0</v>
      </c>
      <c r="AP189">
        <v>0</v>
      </c>
      <c r="AQ189">
        <v>0</v>
      </c>
      <c r="AR189">
        <v>0</v>
      </c>
      <c r="AS189">
        <v>0</v>
      </c>
      <c r="AT189">
        <v>0</v>
      </c>
      <c r="AU189">
        <v>0</v>
      </c>
      <c r="AV189">
        <v>0</v>
      </c>
      <c r="AW189">
        <v>0</v>
      </c>
      <c r="AX189">
        <v>0</v>
      </c>
      <c r="AY189">
        <v>0</v>
      </c>
      <c r="AZ189">
        <v>0</v>
      </c>
      <c r="BA189">
        <v>0</v>
      </c>
      <c r="BB189">
        <v>0</v>
      </c>
      <c r="BC189">
        <v>0</v>
      </c>
      <c r="BD189">
        <v>1</v>
      </c>
      <c r="BE189">
        <v>0</v>
      </c>
      <c r="BF189">
        <v>0</v>
      </c>
      <c r="BG189">
        <v>0</v>
      </c>
      <c r="BH189">
        <v>0</v>
      </c>
      <c r="BI189">
        <v>0</v>
      </c>
      <c r="BJ189">
        <v>0</v>
      </c>
      <c r="BK189">
        <v>0</v>
      </c>
      <c r="BL189">
        <v>1</v>
      </c>
      <c r="BM189">
        <v>0</v>
      </c>
      <c r="BN189">
        <v>0</v>
      </c>
      <c r="BO189">
        <v>0</v>
      </c>
      <c r="BP189">
        <v>1</v>
      </c>
    </row>
    <row r="190" spans="1:68" x14ac:dyDescent="0.25">
      <c r="A190">
        <v>95</v>
      </c>
      <c r="B190">
        <v>0</v>
      </c>
      <c r="C190">
        <v>0</v>
      </c>
      <c r="D190">
        <v>0</v>
      </c>
      <c r="E190">
        <v>0</v>
      </c>
      <c r="F190">
        <v>0</v>
      </c>
      <c r="G190">
        <v>1</v>
      </c>
      <c r="H190">
        <v>0</v>
      </c>
      <c r="I190">
        <v>0</v>
      </c>
      <c r="J190">
        <v>0</v>
      </c>
      <c r="K190">
        <v>0</v>
      </c>
      <c r="L190">
        <v>0</v>
      </c>
      <c r="M190">
        <v>0</v>
      </c>
      <c r="N190">
        <v>1</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1</v>
      </c>
      <c r="AM190">
        <v>0</v>
      </c>
      <c r="AN190">
        <v>0</v>
      </c>
      <c r="AO190">
        <v>0</v>
      </c>
      <c r="AP190">
        <v>0</v>
      </c>
      <c r="AQ190">
        <v>0</v>
      </c>
      <c r="AR190">
        <v>0</v>
      </c>
      <c r="AS190">
        <v>0</v>
      </c>
      <c r="AT190">
        <v>0</v>
      </c>
      <c r="AU190">
        <v>0</v>
      </c>
      <c r="AV190">
        <v>0</v>
      </c>
      <c r="AW190">
        <v>0</v>
      </c>
      <c r="AX190">
        <v>0</v>
      </c>
      <c r="AY190">
        <v>0</v>
      </c>
      <c r="AZ190">
        <v>0</v>
      </c>
      <c r="BA190">
        <v>0</v>
      </c>
      <c r="BB190">
        <v>0</v>
      </c>
      <c r="BC190">
        <v>0</v>
      </c>
      <c r="BD190">
        <v>0</v>
      </c>
      <c r="BE190">
        <v>0</v>
      </c>
      <c r="BF190">
        <v>0</v>
      </c>
      <c r="BG190">
        <v>0</v>
      </c>
      <c r="BH190">
        <v>0</v>
      </c>
      <c r="BI190">
        <v>0</v>
      </c>
      <c r="BJ190">
        <v>0</v>
      </c>
      <c r="BK190">
        <v>0</v>
      </c>
      <c r="BL190">
        <v>0</v>
      </c>
      <c r="BM190">
        <v>0</v>
      </c>
      <c r="BN190">
        <v>0</v>
      </c>
      <c r="BO190">
        <v>0</v>
      </c>
      <c r="BP190">
        <v>0</v>
      </c>
    </row>
    <row r="191" spans="1:68" x14ac:dyDescent="0.25">
      <c r="A191">
        <v>95</v>
      </c>
      <c r="B191">
        <v>0</v>
      </c>
      <c r="C191">
        <v>0</v>
      </c>
      <c r="D191">
        <v>0</v>
      </c>
      <c r="E191">
        <v>0</v>
      </c>
      <c r="F191">
        <v>0</v>
      </c>
      <c r="G191">
        <v>0</v>
      </c>
      <c r="H191">
        <v>0</v>
      </c>
      <c r="I191">
        <v>0</v>
      </c>
      <c r="J191">
        <v>0</v>
      </c>
      <c r="K191">
        <v>0</v>
      </c>
      <c r="L191">
        <v>0</v>
      </c>
      <c r="M191">
        <v>0</v>
      </c>
      <c r="N191">
        <v>0</v>
      </c>
      <c r="O191">
        <v>0</v>
      </c>
      <c r="P191">
        <v>0</v>
      </c>
      <c r="Q191">
        <v>0</v>
      </c>
      <c r="R191">
        <v>0</v>
      </c>
      <c r="S191">
        <v>0</v>
      </c>
      <c r="T191">
        <v>0</v>
      </c>
      <c r="U191">
        <v>0</v>
      </c>
      <c r="V191">
        <v>0</v>
      </c>
      <c r="W191">
        <v>0</v>
      </c>
      <c r="X191">
        <v>1</v>
      </c>
      <c r="Y191">
        <v>0</v>
      </c>
      <c r="Z191">
        <v>0</v>
      </c>
      <c r="AA191">
        <v>0</v>
      </c>
      <c r="AB191">
        <v>0</v>
      </c>
      <c r="AC191">
        <v>1</v>
      </c>
      <c r="AD191">
        <v>0</v>
      </c>
      <c r="AE191">
        <v>0</v>
      </c>
      <c r="AF191">
        <v>0</v>
      </c>
      <c r="AG191">
        <v>0</v>
      </c>
      <c r="AH191">
        <v>0</v>
      </c>
      <c r="AI191">
        <v>0</v>
      </c>
      <c r="AJ191">
        <v>0</v>
      </c>
      <c r="AK191">
        <v>0</v>
      </c>
      <c r="AL191">
        <v>0</v>
      </c>
      <c r="AM191">
        <v>0</v>
      </c>
      <c r="AN191">
        <v>0</v>
      </c>
      <c r="AO191">
        <v>0</v>
      </c>
      <c r="AP191">
        <v>0</v>
      </c>
      <c r="AQ191">
        <v>0</v>
      </c>
      <c r="AR191">
        <v>0</v>
      </c>
      <c r="AS191">
        <v>0</v>
      </c>
      <c r="AT191">
        <v>0</v>
      </c>
      <c r="AU191">
        <v>0</v>
      </c>
      <c r="AV191">
        <v>0</v>
      </c>
      <c r="AW191">
        <v>0</v>
      </c>
      <c r="AX191">
        <v>0</v>
      </c>
      <c r="AY191">
        <v>0</v>
      </c>
      <c r="AZ191">
        <v>0</v>
      </c>
      <c r="BA191">
        <v>0</v>
      </c>
      <c r="BB191">
        <v>0</v>
      </c>
      <c r="BC191">
        <v>0</v>
      </c>
      <c r="BD191">
        <v>0</v>
      </c>
      <c r="BE191">
        <v>0</v>
      </c>
      <c r="BF191">
        <v>0</v>
      </c>
      <c r="BG191">
        <v>0</v>
      </c>
      <c r="BH191">
        <v>0</v>
      </c>
      <c r="BI191">
        <v>0</v>
      </c>
      <c r="BJ191">
        <v>1</v>
      </c>
      <c r="BK191">
        <v>0</v>
      </c>
      <c r="BL191">
        <v>0</v>
      </c>
      <c r="BM191">
        <v>0</v>
      </c>
      <c r="BN191">
        <v>0</v>
      </c>
      <c r="BO191">
        <v>0</v>
      </c>
      <c r="BP191">
        <v>0</v>
      </c>
    </row>
    <row r="192" spans="1:68" x14ac:dyDescent="0.25">
      <c r="A192">
        <v>96</v>
      </c>
      <c r="B192">
        <v>0</v>
      </c>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1</v>
      </c>
      <c r="AE192">
        <v>0</v>
      </c>
      <c r="AF192">
        <v>0</v>
      </c>
      <c r="AG192">
        <v>0</v>
      </c>
      <c r="AH192">
        <v>1</v>
      </c>
      <c r="AI192">
        <v>0</v>
      </c>
      <c r="AJ192">
        <v>0</v>
      </c>
      <c r="AK192">
        <v>0</v>
      </c>
      <c r="AL192">
        <v>0</v>
      </c>
      <c r="AM192">
        <v>0</v>
      </c>
      <c r="AN192">
        <v>0</v>
      </c>
      <c r="AO192">
        <v>0</v>
      </c>
      <c r="AP192">
        <v>0</v>
      </c>
      <c r="AQ192">
        <v>0</v>
      </c>
      <c r="AR192">
        <v>0</v>
      </c>
      <c r="AS192">
        <v>0</v>
      </c>
      <c r="AT192">
        <v>0</v>
      </c>
      <c r="AU192">
        <v>0</v>
      </c>
      <c r="AV192">
        <v>0</v>
      </c>
      <c r="AW192">
        <v>0</v>
      </c>
      <c r="AX192">
        <v>0</v>
      </c>
      <c r="AY192">
        <v>1</v>
      </c>
      <c r="AZ192">
        <v>0</v>
      </c>
      <c r="BA192">
        <v>0</v>
      </c>
      <c r="BB192">
        <v>0</v>
      </c>
      <c r="BC192">
        <v>0</v>
      </c>
      <c r="BD192">
        <v>0</v>
      </c>
      <c r="BE192">
        <v>0</v>
      </c>
      <c r="BF192">
        <v>0</v>
      </c>
      <c r="BG192">
        <v>0</v>
      </c>
      <c r="BH192">
        <v>0</v>
      </c>
      <c r="BI192">
        <v>0</v>
      </c>
      <c r="BJ192">
        <v>0</v>
      </c>
      <c r="BK192">
        <v>0</v>
      </c>
      <c r="BL192">
        <v>0</v>
      </c>
      <c r="BM192">
        <v>0</v>
      </c>
      <c r="BN192">
        <v>0</v>
      </c>
      <c r="BO192">
        <v>0</v>
      </c>
      <c r="BP192">
        <v>0</v>
      </c>
    </row>
    <row r="193" spans="1:68" x14ac:dyDescent="0.25">
      <c r="A193">
        <v>96</v>
      </c>
      <c r="B193">
        <v>0</v>
      </c>
      <c r="C193">
        <v>0</v>
      </c>
      <c r="D193">
        <v>0</v>
      </c>
      <c r="E193">
        <v>0</v>
      </c>
      <c r="F193">
        <v>0</v>
      </c>
      <c r="G193">
        <v>0</v>
      </c>
      <c r="H193">
        <v>0</v>
      </c>
      <c r="I193">
        <v>0</v>
      </c>
      <c r="J193">
        <v>0</v>
      </c>
      <c r="K193">
        <v>0</v>
      </c>
      <c r="L193">
        <v>0</v>
      </c>
      <c r="M193">
        <v>0</v>
      </c>
      <c r="N193">
        <v>0</v>
      </c>
      <c r="O193">
        <v>1</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0</v>
      </c>
      <c r="AN193">
        <v>0</v>
      </c>
      <c r="AO193">
        <v>0</v>
      </c>
      <c r="AP193">
        <v>0</v>
      </c>
      <c r="AQ193">
        <v>0</v>
      </c>
      <c r="AR193">
        <v>0</v>
      </c>
      <c r="AS193">
        <v>0</v>
      </c>
      <c r="AT193">
        <v>0</v>
      </c>
      <c r="AU193">
        <v>0</v>
      </c>
      <c r="AV193">
        <v>0</v>
      </c>
      <c r="AW193">
        <v>0</v>
      </c>
      <c r="AX193">
        <v>1</v>
      </c>
      <c r="AY193">
        <v>0</v>
      </c>
      <c r="AZ193">
        <v>0</v>
      </c>
      <c r="BA193">
        <v>0</v>
      </c>
      <c r="BB193">
        <v>0</v>
      </c>
      <c r="BC193">
        <v>0</v>
      </c>
      <c r="BD193">
        <v>0</v>
      </c>
      <c r="BE193">
        <v>0</v>
      </c>
      <c r="BF193">
        <v>0</v>
      </c>
      <c r="BG193">
        <v>0</v>
      </c>
      <c r="BH193">
        <v>1</v>
      </c>
      <c r="BI193">
        <v>0</v>
      </c>
      <c r="BJ193">
        <v>0</v>
      </c>
      <c r="BK193">
        <v>0</v>
      </c>
      <c r="BL193">
        <v>0</v>
      </c>
      <c r="BM193">
        <v>0</v>
      </c>
      <c r="BN193">
        <v>0</v>
      </c>
      <c r="BO193">
        <v>0</v>
      </c>
      <c r="BP193">
        <v>0</v>
      </c>
    </row>
    <row r="194" spans="1:68" x14ac:dyDescent="0.25">
      <c r="A194">
        <v>97</v>
      </c>
      <c r="B194">
        <v>0</v>
      </c>
      <c r="C194">
        <v>0</v>
      </c>
      <c r="D194">
        <v>0</v>
      </c>
      <c r="E194">
        <v>0</v>
      </c>
      <c r="F194">
        <v>1</v>
      </c>
      <c r="G194">
        <v>0</v>
      </c>
      <c r="H194">
        <v>0</v>
      </c>
      <c r="I194">
        <v>0</v>
      </c>
      <c r="J194">
        <v>0</v>
      </c>
      <c r="K194">
        <v>0</v>
      </c>
      <c r="L194">
        <v>0</v>
      </c>
      <c r="M194">
        <v>0</v>
      </c>
      <c r="N194">
        <v>0</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0</v>
      </c>
      <c r="AN194">
        <v>0</v>
      </c>
      <c r="AO194">
        <v>0</v>
      </c>
      <c r="AP194">
        <v>0</v>
      </c>
      <c r="AQ194">
        <v>0</v>
      </c>
      <c r="AR194">
        <v>0</v>
      </c>
      <c r="AS194">
        <v>0</v>
      </c>
      <c r="AT194">
        <v>0</v>
      </c>
      <c r="AU194">
        <v>1</v>
      </c>
      <c r="AV194">
        <v>0</v>
      </c>
      <c r="AW194">
        <v>0</v>
      </c>
      <c r="AX194">
        <v>0</v>
      </c>
      <c r="AY194">
        <v>0</v>
      </c>
      <c r="AZ194">
        <v>0</v>
      </c>
      <c r="BA194">
        <v>0</v>
      </c>
      <c r="BB194">
        <v>1</v>
      </c>
      <c r="BC194">
        <v>0</v>
      </c>
      <c r="BD194">
        <v>0</v>
      </c>
      <c r="BE194">
        <v>0</v>
      </c>
      <c r="BF194">
        <v>0</v>
      </c>
      <c r="BG194">
        <v>0</v>
      </c>
      <c r="BH194">
        <v>0</v>
      </c>
      <c r="BI194">
        <v>0</v>
      </c>
      <c r="BJ194">
        <v>0</v>
      </c>
      <c r="BK194">
        <v>0</v>
      </c>
      <c r="BL194">
        <v>0</v>
      </c>
      <c r="BM194">
        <v>0</v>
      </c>
      <c r="BN194">
        <v>0</v>
      </c>
      <c r="BO194">
        <v>0</v>
      </c>
      <c r="BP194">
        <v>0</v>
      </c>
    </row>
    <row r="195" spans="1:68" x14ac:dyDescent="0.25">
      <c r="A195">
        <v>97</v>
      </c>
      <c r="B195">
        <v>0</v>
      </c>
      <c r="C195">
        <v>0</v>
      </c>
      <c r="D195">
        <v>0</v>
      </c>
      <c r="E195">
        <v>0</v>
      </c>
      <c r="F195">
        <v>0</v>
      </c>
      <c r="G195">
        <v>0</v>
      </c>
      <c r="H195">
        <v>0</v>
      </c>
      <c r="I195">
        <v>0</v>
      </c>
      <c r="J195">
        <v>0</v>
      </c>
      <c r="K195">
        <v>0</v>
      </c>
      <c r="L195">
        <v>0</v>
      </c>
      <c r="M195">
        <v>1</v>
      </c>
      <c r="N195">
        <v>0</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0</v>
      </c>
      <c r="AN195">
        <v>0</v>
      </c>
      <c r="AO195">
        <v>0</v>
      </c>
      <c r="AP195">
        <v>0</v>
      </c>
      <c r="AQ195">
        <v>0</v>
      </c>
      <c r="AR195">
        <v>0</v>
      </c>
      <c r="AS195">
        <v>0</v>
      </c>
      <c r="AT195">
        <v>0</v>
      </c>
      <c r="AU195">
        <v>0</v>
      </c>
      <c r="AV195">
        <v>0</v>
      </c>
      <c r="AW195">
        <v>0</v>
      </c>
      <c r="AX195">
        <v>0</v>
      </c>
      <c r="AY195">
        <v>0</v>
      </c>
      <c r="AZ195">
        <v>0</v>
      </c>
      <c r="BA195">
        <v>0</v>
      </c>
      <c r="BB195">
        <v>0</v>
      </c>
      <c r="BC195">
        <v>0</v>
      </c>
      <c r="BD195">
        <v>0</v>
      </c>
      <c r="BE195">
        <v>1</v>
      </c>
      <c r="BF195">
        <v>0</v>
      </c>
      <c r="BG195">
        <v>0</v>
      </c>
      <c r="BH195">
        <v>0</v>
      </c>
      <c r="BI195">
        <v>0</v>
      </c>
      <c r="BJ195">
        <v>0</v>
      </c>
      <c r="BK195">
        <v>0</v>
      </c>
      <c r="BL195">
        <v>0</v>
      </c>
      <c r="BM195">
        <v>0</v>
      </c>
      <c r="BN195">
        <v>0</v>
      </c>
      <c r="BO195">
        <v>1</v>
      </c>
      <c r="BP195">
        <v>0</v>
      </c>
    </row>
    <row r="196" spans="1:68" x14ac:dyDescent="0.25">
      <c r="A196">
        <v>98</v>
      </c>
      <c r="B196">
        <v>0</v>
      </c>
      <c r="C196">
        <v>0</v>
      </c>
      <c r="D196">
        <v>0</v>
      </c>
      <c r="E196">
        <v>0</v>
      </c>
      <c r="F196">
        <v>0</v>
      </c>
      <c r="G196">
        <v>0</v>
      </c>
      <c r="H196">
        <v>1</v>
      </c>
      <c r="I196">
        <v>0</v>
      </c>
      <c r="J196">
        <v>0</v>
      </c>
      <c r="K196">
        <v>0</v>
      </c>
      <c r="L196">
        <v>0</v>
      </c>
      <c r="M196">
        <v>0</v>
      </c>
      <c r="N196">
        <v>0</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0</v>
      </c>
      <c r="AN196">
        <v>0</v>
      </c>
      <c r="AO196">
        <v>0</v>
      </c>
      <c r="AP196">
        <v>0</v>
      </c>
      <c r="AQ196">
        <v>0</v>
      </c>
      <c r="AR196">
        <v>0</v>
      </c>
      <c r="AS196">
        <v>0</v>
      </c>
      <c r="AT196">
        <v>0</v>
      </c>
      <c r="AU196">
        <v>0</v>
      </c>
      <c r="AV196">
        <v>0</v>
      </c>
      <c r="AW196">
        <v>0</v>
      </c>
      <c r="AX196">
        <v>0</v>
      </c>
      <c r="AY196">
        <v>0</v>
      </c>
      <c r="AZ196">
        <v>0</v>
      </c>
      <c r="BA196">
        <v>0</v>
      </c>
      <c r="BB196">
        <v>0</v>
      </c>
      <c r="BC196">
        <v>0</v>
      </c>
      <c r="BD196">
        <v>0</v>
      </c>
      <c r="BE196">
        <v>0</v>
      </c>
      <c r="BF196">
        <v>1</v>
      </c>
      <c r="BG196">
        <v>0</v>
      </c>
      <c r="BH196">
        <v>0</v>
      </c>
      <c r="BI196">
        <v>0</v>
      </c>
      <c r="BJ196">
        <v>0</v>
      </c>
      <c r="BK196">
        <v>1</v>
      </c>
      <c r="BL196">
        <v>0</v>
      </c>
      <c r="BM196">
        <v>0</v>
      </c>
      <c r="BN196">
        <v>0</v>
      </c>
      <c r="BO196">
        <v>0</v>
      </c>
      <c r="BP196">
        <v>0</v>
      </c>
    </row>
    <row r="197" spans="1:68" x14ac:dyDescent="0.25">
      <c r="A197">
        <v>98</v>
      </c>
      <c r="B197">
        <v>0</v>
      </c>
      <c r="C197">
        <v>0</v>
      </c>
      <c r="D197">
        <v>0</v>
      </c>
      <c r="E197">
        <v>0</v>
      </c>
      <c r="F197">
        <v>0</v>
      </c>
      <c r="G197">
        <v>0</v>
      </c>
      <c r="H197">
        <v>0</v>
      </c>
      <c r="I197">
        <v>0</v>
      </c>
      <c r="J197">
        <v>0</v>
      </c>
      <c r="K197">
        <v>0</v>
      </c>
      <c r="L197">
        <v>0</v>
      </c>
      <c r="M197">
        <v>0</v>
      </c>
      <c r="N197">
        <v>0</v>
      </c>
      <c r="O197">
        <v>0</v>
      </c>
      <c r="P197">
        <v>0</v>
      </c>
      <c r="Q197">
        <v>0</v>
      </c>
      <c r="R197">
        <v>0</v>
      </c>
      <c r="S197">
        <v>0</v>
      </c>
      <c r="T197">
        <v>0</v>
      </c>
      <c r="U197">
        <v>1</v>
      </c>
      <c r="V197">
        <v>0</v>
      </c>
      <c r="W197">
        <v>0</v>
      </c>
      <c r="X197">
        <v>0</v>
      </c>
      <c r="Y197">
        <v>0</v>
      </c>
      <c r="Z197">
        <v>0</v>
      </c>
      <c r="AA197">
        <v>0</v>
      </c>
      <c r="AB197">
        <v>0</v>
      </c>
      <c r="AC197">
        <v>0</v>
      </c>
      <c r="AD197">
        <v>0</v>
      </c>
      <c r="AE197">
        <v>0</v>
      </c>
      <c r="AF197">
        <v>0</v>
      </c>
      <c r="AG197">
        <v>0</v>
      </c>
      <c r="AH197">
        <v>0</v>
      </c>
      <c r="AI197">
        <v>0</v>
      </c>
      <c r="AJ197">
        <v>0</v>
      </c>
      <c r="AK197">
        <v>0</v>
      </c>
      <c r="AL197">
        <v>0</v>
      </c>
      <c r="AM197">
        <v>0</v>
      </c>
      <c r="AN197">
        <v>0</v>
      </c>
      <c r="AO197">
        <v>0</v>
      </c>
      <c r="AP197">
        <v>0</v>
      </c>
      <c r="AQ197">
        <v>1</v>
      </c>
      <c r="AR197">
        <v>0</v>
      </c>
      <c r="AS197">
        <v>0</v>
      </c>
      <c r="AT197">
        <v>0</v>
      </c>
      <c r="AU197">
        <v>0</v>
      </c>
      <c r="AV197">
        <v>0</v>
      </c>
      <c r="AW197">
        <v>0</v>
      </c>
      <c r="AX197">
        <v>0</v>
      </c>
      <c r="AY197">
        <v>0</v>
      </c>
      <c r="AZ197">
        <v>0</v>
      </c>
      <c r="BA197">
        <v>0</v>
      </c>
      <c r="BB197">
        <v>0</v>
      </c>
      <c r="BC197">
        <v>0</v>
      </c>
      <c r="BD197">
        <v>0</v>
      </c>
      <c r="BE197">
        <v>0</v>
      </c>
      <c r="BF197">
        <v>0</v>
      </c>
      <c r="BG197">
        <v>0</v>
      </c>
      <c r="BH197">
        <v>0</v>
      </c>
      <c r="BI197">
        <v>0</v>
      </c>
      <c r="BJ197">
        <v>0</v>
      </c>
      <c r="BK197">
        <v>0</v>
      </c>
      <c r="BL197">
        <v>0</v>
      </c>
      <c r="BM197">
        <v>0</v>
      </c>
      <c r="BN197">
        <v>1</v>
      </c>
      <c r="BO197">
        <v>0</v>
      </c>
      <c r="BP197">
        <v>0</v>
      </c>
    </row>
    <row r="198" spans="1:68" x14ac:dyDescent="0.25">
      <c r="A198">
        <v>99</v>
      </c>
      <c r="B198">
        <v>0</v>
      </c>
      <c r="C198">
        <v>0</v>
      </c>
      <c r="D198">
        <v>0</v>
      </c>
      <c r="E198">
        <v>0</v>
      </c>
      <c r="F198">
        <v>0</v>
      </c>
      <c r="G198">
        <v>0</v>
      </c>
      <c r="H198">
        <v>0</v>
      </c>
      <c r="I198">
        <v>0</v>
      </c>
      <c r="J198">
        <v>0</v>
      </c>
      <c r="K198">
        <v>0</v>
      </c>
      <c r="L198">
        <v>0</v>
      </c>
      <c r="M198">
        <v>0</v>
      </c>
      <c r="N198">
        <v>0</v>
      </c>
      <c r="O198">
        <v>0</v>
      </c>
      <c r="P198">
        <v>0</v>
      </c>
      <c r="Q198">
        <v>0</v>
      </c>
      <c r="R198">
        <v>0</v>
      </c>
      <c r="S198">
        <v>0</v>
      </c>
      <c r="T198">
        <v>0</v>
      </c>
      <c r="U198">
        <v>0</v>
      </c>
      <c r="V198">
        <v>0</v>
      </c>
      <c r="W198">
        <v>0</v>
      </c>
      <c r="X198">
        <v>0</v>
      </c>
      <c r="Y198">
        <v>0</v>
      </c>
      <c r="Z198">
        <v>0</v>
      </c>
      <c r="AA198">
        <v>0</v>
      </c>
      <c r="AB198">
        <v>1</v>
      </c>
      <c r="AC198">
        <v>0</v>
      </c>
      <c r="AD198">
        <v>0</v>
      </c>
      <c r="AE198">
        <v>0</v>
      </c>
      <c r="AF198">
        <v>0</v>
      </c>
      <c r="AG198">
        <v>0</v>
      </c>
      <c r="AH198">
        <v>0</v>
      </c>
      <c r="AI198">
        <v>0</v>
      </c>
      <c r="AJ198">
        <v>0</v>
      </c>
      <c r="AK198">
        <v>0</v>
      </c>
      <c r="AL198">
        <v>0</v>
      </c>
      <c r="AM198">
        <v>1</v>
      </c>
      <c r="AN198">
        <v>0</v>
      </c>
      <c r="AO198">
        <v>0</v>
      </c>
      <c r="AP198">
        <v>0</v>
      </c>
      <c r="AQ198">
        <v>0</v>
      </c>
      <c r="AR198">
        <v>0</v>
      </c>
      <c r="AS198">
        <v>0</v>
      </c>
      <c r="AT198">
        <v>0</v>
      </c>
      <c r="AU198">
        <v>0</v>
      </c>
      <c r="AV198">
        <v>0</v>
      </c>
      <c r="AW198">
        <v>1</v>
      </c>
      <c r="AX198">
        <v>0</v>
      </c>
      <c r="AY198">
        <v>0</v>
      </c>
      <c r="AZ198">
        <v>0</v>
      </c>
      <c r="BA198">
        <v>0</v>
      </c>
      <c r="BB198">
        <v>0</v>
      </c>
      <c r="BC198">
        <v>0</v>
      </c>
      <c r="BD198">
        <v>0</v>
      </c>
      <c r="BE198">
        <v>0</v>
      </c>
      <c r="BF198">
        <v>0</v>
      </c>
      <c r="BG198">
        <v>0</v>
      </c>
      <c r="BH198">
        <v>0</v>
      </c>
      <c r="BI198">
        <v>0</v>
      </c>
      <c r="BJ198">
        <v>0</v>
      </c>
      <c r="BK198">
        <v>0</v>
      </c>
      <c r="BL198">
        <v>0</v>
      </c>
      <c r="BM198">
        <v>0</v>
      </c>
      <c r="BN198">
        <v>0</v>
      </c>
      <c r="BO198">
        <v>0</v>
      </c>
      <c r="BP198">
        <v>0</v>
      </c>
    </row>
    <row r="199" spans="1:68" x14ac:dyDescent="0.25">
      <c r="A199">
        <v>99</v>
      </c>
      <c r="B199">
        <v>0</v>
      </c>
      <c r="C199">
        <v>0</v>
      </c>
      <c r="D199">
        <v>0</v>
      </c>
      <c r="E199">
        <v>0</v>
      </c>
      <c r="F199">
        <v>0</v>
      </c>
      <c r="G199">
        <v>0</v>
      </c>
      <c r="H199">
        <v>0</v>
      </c>
      <c r="I199">
        <v>0</v>
      </c>
      <c r="J199">
        <v>0</v>
      </c>
      <c r="K199">
        <v>1</v>
      </c>
      <c r="L199">
        <v>0</v>
      </c>
      <c r="M199">
        <v>0</v>
      </c>
      <c r="N199">
        <v>0</v>
      </c>
      <c r="O199">
        <v>0</v>
      </c>
      <c r="P199">
        <v>0</v>
      </c>
      <c r="Q199">
        <v>0</v>
      </c>
      <c r="R199">
        <v>0</v>
      </c>
      <c r="S199">
        <v>1</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0</v>
      </c>
      <c r="AN199">
        <v>0</v>
      </c>
      <c r="AO199">
        <v>0</v>
      </c>
      <c r="AP199">
        <v>0</v>
      </c>
      <c r="AQ199">
        <v>0</v>
      </c>
      <c r="AR199">
        <v>0</v>
      </c>
      <c r="AS199">
        <v>0</v>
      </c>
      <c r="AT199">
        <v>0</v>
      </c>
      <c r="AU199">
        <v>0</v>
      </c>
      <c r="AV199">
        <v>0</v>
      </c>
      <c r="AW199">
        <v>0</v>
      </c>
      <c r="AX199">
        <v>0</v>
      </c>
      <c r="AY199">
        <v>0</v>
      </c>
      <c r="AZ199">
        <v>0</v>
      </c>
      <c r="BA199">
        <v>0</v>
      </c>
      <c r="BB199">
        <v>0</v>
      </c>
      <c r="BC199">
        <v>0</v>
      </c>
      <c r="BD199">
        <v>0</v>
      </c>
      <c r="BE199">
        <v>0</v>
      </c>
      <c r="BF199">
        <v>0</v>
      </c>
      <c r="BG199">
        <v>1</v>
      </c>
      <c r="BH199">
        <v>0</v>
      </c>
      <c r="BI199">
        <v>0</v>
      </c>
      <c r="BJ199">
        <v>0</v>
      </c>
      <c r="BK199">
        <v>0</v>
      </c>
      <c r="BL199">
        <v>0</v>
      </c>
      <c r="BM199">
        <v>0</v>
      </c>
      <c r="BN199">
        <v>0</v>
      </c>
      <c r="BO199">
        <v>0</v>
      </c>
      <c r="BP199">
        <v>0</v>
      </c>
    </row>
    <row r="200" spans="1:68" x14ac:dyDescent="0.25">
      <c r="A200">
        <v>100</v>
      </c>
      <c r="B200">
        <v>0</v>
      </c>
      <c r="C200">
        <v>0</v>
      </c>
      <c r="D200">
        <v>0</v>
      </c>
      <c r="E200">
        <v>0</v>
      </c>
      <c r="F200">
        <v>0</v>
      </c>
      <c r="G200">
        <v>0</v>
      </c>
      <c r="H200">
        <v>0</v>
      </c>
      <c r="I200">
        <v>0</v>
      </c>
      <c r="J200">
        <v>0</v>
      </c>
      <c r="K200">
        <v>0</v>
      </c>
      <c r="L200">
        <v>0</v>
      </c>
      <c r="M200">
        <v>0</v>
      </c>
      <c r="N200">
        <v>0</v>
      </c>
      <c r="O200">
        <v>0</v>
      </c>
      <c r="P200">
        <v>0</v>
      </c>
      <c r="Q200">
        <v>0</v>
      </c>
      <c r="R200">
        <v>0</v>
      </c>
      <c r="S200">
        <v>0</v>
      </c>
      <c r="T200">
        <v>1</v>
      </c>
      <c r="U200">
        <v>0</v>
      </c>
      <c r="V200">
        <v>0</v>
      </c>
      <c r="W200">
        <v>1</v>
      </c>
      <c r="X200">
        <v>0</v>
      </c>
      <c r="Y200">
        <v>0</v>
      </c>
      <c r="Z200">
        <v>0</v>
      </c>
      <c r="AA200">
        <v>0</v>
      </c>
      <c r="AB200">
        <v>0</v>
      </c>
      <c r="AC200">
        <v>0</v>
      </c>
      <c r="AD200">
        <v>0</v>
      </c>
      <c r="AE200">
        <v>0</v>
      </c>
      <c r="AF200">
        <v>0</v>
      </c>
      <c r="AG200">
        <v>0</v>
      </c>
      <c r="AH200">
        <v>0</v>
      </c>
      <c r="AI200">
        <v>1</v>
      </c>
      <c r="AJ200">
        <v>0</v>
      </c>
      <c r="AK200">
        <v>0</v>
      </c>
      <c r="AL200">
        <v>0</v>
      </c>
      <c r="AM200">
        <v>0</v>
      </c>
      <c r="AN200">
        <v>0</v>
      </c>
      <c r="AO200">
        <v>0</v>
      </c>
      <c r="AP200">
        <v>0</v>
      </c>
      <c r="AQ200">
        <v>0</v>
      </c>
      <c r="AR200">
        <v>0</v>
      </c>
      <c r="AS200">
        <v>0</v>
      </c>
      <c r="AT200">
        <v>0</v>
      </c>
      <c r="AU200">
        <v>0</v>
      </c>
      <c r="AV200">
        <v>0</v>
      </c>
      <c r="AW200">
        <v>0</v>
      </c>
      <c r="AX200">
        <v>0</v>
      </c>
      <c r="AY200">
        <v>0</v>
      </c>
      <c r="AZ200">
        <v>0</v>
      </c>
      <c r="BA200">
        <v>0</v>
      </c>
      <c r="BB200">
        <v>0</v>
      </c>
      <c r="BC200">
        <v>0</v>
      </c>
      <c r="BD200">
        <v>0</v>
      </c>
      <c r="BE200">
        <v>0</v>
      </c>
      <c r="BF200">
        <v>0</v>
      </c>
      <c r="BG200">
        <v>0</v>
      </c>
      <c r="BH200">
        <v>0</v>
      </c>
      <c r="BI200">
        <v>0</v>
      </c>
      <c r="BJ200">
        <v>0</v>
      </c>
      <c r="BK200">
        <v>0</v>
      </c>
      <c r="BL200">
        <v>0</v>
      </c>
      <c r="BM200">
        <v>0</v>
      </c>
      <c r="BN200">
        <v>0</v>
      </c>
      <c r="BO200">
        <v>0</v>
      </c>
      <c r="BP200">
        <v>0</v>
      </c>
    </row>
    <row r="201" spans="1:68" x14ac:dyDescent="0.25">
      <c r="A201">
        <v>100</v>
      </c>
      <c r="B201">
        <v>0</v>
      </c>
      <c r="C201">
        <v>1</v>
      </c>
      <c r="D201">
        <v>0</v>
      </c>
      <c r="E201">
        <v>0</v>
      </c>
      <c r="F201">
        <v>0</v>
      </c>
      <c r="G201">
        <v>0</v>
      </c>
      <c r="H201">
        <v>0</v>
      </c>
      <c r="I201">
        <v>0</v>
      </c>
      <c r="J201">
        <v>0</v>
      </c>
      <c r="K201">
        <v>0</v>
      </c>
      <c r="L201">
        <v>0</v>
      </c>
      <c r="M201">
        <v>0</v>
      </c>
      <c r="N201">
        <v>0</v>
      </c>
      <c r="O201">
        <v>0</v>
      </c>
      <c r="P201">
        <v>0</v>
      </c>
      <c r="Q201">
        <v>1</v>
      </c>
      <c r="R201">
        <v>1</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0</v>
      </c>
      <c r="AN201">
        <v>0</v>
      </c>
      <c r="AO201">
        <v>0</v>
      </c>
      <c r="AP201">
        <v>0</v>
      </c>
      <c r="AQ201">
        <v>0</v>
      </c>
      <c r="AR201">
        <v>0</v>
      </c>
      <c r="AS201">
        <v>0</v>
      </c>
      <c r="AT201">
        <v>0</v>
      </c>
      <c r="AU201">
        <v>0</v>
      </c>
      <c r="AV201">
        <v>0</v>
      </c>
      <c r="AW201">
        <v>0</v>
      </c>
      <c r="AX201">
        <v>0</v>
      </c>
      <c r="AY201">
        <v>0</v>
      </c>
      <c r="AZ201">
        <v>0</v>
      </c>
      <c r="BA201">
        <v>0</v>
      </c>
      <c r="BB201">
        <v>0</v>
      </c>
      <c r="BC201">
        <v>0</v>
      </c>
      <c r="BD201">
        <v>0</v>
      </c>
      <c r="BE201">
        <v>0</v>
      </c>
      <c r="BF201">
        <v>0</v>
      </c>
      <c r="BG201">
        <v>0</v>
      </c>
      <c r="BH201">
        <v>0</v>
      </c>
      <c r="BI201">
        <v>0</v>
      </c>
      <c r="BJ201">
        <v>0</v>
      </c>
      <c r="BK201">
        <v>0</v>
      </c>
      <c r="BL201">
        <v>0</v>
      </c>
      <c r="BM201">
        <v>0</v>
      </c>
      <c r="BN201">
        <v>0</v>
      </c>
      <c r="BO201">
        <v>0</v>
      </c>
      <c r="BP201">
        <v>0</v>
      </c>
    </row>
    <row r="202" spans="1:68" x14ac:dyDescent="0.25">
      <c r="A202">
        <v>101</v>
      </c>
      <c r="B202">
        <v>0</v>
      </c>
      <c r="C202">
        <v>0</v>
      </c>
      <c r="D202">
        <v>0</v>
      </c>
      <c r="E202">
        <v>0</v>
      </c>
      <c r="F202">
        <v>0</v>
      </c>
      <c r="G202">
        <v>0</v>
      </c>
      <c r="H202">
        <v>0</v>
      </c>
      <c r="I202">
        <v>0</v>
      </c>
      <c r="J202">
        <v>0</v>
      </c>
      <c r="K202">
        <v>0</v>
      </c>
      <c r="L202">
        <v>0</v>
      </c>
      <c r="M202">
        <v>0</v>
      </c>
      <c r="N202">
        <v>0</v>
      </c>
      <c r="O202">
        <v>1</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0</v>
      </c>
      <c r="AN202">
        <v>0</v>
      </c>
      <c r="AO202">
        <v>0</v>
      </c>
      <c r="AP202">
        <v>0</v>
      </c>
      <c r="AQ202">
        <v>0</v>
      </c>
      <c r="AR202">
        <v>0</v>
      </c>
      <c r="AS202">
        <v>0</v>
      </c>
      <c r="AT202">
        <v>1</v>
      </c>
      <c r="AU202">
        <v>0</v>
      </c>
      <c r="AV202">
        <v>0</v>
      </c>
      <c r="AW202">
        <v>0</v>
      </c>
      <c r="AX202">
        <v>0</v>
      </c>
      <c r="AY202">
        <v>0</v>
      </c>
      <c r="AZ202">
        <v>0</v>
      </c>
      <c r="BA202">
        <v>0</v>
      </c>
      <c r="BB202">
        <v>0</v>
      </c>
      <c r="BC202">
        <v>0</v>
      </c>
      <c r="BD202">
        <v>0</v>
      </c>
      <c r="BE202">
        <v>0</v>
      </c>
      <c r="BF202">
        <v>0</v>
      </c>
      <c r="BG202">
        <v>0</v>
      </c>
      <c r="BH202">
        <v>0</v>
      </c>
      <c r="BI202">
        <v>0</v>
      </c>
      <c r="BJ202">
        <v>1</v>
      </c>
      <c r="BK202">
        <v>0</v>
      </c>
      <c r="BL202">
        <v>0</v>
      </c>
      <c r="BM202">
        <v>0</v>
      </c>
      <c r="BN202">
        <v>0</v>
      </c>
      <c r="BO202">
        <v>0</v>
      </c>
      <c r="BP202">
        <v>0</v>
      </c>
    </row>
    <row r="203" spans="1:68" x14ac:dyDescent="0.25">
      <c r="A203">
        <v>101</v>
      </c>
      <c r="B203">
        <v>0</v>
      </c>
      <c r="C203">
        <v>0</v>
      </c>
      <c r="D203">
        <v>0</v>
      </c>
      <c r="E203">
        <v>0</v>
      </c>
      <c r="F203">
        <v>0</v>
      </c>
      <c r="G203">
        <v>0</v>
      </c>
      <c r="H203">
        <v>0</v>
      </c>
      <c r="I203">
        <v>0</v>
      </c>
      <c r="J203">
        <v>0</v>
      </c>
      <c r="K203">
        <v>0</v>
      </c>
      <c r="L203">
        <v>0</v>
      </c>
      <c r="M203">
        <v>0</v>
      </c>
      <c r="N203">
        <v>0</v>
      </c>
      <c r="O203">
        <v>0</v>
      </c>
      <c r="P203">
        <v>0</v>
      </c>
      <c r="Q203">
        <v>0</v>
      </c>
      <c r="R203">
        <v>0</v>
      </c>
      <c r="S203">
        <v>0</v>
      </c>
      <c r="T203">
        <v>0</v>
      </c>
      <c r="U203">
        <v>0</v>
      </c>
      <c r="V203">
        <v>0</v>
      </c>
      <c r="W203">
        <v>0</v>
      </c>
      <c r="X203">
        <v>0</v>
      </c>
      <c r="Y203">
        <v>0</v>
      </c>
      <c r="Z203">
        <v>1</v>
      </c>
      <c r="AA203">
        <v>1</v>
      </c>
      <c r="AB203">
        <v>0</v>
      </c>
      <c r="AC203">
        <v>0</v>
      </c>
      <c r="AD203">
        <v>0</v>
      </c>
      <c r="AE203">
        <v>0</v>
      </c>
      <c r="AF203">
        <v>0</v>
      </c>
      <c r="AG203">
        <v>0</v>
      </c>
      <c r="AH203">
        <v>0</v>
      </c>
      <c r="AI203">
        <v>0</v>
      </c>
      <c r="AJ203">
        <v>1</v>
      </c>
      <c r="AK203">
        <v>0</v>
      </c>
      <c r="AL203">
        <v>0</v>
      </c>
      <c r="AM203">
        <v>0</v>
      </c>
      <c r="AN203">
        <v>0</v>
      </c>
      <c r="AO203">
        <v>0</v>
      </c>
      <c r="AP203">
        <v>0</v>
      </c>
      <c r="AQ203">
        <v>0</v>
      </c>
      <c r="AR203">
        <v>0</v>
      </c>
      <c r="AS203">
        <v>0</v>
      </c>
      <c r="AT203">
        <v>0</v>
      </c>
      <c r="AU203">
        <v>0</v>
      </c>
      <c r="AV203">
        <v>0</v>
      </c>
      <c r="AW203">
        <v>0</v>
      </c>
      <c r="AX203">
        <v>0</v>
      </c>
      <c r="AY203">
        <v>0</v>
      </c>
      <c r="AZ203">
        <v>0</v>
      </c>
      <c r="BA203">
        <v>0</v>
      </c>
      <c r="BB203">
        <v>0</v>
      </c>
      <c r="BC203">
        <v>0</v>
      </c>
      <c r="BD203">
        <v>0</v>
      </c>
      <c r="BE203">
        <v>0</v>
      </c>
      <c r="BF203">
        <v>0</v>
      </c>
      <c r="BG203">
        <v>0</v>
      </c>
      <c r="BH203">
        <v>0</v>
      </c>
      <c r="BI203">
        <v>0</v>
      </c>
      <c r="BJ203">
        <v>0</v>
      </c>
      <c r="BK203">
        <v>0</v>
      </c>
      <c r="BL203">
        <v>0</v>
      </c>
      <c r="BM203">
        <v>0</v>
      </c>
      <c r="BN203">
        <v>0</v>
      </c>
      <c r="BO203">
        <v>0</v>
      </c>
      <c r="BP203">
        <v>0</v>
      </c>
    </row>
    <row r="204" spans="1:68" x14ac:dyDescent="0.25">
      <c r="A204">
        <v>102</v>
      </c>
      <c r="B204">
        <v>0</v>
      </c>
      <c r="C204">
        <v>0</v>
      </c>
      <c r="D204">
        <v>0</v>
      </c>
      <c r="E204">
        <v>0</v>
      </c>
      <c r="F204">
        <v>0</v>
      </c>
      <c r="G204">
        <v>0</v>
      </c>
      <c r="H204">
        <v>0</v>
      </c>
      <c r="I204">
        <v>0</v>
      </c>
      <c r="J204">
        <v>0</v>
      </c>
      <c r="K204">
        <v>0</v>
      </c>
      <c r="L204">
        <v>0</v>
      </c>
      <c r="M204">
        <v>0</v>
      </c>
      <c r="N204">
        <v>0</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1</v>
      </c>
      <c r="AM204">
        <v>0</v>
      </c>
      <c r="AN204">
        <v>0</v>
      </c>
      <c r="AO204">
        <v>1</v>
      </c>
      <c r="AP204">
        <v>0</v>
      </c>
      <c r="AQ204">
        <v>0</v>
      </c>
      <c r="AR204">
        <v>0</v>
      </c>
      <c r="AS204">
        <v>0</v>
      </c>
      <c r="AT204">
        <v>0</v>
      </c>
      <c r="AU204">
        <v>0</v>
      </c>
      <c r="AV204">
        <v>0</v>
      </c>
      <c r="AW204">
        <v>0</v>
      </c>
      <c r="AX204">
        <v>0</v>
      </c>
      <c r="AY204">
        <v>0</v>
      </c>
      <c r="AZ204">
        <v>0</v>
      </c>
      <c r="BA204">
        <v>0</v>
      </c>
      <c r="BB204">
        <v>0</v>
      </c>
      <c r="BC204">
        <v>0</v>
      </c>
      <c r="BD204">
        <v>0</v>
      </c>
      <c r="BE204">
        <v>1</v>
      </c>
      <c r="BF204">
        <v>0</v>
      </c>
      <c r="BG204">
        <v>0</v>
      </c>
      <c r="BH204">
        <v>0</v>
      </c>
      <c r="BI204">
        <v>0</v>
      </c>
      <c r="BJ204">
        <v>0</v>
      </c>
      <c r="BK204">
        <v>0</v>
      </c>
      <c r="BL204">
        <v>0</v>
      </c>
      <c r="BM204">
        <v>0</v>
      </c>
      <c r="BN204">
        <v>0</v>
      </c>
      <c r="BO204">
        <v>0</v>
      </c>
      <c r="BP204">
        <v>0</v>
      </c>
    </row>
    <row r="205" spans="1:68" x14ac:dyDescent="0.25">
      <c r="A205">
        <v>102</v>
      </c>
      <c r="B205">
        <v>0</v>
      </c>
      <c r="C205">
        <v>0</v>
      </c>
      <c r="D205">
        <v>0</v>
      </c>
      <c r="E205">
        <v>0</v>
      </c>
      <c r="F205">
        <v>0</v>
      </c>
      <c r="G205">
        <v>0</v>
      </c>
      <c r="H205">
        <v>0</v>
      </c>
      <c r="I205">
        <v>0</v>
      </c>
      <c r="J205">
        <v>0</v>
      </c>
      <c r="K205">
        <v>0</v>
      </c>
      <c r="L205">
        <v>0</v>
      </c>
      <c r="M205">
        <v>0</v>
      </c>
      <c r="N205">
        <v>0</v>
      </c>
      <c r="O205">
        <v>0</v>
      </c>
      <c r="P205">
        <v>0</v>
      </c>
      <c r="Q205">
        <v>0</v>
      </c>
      <c r="R205">
        <v>0</v>
      </c>
      <c r="S205">
        <v>0</v>
      </c>
      <c r="T205">
        <v>0</v>
      </c>
      <c r="U205">
        <v>0</v>
      </c>
      <c r="V205">
        <v>0</v>
      </c>
      <c r="W205">
        <v>0</v>
      </c>
      <c r="X205">
        <v>0</v>
      </c>
      <c r="Y205">
        <v>1</v>
      </c>
      <c r="Z205">
        <v>0</v>
      </c>
      <c r="AA205">
        <v>0</v>
      </c>
      <c r="AB205">
        <v>0</v>
      </c>
      <c r="AC205">
        <v>0</v>
      </c>
      <c r="AD205">
        <v>0</v>
      </c>
      <c r="AE205">
        <v>0</v>
      </c>
      <c r="AF205">
        <v>0</v>
      </c>
      <c r="AG205">
        <v>0</v>
      </c>
      <c r="AH205">
        <v>0</v>
      </c>
      <c r="AI205">
        <v>0</v>
      </c>
      <c r="AJ205">
        <v>0</v>
      </c>
      <c r="AK205">
        <v>0</v>
      </c>
      <c r="AL205">
        <v>0</v>
      </c>
      <c r="AM205">
        <v>0</v>
      </c>
      <c r="AN205">
        <v>0</v>
      </c>
      <c r="AO205">
        <v>0</v>
      </c>
      <c r="AP205">
        <v>1</v>
      </c>
      <c r="AQ205">
        <v>0</v>
      </c>
      <c r="AR205">
        <v>0</v>
      </c>
      <c r="AS205">
        <v>0</v>
      </c>
      <c r="AT205">
        <v>0</v>
      </c>
      <c r="AU205">
        <v>0</v>
      </c>
      <c r="AV205">
        <v>1</v>
      </c>
      <c r="AW205">
        <v>0</v>
      </c>
      <c r="AX205">
        <v>0</v>
      </c>
      <c r="AY205">
        <v>0</v>
      </c>
      <c r="AZ205">
        <v>0</v>
      </c>
      <c r="BA205">
        <v>0</v>
      </c>
      <c r="BB205">
        <v>0</v>
      </c>
      <c r="BC205">
        <v>0</v>
      </c>
      <c r="BD205">
        <v>0</v>
      </c>
      <c r="BE205">
        <v>0</v>
      </c>
      <c r="BF205">
        <v>0</v>
      </c>
      <c r="BG205">
        <v>0</v>
      </c>
      <c r="BH205">
        <v>0</v>
      </c>
      <c r="BI205">
        <v>0</v>
      </c>
      <c r="BJ205">
        <v>0</v>
      </c>
      <c r="BK205">
        <v>0</v>
      </c>
      <c r="BL205">
        <v>0</v>
      </c>
      <c r="BM205">
        <v>0</v>
      </c>
      <c r="BN205">
        <v>0</v>
      </c>
      <c r="BO205">
        <v>0</v>
      </c>
      <c r="BP205">
        <v>0</v>
      </c>
    </row>
    <row r="206" spans="1:68" x14ac:dyDescent="0.25">
      <c r="A206">
        <v>103</v>
      </c>
      <c r="B206">
        <v>0</v>
      </c>
      <c r="C206">
        <v>0</v>
      </c>
      <c r="D206">
        <v>0</v>
      </c>
      <c r="E206">
        <v>0</v>
      </c>
      <c r="F206">
        <v>0</v>
      </c>
      <c r="G206">
        <v>0</v>
      </c>
      <c r="H206">
        <v>0</v>
      </c>
      <c r="I206">
        <v>1</v>
      </c>
      <c r="J206">
        <v>0</v>
      </c>
      <c r="K206">
        <v>0</v>
      </c>
      <c r="L206">
        <v>0</v>
      </c>
      <c r="M206">
        <v>0</v>
      </c>
      <c r="N206">
        <v>0</v>
      </c>
      <c r="O206">
        <v>0</v>
      </c>
      <c r="P206">
        <v>0</v>
      </c>
      <c r="Q206">
        <v>0</v>
      </c>
      <c r="R206">
        <v>0</v>
      </c>
      <c r="S206">
        <v>0</v>
      </c>
      <c r="T206">
        <v>0</v>
      </c>
      <c r="U206">
        <v>0</v>
      </c>
      <c r="V206">
        <v>0</v>
      </c>
      <c r="W206">
        <v>0</v>
      </c>
      <c r="X206">
        <v>0</v>
      </c>
      <c r="Y206">
        <v>0</v>
      </c>
      <c r="Z206">
        <v>0</v>
      </c>
      <c r="AA206">
        <v>0</v>
      </c>
      <c r="AB206">
        <v>0</v>
      </c>
      <c r="AC206">
        <v>1</v>
      </c>
      <c r="AD206">
        <v>0</v>
      </c>
      <c r="AE206">
        <v>0</v>
      </c>
      <c r="AF206">
        <v>0</v>
      </c>
      <c r="AG206">
        <v>0</v>
      </c>
      <c r="AH206">
        <v>0</v>
      </c>
      <c r="AI206">
        <v>0</v>
      </c>
      <c r="AJ206">
        <v>0</v>
      </c>
      <c r="AK206">
        <v>0</v>
      </c>
      <c r="AL206">
        <v>0</v>
      </c>
      <c r="AM206">
        <v>0</v>
      </c>
      <c r="AN206">
        <v>0</v>
      </c>
      <c r="AO206">
        <v>0</v>
      </c>
      <c r="AP206">
        <v>0</v>
      </c>
      <c r="AQ206">
        <v>0</v>
      </c>
      <c r="AR206">
        <v>1</v>
      </c>
      <c r="AS206">
        <v>0</v>
      </c>
      <c r="AT206">
        <v>0</v>
      </c>
      <c r="AU206">
        <v>0</v>
      </c>
      <c r="AV206">
        <v>0</v>
      </c>
      <c r="AW206">
        <v>0</v>
      </c>
      <c r="AX206">
        <v>0</v>
      </c>
      <c r="AY206">
        <v>0</v>
      </c>
      <c r="AZ206">
        <v>0</v>
      </c>
      <c r="BA206">
        <v>0</v>
      </c>
      <c r="BB206">
        <v>0</v>
      </c>
      <c r="BC206">
        <v>0</v>
      </c>
      <c r="BD206">
        <v>0</v>
      </c>
      <c r="BE206">
        <v>0</v>
      </c>
      <c r="BF206">
        <v>0</v>
      </c>
      <c r="BG206">
        <v>0</v>
      </c>
      <c r="BH206">
        <v>0</v>
      </c>
      <c r="BI206">
        <v>0</v>
      </c>
      <c r="BJ206">
        <v>0</v>
      </c>
      <c r="BK206">
        <v>0</v>
      </c>
      <c r="BL206">
        <v>0</v>
      </c>
      <c r="BM206">
        <v>0</v>
      </c>
      <c r="BN206">
        <v>0</v>
      </c>
      <c r="BO206">
        <v>0</v>
      </c>
      <c r="BP206">
        <v>0</v>
      </c>
    </row>
    <row r="207" spans="1:68" x14ac:dyDescent="0.25">
      <c r="A207">
        <v>103</v>
      </c>
      <c r="B207">
        <v>0</v>
      </c>
      <c r="C207">
        <v>0</v>
      </c>
      <c r="D207">
        <v>0</v>
      </c>
      <c r="E207">
        <v>0</v>
      </c>
      <c r="F207">
        <v>0</v>
      </c>
      <c r="G207">
        <v>0</v>
      </c>
      <c r="H207">
        <v>0</v>
      </c>
      <c r="I207">
        <v>0</v>
      </c>
      <c r="J207">
        <v>0</v>
      </c>
      <c r="K207">
        <v>0</v>
      </c>
      <c r="L207">
        <v>0</v>
      </c>
      <c r="M207">
        <v>0</v>
      </c>
      <c r="N207">
        <v>0</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0</v>
      </c>
      <c r="AN207">
        <v>0</v>
      </c>
      <c r="AO207">
        <v>0</v>
      </c>
      <c r="AP207">
        <v>0</v>
      </c>
      <c r="AQ207">
        <v>0</v>
      </c>
      <c r="AR207">
        <v>0</v>
      </c>
      <c r="AS207">
        <v>0</v>
      </c>
      <c r="AT207">
        <v>0</v>
      </c>
      <c r="AU207">
        <v>1</v>
      </c>
      <c r="AV207">
        <v>0</v>
      </c>
      <c r="AW207">
        <v>0</v>
      </c>
      <c r="AX207">
        <v>0</v>
      </c>
      <c r="AY207">
        <v>0</v>
      </c>
      <c r="AZ207">
        <v>0</v>
      </c>
      <c r="BA207">
        <v>0</v>
      </c>
      <c r="BB207">
        <v>0</v>
      </c>
      <c r="BC207">
        <v>0</v>
      </c>
      <c r="BD207">
        <v>0</v>
      </c>
      <c r="BE207">
        <v>0</v>
      </c>
      <c r="BF207">
        <v>0</v>
      </c>
      <c r="BG207">
        <v>0</v>
      </c>
      <c r="BH207">
        <v>0</v>
      </c>
      <c r="BI207">
        <v>0</v>
      </c>
      <c r="BJ207">
        <v>0</v>
      </c>
      <c r="BK207">
        <v>1</v>
      </c>
      <c r="BL207">
        <v>0</v>
      </c>
      <c r="BM207">
        <v>0</v>
      </c>
      <c r="BN207">
        <v>1</v>
      </c>
      <c r="BO207">
        <v>0</v>
      </c>
      <c r="BP207">
        <v>0</v>
      </c>
    </row>
    <row r="208" spans="1:68" x14ac:dyDescent="0.25">
      <c r="A208">
        <v>104</v>
      </c>
      <c r="B208">
        <v>1</v>
      </c>
      <c r="C208">
        <v>0</v>
      </c>
      <c r="D208">
        <v>0</v>
      </c>
      <c r="E208">
        <v>0</v>
      </c>
      <c r="F208">
        <v>0</v>
      </c>
      <c r="G208">
        <v>0</v>
      </c>
      <c r="H208">
        <v>0</v>
      </c>
      <c r="I208">
        <v>0</v>
      </c>
      <c r="J208">
        <v>0</v>
      </c>
      <c r="K208">
        <v>0</v>
      </c>
      <c r="L208">
        <v>0</v>
      </c>
      <c r="M208">
        <v>0</v>
      </c>
      <c r="N208">
        <v>0</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0</v>
      </c>
      <c r="AN208">
        <v>0</v>
      </c>
      <c r="AO208">
        <v>0</v>
      </c>
      <c r="AP208">
        <v>0</v>
      </c>
      <c r="AQ208">
        <v>0</v>
      </c>
      <c r="AR208">
        <v>0</v>
      </c>
      <c r="AS208">
        <v>1</v>
      </c>
      <c r="AT208">
        <v>0</v>
      </c>
      <c r="AU208">
        <v>0</v>
      </c>
      <c r="AV208">
        <v>0</v>
      </c>
      <c r="AW208">
        <v>0</v>
      </c>
      <c r="AX208">
        <v>0</v>
      </c>
      <c r="AY208">
        <v>0</v>
      </c>
      <c r="AZ208">
        <v>1</v>
      </c>
      <c r="BA208">
        <v>0</v>
      </c>
      <c r="BB208">
        <v>0</v>
      </c>
      <c r="BC208">
        <v>0</v>
      </c>
      <c r="BD208">
        <v>0</v>
      </c>
      <c r="BE208">
        <v>0</v>
      </c>
      <c r="BF208">
        <v>0</v>
      </c>
      <c r="BG208">
        <v>0</v>
      </c>
      <c r="BH208">
        <v>0</v>
      </c>
      <c r="BI208">
        <v>0</v>
      </c>
      <c r="BJ208">
        <v>0</v>
      </c>
      <c r="BK208">
        <v>0</v>
      </c>
      <c r="BL208">
        <v>0</v>
      </c>
      <c r="BM208">
        <v>0</v>
      </c>
      <c r="BN208">
        <v>0</v>
      </c>
      <c r="BO208">
        <v>0</v>
      </c>
      <c r="BP208">
        <v>0</v>
      </c>
    </row>
    <row r="209" spans="1:68" x14ac:dyDescent="0.25">
      <c r="A209">
        <v>104</v>
      </c>
      <c r="B209">
        <v>0</v>
      </c>
      <c r="C209">
        <v>0</v>
      </c>
      <c r="D209">
        <v>0</v>
      </c>
      <c r="E209">
        <v>0</v>
      </c>
      <c r="F209">
        <v>0</v>
      </c>
      <c r="G209">
        <v>0</v>
      </c>
      <c r="H209">
        <v>0</v>
      </c>
      <c r="I209">
        <v>0</v>
      </c>
      <c r="J209">
        <v>0</v>
      </c>
      <c r="K209">
        <v>0</v>
      </c>
      <c r="L209">
        <v>0</v>
      </c>
      <c r="M209">
        <v>0</v>
      </c>
      <c r="N209">
        <v>0</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0</v>
      </c>
      <c r="AN209">
        <v>0</v>
      </c>
      <c r="AO209">
        <v>0</v>
      </c>
      <c r="AP209">
        <v>0</v>
      </c>
      <c r="AQ209">
        <v>1</v>
      </c>
      <c r="AR209">
        <v>0</v>
      </c>
      <c r="AS209">
        <v>0</v>
      </c>
      <c r="AT209">
        <v>0</v>
      </c>
      <c r="AU209">
        <v>0</v>
      </c>
      <c r="AV209">
        <v>0</v>
      </c>
      <c r="AW209">
        <v>0</v>
      </c>
      <c r="AX209">
        <v>0</v>
      </c>
      <c r="AY209">
        <v>0</v>
      </c>
      <c r="AZ209">
        <v>0</v>
      </c>
      <c r="BA209">
        <v>0</v>
      </c>
      <c r="BB209">
        <v>1</v>
      </c>
      <c r="BC209">
        <v>0</v>
      </c>
      <c r="BD209">
        <v>0</v>
      </c>
      <c r="BE209">
        <v>0</v>
      </c>
      <c r="BF209">
        <v>0</v>
      </c>
      <c r="BG209">
        <v>0</v>
      </c>
      <c r="BH209">
        <v>0</v>
      </c>
      <c r="BI209">
        <v>1</v>
      </c>
      <c r="BJ209">
        <v>0</v>
      </c>
      <c r="BK209">
        <v>0</v>
      </c>
      <c r="BL209">
        <v>0</v>
      </c>
      <c r="BM209">
        <v>0</v>
      </c>
      <c r="BN209">
        <v>0</v>
      </c>
      <c r="BO209">
        <v>0</v>
      </c>
      <c r="BP209">
        <v>0</v>
      </c>
    </row>
    <row r="210" spans="1:68" x14ac:dyDescent="0.25">
      <c r="A210">
        <v>105</v>
      </c>
      <c r="B210">
        <v>0</v>
      </c>
      <c r="C210">
        <v>0</v>
      </c>
      <c r="D210">
        <v>0</v>
      </c>
      <c r="E210">
        <v>0</v>
      </c>
      <c r="F210">
        <v>0</v>
      </c>
      <c r="G210">
        <v>0</v>
      </c>
      <c r="H210">
        <v>0</v>
      </c>
      <c r="I210">
        <v>0</v>
      </c>
      <c r="J210">
        <v>0</v>
      </c>
      <c r="K210">
        <v>0</v>
      </c>
      <c r="L210">
        <v>0</v>
      </c>
      <c r="M210">
        <v>0</v>
      </c>
      <c r="N210">
        <v>0</v>
      </c>
      <c r="O210">
        <v>0</v>
      </c>
      <c r="P210">
        <v>0</v>
      </c>
      <c r="Q210">
        <v>1</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0</v>
      </c>
      <c r="AN210">
        <v>0</v>
      </c>
      <c r="AO210">
        <v>0</v>
      </c>
      <c r="AP210">
        <v>0</v>
      </c>
      <c r="AQ210">
        <v>0</v>
      </c>
      <c r="AR210">
        <v>0</v>
      </c>
      <c r="AS210">
        <v>0</v>
      </c>
      <c r="AT210">
        <v>0</v>
      </c>
      <c r="AU210">
        <v>0</v>
      </c>
      <c r="AV210">
        <v>0</v>
      </c>
      <c r="AW210">
        <v>0</v>
      </c>
      <c r="AX210">
        <v>0</v>
      </c>
      <c r="AY210">
        <v>0</v>
      </c>
      <c r="AZ210">
        <v>0</v>
      </c>
      <c r="BA210">
        <v>0</v>
      </c>
      <c r="BB210">
        <v>0</v>
      </c>
      <c r="BC210">
        <v>0</v>
      </c>
      <c r="BD210">
        <v>1</v>
      </c>
      <c r="BE210">
        <v>0</v>
      </c>
      <c r="BF210">
        <v>0</v>
      </c>
      <c r="BG210">
        <v>0</v>
      </c>
      <c r="BH210">
        <v>0</v>
      </c>
      <c r="BI210">
        <v>0</v>
      </c>
      <c r="BJ210">
        <v>0</v>
      </c>
      <c r="BK210">
        <v>0</v>
      </c>
      <c r="BL210">
        <v>0</v>
      </c>
      <c r="BM210">
        <v>0</v>
      </c>
      <c r="BN210">
        <v>0</v>
      </c>
      <c r="BO210">
        <v>1</v>
      </c>
      <c r="BP210">
        <v>0</v>
      </c>
    </row>
    <row r="211" spans="1:68" x14ac:dyDescent="0.25">
      <c r="A211">
        <v>105</v>
      </c>
      <c r="B211">
        <v>0</v>
      </c>
      <c r="C211">
        <v>0</v>
      </c>
      <c r="D211">
        <v>0</v>
      </c>
      <c r="E211">
        <v>0</v>
      </c>
      <c r="F211">
        <v>0</v>
      </c>
      <c r="G211">
        <v>0</v>
      </c>
      <c r="H211">
        <v>0</v>
      </c>
      <c r="I211">
        <v>0</v>
      </c>
      <c r="J211">
        <v>0</v>
      </c>
      <c r="K211">
        <v>0</v>
      </c>
      <c r="L211">
        <v>0</v>
      </c>
      <c r="M211">
        <v>0</v>
      </c>
      <c r="N211">
        <v>0</v>
      </c>
      <c r="O211">
        <v>0</v>
      </c>
      <c r="P211">
        <v>0</v>
      </c>
      <c r="Q211">
        <v>0</v>
      </c>
      <c r="R211">
        <v>0</v>
      </c>
      <c r="S211">
        <v>1</v>
      </c>
      <c r="T211">
        <v>0</v>
      </c>
      <c r="U211">
        <v>0</v>
      </c>
      <c r="V211">
        <v>0</v>
      </c>
      <c r="W211">
        <v>0</v>
      </c>
      <c r="X211">
        <v>0</v>
      </c>
      <c r="Y211">
        <v>0</v>
      </c>
      <c r="Z211">
        <v>0</v>
      </c>
      <c r="AA211">
        <v>0</v>
      </c>
      <c r="AB211">
        <v>0</v>
      </c>
      <c r="AC211">
        <v>0</v>
      </c>
      <c r="AD211">
        <v>0</v>
      </c>
      <c r="AE211">
        <v>0</v>
      </c>
      <c r="AF211">
        <v>0</v>
      </c>
      <c r="AG211">
        <v>0</v>
      </c>
      <c r="AH211">
        <v>1</v>
      </c>
      <c r="AI211">
        <v>0</v>
      </c>
      <c r="AJ211">
        <v>0</v>
      </c>
      <c r="AK211">
        <v>0</v>
      </c>
      <c r="AL211">
        <v>0</v>
      </c>
      <c r="AM211">
        <v>0</v>
      </c>
      <c r="AN211">
        <v>1</v>
      </c>
      <c r="AO211">
        <v>0</v>
      </c>
      <c r="AP211">
        <v>0</v>
      </c>
      <c r="AQ211">
        <v>0</v>
      </c>
      <c r="AR211">
        <v>0</v>
      </c>
      <c r="AS211">
        <v>0</v>
      </c>
      <c r="AT211">
        <v>0</v>
      </c>
      <c r="AU211">
        <v>0</v>
      </c>
      <c r="AV211">
        <v>0</v>
      </c>
      <c r="AW211">
        <v>0</v>
      </c>
      <c r="AX211">
        <v>0</v>
      </c>
      <c r="AY211">
        <v>0</v>
      </c>
      <c r="AZ211">
        <v>0</v>
      </c>
      <c r="BA211">
        <v>0</v>
      </c>
      <c r="BB211">
        <v>0</v>
      </c>
      <c r="BC211">
        <v>0</v>
      </c>
      <c r="BD211">
        <v>0</v>
      </c>
      <c r="BE211">
        <v>0</v>
      </c>
      <c r="BF211">
        <v>0</v>
      </c>
      <c r="BG211">
        <v>0</v>
      </c>
      <c r="BH211">
        <v>0</v>
      </c>
      <c r="BI211">
        <v>0</v>
      </c>
      <c r="BJ211">
        <v>0</v>
      </c>
      <c r="BK211">
        <v>0</v>
      </c>
      <c r="BL211">
        <v>0</v>
      </c>
      <c r="BM211">
        <v>0</v>
      </c>
      <c r="BN211">
        <v>0</v>
      </c>
      <c r="BO211">
        <v>0</v>
      </c>
      <c r="BP211">
        <v>0</v>
      </c>
    </row>
    <row r="212" spans="1:68" x14ac:dyDescent="0.25">
      <c r="A212">
        <v>106</v>
      </c>
      <c r="B212">
        <v>0</v>
      </c>
      <c r="C212">
        <v>1</v>
      </c>
      <c r="D212">
        <v>0</v>
      </c>
      <c r="E212">
        <v>0</v>
      </c>
      <c r="F212">
        <v>0</v>
      </c>
      <c r="G212">
        <v>0</v>
      </c>
      <c r="H212">
        <v>0</v>
      </c>
      <c r="I212">
        <v>0</v>
      </c>
      <c r="J212">
        <v>0</v>
      </c>
      <c r="K212">
        <v>0</v>
      </c>
      <c r="L212">
        <v>0</v>
      </c>
      <c r="M212">
        <v>0</v>
      </c>
      <c r="N212">
        <v>0</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0</v>
      </c>
      <c r="AN212">
        <v>0</v>
      </c>
      <c r="AO212">
        <v>0</v>
      </c>
      <c r="AP212">
        <v>0</v>
      </c>
      <c r="AQ212">
        <v>0</v>
      </c>
      <c r="AR212">
        <v>0</v>
      </c>
      <c r="AS212">
        <v>0</v>
      </c>
      <c r="AT212">
        <v>0</v>
      </c>
      <c r="AU212">
        <v>0</v>
      </c>
      <c r="AV212">
        <v>0</v>
      </c>
      <c r="AW212">
        <v>0</v>
      </c>
      <c r="AX212">
        <v>0</v>
      </c>
      <c r="AY212">
        <v>0</v>
      </c>
      <c r="AZ212">
        <v>0</v>
      </c>
      <c r="BA212">
        <v>0</v>
      </c>
      <c r="BB212">
        <v>0</v>
      </c>
      <c r="BC212">
        <v>0</v>
      </c>
      <c r="BD212">
        <v>0</v>
      </c>
      <c r="BE212">
        <v>0</v>
      </c>
      <c r="BF212">
        <v>0</v>
      </c>
      <c r="BG212">
        <v>0</v>
      </c>
      <c r="BH212">
        <v>1</v>
      </c>
      <c r="BI212">
        <v>0</v>
      </c>
      <c r="BJ212">
        <v>0</v>
      </c>
      <c r="BK212">
        <v>0</v>
      </c>
      <c r="BL212">
        <v>1</v>
      </c>
      <c r="BM212">
        <v>0</v>
      </c>
      <c r="BN212">
        <v>0</v>
      </c>
      <c r="BO212">
        <v>0</v>
      </c>
      <c r="BP212">
        <v>0</v>
      </c>
    </row>
    <row r="213" spans="1:68" x14ac:dyDescent="0.25">
      <c r="A213">
        <v>106</v>
      </c>
      <c r="B213">
        <v>0</v>
      </c>
      <c r="C213">
        <v>0</v>
      </c>
      <c r="D213">
        <v>0</v>
      </c>
      <c r="E213">
        <v>0</v>
      </c>
      <c r="F213">
        <v>1</v>
      </c>
      <c r="G213">
        <v>0</v>
      </c>
      <c r="H213">
        <v>0</v>
      </c>
      <c r="I213">
        <v>0</v>
      </c>
      <c r="J213">
        <v>0</v>
      </c>
      <c r="K213">
        <v>0</v>
      </c>
      <c r="L213">
        <v>0</v>
      </c>
      <c r="M213">
        <v>0</v>
      </c>
      <c r="N213">
        <v>0</v>
      </c>
      <c r="O213">
        <v>0</v>
      </c>
      <c r="P213">
        <v>1</v>
      </c>
      <c r="Q213">
        <v>0</v>
      </c>
      <c r="R213">
        <v>0</v>
      </c>
      <c r="S213">
        <v>0</v>
      </c>
      <c r="T213">
        <v>0</v>
      </c>
      <c r="U213">
        <v>1</v>
      </c>
      <c r="V213">
        <v>0</v>
      </c>
      <c r="W213">
        <v>0</v>
      </c>
      <c r="X213">
        <v>0</v>
      </c>
      <c r="Y213">
        <v>0</v>
      </c>
      <c r="Z213">
        <v>0</v>
      </c>
      <c r="AA213">
        <v>0</v>
      </c>
      <c r="AB213">
        <v>0</v>
      </c>
      <c r="AC213">
        <v>0</v>
      </c>
      <c r="AD213">
        <v>0</v>
      </c>
      <c r="AE213">
        <v>0</v>
      </c>
      <c r="AF213">
        <v>0</v>
      </c>
      <c r="AG213">
        <v>0</v>
      </c>
      <c r="AH213">
        <v>0</v>
      </c>
      <c r="AI213">
        <v>0</v>
      </c>
      <c r="AJ213">
        <v>0</v>
      </c>
      <c r="AK213">
        <v>0</v>
      </c>
      <c r="AL213">
        <v>0</v>
      </c>
      <c r="AM213">
        <v>0</v>
      </c>
      <c r="AN213">
        <v>0</v>
      </c>
      <c r="AO213">
        <v>0</v>
      </c>
      <c r="AP213">
        <v>0</v>
      </c>
      <c r="AQ213">
        <v>0</v>
      </c>
      <c r="AR213">
        <v>0</v>
      </c>
      <c r="AS213">
        <v>0</v>
      </c>
      <c r="AT213">
        <v>0</v>
      </c>
      <c r="AU213">
        <v>0</v>
      </c>
      <c r="AV213">
        <v>0</v>
      </c>
      <c r="AW213">
        <v>0</v>
      </c>
      <c r="AX213">
        <v>0</v>
      </c>
      <c r="AY213">
        <v>0</v>
      </c>
      <c r="AZ213">
        <v>0</v>
      </c>
      <c r="BA213">
        <v>0</v>
      </c>
      <c r="BB213">
        <v>0</v>
      </c>
      <c r="BC213">
        <v>0</v>
      </c>
      <c r="BD213">
        <v>0</v>
      </c>
      <c r="BE213">
        <v>0</v>
      </c>
      <c r="BF213">
        <v>0</v>
      </c>
      <c r="BG213">
        <v>0</v>
      </c>
      <c r="BH213">
        <v>0</v>
      </c>
      <c r="BI213">
        <v>0</v>
      </c>
      <c r="BJ213">
        <v>0</v>
      </c>
      <c r="BK213">
        <v>0</v>
      </c>
      <c r="BL213">
        <v>0</v>
      </c>
      <c r="BM213">
        <v>0</v>
      </c>
      <c r="BN213">
        <v>0</v>
      </c>
      <c r="BO213">
        <v>0</v>
      </c>
      <c r="BP213">
        <v>0</v>
      </c>
    </row>
    <row r="214" spans="1:68" x14ac:dyDescent="0.25">
      <c r="A214">
        <v>107</v>
      </c>
      <c r="B214">
        <v>0</v>
      </c>
      <c r="C214">
        <v>0</v>
      </c>
      <c r="D214">
        <v>0</v>
      </c>
      <c r="E214">
        <v>0</v>
      </c>
      <c r="F214">
        <v>0</v>
      </c>
      <c r="G214">
        <v>0</v>
      </c>
      <c r="H214">
        <v>0</v>
      </c>
      <c r="I214">
        <v>0</v>
      </c>
      <c r="J214">
        <v>0</v>
      </c>
      <c r="K214">
        <v>0</v>
      </c>
      <c r="L214">
        <v>0</v>
      </c>
      <c r="M214">
        <v>0</v>
      </c>
      <c r="N214">
        <v>0</v>
      </c>
      <c r="O214">
        <v>0</v>
      </c>
      <c r="P214">
        <v>0</v>
      </c>
      <c r="Q214">
        <v>0</v>
      </c>
      <c r="R214">
        <v>0</v>
      </c>
      <c r="S214">
        <v>0</v>
      </c>
      <c r="T214">
        <v>0</v>
      </c>
      <c r="U214">
        <v>0</v>
      </c>
      <c r="V214">
        <v>0</v>
      </c>
      <c r="W214">
        <v>1</v>
      </c>
      <c r="X214">
        <v>0</v>
      </c>
      <c r="Y214">
        <v>0</v>
      </c>
      <c r="Z214">
        <v>0</v>
      </c>
      <c r="AA214">
        <v>1</v>
      </c>
      <c r="AB214">
        <v>0</v>
      </c>
      <c r="AC214">
        <v>0</v>
      </c>
      <c r="AD214">
        <v>0</v>
      </c>
      <c r="AE214">
        <v>0</v>
      </c>
      <c r="AF214">
        <v>0</v>
      </c>
      <c r="AG214">
        <v>0</v>
      </c>
      <c r="AH214">
        <v>0</v>
      </c>
      <c r="AI214">
        <v>0</v>
      </c>
      <c r="AJ214">
        <v>0</v>
      </c>
      <c r="AK214">
        <v>0</v>
      </c>
      <c r="AL214">
        <v>0</v>
      </c>
      <c r="AM214">
        <v>0</v>
      </c>
      <c r="AN214">
        <v>0</v>
      </c>
      <c r="AO214">
        <v>0</v>
      </c>
      <c r="AP214">
        <v>0</v>
      </c>
      <c r="AQ214">
        <v>0</v>
      </c>
      <c r="AR214">
        <v>0</v>
      </c>
      <c r="AS214">
        <v>0</v>
      </c>
      <c r="AT214">
        <v>0</v>
      </c>
      <c r="AU214">
        <v>0</v>
      </c>
      <c r="AV214">
        <v>0</v>
      </c>
      <c r="AW214">
        <v>0</v>
      </c>
      <c r="AX214">
        <v>0</v>
      </c>
      <c r="AY214">
        <v>0</v>
      </c>
      <c r="AZ214">
        <v>0</v>
      </c>
      <c r="BA214">
        <v>0</v>
      </c>
      <c r="BB214">
        <v>0</v>
      </c>
      <c r="BC214">
        <v>0</v>
      </c>
      <c r="BD214">
        <v>0</v>
      </c>
      <c r="BE214">
        <v>0</v>
      </c>
      <c r="BF214">
        <v>1</v>
      </c>
      <c r="BG214">
        <v>0</v>
      </c>
      <c r="BH214">
        <v>0</v>
      </c>
      <c r="BI214">
        <v>0</v>
      </c>
      <c r="BJ214">
        <v>0</v>
      </c>
      <c r="BK214">
        <v>0</v>
      </c>
      <c r="BL214">
        <v>0</v>
      </c>
      <c r="BM214">
        <v>0</v>
      </c>
      <c r="BN214">
        <v>0</v>
      </c>
      <c r="BO214">
        <v>0</v>
      </c>
      <c r="BP214">
        <v>0</v>
      </c>
    </row>
    <row r="215" spans="1:68" x14ac:dyDescent="0.25">
      <c r="A215">
        <v>107</v>
      </c>
      <c r="B215">
        <v>0</v>
      </c>
      <c r="C215">
        <v>0</v>
      </c>
      <c r="D215">
        <v>0</v>
      </c>
      <c r="E215">
        <v>0</v>
      </c>
      <c r="F215">
        <v>0</v>
      </c>
      <c r="G215">
        <v>0</v>
      </c>
      <c r="H215">
        <v>0</v>
      </c>
      <c r="I215">
        <v>0</v>
      </c>
      <c r="J215">
        <v>0</v>
      </c>
      <c r="K215">
        <v>0</v>
      </c>
      <c r="L215">
        <v>0</v>
      </c>
      <c r="M215">
        <v>0</v>
      </c>
      <c r="N215">
        <v>0</v>
      </c>
      <c r="O215">
        <v>0</v>
      </c>
      <c r="P215">
        <v>0</v>
      </c>
      <c r="Q215">
        <v>0</v>
      </c>
      <c r="R215">
        <v>0</v>
      </c>
      <c r="S215">
        <v>0</v>
      </c>
      <c r="T215">
        <v>1</v>
      </c>
      <c r="U215">
        <v>0</v>
      </c>
      <c r="V215">
        <v>0</v>
      </c>
      <c r="W215">
        <v>0</v>
      </c>
      <c r="X215">
        <v>0</v>
      </c>
      <c r="Y215">
        <v>0</v>
      </c>
      <c r="Z215">
        <v>0</v>
      </c>
      <c r="AA215">
        <v>0</v>
      </c>
      <c r="AB215">
        <v>0</v>
      </c>
      <c r="AC215">
        <v>0</v>
      </c>
      <c r="AD215">
        <v>1</v>
      </c>
      <c r="AE215">
        <v>0</v>
      </c>
      <c r="AF215">
        <v>0</v>
      </c>
      <c r="AG215">
        <v>0</v>
      </c>
      <c r="AH215">
        <v>0</v>
      </c>
      <c r="AI215">
        <v>0</v>
      </c>
      <c r="AJ215">
        <v>0</v>
      </c>
      <c r="AK215">
        <v>0</v>
      </c>
      <c r="AL215">
        <v>0</v>
      </c>
      <c r="AM215">
        <v>0</v>
      </c>
      <c r="AN215">
        <v>0</v>
      </c>
      <c r="AO215">
        <v>0</v>
      </c>
      <c r="AP215">
        <v>0</v>
      </c>
      <c r="AQ215">
        <v>0</v>
      </c>
      <c r="AR215">
        <v>0</v>
      </c>
      <c r="AS215">
        <v>0</v>
      </c>
      <c r="AT215">
        <v>0</v>
      </c>
      <c r="AU215">
        <v>0</v>
      </c>
      <c r="AV215">
        <v>0</v>
      </c>
      <c r="AW215">
        <v>1</v>
      </c>
      <c r="AX215">
        <v>0</v>
      </c>
      <c r="AY215">
        <v>0</v>
      </c>
      <c r="AZ215">
        <v>0</v>
      </c>
      <c r="BA215">
        <v>0</v>
      </c>
      <c r="BB215">
        <v>0</v>
      </c>
      <c r="BC215">
        <v>0</v>
      </c>
      <c r="BD215">
        <v>0</v>
      </c>
      <c r="BE215">
        <v>0</v>
      </c>
      <c r="BF215">
        <v>0</v>
      </c>
      <c r="BG215">
        <v>0</v>
      </c>
      <c r="BH215">
        <v>0</v>
      </c>
      <c r="BI215">
        <v>0</v>
      </c>
      <c r="BJ215">
        <v>0</v>
      </c>
      <c r="BK215">
        <v>0</v>
      </c>
      <c r="BL215">
        <v>0</v>
      </c>
      <c r="BM215">
        <v>0</v>
      </c>
      <c r="BN215">
        <v>0</v>
      </c>
      <c r="BO215">
        <v>0</v>
      </c>
      <c r="BP215">
        <v>0</v>
      </c>
    </row>
    <row r="216" spans="1:68" x14ac:dyDescent="0.25">
      <c r="A216">
        <v>108</v>
      </c>
      <c r="B216">
        <v>0</v>
      </c>
      <c r="C216">
        <v>0</v>
      </c>
      <c r="D216">
        <v>1</v>
      </c>
      <c r="E216">
        <v>0</v>
      </c>
      <c r="F216">
        <v>0</v>
      </c>
      <c r="G216">
        <v>0</v>
      </c>
      <c r="H216">
        <v>0</v>
      </c>
      <c r="I216">
        <v>0</v>
      </c>
      <c r="J216">
        <v>0</v>
      </c>
      <c r="K216">
        <v>0</v>
      </c>
      <c r="L216">
        <v>0</v>
      </c>
      <c r="M216">
        <v>0</v>
      </c>
      <c r="N216">
        <v>1</v>
      </c>
      <c r="O216">
        <v>0</v>
      </c>
      <c r="P216">
        <v>0</v>
      </c>
      <c r="Q216">
        <v>0</v>
      </c>
      <c r="R216">
        <v>0</v>
      </c>
      <c r="S216">
        <v>0</v>
      </c>
      <c r="T216">
        <v>0</v>
      </c>
      <c r="U216">
        <v>0</v>
      </c>
      <c r="V216">
        <v>0</v>
      </c>
      <c r="W216">
        <v>0</v>
      </c>
      <c r="X216">
        <v>0</v>
      </c>
      <c r="Y216">
        <v>0</v>
      </c>
      <c r="Z216">
        <v>0</v>
      </c>
      <c r="AA216">
        <v>0</v>
      </c>
      <c r="AB216">
        <v>1</v>
      </c>
      <c r="AC216">
        <v>0</v>
      </c>
      <c r="AD216">
        <v>0</v>
      </c>
      <c r="AE216">
        <v>0</v>
      </c>
      <c r="AF216">
        <v>0</v>
      </c>
      <c r="AG216">
        <v>0</v>
      </c>
      <c r="AH216">
        <v>0</v>
      </c>
      <c r="AI216">
        <v>0</v>
      </c>
      <c r="AJ216">
        <v>0</v>
      </c>
      <c r="AK216">
        <v>0</v>
      </c>
      <c r="AL216">
        <v>0</v>
      </c>
      <c r="AM216">
        <v>0</v>
      </c>
      <c r="AN216">
        <v>0</v>
      </c>
      <c r="AO216">
        <v>0</v>
      </c>
      <c r="AP216">
        <v>0</v>
      </c>
      <c r="AQ216">
        <v>0</v>
      </c>
      <c r="AR216">
        <v>0</v>
      </c>
      <c r="AS216">
        <v>0</v>
      </c>
      <c r="AT216">
        <v>0</v>
      </c>
      <c r="AU216">
        <v>0</v>
      </c>
      <c r="AV216">
        <v>0</v>
      </c>
      <c r="AW216">
        <v>0</v>
      </c>
      <c r="AX216">
        <v>0</v>
      </c>
      <c r="AY216">
        <v>0</v>
      </c>
      <c r="AZ216">
        <v>0</v>
      </c>
      <c r="BA216">
        <v>0</v>
      </c>
      <c r="BB216">
        <v>0</v>
      </c>
      <c r="BC216">
        <v>0</v>
      </c>
      <c r="BD216">
        <v>0</v>
      </c>
      <c r="BE216">
        <v>0</v>
      </c>
      <c r="BF216">
        <v>0</v>
      </c>
      <c r="BG216">
        <v>0</v>
      </c>
      <c r="BH216">
        <v>0</v>
      </c>
      <c r="BI216">
        <v>0</v>
      </c>
      <c r="BJ216">
        <v>0</v>
      </c>
      <c r="BK216">
        <v>0</v>
      </c>
      <c r="BL216">
        <v>0</v>
      </c>
      <c r="BM216">
        <v>0</v>
      </c>
      <c r="BN216">
        <v>0</v>
      </c>
      <c r="BO216">
        <v>0</v>
      </c>
      <c r="BP216">
        <v>0</v>
      </c>
    </row>
    <row r="217" spans="1:68" x14ac:dyDescent="0.25">
      <c r="A217">
        <v>108</v>
      </c>
      <c r="B217">
        <v>0</v>
      </c>
      <c r="C217">
        <v>0</v>
      </c>
      <c r="D217">
        <v>0</v>
      </c>
      <c r="E217">
        <v>0</v>
      </c>
      <c r="F217">
        <v>0</v>
      </c>
      <c r="G217">
        <v>0</v>
      </c>
      <c r="H217">
        <v>0</v>
      </c>
      <c r="I217">
        <v>0</v>
      </c>
      <c r="J217">
        <v>0</v>
      </c>
      <c r="K217">
        <v>0</v>
      </c>
      <c r="L217">
        <v>0</v>
      </c>
      <c r="M217">
        <v>0</v>
      </c>
      <c r="N217">
        <v>0</v>
      </c>
      <c r="O217">
        <v>0</v>
      </c>
      <c r="P217">
        <v>0</v>
      </c>
      <c r="Q217">
        <v>0</v>
      </c>
      <c r="R217">
        <v>1</v>
      </c>
      <c r="S217">
        <v>0</v>
      </c>
      <c r="T217">
        <v>0</v>
      </c>
      <c r="U217">
        <v>0</v>
      </c>
      <c r="V217">
        <v>1</v>
      </c>
      <c r="W217">
        <v>0</v>
      </c>
      <c r="X217">
        <v>0</v>
      </c>
      <c r="Y217">
        <v>0</v>
      </c>
      <c r="Z217">
        <v>0</v>
      </c>
      <c r="AA217">
        <v>0</v>
      </c>
      <c r="AB217">
        <v>0</v>
      </c>
      <c r="AC217">
        <v>0</v>
      </c>
      <c r="AD217">
        <v>0</v>
      </c>
      <c r="AE217">
        <v>0</v>
      </c>
      <c r="AF217">
        <v>1</v>
      </c>
      <c r="AG217">
        <v>0</v>
      </c>
      <c r="AH217">
        <v>0</v>
      </c>
      <c r="AI217">
        <v>0</v>
      </c>
      <c r="AJ217">
        <v>0</v>
      </c>
      <c r="AK217">
        <v>0</v>
      </c>
      <c r="AL217">
        <v>0</v>
      </c>
      <c r="AM217">
        <v>0</v>
      </c>
      <c r="AN217">
        <v>0</v>
      </c>
      <c r="AO217">
        <v>0</v>
      </c>
      <c r="AP217">
        <v>0</v>
      </c>
      <c r="AQ217">
        <v>0</v>
      </c>
      <c r="AR217">
        <v>0</v>
      </c>
      <c r="AS217">
        <v>0</v>
      </c>
      <c r="AT217">
        <v>0</v>
      </c>
      <c r="AU217">
        <v>0</v>
      </c>
      <c r="AV217">
        <v>0</v>
      </c>
      <c r="AW217">
        <v>0</v>
      </c>
      <c r="AX217">
        <v>0</v>
      </c>
      <c r="AY217">
        <v>0</v>
      </c>
      <c r="AZ217">
        <v>0</v>
      </c>
      <c r="BA217">
        <v>0</v>
      </c>
      <c r="BB217">
        <v>0</v>
      </c>
      <c r="BC217">
        <v>0</v>
      </c>
      <c r="BD217">
        <v>0</v>
      </c>
      <c r="BE217">
        <v>0</v>
      </c>
      <c r="BF217">
        <v>0</v>
      </c>
      <c r="BG217">
        <v>0</v>
      </c>
      <c r="BH217">
        <v>0</v>
      </c>
      <c r="BI217">
        <v>0</v>
      </c>
      <c r="BJ217">
        <v>0</v>
      </c>
      <c r="BK217">
        <v>0</v>
      </c>
      <c r="BL217">
        <v>0</v>
      </c>
      <c r="BM217">
        <v>0</v>
      </c>
      <c r="BN217">
        <v>0</v>
      </c>
      <c r="BO217">
        <v>0</v>
      </c>
      <c r="BP217">
        <v>0</v>
      </c>
    </row>
    <row r="218" spans="1:68" x14ac:dyDescent="0.25">
      <c r="A218">
        <v>109</v>
      </c>
      <c r="B218">
        <v>0</v>
      </c>
      <c r="C218">
        <v>0</v>
      </c>
      <c r="D218">
        <v>0</v>
      </c>
      <c r="E218">
        <v>1</v>
      </c>
      <c r="F218">
        <v>0</v>
      </c>
      <c r="G218">
        <v>0</v>
      </c>
      <c r="H218">
        <v>0</v>
      </c>
      <c r="I218">
        <v>0</v>
      </c>
      <c r="J218">
        <v>0</v>
      </c>
      <c r="K218">
        <v>0</v>
      </c>
      <c r="L218">
        <v>0</v>
      </c>
      <c r="M218">
        <v>0</v>
      </c>
      <c r="N218">
        <v>0</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1</v>
      </c>
      <c r="AJ218">
        <v>0</v>
      </c>
      <c r="AK218">
        <v>0</v>
      </c>
      <c r="AL218">
        <v>0</v>
      </c>
      <c r="AM218">
        <v>0</v>
      </c>
      <c r="AN218">
        <v>0</v>
      </c>
      <c r="AO218">
        <v>0</v>
      </c>
      <c r="AP218">
        <v>0</v>
      </c>
      <c r="AQ218">
        <v>0</v>
      </c>
      <c r="AR218">
        <v>0</v>
      </c>
      <c r="AS218">
        <v>0</v>
      </c>
      <c r="AT218">
        <v>0</v>
      </c>
      <c r="AU218">
        <v>0</v>
      </c>
      <c r="AV218">
        <v>0</v>
      </c>
      <c r="AW218">
        <v>0</v>
      </c>
      <c r="AX218">
        <v>0</v>
      </c>
      <c r="AY218">
        <v>0</v>
      </c>
      <c r="AZ218">
        <v>0</v>
      </c>
      <c r="BA218">
        <v>0</v>
      </c>
      <c r="BB218">
        <v>0</v>
      </c>
      <c r="BC218">
        <v>1</v>
      </c>
      <c r="BD218">
        <v>0</v>
      </c>
      <c r="BE218">
        <v>0</v>
      </c>
      <c r="BF218">
        <v>0</v>
      </c>
      <c r="BG218">
        <v>0</v>
      </c>
      <c r="BH218">
        <v>0</v>
      </c>
      <c r="BI218">
        <v>0</v>
      </c>
      <c r="BJ218">
        <v>0</v>
      </c>
      <c r="BK218">
        <v>0</v>
      </c>
      <c r="BL218">
        <v>0</v>
      </c>
      <c r="BM218">
        <v>0</v>
      </c>
      <c r="BN218">
        <v>0</v>
      </c>
      <c r="BO218">
        <v>0</v>
      </c>
      <c r="BP218">
        <v>0</v>
      </c>
    </row>
    <row r="219" spans="1:68" x14ac:dyDescent="0.25">
      <c r="A219">
        <v>109</v>
      </c>
      <c r="B219">
        <v>0</v>
      </c>
      <c r="C219">
        <v>0</v>
      </c>
      <c r="D219">
        <v>0</v>
      </c>
      <c r="E219">
        <v>0</v>
      </c>
      <c r="F219">
        <v>0</v>
      </c>
      <c r="G219">
        <v>1</v>
      </c>
      <c r="H219">
        <v>0</v>
      </c>
      <c r="I219">
        <v>0</v>
      </c>
      <c r="J219">
        <v>0</v>
      </c>
      <c r="K219">
        <v>1</v>
      </c>
      <c r="L219">
        <v>0</v>
      </c>
      <c r="M219">
        <v>0</v>
      </c>
      <c r="N219">
        <v>0</v>
      </c>
      <c r="O219">
        <v>0</v>
      </c>
      <c r="P219">
        <v>0</v>
      </c>
      <c r="Q219">
        <v>0</v>
      </c>
      <c r="R219">
        <v>0</v>
      </c>
      <c r="S219">
        <v>0</v>
      </c>
      <c r="T219">
        <v>0</v>
      </c>
      <c r="U219">
        <v>0</v>
      </c>
      <c r="V219">
        <v>0</v>
      </c>
      <c r="W219">
        <v>0</v>
      </c>
      <c r="X219">
        <v>0</v>
      </c>
      <c r="Y219">
        <v>0</v>
      </c>
      <c r="Z219">
        <v>1</v>
      </c>
      <c r="AA219">
        <v>0</v>
      </c>
      <c r="AB219">
        <v>0</v>
      </c>
      <c r="AC219">
        <v>0</v>
      </c>
      <c r="AD219">
        <v>0</v>
      </c>
      <c r="AE219">
        <v>0</v>
      </c>
      <c r="AF219">
        <v>0</v>
      </c>
      <c r="AG219">
        <v>0</v>
      </c>
      <c r="AH219">
        <v>0</v>
      </c>
      <c r="AI219">
        <v>0</v>
      </c>
      <c r="AJ219">
        <v>0</v>
      </c>
      <c r="AK219">
        <v>0</v>
      </c>
      <c r="AL219">
        <v>0</v>
      </c>
      <c r="AM219">
        <v>0</v>
      </c>
      <c r="AN219">
        <v>0</v>
      </c>
      <c r="AO219">
        <v>0</v>
      </c>
      <c r="AP219">
        <v>0</v>
      </c>
      <c r="AQ219">
        <v>0</v>
      </c>
      <c r="AR219">
        <v>0</v>
      </c>
      <c r="AS219">
        <v>0</v>
      </c>
      <c r="AT219">
        <v>0</v>
      </c>
      <c r="AU219">
        <v>0</v>
      </c>
      <c r="AV219">
        <v>0</v>
      </c>
      <c r="AW219">
        <v>0</v>
      </c>
      <c r="AX219">
        <v>0</v>
      </c>
      <c r="AY219">
        <v>0</v>
      </c>
      <c r="AZ219">
        <v>0</v>
      </c>
      <c r="BA219">
        <v>0</v>
      </c>
      <c r="BB219">
        <v>0</v>
      </c>
      <c r="BC219">
        <v>0</v>
      </c>
      <c r="BD219">
        <v>0</v>
      </c>
      <c r="BE219">
        <v>0</v>
      </c>
      <c r="BF219">
        <v>0</v>
      </c>
      <c r="BG219">
        <v>0</v>
      </c>
      <c r="BH219">
        <v>0</v>
      </c>
      <c r="BI219">
        <v>0</v>
      </c>
      <c r="BJ219">
        <v>0</v>
      </c>
      <c r="BK219">
        <v>0</v>
      </c>
      <c r="BL219">
        <v>0</v>
      </c>
      <c r="BM219">
        <v>0</v>
      </c>
      <c r="BN219">
        <v>0</v>
      </c>
      <c r="BO219">
        <v>0</v>
      </c>
      <c r="BP219">
        <v>0</v>
      </c>
    </row>
    <row r="220" spans="1:68" x14ac:dyDescent="0.25">
      <c r="A220">
        <v>110</v>
      </c>
      <c r="B220">
        <v>0</v>
      </c>
      <c r="C220">
        <v>0</v>
      </c>
      <c r="D220">
        <v>0</v>
      </c>
      <c r="E220">
        <v>0</v>
      </c>
      <c r="F220">
        <v>0</v>
      </c>
      <c r="G220">
        <v>0</v>
      </c>
      <c r="H220">
        <v>0</v>
      </c>
      <c r="I220">
        <v>0</v>
      </c>
      <c r="J220">
        <v>0</v>
      </c>
      <c r="K220">
        <v>0</v>
      </c>
      <c r="L220">
        <v>0</v>
      </c>
      <c r="M220">
        <v>1</v>
      </c>
      <c r="N220">
        <v>0</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v>0</v>
      </c>
      <c r="AO220">
        <v>0</v>
      </c>
      <c r="AP220">
        <v>0</v>
      </c>
      <c r="AQ220">
        <v>0</v>
      </c>
      <c r="AR220">
        <v>0</v>
      </c>
      <c r="AS220">
        <v>0</v>
      </c>
      <c r="AT220">
        <v>0</v>
      </c>
      <c r="AU220">
        <v>0</v>
      </c>
      <c r="AV220">
        <v>0</v>
      </c>
      <c r="AW220">
        <v>0</v>
      </c>
      <c r="AX220">
        <v>0</v>
      </c>
      <c r="AY220">
        <v>0</v>
      </c>
      <c r="AZ220">
        <v>0</v>
      </c>
      <c r="BA220">
        <v>1</v>
      </c>
      <c r="BB220">
        <v>0</v>
      </c>
      <c r="BC220">
        <v>0</v>
      </c>
      <c r="BD220">
        <v>0</v>
      </c>
      <c r="BE220">
        <v>0</v>
      </c>
      <c r="BF220">
        <v>0</v>
      </c>
      <c r="BG220">
        <v>0</v>
      </c>
      <c r="BH220">
        <v>0</v>
      </c>
      <c r="BI220">
        <v>0</v>
      </c>
      <c r="BJ220">
        <v>0</v>
      </c>
      <c r="BK220">
        <v>0</v>
      </c>
      <c r="BL220">
        <v>0</v>
      </c>
      <c r="BM220">
        <v>0</v>
      </c>
      <c r="BN220">
        <v>0</v>
      </c>
      <c r="BO220">
        <v>0</v>
      </c>
      <c r="BP220">
        <v>0</v>
      </c>
    </row>
    <row r="221" spans="1:68" x14ac:dyDescent="0.25">
      <c r="A221">
        <v>110</v>
      </c>
      <c r="B221">
        <v>0</v>
      </c>
      <c r="C221">
        <v>0</v>
      </c>
      <c r="D221">
        <v>0</v>
      </c>
      <c r="E221">
        <v>0</v>
      </c>
      <c r="F221">
        <v>0</v>
      </c>
      <c r="G221">
        <v>0</v>
      </c>
      <c r="H221">
        <v>0</v>
      </c>
      <c r="I221">
        <v>0</v>
      </c>
      <c r="J221">
        <v>0</v>
      </c>
      <c r="K221">
        <v>0</v>
      </c>
      <c r="L221">
        <v>0</v>
      </c>
      <c r="M221">
        <v>0</v>
      </c>
      <c r="N221">
        <v>0</v>
      </c>
      <c r="O221">
        <v>0</v>
      </c>
      <c r="P221">
        <v>0</v>
      </c>
      <c r="Q221">
        <v>0</v>
      </c>
      <c r="R221">
        <v>0</v>
      </c>
      <c r="S221">
        <v>0</v>
      </c>
      <c r="T221">
        <v>0</v>
      </c>
      <c r="U221">
        <v>0</v>
      </c>
      <c r="V221">
        <v>0</v>
      </c>
      <c r="W221">
        <v>0</v>
      </c>
      <c r="X221">
        <v>0</v>
      </c>
      <c r="Y221">
        <v>0</v>
      </c>
      <c r="Z221">
        <v>0</v>
      </c>
      <c r="AA221">
        <v>0</v>
      </c>
      <c r="AB221">
        <v>0</v>
      </c>
      <c r="AC221">
        <v>0</v>
      </c>
      <c r="AD221">
        <v>0</v>
      </c>
      <c r="AE221">
        <v>1</v>
      </c>
      <c r="AF221">
        <v>0</v>
      </c>
      <c r="AG221">
        <v>0</v>
      </c>
      <c r="AH221">
        <v>0</v>
      </c>
      <c r="AI221">
        <v>0</v>
      </c>
      <c r="AJ221">
        <v>0</v>
      </c>
      <c r="AK221">
        <v>0</v>
      </c>
      <c r="AL221">
        <v>0</v>
      </c>
      <c r="AM221">
        <v>0</v>
      </c>
      <c r="AN221">
        <v>0</v>
      </c>
      <c r="AO221">
        <v>0</v>
      </c>
      <c r="AP221">
        <v>0</v>
      </c>
      <c r="AQ221">
        <v>0</v>
      </c>
      <c r="AR221">
        <v>0</v>
      </c>
      <c r="AS221">
        <v>0</v>
      </c>
      <c r="AT221">
        <v>0</v>
      </c>
      <c r="AU221">
        <v>0</v>
      </c>
      <c r="AV221">
        <v>0</v>
      </c>
      <c r="AW221">
        <v>0</v>
      </c>
      <c r="AX221">
        <v>0</v>
      </c>
      <c r="AY221">
        <v>0</v>
      </c>
      <c r="AZ221">
        <v>0</v>
      </c>
      <c r="BA221">
        <v>0</v>
      </c>
      <c r="BB221">
        <v>0</v>
      </c>
      <c r="BC221">
        <v>0</v>
      </c>
      <c r="BD221">
        <v>0</v>
      </c>
      <c r="BE221">
        <v>0</v>
      </c>
      <c r="BF221">
        <v>0</v>
      </c>
      <c r="BG221">
        <v>0</v>
      </c>
      <c r="BH221">
        <v>0</v>
      </c>
      <c r="BI221">
        <v>0</v>
      </c>
      <c r="BJ221">
        <v>0</v>
      </c>
      <c r="BK221">
        <v>0</v>
      </c>
      <c r="BL221">
        <v>0</v>
      </c>
      <c r="BM221">
        <v>1</v>
      </c>
      <c r="BN221">
        <v>0</v>
      </c>
      <c r="BO221">
        <v>0</v>
      </c>
      <c r="BP221">
        <v>1</v>
      </c>
    </row>
    <row r="222" spans="1:68" x14ac:dyDescent="0.25">
      <c r="A222">
        <v>111</v>
      </c>
      <c r="B222">
        <v>0</v>
      </c>
      <c r="C222">
        <v>0</v>
      </c>
      <c r="D222">
        <v>0</v>
      </c>
      <c r="E222">
        <v>0</v>
      </c>
      <c r="F222">
        <v>0</v>
      </c>
      <c r="G222">
        <v>0</v>
      </c>
      <c r="H222">
        <v>0</v>
      </c>
      <c r="I222">
        <v>0</v>
      </c>
      <c r="J222">
        <v>0</v>
      </c>
      <c r="K222">
        <v>0</v>
      </c>
      <c r="L222">
        <v>0</v>
      </c>
      <c r="M222">
        <v>0</v>
      </c>
      <c r="N222">
        <v>0</v>
      </c>
      <c r="O222">
        <v>0</v>
      </c>
      <c r="P222">
        <v>0</v>
      </c>
      <c r="Q222">
        <v>0</v>
      </c>
      <c r="R222">
        <v>0</v>
      </c>
      <c r="S222">
        <v>0</v>
      </c>
      <c r="T222">
        <v>0</v>
      </c>
      <c r="U222">
        <v>0</v>
      </c>
      <c r="V222">
        <v>0</v>
      </c>
      <c r="W222">
        <v>0</v>
      </c>
      <c r="X222">
        <v>1</v>
      </c>
      <c r="Y222">
        <v>0</v>
      </c>
      <c r="Z222">
        <v>0</v>
      </c>
      <c r="AA222">
        <v>0</v>
      </c>
      <c r="AB222">
        <v>0</v>
      </c>
      <c r="AC222">
        <v>0</v>
      </c>
      <c r="AD222">
        <v>0</v>
      </c>
      <c r="AE222">
        <v>0</v>
      </c>
      <c r="AF222">
        <v>0</v>
      </c>
      <c r="AG222">
        <v>1</v>
      </c>
      <c r="AH222">
        <v>0</v>
      </c>
      <c r="AI222">
        <v>0</v>
      </c>
      <c r="AJ222">
        <v>0</v>
      </c>
      <c r="AK222">
        <v>0</v>
      </c>
      <c r="AL222">
        <v>0</v>
      </c>
      <c r="AM222">
        <v>0</v>
      </c>
      <c r="AN222">
        <v>0</v>
      </c>
      <c r="AO222">
        <v>0</v>
      </c>
      <c r="AP222">
        <v>0</v>
      </c>
      <c r="AQ222">
        <v>0</v>
      </c>
      <c r="AR222">
        <v>0</v>
      </c>
      <c r="AS222">
        <v>0</v>
      </c>
      <c r="AT222">
        <v>0</v>
      </c>
      <c r="AU222">
        <v>0</v>
      </c>
      <c r="AV222">
        <v>0</v>
      </c>
      <c r="AW222">
        <v>0</v>
      </c>
      <c r="AX222">
        <v>1</v>
      </c>
      <c r="AY222">
        <v>0</v>
      </c>
      <c r="AZ222">
        <v>0</v>
      </c>
      <c r="BA222">
        <v>0</v>
      </c>
      <c r="BB222">
        <v>0</v>
      </c>
      <c r="BC222">
        <v>0</v>
      </c>
      <c r="BD222">
        <v>0</v>
      </c>
      <c r="BE222">
        <v>0</v>
      </c>
      <c r="BF222">
        <v>0</v>
      </c>
      <c r="BG222">
        <v>0</v>
      </c>
      <c r="BH222">
        <v>0</v>
      </c>
      <c r="BI222">
        <v>0</v>
      </c>
      <c r="BJ222">
        <v>0</v>
      </c>
      <c r="BK222">
        <v>0</v>
      </c>
      <c r="BL222">
        <v>0</v>
      </c>
      <c r="BM222">
        <v>0</v>
      </c>
      <c r="BN222">
        <v>0</v>
      </c>
      <c r="BO222">
        <v>0</v>
      </c>
      <c r="BP222">
        <v>0</v>
      </c>
    </row>
    <row r="223" spans="1:68" x14ac:dyDescent="0.25">
      <c r="A223">
        <v>111</v>
      </c>
      <c r="B223">
        <v>0</v>
      </c>
      <c r="C223">
        <v>0</v>
      </c>
      <c r="D223">
        <v>0</v>
      </c>
      <c r="E223">
        <v>0</v>
      </c>
      <c r="F223">
        <v>0</v>
      </c>
      <c r="G223">
        <v>0</v>
      </c>
      <c r="H223">
        <v>1</v>
      </c>
      <c r="I223">
        <v>0</v>
      </c>
      <c r="J223">
        <v>1</v>
      </c>
      <c r="K223">
        <v>0</v>
      </c>
      <c r="L223">
        <v>0</v>
      </c>
      <c r="M223">
        <v>0</v>
      </c>
      <c r="N223">
        <v>0</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1</v>
      </c>
      <c r="AL223">
        <v>0</v>
      </c>
      <c r="AM223">
        <v>0</v>
      </c>
      <c r="AN223">
        <v>0</v>
      </c>
      <c r="AO223">
        <v>0</v>
      </c>
      <c r="AP223">
        <v>0</v>
      </c>
      <c r="AQ223">
        <v>0</v>
      </c>
      <c r="AR223">
        <v>0</v>
      </c>
      <c r="AS223">
        <v>0</v>
      </c>
      <c r="AT223">
        <v>0</v>
      </c>
      <c r="AU223">
        <v>0</v>
      </c>
      <c r="AV223">
        <v>0</v>
      </c>
      <c r="AW223">
        <v>0</v>
      </c>
      <c r="AX223">
        <v>0</v>
      </c>
      <c r="AY223">
        <v>0</v>
      </c>
      <c r="AZ223">
        <v>0</v>
      </c>
      <c r="BA223">
        <v>0</v>
      </c>
      <c r="BB223">
        <v>0</v>
      </c>
      <c r="BC223">
        <v>0</v>
      </c>
      <c r="BD223">
        <v>0</v>
      </c>
      <c r="BE223">
        <v>0</v>
      </c>
      <c r="BF223">
        <v>0</v>
      </c>
      <c r="BG223">
        <v>0</v>
      </c>
      <c r="BH223">
        <v>0</v>
      </c>
      <c r="BI223">
        <v>0</v>
      </c>
      <c r="BJ223">
        <v>0</v>
      </c>
      <c r="BK223">
        <v>0</v>
      </c>
      <c r="BL223">
        <v>0</v>
      </c>
      <c r="BM223">
        <v>0</v>
      </c>
      <c r="BN223">
        <v>0</v>
      </c>
      <c r="BO223">
        <v>0</v>
      </c>
      <c r="BP223">
        <v>0</v>
      </c>
    </row>
    <row r="224" spans="1:68" x14ac:dyDescent="0.25">
      <c r="A224">
        <v>112</v>
      </c>
      <c r="B224">
        <v>0</v>
      </c>
      <c r="C224">
        <v>0</v>
      </c>
      <c r="D224">
        <v>0</v>
      </c>
      <c r="E224">
        <v>0</v>
      </c>
      <c r="F224">
        <v>0</v>
      </c>
      <c r="G224">
        <v>0</v>
      </c>
      <c r="H224">
        <v>0</v>
      </c>
      <c r="I224">
        <v>0</v>
      </c>
      <c r="J224">
        <v>0</v>
      </c>
      <c r="K224">
        <v>0</v>
      </c>
      <c r="L224">
        <v>0</v>
      </c>
      <c r="M224">
        <v>0</v>
      </c>
      <c r="N224">
        <v>0</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0</v>
      </c>
      <c r="AN224">
        <v>0</v>
      </c>
      <c r="AO224">
        <v>0</v>
      </c>
      <c r="AP224">
        <v>0</v>
      </c>
      <c r="AQ224">
        <v>0</v>
      </c>
      <c r="AR224">
        <v>0</v>
      </c>
      <c r="AS224">
        <v>0</v>
      </c>
      <c r="AT224">
        <v>0</v>
      </c>
      <c r="AU224">
        <v>0</v>
      </c>
      <c r="AV224">
        <v>0</v>
      </c>
      <c r="AW224">
        <v>0</v>
      </c>
      <c r="AX224">
        <v>0</v>
      </c>
      <c r="AY224">
        <v>1</v>
      </c>
      <c r="AZ224">
        <v>1</v>
      </c>
      <c r="BA224">
        <v>0</v>
      </c>
      <c r="BB224">
        <v>0</v>
      </c>
      <c r="BC224">
        <v>0</v>
      </c>
      <c r="BD224">
        <v>0</v>
      </c>
      <c r="BE224">
        <v>0</v>
      </c>
      <c r="BF224">
        <v>0</v>
      </c>
      <c r="BG224">
        <v>1</v>
      </c>
      <c r="BH224">
        <v>0</v>
      </c>
      <c r="BI224">
        <v>0</v>
      </c>
      <c r="BJ224">
        <v>0</v>
      </c>
      <c r="BK224">
        <v>0</v>
      </c>
      <c r="BL224">
        <v>0</v>
      </c>
      <c r="BM224">
        <v>0</v>
      </c>
      <c r="BN224">
        <v>0</v>
      </c>
      <c r="BO224">
        <v>0</v>
      </c>
      <c r="BP224">
        <v>0</v>
      </c>
    </row>
    <row r="225" spans="1:68" x14ac:dyDescent="0.25">
      <c r="A225">
        <v>112</v>
      </c>
      <c r="B225">
        <v>0</v>
      </c>
      <c r="C225">
        <v>0</v>
      </c>
      <c r="D225">
        <v>0</v>
      </c>
      <c r="E225">
        <v>0</v>
      </c>
      <c r="F225">
        <v>0</v>
      </c>
      <c r="G225">
        <v>0</v>
      </c>
      <c r="H225">
        <v>0</v>
      </c>
      <c r="I225">
        <v>0</v>
      </c>
      <c r="J225">
        <v>0</v>
      </c>
      <c r="K225">
        <v>0</v>
      </c>
      <c r="L225">
        <v>1</v>
      </c>
      <c r="M225">
        <v>0</v>
      </c>
      <c r="N225">
        <v>0</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c r="AO225">
        <v>0</v>
      </c>
      <c r="AP225">
        <v>0</v>
      </c>
      <c r="AQ225">
        <v>0</v>
      </c>
      <c r="AR225">
        <v>0</v>
      </c>
      <c r="AS225">
        <v>0</v>
      </c>
      <c r="AT225">
        <v>1</v>
      </c>
      <c r="AU225">
        <v>0</v>
      </c>
      <c r="AV225">
        <v>0</v>
      </c>
      <c r="AW225">
        <v>0</v>
      </c>
      <c r="AX225">
        <v>0</v>
      </c>
      <c r="AY225">
        <v>0</v>
      </c>
      <c r="AZ225">
        <v>0</v>
      </c>
      <c r="BA225">
        <v>0</v>
      </c>
      <c r="BB225">
        <v>0</v>
      </c>
      <c r="BC225">
        <v>0</v>
      </c>
      <c r="BD225">
        <v>0</v>
      </c>
      <c r="BE225">
        <v>0</v>
      </c>
      <c r="BF225">
        <v>0</v>
      </c>
      <c r="BG225">
        <v>0</v>
      </c>
      <c r="BH225">
        <v>0</v>
      </c>
      <c r="BI225">
        <v>0</v>
      </c>
      <c r="BJ225">
        <v>0</v>
      </c>
      <c r="BK225">
        <v>0</v>
      </c>
      <c r="BL225">
        <v>0</v>
      </c>
      <c r="BM225">
        <v>0</v>
      </c>
      <c r="BN225">
        <v>0</v>
      </c>
      <c r="BO225">
        <v>0</v>
      </c>
      <c r="BP225">
        <v>0</v>
      </c>
    </row>
    <row r="1001" spans="2:2" x14ac:dyDescent="0.25">
      <c r="B1001">
        <f>MATCH(1,B2:B16,0)</f>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536"/>
  <sheetViews>
    <sheetView workbookViewId="0">
      <selection activeCell="A2" sqref="A2:I2"/>
    </sheetView>
  </sheetViews>
  <sheetFormatPr defaultRowHeight="15" x14ac:dyDescent="0.25"/>
  <sheetData>
    <row r="1" spans="1:9" ht="15.75" thickBot="1" x14ac:dyDescent="0.3">
      <c r="A1" t="s">
        <v>3733</v>
      </c>
    </row>
    <row r="2" spans="1:9" ht="16.5" thickTop="1" thickBot="1" x14ac:dyDescent="0.3">
      <c r="A2" s="45" t="s">
        <v>3737</v>
      </c>
      <c r="B2" s="46"/>
      <c r="C2" s="46"/>
      <c r="D2" s="46"/>
      <c r="E2" s="46"/>
      <c r="F2" s="46"/>
      <c r="G2" s="46"/>
      <c r="H2" s="46"/>
      <c r="I2" s="47"/>
    </row>
    <row r="3" spans="1:9" ht="15.75" thickTop="1" x14ac:dyDescent="0.25"/>
    <row r="7" spans="1:9" x14ac:dyDescent="0.25">
      <c r="A7" t="s">
        <v>0</v>
      </c>
      <c r="B7" t="s">
        <v>3739</v>
      </c>
    </row>
    <row r="8" spans="1:9" x14ac:dyDescent="0.25">
      <c r="A8">
        <v>179</v>
      </c>
    </row>
    <row r="16" spans="1:9" x14ac:dyDescent="0.25">
      <c r="A16">
        <v>231</v>
      </c>
    </row>
    <row r="24" spans="1:2" x14ac:dyDescent="0.25">
      <c r="A24">
        <v>599</v>
      </c>
      <c r="B24" t="s">
        <v>3729</v>
      </c>
    </row>
    <row r="32" spans="1:2" x14ac:dyDescent="0.25">
      <c r="A32">
        <v>932</v>
      </c>
    </row>
    <row r="40" spans="1:1" x14ac:dyDescent="0.25">
      <c r="A40">
        <v>971</v>
      </c>
    </row>
    <row r="48" spans="1:1" x14ac:dyDescent="0.25">
      <c r="A48">
        <v>987</v>
      </c>
    </row>
    <row r="56" spans="1:1" x14ac:dyDescent="0.25">
      <c r="A56">
        <v>1266</v>
      </c>
    </row>
    <row r="64" spans="1:1" x14ac:dyDescent="0.25">
      <c r="A64">
        <v>1311</v>
      </c>
    </row>
    <row r="72" spans="1:1" x14ac:dyDescent="0.25">
      <c r="A72">
        <v>1425</v>
      </c>
    </row>
    <row r="80" spans="1:1" x14ac:dyDescent="0.25">
      <c r="A80">
        <v>1577</v>
      </c>
    </row>
    <row r="88" spans="1:2" x14ac:dyDescent="0.25">
      <c r="A88">
        <v>1648</v>
      </c>
    </row>
    <row r="96" spans="1:2" x14ac:dyDescent="0.25">
      <c r="A96">
        <v>1671</v>
      </c>
      <c r="B96" t="s">
        <v>3729</v>
      </c>
    </row>
    <row r="104" spans="1:2" x14ac:dyDescent="0.25">
      <c r="A104">
        <v>1690</v>
      </c>
    </row>
    <row r="112" spans="1:2" x14ac:dyDescent="0.25">
      <c r="A112">
        <v>1700</v>
      </c>
      <c r="B112" t="s">
        <v>3729</v>
      </c>
    </row>
    <row r="120" spans="1:1" x14ac:dyDescent="0.25">
      <c r="A120">
        <v>1746</v>
      </c>
    </row>
    <row r="128" spans="1:1" x14ac:dyDescent="0.25">
      <c r="A128">
        <v>1902</v>
      </c>
    </row>
    <row r="136" spans="1:1" x14ac:dyDescent="0.25">
      <c r="A136">
        <v>1937</v>
      </c>
    </row>
    <row r="144" spans="1:1" x14ac:dyDescent="0.25">
      <c r="A144">
        <v>2059</v>
      </c>
    </row>
    <row r="152" spans="1:1" x14ac:dyDescent="0.25">
      <c r="A152">
        <v>2122</v>
      </c>
    </row>
    <row r="160" spans="1:1" x14ac:dyDescent="0.25">
      <c r="A160">
        <v>2359</v>
      </c>
    </row>
    <row r="168" spans="1:1" x14ac:dyDescent="0.25">
      <c r="A168">
        <v>2471</v>
      </c>
    </row>
    <row r="176" spans="1:1" x14ac:dyDescent="0.25">
      <c r="A176">
        <v>2556</v>
      </c>
    </row>
    <row r="184" spans="1:1" x14ac:dyDescent="0.25">
      <c r="A184">
        <v>2557</v>
      </c>
    </row>
    <row r="192" spans="1:1" x14ac:dyDescent="0.25">
      <c r="A192">
        <v>2637</v>
      </c>
    </row>
    <row r="200" spans="1:1" x14ac:dyDescent="0.25">
      <c r="A200">
        <v>2930</v>
      </c>
    </row>
    <row r="208" spans="1:1" x14ac:dyDescent="0.25">
      <c r="A208">
        <v>2974</v>
      </c>
    </row>
    <row r="216" spans="1:1" x14ac:dyDescent="0.25">
      <c r="A216">
        <v>2992</v>
      </c>
    </row>
    <row r="224" spans="1:1" x14ac:dyDescent="0.25">
      <c r="A224">
        <v>3024</v>
      </c>
    </row>
    <row r="232" spans="1:1" x14ac:dyDescent="0.25">
      <c r="A232">
        <v>3035</v>
      </c>
    </row>
    <row r="240" spans="1:1" x14ac:dyDescent="0.25">
      <c r="A240">
        <v>3128</v>
      </c>
    </row>
    <row r="248" spans="1:1" x14ac:dyDescent="0.25">
      <c r="A248">
        <v>3196</v>
      </c>
    </row>
    <row r="256" spans="1:1" x14ac:dyDescent="0.25">
      <c r="A256">
        <v>3238</v>
      </c>
    </row>
    <row r="264" spans="1:1" x14ac:dyDescent="0.25">
      <c r="A264">
        <v>3256</v>
      </c>
    </row>
    <row r="272" spans="1:1" x14ac:dyDescent="0.25">
      <c r="A272">
        <v>3339</v>
      </c>
    </row>
    <row r="280" spans="1:2" x14ac:dyDescent="0.25">
      <c r="A280">
        <v>3490</v>
      </c>
    </row>
    <row r="288" spans="1:2" x14ac:dyDescent="0.25">
      <c r="A288">
        <v>3646</v>
      </c>
      <c r="B288" t="s">
        <v>3729</v>
      </c>
    </row>
    <row r="296" spans="1:2" x14ac:dyDescent="0.25">
      <c r="A296">
        <v>3648</v>
      </c>
      <c r="B296" t="s">
        <v>3729</v>
      </c>
    </row>
    <row r="304" spans="1:2" x14ac:dyDescent="0.25">
      <c r="A304">
        <v>3674</v>
      </c>
    </row>
    <row r="312" spans="1:2" x14ac:dyDescent="0.25">
      <c r="A312">
        <v>3721</v>
      </c>
      <c r="B312" t="s">
        <v>3729</v>
      </c>
    </row>
    <row r="320" spans="1:2" x14ac:dyDescent="0.25">
      <c r="A320">
        <v>3802</v>
      </c>
    </row>
    <row r="328" spans="1:1" x14ac:dyDescent="0.25">
      <c r="A328">
        <v>3925</v>
      </c>
    </row>
    <row r="336" spans="1:1" x14ac:dyDescent="0.25">
      <c r="A336">
        <v>4063</v>
      </c>
    </row>
    <row r="344" spans="1:2" x14ac:dyDescent="0.25">
      <c r="A344">
        <v>4091</v>
      </c>
      <c r="B344" t="s">
        <v>3729</v>
      </c>
    </row>
    <row r="352" spans="1:2" x14ac:dyDescent="0.25">
      <c r="A352">
        <v>4125</v>
      </c>
    </row>
    <row r="360" spans="1:2" x14ac:dyDescent="0.25">
      <c r="A360">
        <v>4334</v>
      </c>
    </row>
    <row r="368" spans="1:2" x14ac:dyDescent="0.25">
      <c r="A368">
        <v>4501</v>
      </c>
      <c r="B368" t="s">
        <v>3729</v>
      </c>
    </row>
    <row r="376" spans="1:1" x14ac:dyDescent="0.25">
      <c r="A376">
        <v>4910</v>
      </c>
    </row>
    <row r="384" spans="1:1" x14ac:dyDescent="0.25">
      <c r="A384">
        <v>4911</v>
      </c>
    </row>
    <row r="392" spans="1:2" x14ac:dyDescent="0.25">
      <c r="A392">
        <v>4990</v>
      </c>
      <c r="B392" t="s">
        <v>3729</v>
      </c>
    </row>
    <row r="400" spans="1:2" x14ac:dyDescent="0.25">
      <c r="A400">
        <v>5006</v>
      </c>
      <c r="B400" t="s">
        <v>3729</v>
      </c>
    </row>
    <row r="408" spans="1:1" x14ac:dyDescent="0.25">
      <c r="A408">
        <v>5293</v>
      </c>
    </row>
    <row r="416" spans="1:1" x14ac:dyDescent="0.25">
      <c r="A416">
        <v>5468</v>
      </c>
    </row>
    <row r="424" spans="1:2" x14ac:dyDescent="0.25">
      <c r="A424">
        <v>5511</v>
      </c>
      <c r="B424" t="s">
        <v>3729</v>
      </c>
    </row>
    <row r="432" spans="1:2" x14ac:dyDescent="0.25">
      <c r="A432">
        <v>5526</v>
      </c>
    </row>
    <row r="440" spans="1:1" x14ac:dyDescent="0.25">
      <c r="A440">
        <v>5607</v>
      </c>
    </row>
    <row r="448" spans="1:1" x14ac:dyDescent="0.25">
      <c r="A448">
        <v>5627</v>
      </c>
    </row>
    <row r="456" spans="1:1" x14ac:dyDescent="0.25">
      <c r="A456">
        <v>5985</v>
      </c>
    </row>
    <row r="464" spans="1:1" x14ac:dyDescent="0.25">
      <c r="A464">
        <v>6133</v>
      </c>
    </row>
    <row r="472" spans="1:2" x14ac:dyDescent="0.25">
      <c r="A472">
        <v>6314</v>
      </c>
      <c r="B472" t="s">
        <v>3729</v>
      </c>
    </row>
    <row r="480" spans="1:2" x14ac:dyDescent="0.25">
      <c r="A480">
        <v>6348</v>
      </c>
      <c r="B480" t="s">
        <v>3729</v>
      </c>
    </row>
    <row r="488" spans="1:1" x14ac:dyDescent="0.25">
      <c r="A488">
        <v>6396</v>
      </c>
    </row>
    <row r="496" spans="1:1" x14ac:dyDescent="0.25">
      <c r="A496">
        <v>6414</v>
      </c>
    </row>
    <row r="504" spans="1:1" x14ac:dyDescent="0.25">
      <c r="A504">
        <v>6443</v>
      </c>
    </row>
    <row r="512" spans="1:1" x14ac:dyDescent="0.25">
      <c r="A512">
        <v>6502</v>
      </c>
    </row>
    <row r="520" spans="1:2" x14ac:dyDescent="0.25">
      <c r="A520">
        <v>6530</v>
      </c>
      <c r="B520" t="s">
        <v>3729</v>
      </c>
    </row>
    <row r="528" spans="1:2" x14ac:dyDescent="0.25">
      <c r="A528">
        <v>6695</v>
      </c>
    </row>
    <row r="536" spans="1:2" x14ac:dyDescent="0.25">
      <c r="A536">
        <v>6704</v>
      </c>
      <c r="B536" t="s">
        <v>3729</v>
      </c>
    </row>
  </sheetData>
  <mergeCells count="1">
    <mergeCell ref="A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4"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4"/>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96</v>
      </c>
      <c r="B1" t="s">
        <v>97</v>
      </c>
      <c r="C1" t="s">
        <v>95</v>
      </c>
    </row>
    <row r="2" spans="1:3" x14ac:dyDescent="0.25">
      <c r="A2" s="4">
        <v>42795</v>
      </c>
      <c r="B2" t="s">
        <v>98</v>
      </c>
      <c r="C2" t="s">
        <v>99</v>
      </c>
    </row>
    <row r="3" spans="1:3" x14ac:dyDescent="0.25">
      <c r="A3" s="4">
        <v>42795</v>
      </c>
      <c r="B3" t="s">
        <v>100</v>
      </c>
      <c r="C3" t="s">
        <v>101</v>
      </c>
    </row>
    <row r="4" spans="1:3" x14ac:dyDescent="0.25">
      <c r="A4" s="4">
        <v>42795</v>
      </c>
      <c r="B4" t="s">
        <v>102</v>
      </c>
      <c r="C4" t="s">
        <v>103</v>
      </c>
    </row>
    <row r="5" spans="1:3" x14ac:dyDescent="0.25">
      <c r="A5" s="4">
        <v>42795</v>
      </c>
      <c r="B5" t="s">
        <v>104</v>
      </c>
      <c r="C5" t="s">
        <v>105</v>
      </c>
    </row>
    <row r="6" spans="1:3" x14ac:dyDescent="0.25">
      <c r="A6" s="4">
        <v>42795</v>
      </c>
      <c r="B6" t="s">
        <v>106</v>
      </c>
      <c r="C6" t="s">
        <v>107</v>
      </c>
    </row>
    <row r="7" spans="1:3" x14ac:dyDescent="0.25">
      <c r="A7" s="4">
        <v>42795</v>
      </c>
      <c r="B7" t="s">
        <v>108</v>
      </c>
      <c r="C7" t="s">
        <v>109</v>
      </c>
    </row>
    <row r="8" spans="1:3" x14ac:dyDescent="0.25">
      <c r="A8" s="4">
        <v>42796</v>
      </c>
      <c r="B8" t="s">
        <v>110</v>
      </c>
      <c r="C8" t="s">
        <v>111</v>
      </c>
    </row>
    <row r="9" spans="1:3" x14ac:dyDescent="0.25">
      <c r="A9" s="4">
        <v>42796</v>
      </c>
      <c r="B9" t="s">
        <v>112</v>
      </c>
      <c r="C9" t="s">
        <v>113</v>
      </c>
    </row>
    <row r="10" spans="1:3" x14ac:dyDescent="0.25">
      <c r="A10" s="4">
        <v>42796</v>
      </c>
      <c r="B10" t="s">
        <v>114</v>
      </c>
      <c r="C10" t="s">
        <v>115</v>
      </c>
    </row>
    <row r="11" spans="1:3" x14ac:dyDescent="0.25">
      <c r="A11" s="4">
        <v>42796</v>
      </c>
      <c r="B11" t="s">
        <v>116</v>
      </c>
      <c r="C11" t="s">
        <v>117</v>
      </c>
    </row>
    <row r="12" spans="1:3" x14ac:dyDescent="0.25">
      <c r="A12" s="4">
        <v>42797</v>
      </c>
      <c r="B12" t="s">
        <v>118</v>
      </c>
      <c r="C12" t="s">
        <v>119</v>
      </c>
    </row>
    <row r="13" spans="1:3" x14ac:dyDescent="0.25">
      <c r="A13" s="4">
        <v>42797</v>
      </c>
      <c r="B13" t="s">
        <v>120</v>
      </c>
      <c r="C13" t="s">
        <v>121</v>
      </c>
    </row>
    <row r="14" spans="1:3" x14ac:dyDescent="0.25">
      <c r="A14" s="4">
        <v>42797</v>
      </c>
      <c r="B14" t="s">
        <v>122</v>
      </c>
      <c r="C14" t="s">
        <v>123</v>
      </c>
    </row>
    <row r="15" spans="1:3" x14ac:dyDescent="0.25">
      <c r="A15" s="4">
        <v>42797</v>
      </c>
      <c r="B15" t="s">
        <v>124</v>
      </c>
      <c r="C15" t="s">
        <v>125</v>
      </c>
    </row>
    <row r="16" spans="1:3" x14ac:dyDescent="0.25">
      <c r="A16" s="4">
        <v>42797</v>
      </c>
      <c r="B16" t="s">
        <v>126</v>
      </c>
      <c r="C16" t="s">
        <v>127</v>
      </c>
    </row>
    <row r="17" spans="1:3" x14ac:dyDescent="0.25">
      <c r="A17" s="4">
        <v>42797</v>
      </c>
      <c r="B17" t="s">
        <v>128</v>
      </c>
      <c r="C17" t="s">
        <v>129</v>
      </c>
    </row>
    <row r="18" spans="1:3" x14ac:dyDescent="0.25">
      <c r="A18" s="4">
        <v>42797</v>
      </c>
      <c r="B18" t="s">
        <v>130</v>
      </c>
      <c r="C18" t="s">
        <v>131</v>
      </c>
    </row>
    <row r="19" spans="1:3" x14ac:dyDescent="0.25">
      <c r="A19" s="4">
        <v>42797</v>
      </c>
      <c r="B19" t="s">
        <v>132</v>
      </c>
      <c r="C19" t="s">
        <v>133</v>
      </c>
    </row>
    <row r="20" spans="1:3" x14ac:dyDescent="0.25">
      <c r="A20" s="4">
        <v>42797</v>
      </c>
      <c r="B20" t="s">
        <v>134</v>
      </c>
      <c r="C20" t="s">
        <v>135</v>
      </c>
    </row>
    <row r="21" spans="1:3" x14ac:dyDescent="0.25">
      <c r="A21" s="4">
        <v>42797</v>
      </c>
      <c r="B21" t="s">
        <v>136</v>
      </c>
      <c r="C21" t="s">
        <v>137</v>
      </c>
    </row>
    <row r="22" spans="1:3" x14ac:dyDescent="0.25">
      <c r="A22" s="4">
        <v>42800</v>
      </c>
      <c r="B22" t="s">
        <v>138</v>
      </c>
      <c r="C22" t="s">
        <v>139</v>
      </c>
    </row>
    <row r="23" spans="1:3" x14ac:dyDescent="0.25">
      <c r="A23" s="4">
        <v>42802</v>
      </c>
      <c r="B23" t="s">
        <v>140</v>
      </c>
      <c r="C23" t="s">
        <v>141</v>
      </c>
    </row>
    <row r="24" spans="1:3" x14ac:dyDescent="0.25">
      <c r="A24" s="4">
        <v>42802</v>
      </c>
      <c r="B24" t="s">
        <v>142</v>
      </c>
      <c r="C24" t="s">
        <v>143</v>
      </c>
    </row>
    <row r="25" spans="1:3" x14ac:dyDescent="0.25">
      <c r="A25" s="4">
        <v>42802</v>
      </c>
      <c r="B25" t="s">
        <v>144</v>
      </c>
      <c r="C25" t="s">
        <v>145</v>
      </c>
    </row>
    <row r="26" spans="1:3" x14ac:dyDescent="0.25">
      <c r="A26" s="4">
        <v>42802</v>
      </c>
      <c r="B26" t="s">
        <v>146</v>
      </c>
      <c r="C26" t="s">
        <v>147</v>
      </c>
    </row>
    <row r="27" spans="1:3" x14ac:dyDescent="0.25">
      <c r="A27" s="4">
        <v>42802</v>
      </c>
      <c r="B27" t="s">
        <v>148</v>
      </c>
      <c r="C27" t="s">
        <v>149</v>
      </c>
    </row>
    <row r="28" spans="1:3" x14ac:dyDescent="0.25">
      <c r="A28" s="4">
        <v>42802</v>
      </c>
      <c r="B28" t="s">
        <v>150</v>
      </c>
      <c r="C28" t="s">
        <v>151</v>
      </c>
    </row>
    <row r="29" spans="1:3" x14ac:dyDescent="0.25">
      <c r="A29" s="4">
        <v>42802</v>
      </c>
      <c r="B29" t="s">
        <v>152</v>
      </c>
      <c r="C29" t="s">
        <v>153</v>
      </c>
    </row>
    <row r="30" spans="1:3" x14ac:dyDescent="0.25">
      <c r="A30" s="4">
        <v>42802</v>
      </c>
      <c r="B30" t="s">
        <v>154</v>
      </c>
      <c r="C30" t="s">
        <v>155</v>
      </c>
    </row>
    <row r="31" spans="1:3" x14ac:dyDescent="0.25">
      <c r="A31" s="4">
        <v>42802</v>
      </c>
      <c r="B31" t="s">
        <v>156</v>
      </c>
      <c r="C31" t="s">
        <v>157</v>
      </c>
    </row>
    <row r="32" spans="1:3" x14ac:dyDescent="0.25">
      <c r="A32" s="4">
        <v>42802</v>
      </c>
      <c r="B32" t="s">
        <v>158</v>
      </c>
      <c r="C32" t="s">
        <v>159</v>
      </c>
    </row>
    <row r="33" spans="1:3" x14ac:dyDescent="0.25">
      <c r="A33" s="4">
        <v>42802</v>
      </c>
      <c r="B33" t="s">
        <v>160</v>
      </c>
      <c r="C33" t="s">
        <v>161</v>
      </c>
    </row>
    <row r="34" spans="1:3" x14ac:dyDescent="0.25">
      <c r="A34" s="4">
        <v>42803</v>
      </c>
      <c r="B34" t="s">
        <v>162</v>
      </c>
      <c r="C34" t="s">
        <v>163</v>
      </c>
    </row>
    <row r="35" spans="1:3" x14ac:dyDescent="0.25">
      <c r="A35" s="4">
        <v>42803</v>
      </c>
      <c r="B35" t="s">
        <v>164</v>
      </c>
      <c r="C35" t="s">
        <v>165</v>
      </c>
    </row>
    <row r="36" spans="1:3" x14ac:dyDescent="0.25">
      <c r="A36" s="4">
        <v>42803</v>
      </c>
      <c r="B36" t="s">
        <v>166</v>
      </c>
      <c r="C36" t="s">
        <v>167</v>
      </c>
    </row>
    <row r="37" spans="1:3" x14ac:dyDescent="0.25">
      <c r="A37" s="4">
        <v>42803</v>
      </c>
      <c r="B37" t="s">
        <v>168</v>
      </c>
      <c r="C37" t="s">
        <v>169</v>
      </c>
    </row>
    <row r="38" spans="1:3" x14ac:dyDescent="0.25">
      <c r="A38" s="4">
        <v>42803</v>
      </c>
      <c r="B38" t="s">
        <v>170</v>
      </c>
      <c r="C38" t="s">
        <v>171</v>
      </c>
    </row>
    <row r="39" spans="1:3" x14ac:dyDescent="0.25">
      <c r="A39" s="4">
        <v>42803</v>
      </c>
      <c r="B39" t="s">
        <v>172</v>
      </c>
      <c r="C39" t="s">
        <v>173</v>
      </c>
    </row>
    <row r="40" spans="1:3" x14ac:dyDescent="0.25">
      <c r="A40" s="4">
        <v>42803</v>
      </c>
      <c r="B40" t="s">
        <v>174</v>
      </c>
      <c r="C40" t="s">
        <v>175</v>
      </c>
    </row>
    <row r="41" spans="1:3" x14ac:dyDescent="0.25">
      <c r="A41" s="4">
        <v>42803</v>
      </c>
      <c r="B41" t="s">
        <v>176</v>
      </c>
      <c r="C41" t="s">
        <v>177</v>
      </c>
    </row>
    <row r="42" spans="1:3" x14ac:dyDescent="0.25">
      <c r="A42" s="4">
        <v>42804</v>
      </c>
      <c r="B42" t="s">
        <v>178</v>
      </c>
      <c r="C42" t="s">
        <v>179</v>
      </c>
    </row>
    <row r="43" spans="1:3" x14ac:dyDescent="0.25">
      <c r="A43" s="4">
        <v>42804</v>
      </c>
      <c r="B43" t="s">
        <v>180</v>
      </c>
      <c r="C43" t="s">
        <v>181</v>
      </c>
    </row>
    <row r="44" spans="1:3" x14ac:dyDescent="0.25">
      <c r="A44" s="4">
        <v>42804</v>
      </c>
      <c r="B44" t="s">
        <v>182</v>
      </c>
      <c r="C44" t="s">
        <v>183</v>
      </c>
    </row>
    <row r="45" spans="1:3" x14ac:dyDescent="0.25">
      <c r="A45" s="4">
        <v>42804</v>
      </c>
      <c r="B45" t="s">
        <v>184</v>
      </c>
      <c r="C45" t="s">
        <v>185</v>
      </c>
    </row>
    <row r="46" spans="1:3" x14ac:dyDescent="0.25">
      <c r="A46" s="4">
        <v>42804</v>
      </c>
      <c r="B46" t="s">
        <v>186</v>
      </c>
      <c r="C46" t="s">
        <v>187</v>
      </c>
    </row>
    <row r="47" spans="1:3" x14ac:dyDescent="0.25">
      <c r="A47" s="4">
        <v>42804</v>
      </c>
      <c r="B47" t="s">
        <v>188</v>
      </c>
      <c r="C47" t="s">
        <v>189</v>
      </c>
    </row>
    <row r="48" spans="1:3" x14ac:dyDescent="0.25">
      <c r="A48" s="4">
        <v>42807</v>
      </c>
      <c r="B48" t="s">
        <v>190</v>
      </c>
      <c r="C48" t="s">
        <v>191</v>
      </c>
    </row>
    <row r="49" spans="1:3" x14ac:dyDescent="0.25">
      <c r="A49" s="4">
        <v>42807</v>
      </c>
      <c r="B49" t="s">
        <v>192</v>
      </c>
      <c r="C49" t="s">
        <v>193</v>
      </c>
    </row>
    <row r="50" spans="1:3" x14ac:dyDescent="0.25">
      <c r="A50" s="4">
        <v>42809</v>
      </c>
      <c r="B50" t="s">
        <v>194</v>
      </c>
      <c r="C50" t="s">
        <v>195</v>
      </c>
    </row>
    <row r="51" spans="1:3" x14ac:dyDescent="0.25">
      <c r="A51" s="4">
        <v>42809</v>
      </c>
      <c r="B51" t="s">
        <v>196</v>
      </c>
      <c r="C51" t="s">
        <v>197</v>
      </c>
    </row>
    <row r="52" spans="1:3" x14ac:dyDescent="0.25">
      <c r="A52" s="4">
        <v>42809</v>
      </c>
      <c r="B52" t="s">
        <v>198</v>
      </c>
      <c r="C52" t="s">
        <v>199</v>
      </c>
    </row>
    <row r="53" spans="1:3" x14ac:dyDescent="0.25">
      <c r="A53" s="4">
        <v>42809</v>
      </c>
      <c r="B53" t="s">
        <v>200</v>
      </c>
      <c r="C53" t="s">
        <v>201</v>
      </c>
    </row>
    <row r="54" spans="1:3" x14ac:dyDescent="0.25">
      <c r="A54" s="4">
        <v>42809</v>
      </c>
      <c r="B54" t="s">
        <v>202</v>
      </c>
      <c r="C54" t="s">
        <v>203</v>
      </c>
    </row>
    <row r="55" spans="1:3" x14ac:dyDescent="0.25">
      <c r="A55" s="4">
        <v>42809</v>
      </c>
      <c r="B55" t="s">
        <v>204</v>
      </c>
      <c r="C55" t="s">
        <v>205</v>
      </c>
    </row>
    <row r="56" spans="1:3" x14ac:dyDescent="0.25">
      <c r="A56" s="4">
        <v>42809</v>
      </c>
      <c r="B56" t="s">
        <v>206</v>
      </c>
      <c r="C56" t="s">
        <v>207</v>
      </c>
    </row>
    <row r="57" spans="1:3" x14ac:dyDescent="0.25">
      <c r="A57" s="4">
        <v>42809</v>
      </c>
      <c r="B57" t="s">
        <v>208</v>
      </c>
      <c r="C57" t="s">
        <v>209</v>
      </c>
    </row>
    <row r="58" spans="1:3" x14ac:dyDescent="0.25">
      <c r="A58" s="4">
        <v>42810</v>
      </c>
      <c r="B58" t="s">
        <v>210</v>
      </c>
      <c r="C58" t="s">
        <v>211</v>
      </c>
    </row>
    <row r="59" spans="1:3" x14ac:dyDescent="0.25">
      <c r="A59" s="4">
        <v>42810</v>
      </c>
      <c r="B59" t="s">
        <v>212</v>
      </c>
      <c r="C59" t="s">
        <v>213</v>
      </c>
    </row>
    <row r="60" spans="1:3" x14ac:dyDescent="0.25">
      <c r="A60" s="4">
        <v>42810</v>
      </c>
      <c r="B60" t="s">
        <v>214</v>
      </c>
      <c r="C60" t="s">
        <v>215</v>
      </c>
    </row>
    <row r="61" spans="1:3" x14ac:dyDescent="0.25">
      <c r="A61" s="4">
        <v>42810</v>
      </c>
      <c r="B61" t="s">
        <v>216</v>
      </c>
      <c r="C61" t="s">
        <v>217</v>
      </c>
    </row>
    <row r="62" spans="1:3" x14ac:dyDescent="0.25">
      <c r="A62" s="4">
        <v>42810</v>
      </c>
      <c r="B62" t="s">
        <v>218</v>
      </c>
      <c r="C62" t="s">
        <v>219</v>
      </c>
    </row>
    <row r="63" spans="1:3" x14ac:dyDescent="0.25">
      <c r="A63" s="4">
        <v>42810</v>
      </c>
      <c r="B63" t="s">
        <v>220</v>
      </c>
      <c r="C63" t="s">
        <v>221</v>
      </c>
    </row>
    <row r="64" spans="1:3" x14ac:dyDescent="0.25">
      <c r="A64" s="4">
        <v>42810</v>
      </c>
      <c r="B64" t="s">
        <v>222</v>
      </c>
      <c r="C64" t="s">
        <v>223</v>
      </c>
    </row>
    <row r="65" spans="1:3" x14ac:dyDescent="0.25">
      <c r="A65" s="4">
        <v>42810</v>
      </c>
      <c r="B65" t="s">
        <v>224</v>
      </c>
      <c r="C65" t="s">
        <v>225</v>
      </c>
    </row>
    <row r="66" spans="1:3" x14ac:dyDescent="0.25">
      <c r="A66" s="4">
        <v>42811</v>
      </c>
      <c r="B66" t="s">
        <v>226</v>
      </c>
      <c r="C66" t="s">
        <v>227</v>
      </c>
    </row>
    <row r="67" spans="1:3" x14ac:dyDescent="0.25">
      <c r="A67" s="4">
        <v>42811</v>
      </c>
      <c r="B67" t="s">
        <v>228</v>
      </c>
      <c r="C67" t="s">
        <v>229</v>
      </c>
    </row>
    <row r="68" spans="1:3" x14ac:dyDescent="0.25">
      <c r="A68" s="4">
        <v>42811</v>
      </c>
      <c r="B68" t="s">
        <v>230</v>
      </c>
      <c r="C68" t="s">
        <v>231</v>
      </c>
    </row>
    <row r="69" spans="1:3" x14ac:dyDescent="0.25">
      <c r="A69" s="4">
        <v>42811</v>
      </c>
      <c r="B69" t="s">
        <v>232</v>
      </c>
      <c r="C69" t="s">
        <v>233</v>
      </c>
    </row>
    <row r="70" spans="1:3" x14ac:dyDescent="0.25">
      <c r="A70" s="4">
        <v>42811</v>
      </c>
      <c r="B70" t="s">
        <v>234</v>
      </c>
      <c r="C70" t="s">
        <v>235</v>
      </c>
    </row>
    <row r="71" spans="1:3" x14ac:dyDescent="0.25">
      <c r="A71" s="4">
        <v>42811</v>
      </c>
      <c r="B71" t="s">
        <v>236</v>
      </c>
      <c r="C71" t="s">
        <v>237</v>
      </c>
    </row>
    <row r="72" spans="1:3" x14ac:dyDescent="0.25">
      <c r="A72" s="4">
        <v>42811</v>
      </c>
      <c r="B72" t="s">
        <v>238</v>
      </c>
      <c r="C72" t="s">
        <v>239</v>
      </c>
    </row>
    <row r="73" spans="1:3" x14ac:dyDescent="0.25">
      <c r="A73" s="4">
        <v>42811</v>
      </c>
      <c r="B73" t="s">
        <v>240</v>
      </c>
      <c r="C73" t="s">
        <v>241</v>
      </c>
    </row>
    <row r="74" spans="1:3" x14ac:dyDescent="0.25">
      <c r="A74" s="4">
        <v>42811</v>
      </c>
      <c r="B74" t="s">
        <v>242</v>
      </c>
      <c r="C74" t="s">
        <v>243</v>
      </c>
    </row>
    <row r="75" spans="1:3" x14ac:dyDescent="0.25">
      <c r="A75" s="4">
        <v>42816</v>
      </c>
      <c r="B75" t="s">
        <v>244</v>
      </c>
      <c r="C75" t="s">
        <v>245</v>
      </c>
    </row>
    <row r="76" spans="1:3" x14ac:dyDescent="0.25">
      <c r="A76" s="4">
        <v>42816</v>
      </c>
      <c r="B76" t="s">
        <v>246</v>
      </c>
      <c r="C76" t="s">
        <v>247</v>
      </c>
    </row>
    <row r="77" spans="1:3" x14ac:dyDescent="0.25">
      <c r="A77" s="4">
        <v>42816</v>
      </c>
      <c r="B77" t="s">
        <v>248</v>
      </c>
      <c r="C77" t="s">
        <v>249</v>
      </c>
    </row>
    <row r="78" spans="1:3" x14ac:dyDescent="0.25">
      <c r="A78" s="4">
        <v>42816</v>
      </c>
      <c r="B78" t="s">
        <v>250</v>
      </c>
      <c r="C78" t="s">
        <v>251</v>
      </c>
    </row>
    <row r="79" spans="1:3" x14ac:dyDescent="0.25">
      <c r="A79" s="4">
        <v>42816</v>
      </c>
      <c r="B79" t="s">
        <v>252</v>
      </c>
      <c r="C79" t="s">
        <v>253</v>
      </c>
    </row>
    <row r="80" spans="1:3" x14ac:dyDescent="0.25">
      <c r="A80" s="4">
        <v>42816</v>
      </c>
      <c r="B80" t="s">
        <v>254</v>
      </c>
      <c r="C80" t="s">
        <v>255</v>
      </c>
    </row>
    <row r="81" spans="1:3" x14ac:dyDescent="0.25">
      <c r="A81" s="4">
        <v>42816</v>
      </c>
      <c r="B81" t="s">
        <v>256</v>
      </c>
      <c r="C81" t="s">
        <v>257</v>
      </c>
    </row>
    <row r="82" spans="1:3" x14ac:dyDescent="0.25">
      <c r="A82" s="4">
        <v>42816</v>
      </c>
      <c r="B82" t="s">
        <v>258</v>
      </c>
      <c r="C82" t="s">
        <v>259</v>
      </c>
    </row>
    <row r="83" spans="1:3" x14ac:dyDescent="0.25">
      <c r="A83" s="4">
        <v>42816</v>
      </c>
      <c r="B83" t="s">
        <v>260</v>
      </c>
      <c r="C83" t="s">
        <v>261</v>
      </c>
    </row>
    <row r="84" spans="1:3" x14ac:dyDescent="0.25">
      <c r="A84" s="4">
        <v>42817</v>
      </c>
      <c r="B84" t="s">
        <v>262</v>
      </c>
      <c r="C84" t="s">
        <v>263</v>
      </c>
    </row>
    <row r="85" spans="1:3" x14ac:dyDescent="0.25">
      <c r="A85" s="4">
        <v>42817</v>
      </c>
      <c r="B85" t="s">
        <v>264</v>
      </c>
      <c r="C85" t="s">
        <v>265</v>
      </c>
    </row>
    <row r="86" spans="1:3" x14ac:dyDescent="0.25">
      <c r="A86" s="4">
        <v>42817</v>
      </c>
      <c r="B86" t="s">
        <v>266</v>
      </c>
      <c r="C86" t="s">
        <v>267</v>
      </c>
    </row>
    <row r="87" spans="1:3" x14ac:dyDescent="0.25">
      <c r="A87" s="4">
        <v>42817</v>
      </c>
      <c r="B87" t="s">
        <v>268</v>
      </c>
      <c r="C87" t="s">
        <v>269</v>
      </c>
    </row>
    <row r="88" spans="1:3" x14ac:dyDescent="0.25">
      <c r="A88" s="4">
        <v>42817</v>
      </c>
      <c r="B88" t="s">
        <v>270</v>
      </c>
      <c r="C88" t="s">
        <v>271</v>
      </c>
    </row>
    <row r="89" spans="1:3" x14ac:dyDescent="0.25">
      <c r="A89" s="4">
        <v>42817</v>
      </c>
      <c r="B89" t="s">
        <v>272</v>
      </c>
      <c r="C89" t="s">
        <v>273</v>
      </c>
    </row>
    <row r="90" spans="1:3" x14ac:dyDescent="0.25">
      <c r="A90" s="4">
        <v>42817</v>
      </c>
      <c r="B90" t="s">
        <v>274</v>
      </c>
      <c r="C90" t="s">
        <v>275</v>
      </c>
    </row>
    <row r="91" spans="1:3" x14ac:dyDescent="0.25">
      <c r="A91" s="4">
        <v>42817</v>
      </c>
      <c r="B91" t="s">
        <v>276</v>
      </c>
      <c r="C91" t="s">
        <v>277</v>
      </c>
    </row>
    <row r="92" spans="1:3" x14ac:dyDescent="0.25">
      <c r="A92" s="4">
        <v>42817</v>
      </c>
      <c r="B92" t="s">
        <v>278</v>
      </c>
      <c r="C92" t="s">
        <v>279</v>
      </c>
    </row>
    <row r="93" spans="1:3" x14ac:dyDescent="0.25">
      <c r="A93" s="4">
        <v>42817</v>
      </c>
      <c r="B93" t="s">
        <v>280</v>
      </c>
      <c r="C93" t="s">
        <v>281</v>
      </c>
    </row>
    <row r="94" spans="1:3" x14ac:dyDescent="0.25">
      <c r="A94" s="4">
        <v>42817</v>
      </c>
      <c r="B94" t="s">
        <v>282</v>
      </c>
      <c r="C94" t="s">
        <v>283</v>
      </c>
    </row>
    <row r="95" spans="1:3" x14ac:dyDescent="0.25">
      <c r="A95" s="4">
        <v>42818</v>
      </c>
      <c r="B95" t="s">
        <v>284</v>
      </c>
      <c r="C95" t="s">
        <v>285</v>
      </c>
    </row>
    <row r="96" spans="1:3" x14ac:dyDescent="0.25">
      <c r="A96" s="4">
        <v>42818</v>
      </c>
      <c r="B96" t="s">
        <v>286</v>
      </c>
      <c r="C96" t="s">
        <v>287</v>
      </c>
    </row>
    <row r="97" spans="1:3" x14ac:dyDescent="0.25">
      <c r="A97" s="4">
        <v>42818</v>
      </c>
      <c r="B97" t="s">
        <v>288</v>
      </c>
      <c r="C97" t="s">
        <v>289</v>
      </c>
    </row>
    <row r="98" spans="1:3" x14ac:dyDescent="0.25">
      <c r="A98" s="4">
        <v>42818</v>
      </c>
      <c r="B98" t="s">
        <v>290</v>
      </c>
      <c r="C98" t="s">
        <v>291</v>
      </c>
    </row>
    <row r="99" spans="1:3" x14ac:dyDescent="0.25">
      <c r="A99" s="4">
        <v>42818</v>
      </c>
      <c r="B99" t="s">
        <v>292</v>
      </c>
      <c r="C99" t="s">
        <v>293</v>
      </c>
    </row>
    <row r="100" spans="1:3" x14ac:dyDescent="0.25">
      <c r="A100" s="4">
        <v>42818</v>
      </c>
      <c r="B100" t="s">
        <v>294</v>
      </c>
      <c r="C100" t="s">
        <v>295</v>
      </c>
    </row>
    <row r="101" spans="1:3" x14ac:dyDescent="0.25">
      <c r="A101" s="4">
        <v>42818</v>
      </c>
      <c r="B101" t="s">
        <v>296</v>
      </c>
      <c r="C101" t="s">
        <v>297</v>
      </c>
    </row>
    <row r="102" spans="1:3" x14ac:dyDescent="0.25">
      <c r="A102" s="4">
        <v>42822</v>
      </c>
      <c r="B102" t="s">
        <v>298</v>
      </c>
      <c r="C102" t="s">
        <v>299</v>
      </c>
    </row>
    <row r="103" spans="1:3" x14ac:dyDescent="0.25">
      <c r="A103" s="4">
        <v>42823</v>
      </c>
      <c r="B103" t="s">
        <v>300</v>
      </c>
      <c r="C103" t="s">
        <v>301</v>
      </c>
    </row>
    <row r="104" spans="1:3" x14ac:dyDescent="0.25">
      <c r="A104" s="4">
        <v>42823</v>
      </c>
      <c r="B104" t="s">
        <v>302</v>
      </c>
      <c r="C104" t="s">
        <v>303</v>
      </c>
    </row>
    <row r="105" spans="1:3" x14ac:dyDescent="0.25">
      <c r="A105" s="4">
        <v>42823</v>
      </c>
      <c r="B105" t="s">
        <v>304</v>
      </c>
      <c r="C105" t="s">
        <v>305</v>
      </c>
    </row>
    <row r="106" spans="1:3" x14ac:dyDescent="0.25">
      <c r="A106" s="4">
        <v>42823</v>
      </c>
      <c r="B106" t="s">
        <v>306</v>
      </c>
      <c r="C106" t="s">
        <v>307</v>
      </c>
    </row>
    <row r="107" spans="1:3" x14ac:dyDescent="0.25">
      <c r="A107" s="4">
        <v>42823</v>
      </c>
      <c r="B107" t="s">
        <v>308</v>
      </c>
      <c r="C107" t="s">
        <v>309</v>
      </c>
    </row>
    <row r="108" spans="1:3" x14ac:dyDescent="0.25">
      <c r="A108" s="4">
        <v>42823</v>
      </c>
      <c r="B108" t="s">
        <v>310</v>
      </c>
      <c r="C108" t="s">
        <v>311</v>
      </c>
    </row>
    <row r="109" spans="1:3" x14ac:dyDescent="0.25">
      <c r="A109" s="4">
        <v>42823</v>
      </c>
      <c r="B109" t="s">
        <v>312</v>
      </c>
      <c r="C109" t="s">
        <v>313</v>
      </c>
    </row>
    <row r="110" spans="1:3" x14ac:dyDescent="0.25">
      <c r="A110" s="4">
        <v>42823</v>
      </c>
      <c r="B110" t="s">
        <v>314</v>
      </c>
      <c r="C110" t="s">
        <v>315</v>
      </c>
    </row>
    <row r="111" spans="1:3" x14ac:dyDescent="0.25">
      <c r="A111" s="4">
        <v>42824</v>
      </c>
      <c r="B111" t="s">
        <v>316</v>
      </c>
      <c r="C111" t="s">
        <v>317</v>
      </c>
    </row>
    <row r="112" spans="1:3" x14ac:dyDescent="0.25">
      <c r="A112" s="4">
        <v>42824</v>
      </c>
      <c r="B112" t="s">
        <v>318</v>
      </c>
      <c r="C112" t="s">
        <v>319</v>
      </c>
    </row>
    <row r="113" spans="1:3" x14ac:dyDescent="0.25">
      <c r="A113" s="4">
        <v>42824</v>
      </c>
      <c r="B113" t="s">
        <v>320</v>
      </c>
      <c r="C113" t="s">
        <v>321</v>
      </c>
    </row>
    <row r="114" spans="1:3" x14ac:dyDescent="0.25">
      <c r="A114" s="4">
        <v>42824</v>
      </c>
      <c r="B114" t="s">
        <v>322</v>
      </c>
      <c r="C114" t="s">
        <v>323</v>
      </c>
    </row>
    <row r="115" spans="1:3" x14ac:dyDescent="0.25">
      <c r="A115" s="4">
        <v>42824</v>
      </c>
      <c r="B115" t="s">
        <v>324</v>
      </c>
      <c r="C115" t="s">
        <v>325</v>
      </c>
    </row>
    <row r="116" spans="1:3" x14ac:dyDescent="0.25">
      <c r="A116" s="4">
        <v>42824</v>
      </c>
      <c r="B116" t="s">
        <v>326</v>
      </c>
      <c r="C116" t="s">
        <v>327</v>
      </c>
    </row>
    <row r="117" spans="1:3" x14ac:dyDescent="0.25">
      <c r="A117" s="4">
        <v>42824</v>
      </c>
      <c r="B117" t="s">
        <v>328</v>
      </c>
      <c r="C117" t="s">
        <v>329</v>
      </c>
    </row>
    <row r="118" spans="1:3" x14ac:dyDescent="0.25">
      <c r="A118" s="4">
        <v>42824</v>
      </c>
      <c r="B118" t="s">
        <v>330</v>
      </c>
      <c r="C118" t="s">
        <v>331</v>
      </c>
    </row>
    <row r="119" spans="1:3" x14ac:dyDescent="0.25">
      <c r="A119" s="4">
        <v>42824</v>
      </c>
      <c r="B119" t="s">
        <v>332</v>
      </c>
      <c r="C119" t="s">
        <v>333</v>
      </c>
    </row>
    <row r="120" spans="1:3" x14ac:dyDescent="0.25">
      <c r="A120" s="4">
        <v>42825</v>
      </c>
      <c r="B120" t="s">
        <v>334</v>
      </c>
      <c r="C120" t="s">
        <v>335</v>
      </c>
    </row>
    <row r="121" spans="1:3" x14ac:dyDescent="0.25">
      <c r="A121" s="4">
        <v>42825</v>
      </c>
      <c r="B121" t="s">
        <v>336</v>
      </c>
      <c r="C121" t="s">
        <v>337</v>
      </c>
    </row>
    <row r="122" spans="1:3" x14ac:dyDescent="0.25">
      <c r="A122" s="4">
        <v>42825</v>
      </c>
      <c r="B122" t="s">
        <v>338</v>
      </c>
      <c r="C122" t="s">
        <v>339</v>
      </c>
    </row>
    <row r="123" spans="1:3" x14ac:dyDescent="0.25">
      <c r="A123" s="4">
        <v>42825</v>
      </c>
      <c r="B123" t="s">
        <v>340</v>
      </c>
      <c r="C123" t="s">
        <v>341</v>
      </c>
    </row>
    <row r="124" spans="1:3" x14ac:dyDescent="0.25">
      <c r="A124" s="4">
        <v>42825</v>
      </c>
      <c r="B124" t="s">
        <v>342</v>
      </c>
      <c r="C124" t="s">
        <v>343</v>
      </c>
    </row>
    <row r="125" spans="1:3" x14ac:dyDescent="0.25">
      <c r="A125" s="4">
        <v>42830</v>
      </c>
      <c r="B125" t="s">
        <v>344</v>
      </c>
      <c r="C125" t="s">
        <v>345</v>
      </c>
    </row>
    <row r="126" spans="1:3" x14ac:dyDescent="0.25">
      <c r="A126" s="4">
        <v>42830</v>
      </c>
      <c r="B126" t="s">
        <v>346</v>
      </c>
      <c r="C126" t="s">
        <v>347</v>
      </c>
    </row>
    <row r="127" spans="1:3" x14ac:dyDescent="0.25">
      <c r="A127" s="4">
        <v>42830</v>
      </c>
      <c r="B127" t="s">
        <v>348</v>
      </c>
      <c r="C127" t="s">
        <v>349</v>
      </c>
    </row>
    <row r="128" spans="1:3" x14ac:dyDescent="0.25">
      <c r="A128" s="4">
        <v>42830</v>
      </c>
      <c r="B128" t="s">
        <v>350</v>
      </c>
      <c r="C128" t="s">
        <v>351</v>
      </c>
    </row>
    <row r="129" spans="1:3" x14ac:dyDescent="0.25">
      <c r="A129" s="4">
        <v>42830</v>
      </c>
      <c r="B129" t="s">
        <v>352</v>
      </c>
      <c r="C129" t="s">
        <v>353</v>
      </c>
    </row>
    <row r="130" spans="1:3" x14ac:dyDescent="0.25">
      <c r="A130" s="4">
        <v>42830</v>
      </c>
      <c r="B130" t="s">
        <v>354</v>
      </c>
      <c r="C130" t="s">
        <v>355</v>
      </c>
    </row>
    <row r="131" spans="1:3" x14ac:dyDescent="0.25">
      <c r="A131" s="4">
        <v>42830</v>
      </c>
      <c r="B131" t="s">
        <v>356</v>
      </c>
      <c r="C131" t="s">
        <v>357</v>
      </c>
    </row>
    <row r="132" spans="1:3" x14ac:dyDescent="0.25">
      <c r="A132" s="4">
        <v>42830</v>
      </c>
      <c r="B132" t="s">
        <v>358</v>
      </c>
      <c r="C132" t="s">
        <v>359</v>
      </c>
    </row>
    <row r="133" spans="1:3" x14ac:dyDescent="0.25">
      <c r="A133" s="4">
        <v>42830</v>
      </c>
      <c r="B133" t="s">
        <v>360</v>
      </c>
      <c r="C133" t="s">
        <v>361</v>
      </c>
    </row>
    <row r="134" spans="1:3" x14ac:dyDescent="0.25">
      <c r="A134" s="4">
        <v>42830</v>
      </c>
      <c r="B134" t="s">
        <v>362</v>
      </c>
      <c r="C134" t="s">
        <v>363</v>
      </c>
    </row>
    <row r="135" spans="1:3" x14ac:dyDescent="0.25">
      <c r="A135" s="4">
        <v>42830</v>
      </c>
      <c r="B135" t="s">
        <v>364</v>
      </c>
      <c r="C135" t="s">
        <v>365</v>
      </c>
    </row>
    <row r="136" spans="1:3" x14ac:dyDescent="0.25">
      <c r="A136" s="4">
        <v>42831</v>
      </c>
      <c r="B136" t="s">
        <v>366</v>
      </c>
      <c r="C136" t="s">
        <v>367</v>
      </c>
    </row>
    <row r="137" spans="1:3" x14ac:dyDescent="0.25">
      <c r="A137" s="4">
        <v>42831</v>
      </c>
      <c r="B137" t="s">
        <v>368</v>
      </c>
      <c r="C137" t="s">
        <v>369</v>
      </c>
    </row>
    <row r="138" spans="1:3" x14ac:dyDescent="0.25">
      <c r="A138" s="4">
        <v>42831</v>
      </c>
      <c r="B138" t="s">
        <v>370</v>
      </c>
      <c r="C138" t="s">
        <v>371</v>
      </c>
    </row>
    <row r="139" spans="1:3" x14ac:dyDescent="0.25">
      <c r="A139" s="4">
        <v>42831</v>
      </c>
      <c r="B139" t="s">
        <v>372</v>
      </c>
      <c r="C139" t="s">
        <v>373</v>
      </c>
    </row>
    <row r="140" spans="1:3" x14ac:dyDescent="0.25">
      <c r="A140" s="4">
        <v>42831</v>
      </c>
      <c r="B140" t="s">
        <v>374</v>
      </c>
      <c r="C140" t="s">
        <v>375</v>
      </c>
    </row>
    <row r="141" spans="1:3" x14ac:dyDescent="0.25">
      <c r="A141" s="4">
        <v>42831</v>
      </c>
      <c r="B141" t="s">
        <v>376</v>
      </c>
      <c r="C141" t="s">
        <v>377</v>
      </c>
    </row>
    <row r="142" spans="1:3" x14ac:dyDescent="0.25">
      <c r="A142" s="4">
        <v>42831</v>
      </c>
      <c r="B142" t="s">
        <v>378</v>
      </c>
      <c r="C142" t="s">
        <v>379</v>
      </c>
    </row>
    <row r="143" spans="1:3" x14ac:dyDescent="0.25">
      <c r="A143" s="4">
        <v>42832</v>
      </c>
      <c r="B143" t="s">
        <v>380</v>
      </c>
      <c r="C143" t="s">
        <v>381</v>
      </c>
    </row>
    <row r="144" spans="1:3" x14ac:dyDescent="0.25">
      <c r="A144" s="4">
        <v>42837</v>
      </c>
      <c r="B144" t="s">
        <v>382</v>
      </c>
      <c r="C144" t="s">
        <v>383</v>
      </c>
    </row>
    <row r="145" spans="1:3" x14ac:dyDescent="0.25">
      <c r="A145" s="4">
        <v>42837</v>
      </c>
      <c r="B145" t="s">
        <v>3716</v>
      </c>
      <c r="C145" t="s">
        <v>3712</v>
      </c>
    </row>
    <row r="146" spans="1:3" x14ac:dyDescent="0.25">
      <c r="A146" s="4">
        <v>42837</v>
      </c>
      <c r="B146" t="s">
        <v>3717</v>
      </c>
      <c r="C146" t="s">
        <v>3713</v>
      </c>
    </row>
    <row r="147" spans="1:3" x14ac:dyDescent="0.25">
      <c r="A147" s="4">
        <v>42837</v>
      </c>
      <c r="B147" t="s">
        <v>3718</v>
      </c>
      <c r="C147" t="s">
        <v>3714</v>
      </c>
    </row>
    <row r="148" spans="1:3" x14ac:dyDescent="0.25">
      <c r="A148" s="4">
        <v>42837</v>
      </c>
      <c r="B148" t="s">
        <v>3719</v>
      </c>
      <c r="C148" t="s">
        <v>3715</v>
      </c>
    </row>
    <row r="149" spans="1:3" x14ac:dyDescent="0.25">
      <c r="A149" s="4">
        <v>42837</v>
      </c>
      <c r="B149" t="s">
        <v>384</v>
      </c>
      <c r="C149" t="s">
        <v>385</v>
      </c>
    </row>
    <row r="150" spans="1:3" x14ac:dyDescent="0.25">
      <c r="A150" s="4">
        <v>42837</v>
      </c>
      <c r="B150" t="s">
        <v>386</v>
      </c>
      <c r="C150" t="s">
        <v>387</v>
      </c>
    </row>
    <row r="151" spans="1:3" x14ac:dyDescent="0.25">
      <c r="A151" s="4">
        <v>42844</v>
      </c>
      <c r="B151" t="s">
        <v>388</v>
      </c>
      <c r="C151" t="s">
        <v>389</v>
      </c>
    </row>
    <row r="152" spans="1:3" x14ac:dyDescent="0.25">
      <c r="A152" s="4">
        <v>42844</v>
      </c>
      <c r="B152" t="s">
        <v>390</v>
      </c>
      <c r="C152" t="s">
        <v>391</v>
      </c>
    </row>
    <row r="153" spans="1:3" x14ac:dyDescent="0.25">
      <c r="A153" s="4">
        <v>42844</v>
      </c>
      <c r="B153" t="s">
        <v>392</v>
      </c>
      <c r="C153" t="s">
        <v>393</v>
      </c>
    </row>
    <row r="154" spans="1:3" x14ac:dyDescent="0.25">
      <c r="A154" s="4">
        <v>42844</v>
      </c>
      <c r="B154" t="s">
        <v>394</v>
      </c>
      <c r="C154" t="s">
        <v>395</v>
      </c>
    </row>
    <row r="155" spans="1:3" x14ac:dyDescent="0.25">
      <c r="A155" s="4">
        <v>42844</v>
      </c>
      <c r="B155" t="s">
        <v>396</v>
      </c>
      <c r="C155" t="s">
        <v>397</v>
      </c>
    </row>
    <row r="156" spans="1:3" x14ac:dyDescent="0.25">
      <c r="A156" s="4">
        <v>42844</v>
      </c>
      <c r="B156" t="s">
        <v>398</v>
      </c>
      <c r="C156" t="s">
        <v>399</v>
      </c>
    </row>
    <row r="157" spans="1:3" x14ac:dyDescent="0.25">
      <c r="A157" s="4">
        <v>42847</v>
      </c>
      <c r="B157" t="s">
        <v>400</v>
      </c>
      <c r="C157" t="s">
        <v>401</v>
      </c>
    </row>
    <row r="158" spans="1:3" x14ac:dyDescent="0.25">
      <c r="A158" s="4">
        <v>42851</v>
      </c>
      <c r="B158" t="s">
        <v>402</v>
      </c>
      <c r="C158" t="s">
        <v>403</v>
      </c>
    </row>
    <row r="159" spans="1:3" x14ac:dyDescent="0.25">
      <c r="A159" s="4">
        <v>42851</v>
      </c>
      <c r="B159" t="s">
        <v>404</v>
      </c>
      <c r="C159" t="s">
        <v>405</v>
      </c>
    </row>
    <row r="160" spans="1:3" x14ac:dyDescent="0.25">
      <c r="A160" s="4">
        <v>42851</v>
      </c>
      <c r="B160" t="s">
        <v>406</v>
      </c>
      <c r="C160" t="s">
        <v>407</v>
      </c>
    </row>
    <row r="161" spans="1:3" x14ac:dyDescent="0.25">
      <c r="A161" s="4">
        <v>42851</v>
      </c>
      <c r="B161" t="s">
        <v>408</v>
      </c>
      <c r="C161" t="s">
        <v>409</v>
      </c>
    </row>
    <row r="162" spans="1:3" x14ac:dyDescent="0.25">
      <c r="A162" s="4">
        <v>42851</v>
      </c>
      <c r="B162" t="s">
        <v>410</v>
      </c>
      <c r="C162" t="s">
        <v>411</v>
      </c>
    </row>
    <row r="163" spans="1:3" x14ac:dyDescent="0.25">
      <c r="A163" s="4">
        <v>42851</v>
      </c>
      <c r="B163" t="s">
        <v>412</v>
      </c>
      <c r="C163" t="s">
        <v>413</v>
      </c>
    </row>
    <row r="164" spans="1:3" x14ac:dyDescent="0.25">
      <c r="A164" s="4">
        <v>42854</v>
      </c>
      <c r="B164" t="s">
        <v>414</v>
      </c>
      <c r="C164" t="s">
        <v>415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135"/>
  <sheetViews>
    <sheetView zoomScaleNormal="100" workbookViewId="0"/>
  </sheetViews>
  <sheetFormatPr defaultRowHeight="15" x14ac:dyDescent="0.25"/>
  <cols>
    <col min="1" max="1" width="10.28515625" customWidth="1"/>
    <col min="213" max="213" width="17.140625" customWidth="1"/>
  </cols>
  <sheetData>
    <row r="1" spans="1:263" x14ac:dyDescent="0.25">
      <c r="A1" s="8" t="s">
        <v>3587</v>
      </c>
    </row>
    <row r="2" spans="1:263" x14ac:dyDescent="0.25">
      <c r="A2" s="9"/>
      <c r="DG2" t="s">
        <v>3669</v>
      </c>
    </row>
    <row r="3" spans="1:263" x14ac:dyDescent="0.25">
      <c r="A3" s="8" t="s">
        <v>3667</v>
      </c>
      <c r="I3" t="s">
        <v>87</v>
      </c>
      <c r="BH3" t="s">
        <v>88</v>
      </c>
      <c r="DG3" t="s">
        <v>87</v>
      </c>
      <c r="FF3" t="s">
        <v>88</v>
      </c>
      <c r="HF3" t="s">
        <v>3670</v>
      </c>
    </row>
    <row r="4" spans="1:263" x14ac:dyDescent="0.25">
      <c r="A4">
        <v>112</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3657</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3720</v>
      </c>
      <c r="B6">
        <v>1</v>
      </c>
      <c r="C6">
        <v>231</v>
      </c>
      <c r="D6">
        <v>5468</v>
      </c>
      <c r="E6">
        <v>6530</v>
      </c>
      <c r="F6">
        <v>5627</v>
      </c>
      <c r="G6">
        <v>2557</v>
      </c>
      <c r="H6">
        <v>2059</v>
      </c>
      <c r="I6">
        <v>15</v>
      </c>
      <c r="J6">
        <v>0</v>
      </c>
      <c r="K6">
        <v>4</v>
      </c>
      <c r="L6">
        <v>4</v>
      </c>
      <c r="M6">
        <v>1</v>
      </c>
      <c r="N6">
        <v>0</v>
      </c>
      <c r="O6">
        <v>60</v>
      </c>
      <c r="P6">
        <v>1</v>
      </c>
      <c r="Q6">
        <v>-3</v>
      </c>
      <c r="R6">
        <v>-3</v>
      </c>
      <c r="S6">
        <v>20</v>
      </c>
      <c r="T6">
        <v>79</v>
      </c>
      <c r="U6">
        <v>21</v>
      </c>
      <c r="V6">
        <v>107</v>
      </c>
      <c r="W6">
        <v>38</v>
      </c>
      <c r="X6">
        <v>1</v>
      </c>
      <c r="Y6">
        <v>1</v>
      </c>
      <c r="Z6">
        <v>1</v>
      </c>
      <c r="AA6">
        <v>0</v>
      </c>
      <c r="AB6">
        <v>80</v>
      </c>
      <c r="AC6">
        <v>5</v>
      </c>
      <c r="AD6">
        <v>-3</v>
      </c>
      <c r="AE6">
        <v>-3</v>
      </c>
      <c r="AF6">
        <v>268</v>
      </c>
      <c r="AG6">
        <v>1</v>
      </c>
      <c r="AH6">
        <v>1</v>
      </c>
      <c r="AI6">
        <v>1</v>
      </c>
      <c r="AJ6">
        <v>150</v>
      </c>
      <c r="AK6">
        <v>-3</v>
      </c>
      <c r="AL6">
        <v>-3</v>
      </c>
      <c r="AM6">
        <v>-3</v>
      </c>
      <c r="AN6">
        <v>1</v>
      </c>
      <c r="AO6">
        <v>0</v>
      </c>
      <c r="AP6">
        <v>0</v>
      </c>
      <c r="AQ6">
        <v>0</v>
      </c>
      <c r="AR6">
        <v>0</v>
      </c>
      <c r="AS6">
        <v>1</v>
      </c>
      <c r="AT6">
        <v>0</v>
      </c>
      <c r="AU6">
        <v>25</v>
      </c>
      <c r="AV6">
        <v>140</v>
      </c>
      <c r="AW6">
        <v>3</v>
      </c>
      <c r="AX6">
        <v>6</v>
      </c>
      <c r="AY6">
        <v>-3</v>
      </c>
      <c r="AZ6">
        <v>-3</v>
      </c>
      <c r="BA6">
        <v>42</v>
      </c>
      <c r="BB6">
        <v>372</v>
      </c>
      <c r="BC6">
        <v>392</v>
      </c>
      <c r="BD6">
        <v>1</v>
      </c>
      <c r="BE6">
        <v>117</v>
      </c>
      <c r="BH6">
        <v>15</v>
      </c>
      <c r="BI6">
        <v>0</v>
      </c>
      <c r="BJ6">
        <v>0</v>
      </c>
      <c r="BK6">
        <v>0</v>
      </c>
      <c r="BL6">
        <v>1</v>
      </c>
      <c r="BM6">
        <v>0</v>
      </c>
      <c r="BN6">
        <v>60</v>
      </c>
      <c r="BO6">
        <v>1</v>
      </c>
      <c r="BP6">
        <v>-3</v>
      </c>
      <c r="BQ6">
        <v>-3</v>
      </c>
      <c r="BR6">
        <v>20</v>
      </c>
      <c r="BS6">
        <v>75</v>
      </c>
      <c r="BT6">
        <v>0</v>
      </c>
      <c r="BU6">
        <v>0</v>
      </c>
      <c r="BV6">
        <v>0</v>
      </c>
      <c r="BW6">
        <v>1</v>
      </c>
      <c r="BX6">
        <v>1</v>
      </c>
      <c r="BY6">
        <v>1</v>
      </c>
      <c r="BZ6">
        <v>0</v>
      </c>
      <c r="CA6">
        <v>80</v>
      </c>
      <c r="CB6">
        <v>5</v>
      </c>
      <c r="CC6">
        <v>-3</v>
      </c>
      <c r="CD6">
        <v>-3</v>
      </c>
      <c r="CE6">
        <v>180</v>
      </c>
      <c r="CF6">
        <v>1</v>
      </c>
      <c r="CG6">
        <v>1</v>
      </c>
      <c r="CH6">
        <v>0</v>
      </c>
      <c r="CI6">
        <v>100</v>
      </c>
      <c r="CJ6">
        <v>-3</v>
      </c>
      <c r="CK6">
        <v>-3</v>
      </c>
      <c r="CL6">
        <v>-3</v>
      </c>
      <c r="CM6">
        <v>0</v>
      </c>
      <c r="CN6">
        <v>0</v>
      </c>
      <c r="CO6">
        <v>0</v>
      </c>
      <c r="CP6">
        <v>0</v>
      </c>
      <c r="CQ6">
        <v>1</v>
      </c>
      <c r="CR6">
        <v>0</v>
      </c>
      <c r="CS6">
        <v>25</v>
      </c>
      <c r="CT6">
        <v>0</v>
      </c>
      <c r="CU6">
        <v>140</v>
      </c>
      <c r="CV6">
        <v>3</v>
      </c>
      <c r="CW6">
        <v>6</v>
      </c>
      <c r="CX6">
        <v>-3</v>
      </c>
      <c r="CY6">
        <v>-3</v>
      </c>
      <c r="CZ6">
        <v>0</v>
      </c>
      <c r="DA6">
        <v>255</v>
      </c>
      <c r="DB6">
        <v>255</v>
      </c>
      <c r="DC6">
        <v>0</v>
      </c>
      <c r="DD6">
        <v>-117</v>
      </c>
      <c r="DG6">
        <v>14.213746223564954</v>
      </c>
      <c r="DH6">
        <v>3.2119466729145632E-2</v>
      </c>
      <c r="DI6">
        <v>2.5045702486457624</v>
      </c>
      <c r="DJ6">
        <v>2.5141623030133378</v>
      </c>
      <c r="DK6">
        <v>0.76344410876132929</v>
      </c>
      <c r="DL6">
        <v>1.2084592145015106E-3</v>
      </c>
      <c r="DM6">
        <v>59.911501430616795</v>
      </c>
      <c r="DN6">
        <v>0.99852502384361275</v>
      </c>
      <c r="DO6">
        <v>0</v>
      </c>
      <c r="DP6">
        <v>0</v>
      </c>
      <c r="DQ6">
        <v>19.970500476872257</v>
      </c>
      <c r="DR6">
        <v>74.913834544924782</v>
      </c>
      <c r="DS6">
        <v>1.1719954463854017</v>
      </c>
      <c r="DT6">
        <v>66.091928508918741</v>
      </c>
      <c r="DU6">
        <v>22.274319511205537</v>
      </c>
      <c r="DV6">
        <v>0.99879154078549848</v>
      </c>
      <c r="DW6">
        <v>0.99033232628398793</v>
      </c>
      <c r="DX6">
        <v>0.82915407854984902</v>
      </c>
      <c r="DY6">
        <v>0</v>
      </c>
      <c r="DZ6">
        <v>82.468385033289991</v>
      </c>
      <c r="EA6">
        <v>5.3611788469909403</v>
      </c>
      <c r="EB6">
        <v>0</v>
      </c>
      <c r="EC6">
        <v>0</v>
      </c>
      <c r="ED6">
        <v>211.29158922353122</v>
      </c>
      <c r="EE6">
        <v>0.74018858772015772</v>
      </c>
      <c r="EF6">
        <v>0.64254649770543171</v>
      </c>
      <c r="EG6">
        <v>0.65304040421766518</v>
      </c>
      <c r="EH6">
        <v>118.66314199395771</v>
      </c>
      <c r="EI6">
        <v>0</v>
      </c>
      <c r="EJ6">
        <v>0</v>
      </c>
      <c r="EK6">
        <v>0</v>
      </c>
      <c r="EL6">
        <v>0.27053297107543395</v>
      </c>
      <c r="EM6">
        <v>0.10669405073611249</v>
      </c>
      <c r="EN6">
        <v>0.22930513595166163</v>
      </c>
      <c r="EO6">
        <v>0.22930513595166163</v>
      </c>
      <c r="EP6">
        <v>0.29909365558912387</v>
      </c>
      <c r="EQ6">
        <v>0.29909365558912387</v>
      </c>
      <c r="ER6">
        <v>8.6238670694864048</v>
      </c>
      <c r="ES6">
        <v>8.6238670694864048</v>
      </c>
      <c r="ET6">
        <v>132.70161830164568</v>
      </c>
      <c r="EU6">
        <v>2.8182779456193354</v>
      </c>
      <c r="EV6">
        <v>6.3085599099984391</v>
      </c>
      <c r="EW6">
        <v>0</v>
      </c>
      <c r="EX6">
        <v>0</v>
      </c>
      <c r="EY6">
        <v>23.538218025594922</v>
      </c>
      <c r="EZ6">
        <v>301.95781637789565</v>
      </c>
      <c r="FA6">
        <v>315.92456377773919</v>
      </c>
      <c r="FB6">
        <v>0.61096477917952485</v>
      </c>
      <c r="FC6">
        <v>9.6020733724497251</v>
      </c>
      <c r="FD6">
        <v>0.52409833566262176</v>
      </c>
      <c r="FF6">
        <v>14.213746223564954</v>
      </c>
      <c r="FG6">
        <v>0</v>
      </c>
      <c r="FH6">
        <v>0</v>
      </c>
      <c r="FI6">
        <v>0</v>
      </c>
      <c r="FJ6">
        <v>0.76344410876132929</v>
      </c>
      <c r="FK6">
        <v>1.2084592145015106E-3</v>
      </c>
      <c r="FL6">
        <v>47.824910968958861</v>
      </c>
      <c r="FM6">
        <v>0.79708184948264749</v>
      </c>
      <c r="FN6">
        <v>0</v>
      </c>
      <c r="FO6">
        <v>0</v>
      </c>
      <c r="FP6">
        <v>15.941636989652949</v>
      </c>
      <c r="FQ6">
        <v>57.363135063591074</v>
      </c>
      <c r="FR6">
        <v>6.4112018723768302E-2</v>
      </c>
      <c r="FS6">
        <v>3.7334975705300266</v>
      </c>
      <c r="FT6">
        <v>1.1942793860771301</v>
      </c>
      <c r="FU6">
        <v>0.99879154078549848</v>
      </c>
      <c r="FV6">
        <v>0.99033232628398793</v>
      </c>
      <c r="FW6">
        <v>0.82915407854984902</v>
      </c>
      <c r="FX6">
        <v>0.37990586330495324</v>
      </c>
      <c r="FY6">
        <v>104.24774831863692</v>
      </c>
      <c r="FZ6">
        <v>7.3528660867473761</v>
      </c>
      <c r="GA6">
        <v>0</v>
      </c>
      <c r="GB6">
        <v>0</v>
      </c>
      <c r="GC6">
        <v>228.55706226201676</v>
      </c>
      <c r="GD6">
        <v>0.73415891165671487</v>
      </c>
      <c r="GE6">
        <v>0.76649772151868611</v>
      </c>
      <c r="GF6">
        <v>0.6142560132584961</v>
      </c>
      <c r="GG6">
        <v>118.66314199395771</v>
      </c>
      <c r="GH6">
        <v>0</v>
      </c>
      <c r="GI6">
        <v>0</v>
      </c>
      <c r="GJ6">
        <v>0</v>
      </c>
      <c r="GK6">
        <v>1.0746972217378747E-2</v>
      </c>
      <c r="GL6">
        <v>0.28769620839840815</v>
      </c>
      <c r="GM6">
        <v>0.22930513595166163</v>
      </c>
      <c r="GN6">
        <v>0.22930513595166163</v>
      </c>
      <c r="GO6">
        <v>0.29909365558912387</v>
      </c>
      <c r="GP6">
        <v>0.29909365558912387</v>
      </c>
      <c r="GQ6">
        <v>8.6238670694864048</v>
      </c>
      <c r="GR6">
        <v>8.6238670694864048</v>
      </c>
      <c r="GS6">
        <v>143.86898934662449</v>
      </c>
      <c r="GT6">
        <v>3.1981838089242887</v>
      </c>
      <c r="GU6">
        <v>8.4250755287009067</v>
      </c>
      <c r="GV6">
        <v>0</v>
      </c>
      <c r="GW6">
        <v>0</v>
      </c>
      <c r="GX6">
        <v>0.53968106975942975</v>
      </c>
      <c r="GY6">
        <v>282.3550910385357</v>
      </c>
      <c r="GZ6">
        <v>315.25240847921145</v>
      </c>
      <c r="HA6">
        <v>0.38903522082047515</v>
      </c>
      <c r="HB6">
        <v>-10.230044688644821</v>
      </c>
      <c r="HC6">
        <v>0.47590166433737824</v>
      </c>
      <c r="HE6" t="s">
        <v>3671</v>
      </c>
      <c r="HF6">
        <v>14.291139240506329</v>
      </c>
      <c r="HG6">
        <v>0.1489451476793249</v>
      </c>
      <c r="HH6">
        <v>4.0683544303797472</v>
      </c>
      <c r="HI6">
        <v>4.1075949367088604</v>
      </c>
      <c r="HJ6">
        <v>0.71012658227848102</v>
      </c>
      <c r="HK6">
        <v>6.3291139240506328E-3</v>
      </c>
      <c r="HL6">
        <v>42.9873417721519</v>
      </c>
      <c r="HM6">
        <v>0.71645569620253169</v>
      </c>
      <c r="HN6">
        <v>-3</v>
      </c>
      <c r="HO6">
        <v>-3</v>
      </c>
      <c r="HP6">
        <v>14.329113924050633</v>
      </c>
      <c r="HQ6">
        <v>61.38607594936709</v>
      </c>
      <c r="HR6">
        <v>0.78649789029535866</v>
      </c>
      <c r="HS6">
        <v>11.165822784810127</v>
      </c>
      <c r="HT6">
        <v>3.6700421940928272</v>
      </c>
      <c r="HU6">
        <v>0.99957805907172992</v>
      </c>
      <c r="HV6">
        <v>0.99789029535864981</v>
      </c>
      <c r="HW6">
        <v>0.92278481012658231</v>
      </c>
      <c r="HX6">
        <v>0.310126582278481</v>
      </c>
      <c r="HY6">
        <v>100.55696202531645</v>
      </c>
      <c r="HZ6">
        <v>6.8312236286919834</v>
      </c>
      <c r="IA6">
        <v>-3</v>
      </c>
      <c r="IB6">
        <v>-3</v>
      </c>
      <c r="IC6">
        <v>220.26075949367089</v>
      </c>
      <c r="ID6">
        <v>0.76793248945147674</v>
      </c>
      <c r="IE6">
        <v>0.76751054852320677</v>
      </c>
      <c r="IF6">
        <v>0.78523206751054853</v>
      </c>
      <c r="IG6">
        <v>116.03375527426161</v>
      </c>
      <c r="IH6">
        <v>-3</v>
      </c>
      <c r="II6">
        <v>-3</v>
      </c>
      <c r="IJ6">
        <v>-3</v>
      </c>
      <c r="IK6">
        <v>9.0295358649789034E-2</v>
      </c>
      <c r="IL6">
        <v>0.310126582278481</v>
      </c>
      <c r="IM6">
        <v>0.16877637130801687</v>
      </c>
      <c r="IN6">
        <v>0.16877637130801687</v>
      </c>
      <c r="IO6">
        <v>0.2772151898734177</v>
      </c>
      <c r="IP6">
        <v>0.2772151898734177</v>
      </c>
      <c r="IQ6">
        <v>7.7742616033755274</v>
      </c>
      <c r="IR6">
        <v>7.7742616033755274</v>
      </c>
      <c r="IS6">
        <v>143.54430379746836</v>
      </c>
      <c r="IT6">
        <v>3.2303797468354429</v>
      </c>
      <c r="IU6">
        <v>7.5476793248945144</v>
      </c>
      <c r="IV6">
        <v>-3</v>
      </c>
      <c r="IW6">
        <v>-3</v>
      </c>
      <c r="IX6">
        <v>7.7776371308016881</v>
      </c>
      <c r="IY6">
        <v>289.42109704641348</v>
      </c>
      <c r="IZ6">
        <v>322.23966244725739</v>
      </c>
      <c r="JA6">
        <v>0.5</v>
      </c>
      <c r="JB6">
        <v>0</v>
      </c>
      <c r="JC6">
        <v>-0.5</v>
      </c>
    </row>
    <row r="7" spans="1:263" x14ac:dyDescent="0.25">
      <c r="A7" t="s">
        <v>3720</v>
      </c>
      <c r="B7">
        <v>2</v>
      </c>
      <c r="C7">
        <v>4334</v>
      </c>
      <c r="D7">
        <v>1266</v>
      </c>
      <c r="E7">
        <v>3721</v>
      </c>
      <c r="F7">
        <v>2992</v>
      </c>
      <c r="G7">
        <v>6443</v>
      </c>
      <c r="H7">
        <v>1311</v>
      </c>
      <c r="I7">
        <v>10</v>
      </c>
      <c r="J7">
        <v>0</v>
      </c>
      <c r="K7">
        <v>0</v>
      </c>
      <c r="L7">
        <v>0</v>
      </c>
      <c r="M7">
        <v>0</v>
      </c>
      <c r="N7">
        <v>0</v>
      </c>
      <c r="O7">
        <v>0</v>
      </c>
      <c r="P7">
        <v>0</v>
      </c>
      <c r="Q7">
        <v>-3</v>
      </c>
      <c r="R7">
        <v>-3</v>
      </c>
      <c r="S7">
        <v>0</v>
      </c>
      <c r="T7">
        <v>10</v>
      </c>
      <c r="U7">
        <v>0</v>
      </c>
      <c r="V7">
        <v>0</v>
      </c>
      <c r="W7">
        <v>0</v>
      </c>
      <c r="X7">
        <v>1</v>
      </c>
      <c r="Y7">
        <v>1</v>
      </c>
      <c r="Z7">
        <v>1</v>
      </c>
      <c r="AA7">
        <v>0</v>
      </c>
      <c r="AB7">
        <v>120</v>
      </c>
      <c r="AC7">
        <v>6</v>
      </c>
      <c r="AD7">
        <v>-3</v>
      </c>
      <c r="AE7">
        <v>-3</v>
      </c>
      <c r="AF7">
        <v>270</v>
      </c>
      <c r="AG7">
        <v>1</v>
      </c>
      <c r="AH7">
        <v>1</v>
      </c>
      <c r="AI7">
        <v>1</v>
      </c>
      <c r="AJ7">
        <v>150</v>
      </c>
      <c r="AK7">
        <v>-3</v>
      </c>
      <c r="AL7">
        <v>-3</v>
      </c>
      <c r="AM7">
        <v>-3</v>
      </c>
      <c r="AN7">
        <v>0</v>
      </c>
      <c r="AO7">
        <v>0</v>
      </c>
      <c r="AP7">
        <v>1</v>
      </c>
      <c r="AQ7">
        <v>0</v>
      </c>
      <c r="AR7">
        <v>0</v>
      </c>
      <c r="AS7">
        <v>0</v>
      </c>
      <c r="AT7">
        <v>5</v>
      </c>
      <c r="AU7">
        <v>0</v>
      </c>
      <c r="AV7">
        <v>120</v>
      </c>
      <c r="AW7">
        <v>3</v>
      </c>
      <c r="AX7">
        <v>6</v>
      </c>
      <c r="AY7">
        <v>-3</v>
      </c>
      <c r="AZ7">
        <v>-3</v>
      </c>
      <c r="BA7">
        <v>0</v>
      </c>
      <c r="BB7">
        <v>280</v>
      </c>
      <c r="BC7">
        <v>280</v>
      </c>
      <c r="BD7">
        <v>1</v>
      </c>
      <c r="BE7">
        <v>62</v>
      </c>
      <c r="BH7">
        <v>15</v>
      </c>
      <c r="BI7">
        <v>0</v>
      </c>
      <c r="BJ7">
        <v>4</v>
      </c>
      <c r="BK7">
        <v>4</v>
      </c>
      <c r="BL7">
        <v>1</v>
      </c>
      <c r="BM7">
        <v>0</v>
      </c>
      <c r="BN7">
        <v>60</v>
      </c>
      <c r="BO7">
        <v>1</v>
      </c>
      <c r="BP7">
        <v>-3</v>
      </c>
      <c r="BQ7">
        <v>-3</v>
      </c>
      <c r="BR7">
        <v>20</v>
      </c>
      <c r="BS7">
        <v>79</v>
      </c>
      <c r="BT7">
        <v>1</v>
      </c>
      <c r="BU7">
        <v>13</v>
      </c>
      <c r="BV7">
        <v>4</v>
      </c>
      <c r="BW7">
        <v>1</v>
      </c>
      <c r="BX7">
        <v>1</v>
      </c>
      <c r="BY7">
        <v>1</v>
      </c>
      <c r="BZ7">
        <v>0</v>
      </c>
      <c r="CA7">
        <v>80</v>
      </c>
      <c r="CB7">
        <v>5</v>
      </c>
      <c r="CC7">
        <v>-3</v>
      </c>
      <c r="CD7">
        <v>-3</v>
      </c>
      <c r="CE7">
        <v>134</v>
      </c>
      <c r="CF7">
        <v>1</v>
      </c>
      <c r="CG7">
        <v>0</v>
      </c>
      <c r="CH7">
        <v>0</v>
      </c>
      <c r="CI7">
        <v>50</v>
      </c>
      <c r="CJ7">
        <v>-3</v>
      </c>
      <c r="CK7">
        <v>-3</v>
      </c>
      <c r="CL7">
        <v>-3</v>
      </c>
      <c r="CM7">
        <v>0</v>
      </c>
      <c r="CN7">
        <v>0</v>
      </c>
      <c r="CO7">
        <v>0</v>
      </c>
      <c r="CP7">
        <v>1</v>
      </c>
      <c r="CQ7">
        <v>0</v>
      </c>
      <c r="CR7">
        <v>0</v>
      </c>
      <c r="CS7">
        <v>0</v>
      </c>
      <c r="CT7">
        <v>5</v>
      </c>
      <c r="CU7">
        <v>140</v>
      </c>
      <c r="CV7">
        <v>3</v>
      </c>
      <c r="CW7">
        <v>6</v>
      </c>
      <c r="CX7">
        <v>-3</v>
      </c>
      <c r="CY7">
        <v>-3</v>
      </c>
      <c r="CZ7">
        <v>8</v>
      </c>
      <c r="DA7">
        <v>218</v>
      </c>
      <c r="DB7">
        <v>218</v>
      </c>
      <c r="DC7">
        <v>0</v>
      </c>
      <c r="DD7">
        <v>-62</v>
      </c>
      <c r="DG7">
        <v>14.213746223564954</v>
      </c>
      <c r="DH7">
        <v>0.44596737926510605</v>
      </c>
      <c r="DI7">
        <v>1.3704986661955063</v>
      </c>
      <c r="DJ7">
        <v>1.3957480126038493</v>
      </c>
      <c r="DK7">
        <v>0.5968178786616809</v>
      </c>
      <c r="DL7">
        <v>1.2084592145015106E-3</v>
      </c>
      <c r="DM7">
        <v>34.495125662797655</v>
      </c>
      <c r="DN7">
        <v>0.57491876104662742</v>
      </c>
      <c r="DO7">
        <v>0</v>
      </c>
      <c r="DP7">
        <v>0</v>
      </c>
      <c r="DQ7">
        <v>11.49837522093255</v>
      </c>
      <c r="DR7">
        <v>47.995232954356233</v>
      </c>
      <c r="DS7">
        <v>5.9768664461215926E-2</v>
      </c>
      <c r="DT7">
        <v>5.0199661523395287</v>
      </c>
      <c r="DU7">
        <v>1.6878550872973366</v>
      </c>
      <c r="DV7">
        <v>0.99879154078549848</v>
      </c>
      <c r="DW7">
        <v>0.99033232628398793</v>
      </c>
      <c r="DX7">
        <v>0.82915407854984902</v>
      </c>
      <c r="DY7">
        <v>0.32303523444542853</v>
      </c>
      <c r="DZ7">
        <v>103.08358399257206</v>
      </c>
      <c r="EA7">
        <v>7.3894804382447248</v>
      </c>
      <c r="EB7">
        <v>0</v>
      </c>
      <c r="EC7">
        <v>0</v>
      </c>
      <c r="ED7">
        <v>245.39056765181991</v>
      </c>
      <c r="EE7">
        <v>0.80103270544471983</v>
      </c>
      <c r="EF7">
        <v>0.76702793819611526</v>
      </c>
      <c r="EG7">
        <v>0.79151353337342556</v>
      </c>
      <c r="EH7">
        <v>118.66314199395771</v>
      </c>
      <c r="EI7">
        <v>0</v>
      </c>
      <c r="EJ7">
        <v>0</v>
      </c>
      <c r="EK7">
        <v>0</v>
      </c>
      <c r="EL7">
        <v>1.2350375658597534E-2</v>
      </c>
      <c r="EM7">
        <v>0.28665928234523663</v>
      </c>
      <c r="EN7">
        <v>0.22930513595166163</v>
      </c>
      <c r="EO7">
        <v>0.22930513595166163</v>
      </c>
      <c r="EP7">
        <v>0.29909365558912387</v>
      </c>
      <c r="EQ7">
        <v>0.29909365558912387</v>
      </c>
      <c r="ER7">
        <v>8.6238670694864048</v>
      </c>
      <c r="ES7">
        <v>8.6238670694864048</v>
      </c>
      <c r="ET7">
        <v>137.15090242352309</v>
      </c>
      <c r="EU7">
        <v>3.1413131800647638</v>
      </c>
      <c r="EV7">
        <v>8.4162759796653113</v>
      </c>
      <c r="EW7">
        <v>0</v>
      </c>
      <c r="EX7">
        <v>0</v>
      </c>
      <c r="EY7">
        <v>1.4561589712483636</v>
      </c>
      <c r="EZ7">
        <v>315.72676323186329</v>
      </c>
      <c r="FA7">
        <v>353.54844455145542</v>
      </c>
      <c r="FB7">
        <v>0.78181082430867921</v>
      </c>
      <c r="FC7">
        <v>22.014429326303329</v>
      </c>
      <c r="FD7">
        <v>0.73644547463399779</v>
      </c>
      <c r="FF7">
        <v>14.213746223564954</v>
      </c>
      <c r="FG7">
        <v>0.12721116701534313</v>
      </c>
      <c r="FH7">
        <v>2.3910838219554504</v>
      </c>
      <c r="FI7">
        <v>2.4804543707839199</v>
      </c>
      <c r="FJ7">
        <v>0.76344410876132929</v>
      </c>
      <c r="FK7">
        <v>1.2084592145015106E-3</v>
      </c>
      <c r="FL7">
        <v>53.533394120372783</v>
      </c>
      <c r="FM7">
        <v>0.89222323533954651</v>
      </c>
      <c r="FN7">
        <v>0</v>
      </c>
      <c r="FO7">
        <v>0</v>
      </c>
      <c r="FP7">
        <v>17.844464706790927</v>
      </c>
      <c r="FQ7">
        <v>64.972438700516093</v>
      </c>
      <c r="FR7">
        <v>0.10479172603666946</v>
      </c>
      <c r="FS7">
        <v>8.0217635160658887</v>
      </c>
      <c r="FT7">
        <v>2.4878695093103724</v>
      </c>
      <c r="FU7">
        <v>0.99879154078549848</v>
      </c>
      <c r="FV7">
        <v>0.99033232628398793</v>
      </c>
      <c r="FW7">
        <v>0.82915407854984902</v>
      </c>
      <c r="FX7">
        <v>0</v>
      </c>
      <c r="FY7">
        <v>84.238664135535871</v>
      </c>
      <c r="FZ7">
        <v>5.3164983320598695</v>
      </c>
      <c r="GA7">
        <v>0</v>
      </c>
      <c r="GB7">
        <v>0</v>
      </c>
      <c r="GC7">
        <v>182.38826738587761</v>
      </c>
      <c r="GD7">
        <v>0.68004676349863868</v>
      </c>
      <c r="GE7">
        <v>0.38900929827121133</v>
      </c>
      <c r="GF7">
        <v>0.66239080694255348</v>
      </c>
      <c r="GG7">
        <v>95.475968259824043</v>
      </c>
      <c r="GH7">
        <v>0</v>
      </c>
      <c r="GI7">
        <v>0</v>
      </c>
      <c r="GJ7">
        <v>0</v>
      </c>
      <c r="GK7">
        <v>2.5784865263420831E-2</v>
      </c>
      <c r="GL7">
        <v>0.1038531215405768</v>
      </c>
      <c r="GM7">
        <v>0.22930513595166163</v>
      </c>
      <c r="GN7">
        <v>0.22930513595166163</v>
      </c>
      <c r="GO7">
        <v>0.29909365558912387</v>
      </c>
      <c r="GP7">
        <v>0.29909365558912387</v>
      </c>
      <c r="GQ7">
        <v>8.6238670694864048</v>
      </c>
      <c r="GR7">
        <v>8.6238670694864048</v>
      </c>
      <c r="GS7">
        <v>130.57558253156435</v>
      </c>
      <c r="GT7">
        <v>2.8182779456193354</v>
      </c>
      <c r="GU7">
        <v>6.2561614336634594</v>
      </c>
      <c r="GV7">
        <v>0</v>
      </c>
      <c r="GW7">
        <v>0</v>
      </c>
      <c r="GX7">
        <v>6.3406499128772786</v>
      </c>
      <c r="GY7">
        <v>260.29991548467211</v>
      </c>
      <c r="GZ7">
        <v>261.31258147987114</v>
      </c>
      <c r="HA7">
        <v>0.21818917569132079</v>
      </c>
      <c r="HB7">
        <v>-26.017152132241247</v>
      </c>
      <c r="HC7">
        <v>0.26355452536600221</v>
      </c>
      <c r="HE7" t="s">
        <v>3672</v>
      </c>
      <c r="HF7">
        <v>0.5</v>
      </c>
      <c r="HG7">
        <v>0</v>
      </c>
      <c r="HH7">
        <v>0</v>
      </c>
      <c r="HI7">
        <v>0</v>
      </c>
      <c r="HJ7">
        <v>0.5</v>
      </c>
      <c r="HK7">
        <v>0.5</v>
      </c>
      <c r="HL7">
        <v>0.5</v>
      </c>
      <c r="HM7">
        <v>0.5</v>
      </c>
      <c r="HN7">
        <v>0</v>
      </c>
      <c r="HO7">
        <v>0</v>
      </c>
      <c r="HP7">
        <v>0.5</v>
      </c>
      <c r="HQ7">
        <v>0.5</v>
      </c>
      <c r="HR7">
        <v>0</v>
      </c>
      <c r="HS7">
        <v>0</v>
      </c>
      <c r="HT7">
        <v>0</v>
      </c>
      <c r="HU7">
        <v>1</v>
      </c>
      <c r="HV7">
        <v>1</v>
      </c>
      <c r="HW7">
        <v>0.5</v>
      </c>
      <c r="HX7">
        <v>0</v>
      </c>
      <c r="HY7">
        <v>0.5</v>
      </c>
      <c r="HZ7">
        <v>0.5</v>
      </c>
      <c r="IA7">
        <v>0</v>
      </c>
      <c r="IB7">
        <v>0</v>
      </c>
      <c r="IC7">
        <v>0.5</v>
      </c>
      <c r="ID7">
        <v>1</v>
      </c>
      <c r="IE7">
        <v>1</v>
      </c>
      <c r="IF7">
        <v>1</v>
      </c>
      <c r="IG7">
        <v>0.5</v>
      </c>
      <c r="IH7">
        <v>0</v>
      </c>
      <c r="II7">
        <v>0</v>
      </c>
      <c r="IJ7">
        <v>0</v>
      </c>
      <c r="IK7">
        <v>1</v>
      </c>
      <c r="IL7">
        <v>1</v>
      </c>
      <c r="IM7">
        <v>1</v>
      </c>
      <c r="IN7">
        <v>1</v>
      </c>
      <c r="IO7">
        <v>1</v>
      </c>
      <c r="IP7">
        <v>1</v>
      </c>
      <c r="IQ7">
        <v>1</v>
      </c>
      <c r="IR7">
        <v>1</v>
      </c>
      <c r="IS7">
        <v>0</v>
      </c>
      <c r="IT7">
        <v>0</v>
      </c>
      <c r="IU7">
        <v>0.5</v>
      </c>
      <c r="IV7">
        <v>0</v>
      </c>
      <c r="IW7">
        <v>0</v>
      </c>
      <c r="IX7">
        <v>0</v>
      </c>
      <c r="IY7">
        <v>0.5</v>
      </c>
      <c r="IZ7">
        <v>0.5</v>
      </c>
      <c r="JA7">
        <v>0</v>
      </c>
      <c r="JB7">
        <v>0.5</v>
      </c>
      <c r="JC7">
        <v>0</v>
      </c>
    </row>
    <row r="8" spans="1:263" x14ac:dyDescent="0.25">
      <c r="A8" t="s">
        <v>3720</v>
      </c>
      <c r="B8">
        <v>3</v>
      </c>
      <c r="C8">
        <v>6396</v>
      </c>
      <c r="D8">
        <v>5607</v>
      </c>
      <c r="E8">
        <v>5526</v>
      </c>
      <c r="F8">
        <v>6502</v>
      </c>
      <c r="G8">
        <v>6348</v>
      </c>
      <c r="H8">
        <v>971</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140</v>
      </c>
      <c r="AG8">
        <v>1</v>
      </c>
      <c r="AH8">
        <v>0</v>
      </c>
      <c r="AI8">
        <v>1</v>
      </c>
      <c r="AJ8">
        <v>100</v>
      </c>
      <c r="AK8">
        <v>-3</v>
      </c>
      <c r="AL8">
        <v>-3</v>
      </c>
      <c r="AM8">
        <v>-3</v>
      </c>
      <c r="AN8">
        <v>0</v>
      </c>
      <c r="AO8">
        <v>0</v>
      </c>
      <c r="AP8">
        <v>1</v>
      </c>
      <c r="AQ8">
        <v>0</v>
      </c>
      <c r="AR8">
        <v>1</v>
      </c>
      <c r="AS8">
        <v>0</v>
      </c>
      <c r="AT8">
        <v>30</v>
      </c>
      <c r="AU8">
        <v>0</v>
      </c>
      <c r="AV8">
        <v>100</v>
      </c>
      <c r="AW8">
        <v>2</v>
      </c>
      <c r="AX8">
        <v>2</v>
      </c>
      <c r="AY8">
        <v>-3</v>
      </c>
      <c r="AZ8">
        <v>-3</v>
      </c>
      <c r="BA8">
        <v>0</v>
      </c>
      <c r="BB8">
        <v>210</v>
      </c>
      <c r="BC8">
        <v>210</v>
      </c>
      <c r="BD8">
        <v>0</v>
      </c>
      <c r="BE8">
        <v>-186</v>
      </c>
      <c r="BH8">
        <v>15</v>
      </c>
      <c r="BI8">
        <v>0</v>
      </c>
      <c r="BJ8">
        <v>7</v>
      </c>
      <c r="BK8">
        <v>7</v>
      </c>
      <c r="BL8">
        <v>1</v>
      </c>
      <c r="BM8">
        <v>0</v>
      </c>
      <c r="BN8">
        <v>60</v>
      </c>
      <c r="BO8">
        <v>1</v>
      </c>
      <c r="BP8">
        <v>-3</v>
      </c>
      <c r="BQ8">
        <v>-3</v>
      </c>
      <c r="BR8">
        <v>20</v>
      </c>
      <c r="BS8">
        <v>82</v>
      </c>
      <c r="BT8">
        <v>0</v>
      </c>
      <c r="BU8">
        <v>162</v>
      </c>
      <c r="BV8">
        <v>54</v>
      </c>
      <c r="BW8">
        <v>1</v>
      </c>
      <c r="BX8">
        <v>1</v>
      </c>
      <c r="BY8">
        <v>1</v>
      </c>
      <c r="BZ8">
        <v>0</v>
      </c>
      <c r="CA8">
        <v>80</v>
      </c>
      <c r="CB8">
        <v>5</v>
      </c>
      <c r="CC8">
        <v>-3</v>
      </c>
      <c r="CD8">
        <v>-3</v>
      </c>
      <c r="CE8">
        <v>284</v>
      </c>
      <c r="CF8">
        <v>1</v>
      </c>
      <c r="CG8">
        <v>1</v>
      </c>
      <c r="CH8">
        <v>1</v>
      </c>
      <c r="CI8">
        <v>150</v>
      </c>
      <c r="CJ8">
        <v>-3</v>
      </c>
      <c r="CK8">
        <v>-3</v>
      </c>
      <c r="CL8">
        <v>-3</v>
      </c>
      <c r="CM8">
        <v>1</v>
      </c>
      <c r="CN8">
        <v>0</v>
      </c>
      <c r="CO8">
        <v>0</v>
      </c>
      <c r="CP8">
        <v>1</v>
      </c>
      <c r="CQ8">
        <v>0</v>
      </c>
      <c r="CR8">
        <v>1</v>
      </c>
      <c r="CS8">
        <v>0</v>
      </c>
      <c r="CT8">
        <v>30</v>
      </c>
      <c r="CU8">
        <v>140</v>
      </c>
      <c r="CV8">
        <v>3</v>
      </c>
      <c r="CW8">
        <v>6</v>
      </c>
      <c r="CX8">
        <v>-3</v>
      </c>
      <c r="CY8">
        <v>-3</v>
      </c>
      <c r="CZ8">
        <v>61</v>
      </c>
      <c r="DA8">
        <v>396</v>
      </c>
      <c r="DB8">
        <v>416</v>
      </c>
      <c r="DC8">
        <v>1</v>
      </c>
      <c r="DD8">
        <v>186</v>
      </c>
      <c r="DG8">
        <v>14.213746223564954</v>
      </c>
      <c r="DH8">
        <v>0.39595841699913548</v>
      </c>
      <c r="DI8">
        <v>2.510964607043316</v>
      </c>
      <c r="DJ8">
        <v>2.6871713114323397</v>
      </c>
      <c r="DK8">
        <v>0.70026765393993484</v>
      </c>
      <c r="DL8">
        <v>1.2084592145015106E-3</v>
      </c>
      <c r="DM8">
        <v>40.9801265920904</v>
      </c>
      <c r="DN8">
        <v>0.68300210986817333</v>
      </c>
      <c r="DO8">
        <v>0</v>
      </c>
      <c r="DP8">
        <v>0</v>
      </c>
      <c r="DQ8">
        <v>13.660042197363467</v>
      </c>
      <c r="DR8">
        <v>56.140889447607918</v>
      </c>
      <c r="DS8">
        <v>5.1473168018250463E-2</v>
      </c>
      <c r="DT8">
        <v>7.3832643641271689</v>
      </c>
      <c r="DU8">
        <v>2.4493278134041656</v>
      </c>
      <c r="DV8">
        <v>0.99879154078549848</v>
      </c>
      <c r="DW8">
        <v>0.99033232628398793</v>
      </c>
      <c r="DX8">
        <v>0.78778348488104499</v>
      </c>
      <c r="DY8">
        <v>0</v>
      </c>
      <c r="DZ8">
        <v>80.162017106105708</v>
      </c>
      <c r="EA8">
        <v>4.3218934696911164</v>
      </c>
      <c r="EB8">
        <v>0</v>
      </c>
      <c r="EC8">
        <v>0</v>
      </c>
      <c r="ED8">
        <v>185.89084698719265</v>
      </c>
      <c r="EE8">
        <v>0.54067266388069435</v>
      </c>
      <c r="EF8">
        <v>0.57848576055889378</v>
      </c>
      <c r="EG8">
        <v>0.75360196371262334</v>
      </c>
      <c r="EH8">
        <v>105.09092351053667</v>
      </c>
      <c r="EI8">
        <v>0</v>
      </c>
      <c r="EJ8">
        <v>0</v>
      </c>
      <c r="EK8">
        <v>0</v>
      </c>
      <c r="EL8">
        <v>1.832857784109454E-2</v>
      </c>
      <c r="EM8">
        <v>6.4256150575998205E-2</v>
      </c>
      <c r="EN8">
        <v>0.22930513595166163</v>
      </c>
      <c r="EO8">
        <v>0.22930513595166163</v>
      </c>
      <c r="EP8">
        <v>0.29909365558912387</v>
      </c>
      <c r="EQ8">
        <v>0.29909365558912387</v>
      </c>
      <c r="ER8">
        <v>8.6238670694864048</v>
      </c>
      <c r="ES8">
        <v>8.6238670694864048</v>
      </c>
      <c r="ET8">
        <v>124.73633627538472</v>
      </c>
      <c r="EU8">
        <v>2.7769073519505314</v>
      </c>
      <c r="EV8">
        <v>5.3470308931889683</v>
      </c>
      <c r="EW8">
        <v>0</v>
      </c>
      <c r="EX8">
        <v>0</v>
      </c>
      <c r="EY8">
        <v>4.0674393007792897</v>
      </c>
      <c r="EZ8">
        <v>258.91313457798395</v>
      </c>
      <c r="FA8">
        <v>254.93208053826234</v>
      </c>
      <c r="FB8">
        <v>0.10309699984732643</v>
      </c>
      <c r="FC8">
        <v>-48.690777947305321</v>
      </c>
      <c r="FD8">
        <v>0.15255716864053981</v>
      </c>
      <c r="FF8">
        <v>14.213746223564954</v>
      </c>
      <c r="FG8">
        <v>0</v>
      </c>
      <c r="FH8">
        <v>13.121426920641948</v>
      </c>
      <c r="FI8">
        <v>13.080082354629447</v>
      </c>
      <c r="FJ8">
        <v>0.76344410876132929</v>
      </c>
      <c r="FK8">
        <v>1.2084592145015106E-3</v>
      </c>
      <c r="FL8">
        <v>49.351996410039384</v>
      </c>
      <c r="FM8">
        <v>0.82253327350065653</v>
      </c>
      <c r="FN8">
        <v>0</v>
      </c>
      <c r="FO8">
        <v>0</v>
      </c>
      <c r="FP8">
        <v>16.450665470013128</v>
      </c>
      <c r="FQ8">
        <v>72.976443503399253</v>
      </c>
      <c r="FR8">
        <v>8.2769245189040025E-2</v>
      </c>
      <c r="FS8">
        <v>77.86460632303563</v>
      </c>
      <c r="FT8">
        <v>25.74858714795457</v>
      </c>
      <c r="FU8">
        <v>0.99879154078549848</v>
      </c>
      <c r="FV8">
        <v>0.99033232628398793</v>
      </c>
      <c r="FW8">
        <v>0.82915407854984902</v>
      </c>
      <c r="FX8">
        <v>0.28869864245724736</v>
      </c>
      <c r="FY8">
        <v>98.272202263121727</v>
      </c>
      <c r="FZ8">
        <v>7.6140959975755376</v>
      </c>
      <c r="GA8">
        <v>0</v>
      </c>
      <c r="GB8">
        <v>0</v>
      </c>
      <c r="GC8">
        <v>247.07079987716952</v>
      </c>
      <c r="GD8">
        <v>0.82538569693243458</v>
      </c>
      <c r="GE8">
        <v>0.8293760756306805</v>
      </c>
      <c r="GF8">
        <v>0.76325830413013684</v>
      </c>
      <c r="GG8">
        <v>118.66314199395771</v>
      </c>
      <c r="GH8">
        <v>0</v>
      </c>
      <c r="GI8">
        <v>0</v>
      </c>
      <c r="GJ8">
        <v>0</v>
      </c>
      <c r="GK8">
        <v>0.74168414839076391</v>
      </c>
      <c r="GL8">
        <v>0.28769620839840815</v>
      </c>
      <c r="GM8">
        <v>0.22930513595166163</v>
      </c>
      <c r="GN8">
        <v>0.22930513595166163</v>
      </c>
      <c r="GO8">
        <v>0.29909365558912387</v>
      </c>
      <c r="GP8">
        <v>0.29909365558912387</v>
      </c>
      <c r="GQ8">
        <v>8.6238670694864048</v>
      </c>
      <c r="GR8">
        <v>8.6238670694864048</v>
      </c>
      <c r="GS8">
        <v>140.72972899307644</v>
      </c>
      <c r="GT8">
        <v>3.1069765880765829</v>
      </c>
      <c r="GU8">
        <v>8.4250755287009067</v>
      </c>
      <c r="GV8">
        <v>0</v>
      </c>
      <c r="GW8">
        <v>0</v>
      </c>
      <c r="GX8">
        <v>36.871019094075251</v>
      </c>
      <c r="GY8">
        <v>352.86307951463931</v>
      </c>
      <c r="GZ8">
        <v>385.70248988488947</v>
      </c>
      <c r="HA8">
        <v>0.89690300015267355</v>
      </c>
      <c r="HB8">
        <v>14.343029343454887</v>
      </c>
      <c r="HC8">
        <v>0.84744283135946019</v>
      </c>
      <c r="HE8" t="s">
        <v>3673</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A9" t="s">
        <v>3720</v>
      </c>
      <c r="B9">
        <v>4</v>
      </c>
      <c r="C9">
        <v>5985</v>
      </c>
      <c r="D9">
        <v>179</v>
      </c>
      <c r="E9">
        <v>4910</v>
      </c>
      <c r="F9">
        <v>2930</v>
      </c>
      <c r="G9">
        <v>1671</v>
      </c>
      <c r="H9">
        <v>3646</v>
      </c>
      <c r="I9">
        <v>15</v>
      </c>
      <c r="J9">
        <v>0</v>
      </c>
      <c r="K9">
        <v>0</v>
      </c>
      <c r="L9">
        <v>0</v>
      </c>
      <c r="M9">
        <v>1</v>
      </c>
      <c r="N9">
        <v>0</v>
      </c>
      <c r="O9">
        <v>60</v>
      </c>
      <c r="P9">
        <v>1</v>
      </c>
      <c r="Q9">
        <v>-3</v>
      </c>
      <c r="R9">
        <v>-3</v>
      </c>
      <c r="S9">
        <v>20</v>
      </c>
      <c r="T9">
        <v>75</v>
      </c>
      <c r="U9">
        <v>0</v>
      </c>
      <c r="V9">
        <v>0</v>
      </c>
      <c r="W9">
        <v>0</v>
      </c>
      <c r="X9">
        <v>1</v>
      </c>
      <c r="Y9">
        <v>1</v>
      </c>
      <c r="Z9">
        <v>1</v>
      </c>
      <c r="AA9">
        <v>1</v>
      </c>
      <c r="AB9">
        <v>120</v>
      </c>
      <c r="AC9">
        <v>11</v>
      </c>
      <c r="AD9">
        <v>-3</v>
      </c>
      <c r="AE9">
        <v>-3</v>
      </c>
      <c r="AF9">
        <v>220</v>
      </c>
      <c r="AG9">
        <v>1</v>
      </c>
      <c r="AH9">
        <v>1</v>
      </c>
      <c r="AI9">
        <v>0</v>
      </c>
      <c r="AJ9">
        <v>100</v>
      </c>
      <c r="AK9">
        <v>-3</v>
      </c>
      <c r="AL9">
        <v>-3</v>
      </c>
      <c r="AM9">
        <v>-3</v>
      </c>
      <c r="AN9">
        <v>0</v>
      </c>
      <c r="AO9">
        <v>1</v>
      </c>
      <c r="AP9">
        <v>0</v>
      </c>
      <c r="AQ9">
        <v>0</v>
      </c>
      <c r="AR9">
        <v>1</v>
      </c>
      <c r="AS9">
        <v>0</v>
      </c>
      <c r="AT9">
        <v>25</v>
      </c>
      <c r="AU9">
        <v>0</v>
      </c>
      <c r="AV9">
        <v>180</v>
      </c>
      <c r="AW9">
        <v>4</v>
      </c>
      <c r="AX9">
        <v>12</v>
      </c>
      <c r="AY9">
        <v>-3</v>
      </c>
      <c r="AZ9">
        <v>-3</v>
      </c>
      <c r="BA9">
        <v>0</v>
      </c>
      <c r="BB9">
        <v>295</v>
      </c>
      <c r="BC9">
        <v>395</v>
      </c>
      <c r="BD9">
        <v>0</v>
      </c>
      <c r="BE9">
        <v>-35</v>
      </c>
      <c r="BH9">
        <v>15</v>
      </c>
      <c r="BI9">
        <v>0</v>
      </c>
      <c r="BJ9">
        <v>0</v>
      </c>
      <c r="BK9">
        <v>0</v>
      </c>
      <c r="BL9">
        <v>1</v>
      </c>
      <c r="BM9">
        <v>0</v>
      </c>
      <c r="BN9">
        <v>60</v>
      </c>
      <c r="BO9">
        <v>1</v>
      </c>
      <c r="BP9">
        <v>-3</v>
      </c>
      <c r="BQ9">
        <v>-3</v>
      </c>
      <c r="BR9">
        <v>20</v>
      </c>
      <c r="BS9">
        <v>75</v>
      </c>
      <c r="BT9">
        <v>0</v>
      </c>
      <c r="BU9">
        <v>0</v>
      </c>
      <c r="BV9">
        <v>0</v>
      </c>
      <c r="BW9">
        <v>1</v>
      </c>
      <c r="BX9">
        <v>1</v>
      </c>
      <c r="BY9">
        <v>1</v>
      </c>
      <c r="BZ9">
        <v>0</v>
      </c>
      <c r="CA9">
        <v>80</v>
      </c>
      <c r="CB9">
        <v>5</v>
      </c>
      <c r="CC9">
        <v>-3</v>
      </c>
      <c r="CD9">
        <v>-3</v>
      </c>
      <c r="CE9">
        <v>230</v>
      </c>
      <c r="CF9">
        <v>1</v>
      </c>
      <c r="CG9">
        <v>1</v>
      </c>
      <c r="CH9">
        <v>1</v>
      </c>
      <c r="CI9">
        <v>150</v>
      </c>
      <c r="CJ9">
        <v>-3</v>
      </c>
      <c r="CK9">
        <v>-3</v>
      </c>
      <c r="CL9">
        <v>-3</v>
      </c>
      <c r="CM9">
        <v>0</v>
      </c>
      <c r="CN9">
        <v>0</v>
      </c>
      <c r="CO9">
        <v>0</v>
      </c>
      <c r="CP9">
        <v>0</v>
      </c>
      <c r="CQ9">
        <v>0</v>
      </c>
      <c r="CR9">
        <v>1</v>
      </c>
      <c r="CS9">
        <v>0</v>
      </c>
      <c r="CT9">
        <v>25</v>
      </c>
      <c r="CU9">
        <v>140</v>
      </c>
      <c r="CV9">
        <v>3</v>
      </c>
      <c r="CW9">
        <v>6</v>
      </c>
      <c r="CX9">
        <v>-3</v>
      </c>
      <c r="CY9">
        <v>-3</v>
      </c>
      <c r="CZ9">
        <v>0</v>
      </c>
      <c r="DA9">
        <v>330</v>
      </c>
      <c r="DB9">
        <v>330</v>
      </c>
      <c r="DC9">
        <v>1</v>
      </c>
      <c r="DD9">
        <v>35</v>
      </c>
      <c r="DG9">
        <v>14.213746223564954</v>
      </c>
      <c r="DH9">
        <v>0.61857073371593707</v>
      </c>
      <c r="DI9">
        <v>0.28872514914853331</v>
      </c>
      <c r="DJ9">
        <v>0.50636455627409382</v>
      </c>
      <c r="DK9">
        <v>0.53315049254405977</v>
      </c>
      <c r="DL9">
        <v>1.2084592145015106E-3</v>
      </c>
      <c r="DM9">
        <v>33.037960723480239</v>
      </c>
      <c r="DN9">
        <v>0.55063267872467025</v>
      </c>
      <c r="DO9">
        <v>0</v>
      </c>
      <c r="DP9">
        <v>0</v>
      </c>
      <c r="DQ9">
        <v>11.012653574493413</v>
      </c>
      <c r="DR9">
        <v>49.654268558370546</v>
      </c>
      <c r="DS9">
        <v>6.8741522603760208E-2</v>
      </c>
      <c r="DT9">
        <v>10.999860462007756</v>
      </c>
      <c r="DU9">
        <v>3.7263716316465572</v>
      </c>
      <c r="DV9">
        <v>0.99879154078549848</v>
      </c>
      <c r="DW9">
        <v>0.99033232628398793</v>
      </c>
      <c r="DX9">
        <v>0.82915407854984902</v>
      </c>
      <c r="DY9">
        <v>0.57516119056673209</v>
      </c>
      <c r="DZ9">
        <v>108.99489136893058</v>
      </c>
      <c r="EA9">
        <v>7.8156208433276948</v>
      </c>
      <c r="EB9">
        <v>0</v>
      </c>
      <c r="EC9">
        <v>0</v>
      </c>
      <c r="ED9">
        <v>222.67880792998554</v>
      </c>
      <c r="EE9">
        <v>0.7075022972522691</v>
      </c>
      <c r="EF9">
        <v>0.74495692262523661</v>
      </c>
      <c r="EG9">
        <v>0.47177020817657045</v>
      </c>
      <c r="EH9">
        <v>112.3965920350972</v>
      </c>
      <c r="EI9">
        <v>0</v>
      </c>
      <c r="EJ9">
        <v>0</v>
      </c>
      <c r="EK9">
        <v>0</v>
      </c>
      <c r="EL9">
        <v>2.2505804294780218E-2</v>
      </c>
      <c r="EM9">
        <v>0.28769620839840815</v>
      </c>
      <c r="EN9">
        <v>0.22930513595166163</v>
      </c>
      <c r="EO9">
        <v>0.22930513595166163</v>
      </c>
      <c r="EP9">
        <v>0.29909365558912387</v>
      </c>
      <c r="EQ9">
        <v>0.29909365558912387</v>
      </c>
      <c r="ER9">
        <v>8.6238670694864048</v>
      </c>
      <c r="ES9">
        <v>8.6238670694864048</v>
      </c>
      <c r="ET9">
        <v>146.75021902193612</v>
      </c>
      <c r="EU9">
        <v>3.3934391361860676</v>
      </c>
      <c r="EV9">
        <v>8.4250755287009067</v>
      </c>
      <c r="EW9">
        <v>0</v>
      </c>
      <c r="EX9">
        <v>0</v>
      </c>
      <c r="EY9">
        <v>5.4327052614483531</v>
      </c>
      <c r="EZ9">
        <v>281.7934223191308</v>
      </c>
      <c r="FA9">
        <v>322.20091098033811</v>
      </c>
      <c r="FB9">
        <v>0.30890326281460484</v>
      </c>
      <c r="FC9">
        <v>10.028636912510477</v>
      </c>
      <c r="FD9">
        <v>0.78087459509816393</v>
      </c>
      <c r="FF9">
        <v>14.213746223564954</v>
      </c>
      <c r="FG9">
        <v>8.4658451594709722E-2</v>
      </c>
      <c r="FH9">
        <v>2.8206022466936411</v>
      </c>
      <c r="FI9">
        <v>2.8582232189576677</v>
      </c>
      <c r="FJ9">
        <v>0.7363613470973438</v>
      </c>
      <c r="FK9">
        <v>1.2084592145015106E-3</v>
      </c>
      <c r="FL9">
        <v>49.273378905209022</v>
      </c>
      <c r="FM9">
        <v>0.82122298175348352</v>
      </c>
      <c r="FN9">
        <v>0</v>
      </c>
      <c r="FO9">
        <v>0</v>
      </c>
      <c r="FP9">
        <v>16.424459635069667</v>
      </c>
      <c r="FQ9">
        <v>60.973027517610866</v>
      </c>
      <c r="FR9">
        <v>5.2854928262416695E-2</v>
      </c>
      <c r="FS9">
        <v>14.225008115521481</v>
      </c>
      <c r="FT9">
        <v>4.5983319557181623</v>
      </c>
      <c r="FU9">
        <v>0.99879154078549848</v>
      </c>
      <c r="FV9">
        <v>0.99033232628398793</v>
      </c>
      <c r="FW9">
        <v>0.82915407854984902</v>
      </c>
      <c r="FX9">
        <v>0.18231383453963129</v>
      </c>
      <c r="FY9">
        <v>103.07005511598203</v>
      </c>
      <c r="FZ9">
        <v>6.6007787537776785</v>
      </c>
      <c r="GA9">
        <v>0</v>
      </c>
      <c r="GB9">
        <v>0</v>
      </c>
      <c r="GC9">
        <v>222.1748961682963</v>
      </c>
      <c r="GD9">
        <v>0.70200685619778092</v>
      </c>
      <c r="GE9">
        <v>0.71903146797427087</v>
      </c>
      <c r="GF9">
        <v>0.74681338110816786</v>
      </c>
      <c r="GG9">
        <v>118.66314199395771</v>
      </c>
      <c r="GH9">
        <v>0</v>
      </c>
      <c r="GI9">
        <v>0</v>
      </c>
      <c r="GJ9">
        <v>0</v>
      </c>
      <c r="GK9">
        <v>3.5149780177543666E-2</v>
      </c>
      <c r="GL9">
        <v>0.16899343933216349</v>
      </c>
      <c r="GM9">
        <v>0.22930513595166163</v>
      </c>
      <c r="GN9">
        <v>0.22930513595166163</v>
      </c>
      <c r="GO9">
        <v>0.29909365558912387</v>
      </c>
      <c r="GP9">
        <v>0.29909365558912387</v>
      </c>
      <c r="GQ9">
        <v>8.6238670694864048</v>
      </c>
      <c r="GR9">
        <v>8.6238670694864048</v>
      </c>
      <c r="GS9">
        <v>136.44813084142834</v>
      </c>
      <c r="GT9">
        <v>3.0005917801589668</v>
      </c>
      <c r="GU9">
        <v>7.2330615690548967</v>
      </c>
      <c r="GV9">
        <v>0</v>
      </c>
      <c r="GW9">
        <v>0</v>
      </c>
      <c r="GX9">
        <v>8.421940698172067</v>
      </c>
      <c r="GY9">
        <v>316.76505701738165</v>
      </c>
      <c r="GZ9">
        <v>321.07285074706431</v>
      </c>
      <c r="HA9">
        <v>0.6910967371853951</v>
      </c>
      <c r="HB9">
        <v>-23.820880697617355</v>
      </c>
      <c r="HC9">
        <v>0.21912540490183607</v>
      </c>
      <c r="HE9" t="s">
        <v>3674</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3720</v>
      </c>
      <c r="B10">
        <v>5</v>
      </c>
      <c r="C10">
        <v>5511</v>
      </c>
      <c r="D10">
        <v>3648</v>
      </c>
      <c r="E10">
        <v>3339</v>
      </c>
      <c r="F10">
        <v>1700</v>
      </c>
      <c r="G10">
        <v>2471</v>
      </c>
      <c r="H10">
        <v>3674</v>
      </c>
      <c r="I10">
        <v>10</v>
      </c>
      <c r="J10">
        <v>0</v>
      </c>
      <c r="K10">
        <v>9</v>
      </c>
      <c r="L10">
        <v>9</v>
      </c>
      <c r="M10">
        <v>0</v>
      </c>
      <c r="N10">
        <v>0</v>
      </c>
      <c r="O10">
        <v>0</v>
      </c>
      <c r="P10">
        <v>0</v>
      </c>
      <c r="Q10">
        <v>-3</v>
      </c>
      <c r="R10">
        <v>-3</v>
      </c>
      <c r="S10">
        <v>0</v>
      </c>
      <c r="T10">
        <v>19</v>
      </c>
      <c r="U10">
        <v>0</v>
      </c>
      <c r="V10">
        <v>5</v>
      </c>
      <c r="W10">
        <v>1</v>
      </c>
      <c r="X10">
        <v>1</v>
      </c>
      <c r="Y10">
        <v>1</v>
      </c>
      <c r="Z10">
        <v>1</v>
      </c>
      <c r="AA10">
        <v>0</v>
      </c>
      <c r="AB10">
        <v>120</v>
      </c>
      <c r="AC10">
        <v>6</v>
      </c>
      <c r="AD10">
        <v>-3</v>
      </c>
      <c r="AE10">
        <v>-3</v>
      </c>
      <c r="AF10">
        <v>221</v>
      </c>
      <c r="AG10">
        <v>1</v>
      </c>
      <c r="AH10">
        <v>0</v>
      </c>
      <c r="AI10">
        <v>1</v>
      </c>
      <c r="AJ10">
        <v>100</v>
      </c>
      <c r="AK10">
        <v>-3</v>
      </c>
      <c r="AL10">
        <v>-3</v>
      </c>
      <c r="AM10">
        <v>-3</v>
      </c>
      <c r="AN10">
        <v>0</v>
      </c>
      <c r="AO10">
        <v>0</v>
      </c>
      <c r="AP10">
        <v>0</v>
      </c>
      <c r="AQ10">
        <v>0</v>
      </c>
      <c r="AR10">
        <v>2</v>
      </c>
      <c r="AS10">
        <v>0</v>
      </c>
      <c r="AT10">
        <v>50</v>
      </c>
      <c r="AU10">
        <v>0</v>
      </c>
      <c r="AV10">
        <v>120</v>
      </c>
      <c r="AW10">
        <v>3</v>
      </c>
      <c r="AX10">
        <v>6</v>
      </c>
      <c r="AY10">
        <v>-3</v>
      </c>
      <c r="AZ10">
        <v>-3</v>
      </c>
      <c r="BA10">
        <v>10</v>
      </c>
      <c r="BB10">
        <v>240</v>
      </c>
      <c r="BC10">
        <v>240</v>
      </c>
      <c r="BD10">
        <v>0</v>
      </c>
      <c r="BE10">
        <v>-137</v>
      </c>
      <c r="BH10">
        <v>15</v>
      </c>
      <c r="BI10">
        <v>0</v>
      </c>
      <c r="BJ10">
        <v>2</v>
      </c>
      <c r="BK10">
        <v>2</v>
      </c>
      <c r="BL10">
        <v>1</v>
      </c>
      <c r="BM10">
        <v>1</v>
      </c>
      <c r="BN10">
        <v>120</v>
      </c>
      <c r="BO10">
        <v>2</v>
      </c>
      <c r="BP10">
        <v>-3</v>
      </c>
      <c r="BQ10">
        <v>-3</v>
      </c>
      <c r="BR10">
        <v>40</v>
      </c>
      <c r="BS10">
        <v>137</v>
      </c>
      <c r="BT10">
        <v>0</v>
      </c>
      <c r="BU10">
        <v>32</v>
      </c>
      <c r="BV10">
        <v>10</v>
      </c>
      <c r="BW10">
        <v>1</v>
      </c>
      <c r="BX10">
        <v>1</v>
      </c>
      <c r="BY10">
        <v>1</v>
      </c>
      <c r="BZ10">
        <v>1</v>
      </c>
      <c r="CA10">
        <v>80</v>
      </c>
      <c r="CB10">
        <v>10</v>
      </c>
      <c r="CC10">
        <v>-3</v>
      </c>
      <c r="CD10">
        <v>-3</v>
      </c>
      <c r="CE10">
        <v>190</v>
      </c>
      <c r="CF10">
        <v>1</v>
      </c>
      <c r="CG10">
        <v>1</v>
      </c>
      <c r="CH10">
        <v>0</v>
      </c>
      <c r="CI10">
        <v>100</v>
      </c>
      <c r="CJ10">
        <v>-3</v>
      </c>
      <c r="CK10">
        <v>-3</v>
      </c>
      <c r="CL10">
        <v>-3</v>
      </c>
      <c r="CM10">
        <v>0</v>
      </c>
      <c r="CN10">
        <v>1</v>
      </c>
      <c r="CO10">
        <v>0</v>
      </c>
      <c r="CP10">
        <v>0</v>
      </c>
      <c r="CQ10">
        <v>0</v>
      </c>
      <c r="CR10">
        <v>2</v>
      </c>
      <c r="CS10">
        <v>0</v>
      </c>
      <c r="CT10">
        <v>50</v>
      </c>
      <c r="CU10">
        <v>200</v>
      </c>
      <c r="CV10">
        <v>4</v>
      </c>
      <c r="CW10">
        <v>12</v>
      </c>
      <c r="CX10">
        <v>-3</v>
      </c>
      <c r="CY10">
        <v>-3</v>
      </c>
      <c r="CZ10">
        <v>12</v>
      </c>
      <c r="DA10">
        <v>377</v>
      </c>
      <c r="DB10">
        <v>477</v>
      </c>
      <c r="DC10">
        <v>1</v>
      </c>
      <c r="DD10">
        <v>137</v>
      </c>
      <c r="DG10">
        <v>14.213746223564954</v>
      </c>
      <c r="DH10">
        <v>0.40947813375766751</v>
      </c>
      <c r="DI10">
        <v>9.9609534476974044</v>
      </c>
      <c r="DJ10">
        <v>9.9359256374772755</v>
      </c>
      <c r="DK10">
        <v>0.45387401062296179</v>
      </c>
      <c r="DL10">
        <v>1.2084592145015106E-3</v>
      </c>
      <c r="DM10">
        <v>26.65294137431502</v>
      </c>
      <c r="DN10">
        <v>0.44421568957191715</v>
      </c>
      <c r="DO10">
        <v>0</v>
      </c>
      <c r="DP10">
        <v>0</v>
      </c>
      <c r="DQ10">
        <v>8.884313791438343</v>
      </c>
      <c r="DR10">
        <v>44.194056950884942</v>
      </c>
      <c r="DS10">
        <v>5.6394852908905183E-2</v>
      </c>
      <c r="DT10">
        <v>6.6207578096559763</v>
      </c>
      <c r="DU10">
        <v>1.8912999915369317</v>
      </c>
      <c r="DV10">
        <v>0.99879154078549848</v>
      </c>
      <c r="DW10">
        <v>0.99033232628398793</v>
      </c>
      <c r="DX10">
        <v>0.82915407854984902</v>
      </c>
      <c r="DY10">
        <v>2.9062430922628529E-3</v>
      </c>
      <c r="DZ10">
        <v>104.44306796840793</v>
      </c>
      <c r="EA10">
        <v>6.4530328522274569</v>
      </c>
      <c r="EB10">
        <v>0</v>
      </c>
      <c r="EC10">
        <v>0</v>
      </c>
      <c r="ED10">
        <v>207.81256676243089</v>
      </c>
      <c r="EE10">
        <v>0.62938307081527312</v>
      </c>
      <c r="EF10">
        <v>0.46736727979400705</v>
      </c>
      <c r="EG10">
        <v>0.74754683503121966</v>
      </c>
      <c r="EH10">
        <v>103.69380005690257</v>
      </c>
      <c r="EI10">
        <v>0</v>
      </c>
      <c r="EJ10">
        <v>0</v>
      </c>
      <c r="EK10">
        <v>0</v>
      </c>
      <c r="EL10">
        <v>6.5729940226225692E-2</v>
      </c>
      <c r="EM10">
        <v>0.16364555722892382</v>
      </c>
      <c r="EN10">
        <v>0.22930513595166163</v>
      </c>
      <c r="EO10">
        <v>0.22930513595166163</v>
      </c>
      <c r="EP10">
        <v>0.29909365558912387</v>
      </c>
      <c r="EQ10">
        <v>0.29909365558912387</v>
      </c>
      <c r="ER10">
        <v>8.6238670694864048</v>
      </c>
      <c r="ES10">
        <v>8.6238670694864048</v>
      </c>
      <c r="ET10">
        <v>121.73168133990228</v>
      </c>
      <c r="EU10">
        <v>2.8211841887115985</v>
      </c>
      <c r="EV10">
        <v>7.1660554040244353</v>
      </c>
      <c r="EW10">
        <v>0</v>
      </c>
      <c r="EX10">
        <v>0</v>
      </c>
      <c r="EY10">
        <v>12.70936208929297</v>
      </c>
      <c r="EZ10">
        <v>287.15663489451259</v>
      </c>
      <c r="FA10">
        <v>303.33467613764674</v>
      </c>
      <c r="FB10">
        <v>0.25957764755094653</v>
      </c>
      <c r="FC10">
        <v>1.9033908996178894</v>
      </c>
      <c r="FD10">
        <v>0.42146590008301016</v>
      </c>
      <c r="FF10">
        <v>14.213746223564954</v>
      </c>
      <c r="FG10">
        <v>0</v>
      </c>
      <c r="FH10">
        <v>11.296770800359866</v>
      </c>
      <c r="FI10">
        <v>11.305983219202464</v>
      </c>
      <c r="FJ10">
        <v>0.76344410876132929</v>
      </c>
      <c r="FK10">
        <v>1.2084592145015106E-3</v>
      </c>
      <c r="FL10">
        <v>71.445131993056052</v>
      </c>
      <c r="FM10">
        <v>1.1907521998842681</v>
      </c>
      <c r="FN10">
        <v>0</v>
      </c>
      <c r="FO10">
        <v>0</v>
      </c>
      <c r="FP10">
        <v>23.815043997685351</v>
      </c>
      <c r="FQ10">
        <v>88.145964786752927</v>
      </c>
      <c r="FR10">
        <v>3.816610005355671E-3</v>
      </c>
      <c r="FS10">
        <v>86.030531420164067</v>
      </c>
      <c r="FT10">
        <v>28.324578620921837</v>
      </c>
      <c r="FU10">
        <v>0.99879154078549848</v>
      </c>
      <c r="FV10">
        <v>0.99033232628398793</v>
      </c>
      <c r="FW10">
        <v>0.82915407854984902</v>
      </c>
      <c r="FX10">
        <v>0.39763927607802318</v>
      </c>
      <c r="FY10">
        <v>92.484379955359088</v>
      </c>
      <c r="FZ10">
        <v>7.9341617243768088</v>
      </c>
      <c r="GA10">
        <v>0</v>
      </c>
      <c r="GB10">
        <v>0</v>
      </c>
      <c r="GC10">
        <v>224.61367905851662</v>
      </c>
      <c r="GD10">
        <v>0.78174947716577803</v>
      </c>
      <c r="GE10">
        <v>0.59068116923903713</v>
      </c>
      <c r="GF10">
        <v>0.68925944483500312</v>
      </c>
      <c r="GG10">
        <v>118.66314199395771</v>
      </c>
      <c r="GH10">
        <v>0</v>
      </c>
      <c r="GI10">
        <v>0</v>
      </c>
      <c r="GJ10">
        <v>0</v>
      </c>
      <c r="GK10">
        <v>0.83759660354143417</v>
      </c>
      <c r="GL10">
        <v>0.28769620839840815</v>
      </c>
      <c r="GM10">
        <v>0.22930513595166163</v>
      </c>
      <c r="GN10">
        <v>0.22930513595166163</v>
      </c>
      <c r="GO10">
        <v>0.29909365558912387</v>
      </c>
      <c r="GP10">
        <v>0.29909365558912387</v>
      </c>
      <c r="GQ10">
        <v>8.6238670694864048</v>
      </c>
      <c r="GR10">
        <v>8.6238670694864048</v>
      </c>
      <c r="GS10">
        <v>152.45173286557969</v>
      </c>
      <c r="GT10">
        <v>3.2159172216973588</v>
      </c>
      <c r="GU10">
        <v>8.4250755287009067</v>
      </c>
      <c r="GV10">
        <v>0</v>
      </c>
      <c r="GW10">
        <v>0</v>
      </c>
      <c r="GX10">
        <v>40.686596998443704</v>
      </c>
      <c r="GY10">
        <v>332.67785777692433</v>
      </c>
      <c r="GZ10">
        <v>391.25834954393349</v>
      </c>
      <c r="HA10">
        <v>0.74042235244905341</v>
      </c>
      <c r="HB10">
        <v>21.229612333491239</v>
      </c>
      <c r="HC10">
        <v>0.5785340999169899</v>
      </c>
      <c r="HE10" t="s">
        <v>3675</v>
      </c>
      <c r="HF10">
        <v>1</v>
      </c>
      <c r="HG10">
        <v>0.5</v>
      </c>
      <c r="HH10">
        <v>1</v>
      </c>
      <c r="HI10">
        <v>1</v>
      </c>
      <c r="HJ10">
        <v>1.5</v>
      </c>
      <c r="HK10">
        <v>0.5</v>
      </c>
      <c r="HL10">
        <v>1.5</v>
      </c>
      <c r="HM10">
        <v>1.5</v>
      </c>
      <c r="HN10">
        <v>1</v>
      </c>
      <c r="HO10">
        <v>1</v>
      </c>
      <c r="HP10">
        <v>1.5</v>
      </c>
      <c r="HQ10">
        <v>1</v>
      </c>
      <c r="HR10">
        <v>0.5</v>
      </c>
      <c r="HS10">
        <v>1</v>
      </c>
      <c r="HT10">
        <v>1</v>
      </c>
      <c r="HU10">
        <v>0</v>
      </c>
      <c r="HV10">
        <v>0</v>
      </c>
      <c r="HW10">
        <v>1.5</v>
      </c>
      <c r="HX10">
        <v>0</v>
      </c>
      <c r="HY10">
        <v>1</v>
      </c>
      <c r="HZ10">
        <v>1</v>
      </c>
      <c r="IA10">
        <v>1</v>
      </c>
      <c r="IB10">
        <v>1</v>
      </c>
      <c r="IC10">
        <v>1</v>
      </c>
      <c r="ID10">
        <v>0</v>
      </c>
      <c r="IE10">
        <v>0</v>
      </c>
      <c r="IF10">
        <v>0</v>
      </c>
      <c r="IG10">
        <v>1</v>
      </c>
      <c r="IH10">
        <v>1</v>
      </c>
      <c r="II10">
        <v>1</v>
      </c>
      <c r="IJ10">
        <v>1</v>
      </c>
      <c r="IK10">
        <v>0</v>
      </c>
      <c r="IL10">
        <v>0</v>
      </c>
      <c r="IM10">
        <v>1</v>
      </c>
      <c r="IN10">
        <v>1</v>
      </c>
      <c r="IO10">
        <v>1</v>
      </c>
      <c r="IP10">
        <v>1</v>
      </c>
      <c r="IQ10">
        <v>1</v>
      </c>
      <c r="IR10">
        <v>1</v>
      </c>
      <c r="IS10">
        <v>0</v>
      </c>
      <c r="IT10">
        <v>0</v>
      </c>
      <c r="IU10">
        <v>1</v>
      </c>
      <c r="IV10">
        <v>1</v>
      </c>
      <c r="IW10">
        <v>1</v>
      </c>
      <c r="IX10">
        <v>1</v>
      </c>
      <c r="IY10">
        <v>1</v>
      </c>
      <c r="IZ10">
        <v>1</v>
      </c>
      <c r="JA10">
        <v>0</v>
      </c>
      <c r="JB10">
        <v>0</v>
      </c>
      <c r="JC10">
        <v>0</v>
      </c>
    </row>
    <row r="11" spans="1:263" x14ac:dyDescent="0.25">
      <c r="A11" t="s">
        <v>3720</v>
      </c>
      <c r="B11">
        <v>6</v>
      </c>
      <c r="C11">
        <v>4501</v>
      </c>
      <c r="D11">
        <v>1577</v>
      </c>
      <c r="E11">
        <v>3035</v>
      </c>
      <c r="F11">
        <v>1746</v>
      </c>
      <c r="G11">
        <v>3490</v>
      </c>
      <c r="H11">
        <v>987</v>
      </c>
      <c r="I11">
        <v>15</v>
      </c>
      <c r="J11">
        <v>0</v>
      </c>
      <c r="K11">
        <v>3</v>
      </c>
      <c r="L11">
        <v>3</v>
      </c>
      <c r="M11">
        <v>0</v>
      </c>
      <c r="N11">
        <v>0</v>
      </c>
      <c r="O11">
        <v>0</v>
      </c>
      <c r="P11">
        <v>0</v>
      </c>
      <c r="Q11">
        <v>-3</v>
      </c>
      <c r="R11">
        <v>-3</v>
      </c>
      <c r="S11">
        <v>0</v>
      </c>
      <c r="T11">
        <v>18</v>
      </c>
      <c r="U11">
        <v>0</v>
      </c>
      <c r="V11">
        <v>2</v>
      </c>
      <c r="W11">
        <v>0</v>
      </c>
      <c r="X11">
        <v>1</v>
      </c>
      <c r="Y11">
        <v>1</v>
      </c>
      <c r="Z11">
        <v>0</v>
      </c>
      <c r="AA11">
        <v>0</v>
      </c>
      <c r="AB11">
        <v>80</v>
      </c>
      <c r="AC11">
        <v>2</v>
      </c>
      <c r="AD11">
        <v>-3</v>
      </c>
      <c r="AE11">
        <v>-3</v>
      </c>
      <c r="AF11">
        <v>130</v>
      </c>
      <c r="AG11">
        <v>0</v>
      </c>
      <c r="AH11">
        <v>1</v>
      </c>
      <c r="AI11">
        <v>0</v>
      </c>
      <c r="AJ11">
        <v>50</v>
      </c>
      <c r="AK11">
        <v>-3</v>
      </c>
      <c r="AL11">
        <v>-3</v>
      </c>
      <c r="AM11">
        <v>-3</v>
      </c>
      <c r="AN11">
        <v>0</v>
      </c>
      <c r="AO11">
        <v>0</v>
      </c>
      <c r="AP11">
        <v>0</v>
      </c>
      <c r="AQ11">
        <v>1</v>
      </c>
      <c r="AR11">
        <v>0</v>
      </c>
      <c r="AS11">
        <v>0</v>
      </c>
      <c r="AT11">
        <v>0</v>
      </c>
      <c r="AU11">
        <v>5</v>
      </c>
      <c r="AV11">
        <v>80</v>
      </c>
      <c r="AW11">
        <v>2</v>
      </c>
      <c r="AX11">
        <v>2</v>
      </c>
      <c r="AY11">
        <v>-3</v>
      </c>
      <c r="AZ11">
        <v>-3</v>
      </c>
      <c r="BA11">
        <v>3</v>
      </c>
      <c r="BB11">
        <v>153</v>
      </c>
      <c r="BC11">
        <v>153</v>
      </c>
      <c r="BD11">
        <v>0</v>
      </c>
      <c r="BE11">
        <v>-181</v>
      </c>
      <c r="BH11">
        <v>15</v>
      </c>
      <c r="BI11">
        <v>0</v>
      </c>
      <c r="BJ11">
        <v>15</v>
      </c>
      <c r="BK11">
        <v>15</v>
      </c>
      <c r="BL11">
        <v>1</v>
      </c>
      <c r="BM11">
        <v>0</v>
      </c>
      <c r="BN11">
        <v>60</v>
      </c>
      <c r="BO11">
        <v>1</v>
      </c>
      <c r="BP11">
        <v>-3</v>
      </c>
      <c r="BQ11">
        <v>-3</v>
      </c>
      <c r="BR11">
        <v>20</v>
      </c>
      <c r="BS11">
        <v>90</v>
      </c>
      <c r="BT11">
        <v>1</v>
      </c>
      <c r="BU11">
        <v>43</v>
      </c>
      <c r="BV11">
        <v>14</v>
      </c>
      <c r="BW11">
        <v>1</v>
      </c>
      <c r="BX11">
        <v>1</v>
      </c>
      <c r="BY11">
        <v>1</v>
      </c>
      <c r="BZ11">
        <v>0</v>
      </c>
      <c r="CA11">
        <v>80</v>
      </c>
      <c r="CB11">
        <v>5</v>
      </c>
      <c r="CC11">
        <v>-3</v>
      </c>
      <c r="CD11">
        <v>-3</v>
      </c>
      <c r="CE11">
        <v>244</v>
      </c>
      <c r="CF11">
        <v>1</v>
      </c>
      <c r="CG11">
        <v>1</v>
      </c>
      <c r="CH11">
        <v>1</v>
      </c>
      <c r="CI11">
        <v>150</v>
      </c>
      <c r="CJ11">
        <v>-3</v>
      </c>
      <c r="CK11">
        <v>-3</v>
      </c>
      <c r="CL11">
        <v>-3</v>
      </c>
      <c r="CM11">
        <v>0</v>
      </c>
      <c r="CN11">
        <v>0</v>
      </c>
      <c r="CO11">
        <v>1</v>
      </c>
      <c r="CP11">
        <v>0</v>
      </c>
      <c r="CQ11">
        <v>0</v>
      </c>
      <c r="CR11">
        <v>0</v>
      </c>
      <c r="CS11">
        <v>5</v>
      </c>
      <c r="CT11">
        <v>0</v>
      </c>
      <c r="CU11">
        <v>140</v>
      </c>
      <c r="CV11">
        <v>3</v>
      </c>
      <c r="CW11">
        <v>6</v>
      </c>
      <c r="CX11">
        <v>-3</v>
      </c>
      <c r="CY11">
        <v>-3</v>
      </c>
      <c r="CZ11">
        <v>29</v>
      </c>
      <c r="DA11">
        <v>334</v>
      </c>
      <c r="DB11">
        <v>334</v>
      </c>
      <c r="DC11">
        <v>1</v>
      </c>
      <c r="DD11">
        <v>181</v>
      </c>
      <c r="DG11">
        <v>14.213746223564954</v>
      </c>
      <c r="DH11">
        <v>0</v>
      </c>
      <c r="DI11">
        <v>1.5919344579060939</v>
      </c>
      <c r="DJ11">
        <v>1.5855799983098737</v>
      </c>
      <c r="DK11">
        <v>0.30647129717026145</v>
      </c>
      <c r="DL11">
        <v>1.2084592145015106E-3</v>
      </c>
      <c r="DM11">
        <v>17.690305229460435</v>
      </c>
      <c r="DN11">
        <v>0.29483842049100739</v>
      </c>
      <c r="DO11">
        <v>0</v>
      </c>
      <c r="DP11">
        <v>0</v>
      </c>
      <c r="DQ11">
        <v>5.8967684098201474</v>
      </c>
      <c r="DR11">
        <v>35.396750515033361</v>
      </c>
      <c r="DS11">
        <v>0</v>
      </c>
      <c r="DT11">
        <v>0</v>
      </c>
      <c r="DU11">
        <v>0</v>
      </c>
      <c r="DV11">
        <v>0.99879154078549848</v>
      </c>
      <c r="DW11">
        <v>0.99033232628398793</v>
      </c>
      <c r="DX11">
        <v>0.7891828868859122</v>
      </c>
      <c r="DY11">
        <v>0.1497303777480769</v>
      </c>
      <c r="DZ11">
        <v>109.23821884408824</v>
      </c>
      <c r="EA11">
        <v>6.5310833147079457</v>
      </c>
      <c r="EB11">
        <v>0</v>
      </c>
      <c r="EC11">
        <v>0</v>
      </c>
      <c r="ED11">
        <v>215.41260028576286</v>
      </c>
      <c r="EE11">
        <v>0.68209660584649556</v>
      </c>
      <c r="EF11">
        <v>0.52546182046459522</v>
      </c>
      <c r="EG11">
        <v>0.65943248321032277</v>
      </c>
      <c r="EH11">
        <v>105.78170533525419</v>
      </c>
      <c r="EI11">
        <v>0</v>
      </c>
      <c r="EJ11">
        <v>0</v>
      </c>
      <c r="EK11">
        <v>0</v>
      </c>
      <c r="EL11">
        <v>1.3400895062134266E-2</v>
      </c>
      <c r="EM11">
        <v>0.15754355310110302</v>
      </c>
      <c r="EN11">
        <v>0.22930513595166163</v>
      </c>
      <c r="EO11">
        <v>0.22930513595166163</v>
      </c>
      <c r="EP11">
        <v>0.29909365558912387</v>
      </c>
      <c r="EQ11">
        <v>0.29909365558912387</v>
      </c>
      <c r="ER11">
        <v>8.6238670694864048</v>
      </c>
      <c r="ES11">
        <v>8.6238670694864048</v>
      </c>
      <c r="ET11">
        <v>123.01825367795917</v>
      </c>
      <c r="EU11">
        <v>2.9280371317034755</v>
      </c>
      <c r="EV11">
        <v>7.0874127114761087</v>
      </c>
      <c r="EW11">
        <v>0</v>
      </c>
      <c r="EX11">
        <v>0</v>
      </c>
      <c r="EY11">
        <v>1.994896338992646</v>
      </c>
      <c r="EZ11">
        <v>257.6846900905806</v>
      </c>
      <c r="FA11">
        <v>271.43811094230227</v>
      </c>
      <c r="FB11">
        <v>9.2059062833686325E-2</v>
      </c>
      <c r="FC11">
        <v>-29.00766389528571</v>
      </c>
      <c r="FD11">
        <v>7.5854827557424398E-2</v>
      </c>
      <c r="FF11">
        <v>14.213746223564954</v>
      </c>
      <c r="FG11">
        <v>0</v>
      </c>
      <c r="FH11">
        <v>21.330277439731635</v>
      </c>
      <c r="FI11">
        <v>21.252862451568046</v>
      </c>
      <c r="FJ11">
        <v>0.60790766426368559</v>
      </c>
      <c r="FK11">
        <v>1.2084592145015106E-3</v>
      </c>
      <c r="FL11">
        <v>37.106140036811411</v>
      </c>
      <c r="FM11">
        <v>0.61843566728019028</v>
      </c>
      <c r="FN11">
        <v>0</v>
      </c>
      <c r="FO11">
        <v>0</v>
      </c>
      <c r="FP11">
        <v>12.368713345603801</v>
      </c>
      <c r="FQ11">
        <v>66.655754327360995</v>
      </c>
      <c r="FR11">
        <v>4.9566063558163873E-3</v>
      </c>
      <c r="FS11">
        <v>46.760445168106038</v>
      </c>
      <c r="FT11">
        <v>15.240812149647809</v>
      </c>
      <c r="FU11">
        <v>0.99879154078549848</v>
      </c>
      <c r="FV11">
        <v>0.99033232628398793</v>
      </c>
      <c r="FW11">
        <v>0.82915407854984902</v>
      </c>
      <c r="FX11">
        <v>7.2086621775572873E-2</v>
      </c>
      <c r="FY11">
        <v>100.30802988006458</v>
      </c>
      <c r="FZ11">
        <v>6.3122915208514314</v>
      </c>
      <c r="GA11">
        <v>0</v>
      </c>
      <c r="GB11">
        <v>0</v>
      </c>
      <c r="GC11">
        <v>259.62999773917682</v>
      </c>
      <c r="GD11">
        <v>0.78263362106404999</v>
      </c>
      <c r="GE11">
        <v>0.82943432731923439</v>
      </c>
      <c r="GF11">
        <v>0.88797407983411025</v>
      </c>
      <c r="GG11">
        <v>118.66314199395771</v>
      </c>
      <c r="GH11">
        <v>0</v>
      </c>
      <c r="GI11">
        <v>0</v>
      </c>
      <c r="GJ11">
        <v>0</v>
      </c>
      <c r="GK11">
        <v>0.74918702698700002</v>
      </c>
      <c r="GL11">
        <v>0.15843110351388423</v>
      </c>
      <c r="GM11">
        <v>0.22930513595166163</v>
      </c>
      <c r="GN11">
        <v>0.22930513595166163</v>
      </c>
      <c r="GO11">
        <v>0.29909365558912387</v>
      </c>
      <c r="GP11">
        <v>0.29909365558912387</v>
      </c>
      <c r="GQ11">
        <v>8.6238670694864048</v>
      </c>
      <c r="GR11">
        <v>8.6238670694864048</v>
      </c>
      <c r="GS11">
        <v>127.98329604140014</v>
      </c>
      <c r="GT11">
        <v>2.8903645673949088</v>
      </c>
      <c r="GU11">
        <v>7.0990030846413443</v>
      </c>
      <c r="GV11">
        <v>0</v>
      </c>
      <c r="GW11">
        <v>0</v>
      </c>
      <c r="GX11">
        <v>37.128603785244728</v>
      </c>
      <c r="GY11">
        <v>357.08379494406961</v>
      </c>
      <c r="GZ11">
        <v>373.61027543505634</v>
      </c>
      <c r="HA11">
        <v>0.90794093716631363</v>
      </c>
      <c r="HB11">
        <v>42.336123833323093</v>
      </c>
      <c r="HC11">
        <v>0.92414517244257555</v>
      </c>
      <c r="HE11" t="s">
        <v>3676</v>
      </c>
      <c r="HF11">
        <v>0.5</v>
      </c>
      <c r="HG11">
        <v>0.5</v>
      </c>
      <c r="HH11">
        <v>0.5</v>
      </c>
      <c r="HI11">
        <v>0.5</v>
      </c>
      <c r="HJ11">
        <v>0.5</v>
      </c>
      <c r="HK11">
        <v>0.5</v>
      </c>
      <c r="HL11">
        <v>0.5</v>
      </c>
      <c r="HM11">
        <v>0.5</v>
      </c>
      <c r="HN11">
        <v>1</v>
      </c>
      <c r="HO11">
        <v>1</v>
      </c>
      <c r="HP11">
        <v>0.5</v>
      </c>
      <c r="HQ11">
        <v>1.5</v>
      </c>
      <c r="HR11">
        <v>0</v>
      </c>
      <c r="HS11">
        <v>0</v>
      </c>
      <c r="HT11">
        <v>0</v>
      </c>
      <c r="HU11">
        <v>0</v>
      </c>
      <c r="HV11">
        <v>0</v>
      </c>
      <c r="HW11">
        <v>1</v>
      </c>
      <c r="HX11">
        <v>0</v>
      </c>
      <c r="HY11">
        <v>1.5</v>
      </c>
      <c r="HZ11">
        <v>1.5</v>
      </c>
      <c r="IA11">
        <v>1</v>
      </c>
      <c r="IB11">
        <v>1</v>
      </c>
      <c r="IC11">
        <v>0.5</v>
      </c>
      <c r="ID11">
        <v>0</v>
      </c>
      <c r="IE11">
        <v>0</v>
      </c>
      <c r="IF11">
        <v>0</v>
      </c>
      <c r="IG11">
        <v>1</v>
      </c>
      <c r="IH11">
        <v>1</v>
      </c>
      <c r="II11">
        <v>1</v>
      </c>
      <c r="IJ11">
        <v>1</v>
      </c>
      <c r="IK11">
        <v>0</v>
      </c>
      <c r="IL11">
        <v>0</v>
      </c>
      <c r="IM11">
        <v>1</v>
      </c>
      <c r="IN11">
        <v>1</v>
      </c>
      <c r="IO11">
        <v>1</v>
      </c>
      <c r="IP11">
        <v>1</v>
      </c>
      <c r="IQ11">
        <v>1</v>
      </c>
      <c r="IR11">
        <v>1</v>
      </c>
      <c r="IS11">
        <v>0</v>
      </c>
      <c r="IT11">
        <v>0</v>
      </c>
      <c r="IU11">
        <v>1</v>
      </c>
      <c r="IV11">
        <v>1</v>
      </c>
      <c r="IW11">
        <v>1</v>
      </c>
      <c r="IX11">
        <v>0.5</v>
      </c>
      <c r="IY11">
        <v>1.5</v>
      </c>
      <c r="IZ11">
        <v>1.5</v>
      </c>
      <c r="JA11">
        <v>0</v>
      </c>
      <c r="JB11">
        <v>1</v>
      </c>
      <c r="JC11">
        <v>0</v>
      </c>
    </row>
    <row r="12" spans="1:263" x14ac:dyDescent="0.25">
      <c r="A12" t="s">
        <v>3720</v>
      </c>
      <c r="B12">
        <v>7</v>
      </c>
      <c r="C12">
        <v>1902</v>
      </c>
      <c r="D12">
        <v>4063</v>
      </c>
      <c r="E12">
        <v>599</v>
      </c>
      <c r="F12">
        <v>4091</v>
      </c>
      <c r="G12">
        <v>2637</v>
      </c>
      <c r="H12">
        <v>6695</v>
      </c>
      <c r="I12">
        <v>10</v>
      </c>
      <c r="J12">
        <v>0</v>
      </c>
      <c r="K12">
        <v>6</v>
      </c>
      <c r="L12">
        <v>6</v>
      </c>
      <c r="M12">
        <v>1</v>
      </c>
      <c r="N12">
        <v>0</v>
      </c>
      <c r="O12">
        <v>60</v>
      </c>
      <c r="P12">
        <v>1</v>
      </c>
      <c r="Q12">
        <v>-3</v>
      </c>
      <c r="R12">
        <v>-3</v>
      </c>
      <c r="S12">
        <v>20</v>
      </c>
      <c r="T12">
        <v>76</v>
      </c>
      <c r="U12">
        <v>0</v>
      </c>
      <c r="V12">
        <v>0</v>
      </c>
      <c r="W12">
        <v>0</v>
      </c>
      <c r="X12">
        <v>1</v>
      </c>
      <c r="Y12">
        <v>1</v>
      </c>
      <c r="Z12">
        <v>1</v>
      </c>
      <c r="AA12">
        <v>0</v>
      </c>
      <c r="AB12">
        <v>80</v>
      </c>
      <c r="AC12">
        <v>5</v>
      </c>
      <c r="AD12">
        <v>-3</v>
      </c>
      <c r="AE12">
        <v>-3</v>
      </c>
      <c r="AF12">
        <v>180</v>
      </c>
      <c r="AG12">
        <v>1</v>
      </c>
      <c r="AH12">
        <v>1</v>
      </c>
      <c r="AI12">
        <v>0</v>
      </c>
      <c r="AJ12">
        <v>100</v>
      </c>
      <c r="AK12">
        <v>-3</v>
      </c>
      <c r="AL12">
        <v>-3</v>
      </c>
      <c r="AM12">
        <v>-3</v>
      </c>
      <c r="AN12">
        <v>0</v>
      </c>
      <c r="AO12">
        <v>0</v>
      </c>
      <c r="AP12">
        <v>0</v>
      </c>
      <c r="AQ12">
        <v>0</v>
      </c>
      <c r="AR12">
        <v>3</v>
      </c>
      <c r="AS12">
        <v>0</v>
      </c>
      <c r="AT12">
        <v>75</v>
      </c>
      <c r="AU12">
        <v>0</v>
      </c>
      <c r="AV12">
        <v>140</v>
      </c>
      <c r="AW12">
        <v>3</v>
      </c>
      <c r="AX12">
        <v>6</v>
      </c>
      <c r="AY12">
        <v>-3</v>
      </c>
      <c r="AZ12">
        <v>-3</v>
      </c>
      <c r="BA12">
        <v>6</v>
      </c>
      <c r="BB12">
        <v>256</v>
      </c>
      <c r="BC12">
        <v>256</v>
      </c>
      <c r="BD12">
        <v>0</v>
      </c>
      <c r="BE12">
        <v>-25</v>
      </c>
      <c r="BH12">
        <v>10</v>
      </c>
      <c r="BI12">
        <v>0</v>
      </c>
      <c r="BJ12">
        <v>5</v>
      </c>
      <c r="BK12">
        <v>5</v>
      </c>
      <c r="BL12">
        <v>1</v>
      </c>
      <c r="BM12">
        <v>0</v>
      </c>
      <c r="BN12">
        <v>60</v>
      </c>
      <c r="BO12">
        <v>1</v>
      </c>
      <c r="BP12">
        <v>-3</v>
      </c>
      <c r="BQ12">
        <v>-3</v>
      </c>
      <c r="BR12">
        <v>20</v>
      </c>
      <c r="BS12">
        <v>75</v>
      </c>
      <c r="BT12">
        <v>0</v>
      </c>
      <c r="BU12">
        <v>5</v>
      </c>
      <c r="BV12">
        <v>1</v>
      </c>
      <c r="BW12">
        <v>1</v>
      </c>
      <c r="BX12">
        <v>1</v>
      </c>
      <c r="BY12">
        <v>1</v>
      </c>
      <c r="BZ12">
        <v>0</v>
      </c>
      <c r="CA12">
        <v>80</v>
      </c>
      <c r="CB12">
        <v>5</v>
      </c>
      <c r="CC12">
        <v>-3</v>
      </c>
      <c r="CD12">
        <v>-3</v>
      </c>
      <c r="CE12">
        <v>131</v>
      </c>
      <c r="CF12">
        <v>0</v>
      </c>
      <c r="CG12">
        <v>1</v>
      </c>
      <c r="CH12">
        <v>0</v>
      </c>
      <c r="CI12">
        <v>50</v>
      </c>
      <c r="CJ12">
        <v>-3</v>
      </c>
      <c r="CK12">
        <v>-3</v>
      </c>
      <c r="CL12">
        <v>-3</v>
      </c>
      <c r="CM12">
        <v>0</v>
      </c>
      <c r="CN12">
        <v>0</v>
      </c>
      <c r="CO12">
        <v>0</v>
      </c>
      <c r="CP12">
        <v>0</v>
      </c>
      <c r="CQ12">
        <v>0</v>
      </c>
      <c r="CR12">
        <v>3</v>
      </c>
      <c r="CS12">
        <v>0</v>
      </c>
      <c r="CT12">
        <v>75</v>
      </c>
      <c r="CU12">
        <v>140</v>
      </c>
      <c r="CV12">
        <v>3</v>
      </c>
      <c r="CW12">
        <v>6</v>
      </c>
      <c r="CX12">
        <v>-3</v>
      </c>
      <c r="CY12">
        <v>-3</v>
      </c>
      <c r="CZ12">
        <v>6</v>
      </c>
      <c r="DA12">
        <v>281</v>
      </c>
      <c r="DB12">
        <v>281</v>
      </c>
      <c r="DC12">
        <v>1</v>
      </c>
      <c r="DD12">
        <v>25</v>
      </c>
      <c r="DG12">
        <v>14.136661921413573</v>
      </c>
      <c r="DH12">
        <v>0</v>
      </c>
      <c r="DI12">
        <v>5.2626165113441736</v>
      </c>
      <c r="DJ12">
        <v>5.2076298459695192</v>
      </c>
      <c r="DK12">
        <v>0.72607783746961407</v>
      </c>
      <c r="DL12">
        <v>1.2084592145015106E-3</v>
      </c>
      <c r="DM12">
        <v>42.2281773466053</v>
      </c>
      <c r="DN12">
        <v>0.70380295577675511</v>
      </c>
      <c r="DO12">
        <v>0</v>
      </c>
      <c r="DP12">
        <v>0</v>
      </c>
      <c r="DQ12">
        <v>14.076059115535102</v>
      </c>
      <c r="DR12">
        <v>56.506094616946392</v>
      </c>
      <c r="DS12">
        <v>2.3419253344061537E-2</v>
      </c>
      <c r="DT12">
        <v>0</v>
      </c>
      <c r="DU12">
        <v>0</v>
      </c>
      <c r="DV12">
        <v>0.99879154078549848</v>
      </c>
      <c r="DW12">
        <v>0.99033232628398793</v>
      </c>
      <c r="DX12">
        <v>0.82915407854984902</v>
      </c>
      <c r="DY12">
        <v>0</v>
      </c>
      <c r="DZ12">
        <v>91.662713696422401</v>
      </c>
      <c r="EA12">
        <v>5.6680696352751943</v>
      </c>
      <c r="EB12">
        <v>0</v>
      </c>
      <c r="EC12">
        <v>0</v>
      </c>
      <c r="ED12">
        <v>239.06499480614622</v>
      </c>
      <c r="EE12">
        <v>0.80262959191079541</v>
      </c>
      <c r="EF12">
        <v>0.88870540941277665</v>
      </c>
      <c r="EG12">
        <v>0.7275921904224435</v>
      </c>
      <c r="EH12">
        <v>118.66314199395771</v>
      </c>
      <c r="EI12">
        <v>0</v>
      </c>
      <c r="EJ12">
        <v>0</v>
      </c>
      <c r="EK12">
        <v>0</v>
      </c>
      <c r="EL12">
        <v>1.7694928889713468E-2</v>
      </c>
      <c r="EM12">
        <v>0.12221588209409884</v>
      </c>
      <c r="EN12">
        <v>0.22930513595166163</v>
      </c>
      <c r="EO12">
        <v>0.22930513595166163</v>
      </c>
      <c r="EP12">
        <v>0.29909365558912387</v>
      </c>
      <c r="EQ12">
        <v>0.29909365558912387</v>
      </c>
      <c r="ER12">
        <v>8.6238670694864048</v>
      </c>
      <c r="ES12">
        <v>8.6238670694864048</v>
      </c>
      <c r="ET12">
        <v>126.80717694030852</v>
      </c>
      <c r="EU12">
        <v>2.8182779456193354</v>
      </c>
      <c r="EV12">
        <v>6.5749597116852634</v>
      </c>
      <c r="EW12">
        <v>0</v>
      </c>
      <c r="EX12">
        <v>0</v>
      </c>
      <c r="EY12">
        <v>3.8340365340820144</v>
      </c>
      <c r="EZ12">
        <v>309.21700035956445</v>
      </c>
      <c r="FA12">
        <v>319.11401064945647</v>
      </c>
      <c r="FB12">
        <v>0.7045949798780915</v>
      </c>
      <c r="FC12">
        <v>5.0109288891045409</v>
      </c>
      <c r="FD12">
        <v>0.76161641367384869</v>
      </c>
      <c r="FF12">
        <v>14.213746223564954</v>
      </c>
      <c r="FG12">
        <v>0</v>
      </c>
      <c r="FH12">
        <v>2.4151884429798933</v>
      </c>
      <c r="FI12">
        <v>2.3670989279528185</v>
      </c>
      <c r="FJ12">
        <v>0.72818086078678723</v>
      </c>
      <c r="FK12">
        <v>1.2084592145015106E-3</v>
      </c>
      <c r="FL12">
        <v>42.617225305461389</v>
      </c>
      <c r="FM12">
        <v>0.71028708842435639</v>
      </c>
      <c r="FN12">
        <v>0</v>
      </c>
      <c r="FO12">
        <v>0</v>
      </c>
      <c r="FP12">
        <v>14.205741768487123</v>
      </c>
      <c r="FQ12">
        <v>55.375248418378021</v>
      </c>
      <c r="FR12">
        <v>8.1460889717104204E-2</v>
      </c>
      <c r="FS12">
        <v>8.9779405031918014</v>
      </c>
      <c r="FT12">
        <v>2.8650351916509287</v>
      </c>
      <c r="FU12">
        <v>0.99879154078549848</v>
      </c>
      <c r="FV12">
        <v>0.99033232628398793</v>
      </c>
      <c r="FW12">
        <v>0.82915407854984902</v>
      </c>
      <c r="FX12">
        <v>8.0461142187332302E-2</v>
      </c>
      <c r="FY12">
        <v>93.785598182462593</v>
      </c>
      <c r="FZ12">
        <v>5.7660581443340408</v>
      </c>
      <c r="GA12">
        <v>0</v>
      </c>
      <c r="GB12">
        <v>0</v>
      </c>
      <c r="GC12">
        <v>197.27435113877294</v>
      </c>
      <c r="GD12">
        <v>0.42839477018957456</v>
      </c>
      <c r="GE12">
        <v>0.68524928897697746</v>
      </c>
      <c r="GF12">
        <v>0.57186445867794222</v>
      </c>
      <c r="GG12">
        <v>99.72420816690439</v>
      </c>
      <c r="GH12">
        <v>0</v>
      </c>
      <c r="GI12">
        <v>0</v>
      </c>
      <c r="GJ12">
        <v>0</v>
      </c>
      <c r="GK12">
        <v>1.8832582513927498E-2</v>
      </c>
      <c r="GL12">
        <v>0.13089943144899641</v>
      </c>
      <c r="GM12">
        <v>0.22930513595166163</v>
      </c>
      <c r="GN12">
        <v>0.22930513595166163</v>
      </c>
      <c r="GO12">
        <v>0.29909365558912387</v>
      </c>
      <c r="GP12">
        <v>0.29909365558912387</v>
      </c>
      <c r="GQ12">
        <v>8.6238670694864048</v>
      </c>
      <c r="GR12">
        <v>8.6238670694864048</v>
      </c>
      <c r="GS12">
        <v>130.15530528075382</v>
      </c>
      <c r="GT12">
        <v>2.8987390878066677</v>
      </c>
      <c r="GU12">
        <v>6.7114709048020647</v>
      </c>
      <c r="GV12">
        <v>0</v>
      </c>
      <c r="GW12">
        <v>0</v>
      </c>
      <c r="GX12">
        <v>4.2475014177319732</v>
      </c>
      <c r="GY12">
        <v>271.4648330467561</v>
      </c>
      <c r="GZ12">
        <v>283.76483696570426</v>
      </c>
      <c r="HA12">
        <v>0.2954050201219085</v>
      </c>
      <c r="HB12">
        <v>-13.200057649382229</v>
      </c>
      <c r="HC12">
        <v>0.23838358632615131</v>
      </c>
      <c r="HE12" t="s">
        <v>3677</v>
      </c>
      <c r="HF12">
        <v>2</v>
      </c>
      <c r="HG12">
        <v>1</v>
      </c>
      <c r="HH12">
        <v>0</v>
      </c>
      <c r="HI12">
        <v>0</v>
      </c>
      <c r="HJ12">
        <v>0.5</v>
      </c>
      <c r="HK12">
        <v>0.5</v>
      </c>
      <c r="HL12">
        <v>0.5</v>
      </c>
      <c r="HM12">
        <v>0.5</v>
      </c>
      <c r="HN12">
        <v>1</v>
      </c>
      <c r="HO12">
        <v>1</v>
      </c>
      <c r="HP12">
        <v>0.5</v>
      </c>
      <c r="HQ12">
        <v>0</v>
      </c>
      <c r="HR12">
        <v>0.5</v>
      </c>
      <c r="HS12">
        <v>0.5</v>
      </c>
      <c r="HT12">
        <v>0.5</v>
      </c>
      <c r="HU12">
        <v>0</v>
      </c>
      <c r="HV12">
        <v>0</v>
      </c>
      <c r="HW12">
        <v>1</v>
      </c>
      <c r="HX12">
        <v>0</v>
      </c>
      <c r="HY12">
        <v>0.5</v>
      </c>
      <c r="HZ12">
        <v>1</v>
      </c>
      <c r="IA12">
        <v>1</v>
      </c>
      <c r="IB12">
        <v>1</v>
      </c>
      <c r="IC12">
        <v>1.5</v>
      </c>
      <c r="ID12">
        <v>0</v>
      </c>
      <c r="IE12">
        <v>0</v>
      </c>
      <c r="IF12">
        <v>0</v>
      </c>
      <c r="IG12">
        <v>1</v>
      </c>
      <c r="IH12">
        <v>1</v>
      </c>
      <c r="II12">
        <v>1</v>
      </c>
      <c r="IJ12">
        <v>1</v>
      </c>
      <c r="IK12">
        <v>0</v>
      </c>
      <c r="IL12">
        <v>0</v>
      </c>
      <c r="IM12">
        <v>1</v>
      </c>
      <c r="IN12">
        <v>1</v>
      </c>
      <c r="IO12">
        <v>1</v>
      </c>
      <c r="IP12">
        <v>1</v>
      </c>
      <c r="IQ12">
        <v>1</v>
      </c>
      <c r="IR12">
        <v>1</v>
      </c>
      <c r="IS12">
        <v>0</v>
      </c>
      <c r="IT12">
        <v>0</v>
      </c>
      <c r="IU12">
        <v>1.5</v>
      </c>
      <c r="IV12">
        <v>1</v>
      </c>
      <c r="IW12">
        <v>1</v>
      </c>
      <c r="IX12">
        <v>0</v>
      </c>
      <c r="IY12">
        <v>0.5</v>
      </c>
      <c r="IZ12">
        <v>0.5</v>
      </c>
      <c r="JA12">
        <v>0</v>
      </c>
      <c r="JB12">
        <v>0.5</v>
      </c>
      <c r="JC12">
        <v>0</v>
      </c>
    </row>
    <row r="13" spans="1:263" x14ac:dyDescent="0.25">
      <c r="A13" t="s">
        <v>3720</v>
      </c>
      <c r="B13">
        <v>8</v>
      </c>
      <c r="C13">
        <v>6314</v>
      </c>
      <c r="D13">
        <v>3802</v>
      </c>
      <c r="E13">
        <v>2974</v>
      </c>
      <c r="F13">
        <v>1937</v>
      </c>
      <c r="G13">
        <v>932</v>
      </c>
      <c r="H13">
        <v>5293</v>
      </c>
      <c r="I13">
        <v>15</v>
      </c>
      <c r="J13">
        <v>0</v>
      </c>
      <c r="K13">
        <v>0</v>
      </c>
      <c r="L13">
        <v>0</v>
      </c>
      <c r="M13">
        <v>1</v>
      </c>
      <c r="N13">
        <v>0</v>
      </c>
      <c r="O13">
        <v>60</v>
      </c>
      <c r="P13">
        <v>1</v>
      </c>
      <c r="Q13">
        <v>-3</v>
      </c>
      <c r="R13">
        <v>-3</v>
      </c>
      <c r="S13">
        <v>20</v>
      </c>
      <c r="T13">
        <v>75</v>
      </c>
      <c r="U13">
        <v>0</v>
      </c>
      <c r="V13">
        <v>0</v>
      </c>
      <c r="W13">
        <v>0</v>
      </c>
      <c r="X13">
        <v>1</v>
      </c>
      <c r="Y13">
        <v>1</v>
      </c>
      <c r="Z13">
        <v>1</v>
      </c>
      <c r="AA13">
        <v>1</v>
      </c>
      <c r="AB13">
        <v>120</v>
      </c>
      <c r="AC13">
        <v>11</v>
      </c>
      <c r="AD13">
        <v>-3</v>
      </c>
      <c r="AE13">
        <v>-3</v>
      </c>
      <c r="AF13">
        <v>170</v>
      </c>
      <c r="AG13">
        <v>1</v>
      </c>
      <c r="AH13">
        <v>0</v>
      </c>
      <c r="AI13">
        <v>0</v>
      </c>
      <c r="AJ13">
        <v>50</v>
      </c>
      <c r="AK13">
        <v>-3</v>
      </c>
      <c r="AL13">
        <v>-3</v>
      </c>
      <c r="AM13">
        <v>-3</v>
      </c>
      <c r="AN13">
        <v>0</v>
      </c>
      <c r="AO13">
        <v>1</v>
      </c>
      <c r="AP13">
        <v>0</v>
      </c>
      <c r="AQ13">
        <v>0</v>
      </c>
      <c r="AR13">
        <v>0</v>
      </c>
      <c r="AS13">
        <v>0</v>
      </c>
      <c r="AT13">
        <v>0</v>
      </c>
      <c r="AU13">
        <v>0</v>
      </c>
      <c r="AV13">
        <v>180</v>
      </c>
      <c r="AW13">
        <v>4</v>
      </c>
      <c r="AX13">
        <v>12</v>
      </c>
      <c r="AY13">
        <v>-3</v>
      </c>
      <c r="AZ13">
        <v>-3</v>
      </c>
      <c r="BA13">
        <v>0</v>
      </c>
      <c r="BB13">
        <v>245</v>
      </c>
      <c r="BC13">
        <v>345</v>
      </c>
      <c r="BD13">
        <v>0</v>
      </c>
      <c r="BE13">
        <v>-23</v>
      </c>
      <c r="BH13">
        <v>5</v>
      </c>
      <c r="BI13">
        <v>0</v>
      </c>
      <c r="BJ13">
        <v>3</v>
      </c>
      <c r="BK13">
        <v>3</v>
      </c>
      <c r="BL13">
        <v>0</v>
      </c>
      <c r="BM13">
        <v>0</v>
      </c>
      <c r="BN13">
        <v>0</v>
      </c>
      <c r="BO13">
        <v>0</v>
      </c>
      <c r="BP13">
        <v>-3</v>
      </c>
      <c r="BQ13">
        <v>-3</v>
      </c>
      <c r="BR13">
        <v>0</v>
      </c>
      <c r="BS13">
        <v>8</v>
      </c>
      <c r="BT13">
        <v>0</v>
      </c>
      <c r="BU13">
        <v>0</v>
      </c>
      <c r="BV13">
        <v>0</v>
      </c>
      <c r="BW13">
        <v>1</v>
      </c>
      <c r="BX13">
        <v>1</v>
      </c>
      <c r="BY13">
        <v>1</v>
      </c>
      <c r="BZ13">
        <v>1</v>
      </c>
      <c r="CA13">
        <v>160</v>
      </c>
      <c r="CB13">
        <v>12</v>
      </c>
      <c r="CC13">
        <v>-3</v>
      </c>
      <c r="CD13">
        <v>-3</v>
      </c>
      <c r="CE13">
        <v>260</v>
      </c>
      <c r="CF13">
        <v>0</v>
      </c>
      <c r="CG13">
        <v>1</v>
      </c>
      <c r="CH13">
        <v>1</v>
      </c>
      <c r="CI13">
        <v>100</v>
      </c>
      <c r="CJ13">
        <v>-3</v>
      </c>
      <c r="CK13">
        <v>-3</v>
      </c>
      <c r="CL13">
        <v>-3</v>
      </c>
      <c r="CM13">
        <v>0</v>
      </c>
      <c r="CN13">
        <v>1</v>
      </c>
      <c r="CO13">
        <v>0</v>
      </c>
      <c r="CP13">
        <v>0</v>
      </c>
      <c r="CQ13">
        <v>0</v>
      </c>
      <c r="CR13">
        <v>0</v>
      </c>
      <c r="CS13">
        <v>0</v>
      </c>
      <c r="CT13">
        <v>0</v>
      </c>
      <c r="CU13">
        <v>160</v>
      </c>
      <c r="CV13">
        <v>4</v>
      </c>
      <c r="CW13">
        <v>12</v>
      </c>
      <c r="CX13">
        <v>-3</v>
      </c>
      <c r="CY13">
        <v>-3</v>
      </c>
      <c r="CZ13">
        <v>3</v>
      </c>
      <c r="DA13">
        <v>268</v>
      </c>
      <c r="DB13">
        <v>368</v>
      </c>
      <c r="DC13">
        <v>1</v>
      </c>
      <c r="DD13">
        <v>23</v>
      </c>
      <c r="DG13">
        <v>14.213746223564954</v>
      </c>
      <c r="DH13">
        <v>0.58956345054849091</v>
      </c>
      <c r="DI13">
        <v>1.4242267167959621</v>
      </c>
      <c r="DJ13">
        <v>1.4226173398125184</v>
      </c>
      <c r="DK13">
        <v>0.76344410876132929</v>
      </c>
      <c r="DL13">
        <v>1.2084592145015106E-3</v>
      </c>
      <c r="DM13">
        <v>55.246483381727799</v>
      </c>
      <c r="DN13">
        <v>0.92077472302879682</v>
      </c>
      <c r="DO13">
        <v>0</v>
      </c>
      <c r="DP13">
        <v>0</v>
      </c>
      <c r="DQ13">
        <v>18.415494460575935</v>
      </c>
      <c r="DR13">
        <v>68.294506683756453</v>
      </c>
      <c r="DS13">
        <v>0.10152430533408383</v>
      </c>
      <c r="DT13">
        <v>8.3991063885726707</v>
      </c>
      <c r="DU13">
        <v>2.8562968656403451</v>
      </c>
      <c r="DV13">
        <v>0.99879154078549848</v>
      </c>
      <c r="DW13">
        <v>0.99033232628398793</v>
      </c>
      <c r="DX13">
        <v>0.82915407854984902</v>
      </c>
      <c r="DY13">
        <v>0.5145972594981707</v>
      </c>
      <c r="DZ13">
        <v>99.892919016084093</v>
      </c>
      <c r="EA13">
        <v>7.9671602941612765</v>
      </c>
      <c r="EB13">
        <v>0</v>
      </c>
      <c r="EC13">
        <v>0</v>
      </c>
      <c r="ED13">
        <v>204.83801979781504</v>
      </c>
      <c r="EE13">
        <v>0.6693932393578842</v>
      </c>
      <c r="EF13">
        <v>0.53304636131139271</v>
      </c>
      <c r="EG13">
        <v>0.54714493698288202</v>
      </c>
      <c r="EH13">
        <v>103.51740236201155</v>
      </c>
      <c r="EI13">
        <v>0</v>
      </c>
      <c r="EJ13">
        <v>0</v>
      </c>
      <c r="EK13">
        <v>0</v>
      </c>
      <c r="EL13">
        <v>2.0474834419387244E-2</v>
      </c>
      <c r="EM13">
        <v>0.28769620839840815</v>
      </c>
      <c r="EN13">
        <v>0.22930513595166163</v>
      </c>
      <c r="EO13">
        <v>0.22930513595166163</v>
      </c>
      <c r="EP13">
        <v>0.29909365558912387</v>
      </c>
      <c r="EQ13">
        <v>0.29909365558912387</v>
      </c>
      <c r="ER13">
        <v>8.6238670694864048</v>
      </c>
      <c r="ES13">
        <v>8.6238670694864048</v>
      </c>
      <c r="ET13">
        <v>151.73050266527616</v>
      </c>
      <c r="EU13">
        <v>3.3328752051175057</v>
      </c>
      <c r="EV13">
        <v>8.4250755287009067</v>
      </c>
      <c r="EW13">
        <v>0</v>
      </c>
      <c r="EX13">
        <v>0</v>
      </c>
      <c r="EY13">
        <v>4.8030720014163668</v>
      </c>
      <c r="EZ13">
        <v>285.13339228613967</v>
      </c>
      <c r="FA13">
        <v>332.62307825349927</v>
      </c>
      <c r="FB13">
        <v>0.39282621694248665</v>
      </c>
      <c r="FC13">
        <v>-12.988144701992518</v>
      </c>
      <c r="FD13">
        <v>0.62250647482587018</v>
      </c>
      <c r="FF13">
        <v>14.213746223564954</v>
      </c>
      <c r="FG13">
        <v>0</v>
      </c>
      <c r="FH13">
        <v>3.1648953485696931</v>
      </c>
      <c r="FI13">
        <v>3.1594632208336542</v>
      </c>
      <c r="FJ13">
        <v>0.51647527342764699</v>
      </c>
      <c r="FK13">
        <v>1.2084592145015106E-3</v>
      </c>
      <c r="FL13">
        <v>30.250885405549823</v>
      </c>
      <c r="FM13">
        <v>0.50418142342583039</v>
      </c>
      <c r="FN13">
        <v>0</v>
      </c>
      <c r="FO13">
        <v>0</v>
      </c>
      <c r="FP13">
        <v>10.083628468516608</v>
      </c>
      <c r="FQ13">
        <v>45.18845945259001</v>
      </c>
      <c r="FR13">
        <v>9.958493442209862E-2</v>
      </c>
      <c r="FS13">
        <v>2.1420609800908696</v>
      </c>
      <c r="FT13">
        <v>0.62738965060918317</v>
      </c>
      <c r="FU13">
        <v>0.99879154078549848</v>
      </c>
      <c r="FV13">
        <v>0.99033232628398793</v>
      </c>
      <c r="FW13">
        <v>0.82915407854984902</v>
      </c>
      <c r="FX13">
        <v>0.6546682763904037</v>
      </c>
      <c r="FY13">
        <v>111.72959965880857</v>
      </c>
      <c r="FZ13">
        <v>8.1610271903323266</v>
      </c>
      <c r="GA13">
        <v>0</v>
      </c>
      <c r="GB13">
        <v>0</v>
      </c>
      <c r="GC13">
        <v>249.32604326551402</v>
      </c>
      <c r="GD13">
        <v>0.62560347539364458</v>
      </c>
      <c r="GE13">
        <v>0.78568617238821314</v>
      </c>
      <c r="GF13">
        <v>0.82918216827682967</v>
      </c>
      <c r="GG13">
        <v>118.66314199395771</v>
      </c>
      <c r="GH13">
        <v>0</v>
      </c>
      <c r="GI13">
        <v>0</v>
      </c>
      <c r="GJ13">
        <v>0</v>
      </c>
      <c r="GK13">
        <v>1.5973294117791581E-2</v>
      </c>
      <c r="GL13">
        <v>0.28769620839840815</v>
      </c>
      <c r="GM13">
        <v>0.22930513595166163</v>
      </c>
      <c r="GN13">
        <v>0.22930513595166163</v>
      </c>
      <c r="GO13">
        <v>0.29909365558912387</v>
      </c>
      <c r="GP13">
        <v>0.29909365558912387</v>
      </c>
      <c r="GQ13">
        <v>8.6238670694864048</v>
      </c>
      <c r="GR13">
        <v>8.6238670694864048</v>
      </c>
      <c r="GS13">
        <v>149.00147734890618</v>
      </c>
      <c r="GT13">
        <v>3.4729462220097389</v>
      </c>
      <c r="GU13">
        <v>8.4250755287009067</v>
      </c>
      <c r="GV13">
        <v>0</v>
      </c>
      <c r="GW13">
        <v>0</v>
      </c>
      <c r="GX13">
        <v>3.155814050435112</v>
      </c>
      <c r="GY13">
        <v>304.04464693183292</v>
      </c>
      <c r="GZ13">
        <v>355.29563702191103</v>
      </c>
      <c r="HA13">
        <v>0.60717378305751335</v>
      </c>
      <c r="HB13">
        <v>4.4098691550924727</v>
      </c>
      <c r="HC13">
        <v>0.37749352517412982</v>
      </c>
    </row>
    <row r="14" spans="1:263" x14ac:dyDescent="0.25">
      <c r="A14" t="s">
        <v>3720</v>
      </c>
      <c r="B14">
        <v>9</v>
      </c>
      <c r="C14">
        <v>3024</v>
      </c>
      <c r="D14">
        <v>5006</v>
      </c>
      <c r="E14">
        <v>2359</v>
      </c>
      <c r="F14">
        <v>2556</v>
      </c>
      <c r="G14">
        <v>3128</v>
      </c>
      <c r="H14">
        <v>4911</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0</v>
      </c>
      <c r="AH14">
        <v>1</v>
      </c>
      <c r="AI14">
        <v>1</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1</v>
      </c>
      <c r="BE14">
        <v>71</v>
      </c>
      <c r="BH14">
        <v>10</v>
      </c>
      <c r="BI14">
        <v>0</v>
      </c>
      <c r="BJ14">
        <v>2</v>
      </c>
      <c r="BK14">
        <v>2</v>
      </c>
      <c r="BL14">
        <v>0</v>
      </c>
      <c r="BM14">
        <v>0</v>
      </c>
      <c r="BN14">
        <v>0</v>
      </c>
      <c r="BO14">
        <v>0</v>
      </c>
      <c r="BP14">
        <v>-3</v>
      </c>
      <c r="BQ14">
        <v>-3</v>
      </c>
      <c r="BR14">
        <v>0</v>
      </c>
      <c r="BS14">
        <v>12</v>
      </c>
      <c r="BT14">
        <v>0</v>
      </c>
      <c r="BU14">
        <v>7</v>
      </c>
      <c r="BV14">
        <v>2</v>
      </c>
      <c r="BW14">
        <v>1</v>
      </c>
      <c r="BX14">
        <v>1</v>
      </c>
      <c r="BY14">
        <v>1</v>
      </c>
      <c r="BZ14">
        <v>0</v>
      </c>
      <c r="CA14">
        <v>120</v>
      </c>
      <c r="CB14">
        <v>6</v>
      </c>
      <c r="CC14">
        <v>-3</v>
      </c>
      <c r="CD14">
        <v>-3</v>
      </c>
      <c r="CE14">
        <v>172</v>
      </c>
      <c r="CF14">
        <v>0</v>
      </c>
      <c r="CG14">
        <v>0</v>
      </c>
      <c r="CH14">
        <v>1</v>
      </c>
      <c r="CI14">
        <v>50</v>
      </c>
      <c r="CJ14">
        <v>-3</v>
      </c>
      <c r="CK14">
        <v>-3</v>
      </c>
      <c r="CL14">
        <v>-3</v>
      </c>
      <c r="CM14">
        <v>0</v>
      </c>
      <c r="CN14">
        <v>0</v>
      </c>
      <c r="CO14">
        <v>0</v>
      </c>
      <c r="CP14">
        <v>0</v>
      </c>
      <c r="CQ14">
        <v>0</v>
      </c>
      <c r="CR14">
        <v>0</v>
      </c>
      <c r="CS14">
        <v>0</v>
      </c>
      <c r="CT14">
        <v>0</v>
      </c>
      <c r="CU14">
        <v>120</v>
      </c>
      <c r="CV14">
        <v>3</v>
      </c>
      <c r="CW14">
        <v>6</v>
      </c>
      <c r="CX14">
        <v>-3</v>
      </c>
      <c r="CY14">
        <v>-3</v>
      </c>
      <c r="CZ14">
        <v>4</v>
      </c>
      <c r="DA14">
        <v>184</v>
      </c>
      <c r="DB14">
        <v>184</v>
      </c>
      <c r="DC14">
        <v>0</v>
      </c>
      <c r="DD14">
        <v>-71</v>
      </c>
      <c r="DG14">
        <v>14.213746223564954</v>
      </c>
      <c r="DH14">
        <v>6.5696604611452186E-2</v>
      </c>
      <c r="DI14">
        <v>1.6672142068231861</v>
      </c>
      <c r="DJ14">
        <v>1.6904416294481803</v>
      </c>
      <c r="DK14">
        <v>0.67398573865607858</v>
      </c>
      <c r="DL14">
        <v>1.2084592145015106E-3</v>
      </c>
      <c r="DM14">
        <v>40.101285056027095</v>
      </c>
      <c r="DN14">
        <v>0.66835475093378482</v>
      </c>
      <c r="DO14">
        <v>0</v>
      </c>
      <c r="DP14">
        <v>0</v>
      </c>
      <c r="DQ14">
        <v>13.367095018675698</v>
      </c>
      <c r="DR14">
        <v>55.112253101374037</v>
      </c>
      <c r="DS14">
        <v>3.2317396085154312E-2</v>
      </c>
      <c r="DT14">
        <v>2.2790059054086553</v>
      </c>
      <c r="DU14">
        <v>0.68662725857483364</v>
      </c>
      <c r="DV14">
        <v>0.99879154078549848</v>
      </c>
      <c r="DW14">
        <v>0.99033232628398793</v>
      </c>
      <c r="DX14">
        <v>0.82915407854984902</v>
      </c>
      <c r="DY14">
        <v>0.23442545668023163</v>
      </c>
      <c r="DZ14">
        <v>97.312680216468081</v>
      </c>
      <c r="EA14">
        <v>6.4877623959996988</v>
      </c>
      <c r="EB14">
        <v>0</v>
      </c>
      <c r="EC14">
        <v>0</v>
      </c>
      <c r="ED14">
        <v>199.65106054745246</v>
      </c>
      <c r="EE14">
        <v>0.50898324382855586</v>
      </c>
      <c r="EF14">
        <v>0.66487936102776835</v>
      </c>
      <c r="EG14">
        <v>0.57292534925891703</v>
      </c>
      <c r="EH14">
        <v>108.26801181999176</v>
      </c>
      <c r="EI14">
        <v>0</v>
      </c>
      <c r="EJ14">
        <v>0</v>
      </c>
      <c r="EK14">
        <v>0</v>
      </c>
      <c r="EL14">
        <v>1.5132761561067354E-2</v>
      </c>
      <c r="EM14">
        <v>0.17987410487989097</v>
      </c>
      <c r="EN14">
        <v>0.22930513595166163</v>
      </c>
      <c r="EO14">
        <v>0.22930513595166163</v>
      </c>
      <c r="EP14">
        <v>0.29909365558912387</v>
      </c>
      <c r="EQ14">
        <v>0.29909365558912387</v>
      </c>
      <c r="ER14">
        <v>8.6238670694864048</v>
      </c>
      <c r="ES14">
        <v>8.6238670694864048</v>
      </c>
      <c r="ET14">
        <v>135.4752311106584</v>
      </c>
      <c r="EU14">
        <v>3.0527034022995676</v>
      </c>
      <c r="EV14">
        <v>7.3643524838679735</v>
      </c>
      <c r="EW14">
        <v>0</v>
      </c>
      <c r="EX14">
        <v>0</v>
      </c>
      <c r="EY14">
        <v>2.7981074741264242</v>
      </c>
      <c r="EZ14">
        <v>283.36688392884611</v>
      </c>
      <c r="FA14">
        <v>305.51354220891602</v>
      </c>
      <c r="FB14">
        <v>0.37903259185632865</v>
      </c>
      <c r="FC14">
        <v>4.3867830917253929</v>
      </c>
      <c r="FD14">
        <v>0.41199843658179108</v>
      </c>
      <c r="FF14">
        <v>14.213746223564954</v>
      </c>
      <c r="FG14">
        <v>3.7197911988226982</v>
      </c>
      <c r="FH14">
        <v>4.1959553965043064</v>
      </c>
      <c r="FI14">
        <v>5.324912796393269</v>
      </c>
      <c r="FJ14">
        <v>0.63300188428732951</v>
      </c>
      <c r="FK14">
        <v>1.2084592145015106E-3</v>
      </c>
      <c r="FL14">
        <v>35.419636522509386</v>
      </c>
      <c r="FM14">
        <v>0.5903272753751565</v>
      </c>
      <c r="FN14">
        <v>0</v>
      </c>
      <c r="FO14">
        <v>0</v>
      </c>
      <c r="FP14">
        <v>11.806545507503131</v>
      </c>
      <c r="FQ14">
        <v>52.294716542996674</v>
      </c>
      <c r="FR14">
        <v>7.4845156276344776E-2</v>
      </c>
      <c r="FS14">
        <v>7.8583469518763103</v>
      </c>
      <c r="FT14">
        <v>2.4395610434436463</v>
      </c>
      <c r="FU14">
        <v>0.99879154078549848</v>
      </c>
      <c r="FV14">
        <v>0.99033232628398793</v>
      </c>
      <c r="FW14">
        <v>0.82915407854984902</v>
      </c>
      <c r="FX14">
        <v>0.3587818330036513</v>
      </c>
      <c r="FY14">
        <v>105.77005396012217</v>
      </c>
      <c r="FZ14">
        <v>7.4062860269158666</v>
      </c>
      <c r="GA14">
        <v>0</v>
      </c>
      <c r="GB14">
        <v>0</v>
      </c>
      <c r="GC14">
        <v>216.96847781799707</v>
      </c>
      <c r="GD14">
        <v>0.58671399526100498</v>
      </c>
      <c r="GE14">
        <v>0.6295832516692601</v>
      </c>
      <c r="GF14">
        <v>0.73664681756358907</v>
      </c>
      <c r="GG14">
        <v>113.21950483796485</v>
      </c>
      <c r="GH14">
        <v>0</v>
      </c>
      <c r="GI14">
        <v>0</v>
      </c>
      <c r="GJ14">
        <v>0</v>
      </c>
      <c r="GK14">
        <v>2.2317850164225495E-2</v>
      </c>
      <c r="GL14">
        <v>0.28769620839840815</v>
      </c>
      <c r="GM14">
        <v>0.22930513595166163</v>
      </c>
      <c r="GN14">
        <v>0.22930513595166163</v>
      </c>
      <c r="GO14">
        <v>0.29909365558912387</v>
      </c>
      <c r="GP14">
        <v>0.29909365558912387</v>
      </c>
      <c r="GQ14">
        <v>8.6238670694864048</v>
      </c>
      <c r="GR14">
        <v>8.6238670694864048</v>
      </c>
      <c r="GS14">
        <v>138.88893665242261</v>
      </c>
      <c r="GT14">
        <v>3.1770597786229873</v>
      </c>
      <c r="GU14">
        <v>8.4250755287009067</v>
      </c>
      <c r="GV14">
        <v>0</v>
      </c>
      <c r="GW14">
        <v>0</v>
      </c>
      <c r="GX14">
        <v>5.3768200718633441</v>
      </c>
      <c r="GY14">
        <v>304.8061090618844</v>
      </c>
      <c r="GZ14">
        <v>332.43332088219671</v>
      </c>
      <c r="HA14">
        <v>0.62096740814367135</v>
      </c>
      <c r="HB14">
        <v>2.941274672040695</v>
      </c>
      <c r="HC14">
        <v>0.58800156341820897</v>
      </c>
    </row>
    <row r="15" spans="1:263" x14ac:dyDescent="0.25">
      <c r="A15" t="s">
        <v>3720</v>
      </c>
      <c r="B15">
        <v>10</v>
      </c>
      <c r="C15">
        <v>1648</v>
      </c>
      <c r="D15">
        <v>3925</v>
      </c>
      <c r="E15">
        <v>4990</v>
      </c>
      <c r="F15">
        <v>3238</v>
      </c>
      <c r="G15">
        <v>4125</v>
      </c>
      <c r="H15">
        <v>6704</v>
      </c>
      <c r="I15">
        <v>15</v>
      </c>
      <c r="J15">
        <v>0</v>
      </c>
      <c r="K15">
        <v>0</v>
      </c>
      <c r="L15">
        <v>0</v>
      </c>
      <c r="M15">
        <v>0</v>
      </c>
      <c r="N15">
        <v>0</v>
      </c>
      <c r="O15">
        <v>0</v>
      </c>
      <c r="P15">
        <v>0</v>
      </c>
      <c r="Q15">
        <v>-3</v>
      </c>
      <c r="R15">
        <v>-3</v>
      </c>
      <c r="S15">
        <v>0</v>
      </c>
      <c r="T15">
        <v>15</v>
      </c>
      <c r="U15">
        <v>0</v>
      </c>
      <c r="V15">
        <v>27</v>
      </c>
      <c r="W15">
        <v>9</v>
      </c>
      <c r="X15">
        <v>1</v>
      </c>
      <c r="Y15">
        <v>1</v>
      </c>
      <c r="Z15">
        <v>1</v>
      </c>
      <c r="AA15">
        <v>0</v>
      </c>
      <c r="AB15">
        <v>120</v>
      </c>
      <c r="AC15">
        <v>6</v>
      </c>
      <c r="AD15">
        <v>-3</v>
      </c>
      <c r="AE15">
        <v>-3</v>
      </c>
      <c r="AF15">
        <v>229</v>
      </c>
      <c r="AG15">
        <v>1</v>
      </c>
      <c r="AH15">
        <v>0</v>
      </c>
      <c r="AI15">
        <v>1</v>
      </c>
      <c r="AJ15">
        <v>100</v>
      </c>
      <c r="AK15">
        <v>-3</v>
      </c>
      <c r="AL15">
        <v>-3</v>
      </c>
      <c r="AM15">
        <v>-3</v>
      </c>
      <c r="AN15">
        <v>0</v>
      </c>
      <c r="AO15">
        <v>0</v>
      </c>
      <c r="AP15">
        <v>0</v>
      </c>
      <c r="AQ15">
        <v>0</v>
      </c>
      <c r="AR15">
        <v>0</v>
      </c>
      <c r="AS15">
        <v>0</v>
      </c>
      <c r="AT15">
        <v>0</v>
      </c>
      <c r="AU15">
        <v>0</v>
      </c>
      <c r="AV15">
        <v>120</v>
      </c>
      <c r="AW15">
        <v>3</v>
      </c>
      <c r="AX15">
        <v>6</v>
      </c>
      <c r="AY15">
        <v>-3</v>
      </c>
      <c r="AZ15">
        <v>-3</v>
      </c>
      <c r="BA15">
        <v>9</v>
      </c>
      <c r="BB15">
        <v>244</v>
      </c>
      <c r="BC15">
        <v>244</v>
      </c>
      <c r="BD15">
        <v>1</v>
      </c>
      <c r="BE15">
        <v>9</v>
      </c>
      <c r="BH15">
        <v>15</v>
      </c>
      <c r="BI15">
        <v>0</v>
      </c>
      <c r="BJ15">
        <v>0</v>
      </c>
      <c r="BK15">
        <v>0</v>
      </c>
      <c r="BL15">
        <v>0</v>
      </c>
      <c r="BM15">
        <v>0</v>
      </c>
      <c r="BN15">
        <v>0</v>
      </c>
      <c r="BO15">
        <v>0</v>
      </c>
      <c r="BP15">
        <v>-3</v>
      </c>
      <c r="BQ15">
        <v>-3</v>
      </c>
      <c r="BR15">
        <v>0</v>
      </c>
      <c r="BS15">
        <v>15</v>
      </c>
      <c r="BT15">
        <v>0</v>
      </c>
      <c r="BU15">
        <v>0</v>
      </c>
      <c r="BV15">
        <v>0</v>
      </c>
      <c r="BW15">
        <v>1</v>
      </c>
      <c r="BX15">
        <v>1</v>
      </c>
      <c r="BY15">
        <v>1</v>
      </c>
      <c r="BZ15">
        <v>0</v>
      </c>
      <c r="CA15">
        <v>120</v>
      </c>
      <c r="CB15">
        <v>6</v>
      </c>
      <c r="CC15">
        <v>-3</v>
      </c>
      <c r="CD15">
        <v>-3</v>
      </c>
      <c r="CE15">
        <v>220</v>
      </c>
      <c r="CF15">
        <v>0</v>
      </c>
      <c r="CG15">
        <v>1</v>
      </c>
      <c r="CH15">
        <v>1</v>
      </c>
      <c r="CI15">
        <v>100</v>
      </c>
      <c r="CJ15">
        <v>-3</v>
      </c>
      <c r="CK15">
        <v>-3</v>
      </c>
      <c r="CL15">
        <v>-3</v>
      </c>
      <c r="CM15">
        <v>0</v>
      </c>
      <c r="CN15">
        <v>0</v>
      </c>
      <c r="CO15">
        <v>0</v>
      </c>
      <c r="CP15">
        <v>0</v>
      </c>
      <c r="CQ15">
        <v>0</v>
      </c>
      <c r="CR15">
        <v>0</v>
      </c>
      <c r="CS15">
        <v>0</v>
      </c>
      <c r="CT15">
        <v>0</v>
      </c>
      <c r="CU15">
        <v>120</v>
      </c>
      <c r="CV15">
        <v>3</v>
      </c>
      <c r="CW15">
        <v>6</v>
      </c>
      <c r="CX15">
        <v>-3</v>
      </c>
      <c r="CY15">
        <v>-3</v>
      </c>
      <c r="CZ15">
        <v>0</v>
      </c>
      <c r="DA15">
        <v>235</v>
      </c>
      <c r="DB15">
        <v>235</v>
      </c>
      <c r="DC15">
        <v>0</v>
      </c>
      <c r="DD15">
        <v>-9</v>
      </c>
      <c r="DG15">
        <v>14.213746223564954</v>
      </c>
      <c r="DH15">
        <v>0.46337550062553162</v>
      </c>
      <c r="DI15">
        <v>2.467407478098802</v>
      </c>
      <c r="DJ15">
        <v>2.4448416778882809</v>
      </c>
      <c r="DK15">
        <v>0.50243629083621522</v>
      </c>
      <c r="DL15">
        <v>1.2084592145015106E-3</v>
      </c>
      <c r="DM15">
        <v>30.337742796350433</v>
      </c>
      <c r="DN15">
        <v>0.5056290466058404</v>
      </c>
      <c r="DO15">
        <v>0</v>
      </c>
      <c r="DP15">
        <v>0</v>
      </c>
      <c r="DQ15">
        <v>10.11258093211681</v>
      </c>
      <c r="DR15">
        <v>48.133421034515379</v>
      </c>
      <c r="DS15">
        <v>5.8599176207182295E-3</v>
      </c>
      <c r="DT15">
        <v>11.24290412722619</v>
      </c>
      <c r="DU15">
        <v>3.5794792168865301</v>
      </c>
      <c r="DV15">
        <v>0.99879154078549848</v>
      </c>
      <c r="DW15">
        <v>0.99033232628398793</v>
      </c>
      <c r="DX15">
        <v>0.82915407854984902</v>
      </c>
      <c r="DY15">
        <v>0.24111816916587256</v>
      </c>
      <c r="DZ15">
        <v>104.01991148273119</v>
      </c>
      <c r="EA15">
        <v>7.0193821323718684</v>
      </c>
      <c r="EB15">
        <v>0</v>
      </c>
      <c r="EC15">
        <v>0</v>
      </c>
      <c r="ED15">
        <v>232.32142957341969</v>
      </c>
      <c r="EE15">
        <v>0.68450145202213208</v>
      </c>
      <c r="EF15">
        <v>0.6373015508193719</v>
      </c>
      <c r="EG15">
        <v>0.79072718808025533</v>
      </c>
      <c r="EH15">
        <v>118.66314199395771</v>
      </c>
      <c r="EI15">
        <v>0</v>
      </c>
      <c r="EJ15">
        <v>0</v>
      </c>
      <c r="EK15">
        <v>0</v>
      </c>
      <c r="EL15">
        <v>2.566023164888187E-2</v>
      </c>
      <c r="EM15">
        <v>0.23814925753315841</v>
      </c>
      <c r="EN15">
        <v>0.22930513595166163</v>
      </c>
      <c r="EO15">
        <v>0.22930513595166163</v>
      </c>
      <c r="EP15">
        <v>0.29909365558912387</v>
      </c>
      <c r="EQ15">
        <v>0.29909365558912387</v>
      </c>
      <c r="ER15">
        <v>8.6238670694864048</v>
      </c>
      <c r="ES15">
        <v>8.6238670694864048</v>
      </c>
      <c r="ET15">
        <v>132.48842552352514</v>
      </c>
      <c r="EU15">
        <v>3.059396114785208</v>
      </c>
      <c r="EV15">
        <v>7.9799173469636653</v>
      </c>
      <c r="EW15">
        <v>0</v>
      </c>
      <c r="EX15">
        <v>0</v>
      </c>
      <c r="EY15">
        <v>6.3082521559245892</v>
      </c>
      <c r="EZ15">
        <v>293.39302672874805</v>
      </c>
      <c r="FA15">
        <v>315.30428600822131</v>
      </c>
      <c r="FB15">
        <v>0.44121538659057696</v>
      </c>
      <c r="FC15">
        <v>-2.9370378187837671</v>
      </c>
      <c r="FD15">
        <v>0.27227659540441168</v>
      </c>
      <c r="FF15">
        <v>14.213746223564954</v>
      </c>
      <c r="FG15">
        <v>0.10509909835236717</v>
      </c>
      <c r="FH15">
        <v>3.2235454226687619</v>
      </c>
      <c r="FI15">
        <v>3.1761939839701236</v>
      </c>
      <c r="FJ15">
        <v>0.76344410876132929</v>
      </c>
      <c r="FK15">
        <v>1.2084592145015106E-3</v>
      </c>
      <c r="FL15">
        <v>47.64580858227017</v>
      </c>
      <c r="FM15">
        <v>0.79409680970450292</v>
      </c>
      <c r="FN15">
        <v>0</v>
      </c>
      <c r="FO15">
        <v>0</v>
      </c>
      <c r="FP15">
        <v>15.881936194090063</v>
      </c>
      <c r="FQ15">
        <v>67.84950148118179</v>
      </c>
      <c r="FR15">
        <v>0</v>
      </c>
      <c r="FS15">
        <v>4.4979092765692705</v>
      </c>
      <c r="FT15">
        <v>1.3672412168992172</v>
      </c>
      <c r="FU15">
        <v>0.99879154078549848</v>
      </c>
      <c r="FV15">
        <v>0.99033232628398793</v>
      </c>
      <c r="FW15">
        <v>0.82915407854984902</v>
      </c>
      <c r="FX15">
        <v>0.50556681026560468</v>
      </c>
      <c r="FY15">
        <v>109.26376419851475</v>
      </c>
      <c r="FZ15">
        <v>7.5768267901467343</v>
      </c>
      <c r="GA15">
        <v>0</v>
      </c>
      <c r="GB15">
        <v>0</v>
      </c>
      <c r="GC15">
        <v>229.14692021147616</v>
      </c>
      <c r="GD15">
        <v>0.60557988993080603</v>
      </c>
      <c r="GE15">
        <v>0.66368303988891186</v>
      </c>
      <c r="GF15">
        <v>0.71980147998647226</v>
      </c>
      <c r="GG15">
        <v>118.3028295285404</v>
      </c>
      <c r="GH15">
        <v>0</v>
      </c>
      <c r="GI15">
        <v>0</v>
      </c>
      <c r="GJ15">
        <v>0</v>
      </c>
      <c r="GK15">
        <v>2.0877619959795979E-2</v>
      </c>
      <c r="GL15">
        <v>0.28769620839840815</v>
      </c>
      <c r="GM15">
        <v>0.22930513595166163</v>
      </c>
      <c r="GN15">
        <v>0.22930513595166163</v>
      </c>
      <c r="GO15">
        <v>0.29909365558912387</v>
      </c>
      <c r="GP15">
        <v>0.29909365558912387</v>
      </c>
      <c r="GQ15">
        <v>8.6238670694864048</v>
      </c>
      <c r="GR15">
        <v>8.6238670694864048</v>
      </c>
      <c r="GS15">
        <v>148.83572642948766</v>
      </c>
      <c r="GT15">
        <v>3.3238447558849402</v>
      </c>
      <c r="GU15">
        <v>8.4250755287009067</v>
      </c>
      <c r="GV15">
        <v>0</v>
      </c>
      <c r="GW15">
        <v>0</v>
      </c>
      <c r="GX15">
        <v>4.9326601545147204</v>
      </c>
      <c r="GY15">
        <v>303.65240569723545</v>
      </c>
      <c r="GZ15">
        <v>337.65951284753021</v>
      </c>
      <c r="HA15">
        <v>0.55878461340942298</v>
      </c>
      <c r="HB15">
        <v>4.8520115320662889</v>
      </c>
      <c r="HC15">
        <v>0.72772340459558826</v>
      </c>
    </row>
    <row r="16" spans="1:263" x14ac:dyDescent="0.25">
      <c r="A16" t="s">
        <v>3720</v>
      </c>
      <c r="B16">
        <v>11</v>
      </c>
      <c r="C16">
        <v>2122</v>
      </c>
      <c r="D16">
        <v>1425</v>
      </c>
      <c r="E16">
        <v>3196</v>
      </c>
      <c r="F16">
        <v>3256</v>
      </c>
      <c r="G16">
        <v>6414</v>
      </c>
      <c r="H16">
        <v>6133</v>
      </c>
      <c r="I16">
        <v>15</v>
      </c>
      <c r="J16">
        <v>0</v>
      </c>
      <c r="K16">
        <v>34</v>
      </c>
      <c r="L16">
        <v>34</v>
      </c>
      <c r="M16">
        <v>1</v>
      </c>
      <c r="N16">
        <v>0</v>
      </c>
      <c r="O16">
        <v>60</v>
      </c>
      <c r="P16">
        <v>1</v>
      </c>
      <c r="Q16">
        <v>-3</v>
      </c>
      <c r="R16">
        <v>-3</v>
      </c>
      <c r="S16">
        <v>20</v>
      </c>
      <c r="T16">
        <v>109</v>
      </c>
      <c r="U16">
        <v>0</v>
      </c>
      <c r="V16">
        <v>23</v>
      </c>
      <c r="W16">
        <v>7</v>
      </c>
      <c r="X16">
        <v>1</v>
      </c>
      <c r="Y16">
        <v>1</v>
      </c>
      <c r="Z16">
        <v>1</v>
      </c>
      <c r="AA16">
        <v>1</v>
      </c>
      <c r="AB16">
        <v>120</v>
      </c>
      <c r="AC16">
        <v>11</v>
      </c>
      <c r="AD16">
        <v>-3</v>
      </c>
      <c r="AE16">
        <v>-3</v>
      </c>
      <c r="AF16">
        <v>277</v>
      </c>
      <c r="AG16">
        <v>1</v>
      </c>
      <c r="AH16">
        <v>1</v>
      </c>
      <c r="AI16">
        <v>1</v>
      </c>
      <c r="AJ16">
        <v>150</v>
      </c>
      <c r="AK16">
        <v>-3</v>
      </c>
      <c r="AL16">
        <v>-3</v>
      </c>
      <c r="AM16">
        <v>-3</v>
      </c>
      <c r="AN16">
        <v>1</v>
      </c>
      <c r="AO16">
        <v>1</v>
      </c>
      <c r="AP16">
        <v>0</v>
      </c>
      <c r="AQ16">
        <v>0</v>
      </c>
      <c r="AR16">
        <v>0</v>
      </c>
      <c r="AS16">
        <v>0</v>
      </c>
      <c r="AT16">
        <v>0</v>
      </c>
      <c r="AU16">
        <v>0</v>
      </c>
      <c r="AV16">
        <v>180</v>
      </c>
      <c r="AW16">
        <v>4</v>
      </c>
      <c r="AX16">
        <v>12</v>
      </c>
      <c r="AY16">
        <v>-3</v>
      </c>
      <c r="AZ16">
        <v>-3</v>
      </c>
      <c r="BA16">
        <v>41</v>
      </c>
      <c r="BB16">
        <v>386</v>
      </c>
      <c r="BC16">
        <v>506</v>
      </c>
      <c r="BD16">
        <v>1</v>
      </c>
      <c r="BE16">
        <v>136</v>
      </c>
      <c r="BH16">
        <v>10</v>
      </c>
      <c r="BI16">
        <v>0</v>
      </c>
      <c r="BJ16">
        <v>0</v>
      </c>
      <c r="BK16">
        <v>0</v>
      </c>
      <c r="BL16">
        <v>1</v>
      </c>
      <c r="BM16">
        <v>0</v>
      </c>
      <c r="BN16">
        <v>60</v>
      </c>
      <c r="BO16">
        <v>1</v>
      </c>
      <c r="BP16">
        <v>-3</v>
      </c>
      <c r="BQ16">
        <v>-3</v>
      </c>
      <c r="BR16">
        <v>20</v>
      </c>
      <c r="BS16">
        <v>70</v>
      </c>
      <c r="BT16">
        <v>0</v>
      </c>
      <c r="BU16">
        <v>0</v>
      </c>
      <c r="BV16">
        <v>0</v>
      </c>
      <c r="BW16">
        <v>1</v>
      </c>
      <c r="BX16">
        <v>1</v>
      </c>
      <c r="BY16">
        <v>1</v>
      </c>
      <c r="BZ16">
        <v>0</v>
      </c>
      <c r="CA16">
        <v>80</v>
      </c>
      <c r="CB16">
        <v>5</v>
      </c>
      <c r="CC16">
        <v>-3</v>
      </c>
      <c r="CD16">
        <v>-3</v>
      </c>
      <c r="CE16">
        <v>180</v>
      </c>
      <c r="CF16">
        <v>1</v>
      </c>
      <c r="CG16">
        <v>0</v>
      </c>
      <c r="CH16">
        <v>1</v>
      </c>
      <c r="CI16">
        <v>100</v>
      </c>
      <c r="CJ16">
        <v>-3</v>
      </c>
      <c r="CK16">
        <v>-3</v>
      </c>
      <c r="CL16">
        <v>-3</v>
      </c>
      <c r="CM16">
        <v>0</v>
      </c>
      <c r="CN16">
        <v>0</v>
      </c>
      <c r="CO16">
        <v>0</v>
      </c>
      <c r="CP16">
        <v>0</v>
      </c>
      <c r="CQ16">
        <v>0</v>
      </c>
      <c r="CR16">
        <v>0</v>
      </c>
      <c r="CS16">
        <v>0</v>
      </c>
      <c r="CT16">
        <v>0</v>
      </c>
      <c r="CU16">
        <v>140</v>
      </c>
      <c r="CV16">
        <v>3</v>
      </c>
      <c r="CW16">
        <v>6</v>
      </c>
      <c r="CX16">
        <v>-3</v>
      </c>
      <c r="CY16">
        <v>-3</v>
      </c>
      <c r="CZ16">
        <v>0</v>
      </c>
      <c r="DA16">
        <v>250</v>
      </c>
      <c r="DB16">
        <v>250</v>
      </c>
      <c r="DC16">
        <v>0</v>
      </c>
      <c r="DD16">
        <v>-136</v>
      </c>
      <c r="DG16">
        <v>14.213746223564954</v>
      </c>
      <c r="DH16">
        <v>0</v>
      </c>
      <c r="DI16">
        <v>31.018981105041007</v>
      </c>
      <c r="DJ16">
        <v>30.844286484520698</v>
      </c>
      <c r="DK16">
        <v>0.76344410876132929</v>
      </c>
      <c r="DL16">
        <v>1.2084592145015106E-3</v>
      </c>
      <c r="DM16">
        <v>47.265675646483899</v>
      </c>
      <c r="DN16">
        <v>0.78776126077473152</v>
      </c>
      <c r="DO16">
        <v>0</v>
      </c>
      <c r="DP16">
        <v>0</v>
      </c>
      <c r="DQ16">
        <v>15.755225215494633</v>
      </c>
      <c r="DR16">
        <v>84.120793985145326</v>
      </c>
      <c r="DS16">
        <v>2.351364062483827E-2</v>
      </c>
      <c r="DT16">
        <v>30.253090326624875</v>
      </c>
      <c r="DU16">
        <v>9.7266443813922869</v>
      </c>
      <c r="DV16">
        <v>0.99879154078549848</v>
      </c>
      <c r="DW16">
        <v>0.99033232628398793</v>
      </c>
      <c r="DX16">
        <v>0.82915407854984902</v>
      </c>
      <c r="DY16">
        <v>0.59629724310068144</v>
      </c>
      <c r="DZ16">
        <v>103.53941921761384</v>
      </c>
      <c r="EA16">
        <v>8.1610271903323266</v>
      </c>
      <c r="EB16">
        <v>0</v>
      </c>
      <c r="EC16">
        <v>0</v>
      </c>
      <c r="ED16">
        <v>243.79252340837192</v>
      </c>
      <c r="EE16">
        <v>0.75182211646057318</v>
      </c>
      <c r="EF16">
        <v>0.81396378165097927</v>
      </c>
      <c r="EG16">
        <v>0.81478990860426781</v>
      </c>
      <c r="EH16">
        <v>118.66314199395771</v>
      </c>
      <c r="EI16">
        <v>0</v>
      </c>
      <c r="EJ16">
        <v>0</v>
      </c>
      <c r="EK16">
        <v>0</v>
      </c>
      <c r="EL16">
        <v>0.84220839293177141</v>
      </c>
      <c r="EM16">
        <v>0.28769620839840815</v>
      </c>
      <c r="EN16">
        <v>0.22930513595166163</v>
      </c>
      <c r="EO16">
        <v>0.22930513595166163</v>
      </c>
      <c r="EP16">
        <v>0.29909365558912387</v>
      </c>
      <c r="EQ16">
        <v>0.29909365558912387</v>
      </c>
      <c r="ER16">
        <v>8.6238670694864048</v>
      </c>
      <c r="ES16">
        <v>8.6238670694864048</v>
      </c>
      <c r="ET16">
        <v>152.3382327642953</v>
      </c>
      <c r="EU16">
        <v>3.4145751887200162</v>
      </c>
      <c r="EV16">
        <v>8.4250755287009067</v>
      </c>
      <c r="EW16">
        <v>0</v>
      </c>
      <c r="EX16">
        <v>0</v>
      </c>
      <c r="EY16">
        <v>40.910034984648995</v>
      </c>
      <c r="EZ16">
        <v>368.08981226040663</v>
      </c>
      <c r="FA16">
        <v>419.78521903093235</v>
      </c>
      <c r="FB16">
        <v>0.91376608462096454</v>
      </c>
      <c r="FC16">
        <v>33.111715709207324</v>
      </c>
      <c r="FD16">
        <v>0.95255427834954953</v>
      </c>
      <c r="FF16">
        <v>14.213746223564954</v>
      </c>
      <c r="FG16">
        <v>0.36836550093526832</v>
      </c>
      <c r="FH16">
        <v>0</v>
      </c>
      <c r="FI16">
        <v>0</v>
      </c>
      <c r="FJ16">
        <v>0.76344410876132929</v>
      </c>
      <c r="FK16">
        <v>1.2084592145015106E-3</v>
      </c>
      <c r="FL16">
        <v>47.100385600427579</v>
      </c>
      <c r="FM16">
        <v>0.78500642667379306</v>
      </c>
      <c r="FN16">
        <v>0</v>
      </c>
      <c r="FO16">
        <v>0</v>
      </c>
      <c r="FP16">
        <v>15.700128533475858</v>
      </c>
      <c r="FQ16">
        <v>62.438158308587475</v>
      </c>
      <c r="FR16">
        <v>8.6631689102488307E-2</v>
      </c>
      <c r="FS16">
        <v>3.5095406175651931</v>
      </c>
      <c r="FT16">
        <v>1.0485295937502976</v>
      </c>
      <c r="FU16">
        <v>0.99879154078549848</v>
      </c>
      <c r="FV16">
        <v>0.99033232628398793</v>
      </c>
      <c r="FW16">
        <v>0.82915407854984902</v>
      </c>
      <c r="FX16">
        <v>0</v>
      </c>
      <c r="FY16">
        <v>84.811960046027451</v>
      </c>
      <c r="FZ16">
        <v>5.9241679498719062</v>
      </c>
      <c r="GA16">
        <v>0</v>
      </c>
      <c r="GB16">
        <v>0</v>
      </c>
      <c r="GC16">
        <v>192.84172769010527</v>
      </c>
      <c r="GD16">
        <v>0.70199626929635384</v>
      </c>
      <c r="GE16">
        <v>0.47736316430535541</v>
      </c>
      <c r="GF16">
        <v>0.68490189738418872</v>
      </c>
      <c r="GG16">
        <v>99.775503966214217</v>
      </c>
      <c r="GH16">
        <v>0</v>
      </c>
      <c r="GI16">
        <v>0</v>
      </c>
      <c r="GJ16">
        <v>0</v>
      </c>
      <c r="GK16">
        <v>9.9009900990099098E-3</v>
      </c>
      <c r="GL16">
        <v>0.12835086791314421</v>
      </c>
      <c r="GM16">
        <v>0.22930513595166163</v>
      </c>
      <c r="GN16">
        <v>0.22930513595166163</v>
      </c>
      <c r="GO16">
        <v>0.29909365558912387</v>
      </c>
      <c r="GP16">
        <v>0.29909365558912387</v>
      </c>
      <c r="GQ16">
        <v>8.6238670694864048</v>
      </c>
      <c r="GR16">
        <v>8.6238670694864048</v>
      </c>
      <c r="GS16">
        <v>128.43124635824927</v>
      </c>
      <c r="GT16">
        <v>2.818277945619335</v>
      </c>
      <c r="GU16">
        <v>6.6722284306821411</v>
      </c>
      <c r="GV16">
        <v>0</v>
      </c>
      <c r="GW16">
        <v>0</v>
      </c>
      <c r="GX16">
        <v>0</v>
      </c>
      <c r="GY16">
        <v>265.57411932040287</v>
      </c>
      <c r="GZ16">
        <v>281.48055011385821</v>
      </c>
      <c r="HA16">
        <v>8.6233915379035464E-2</v>
      </c>
      <c r="HB16">
        <v>-49.55468488739416</v>
      </c>
      <c r="HC16">
        <v>4.7445721650450468E-2</v>
      </c>
    </row>
    <row r="17" spans="1:211" x14ac:dyDescent="0.25">
      <c r="A17" t="s">
        <v>3720</v>
      </c>
      <c r="B17">
        <v>12</v>
      </c>
      <c r="C17">
        <v>1690</v>
      </c>
      <c r="D17">
        <v>3490</v>
      </c>
      <c r="E17">
        <v>5526</v>
      </c>
      <c r="F17">
        <v>4091</v>
      </c>
      <c r="G17">
        <v>3339</v>
      </c>
      <c r="H17">
        <v>5985</v>
      </c>
      <c r="I17">
        <v>15</v>
      </c>
      <c r="J17">
        <v>0</v>
      </c>
      <c r="K17">
        <v>40</v>
      </c>
      <c r="L17">
        <v>40</v>
      </c>
      <c r="M17">
        <v>0</v>
      </c>
      <c r="N17">
        <v>0</v>
      </c>
      <c r="O17">
        <v>0</v>
      </c>
      <c r="P17">
        <v>0</v>
      </c>
      <c r="Q17">
        <v>-3</v>
      </c>
      <c r="R17">
        <v>-3</v>
      </c>
      <c r="S17">
        <v>0</v>
      </c>
      <c r="T17">
        <v>55</v>
      </c>
      <c r="U17">
        <v>0</v>
      </c>
      <c r="V17">
        <v>18</v>
      </c>
      <c r="W17">
        <v>6</v>
      </c>
      <c r="X17">
        <v>1</v>
      </c>
      <c r="Y17">
        <v>1</v>
      </c>
      <c r="Z17">
        <v>1</v>
      </c>
      <c r="AA17">
        <v>0</v>
      </c>
      <c r="AB17">
        <v>120</v>
      </c>
      <c r="AC17">
        <v>6</v>
      </c>
      <c r="AD17">
        <v>-3</v>
      </c>
      <c r="AE17">
        <v>-3</v>
      </c>
      <c r="AF17">
        <v>276</v>
      </c>
      <c r="AG17">
        <v>1</v>
      </c>
      <c r="AH17">
        <v>1</v>
      </c>
      <c r="AI17">
        <v>1</v>
      </c>
      <c r="AJ17">
        <v>150</v>
      </c>
      <c r="AK17">
        <v>-3</v>
      </c>
      <c r="AL17">
        <v>-3</v>
      </c>
      <c r="AM17">
        <v>-3</v>
      </c>
      <c r="AN17">
        <v>1</v>
      </c>
      <c r="AO17">
        <v>0</v>
      </c>
      <c r="AP17">
        <v>0</v>
      </c>
      <c r="AQ17">
        <v>1</v>
      </c>
      <c r="AR17">
        <v>1</v>
      </c>
      <c r="AS17">
        <v>0</v>
      </c>
      <c r="AT17">
        <v>25</v>
      </c>
      <c r="AU17">
        <v>5</v>
      </c>
      <c r="AV17">
        <v>120</v>
      </c>
      <c r="AW17">
        <v>3</v>
      </c>
      <c r="AX17">
        <v>6</v>
      </c>
      <c r="AY17">
        <v>-3</v>
      </c>
      <c r="AZ17">
        <v>-3</v>
      </c>
      <c r="BA17">
        <v>46</v>
      </c>
      <c r="BB17">
        <v>336</v>
      </c>
      <c r="BC17">
        <v>356</v>
      </c>
      <c r="BD17">
        <v>1</v>
      </c>
      <c r="BE17">
        <v>75</v>
      </c>
      <c r="BH17">
        <v>15</v>
      </c>
      <c r="BI17">
        <v>0</v>
      </c>
      <c r="BJ17">
        <v>17</v>
      </c>
      <c r="BK17">
        <v>17</v>
      </c>
      <c r="BL17">
        <v>0</v>
      </c>
      <c r="BM17">
        <v>0</v>
      </c>
      <c r="BN17">
        <v>0</v>
      </c>
      <c r="BO17">
        <v>0</v>
      </c>
      <c r="BP17">
        <v>-3</v>
      </c>
      <c r="BQ17">
        <v>-3</v>
      </c>
      <c r="BR17">
        <v>0</v>
      </c>
      <c r="BS17">
        <v>32</v>
      </c>
      <c r="BT17">
        <v>0</v>
      </c>
      <c r="BU17">
        <v>73</v>
      </c>
      <c r="BV17">
        <v>24</v>
      </c>
      <c r="BW17">
        <v>1</v>
      </c>
      <c r="BX17">
        <v>1</v>
      </c>
      <c r="BY17">
        <v>0</v>
      </c>
      <c r="BZ17">
        <v>0</v>
      </c>
      <c r="CA17">
        <v>80</v>
      </c>
      <c r="CB17">
        <v>2</v>
      </c>
      <c r="CC17">
        <v>-3</v>
      </c>
      <c r="CD17">
        <v>-3</v>
      </c>
      <c r="CE17">
        <v>204</v>
      </c>
      <c r="CF17">
        <v>0</v>
      </c>
      <c r="CG17">
        <v>1</v>
      </c>
      <c r="CH17">
        <v>1</v>
      </c>
      <c r="CI17">
        <v>100</v>
      </c>
      <c r="CJ17">
        <v>-3</v>
      </c>
      <c r="CK17">
        <v>-3</v>
      </c>
      <c r="CL17">
        <v>-3</v>
      </c>
      <c r="CM17">
        <v>1</v>
      </c>
      <c r="CN17">
        <v>0</v>
      </c>
      <c r="CO17">
        <v>1</v>
      </c>
      <c r="CP17">
        <v>0</v>
      </c>
      <c r="CQ17">
        <v>0</v>
      </c>
      <c r="CR17">
        <v>1</v>
      </c>
      <c r="CS17">
        <v>5</v>
      </c>
      <c r="CT17">
        <v>25</v>
      </c>
      <c r="CU17">
        <v>80</v>
      </c>
      <c r="CV17">
        <v>2</v>
      </c>
      <c r="CW17">
        <v>2</v>
      </c>
      <c r="CX17">
        <v>-3</v>
      </c>
      <c r="CY17">
        <v>-3</v>
      </c>
      <c r="CZ17">
        <v>41</v>
      </c>
      <c r="DA17">
        <v>261</v>
      </c>
      <c r="DB17">
        <v>281</v>
      </c>
      <c r="DC17">
        <v>0</v>
      </c>
      <c r="DD17">
        <v>-75</v>
      </c>
      <c r="DG17">
        <v>14.213746223564954</v>
      </c>
      <c r="DH17">
        <v>0</v>
      </c>
      <c r="DI17">
        <v>32.313427333568377</v>
      </c>
      <c r="DJ17">
        <v>32.343390410879167</v>
      </c>
      <c r="DK17">
        <v>0.669396650992925</v>
      </c>
      <c r="DL17">
        <v>1.2084592145015106E-3</v>
      </c>
      <c r="DM17">
        <v>39.561840972039171</v>
      </c>
      <c r="DN17">
        <v>0.65936401620065288</v>
      </c>
      <c r="DO17">
        <v>0</v>
      </c>
      <c r="DP17">
        <v>0</v>
      </c>
      <c r="DQ17">
        <v>13.187280324013056</v>
      </c>
      <c r="DR17">
        <v>74.07701970911026</v>
      </c>
      <c r="DS17">
        <v>4.9566063558163873E-3</v>
      </c>
      <c r="DT17">
        <v>15.250003253419605</v>
      </c>
      <c r="DU17">
        <v>5.0098676799106707</v>
      </c>
      <c r="DV17">
        <v>0.99879154078549848</v>
      </c>
      <c r="DW17">
        <v>0.99033232628398793</v>
      </c>
      <c r="DX17">
        <v>0.82915407854984902</v>
      </c>
      <c r="DY17">
        <v>0</v>
      </c>
      <c r="DZ17">
        <v>90.312743111517463</v>
      </c>
      <c r="EA17">
        <v>5.8394181663380884</v>
      </c>
      <c r="EB17">
        <v>0</v>
      </c>
      <c r="EC17">
        <v>0</v>
      </c>
      <c r="ED17">
        <v>236.34555107182982</v>
      </c>
      <c r="EE17">
        <v>0.7718408290122204</v>
      </c>
      <c r="EF17">
        <v>0.74460118461856606</v>
      </c>
      <c r="EG17">
        <v>0.66121332406574473</v>
      </c>
      <c r="EH17">
        <v>118.66314199395771</v>
      </c>
      <c r="EI17">
        <v>0</v>
      </c>
      <c r="EJ17">
        <v>0</v>
      </c>
      <c r="EK17">
        <v>0</v>
      </c>
      <c r="EL17">
        <v>0.77315841677490293</v>
      </c>
      <c r="EM17">
        <v>0.12574114956295468</v>
      </c>
      <c r="EN17">
        <v>0.22930513595166163</v>
      </c>
      <c r="EO17">
        <v>0.22930513595166163</v>
      </c>
      <c r="EP17">
        <v>0.29909365558912387</v>
      </c>
      <c r="EQ17">
        <v>0.29909365558912387</v>
      </c>
      <c r="ER17">
        <v>8.6238670694864048</v>
      </c>
      <c r="ES17">
        <v>8.6238670694864048</v>
      </c>
      <c r="ET17">
        <v>125.91839814878648</v>
      </c>
      <c r="EU17">
        <v>2.8182779456193354</v>
      </c>
      <c r="EV17">
        <v>6.6313495558344808</v>
      </c>
      <c r="EW17">
        <v>0</v>
      </c>
      <c r="EX17">
        <v>0</v>
      </c>
      <c r="EY17">
        <v>37.988187274818721</v>
      </c>
      <c r="EZ17">
        <v>327.18380059352171</v>
      </c>
      <c r="FA17">
        <v>351.84312829059786</v>
      </c>
      <c r="FB17">
        <v>0.62046064155664671</v>
      </c>
      <c r="FC17">
        <v>9.2998175305010342</v>
      </c>
      <c r="FD17">
        <v>0.68241179943575037</v>
      </c>
      <c r="FF17">
        <v>14.213746223564954</v>
      </c>
      <c r="FG17">
        <v>0.24286158185120821</v>
      </c>
      <c r="FH17">
        <v>10.376529821654074</v>
      </c>
      <c r="FI17">
        <v>10.214410590698471</v>
      </c>
      <c r="FJ17">
        <v>0.45353933440837374</v>
      </c>
      <c r="FK17">
        <v>1.2084592145015106E-3</v>
      </c>
      <c r="FL17">
        <v>27.317160805680416</v>
      </c>
      <c r="FM17">
        <v>0.45528601342800679</v>
      </c>
      <c r="FN17">
        <v>0</v>
      </c>
      <c r="FO17">
        <v>0</v>
      </c>
      <c r="FP17">
        <v>9.1057202685601393</v>
      </c>
      <c r="FQ17">
        <v>45.455412052908819</v>
      </c>
      <c r="FR17">
        <v>2.1961942278469773E-2</v>
      </c>
      <c r="FS17">
        <v>20.447129037569844</v>
      </c>
      <c r="FT17">
        <v>6.7387517741377598</v>
      </c>
      <c r="FU17">
        <v>0.99879154078549848</v>
      </c>
      <c r="FV17">
        <v>0.99033232628398793</v>
      </c>
      <c r="FW17">
        <v>0.74042101278904515</v>
      </c>
      <c r="FX17">
        <v>0.29226338221881498</v>
      </c>
      <c r="FY17">
        <v>102.27330699678053</v>
      </c>
      <c r="FZ17">
        <v>6.6329053727420479</v>
      </c>
      <c r="GA17">
        <v>0</v>
      </c>
      <c r="GB17">
        <v>0</v>
      </c>
      <c r="GC17">
        <v>228.1414754270512</v>
      </c>
      <c r="GD17">
        <v>0.6269497759324445</v>
      </c>
      <c r="GE17">
        <v>0.70214950092544737</v>
      </c>
      <c r="GF17">
        <v>0.76569377383684034</v>
      </c>
      <c r="GG17">
        <v>118.66314199395771</v>
      </c>
      <c r="GH17">
        <v>0</v>
      </c>
      <c r="GI17">
        <v>0</v>
      </c>
      <c r="GJ17">
        <v>0</v>
      </c>
      <c r="GK17">
        <v>8.8716382439997021E-2</v>
      </c>
      <c r="GL17">
        <v>0.17090263720195076</v>
      </c>
      <c r="GM17">
        <v>0.22930513595166163</v>
      </c>
      <c r="GN17">
        <v>0.22930513595166163</v>
      </c>
      <c r="GO17">
        <v>0.29909365558912387</v>
      </c>
      <c r="GP17">
        <v>0.29909365558912387</v>
      </c>
      <c r="GQ17">
        <v>8.6238670694864048</v>
      </c>
      <c r="GR17">
        <v>8.6238670694864048</v>
      </c>
      <c r="GS17">
        <v>129.978050751654</v>
      </c>
      <c r="GT17">
        <v>3.0218082620773465</v>
      </c>
      <c r="GU17">
        <v>7.2565729225623077</v>
      </c>
      <c r="GV17">
        <v>0</v>
      </c>
      <c r="GW17">
        <v>0</v>
      </c>
      <c r="GX17">
        <v>14.825253922819405</v>
      </c>
      <c r="GY17">
        <v>305.83805875100404</v>
      </c>
      <c r="GZ17">
        <v>335.25319420244546</v>
      </c>
      <c r="HA17">
        <v>0.37953935844335329</v>
      </c>
      <c r="HB17">
        <v>-12.003500934063361</v>
      </c>
      <c r="HC17">
        <v>0.31758820056424963</v>
      </c>
    </row>
    <row r="18" spans="1:211" x14ac:dyDescent="0.25">
      <c r="A18" t="s">
        <v>3720</v>
      </c>
      <c r="B18">
        <v>13</v>
      </c>
      <c r="C18">
        <v>1902</v>
      </c>
      <c r="D18">
        <v>3674</v>
      </c>
      <c r="E18">
        <v>2974</v>
      </c>
      <c r="F18">
        <v>971</v>
      </c>
      <c r="G18">
        <v>179</v>
      </c>
      <c r="H18">
        <v>1266</v>
      </c>
      <c r="I18">
        <v>15</v>
      </c>
      <c r="J18">
        <v>0</v>
      </c>
      <c r="K18">
        <v>0</v>
      </c>
      <c r="L18">
        <v>0</v>
      </c>
      <c r="M18">
        <v>1</v>
      </c>
      <c r="N18">
        <v>0</v>
      </c>
      <c r="O18">
        <v>60</v>
      </c>
      <c r="P18">
        <v>1</v>
      </c>
      <c r="Q18">
        <v>-3</v>
      </c>
      <c r="R18">
        <v>-3</v>
      </c>
      <c r="S18">
        <v>20</v>
      </c>
      <c r="T18">
        <v>75</v>
      </c>
      <c r="U18">
        <v>0</v>
      </c>
      <c r="V18">
        <v>10</v>
      </c>
      <c r="W18">
        <v>3</v>
      </c>
      <c r="X18">
        <v>1</v>
      </c>
      <c r="Y18">
        <v>1</v>
      </c>
      <c r="Z18">
        <v>1</v>
      </c>
      <c r="AA18">
        <v>0</v>
      </c>
      <c r="AB18">
        <v>80</v>
      </c>
      <c r="AC18">
        <v>5</v>
      </c>
      <c r="AD18">
        <v>-3</v>
      </c>
      <c r="AE18">
        <v>-3</v>
      </c>
      <c r="AF18">
        <v>233</v>
      </c>
      <c r="AG18">
        <v>1</v>
      </c>
      <c r="AH18">
        <v>1</v>
      </c>
      <c r="AI18">
        <v>1</v>
      </c>
      <c r="AJ18">
        <v>150</v>
      </c>
      <c r="AK18">
        <v>-3</v>
      </c>
      <c r="AL18">
        <v>-3</v>
      </c>
      <c r="AM18">
        <v>-3</v>
      </c>
      <c r="AN18">
        <v>0</v>
      </c>
      <c r="AO18">
        <v>0</v>
      </c>
      <c r="AP18">
        <v>0</v>
      </c>
      <c r="AQ18">
        <v>1</v>
      </c>
      <c r="AR18">
        <v>0</v>
      </c>
      <c r="AS18">
        <v>0</v>
      </c>
      <c r="AT18">
        <v>0</v>
      </c>
      <c r="AU18">
        <v>5</v>
      </c>
      <c r="AV18">
        <v>140</v>
      </c>
      <c r="AW18">
        <v>3</v>
      </c>
      <c r="AX18">
        <v>6</v>
      </c>
      <c r="AY18">
        <v>-3</v>
      </c>
      <c r="AZ18">
        <v>-3</v>
      </c>
      <c r="BA18">
        <v>3</v>
      </c>
      <c r="BB18">
        <v>313</v>
      </c>
      <c r="BC18">
        <v>313</v>
      </c>
      <c r="BD18">
        <v>0</v>
      </c>
      <c r="BE18">
        <v>-12</v>
      </c>
      <c r="BH18">
        <v>15</v>
      </c>
      <c r="BI18">
        <v>0</v>
      </c>
      <c r="BJ18">
        <v>7</v>
      </c>
      <c r="BK18">
        <v>7</v>
      </c>
      <c r="BL18">
        <v>1</v>
      </c>
      <c r="BM18">
        <v>0</v>
      </c>
      <c r="BN18">
        <v>60</v>
      </c>
      <c r="BO18">
        <v>1</v>
      </c>
      <c r="BP18">
        <v>-3</v>
      </c>
      <c r="BQ18">
        <v>-3</v>
      </c>
      <c r="BR18">
        <v>20</v>
      </c>
      <c r="BS18">
        <v>82</v>
      </c>
      <c r="BT18">
        <v>0</v>
      </c>
      <c r="BU18">
        <v>69</v>
      </c>
      <c r="BV18">
        <v>23</v>
      </c>
      <c r="BW18">
        <v>1</v>
      </c>
      <c r="BX18">
        <v>1</v>
      </c>
      <c r="BY18">
        <v>1</v>
      </c>
      <c r="BZ18">
        <v>1</v>
      </c>
      <c r="CA18">
        <v>120</v>
      </c>
      <c r="CB18">
        <v>11</v>
      </c>
      <c r="CC18">
        <v>-3</v>
      </c>
      <c r="CD18">
        <v>-3</v>
      </c>
      <c r="CE18">
        <v>243</v>
      </c>
      <c r="CF18">
        <v>0</v>
      </c>
      <c r="CG18">
        <v>1</v>
      </c>
      <c r="CH18">
        <v>1</v>
      </c>
      <c r="CI18">
        <v>100</v>
      </c>
      <c r="CJ18">
        <v>-3</v>
      </c>
      <c r="CK18">
        <v>-3</v>
      </c>
      <c r="CL18">
        <v>-3</v>
      </c>
      <c r="CM18">
        <v>0</v>
      </c>
      <c r="CN18">
        <v>1</v>
      </c>
      <c r="CO18">
        <v>1</v>
      </c>
      <c r="CP18">
        <v>0</v>
      </c>
      <c r="CQ18">
        <v>0</v>
      </c>
      <c r="CR18">
        <v>0</v>
      </c>
      <c r="CS18">
        <v>5</v>
      </c>
      <c r="CT18">
        <v>0</v>
      </c>
      <c r="CU18">
        <v>180</v>
      </c>
      <c r="CV18">
        <v>4</v>
      </c>
      <c r="CW18">
        <v>12</v>
      </c>
      <c r="CX18">
        <v>-3</v>
      </c>
      <c r="CY18">
        <v>-3</v>
      </c>
      <c r="CZ18">
        <v>30</v>
      </c>
      <c r="DA18">
        <v>325</v>
      </c>
      <c r="DB18">
        <v>425</v>
      </c>
      <c r="DC18">
        <v>1</v>
      </c>
      <c r="DD18">
        <v>12</v>
      </c>
      <c r="DG18">
        <v>14.213746223564954</v>
      </c>
      <c r="DH18">
        <v>0.57884168642358669</v>
      </c>
      <c r="DI18">
        <v>0.49928057248253288</v>
      </c>
      <c r="DJ18">
        <v>0.52076920620700895</v>
      </c>
      <c r="DK18">
        <v>0.76344410876132929</v>
      </c>
      <c r="DL18">
        <v>1.2084592145015106E-3</v>
      </c>
      <c r="DM18">
        <v>73.004802933253927</v>
      </c>
      <c r="DN18">
        <v>1.2167467155542324</v>
      </c>
      <c r="DO18">
        <v>0</v>
      </c>
      <c r="DP18">
        <v>0</v>
      </c>
      <c r="DQ18">
        <v>24.334934311084638</v>
      </c>
      <c r="DR18">
        <v>80.657739902990727</v>
      </c>
      <c r="DS18">
        <v>0.10152430533408383</v>
      </c>
      <c r="DT18">
        <v>0</v>
      </c>
      <c r="DU18">
        <v>0</v>
      </c>
      <c r="DV18">
        <v>0.99879154078549848</v>
      </c>
      <c r="DW18">
        <v>0.99033232628398793</v>
      </c>
      <c r="DX18">
        <v>0.82915407854984902</v>
      </c>
      <c r="DY18">
        <v>0.33470219765261244</v>
      </c>
      <c r="DZ18">
        <v>92.142175102371539</v>
      </c>
      <c r="EA18">
        <v>8.0019483931506077</v>
      </c>
      <c r="EB18">
        <v>0</v>
      </c>
      <c r="EC18">
        <v>0</v>
      </c>
      <c r="ED18">
        <v>206.56275643541662</v>
      </c>
      <c r="EE18">
        <v>0.7892390827925444</v>
      </c>
      <c r="EF18">
        <v>0.62291773167133846</v>
      </c>
      <c r="EG18">
        <v>0.59050008467933401</v>
      </c>
      <c r="EH18">
        <v>118.66314199395771</v>
      </c>
      <c r="EI18">
        <v>0</v>
      </c>
      <c r="EJ18">
        <v>0</v>
      </c>
      <c r="EK18">
        <v>0</v>
      </c>
      <c r="EL18">
        <v>9.9009900990099098E-3</v>
      </c>
      <c r="EM18">
        <v>0.28769620839840815</v>
      </c>
      <c r="EN18">
        <v>0.22930513595166163</v>
      </c>
      <c r="EO18">
        <v>0.22930513595166163</v>
      </c>
      <c r="EP18">
        <v>0.29909365558912387</v>
      </c>
      <c r="EQ18">
        <v>0.29909365558912387</v>
      </c>
      <c r="ER18">
        <v>8.6238670694864048</v>
      </c>
      <c r="ES18">
        <v>8.6238670694864048</v>
      </c>
      <c r="ET18">
        <v>150.45414004196255</v>
      </c>
      <c r="EU18">
        <v>3.1529801432719475</v>
      </c>
      <c r="EV18">
        <v>8.4250755287009067</v>
      </c>
      <c r="EW18">
        <v>0</v>
      </c>
      <c r="EX18">
        <v>0</v>
      </c>
      <c r="EY18">
        <v>0</v>
      </c>
      <c r="EZ18">
        <v>310.20876974037145</v>
      </c>
      <c r="FA18">
        <v>359.29654188528787</v>
      </c>
      <c r="FB18">
        <v>0.45324711662995038</v>
      </c>
      <c r="FC18">
        <v>-10.260411351802968</v>
      </c>
      <c r="FD18">
        <v>0.30974686868673063</v>
      </c>
      <c r="FF18">
        <v>14.213746223564954</v>
      </c>
      <c r="FG18">
        <v>0.52516308285650426</v>
      </c>
      <c r="FH18">
        <v>12.994322167082835</v>
      </c>
      <c r="FI18">
        <v>13.008293224972883</v>
      </c>
      <c r="FJ18">
        <v>0.64689547365354394</v>
      </c>
      <c r="FK18">
        <v>1.2084592145015106E-3</v>
      </c>
      <c r="FL18">
        <v>38.860751224261406</v>
      </c>
      <c r="FM18">
        <v>0.64767918707102345</v>
      </c>
      <c r="FN18">
        <v>0</v>
      </c>
      <c r="FO18">
        <v>0</v>
      </c>
      <c r="FP18">
        <v>12.953583741420466</v>
      </c>
      <c r="FQ18">
        <v>61.79097728031774</v>
      </c>
      <c r="FR18">
        <v>0</v>
      </c>
      <c r="FS18">
        <v>69.151946172980544</v>
      </c>
      <c r="FT18">
        <v>22.904308244802461</v>
      </c>
      <c r="FU18">
        <v>0.99879154078549848</v>
      </c>
      <c r="FV18">
        <v>0.99033232628398793</v>
      </c>
      <c r="FW18">
        <v>0.82915407854984902</v>
      </c>
      <c r="FX18">
        <v>0.67381309423083091</v>
      </c>
      <c r="FY18">
        <v>110.68165219988772</v>
      </c>
      <c r="FZ18">
        <v>8.1610271903323266</v>
      </c>
      <c r="GA18">
        <v>0</v>
      </c>
      <c r="GB18">
        <v>0</v>
      </c>
      <c r="GC18">
        <v>243.21128897936322</v>
      </c>
      <c r="GD18">
        <v>0.58308501893812492</v>
      </c>
      <c r="GE18">
        <v>0.61510456462993401</v>
      </c>
      <c r="GF18">
        <v>0.72143729556139591</v>
      </c>
      <c r="GG18">
        <v>115.26290292811788</v>
      </c>
      <c r="GH18">
        <v>0</v>
      </c>
      <c r="GI18">
        <v>0</v>
      </c>
      <c r="GJ18">
        <v>0</v>
      </c>
      <c r="GK18">
        <v>0.69091172893108732</v>
      </c>
      <c r="GL18">
        <v>0.28769620839840815</v>
      </c>
      <c r="GM18">
        <v>0.22930513595166163</v>
      </c>
      <c r="GN18">
        <v>0.22930513595166163</v>
      </c>
      <c r="GO18">
        <v>0.29909365558912387</v>
      </c>
      <c r="GP18">
        <v>0.29909365558912387</v>
      </c>
      <c r="GQ18">
        <v>8.6238670694864048</v>
      </c>
      <c r="GR18">
        <v>8.6238670694864048</v>
      </c>
      <c r="GS18">
        <v>152.6372253354271</v>
      </c>
      <c r="GT18">
        <v>3.4920910398501661</v>
      </c>
      <c r="GU18">
        <v>8.4250755287009067</v>
      </c>
      <c r="GV18">
        <v>0</v>
      </c>
      <c r="GW18">
        <v>0</v>
      </c>
      <c r="GX18">
        <v>35.240100601147432</v>
      </c>
      <c r="GY18">
        <v>318.35437294508824</v>
      </c>
      <c r="GZ18">
        <v>384.68237048877063</v>
      </c>
      <c r="HA18">
        <v>0.54675288337004968</v>
      </c>
      <c r="HB18">
        <v>17.226479446870115</v>
      </c>
      <c r="HC18">
        <v>0.69025313131326937</v>
      </c>
    </row>
    <row r="19" spans="1:211" x14ac:dyDescent="0.25">
      <c r="A19" t="s">
        <v>3720</v>
      </c>
      <c r="B19">
        <v>14</v>
      </c>
      <c r="C19">
        <v>2471</v>
      </c>
      <c r="D19">
        <v>231</v>
      </c>
      <c r="E19">
        <v>4334</v>
      </c>
      <c r="F19">
        <v>3802</v>
      </c>
      <c r="G19">
        <v>1577</v>
      </c>
      <c r="H19">
        <v>3128</v>
      </c>
      <c r="I19">
        <v>15</v>
      </c>
      <c r="J19">
        <v>0</v>
      </c>
      <c r="K19">
        <v>12</v>
      </c>
      <c r="L19">
        <v>12</v>
      </c>
      <c r="M19">
        <v>1</v>
      </c>
      <c r="N19">
        <v>0</v>
      </c>
      <c r="O19">
        <v>60</v>
      </c>
      <c r="P19">
        <v>1</v>
      </c>
      <c r="Q19">
        <v>-3</v>
      </c>
      <c r="R19">
        <v>-3</v>
      </c>
      <c r="S19">
        <v>20</v>
      </c>
      <c r="T19">
        <v>87</v>
      </c>
      <c r="U19">
        <v>0</v>
      </c>
      <c r="V19">
        <v>94</v>
      </c>
      <c r="W19">
        <v>31</v>
      </c>
      <c r="X19">
        <v>1</v>
      </c>
      <c r="Y19">
        <v>1</v>
      </c>
      <c r="Z19">
        <v>0</v>
      </c>
      <c r="AA19">
        <v>0</v>
      </c>
      <c r="AB19">
        <v>40</v>
      </c>
      <c r="AC19">
        <v>1</v>
      </c>
      <c r="AD19">
        <v>-3</v>
      </c>
      <c r="AE19">
        <v>-3</v>
      </c>
      <c r="AF19">
        <v>171</v>
      </c>
      <c r="AG19">
        <v>1</v>
      </c>
      <c r="AH19">
        <v>1</v>
      </c>
      <c r="AI19">
        <v>0</v>
      </c>
      <c r="AJ19">
        <v>100</v>
      </c>
      <c r="AK19">
        <v>-3</v>
      </c>
      <c r="AL19">
        <v>-3</v>
      </c>
      <c r="AM19">
        <v>-3</v>
      </c>
      <c r="AN19">
        <v>1</v>
      </c>
      <c r="AO19">
        <v>0</v>
      </c>
      <c r="AP19">
        <v>0</v>
      </c>
      <c r="AQ19">
        <v>0</v>
      </c>
      <c r="AR19">
        <v>0</v>
      </c>
      <c r="AS19">
        <v>0</v>
      </c>
      <c r="AT19">
        <v>0</v>
      </c>
      <c r="AU19">
        <v>0</v>
      </c>
      <c r="AV19">
        <v>100</v>
      </c>
      <c r="AW19">
        <v>2</v>
      </c>
      <c r="AX19">
        <v>2</v>
      </c>
      <c r="AY19">
        <v>-3</v>
      </c>
      <c r="AZ19">
        <v>-3</v>
      </c>
      <c r="BA19">
        <v>43</v>
      </c>
      <c r="BB19">
        <v>258</v>
      </c>
      <c r="BC19">
        <v>278</v>
      </c>
      <c r="BD19">
        <v>1</v>
      </c>
      <c r="BE19">
        <v>13</v>
      </c>
      <c r="BH19">
        <v>15</v>
      </c>
      <c r="BI19">
        <v>0</v>
      </c>
      <c r="BJ19">
        <v>0</v>
      </c>
      <c r="BK19">
        <v>0</v>
      </c>
      <c r="BL19">
        <v>1</v>
      </c>
      <c r="BM19">
        <v>0</v>
      </c>
      <c r="BN19">
        <v>60</v>
      </c>
      <c r="BO19">
        <v>1</v>
      </c>
      <c r="BP19">
        <v>-3</v>
      </c>
      <c r="BQ19">
        <v>-3</v>
      </c>
      <c r="BR19">
        <v>20</v>
      </c>
      <c r="BS19">
        <v>75</v>
      </c>
      <c r="BT19">
        <v>0</v>
      </c>
      <c r="BU19">
        <v>0</v>
      </c>
      <c r="BV19">
        <v>0</v>
      </c>
      <c r="BW19">
        <v>1</v>
      </c>
      <c r="BX19">
        <v>1</v>
      </c>
      <c r="BY19">
        <v>1</v>
      </c>
      <c r="BZ19">
        <v>1</v>
      </c>
      <c r="CA19">
        <v>120</v>
      </c>
      <c r="CB19">
        <v>11</v>
      </c>
      <c r="CC19">
        <v>-3</v>
      </c>
      <c r="CD19">
        <v>-3</v>
      </c>
      <c r="CE19">
        <v>170</v>
      </c>
      <c r="CF19">
        <v>1</v>
      </c>
      <c r="CG19">
        <v>0</v>
      </c>
      <c r="CH19">
        <v>0</v>
      </c>
      <c r="CI19">
        <v>50</v>
      </c>
      <c r="CJ19">
        <v>-3</v>
      </c>
      <c r="CK19">
        <v>-3</v>
      </c>
      <c r="CL19">
        <v>-3</v>
      </c>
      <c r="CM19">
        <v>0</v>
      </c>
      <c r="CN19">
        <v>1</v>
      </c>
      <c r="CO19">
        <v>0</v>
      </c>
      <c r="CP19">
        <v>0</v>
      </c>
      <c r="CQ19">
        <v>0</v>
      </c>
      <c r="CR19">
        <v>0</v>
      </c>
      <c r="CS19">
        <v>0</v>
      </c>
      <c r="CT19">
        <v>0</v>
      </c>
      <c r="CU19">
        <v>180</v>
      </c>
      <c r="CV19">
        <v>4</v>
      </c>
      <c r="CW19">
        <v>12</v>
      </c>
      <c r="CX19">
        <v>-3</v>
      </c>
      <c r="CY19">
        <v>-3</v>
      </c>
      <c r="CZ19">
        <v>0</v>
      </c>
      <c r="DA19">
        <v>245</v>
      </c>
      <c r="DB19">
        <v>345</v>
      </c>
      <c r="DC19">
        <v>0</v>
      </c>
      <c r="DD19">
        <v>-13</v>
      </c>
      <c r="DG19">
        <v>14.213746223564954</v>
      </c>
      <c r="DH19">
        <v>0.23792316474133432</v>
      </c>
      <c r="DI19">
        <v>12.372532402518891</v>
      </c>
      <c r="DJ19">
        <v>12.390249099714365</v>
      </c>
      <c r="DK19">
        <v>0.76344410876132929</v>
      </c>
      <c r="DL19">
        <v>1.2084592145015106E-3</v>
      </c>
      <c r="DM19">
        <v>56.003836363227883</v>
      </c>
      <c r="DN19">
        <v>0.93339727272046424</v>
      </c>
      <c r="DO19">
        <v>0</v>
      </c>
      <c r="DP19">
        <v>0</v>
      </c>
      <c r="DQ19">
        <v>18.667945454409288</v>
      </c>
      <c r="DR19">
        <v>72.371596587550499</v>
      </c>
      <c r="DS19">
        <v>0.98688804758347548</v>
      </c>
      <c r="DT19">
        <v>97.59279155221823</v>
      </c>
      <c r="DU19">
        <v>32.247725387177638</v>
      </c>
      <c r="DV19">
        <v>0.99879154078549848</v>
      </c>
      <c r="DW19">
        <v>0.99033232628398793</v>
      </c>
      <c r="DX19">
        <v>0.77008523978780863</v>
      </c>
      <c r="DY19">
        <v>0.31560745015106906</v>
      </c>
      <c r="DZ19">
        <v>92.613649143294325</v>
      </c>
      <c r="EA19">
        <v>6.7136447634098761</v>
      </c>
      <c r="EB19">
        <v>0</v>
      </c>
      <c r="EC19">
        <v>0</v>
      </c>
      <c r="ED19">
        <v>237.50686649705017</v>
      </c>
      <c r="EE19">
        <v>0.71853165975447897</v>
      </c>
      <c r="EF19">
        <v>0.79712153179396217</v>
      </c>
      <c r="EG19">
        <v>0.54495810541028611</v>
      </c>
      <c r="EH19">
        <v>118.66314199395771</v>
      </c>
      <c r="EI19">
        <v>0</v>
      </c>
      <c r="EJ19">
        <v>0</v>
      </c>
      <c r="EK19">
        <v>0</v>
      </c>
      <c r="EL19">
        <v>0.89481404236152129</v>
      </c>
      <c r="EM19">
        <v>0.18141200682287006</v>
      </c>
      <c r="EN19">
        <v>0.22930513595166163</v>
      </c>
      <c r="EO19">
        <v>0.22930513595166163</v>
      </c>
      <c r="EP19">
        <v>0.29909365558912387</v>
      </c>
      <c r="EQ19">
        <v>0.29909365558912387</v>
      </c>
      <c r="ER19">
        <v>8.6238670694864048</v>
      </c>
      <c r="ES19">
        <v>8.6238670694864048</v>
      </c>
      <c r="ET19">
        <v>141.66060773474385</v>
      </c>
      <c r="EU19">
        <v>3.0748165570083641</v>
      </c>
      <c r="EV19">
        <v>7.3824026295078635</v>
      </c>
      <c r="EW19">
        <v>0</v>
      </c>
      <c r="EX19">
        <v>0</v>
      </c>
      <c r="EY19">
        <v>43.946625384875226</v>
      </c>
      <c r="EZ19">
        <v>327.7706257758054</v>
      </c>
      <c r="FA19">
        <v>374.24223979518933</v>
      </c>
      <c r="FB19">
        <v>0.77178839308641778</v>
      </c>
      <c r="FC19">
        <v>17.116643933360187</v>
      </c>
      <c r="FD19">
        <v>0.77871785613112365</v>
      </c>
      <c r="FF19">
        <v>14.213746223564954</v>
      </c>
      <c r="FG19">
        <v>0</v>
      </c>
      <c r="FH19">
        <v>2.6986603801591902</v>
      </c>
      <c r="FI19">
        <v>2.6181683894738299</v>
      </c>
      <c r="FJ19">
        <v>0.76344410876132929</v>
      </c>
      <c r="FK19">
        <v>1.2084592145015106E-3</v>
      </c>
      <c r="FL19">
        <v>50.113143283792738</v>
      </c>
      <c r="FM19">
        <v>0.83521905472987945</v>
      </c>
      <c r="FN19">
        <v>0</v>
      </c>
      <c r="FO19">
        <v>0</v>
      </c>
      <c r="FP19">
        <v>16.704381094597586</v>
      </c>
      <c r="FQ19">
        <v>59.787303731926727</v>
      </c>
      <c r="FR19">
        <v>5.9654444711481215E-2</v>
      </c>
      <c r="FS19">
        <v>4.4528156283555784</v>
      </c>
      <c r="FT19">
        <v>1.4616851824016543</v>
      </c>
      <c r="FU19">
        <v>0.99879154078549848</v>
      </c>
      <c r="FV19">
        <v>0.99033232628398793</v>
      </c>
      <c r="FW19">
        <v>0.82915407854984902</v>
      </c>
      <c r="FX19">
        <v>0.50165773011649051</v>
      </c>
      <c r="FY19">
        <v>102.99980859472316</v>
      </c>
      <c r="FZ19">
        <v>7.8136988231305793</v>
      </c>
      <c r="GA19">
        <v>0</v>
      </c>
      <c r="GB19">
        <v>0</v>
      </c>
      <c r="GC19">
        <v>199.6692394026467</v>
      </c>
      <c r="GD19">
        <v>0.68726406393294348</v>
      </c>
      <c r="GE19">
        <v>0.46002407321264471</v>
      </c>
      <c r="GF19">
        <v>0.50110966065349827</v>
      </c>
      <c r="GG19">
        <v>94.786514147531534</v>
      </c>
      <c r="GH19">
        <v>0</v>
      </c>
      <c r="GI19">
        <v>0</v>
      </c>
      <c r="GJ19">
        <v>0</v>
      </c>
      <c r="GK19">
        <v>1.7893292681340989E-2</v>
      </c>
      <c r="GL19">
        <v>0.28769620839840815</v>
      </c>
      <c r="GM19">
        <v>0.22930513595166163</v>
      </c>
      <c r="GN19">
        <v>0.22930513595166163</v>
      </c>
      <c r="GO19">
        <v>0.29909365558912387</v>
      </c>
      <c r="GP19">
        <v>0.29909365558912387</v>
      </c>
      <c r="GQ19">
        <v>8.6238670694864048</v>
      </c>
      <c r="GR19">
        <v>8.6238670694864048</v>
      </c>
      <c r="GS19">
        <v>149.50180812403062</v>
      </c>
      <c r="GT19">
        <v>3.319935675735826</v>
      </c>
      <c r="GU19">
        <v>8.4250755287009067</v>
      </c>
      <c r="GV19">
        <v>0</v>
      </c>
      <c r="GW19">
        <v>0</v>
      </c>
      <c r="GX19">
        <v>3.9079738303087668</v>
      </c>
      <c r="GY19">
        <v>274.85457438183653</v>
      </c>
      <c r="GZ19">
        <v>320.4430055880033</v>
      </c>
      <c r="HA19">
        <v>0.22821160691358222</v>
      </c>
      <c r="HB19">
        <v>-6.9330824734721341</v>
      </c>
      <c r="HC19">
        <v>0.22128214386887635</v>
      </c>
    </row>
    <row r="20" spans="1:211" x14ac:dyDescent="0.25">
      <c r="A20" t="s">
        <v>3720</v>
      </c>
      <c r="B20">
        <v>15</v>
      </c>
      <c r="C20">
        <v>6502</v>
      </c>
      <c r="D20">
        <v>2556</v>
      </c>
      <c r="E20">
        <v>2059</v>
      </c>
      <c r="F20">
        <v>4990</v>
      </c>
      <c r="G20">
        <v>4501</v>
      </c>
      <c r="H20">
        <v>3648</v>
      </c>
      <c r="I20">
        <v>15</v>
      </c>
      <c r="J20">
        <v>0</v>
      </c>
      <c r="K20">
        <v>0</v>
      </c>
      <c r="L20">
        <v>0</v>
      </c>
      <c r="M20">
        <v>1</v>
      </c>
      <c r="N20">
        <v>0</v>
      </c>
      <c r="O20">
        <v>60</v>
      </c>
      <c r="P20">
        <v>1</v>
      </c>
      <c r="Q20">
        <v>-3</v>
      </c>
      <c r="R20">
        <v>-3</v>
      </c>
      <c r="S20">
        <v>20</v>
      </c>
      <c r="T20">
        <v>75</v>
      </c>
      <c r="U20">
        <v>0</v>
      </c>
      <c r="V20">
        <v>0</v>
      </c>
      <c r="W20">
        <v>0</v>
      </c>
      <c r="X20">
        <v>1</v>
      </c>
      <c r="Y20">
        <v>1</v>
      </c>
      <c r="Z20">
        <v>1</v>
      </c>
      <c r="AA20">
        <v>0</v>
      </c>
      <c r="AB20">
        <v>80</v>
      </c>
      <c r="AC20">
        <v>5</v>
      </c>
      <c r="AD20">
        <v>-3</v>
      </c>
      <c r="AE20">
        <v>-3</v>
      </c>
      <c r="AF20">
        <v>230</v>
      </c>
      <c r="AG20">
        <v>1</v>
      </c>
      <c r="AH20">
        <v>1</v>
      </c>
      <c r="AI20">
        <v>1</v>
      </c>
      <c r="AJ20">
        <v>150</v>
      </c>
      <c r="AK20">
        <v>-3</v>
      </c>
      <c r="AL20">
        <v>-3</v>
      </c>
      <c r="AM20">
        <v>-3</v>
      </c>
      <c r="AN20">
        <v>0</v>
      </c>
      <c r="AO20">
        <v>0</v>
      </c>
      <c r="AP20">
        <v>0</v>
      </c>
      <c r="AQ20">
        <v>0</v>
      </c>
      <c r="AR20">
        <v>0</v>
      </c>
      <c r="AS20">
        <v>0</v>
      </c>
      <c r="AT20">
        <v>0</v>
      </c>
      <c r="AU20">
        <v>0</v>
      </c>
      <c r="AV20">
        <v>140</v>
      </c>
      <c r="AW20">
        <v>3</v>
      </c>
      <c r="AX20">
        <v>6</v>
      </c>
      <c r="AY20">
        <v>-3</v>
      </c>
      <c r="AZ20">
        <v>-3</v>
      </c>
      <c r="BA20">
        <v>0</v>
      </c>
      <c r="BB20">
        <v>305</v>
      </c>
      <c r="BC20">
        <v>305</v>
      </c>
      <c r="BD20">
        <v>1</v>
      </c>
      <c r="BE20">
        <v>20</v>
      </c>
      <c r="BH20">
        <v>15</v>
      </c>
      <c r="BI20">
        <v>0</v>
      </c>
      <c r="BJ20">
        <v>0</v>
      </c>
      <c r="BK20">
        <v>0</v>
      </c>
      <c r="BL20">
        <v>0</v>
      </c>
      <c r="BM20">
        <v>0</v>
      </c>
      <c r="BN20">
        <v>0</v>
      </c>
      <c r="BO20">
        <v>0</v>
      </c>
      <c r="BP20">
        <v>-3</v>
      </c>
      <c r="BQ20">
        <v>-3</v>
      </c>
      <c r="BR20">
        <v>0</v>
      </c>
      <c r="BS20">
        <v>15</v>
      </c>
      <c r="BT20">
        <v>0</v>
      </c>
      <c r="BU20">
        <v>0</v>
      </c>
      <c r="BV20">
        <v>0</v>
      </c>
      <c r="BW20">
        <v>1</v>
      </c>
      <c r="BX20">
        <v>1</v>
      </c>
      <c r="BY20">
        <v>1</v>
      </c>
      <c r="BZ20">
        <v>0</v>
      </c>
      <c r="CA20">
        <v>120</v>
      </c>
      <c r="CB20">
        <v>6</v>
      </c>
      <c r="CC20">
        <v>-3</v>
      </c>
      <c r="CD20">
        <v>-3</v>
      </c>
      <c r="CE20">
        <v>270</v>
      </c>
      <c r="CF20">
        <v>1</v>
      </c>
      <c r="CG20">
        <v>1</v>
      </c>
      <c r="CH20">
        <v>1</v>
      </c>
      <c r="CI20">
        <v>150</v>
      </c>
      <c r="CJ20">
        <v>-3</v>
      </c>
      <c r="CK20">
        <v>-3</v>
      </c>
      <c r="CL20">
        <v>-3</v>
      </c>
      <c r="CM20">
        <v>0</v>
      </c>
      <c r="CN20">
        <v>0</v>
      </c>
      <c r="CO20">
        <v>0</v>
      </c>
      <c r="CP20">
        <v>0</v>
      </c>
      <c r="CQ20">
        <v>0</v>
      </c>
      <c r="CR20">
        <v>0</v>
      </c>
      <c r="CS20">
        <v>0</v>
      </c>
      <c r="CT20">
        <v>0</v>
      </c>
      <c r="CU20">
        <v>120</v>
      </c>
      <c r="CV20">
        <v>3</v>
      </c>
      <c r="CW20">
        <v>6</v>
      </c>
      <c r="CX20">
        <v>-3</v>
      </c>
      <c r="CY20">
        <v>-3</v>
      </c>
      <c r="CZ20">
        <v>0</v>
      </c>
      <c r="DA20">
        <v>285</v>
      </c>
      <c r="DB20">
        <v>285</v>
      </c>
      <c r="DC20">
        <v>0</v>
      </c>
      <c r="DD20">
        <v>-20</v>
      </c>
      <c r="DG20">
        <v>14.213746223564954</v>
      </c>
      <c r="DH20">
        <v>3.594357225300671</v>
      </c>
      <c r="DI20">
        <v>3.1726248207260177</v>
      </c>
      <c r="DJ20">
        <v>4.3309160109747378</v>
      </c>
      <c r="DK20">
        <v>0.76344410876132929</v>
      </c>
      <c r="DL20">
        <v>1.2084592145015106E-3</v>
      </c>
      <c r="DM20">
        <v>45.938567030678939</v>
      </c>
      <c r="DN20">
        <v>0.76564278384464912</v>
      </c>
      <c r="DO20">
        <v>0</v>
      </c>
      <c r="DP20">
        <v>0</v>
      </c>
      <c r="DQ20">
        <v>15.31285567689298</v>
      </c>
      <c r="DR20">
        <v>58.930619639125275</v>
      </c>
      <c r="DS20">
        <v>7.4845156276344776E-2</v>
      </c>
      <c r="DT20">
        <v>11.190466959259831</v>
      </c>
      <c r="DU20">
        <v>3.6603978723365582</v>
      </c>
      <c r="DV20">
        <v>0.99879154078549848</v>
      </c>
      <c r="DW20">
        <v>0.99033232628398793</v>
      </c>
      <c r="DX20">
        <v>0.82915407854984902</v>
      </c>
      <c r="DY20">
        <v>0.264687517631786</v>
      </c>
      <c r="DZ20">
        <v>102.97065446360151</v>
      </c>
      <c r="EA20">
        <v>7.1029816377177681</v>
      </c>
      <c r="EB20">
        <v>0</v>
      </c>
      <c r="EC20">
        <v>0</v>
      </c>
      <c r="ED20">
        <v>248.41117340596676</v>
      </c>
      <c r="EE20">
        <v>0.77348146050927757</v>
      </c>
      <c r="EF20">
        <v>0.86239504753852914</v>
      </c>
      <c r="EG20">
        <v>0.83554690596345882</v>
      </c>
      <c r="EH20">
        <v>118.66314199395771</v>
      </c>
      <c r="EI20">
        <v>0</v>
      </c>
      <c r="EJ20">
        <v>0</v>
      </c>
      <c r="EK20">
        <v>0</v>
      </c>
      <c r="EL20">
        <v>2.1178026178951259E-2</v>
      </c>
      <c r="EM20">
        <v>0.27662283168694635</v>
      </c>
      <c r="EN20">
        <v>0.22930513595166163</v>
      </c>
      <c r="EO20">
        <v>0.22930513595166163</v>
      </c>
      <c r="EP20">
        <v>0.29909365558912387</v>
      </c>
      <c r="EQ20">
        <v>0.29909365558912387</v>
      </c>
      <c r="ER20">
        <v>8.6238670694864048</v>
      </c>
      <c r="ES20">
        <v>8.6238670694864048</v>
      </c>
      <c r="ET20">
        <v>138.63147420693784</v>
      </c>
      <c r="EU20">
        <v>3.0829654632511216</v>
      </c>
      <c r="EV20">
        <v>8.3300929022330976</v>
      </c>
      <c r="EW20">
        <v>0</v>
      </c>
      <c r="EX20">
        <v>0</v>
      </c>
      <c r="EY20">
        <v>5.0277265566238984</v>
      </c>
      <c r="EZ20">
        <v>327.96926663103545</v>
      </c>
      <c r="FA20">
        <v>346.75909802403731</v>
      </c>
      <c r="FB20">
        <v>0.7756798365599894</v>
      </c>
      <c r="FC20">
        <v>24.029412482511002</v>
      </c>
      <c r="FD20">
        <v>0.52572703655665498</v>
      </c>
      <c r="FF20">
        <v>14.213746223564954</v>
      </c>
      <c r="FG20">
        <v>0.17491680930752646</v>
      </c>
      <c r="FH20">
        <v>0</v>
      </c>
      <c r="FI20">
        <v>0</v>
      </c>
      <c r="FJ20">
        <v>0.32276603806725251</v>
      </c>
      <c r="FK20">
        <v>1.2084592145015106E-3</v>
      </c>
      <c r="FL20">
        <v>19.312185484062631</v>
      </c>
      <c r="FM20">
        <v>0.32186975806771051</v>
      </c>
      <c r="FN20">
        <v>0</v>
      </c>
      <c r="FO20">
        <v>0</v>
      </c>
      <c r="FP20">
        <v>6.4373951613542113</v>
      </c>
      <c r="FQ20">
        <v>34.498444025356534</v>
      </c>
      <c r="FR20">
        <v>5.6394852908905183E-2</v>
      </c>
      <c r="FS20">
        <v>0</v>
      </c>
      <c r="FT20">
        <v>0</v>
      </c>
      <c r="FU20">
        <v>0.99879154078549848</v>
      </c>
      <c r="FV20">
        <v>0.99033232628398793</v>
      </c>
      <c r="FW20">
        <v>0.82915407854984902</v>
      </c>
      <c r="FX20">
        <v>0</v>
      </c>
      <c r="FY20">
        <v>102.7928458278077</v>
      </c>
      <c r="FZ20">
        <v>5.3380770883130246</v>
      </c>
      <c r="GA20">
        <v>0</v>
      </c>
      <c r="GB20">
        <v>0</v>
      </c>
      <c r="GC20">
        <v>240.08170391544041</v>
      </c>
      <c r="GD20">
        <v>0.73066696240754436</v>
      </c>
      <c r="GE20">
        <v>0.61952264730057616</v>
      </c>
      <c r="GF20">
        <v>0.88632969800892081</v>
      </c>
      <c r="GG20">
        <v>118.66314199395771</v>
      </c>
      <c r="GH20">
        <v>0</v>
      </c>
      <c r="GI20">
        <v>0</v>
      </c>
      <c r="GJ20">
        <v>0</v>
      </c>
      <c r="GK20">
        <v>9.9009900990099098E-3</v>
      </c>
      <c r="GL20">
        <v>8.5328885655250097E-2</v>
      </c>
      <c r="GM20">
        <v>0.22930513595166163</v>
      </c>
      <c r="GN20">
        <v>0.22930513595166163</v>
      </c>
      <c r="GO20">
        <v>0.29909365558912387</v>
      </c>
      <c r="GP20">
        <v>0.29909365558912387</v>
      </c>
      <c r="GQ20">
        <v>8.6238670694864048</v>
      </c>
      <c r="GR20">
        <v>8.6238670694864048</v>
      </c>
      <c r="GS20">
        <v>119.16851298612764</v>
      </c>
      <c r="GT20">
        <v>2.8182779456193354</v>
      </c>
      <c r="GU20">
        <v>5.8793244396840496</v>
      </c>
      <c r="GV20">
        <v>0</v>
      </c>
      <c r="GW20">
        <v>0</v>
      </c>
      <c r="GX20">
        <v>0</v>
      </c>
      <c r="GY20">
        <v>274.08784767187245</v>
      </c>
      <c r="GZ20">
        <v>269.68204160424398</v>
      </c>
      <c r="HA20">
        <v>0.2243201634400106</v>
      </c>
      <c r="HB20">
        <v>8.0848049282593593E-2</v>
      </c>
      <c r="HC20">
        <v>0.47427296344334502</v>
      </c>
    </row>
    <row r="21" spans="1:211" x14ac:dyDescent="0.25">
      <c r="A21" t="s">
        <v>3720</v>
      </c>
      <c r="B21">
        <v>16</v>
      </c>
      <c r="C21">
        <v>3196</v>
      </c>
      <c r="D21">
        <v>3035</v>
      </c>
      <c r="E21">
        <v>6695</v>
      </c>
      <c r="F21">
        <v>3925</v>
      </c>
      <c r="G21">
        <v>3646</v>
      </c>
      <c r="H21">
        <v>5293</v>
      </c>
      <c r="I21">
        <v>15</v>
      </c>
      <c r="J21">
        <v>0</v>
      </c>
      <c r="K21">
        <v>0</v>
      </c>
      <c r="L21">
        <v>0</v>
      </c>
      <c r="M21">
        <v>0</v>
      </c>
      <c r="N21">
        <v>0</v>
      </c>
      <c r="O21">
        <v>0</v>
      </c>
      <c r="P21">
        <v>0</v>
      </c>
      <c r="Q21">
        <v>-3</v>
      </c>
      <c r="R21">
        <v>-3</v>
      </c>
      <c r="S21">
        <v>0</v>
      </c>
      <c r="T21">
        <v>15</v>
      </c>
      <c r="U21">
        <v>0</v>
      </c>
      <c r="V21">
        <v>0</v>
      </c>
      <c r="W21">
        <v>0</v>
      </c>
      <c r="X21">
        <v>1</v>
      </c>
      <c r="Y21">
        <v>1</v>
      </c>
      <c r="Z21">
        <v>1</v>
      </c>
      <c r="AA21">
        <v>0</v>
      </c>
      <c r="AB21">
        <v>120</v>
      </c>
      <c r="AC21">
        <v>6</v>
      </c>
      <c r="AD21">
        <v>-3</v>
      </c>
      <c r="AE21">
        <v>-3</v>
      </c>
      <c r="AF21">
        <v>170</v>
      </c>
      <c r="AG21">
        <v>1</v>
      </c>
      <c r="AH21">
        <v>0</v>
      </c>
      <c r="AI21">
        <v>0</v>
      </c>
      <c r="AJ21">
        <v>50</v>
      </c>
      <c r="AK21">
        <v>-3</v>
      </c>
      <c r="AL21">
        <v>-3</v>
      </c>
      <c r="AM21">
        <v>-3</v>
      </c>
      <c r="AN21">
        <v>0</v>
      </c>
      <c r="AO21">
        <v>0</v>
      </c>
      <c r="AP21">
        <v>0</v>
      </c>
      <c r="AQ21">
        <v>0</v>
      </c>
      <c r="AR21">
        <v>1</v>
      </c>
      <c r="AS21">
        <v>0</v>
      </c>
      <c r="AT21">
        <v>25</v>
      </c>
      <c r="AU21">
        <v>0</v>
      </c>
      <c r="AV21">
        <v>120</v>
      </c>
      <c r="AW21">
        <v>3</v>
      </c>
      <c r="AX21">
        <v>6</v>
      </c>
      <c r="AY21">
        <v>-3</v>
      </c>
      <c r="AZ21">
        <v>-3</v>
      </c>
      <c r="BA21">
        <v>0</v>
      </c>
      <c r="BB21">
        <v>185</v>
      </c>
      <c r="BC21">
        <v>185</v>
      </c>
      <c r="BD21">
        <v>0</v>
      </c>
      <c r="BE21">
        <v>-117</v>
      </c>
      <c r="BH21">
        <v>15</v>
      </c>
      <c r="BI21">
        <v>0</v>
      </c>
      <c r="BJ21">
        <v>2</v>
      </c>
      <c r="BK21">
        <v>2</v>
      </c>
      <c r="BL21">
        <v>0</v>
      </c>
      <c r="BM21">
        <v>0</v>
      </c>
      <c r="BN21">
        <v>0</v>
      </c>
      <c r="BO21">
        <v>0</v>
      </c>
      <c r="BP21">
        <v>-3</v>
      </c>
      <c r="BQ21">
        <v>-3</v>
      </c>
      <c r="BR21">
        <v>0</v>
      </c>
      <c r="BS21">
        <v>17</v>
      </c>
      <c r="BT21">
        <v>0</v>
      </c>
      <c r="BU21">
        <v>1</v>
      </c>
      <c r="BV21">
        <v>0</v>
      </c>
      <c r="BW21">
        <v>1</v>
      </c>
      <c r="BX21">
        <v>1</v>
      </c>
      <c r="BY21">
        <v>1</v>
      </c>
      <c r="BZ21">
        <v>1</v>
      </c>
      <c r="CA21">
        <v>160</v>
      </c>
      <c r="CB21">
        <v>12</v>
      </c>
      <c r="CC21">
        <v>-3</v>
      </c>
      <c r="CD21">
        <v>-3</v>
      </c>
      <c r="CE21">
        <v>260</v>
      </c>
      <c r="CF21">
        <v>1</v>
      </c>
      <c r="CG21">
        <v>1</v>
      </c>
      <c r="CH21">
        <v>0</v>
      </c>
      <c r="CI21">
        <v>100</v>
      </c>
      <c r="CJ21">
        <v>-3</v>
      </c>
      <c r="CK21">
        <v>-3</v>
      </c>
      <c r="CL21">
        <v>-3</v>
      </c>
      <c r="CM21">
        <v>0</v>
      </c>
      <c r="CN21">
        <v>1</v>
      </c>
      <c r="CO21">
        <v>0</v>
      </c>
      <c r="CP21">
        <v>0</v>
      </c>
      <c r="CQ21">
        <v>0</v>
      </c>
      <c r="CR21">
        <v>1</v>
      </c>
      <c r="CS21">
        <v>0</v>
      </c>
      <c r="CT21">
        <v>25</v>
      </c>
      <c r="CU21">
        <v>160</v>
      </c>
      <c r="CV21">
        <v>4</v>
      </c>
      <c r="CW21">
        <v>12</v>
      </c>
      <c r="CX21">
        <v>-3</v>
      </c>
      <c r="CY21">
        <v>-3</v>
      </c>
      <c r="CZ21">
        <v>2</v>
      </c>
      <c r="DA21">
        <v>302</v>
      </c>
      <c r="DB21">
        <v>402</v>
      </c>
      <c r="DC21">
        <v>1</v>
      </c>
      <c r="DD21">
        <v>117</v>
      </c>
      <c r="DG21">
        <v>14.213746223564954</v>
      </c>
      <c r="DH21">
        <v>0</v>
      </c>
      <c r="DI21">
        <v>1.5634635197576559</v>
      </c>
      <c r="DJ21">
        <v>1.4805517217201445</v>
      </c>
      <c r="DK21">
        <v>0.59496831906140146</v>
      </c>
      <c r="DL21">
        <v>1.2084592145015106E-3</v>
      </c>
      <c r="DM21">
        <v>35.139767599088195</v>
      </c>
      <c r="DN21">
        <v>0.58566279331813664</v>
      </c>
      <c r="DO21">
        <v>0</v>
      </c>
      <c r="DP21">
        <v>0</v>
      </c>
      <c r="DQ21">
        <v>11.713255866362735</v>
      </c>
      <c r="DR21">
        <v>51.882930971480597</v>
      </c>
      <c r="DS21">
        <v>2.351364062483827E-2</v>
      </c>
      <c r="DT21">
        <v>3.0332478061212083</v>
      </c>
      <c r="DU21">
        <v>0.84336524016857151</v>
      </c>
      <c r="DV21">
        <v>0.99879154078549848</v>
      </c>
      <c r="DW21">
        <v>0.99033232628398793</v>
      </c>
      <c r="DX21">
        <v>0.82915407854984902</v>
      </c>
      <c r="DY21">
        <v>5.6016321849155615E-2</v>
      </c>
      <c r="DZ21">
        <v>98.628833727515598</v>
      </c>
      <c r="EA21">
        <v>6.3027549142538213</v>
      </c>
      <c r="EB21">
        <v>0</v>
      </c>
      <c r="EC21">
        <v>0</v>
      </c>
      <c r="ED21">
        <v>190.45277149065166</v>
      </c>
      <c r="EE21">
        <v>0.62107775422029321</v>
      </c>
      <c r="EF21">
        <v>0.57751391166868538</v>
      </c>
      <c r="EG21">
        <v>0.50224227734357607</v>
      </c>
      <c r="EH21">
        <v>88.740803053880938</v>
      </c>
      <c r="EI21">
        <v>0</v>
      </c>
      <c r="EJ21">
        <v>0</v>
      </c>
      <c r="EK21">
        <v>0</v>
      </c>
      <c r="EL21">
        <v>1.119302903579511E-2</v>
      </c>
      <c r="EM21">
        <v>0.16655166748928529</v>
      </c>
      <c r="EN21">
        <v>0.22930513595166163</v>
      </c>
      <c r="EO21">
        <v>0.22930513595166163</v>
      </c>
      <c r="EP21">
        <v>0.29909365558912387</v>
      </c>
      <c r="EQ21">
        <v>0.29909365558912387</v>
      </c>
      <c r="ER21">
        <v>8.6238670694864048</v>
      </c>
      <c r="ES21">
        <v>8.6238670694864048</v>
      </c>
      <c r="ET21">
        <v>126.68502656510236</v>
      </c>
      <c r="EU21">
        <v>2.8742942674684908</v>
      </c>
      <c r="EV21">
        <v>7.2026812124409538</v>
      </c>
      <c r="EW21">
        <v>0</v>
      </c>
      <c r="EX21">
        <v>0</v>
      </c>
      <c r="EY21">
        <v>0.80754166330352617</v>
      </c>
      <c r="EZ21">
        <v>263.66091979520394</v>
      </c>
      <c r="FA21">
        <v>267.32247634498867</v>
      </c>
      <c r="FB21">
        <v>0.37436140843568017</v>
      </c>
      <c r="FC21">
        <v>-27.144145919484217</v>
      </c>
      <c r="FD21">
        <v>0.58861604851810434</v>
      </c>
      <c r="FF21">
        <v>14.213746223564954</v>
      </c>
      <c r="FG21">
        <v>0</v>
      </c>
      <c r="FH21">
        <v>2.7260193760443565</v>
      </c>
      <c r="FI21">
        <v>2.7053897219338343</v>
      </c>
      <c r="FJ21">
        <v>0.41976903383882702</v>
      </c>
      <c r="FK21">
        <v>1.2084592145015106E-3</v>
      </c>
      <c r="FL21">
        <v>24.908863702144465</v>
      </c>
      <c r="FM21">
        <v>0.41514772836907432</v>
      </c>
      <c r="FN21">
        <v>0</v>
      </c>
      <c r="FO21">
        <v>0</v>
      </c>
      <c r="FP21">
        <v>8.3029545673814873</v>
      </c>
      <c r="FQ21">
        <v>44.811920191833622</v>
      </c>
      <c r="FR21">
        <v>9.958493442209862E-2</v>
      </c>
      <c r="FS21">
        <v>8.3247882834468658</v>
      </c>
      <c r="FT21">
        <v>2.6050547223295775</v>
      </c>
      <c r="FU21">
        <v>0.99879154078549848</v>
      </c>
      <c r="FV21">
        <v>0.99033232628398793</v>
      </c>
      <c r="FW21">
        <v>0.82915407854984902</v>
      </c>
      <c r="FX21">
        <v>0.32094810379753108</v>
      </c>
      <c r="FY21">
        <v>113.99599949371793</v>
      </c>
      <c r="FZ21">
        <v>7.8003141683426893</v>
      </c>
      <c r="GA21">
        <v>0</v>
      </c>
      <c r="GB21">
        <v>0</v>
      </c>
      <c r="GC21">
        <v>219.1151551438995</v>
      </c>
      <c r="GD21">
        <v>0.66185863899458464</v>
      </c>
      <c r="GE21">
        <v>0.60156153236000742</v>
      </c>
      <c r="GF21">
        <v>0.60910147439900419</v>
      </c>
      <c r="GG21">
        <v>99.991273055687572</v>
      </c>
      <c r="GH21">
        <v>0</v>
      </c>
      <c r="GI21">
        <v>0</v>
      </c>
      <c r="GJ21">
        <v>0</v>
      </c>
      <c r="GK21">
        <v>2.5453312288100549E-2</v>
      </c>
      <c r="GL21">
        <v>0.27359536287762054</v>
      </c>
      <c r="GM21">
        <v>0.22930513595166163</v>
      </c>
      <c r="GN21">
        <v>0.22930513595166163</v>
      </c>
      <c r="GO21">
        <v>0.29909365558912387</v>
      </c>
      <c r="GP21">
        <v>0.29909365558912387</v>
      </c>
      <c r="GQ21">
        <v>8.6238670694864048</v>
      </c>
      <c r="GR21">
        <v>8.6238670694864048</v>
      </c>
      <c r="GS21">
        <v>133.87199654405615</v>
      </c>
      <c r="GT21">
        <v>3.1392260494168664</v>
      </c>
      <c r="GU21">
        <v>8.3037204976556485</v>
      </c>
      <c r="GV21">
        <v>0</v>
      </c>
      <c r="GW21">
        <v>0</v>
      </c>
      <c r="GX21">
        <v>6.2541248426404437</v>
      </c>
      <c r="GY21">
        <v>285.96416550989346</v>
      </c>
      <c r="GZ21">
        <v>308.45748981095414</v>
      </c>
      <c r="HA21">
        <v>0.62563859156431989</v>
      </c>
      <c r="HB21">
        <v>-32.190241988717851</v>
      </c>
      <c r="HC21">
        <v>0.41138395148189566</v>
      </c>
    </row>
    <row r="22" spans="1:211" x14ac:dyDescent="0.25">
      <c r="A22" t="s">
        <v>3720</v>
      </c>
      <c r="B22">
        <v>17</v>
      </c>
      <c r="C22">
        <v>4125</v>
      </c>
      <c r="D22">
        <v>2930</v>
      </c>
      <c r="E22">
        <v>5468</v>
      </c>
      <c r="F22">
        <v>2359</v>
      </c>
      <c r="G22">
        <v>4911</v>
      </c>
      <c r="H22">
        <v>6133</v>
      </c>
      <c r="I22">
        <v>10</v>
      </c>
      <c r="J22">
        <v>0</v>
      </c>
      <c r="K22">
        <v>4</v>
      </c>
      <c r="L22">
        <v>4</v>
      </c>
      <c r="M22">
        <v>1</v>
      </c>
      <c r="N22">
        <v>0</v>
      </c>
      <c r="O22">
        <v>60</v>
      </c>
      <c r="P22">
        <v>1</v>
      </c>
      <c r="Q22">
        <v>-3</v>
      </c>
      <c r="R22">
        <v>-3</v>
      </c>
      <c r="S22">
        <v>20</v>
      </c>
      <c r="T22">
        <v>74</v>
      </c>
      <c r="U22">
        <v>0</v>
      </c>
      <c r="V22">
        <v>98</v>
      </c>
      <c r="W22">
        <v>32</v>
      </c>
      <c r="X22">
        <v>1</v>
      </c>
      <c r="Y22">
        <v>0</v>
      </c>
      <c r="Z22">
        <v>0</v>
      </c>
      <c r="AA22">
        <v>0</v>
      </c>
      <c r="AB22">
        <v>0</v>
      </c>
      <c r="AC22">
        <v>0</v>
      </c>
      <c r="AD22">
        <v>-3</v>
      </c>
      <c r="AE22">
        <v>-3</v>
      </c>
      <c r="AF22">
        <v>182</v>
      </c>
      <c r="AG22">
        <v>1</v>
      </c>
      <c r="AH22">
        <v>1</v>
      </c>
      <c r="AI22">
        <v>1</v>
      </c>
      <c r="AJ22">
        <v>150</v>
      </c>
      <c r="AK22">
        <v>-3</v>
      </c>
      <c r="AL22">
        <v>-3</v>
      </c>
      <c r="AM22">
        <v>-3</v>
      </c>
      <c r="AN22">
        <v>0</v>
      </c>
      <c r="AO22">
        <v>0</v>
      </c>
      <c r="AP22">
        <v>0</v>
      </c>
      <c r="AQ22">
        <v>0</v>
      </c>
      <c r="AR22">
        <v>0</v>
      </c>
      <c r="AS22">
        <v>0</v>
      </c>
      <c r="AT22">
        <v>0</v>
      </c>
      <c r="AU22">
        <v>0</v>
      </c>
      <c r="AV22">
        <v>60</v>
      </c>
      <c r="AW22">
        <v>1</v>
      </c>
      <c r="AX22">
        <v>1</v>
      </c>
      <c r="AY22">
        <v>-3</v>
      </c>
      <c r="AZ22">
        <v>-3</v>
      </c>
      <c r="BA22">
        <v>36</v>
      </c>
      <c r="BB22">
        <v>256</v>
      </c>
      <c r="BC22">
        <v>256</v>
      </c>
      <c r="BD22">
        <v>0.5</v>
      </c>
      <c r="BE22">
        <v>0</v>
      </c>
      <c r="BH22">
        <v>15</v>
      </c>
      <c r="BI22">
        <v>0</v>
      </c>
      <c r="BJ22">
        <v>4</v>
      </c>
      <c r="BK22">
        <v>4</v>
      </c>
      <c r="BL22">
        <v>1</v>
      </c>
      <c r="BM22">
        <v>0</v>
      </c>
      <c r="BN22">
        <v>60</v>
      </c>
      <c r="BO22">
        <v>1</v>
      </c>
      <c r="BP22">
        <v>-3</v>
      </c>
      <c r="BQ22">
        <v>-3</v>
      </c>
      <c r="BR22">
        <v>20</v>
      </c>
      <c r="BS22">
        <v>79</v>
      </c>
      <c r="BT22">
        <v>0</v>
      </c>
      <c r="BU22">
        <v>23</v>
      </c>
      <c r="BV22">
        <v>7</v>
      </c>
      <c r="BW22">
        <v>1</v>
      </c>
      <c r="BX22">
        <v>1</v>
      </c>
      <c r="BY22">
        <v>1</v>
      </c>
      <c r="BZ22">
        <v>1</v>
      </c>
      <c r="CA22">
        <v>120</v>
      </c>
      <c r="CB22">
        <v>11</v>
      </c>
      <c r="CC22">
        <v>-3</v>
      </c>
      <c r="CD22">
        <v>-3</v>
      </c>
      <c r="CE22">
        <v>177</v>
      </c>
      <c r="CF22">
        <v>0</v>
      </c>
      <c r="CG22">
        <v>1</v>
      </c>
      <c r="CH22">
        <v>0</v>
      </c>
      <c r="CI22">
        <v>50</v>
      </c>
      <c r="CJ22">
        <v>-3</v>
      </c>
      <c r="CK22">
        <v>-3</v>
      </c>
      <c r="CL22">
        <v>-3</v>
      </c>
      <c r="CM22">
        <v>0</v>
      </c>
      <c r="CN22">
        <v>1</v>
      </c>
      <c r="CO22">
        <v>0</v>
      </c>
      <c r="CP22">
        <v>0</v>
      </c>
      <c r="CQ22">
        <v>0</v>
      </c>
      <c r="CR22">
        <v>0</v>
      </c>
      <c r="CS22">
        <v>0</v>
      </c>
      <c r="CT22">
        <v>0</v>
      </c>
      <c r="CU22">
        <v>180</v>
      </c>
      <c r="CV22">
        <v>4</v>
      </c>
      <c r="CW22">
        <v>12</v>
      </c>
      <c r="CX22">
        <v>-3</v>
      </c>
      <c r="CY22">
        <v>-3</v>
      </c>
      <c r="CZ22">
        <v>11</v>
      </c>
      <c r="DA22">
        <v>256</v>
      </c>
      <c r="DB22">
        <v>356</v>
      </c>
      <c r="DC22">
        <v>0.5</v>
      </c>
      <c r="DD22">
        <v>0</v>
      </c>
      <c r="DG22">
        <v>14.213746223564954</v>
      </c>
      <c r="DH22">
        <v>0</v>
      </c>
      <c r="DI22">
        <v>3.3782140453533787</v>
      </c>
      <c r="DJ22">
        <v>3.3619078713380981</v>
      </c>
      <c r="DK22">
        <v>0.76344410876132929</v>
      </c>
      <c r="DL22">
        <v>1.2084592145015106E-3</v>
      </c>
      <c r="DM22">
        <v>60.164293572399906</v>
      </c>
      <c r="DN22">
        <v>1.0027382262066651</v>
      </c>
      <c r="DO22">
        <v>0</v>
      </c>
      <c r="DP22">
        <v>0</v>
      </c>
      <c r="DQ22">
        <v>20.054764524133297</v>
      </c>
      <c r="DR22">
        <v>75.235163705832534</v>
      </c>
      <c r="DS22">
        <v>1.1719954463854017</v>
      </c>
      <c r="DT22">
        <v>69.624816093215799</v>
      </c>
      <c r="DU22">
        <v>23.136417157811515</v>
      </c>
      <c r="DV22">
        <v>0.99879154078549848</v>
      </c>
      <c r="DW22">
        <v>0.96009925887989711</v>
      </c>
      <c r="DX22">
        <v>0.82915407854984902</v>
      </c>
      <c r="DY22">
        <v>0</v>
      </c>
      <c r="DZ22">
        <v>75.132339455012072</v>
      </c>
      <c r="EA22">
        <v>5.2018029323020993</v>
      </c>
      <c r="EB22">
        <v>0</v>
      </c>
      <c r="EC22">
        <v>0</v>
      </c>
      <c r="ED22">
        <v>213.86557050007104</v>
      </c>
      <c r="EE22">
        <v>0.69303845851594548</v>
      </c>
      <c r="EF22">
        <v>0.80076678084113784</v>
      </c>
      <c r="EG22">
        <v>0.7638083027670779</v>
      </c>
      <c r="EH22">
        <v>118.66314199395771</v>
      </c>
      <c r="EI22">
        <v>0</v>
      </c>
      <c r="EJ22">
        <v>0</v>
      </c>
      <c r="EK22">
        <v>0</v>
      </c>
      <c r="EL22">
        <v>0.30883591277540423</v>
      </c>
      <c r="EM22">
        <v>9.2157712664717728E-2</v>
      </c>
      <c r="EN22">
        <v>0.22930513595166163</v>
      </c>
      <c r="EO22">
        <v>0.22930513595166163</v>
      </c>
      <c r="EP22">
        <v>0.29909365558912387</v>
      </c>
      <c r="EQ22">
        <v>0.29909365558912387</v>
      </c>
      <c r="ER22">
        <v>8.6238670694864048</v>
      </c>
      <c r="ES22">
        <v>8.6238670694864048</v>
      </c>
      <c r="ET22">
        <v>131.5765596527431</v>
      </c>
      <c r="EU22">
        <v>2.7880448782152447</v>
      </c>
      <c r="EV22">
        <v>6.0260851151170378</v>
      </c>
      <c r="EW22">
        <v>0</v>
      </c>
      <c r="EX22">
        <v>0</v>
      </c>
      <c r="EY22">
        <v>24.752199480828875</v>
      </c>
      <c r="EZ22">
        <v>306.1038283511914</v>
      </c>
      <c r="FA22">
        <v>315.62567329267591</v>
      </c>
      <c r="FB22">
        <v>0.60902006542087306</v>
      </c>
      <c r="FC22">
        <v>6.929573324939275</v>
      </c>
      <c r="FD22">
        <v>0.60556961775961637</v>
      </c>
      <c r="FF22">
        <v>14.213746223564954</v>
      </c>
      <c r="FG22">
        <v>0</v>
      </c>
      <c r="FH22">
        <v>2.3070623621278292</v>
      </c>
      <c r="FI22">
        <v>2.2676135827969444</v>
      </c>
      <c r="FJ22">
        <v>0.76344410876132929</v>
      </c>
      <c r="FK22">
        <v>1.2084592145015106E-3</v>
      </c>
      <c r="FL22">
        <v>44.922965190411794</v>
      </c>
      <c r="FM22">
        <v>0.74871608650686372</v>
      </c>
      <c r="FN22">
        <v>0</v>
      </c>
      <c r="FO22">
        <v>0</v>
      </c>
      <c r="FP22">
        <v>14.974321730137266</v>
      </c>
      <c r="FQ22">
        <v>57.954569548108772</v>
      </c>
      <c r="FR22">
        <v>3.2317396085154312E-2</v>
      </c>
      <c r="FS22">
        <v>12.752295204256271</v>
      </c>
      <c r="FT22">
        <v>3.9728714608794489</v>
      </c>
      <c r="FU22">
        <v>0.99879154078549848</v>
      </c>
      <c r="FV22">
        <v>0.99033232628398793</v>
      </c>
      <c r="FW22">
        <v>0.82915407854984902</v>
      </c>
      <c r="FX22">
        <v>0.35444844919403862</v>
      </c>
      <c r="FY22">
        <v>96.955160802946722</v>
      </c>
      <c r="FZ22">
        <v>6.755160969217183</v>
      </c>
      <c r="GA22">
        <v>0</v>
      </c>
      <c r="GB22">
        <v>0</v>
      </c>
      <c r="GC22">
        <v>192.98210837876519</v>
      </c>
      <c r="GD22">
        <v>0.49192778417518923</v>
      </c>
      <c r="GE22">
        <v>0.67510922939167317</v>
      </c>
      <c r="GF22">
        <v>0.58290812981587603</v>
      </c>
      <c r="GG22">
        <v>98.991129606487988</v>
      </c>
      <c r="GH22">
        <v>0</v>
      </c>
      <c r="GI22">
        <v>0</v>
      </c>
      <c r="GJ22">
        <v>0</v>
      </c>
      <c r="GK22">
        <v>2.2323648837067611E-2</v>
      </c>
      <c r="GL22">
        <v>0.22199474794312235</v>
      </c>
      <c r="GM22">
        <v>0.22930513595166163</v>
      </c>
      <c r="GN22">
        <v>0.22930513595166163</v>
      </c>
      <c r="GO22">
        <v>0.29909365558912387</v>
      </c>
      <c r="GP22">
        <v>0.29909365558912387</v>
      </c>
      <c r="GQ22">
        <v>8.6238670694864048</v>
      </c>
      <c r="GR22">
        <v>8.6238670694864048</v>
      </c>
      <c r="GS22">
        <v>141.88337752267222</v>
      </c>
      <c r="GT22">
        <v>3.1727263948133739</v>
      </c>
      <c r="GU22">
        <v>7.8214406841970003</v>
      </c>
      <c r="GV22">
        <v>0</v>
      </c>
      <c r="GW22">
        <v>0</v>
      </c>
      <c r="GX22">
        <v>5.3785510795956455</v>
      </c>
      <c r="GY22">
        <v>286.85611515245023</v>
      </c>
      <c r="GZ22">
        <v>315.15842973015896</v>
      </c>
      <c r="HA22">
        <v>0.39097993457912694</v>
      </c>
      <c r="HB22">
        <v>-14.032369694471473</v>
      </c>
      <c r="HC22">
        <v>0.39443038224038363</v>
      </c>
    </row>
    <row r="23" spans="1:211" x14ac:dyDescent="0.25">
      <c r="A23" t="s">
        <v>3720</v>
      </c>
      <c r="B23">
        <v>18</v>
      </c>
      <c r="C23">
        <v>1700</v>
      </c>
      <c r="D23">
        <v>5627</v>
      </c>
      <c r="E23">
        <v>2992</v>
      </c>
      <c r="F23">
        <v>3024</v>
      </c>
      <c r="G23">
        <v>5607</v>
      </c>
      <c r="H23">
        <v>1425</v>
      </c>
      <c r="I23">
        <v>15</v>
      </c>
      <c r="J23">
        <v>0</v>
      </c>
      <c r="K23">
        <v>0</v>
      </c>
      <c r="L23">
        <v>0</v>
      </c>
      <c r="M23">
        <v>1</v>
      </c>
      <c r="N23">
        <v>0</v>
      </c>
      <c r="O23">
        <v>60</v>
      </c>
      <c r="P23">
        <v>1</v>
      </c>
      <c r="Q23">
        <v>-3</v>
      </c>
      <c r="R23">
        <v>-3</v>
      </c>
      <c r="S23">
        <v>20</v>
      </c>
      <c r="T23">
        <v>75</v>
      </c>
      <c r="U23">
        <v>0</v>
      </c>
      <c r="V23">
        <v>0</v>
      </c>
      <c r="W23">
        <v>0</v>
      </c>
      <c r="X23">
        <v>1</v>
      </c>
      <c r="Y23">
        <v>1</v>
      </c>
      <c r="Z23">
        <v>1</v>
      </c>
      <c r="AA23">
        <v>1</v>
      </c>
      <c r="AB23">
        <v>120</v>
      </c>
      <c r="AC23">
        <v>11</v>
      </c>
      <c r="AD23">
        <v>-3</v>
      </c>
      <c r="AE23">
        <v>-3</v>
      </c>
      <c r="AF23">
        <v>270</v>
      </c>
      <c r="AG23">
        <v>1</v>
      </c>
      <c r="AH23">
        <v>1</v>
      </c>
      <c r="AI23">
        <v>1</v>
      </c>
      <c r="AJ23">
        <v>150</v>
      </c>
      <c r="AK23">
        <v>-3</v>
      </c>
      <c r="AL23">
        <v>-3</v>
      </c>
      <c r="AM23">
        <v>-3</v>
      </c>
      <c r="AN23">
        <v>0</v>
      </c>
      <c r="AO23">
        <v>1</v>
      </c>
      <c r="AP23">
        <v>0</v>
      </c>
      <c r="AQ23">
        <v>0</v>
      </c>
      <c r="AR23">
        <v>1</v>
      </c>
      <c r="AS23">
        <v>0</v>
      </c>
      <c r="AT23">
        <v>25</v>
      </c>
      <c r="AU23">
        <v>0</v>
      </c>
      <c r="AV23">
        <v>180</v>
      </c>
      <c r="AW23">
        <v>4</v>
      </c>
      <c r="AX23">
        <v>12</v>
      </c>
      <c r="AY23">
        <v>-3</v>
      </c>
      <c r="AZ23">
        <v>-3</v>
      </c>
      <c r="BA23">
        <v>0</v>
      </c>
      <c r="BB23">
        <v>345</v>
      </c>
      <c r="BC23">
        <v>445</v>
      </c>
      <c r="BD23">
        <v>1</v>
      </c>
      <c r="BE23">
        <v>25</v>
      </c>
      <c r="BH23">
        <v>15</v>
      </c>
      <c r="BI23">
        <v>0</v>
      </c>
      <c r="BJ23">
        <v>0</v>
      </c>
      <c r="BK23">
        <v>0</v>
      </c>
      <c r="BL23">
        <v>1</v>
      </c>
      <c r="BM23">
        <v>0</v>
      </c>
      <c r="BN23">
        <v>60</v>
      </c>
      <c r="BO23">
        <v>1</v>
      </c>
      <c r="BP23">
        <v>-3</v>
      </c>
      <c r="BQ23">
        <v>-3</v>
      </c>
      <c r="BR23">
        <v>20</v>
      </c>
      <c r="BS23">
        <v>75</v>
      </c>
      <c r="BT23">
        <v>0</v>
      </c>
      <c r="BU23">
        <v>0</v>
      </c>
      <c r="BV23">
        <v>0</v>
      </c>
      <c r="BW23">
        <v>1</v>
      </c>
      <c r="BX23">
        <v>1</v>
      </c>
      <c r="BY23">
        <v>1</v>
      </c>
      <c r="BZ23">
        <v>1</v>
      </c>
      <c r="CA23">
        <v>120</v>
      </c>
      <c r="CB23">
        <v>11</v>
      </c>
      <c r="CC23">
        <v>-3</v>
      </c>
      <c r="CD23">
        <v>-3</v>
      </c>
      <c r="CE23">
        <v>220</v>
      </c>
      <c r="CF23">
        <v>0</v>
      </c>
      <c r="CG23">
        <v>1</v>
      </c>
      <c r="CH23">
        <v>1</v>
      </c>
      <c r="CI23">
        <v>100</v>
      </c>
      <c r="CJ23">
        <v>-3</v>
      </c>
      <c r="CK23">
        <v>-3</v>
      </c>
      <c r="CL23">
        <v>-3</v>
      </c>
      <c r="CM23">
        <v>0</v>
      </c>
      <c r="CN23">
        <v>1</v>
      </c>
      <c r="CO23">
        <v>0</v>
      </c>
      <c r="CP23">
        <v>0</v>
      </c>
      <c r="CQ23">
        <v>0</v>
      </c>
      <c r="CR23">
        <v>1</v>
      </c>
      <c r="CS23">
        <v>0</v>
      </c>
      <c r="CT23">
        <v>25</v>
      </c>
      <c r="CU23">
        <v>180</v>
      </c>
      <c r="CV23">
        <v>4</v>
      </c>
      <c r="CW23">
        <v>12</v>
      </c>
      <c r="CX23">
        <v>-3</v>
      </c>
      <c r="CY23">
        <v>-3</v>
      </c>
      <c r="CZ23">
        <v>0</v>
      </c>
      <c r="DA23">
        <v>320</v>
      </c>
      <c r="DB23">
        <v>420</v>
      </c>
      <c r="DC23">
        <v>0</v>
      </c>
      <c r="DD23">
        <v>-25</v>
      </c>
      <c r="DG23">
        <v>14.213746223564954</v>
      </c>
      <c r="DH23">
        <v>0</v>
      </c>
      <c r="DI23">
        <v>1.3807716845873932</v>
      </c>
      <c r="DJ23">
        <v>1.4623508154667064</v>
      </c>
      <c r="DK23">
        <v>0.76344410876132929</v>
      </c>
      <c r="DL23">
        <v>1.2084592145015106E-3</v>
      </c>
      <c r="DM23">
        <v>63.966212610030112</v>
      </c>
      <c r="DN23">
        <v>1.0661035435005022</v>
      </c>
      <c r="DO23">
        <v>0</v>
      </c>
      <c r="DP23">
        <v>0</v>
      </c>
      <c r="DQ23">
        <v>21.322070870010041</v>
      </c>
      <c r="DR23">
        <v>79.145728173881423</v>
      </c>
      <c r="DS23">
        <v>0.10479172603666946</v>
      </c>
      <c r="DT23">
        <v>0</v>
      </c>
      <c r="DU23">
        <v>0</v>
      </c>
      <c r="DV23">
        <v>0.99879154078549848</v>
      </c>
      <c r="DW23">
        <v>0.99033232628398793</v>
      </c>
      <c r="DX23">
        <v>0.82915407854984902</v>
      </c>
      <c r="DY23">
        <v>0.5126043171599054</v>
      </c>
      <c r="DZ23">
        <v>86.882638269163806</v>
      </c>
      <c r="EA23">
        <v>7.1757093096404994</v>
      </c>
      <c r="EB23">
        <v>0</v>
      </c>
      <c r="EC23">
        <v>0</v>
      </c>
      <c r="ED23">
        <v>197.06498174339026</v>
      </c>
      <c r="EE23">
        <v>0.67907692504393014</v>
      </c>
      <c r="EF23">
        <v>0.64873398787175285</v>
      </c>
      <c r="EG23">
        <v>0.73883287536805964</v>
      </c>
      <c r="EH23">
        <v>112.5383474644552</v>
      </c>
      <c r="EI23">
        <v>0</v>
      </c>
      <c r="EJ23">
        <v>0</v>
      </c>
      <c r="EK23">
        <v>0</v>
      </c>
      <c r="EL23">
        <v>1.4637898709596309E-2</v>
      </c>
      <c r="EM23">
        <v>0.28769620839840815</v>
      </c>
      <c r="EN23">
        <v>0.22930513595166163</v>
      </c>
      <c r="EO23">
        <v>0.22930513595166163</v>
      </c>
      <c r="EP23">
        <v>0.29909365558912387</v>
      </c>
      <c r="EQ23">
        <v>0.29909365558912387</v>
      </c>
      <c r="ER23">
        <v>8.6238670694864048</v>
      </c>
      <c r="ES23">
        <v>8.6238670694864048</v>
      </c>
      <c r="ET23">
        <v>154.55736138117967</v>
      </c>
      <c r="EU23">
        <v>3.3308822627792409</v>
      </c>
      <c r="EV23">
        <v>8.4250755287009067</v>
      </c>
      <c r="EW23">
        <v>0</v>
      </c>
      <c r="EX23">
        <v>0</v>
      </c>
      <c r="EY23">
        <v>2.5782432461497859</v>
      </c>
      <c r="EZ23">
        <v>293.0692529304726</v>
      </c>
      <c r="FA23">
        <v>334.33099317762924</v>
      </c>
      <c r="FB23">
        <v>0.34279381696320044</v>
      </c>
      <c r="FC23">
        <v>5.0917708365653809</v>
      </c>
      <c r="FD23">
        <v>0.57416224256535642</v>
      </c>
      <c r="FF23">
        <v>14.213746223564954</v>
      </c>
      <c r="FG23">
        <v>0</v>
      </c>
      <c r="FH23">
        <v>0.86811501517627698</v>
      </c>
      <c r="FI23">
        <v>0.82550894392119611</v>
      </c>
      <c r="FJ23">
        <v>0.70742260904370413</v>
      </c>
      <c r="FK23">
        <v>1.2084592145015106E-3</v>
      </c>
      <c r="FL23">
        <v>41.776219921321392</v>
      </c>
      <c r="FM23">
        <v>0.69627033202202326</v>
      </c>
      <c r="FN23">
        <v>0</v>
      </c>
      <c r="FO23">
        <v>0</v>
      </c>
      <c r="FP23">
        <v>13.925406640440467</v>
      </c>
      <c r="FQ23">
        <v>55.527314567594836</v>
      </c>
      <c r="FR23">
        <v>5.1473168018250463E-2</v>
      </c>
      <c r="FS23">
        <v>2.0035013549287051E-2</v>
      </c>
      <c r="FT23">
        <v>6.1419574000770472E-2</v>
      </c>
      <c r="FU23">
        <v>0.99879154078549848</v>
      </c>
      <c r="FV23">
        <v>0.99033232628398793</v>
      </c>
      <c r="FW23">
        <v>0.82915407854984902</v>
      </c>
      <c r="FX23">
        <v>0.47202970321274723</v>
      </c>
      <c r="FY23">
        <v>102.83067920117139</v>
      </c>
      <c r="FZ23">
        <v>7.6697968121351661</v>
      </c>
      <c r="GA23">
        <v>0</v>
      </c>
      <c r="GB23">
        <v>0</v>
      </c>
      <c r="GC23">
        <v>221.08356476042081</v>
      </c>
      <c r="GD23">
        <v>0.54760170472782677</v>
      </c>
      <c r="GE23">
        <v>0.59435222149215661</v>
      </c>
      <c r="GF23">
        <v>0.86071587589891729</v>
      </c>
      <c r="GG23">
        <v>118.66314199395771</v>
      </c>
      <c r="GH23">
        <v>0</v>
      </c>
      <c r="GI23">
        <v>0</v>
      </c>
      <c r="GJ23">
        <v>0</v>
      </c>
      <c r="GK23">
        <v>1.2075951614545111E-2</v>
      </c>
      <c r="GL23">
        <v>0.28769620839840815</v>
      </c>
      <c r="GM23">
        <v>0.22930513595166163</v>
      </c>
      <c r="GN23">
        <v>0.22930513595166163</v>
      </c>
      <c r="GO23">
        <v>0.29909365558912387</v>
      </c>
      <c r="GP23">
        <v>0.29909365558912387</v>
      </c>
      <c r="GQ23">
        <v>8.6238670694864048</v>
      </c>
      <c r="GR23">
        <v>8.6238670694864048</v>
      </c>
      <c r="GS23">
        <v>145.53771259372377</v>
      </c>
      <c r="GT23">
        <v>3.2903076488320826</v>
      </c>
      <c r="GU23">
        <v>8.4250755287009067</v>
      </c>
      <c r="GV23">
        <v>0</v>
      </c>
      <c r="GW23">
        <v>0</v>
      </c>
      <c r="GX23">
        <v>1.3079671040253769</v>
      </c>
      <c r="GY23">
        <v>321.3361190086332</v>
      </c>
      <c r="GZ23">
        <v>356.27646058252458</v>
      </c>
      <c r="HA23">
        <v>0.65720618303679956</v>
      </c>
      <c r="HB23">
        <v>15.11813397118458</v>
      </c>
      <c r="HC23">
        <v>0.42583775743464358</v>
      </c>
    </row>
    <row r="24" spans="1:211" x14ac:dyDescent="0.25">
      <c r="A24" t="s">
        <v>3720</v>
      </c>
      <c r="B24">
        <v>19</v>
      </c>
      <c r="C24">
        <v>1746</v>
      </c>
      <c r="D24">
        <v>6348</v>
      </c>
      <c r="E24">
        <v>599</v>
      </c>
      <c r="F24">
        <v>6530</v>
      </c>
      <c r="G24">
        <v>2557</v>
      </c>
      <c r="H24">
        <v>1671</v>
      </c>
      <c r="I24">
        <v>15</v>
      </c>
      <c r="J24">
        <v>0</v>
      </c>
      <c r="K24">
        <v>8</v>
      </c>
      <c r="L24">
        <v>8</v>
      </c>
      <c r="M24">
        <v>0</v>
      </c>
      <c r="N24">
        <v>0</v>
      </c>
      <c r="O24">
        <v>0</v>
      </c>
      <c r="P24">
        <v>0</v>
      </c>
      <c r="Q24">
        <v>-3</v>
      </c>
      <c r="R24">
        <v>-3</v>
      </c>
      <c r="S24">
        <v>0</v>
      </c>
      <c r="T24">
        <v>23</v>
      </c>
      <c r="U24">
        <v>0</v>
      </c>
      <c r="V24">
        <v>22</v>
      </c>
      <c r="W24">
        <v>7</v>
      </c>
      <c r="X24">
        <v>1</v>
      </c>
      <c r="Y24">
        <v>1</v>
      </c>
      <c r="Z24">
        <v>1</v>
      </c>
      <c r="AA24">
        <v>0</v>
      </c>
      <c r="AB24">
        <v>120</v>
      </c>
      <c r="AC24">
        <v>6</v>
      </c>
      <c r="AD24">
        <v>-3</v>
      </c>
      <c r="AE24">
        <v>-3</v>
      </c>
      <c r="AF24">
        <v>277</v>
      </c>
      <c r="AG24">
        <v>1</v>
      </c>
      <c r="AH24">
        <v>1</v>
      </c>
      <c r="AI24">
        <v>1</v>
      </c>
      <c r="AJ24">
        <v>150</v>
      </c>
      <c r="AK24">
        <v>-3</v>
      </c>
      <c r="AL24">
        <v>-3</v>
      </c>
      <c r="AM24">
        <v>-3</v>
      </c>
      <c r="AN24">
        <v>0</v>
      </c>
      <c r="AO24">
        <v>0</v>
      </c>
      <c r="AP24">
        <v>0</v>
      </c>
      <c r="AQ24">
        <v>0</v>
      </c>
      <c r="AR24">
        <v>0</v>
      </c>
      <c r="AS24">
        <v>0</v>
      </c>
      <c r="AT24">
        <v>0</v>
      </c>
      <c r="AU24">
        <v>0</v>
      </c>
      <c r="AV24">
        <v>120</v>
      </c>
      <c r="AW24">
        <v>3</v>
      </c>
      <c r="AX24">
        <v>6</v>
      </c>
      <c r="AY24">
        <v>-3</v>
      </c>
      <c r="AZ24">
        <v>-3</v>
      </c>
      <c r="BA24">
        <v>15</v>
      </c>
      <c r="BB24">
        <v>300</v>
      </c>
      <c r="BC24">
        <v>300</v>
      </c>
      <c r="BD24">
        <v>0</v>
      </c>
      <c r="BE24">
        <v>-25</v>
      </c>
      <c r="BH24">
        <v>15</v>
      </c>
      <c r="BI24">
        <v>0</v>
      </c>
      <c r="BJ24">
        <v>0</v>
      </c>
      <c r="BK24">
        <v>0</v>
      </c>
      <c r="BL24">
        <v>0</v>
      </c>
      <c r="BM24">
        <v>0</v>
      </c>
      <c r="BN24">
        <v>0</v>
      </c>
      <c r="BO24">
        <v>0</v>
      </c>
      <c r="BP24">
        <v>-3</v>
      </c>
      <c r="BQ24">
        <v>-3</v>
      </c>
      <c r="BR24">
        <v>0</v>
      </c>
      <c r="BS24">
        <v>15</v>
      </c>
      <c r="BT24">
        <v>0</v>
      </c>
      <c r="BU24">
        <v>0</v>
      </c>
      <c r="BV24">
        <v>0</v>
      </c>
      <c r="BW24">
        <v>1</v>
      </c>
      <c r="BX24">
        <v>1</v>
      </c>
      <c r="BY24">
        <v>1</v>
      </c>
      <c r="BZ24">
        <v>1</v>
      </c>
      <c r="CA24">
        <v>160</v>
      </c>
      <c r="CB24">
        <v>12</v>
      </c>
      <c r="CC24">
        <v>-3</v>
      </c>
      <c r="CD24">
        <v>-3</v>
      </c>
      <c r="CE24">
        <v>310</v>
      </c>
      <c r="CF24">
        <v>1</v>
      </c>
      <c r="CG24">
        <v>1</v>
      </c>
      <c r="CH24">
        <v>1</v>
      </c>
      <c r="CI24">
        <v>150</v>
      </c>
      <c r="CJ24">
        <v>-3</v>
      </c>
      <c r="CK24">
        <v>-3</v>
      </c>
      <c r="CL24">
        <v>-3</v>
      </c>
      <c r="CM24">
        <v>0</v>
      </c>
      <c r="CN24">
        <v>1</v>
      </c>
      <c r="CO24">
        <v>0</v>
      </c>
      <c r="CP24">
        <v>0</v>
      </c>
      <c r="CQ24">
        <v>0</v>
      </c>
      <c r="CR24">
        <v>0</v>
      </c>
      <c r="CS24">
        <v>0</v>
      </c>
      <c r="CT24">
        <v>0</v>
      </c>
      <c r="CU24">
        <v>160</v>
      </c>
      <c r="CV24">
        <v>4</v>
      </c>
      <c r="CW24">
        <v>12</v>
      </c>
      <c r="CX24">
        <v>-3</v>
      </c>
      <c r="CY24">
        <v>-3</v>
      </c>
      <c r="CZ24">
        <v>0</v>
      </c>
      <c r="DA24">
        <v>325</v>
      </c>
      <c r="DB24">
        <v>425</v>
      </c>
      <c r="DC24">
        <v>1</v>
      </c>
      <c r="DD24">
        <v>25</v>
      </c>
      <c r="DG24">
        <v>14.213746223564954</v>
      </c>
      <c r="DH24">
        <v>0</v>
      </c>
      <c r="DI24">
        <v>12.783983877804584</v>
      </c>
      <c r="DJ24">
        <v>12.591151694839075</v>
      </c>
      <c r="DK24">
        <v>0.50777557501832515</v>
      </c>
      <c r="DL24">
        <v>1.2084592145015106E-3</v>
      </c>
      <c r="DM24">
        <v>34.181862991437299</v>
      </c>
      <c r="DN24">
        <v>0.56969771652395496</v>
      </c>
      <c r="DO24">
        <v>0</v>
      </c>
      <c r="DP24">
        <v>0</v>
      </c>
      <c r="DQ24">
        <v>11.393954330479096</v>
      </c>
      <c r="DR24">
        <v>54.818352530675959</v>
      </c>
      <c r="DS24">
        <v>8.2769245189040025E-2</v>
      </c>
      <c r="DT24">
        <v>15.60066709001889</v>
      </c>
      <c r="DU24">
        <v>5.1156269615585908</v>
      </c>
      <c r="DV24">
        <v>0.99879154078549848</v>
      </c>
      <c r="DW24">
        <v>0.99033232628398793</v>
      </c>
      <c r="DX24">
        <v>0.82915407854984902</v>
      </c>
      <c r="DY24">
        <v>7.7359322833190705E-2</v>
      </c>
      <c r="DZ24">
        <v>94.898660916221203</v>
      </c>
      <c r="EA24">
        <v>5.9064316344103531</v>
      </c>
      <c r="EB24">
        <v>0</v>
      </c>
      <c r="EC24">
        <v>0</v>
      </c>
      <c r="ED24">
        <v>232.03293038374363</v>
      </c>
      <c r="EE24">
        <v>0.68226197682725032</v>
      </c>
      <c r="EF24">
        <v>0.80454819271404365</v>
      </c>
      <c r="EG24">
        <v>0.73684979717037957</v>
      </c>
      <c r="EH24">
        <v>118.66314199395771</v>
      </c>
      <c r="EI24">
        <v>0</v>
      </c>
      <c r="EJ24">
        <v>0</v>
      </c>
      <c r="EK24">
        <v>0</v>
      </c>
      <c r="EL24">
        <v>0.10180590260349975</v>
      </c>
      <c r="EM24">
        <v>0.14392924718184497</v>
      </c>
      <c r="EN24">
        <v>0.22930513595166163</v>
      </c>
      <c r="EO24">
        <v>0.22930513595166163</v>
      </c>
      <c r="EP24">
        <v>0.29909365558912387</v>
      </c>
      <c r="EQ24">
        <v>0.29909365558912387</v>
      </c>
      <c r="ER24">
        <v>8.6238670694864048</v>
      </c>
      <c r="ES24">
        <v>8.6238670694864048</v>
      </c>
      <c r="ET24">
        <v>127.21944506858014</v>
      </c>
      <c r="EU24">
        <v>2.8956372684525262</v>
      </c>
      <c r="EV24">
        <v>6.9025575758341269</v>
      </c>
      <c r="EW24">
        <v>0</v>
      </c>
      <c r="EX24">
        <v>0</v>
      </c>
      <c r="EY24">
        <v>15.816041429627214</v>
      </c>
      <c r="EZ24">
        <v>301.53908558038017</v>
      </c>
      <c r="FA24">
        <v>308.92225617384668</v>
      </c>
      <c r="FB24">
        <v>0.44615952272297799</v>
      </c>
      <c r="FC24">
        <v>-0.3205111811696284</v>
      </c>
      <c r="FD24">
        <v>0.53035547086563439</v>
      </c>
      <c r="FF24">
        <v>14.213746223564954</v>
      </c>
      <c r="FG24">
        <v>9.111362718141218E-2</v>
      </c>
      <c r="FH24">
        <v>1.7262951017002182</v>
      </c>
      <c r="FI24">
        <v>1.7489123247821008</v>
      </c>
      <c r="FJ24">
        <v>0.4729859239544828</v>
      </c>
      <c r="FK24">
        <v>1.2084592145015106E-3</v>
      </c>
      <c r="FL24">
        <v>28.874342568299483</v>
      </c>
      <c r="FM24">
        <v>0.4812390428049913</v>
      </c>
      <c r="FN24">
        <v>0</v>
      </c>
      <c r="FO24">
        <v>0</v>
      </c>
      <c r="FP24">
        <v>9.6247808560998287</v>
      </c>
      <c r="FQ24">
        <v>43.386057658767186</v>
      </c>
      <c r="FR24">
        <v>0.98542061412474602</v>
      </c>
      <c r="FS24">
        <v>15.370391091360249</v>
      </c>
      <c r="FT24">
        <v>5.1537040049451113</v>
      </c>
      <c r="FU24">
        <v>0.99879154078549848</v>
      </c>
      <c r="FV24">
        <v>0.99033232628398793</v>
      </c>
      <c r="FW24">
        <v>0.82915407854984902</v>
      </c>
      <c r="FX24">
        <v>0.4576413950931893</v>
      </c>
      <c r="FY24">
        <v>117.09773564157888</v>
      </c>
      <c r="FZ24">
        <v>8.0330690676884231</v>
      </c>
      <c r="GA24">
        <v>0</v>
      </c>
      <c r="GB24">
        <v>0</v>
      </c>
      <c r="GC24">
        <v>253.08160893173243</v>
      </c>
      <c r="GD24">
        <v>0.81574518359997084</v>
      </c>
      <c r="GE24">
        <v>0.64128275321262374</v>
      </c>
      <c r="GF24">
        <v>0.75864799572302188</v>
      </c>
      <c r="GG24">
        <v>118.66314199395771</v>
      </c>
      <c r="GH24">
        <v>0</v>
      </c>
      <c r="GI24">
        <v>0</v>
      </c>
      <c r="GJ24">
        <v>0</v>
      </c>
      <c r="GK24">
        <v>2.3589990448826037E-2</v>
      </c>
      <c r="GL24">
        <v>0.28769620839840815</v>
      </c>
      <c r="GM24">
        <v>0.22930513595166163</v>
      </c>
      <c r="GN24">
        <v>0.22930513595166163</v>
      </c>
      <c r="GO24">
        <v>0.29909365558912387</v>
      </c>
      <c r="GP24">
        <v>0.29909365558912387</v>
      </c>
      <c r="GQ24">
        <v>8.6238670694864048</v>
      </c>
      <c r="GR24">
        <v>8.6238670694864048</v>
      </c>
      <c r="GS24">
        <v>140.66155448460083</v>
      </c>
      <c r="GT24">
        <v>3.2759193407125253</v>
      </c>
      <c r="GU24">
        <v>8.4250755287009067</v>
      </c>
      <c r="GV24">
        <v>0</v>
      </c>
      <c r="GW24">
        <v>0</v>
      </c>
      <c r="GX24">
        <v>5.7464331324174456</v>
      </c>
      <c r="GY24">
        <v>310.92853817652241</v>
      </c>
      <c r="GZ24">
        <v>351.6757952903568</v>
      </c>
      <c r="HA24">
        <v>0.55384047727702201</v>
      </c>
      <c r="HB24">
        <v>10.058116934708579</v>
      </c>
      <c r="HC24">
        <v>0.46964452913436561</v>
      </c>
    </row>
    <row r="25" spans="1:211" x14ac:dyDescent="0.25">
      <c r="A25" t="s">
        <v>3720</v>
      </c>
      <c r="B25">
        <v>20</v>
      </c>
      <c r="C25">
        <v>3256</v>
      </c>
      <c r="D25">
        <v>2637</v>
      </c>
      <c r="E25">
        <v>6396</v>
      </c>
      <c r="F25">
        <v>1937</v>
      </c>
      <c r="G25">
        <v>3238</v>
      </c>
      <c r="H25">
        <v>5511</v>
      </c>
      <c r="I25">
        <v>15</v>
      </c>
      <c r="J25">
        <v>0</v>
      </c>
      <c r="K25">
        <v>0</v>
      </c>
      <c r="L25">
        <v>0</v>
      </c>
      <c r="M25">
        <v>1</v>
      </c>
      <c r="N25">
        <v>0</v>
      </c>
      <c r="O25">
        <v>60</v>
      </c>
      <c r="P25">
        <v>1</v>
      </c>
      <c r="Q25">
        <v>-3</v>
      </c>
      <c r="R25">
        <v>-3</v>
      </c>
      <c r="S25">
        <v>20</v>
      </c>
      <c r="T25">
        <v>75</v>
      </c>
      <c r="U25">
        <v>0</v>
      </c>
      <c r="V25">
        <v>1</v>
      </c>
      <c r="W25">
        <v>0</v>
      </c>
      <c r="X25">
        <v>1</v>
      </c>
      <c r="Y25">
        <v>1</v>
      </c>
      <c r="Z25">
        <v>1</v>
      </c>
      <c r="AA25">
        <v>0</v>
      </c>
      <c r="AB25">
        <v>80</v>
      </c>
      <c r="AC25">
        <v>5</v>
      </c>
      <c r="AD25">
        <v>-3</v>
      </c>
      <c r="AE25">
        <v>-3</v>
      </c>
      <c r="AF25">
        <v>180</v>
      </c>
      <c r="AG25">
        <v>0</v>
      </c>
      <c r="AH25">
        <v>1</v>
      </c>
      <c r="AI25">
        <v>1</v>
      </c>
      <c r="AJ25">
        <v>100</v>
      </c>
      <c r="AK25">
        <v>-3</v>
      </c>
      <c r="AL25">
        <v>-3</v>
      </c>
      <c r="AM25">
        <v>-3</v>
      </c>
      <c r="AN25">
        <v>0</v>
      </c>
      <c r="AO25">
        <v>0</v>
      </c>
      <c r="AP25">
        <v>0</v>
      </c>
      <c r="AQ25">
        <v>0</v>
      </c>
      <c r="AR25">
        <v>2</v>
      </c>
      <c r="AS25">
        <v>0</v>
      </c>
      <c r="AT25">
        <v>50</v>
      </c>
      <c r="AU25">
        <v>0</v>
      </c>
      <c r="AV25">
        <v>140</v>
      </c>
      <c r="AW25">
        <v>3</v>
      </c>
      <c r="AX25">
        <v>6</v>
      </c>
      <c r="AY25">
        <v>-3</v>
      </c>
      <c r="AZ25">
        <v>-3</v>
      </c>
      <c r="BA25">
        <v>0</v>
      </c>
      <c r="BB25">
        <v>255</v>
      </c>
      <c r="BC25">
        <v>255</v>
      </c>
      <c r="BD25">
        <v>0</v>
      </c>
      <c r="BE25">
        <v>-50</v>
      </c>
      <c r="BH25">
        <v>15</v>
      </c>
      <c r="BI25">
        <v>0</v>
      </c>
      <c r="BJ25">
        <v>0</v>
      </c>
      <c r="BK25">
        <v>0</v>
      </c>
      <c r="BL25">
        <v>1</v>
      </c>
      <c r="BM25">
        <v>0</v>
      </c>
      <c r="BN25">
        <v>60</v>
      </c>
      <c r="BO25">
        <v>1</v>
      </c>
      <c r="BP25">
        <v>-3</v>
      </c>
      <c r="BQ25">
        <v>-3</v>
      </c>
      <c r="BR25">
        <v>20</v>
      </c>
      <c r="BS25">
        <v>75</v>
      </c>
      <c r="BT25">
        <v>0</v>
      </c>
      <c r="BU25">
        <v>0</v>
      </c>
      <c r="BV25">
        <v>0</v>
      </c>
      <c r="BW25">
        <v>1</v>
      </c>
      <c r="BX25">
        <v>1</v>
      </c>
      <c r="BY25">
        <v>1</v>
      </c>
      <c r="BZ25">
        <v>0</v>
      </c>
      <c r="CA25">
        <v>80</v>
      </c>
      <c r="CB25">
        <v>5</v>
      </c>
      <c r="CC25">
        <v>-3</v>
      </c>
      <c r="CD25">
        <v>-3</v>
      </c>
      <c r="CE25">
        <v>180</v>
      </c>
      <c r="CF25">
        <v>1</v>
      </c>
      <c r="CG25">
        <v>1</v>
      </c>
      <c r="CH25">
        <v>0</v>
      </c>
      <c r="CI25">
        <v>100</v>
      </c>
      <c r="CJ25">
        <v>-3</v>
      </c>
      <c r="CK25">
        <v>-3</v>
      </c>
      <c r="CL25">
        <v>-3</v>
      </c>
      <c r="CM25">
        <v>0</v>
      </c>
      <c r="CN25">
        <v>0</v>
      </c>
      <c r="CO25">
        <v>0</v>
      </c>
      <c r="CP25">
        <v>0</v>
      </c>
      <c r="CQ25">
        <v>0</v>
      </c>
      <c r="CR25">
        <v>2</v>
      </c>
      <c r="CS25">
        <v>0</v>
      </c>
      <c r="CT25">
        <v>50</v>
      </c>
      <c r="CU25">
        <v>140</v>
      </c>
      <c r="CV25">
        <v>3</v>
      </c>
      <c r="CW25">
        <v>6</v>
      </c>
      <c r="CX25">
        <v>-3</v>
      </c>
      <c r="CY25">
        <v>-3</v>
      </c>
      <c r="CZ25">
        <v>0</v>
      </c>
      <c r="DA25">
        <v>305</v>
      </c>
      <c r="DB25">
        <v>305</v>
      </c>
      <c r="DC25">
        <v>1</v>
      </c>
      <c r="DD25">
        <v>50</v>
      </c>
      <c r="DG25">
        <v>14.213746223564954</v>
      </c>
      <c r="DH25">
        <v>0.19111112352697607</v>
      </c>
      <c r="DI25">
        <v>1.9791849729104523</v>
      </c>
      <c r="DJ25">
        <v>2.1355431273444738</v>
      </c>
      <c r="DK25">
        <v>0.76344410876132929</v>
      </c>
      <c r="DL25">
        <v>1.2084592145015106E-3</v>
      </c>
      <c r="DM25">
        <v>48.995851771330358</v>
      </c>
      <c r="DN25">
        <v>0.81659752952217257</v>
      </c>
      <c r="DO25">
        <v>0</v>
      </c>
      <c r="DP25">
        <v>0</v>
      </c>
      <c r="DQ25">
        <v>16.331950590443448</v>
      </c>
      <c r="DR25">
        <v>65.437640885970609</v>
      </c>
      <c r="DS25">
        <v>8.6631689102488307E-2</v>
      </c>
      <c r="DT25">
        <v>3.5666533884466816</v>
      </c>
      <c r="DU25">
        <v>1.0094863189240284</v>
      </c>
      <c r="DV25">
        <v>0.99879154078549848</v>
      </c>
      <c r="DW25">
        <v>0.99033232628398793</v>
      </c>
      <c r="DX25">
        <v>0.82915407854984902</v>
      </c>
      <c r="DY25">
        <v>0.36499343493588665</v>
      </c>
      <c r="DZ25">
        <v>95.177668261576571</v>
      </c>
      <c r="EA25">
        <v>7.4869143708167396</v>
      </c>
      <c r="EB25">
        <v>0</v>
      </c>
      <c r="EC25">
        <v>0</v>
      </c>
      <c r="ED25">
        <v>209.90094055908861</v>
      </c>
      <c r="EE25">
        <v>0.68704578149263851</v>
      </c>
      <c r="EF25">
        <v>0.61462837675199855</v>
      </c>
      <c r="EG25">
        <v>0.65009973600979809</v>
      </c>
      <c r="EH25">
        <v>111.4376128075701</v>
      </c>
      <c r="EI25">
        <v>0</v>
      </c>
      <c r="EJ25">
        <v>0</v>
      </c>
      <c r="EK25">
        <v>0</v>
      </c>
      <c r="EL25">
        <v>1.2961936695637499E-2</v>
      </c>
      <c r="EM25">
        <v>0.28769620839840815</v>
      </c>
      <c r="EN25">
        <v>0.22930513595166163</v>
      </c>
      <c r="EO25">
        <v>0.22930513595166163</v>
      </c>
      <c r="EP25">
        <v>0.29909365558912387</v>
      </c>
      <c r="EQ25">
        <v>0.29909365558912387</v>
      </c>
      <c r="ER25">
        <v>8.6238670694864048</v>
      </c>
      <c r="ES25">
        <v>8.6238670694864048</v>
      </c>
      <c r="ET25">
        <v>143.66280581265232</v>
      </c>
      <c r="EU25">
        <v>3.1832713805552215</v>
      </c>
      <c r="EV25">
        <v>8.4250755287009067</v>
      </c>
      <c r="EW25">
        <v>0</v>
      </c>
      <c r="EX25">
        <v>0</v>
      </c>
      <c r="EY25">
        <v>1.7750399299070623</v>
      </c>
      <c r="EZ25">
        <v>297.83625590173034</v>
      </c>
      <c r="FA25">
        <v>331.61884706387599</v>
      </c>
      <c r="FB25">
        <v>0.41795653066568589</v>
      </c>
      <c r="FC25">
        <v>-27.344915875452248</v>
      </c>
      <c r="FD25">
        <v>0.28433277367782578</v>
      </c>
      <c r="FF25">
        <v>14.213746223564954</v>
      </c>
      <c r="FG25">
        <v>0.58690756559689472</v>
      </c>
      <c r="FH25">
        <v>2.6169180435717267</v>
      </c>
      <c r="FI25">
        <v>2.838929074813584</v>
      </c>
      <c r="FJ25">
        <v>0.76344410876132929</v>
      </c>
      <c r="FK25">
        <v>1.2084592145015106E-3</v>
      </c>
      <c r="FL25">
        <v>57.931285731273157</v>
      </c>
      <c r="FM25">
        <v>0.96552142885455283</v>
      </c>
      <c r="FN25">
        <v>0</v>
      </c>
      <c r="FO25">
        <v>0</v>
      </c>
      <c r="FP25">
        <v>19.310428577091056</v>
      </c>
      <c r="FQ25">
        <v>70.215114844287285</v>
      </c>
      <c r="FR25">
        <v>0</v>
      </c>
      <c r="FS25">
        <v>1.3101352351909861</v>
      </c>
      <c r="FT25">
        <v>0.37081756059500048</v>
      </c>
      <c r="FU25">
        <v>0.99879154078549848</v>
      </c>
      <c r="FV25">
        <v>0.99033232628398793</v>
      </c>
      <c r="FW25">
        <v>0.82915407854984902</v>
      </c>
      <c r="FX25">
        <v>0.34377895707176953</v>
      </c>
      <c r="FY25">
        <v>92.754820345022111</v>
      </c>
      <c r="FZ25">
        <v>6.866804315279408</v>
      </c>
      <c r="GA25">
        <v>0</v>
      </c>
      <c r="GB25">
        <v>0</v>
      </c>
      <c r="GC25">
        <v>204.83573809789632</v>
      </c>
      <c r="GD25">
        <v>0.60255681929222304</v>
      </c>
      <c r="GE25">
        <v>0.64513103498178381</v>
      </c>
      <c r="GF25">
        <v>0.7197918125752244</v>
      </c>
      <c r="GG25">
        <v>111.52738515199655</v>
      </c>
      <c r="GH25">
        <v>0</v>
      </c>
      <c r="GI25">
        <v>0</v>
      </c>
      <c r="GJ25">
        <v>0</v>
      </c>
      <c r="GK25">
        <v>1.6294420703430346E-2</v>
      </c>
      <c r="GL25">
        <v>0.26365677057553649</v>
      </c>
      <c r="GM25">
        <v>0.22930513595166163</v>
      </c>
      <c r="GN25">
        <v>0.22930513595166163</v>
      </c>
      <c r="GO25">
        <v>0.29909365558912387</v>
      </c>
      <c r="GP25">
        <v>0.29909365558912387</v>
      </c>
      <c r="GQ25">
        <v>8.6238670694864048</v>
      </c>
      <c r="GR25">
        <v>8.6238670694864048</v>
      </c>
      <c r="GS25">
        <v>145.79270468473524</v>
      </c>
      <c r="GT25">
        <v>3.1620569026911047</v>
      </c>
      <c r="GU25">
        <v>8.2158345215315798</v>
      </c>
      <c r="GV25">
        <v>0</v>
      </c>
      <c r="GW25">
        <v>0</v>
      </c>
      <c r="GX25">
        <v>3.287606857791749</v>
      </c>
      <c r="GY25">
        <v>312.21868641574315</v>
      </c>
      <c r="GZ25">
        <v>337.80931477121067</v>
      </c>
      <c r="HA25">
        <v>0.58204346933431417</v>
      </c>
      <c r="HB25">
        <v>12.182172445818292</v>
      </c>
      <c r="HC25">
        <v>0.71566722632217417</v>
      </c>
    </row>
    <row r="26" spans="1:211" x14ac:dyDescent="0.25">
      <c r="A26" t="s">
        <v>3720</v>
      </c>
      <c r="B26">
        <v>21</v>
      </c>
      <c r="C26">
        <v>6314</v>
      </c>
      <c r="D26">
        <v>932</v>
      </c>
      <c r="E26">
        <v>1648</v>
      </c>
      <c r="F26">
        <v>4063</v>
      </c>
      <c r="G26">
        <v>6414</v>
      </c>
      <c r="H26">
        <v>4910</v>
      </c>
      <c r="I26">
        <v>15</v>
      </c>
      <c r="J26">
        <v>0</v>
      </c>
      <c r="K26">
        <v>6</v>
      </c>
      <c r="L26">
        <v>6</v>
      </c>
      <c r="M26">
        <v>0</v>
      </c>
      <c r="N26">
        <v>0</v>
      </c>
      <c r="O26">
        <v>0</v>
      </c>
      <c r="P26">
        <v>0</v>
      </c>
      <c r="Q26">
        <v>-3</v>
      </c>
      <c r="R26">
        <v>-3</v>
      </c>
      <c r="S26">
        <v>0</v>
      </c>
      <c r="T26">
        <v>21</v>
      </c>
      <c r="U26">
        <v>0</v>
      </c>
      <c r="V26">
        <v>0</v>
      </c>
      <c r="W26">
        <v>0</v>
      </c>
      <c r="X26">
        <v>1</v>
      </c>
      <c r="Y26">
        <v>1</v>
      </c>
      <c r="Z26">
        <v>0</v>
      </c>
      <c r="AA26">
        <v>0</v>
      </c>
      <c r="AB26">
        <v>80</v>
      </c>
      <c r="AC26">
        <v>2</v>
      </c>
      <c r="AD26">
        <v>-3</v>
      </c>
      <c r="AE26">
        <v>-3</v>
      </c>
      <c r="AF26">
        <v>230</v>
      </c>
      <c r="AG26">
        <v>1</v>
      </c>
      <c r="AH26">
        <v>1</v>
      </c>
      <c r="AI26">
        <v>1</v>
      </c>
      <c r="AJ26">
        <v>150</v>
      </c>
      <c r="AK26">
        <v>-3</v>
      </c>
      <c r="AL26">
        <v>-3</v>
      </c>
      <c r="AM26">
        <v>-3</v>
      </c>
      <c r="AN26">
        <v>0</v>
      </c>
      <c r="AO26">
        <v>0</v>
      </c>
      <c r="AP26">
        <v>0</v>
      </c>
      <c r="AQ26">
        <v>0</v>
      </c>
      <c r="AR26">
        <v>0</v>
      </c>
      <c r="AS26">
        <v>1</v>
      </c>
      <c r="AT26">
        <v>0</v>
      </c>
      <c r="AU26">
        <v>25</v>
      </c>
      <c r="AV26">
        <v>80</v>
      </c>
      <c r="AW26">
        <v>2</v>
      </c>
      <c r="AX26">
        <v>2</v>
      </c>
      <c r="AY26">
        <v>-3</v>
      </c>
      <c r="AZ26">
        <v>-3</v>
      </c>
      <c r="BA26">
        <v>6</v>
      </c>
      <c r="BB26">
        <v>276</v>
      </c>
      <c r="BC26">
        <v>276</v>
      </c>
      <c r="BD26">
        <v>0</v>
      </c>
      <c r="BE26">
        <v>-28</v>
      </c>
      <c r="BH26">
        <v>10</v>
      </c>
      <c r="BI26">
        <v>0</v>
      </c>
      <c r="BJ26">
        <v>4</v>
      </c>
      <c r="BK26">
        <v>4</v>
      </c>
      <c r="BL26">
        <v>1</v>
      </c>
      <c r="BM26">
        <v>0</v>
      </c>
      <c r="BN26">
        <v>60</v>
      </c>
      <c r="BO26">
        <v>1</v>
      </c>
      <c r="BP26">
        <v>-3</v>
      </c>
      <c r="BQ26">
        <v>-3</v>
      </c>
      <c r="BR26">
        <v>20</v>
      </c>
      <c r="BS26">
        <v>74</v>
      </c>
      <c r="BT26">
        <v>0</v>
      </c>
      <c r="BU26">
        <v>0</v>
      </c>
      <c r="BV26">
        <v>0</v>
      </c>
      <c r="BW26">
        <v>1</v>
      </c>
      <c r="BX26">
        <v>1</v>
      </c>
      <c r="BY26">
        <v>1</v>
      </c>
      <c r="BZ26">
        <v>0</v>
      </c>
      <c r="CA26">
        <v>80</v>
      </c>
      <c r="CB26">
        <v>5</v>
      </c>
      <c r="CC26">
        <v>-3</v>
      </c>
      <c r="CD26">
        <v>-3</v>
      </c>
      <c r="CE26">
        <v>230</v>
      </c>
      <c r="CF26">
        <v>1</v>
      </c>
      <c r="CG26">
        <v>1</v>
      </c>
      <c r="CH26">
        <v>1</v>
      </c>
      <c r="CI26">
        <v>150</v>
      </c>
      <c r="CJ26">
        <v>-3</v>
      </c>
      <c r="CK26">
        <v>-3</v>
      </c>
      <c r="CL26">
        <v>-3</v>
      </c>
      <c r="CM26">
        <v>0</v>
      </c>
      <c r="CN26">
        <v>0</v>
      </c>
      <c r="CO26">
        <v>0</v>
      </c>
      <c r="CP26">
        <v>0</v>
      </c>
      <c r="CQ26">
        <v>1</v>
      </c>
      <c r="CR26">
        <v>0</v>
      </c>
      <c r="CS26">
        <v>25</v>
      </c>
      <c r="CT26">
        <v>0</v>
      </c>
      <c r="CU26">
        <v>140</v>
      </c>
      <c r="CV26">
        <v>3</v>
      </c>
      <c r="CW26">
        <v>6</v>
      </c>
      <c r="CX26">
        <v>-3</v>
      </c>
      <c r="CY26">
        <v>-3</v>
      </c>
      <c r="CZ26">
        <v>4</v>
      </c>
      <c r="DA26">
        <v>304</v>
      </c>
      <c r="DB26">
        <v>304</v>
      </c>
      <c r="DC26">
        <v>1</v>
      </c>
      <c r="DD26">
        <v>28</v>
      </c>
      <c r="DG26">
        <v>14.213746223564954</v>
      </c>
      <c r="DH26">
        <v>0</v>
      </c>
      <c r="DI26">
        <v>3.5123743468980924</v>
      </c>
      <c r="DJ26">
        <v>3.5006312032297493</v>
      </c>
      <c r="DK26">
        <v>0.46233596378857694</v>
      </c>
      <c r="DL26">
        <v>1.2084592145015106E-3</v>
      </c>
      <c r="DM26">
        <v>27.605296232974126</v>
      </c>
      <c r="DN26">
        <v>0.4600882705495688</v>
      </c>
      <c r="DO26">
        <v>0</v>
      </c>
      <c r="DP26">
        <v>0</v>
      </c>
      <c r="DQ26">
        <v>9.201765410991376</v>
      </c>
      <c r="DR26">
        <v>46.821548802249595</v>
      </c>
      <c r="DS26">
        <v>5.8599176207182295E-3</v>
      </c>
      <c r="DT26">
        <v>10.510524675856825</v>
      </c>
      <c r="DU26">
        <v>3.5288712465794356</v>
      </c>
      <c r="DV26">
        <v>0.99879154078549848</v>
      </c>
      <c r="DW26">
        <v>0.99033232628398793</v>
      </c>
      <c r="DX26">
        <v>0.80114714191435876</v>
      </c>
      <c r="DY26">
        <v>0.47144387788082986</v>
      </c>
      <c r="DZ26">
        <v>103.88920306599874</v>
      </c>
      <c r="EA26">
        <v>6.9084637370454978</v>
      </c>
      <c r="EB26">
        <v>0</v>
      </c>
      <c r="EC26">
        <v>0</v>
      </c>
      <c r="ED26">
        <v>226.44209101656477</v>
      </c>
      <c r="EE26">
        <v>0.61924805134628591</v>
      </c>
      <c r="EF26">
        <v>0.67477176527721838</v>
      </c>
      <c r="EG26">
        <v>0.61677012667494724</v>
      </c>
      <c r="EH26">
        <v>118.004760993671</v>
      </c>
      <c r="EI26">
        <v>0</v>
      </c>
      <c r="EJ26">
        <v>0</v>
      </c>
      <c r="EK26">
        <v>0</v>
      </c>
      <c r="EL26">
        <v>2.8009669537905069E-2</v>
      </c>
      <c r="EM26">
        <v>0.23652728860876127</v>
      </c>
      <c r="EN26">
        <v>0.22930513595166163</v>
      </c>
      <c r="EO26">
        <v>0.22930513595166163</v>
      </c>
      <c r="EP26">
        <v>0.29909365558912387</v>
      </c>
      <c r="EQ26">
        <v>0.29909365558912387</v>
      </c>
      <c r="ER26">
        <v>8.6238670694864048</v>
      </c>
      <c r="ES26">
        <v>8.6238670694864048</v>
      </c>
      <c r="ET26">
        <v>139.67036088557839</v>
      </c>
      <c r="EU26">
        <v>3.261714886864675</v>
      </c>
      <c r="EV26">
        <v>7.9643509382449462</v>
      </c>
      <c r="EW26">
        <v>0</v>
      </c>
      <c r="EX26">
        <v>0</v>
      </c>
      <c r="EY26">
        <v>6.8946906071786875</v>
      </c>
      <c r="EZ26">
        <v>287.62968539973576</v>
      </c>
      <c r="FA26">
        <v>323.79271492237751</v>
      </c>
      <c r="FB26">
        <v>0.49984514642061595</v>
      </c>
      <c r="FC26">
        <v>-21.770361642545751</v>
      </c>
      <c r="FD26">
        <v>0.44931694721646676</v>
      </c>
      <c r="FF26">
        <v>14.213746223564954</v>
      </c>
      <c r="FG26">
        <v>3.3601204463657205E-2</v>
      </c>
      <c r="FH26">
        <v>4.006283207889922</v>
      </c>
      <c r="FI26">
        <v>3.9707973093612661</v>
      </c>
      <c r="FJ26">
        <v>0.53766323452424181</v>
      </c>
      <c r="FK26">
        <v>1.2084592145015106E-3</v>
      </c>
      <c r="FL26">
        <v>31.595560005238532</v>
      </c>
      <c r="FM26">
        <v>0.52659266675397554</v>
      </c>
      <c r="FN26">
        <v>0</v>
      </c>
      <c r="FO26">
        <v>0</v>
      </c>
      <c r="FP26">
        <v>10.531853335079509</v>
      </c>
      <c r="FQ26">
        <v>47.251318036132048</v>
      </c>
      <c r="FR26">
        <v>6.8741522603760208E-2</v>
      </c>
      <c r="FS26">
        <v>0</v>
      </c>
      <c r="FT26">
        <v>0</v>
      </c>
      <c r="FU26">
        <v>0.99879154078549848</v>
      </c>
      <c r="FV26">
        <v>0.99033232628398793</v>
      </c>
      <c r="FW26">
        <v>0.82915407854984902</v>
      </c>
      <c r="FX26">
        <v>9.0280713182639971E-3</v>
      </c>
      <c r="FY26">
        <v>103.91113554042832</v>
      </c>
      <c r="FZ26">
        <v>6.3315509869354241</v>
      </c>
      <c r="GA26">
        <v>0</v>
      </c>
      <c r="GB26">
        <v>0</v>
      </c>
      <c r="GC26">
        <v>218.54071940344616</v>
      </c>
      <c r="GD26">
        <v>0.68506123393750951</v>
      </c>
      <c r="GE26">
        <v>0.83149116126337241</v>
      </c>
      <c r="GF26">
        <v>0.66219915822648834</v>
      </c>
      <c r="GG26">
        <v>118.66314199395771</v>
      </c>
      <c r="GH26">
        <v>0</v>
      </c>
      <c r="GI26">
        <v>0</v>
      </c>
      <c r="GJ26">
        <v>0</v>
      </c>
      <c r="GK26">
        <v>1.4578493953999461E-2</v>
      </c>
      <c r="GL26">
        <v>0.13469699793684897</v>
      </c>
      <c r="GM26">
        <v>0.22930513595166163</v>
      </c>
      <c r="GN26">
        <v>0.22930513595166163</v>
      </c>
      <c r="GO26">
        <v>0.29909365558912387</v>
      </c>
      <c r="GP26">
        <v>0.29909365558912387</v>
      </c>
      <c r="GQ26">
        <v>8.6238670694864048</v>
      </c>
      <c r="GR26">
        <v>8.6238670694864048</v>
      </c>
      <c r="GS26">
        <v>123.62409401258348</v>
      </c>
      <c r="GT26">
        <v>2.8273060169375994</v>
      </c>
      <c r="GU26">
        <v>6.768758824123827</v>
      </c>
      <c r="GV26">
        <v>0</v>
      </c>
      <c r="GW26">
        <v>0</v>
      </c>
      <c r="GX26">
        <v>2.5513593734104134</v>
      </c>
      <c r="GY26">
        <v>287.65658622260764</v>
      </c>
      <c r="GZ26">
        <v>296.16691738884111</v>
      </c>
      <c r="HA26">
        <v>0.50015485357938405</v>
      </c>
      <c r="HB26">
        <v>-4.0224375865869249</v>
      </c>
      <c r="HC26">
        <v>0.55068305278353324</v>
      </c>
    </row>
    <row r="27" spans="1:211" x14ac:dyDescent="0.25">
      <c r="A27" t="s">
        <v>3720</v>
      </c>
      <c r="B27">
        <v>22</v>
      </c>
      <c r="C27">
        <v>2122</v>
      </c>
      <c r="D27">
        <v>987</v>
      </c>
      <c r="E27">
        <v>6704</v>
      </c>
      <c r="F27">
        <v>3721</v>
      </c>
      <c r="G27">
        <v>5006</v>
      </c>
      <c r="H27">
        <v>6443</v>
      </c>
      <c r="I27">
        <v>15</v>
      </c>
      <c r="J27">
        <v>0</v>
      </c>
      <c r="K27">
        <v>28</v>
      </c>
      <c r="L27">
        <v>28</v>
      </c>
      <c r="M27">
        <v>0</v>
      </c>
      <c r="N27">
        <v>0</v>
      </c>
      <c r="O27">
        <v>0</v>
      </c>
      <c r="P27">
        <v>0</v>
      </c>
      <c r="Q27">
        <v>-3</v>
      </c>
      <c r="R27">
        <v>-3</v>
      </c>
      <c r="S27">
        <v>0</v>
      </c>
      <c r="T27">
        <v>43</v>
      </c>
      <c r="U27">
        <v>0</v>
      </c>
      <c r="V27">
        <v>84</v>
      </c>
      <c r="W27">
        <v>28</v>
      </c>
      <c r="X27">
        <v>1</v>
      </c>
      <c r="Y27">
        <v>1</v>
      </c>
      <c r="Z27">
        <v>1</v>
      </c>
      <c r="AA27">
        <v>1</v>
      </c>
      <c r="AB27">
        <v>160</v>
      </c>
      <c r="AC27">
        <v>12</v>
      </c>
      <c r="AD27">
        <v>-3</v>
      </c>
      <c r="AE27">
        <v>-3</v>
      </c>
      <c r="AF27">
        <v>338</v>
      </c>
      <c r="AG27">
        <v>1</v>
      </c>
      <c r="AH27">
        <v>1</v>
      </c>
      <c r="AI27">
        <v>1</v>
      </c>
      <c r="AJ27">
        <v>150</v>
      </c>
      <c r="AK27">
        <v>-3</v>
      </c>
      <c r="AL27">
        <v>-3</v>
      </c>
      <c r="AM27">
        <v>-3</v>
      </c>
      <c r="AN27">
        <v>1</v>
      </c>
      <c r="AO27">
        <v>1</v>
      </c>
      <c r="AP27">
        <v>0</v>
      </c>
      <c r="AQ27">
        <v>0</v>
      </c>
      <c r="AR27">
        <v>0</v>
      </c>
      <c r="AS27">
        <v>0</v>
      </c>
      <c r="AT27">
        <v>0</v>
      </c>
      <c r="AU27">
        <v>0</v>
      </c>
      <c r="AV27">
        <v>160</v>
      </c>
      <c r="AW27">
        <v>4</v>
      </c>
      <c r="AX27">
        <v>12</v>
      </c>
      <c r="AY27">
        <v>-3</v>
      </c>
      <c r="AZ27">
        <v>-3</v>
      </c>
      <c r="BA27">
        <v>56</v>
      </c>
      <c r="BB27">
        <v>381</v>
      </c>
      <c r="BC27">
        <v>501</v>
      </c>
      <c r="BD27">
        <v>1</v>
      </c>
      <c r="BE27">
        <v>166</v>
      </c>
      <c r="BH27">
        <v>15</v>
      </c>
      <c r="BI27">
        <v>0</v>
      </c>
      <c r="BJ27">
        <v>0</v>
      </c>
      <c r="BK27">
        <v>0</v>
      </c>
      <c r="BL27">
        <v>1</v>
      </c>
      <c r="BM27">
        <v>0</v>
      </c>
      <c r="BN27">
        <v>60</v>
      </c>
      <c r="BO27">
        <v>1</v>
      </c>
      <c r="BP27">
        <v>-3</v>
      </c>
      <c r="BQ27">
        <v>-3</v>
      </c>
      <c r="BR27">
        <v>20</v>
      </c>
      <c r="BS27">
        <v>75</v>
      </c>
      <c r="BT27">
        <v>0</v>
      </c>
      <c r="BU27">
        <v>0</v>
      </c>
      <c r="BV27">
        <v>0</v>
      </c>
      <c r="BW27">
        <v>1</v>
      </c>
      <c r="BX27">
        <v>1</v>
      </c>
      <c r="BY27">
        <v>0</v>
      </c>
      <c r="BZ27">
        <v>0</v>
      </c>
      <c r="CA27">
        <v>40</v>
      </c>
      <c r="CB27">
        <v>1</v>
      </c>
      <c r="CC27">
        <v>-3</v>
      </c>
      <c r="CD27">
        <v>-3</v>
      </c>
      <c r="CE27">
        <v>140</v>
      </c>
      <c r="CF27">
        <v>1</v>
      </c>
      <c r="CG27">
        <v>0</v>
      </c>
      <c r="CH27">
        <v>1</v>
      </c>
      <c r="CI27">
        <v>100</v>
      </c>
      <c r="CJ27">
        <v>-3</v>
      </c>
      <c r="CK27">
        <v>-3</v>
      </c>
      <c r="CL27">
        <v>-3</v>
      </c>
      <c r="CM27">
        <v>0</v>
      </c>
      <c r="CN27">
        <v>0</v>
      </c>
      <c r="CO27">
        <v>0</v>
      </c>
      <c r="CP27">
        <v>0</v>
      </c>
      <c r="CQ27">
        <v>0</v>
      </c>
      <c r="CR27">
        <v>0</v>
      </c>
      <c r="CS27">
        <v>0</v>
      </c>
      <c r="CT27">
        <v>0</v>
      </c>
      <c r="CU27">
        <v>100</v>
      </c>
      <c r="CV27">
        <v>2</v>
      </c>
      <c r="CW27">
        <v>2</v>
      </c>
      <c r="CX27">
        <v>-3</v>
      </c>
      <c r="CY27">
        <v>-3</v>
      </c>
      <c r="CZ27">
        <v>0</v>
      </c>
      <c r="DA27">
        <v>215</v>
      </c>
      <c r="DB27">
        <v>215</v>
      </c>
      <c r="DC27">
        <v>0</v>
      </c>
      <c r="DD27">
        <v>-166</v>
      </c>
      <c r="DG27">
        <v>14.213746223564954</v>
      </c>
      <c r="DH27">
        <v>0</v>
      </c>
      <c r="DI27">
        <v>37.801925698293878</v>
      </c>
      <c r="DJ27">
        <v>37.675814751889973</v>
      </c>
      <c r="DK27">
        <v>0.57802647548542008</v>
      </c>
      <c r="DL27">
        <v>1.2084592145015106E-3</v>
      </c>
      <c r="DM27">
        <v>36.032367758902076</v>
      </c>
      <c r="DN27">
        <v>0.60053946264836766</v>
      </c>
      <c r="DO27">
        <v>0</v>
      </c>
      <c r="DP27">
        <v>0</v>
      </c>
      <c r="DQ27">
        <v>12.010789252967356</v>
      </c>
      <c r="DR27">
        <v>92.12222954977841</v>
      </c>
      <c r="DS27">
        <v>2.1200222893023726E-2</v>
      </c>
      <c r="DT27">
        <v>58.811355091060101</v>
      </c>
      <c r="DU27">
        <v>19.222653859226117</v>
      </c>
      <c r="DV27">
        <v>0.99879154078549848</v>
      </c>
      <c r="DW27">
        <v>0.99033232628398793</v>
      </c>
      <c r="DX27">
        <v>0.82915407854984902</v>
      </c>
      <c r="DY27">
        <v>0.44954134349995734</v>
      </c>
      <c r="DZ27">
        <v>115.40979233418859</v>
      </c>
      <c r="EA27">
        <v>7.8375342286422693</v>
      </c>
      <c r="EB27">
        <v>0</v>
      </c>
      <c r="EC27">
        <v>0</v>
      </c>
      <c r="ED27">
        <v>277.76538291126764</v>
      </c>
      <c r="EE27">
        <v>0.79854824066001406</v>
      </c>
      <c r="EF27">
        <v>0.88204755007314573</v>
      </c>
      <c r="EG27">
        <v>0.79048412781918631</v>
      </c>
      <c r="EH27">
        <v>118.66314199395771</v>
      </c>
      <c r="EI27">
        <v>0</v>
      </c>
      <c r="EJ27">
        <v>0</v>
      </c>
      <c r="EK27">
        <v>0</v>
      </c>
      <c r="EL27">
        <v>0.98082980598235714</v>
      </c>
      <c r="EM27">
        <v>0.28769620839840815</v>
      </c>
      <c r="EN27">
        <v>0.22930513595166163</v>
      </c>
      <c r="EO27">
        <v>0.22930513595166163</v>
      </c>
      <c r="EP27">
        <v>0.29909365558912387</v>
      </c>
      <c r="EQ27">
        <v>0.29909365558912387</v>
      </c>
      <c r="ER27">
        <v>8.6238670694864048</v>
      </c>
      <c r="ES27">
        <v>8.6238670694864048</v>
      </c>
      <c r="ET27">
        <v>142.72356081773907</v>
      </c>
      <c r="EU27">
        <v>3.2678192891192928</v>
      </c>
      <c r="EV27">
        <v>8.4250755287009067</v>
      </c>
      <c r="EW27">
        <v>0</v>
      </c>
      <c r="EX27">
        <v>0</v>
      </c>
      <c r="EY27">
        <v>55.634507199629603</v>
      </c>
      <c r="EZ27">
        <v>376.68882122725802</v>
      </c>
      <c r="FA27">
        <v>409.84270334455096</v>
      </c>
      <c r="FB27">
        <v>0.90754822010156633</v>
      </c>
      <c r="FC27">
        <v>47.259700221526145</v>
      </c>
      <c r="FD27">
        <v>0.9540093947627436</v>
      </c>
      <c r="FF27">
        <v>14.213746223564954</v>
      </c>
      <c r="FG27">
        <v>0</v>
      </c>
      <c r="FH27">
        <v>1.7098486690471704</v>
      </c>
      <c r="FI27">
        <v>1.7215582088723684</v>
      </c>
      <c r="FJ27">
        <v>0.53770351452764209</v>
      </c>
      <c r="FK27">
        <v>1.2084592145015106E-3</v>
      </c>
      <c r="FL27">
        <v>32.942739050555879</v>
      </c>
      <c r="FM27">
        <v>0.54904565084259793</v>
      </c>
      <c r="FN27">
        <v>0</v>
      </c>
      <c r="FO27">
        <v>0</v>
      </c>
      <c r="FP27">
        <v>10.980913016851959</v>
      </c>
      <c r="FQ27">
        <v>49.214724647477297</v>
      </c>
      <c r="FR27">
        <v>5.9768664461215926E-2</v>
      </c>
      <c r="FS27">
        <v>0</v>
      </c>
      <c r="FT27">
        <v>0</v>
      </c>
      <c r="FU27">
        <v>0.99879154078549848</v>
      </c>
      <c r="FV27">
        <v>0.99033232628398793</v>
      </c>
      <c r="FW27">
        <v>0.74721175617071911</v>
      </c>
      <c r="FX27">
        <v>0</v>
      </c>
      <c r="FY27">
        <v>83.645218568318981</v>
      </c>
      <c r="FZ27">
        <v>4.1417133509365964</v>
      </c>
      <c r="GA27">
        <v>0</v>
      </c>
      <c r="GB27">
        <v>0</v>
      </c>
      <c r="GC27">
        <v>203.69632862215045</v>
      </c>
      <c r="GD27">
        <v>0.75699941410775606</v>
      </c>
      <c r="GE27">
        <v>0.60013775188302909</v>
      </c>
      <c r="GF27">
        <v>0.77737936603231306</v>
      </c>
      <c r="GG27">
        <v>118.66314199395771</v>
      </c>
      <c r="GH27">
        <v>0</v>
      </c>
      <c r="GI27">
        <v>0</v>
      </c>
      <c r="GJ27">
        <v>0</v>
      </c>
      <c r="GK27">
        <v>1.0325481229657818E-2</v>
      </c>
      <c r="GL27">
        <v>5.0486343340163109E-2</v>
      </c>
      <c r="GM27">
        <v>0.22930513595166163</v>
      </c>
      <c r="GN27">
        <v>0.22930513595166163</v>
      </c>
      <c r="GO27">
        <v>0.29909365558912387</v>
      </c>
      <c r="GP27">
        <v>0.29909365558912387</v>
      </c>
      <c r="GQ27">
        <v>8.6238670694864048</v>
      </c>
      <c r="GR27">
        <v>8.6238670694864048</v>
      </c>
      <c r="GS27">
        <v>120.43433794646018</v>
      </c>
      <c r="GT27">
        <v>2.7363356232402056</v>
      </c>
      <c r="GU27">
        <v>4.9026908038673067</v>
      </c>
      <c r="GV27">
        <v>0</v>
      </c>
      <c r="GW27">
        <v>0</v>
      </c>
      <c r="GX27">
        <v>0.27626869419904909</v>
      </c>
      <c r="GY27">
        <v>277.49337795893763</v>
      </c>
      <c r="GZ27">
        <v>266.34129835900978</v>
      </c>
      <c r="HA27">
        <v>9.2451779898433672E-2</v>
      </c>
      <c r="HB27">
        <v>-4.4744656514901067</v>
      </c>
      <c r="HC27">
        <v>4.5990605237256399E-2</v>
      </c>
    </row>
    <row r="28" spans="1:211" x14ac:dyDescent="0.25">
      <c r="A28" t="s">
        <v>3720</v>
      </c>
      <c r="B28">
        <v>23</v>
      </c>
      <c r="C28">
        <v>179</v>
      </c>
      <c r="D28">
        <v>1311</v>
      </c>
      <c r="E28">
        <v>4911</v>
      </c>
      <c r="F28">
        <v>1690</v>
      </c>
      <c r="G28">
        <v>1700</v>
      </c>
      <c r="H28">
        <v>231</v>
      </c>
      <c r="I28">
        <v>10</v>
      </c>
      <c r="J28">
        <v>0</v>
      </c>
      <c r="K28">
        <v>0</v>
      </c>
      <c r="L28">
        <v>0</v>
      </c>
      <c r="M28">
        <v>1</v>
      </c>
      <c r="N28">
        <v>0</v>
      </c>
      <c r="O28">
        <v>60</v>
      </c>
      <c r="P28">
        <v>1</v>
      </c>
      <c r="Q28">
        <v>-3</v>
      </c>
      <c r="R28">
        <v>-3</v>
      </c>
      <c r="S28">
        <v>20</v>
      </c>
      <c r="T28">
        <v>70</v>
      </c>
      <c r="U28">
        <v>0</v>
      </c>
      <c r="V28">
        <v>0</v>
      </c>
      <c r="W28">
        <v>0</v>
      </c>
      <c r="X28">
        <v>1</v>
      </c>
      <c r="Y28">
        <v>1</v>
      </c>
      <c r="Z28">
        <v>1</v>
      </c>
      <c r="AA28">
        <v>0</v>
      </c>
      <c r="AB28">
        <v>80</v>
      </c>
      <c r="AC28">
        <v>5</v>
      </c>
      <c r="AD28">
        <v>-3</v>
      </c>
      <c r="AE28">
        <v>-3</v>
      </c>
      <c r="AF28">
        <v>230</v>
      </c>
      <c r="AG28">
        <v>1</v>
      </c>
      <c r="AH28">
        <v>1</v>
      </c>
      <c r="AI28">
        <v>1</v>
      </c>
      <c r="AJ28">
        <v>150</v>
      </c>
      <c r="AK28">
        <v>-3</v>
      </c>
      <c r="AL28">
        <v>-3</v>
      </c>
      <c r="AM28">
        <v>-3</v>
      </c>
      <c r="AN28">
        <v>0</v>
      </c>
      <c r="AO28">
        <v>0</v>
      </c>
      <c r="AP28">
        <v>0</v>
      </c>
      <c r="AQ28">
        <v>0</v>
      </c>
      <c r="AR28">
        <v>0</v>
      </c>
      <c r="AS28">
        <v>0</v>
      </c>
      <c r="AT28">
        <v>0</v>
      </c>
      <c r="AU28">
        <v>0</v>
      </c>
      <c r="AV28">
        <v>140</v>
      </c>
      <c r="AW28">
        <v>3</v>
      </c>
      <c r="AX28">
        <v>6</v>
      </c>
      <c r="AY28">
        <v>-3</v>
      </c>
      <c r="AZ28">
        <v>-3</v>
      </c>
      <c r="BA28">
        <v>0</v>
      </c>
      <c r="BB28">
        <v>300</v>
      </c>
      <c r="BC28">
        <v>300</v>
      </c>
      <c r="BD28">
        <v>0</v>
      </c>
      <c r="BE28">
        <v>-88</v>
      </c>
      <c r="BH28">
        <v>15</v>
      </c>
      <c r="BI28">
        <v>0</v>
      </c>
      <c r="BJ28">
        <v>36</v>
      </c>
      <c r="BK28">
        <v>36</v>
      </c>
      <c r="BL28">
        <v>1</v>
      </c>
      <c r="BM28">
        <v>0</v>
      </c>
      <c r="BN28">
        <v>60</v>
      </c>
      <c r="BO28">
        <v>1</v>
      </c>
      <c r="BP28">
        <v>-3</v>
      </c>
      <c r="BQ28">
        <v>-3</v>
      </c>
      <c r="BR28">
        <v>20</v>
      </c>
      <c r="BS28">
        <v>111</v>
      </c>
      <c r="BT28">
        <v>0</v>
      </c>
      <c r="BU28">
        <v>22</v>
      </c>
      <c r="BV28">
        <v>7</v>
      </c>
      <c r="BW28">
        <v>1</v>
      </c>
      <c r="BX28">
        <v>1</v>
      </c>
      <c r="BY28">
        <v>1</v>
      </c>
      <c r="BZ28">
        <v>1</v>
      </c>
      <c r="CA28">
        <v>120</v>
      </c>
      <c r="CB28">
        <v>11</v>
      </c>
      <c r="CC28">
        <v>-3</v>
      </c>
      <c r="CD28">
        <v>-3</v>
      </c>
      <c r="CE28">
        <v>277</v>
      </c>
      <c r="CF28">
        <v>1</v>
      </c>
      <c r="CG28">
        <v>1</v>
      </c>
      <c r="CH28">
        <v>1</v>
      </c>
      <c r="CI28">
        <v>150</v>
      </c>
      <c r="CJ28">
        <v>-3</v>
      </c>
      <c r="CK28">
        <v>-3</v>
      </c>
      <c r="CL28">
        <v>-3</v>
      </c>
      <c r="CM28">
        <v>1</v>
      </c>
      <c r="CN28">
        <v>1</v>
      </c>
      <c r="CO28">
        <v>0</v>
      </c>
      <c r="CP28">
        <v>0</v>
      </c>
      <c r="CQ28">
        <v>0</v>
      </c>
      <c r="CR28">
        <v>0</v>
      </c>
      <c r="CS28">
        <v>0</v>
      </c>
      <c r="CT28">
        <v>0</v>
      </c>
      <c r="CU28">
        <v>180</v>
      </c>
      <c r="CV28">
        <v>4</v>
      </c>
      <c r="CW28">
        <v>12</v>
      </c>
      <c r="CX28">
        <v>-3</v>
      </c>
      <c r="CY28">
        <v>-3</v>
      </c>
      <c r="CZ28">
        <v>43</v>
      </c>
      <c r="DA28">
        <v>388</v>
      </c>
      <c r="DB28">
        <v>508</v>
      </c>
      <c r="DC28">
        <v>1</v>
      </c>
      <c r="DD28">
        <v>88</v>
      </c>
      <c r="DG28">
        <v>14.213746223564954</v>
      </c>
      <c r="DH28">
        <v>0</v>
      </c>
      <c r="DI28">
        <v>1.9139374450329556</v>
      </c>
      <c r="DJ28">
        <v>1.7716151915550182</v>
      </c>
      <c r="DK28">
        <v>0.64230750320780072</v>
      </c>
      <c r="DL28">
        <v>1.2084592145015106E-3</v>
      </c>
      <c r="DM28">
        <v>36.835826875358229</v>
      </c>
      <c r="DN28">
        <v>0.61393044792263707</v>
      </c>
      <c r="DO28">
        <v>0</v>
      </c>
      <c r="DP28">
        <v>0</v>
      </c>
      <c r="DQ28">
        <v>12.278608958452743</v>
      </c>
      <c r="DR28">
        <v>51.464520505343486</v>
      </c>
      <c r="DS28">
        <v>2.0862530574377324E-2</v>
      </c>
      <c r="DT28">
        <v>14.094039204895358</v>
      </c>
      <c r="DU28">
        <v>4.4688895646746722</v>
      </c>
      <c r="DV28">
        <v>0.99879154078549848</v>
      </c>
      <c r="DW28">
        <v>0.99033232628398793</v>
      </c>
      <c r="DX28">
        <v>0.82915407854984902</v>
      </c>
      <c r="DY28">
        <v>0.16491133113909084</v>
      </c>
      <c r="DZ28">
        <v>102.87847834408592</v>
      </c>
      <c r="EA28">
        <v>6.8331425025341819</v>
      </c>
      <c r="EB28">
        <v>0</v>
      </c>
      <c r="EC28">
        <v>0</v>
      </c>
      <c r="ED28">
        <v>209.99911822390766</v>
      </c>
      <c r="EE28">
        <v>0.65367602729758001</v>
      </c>
      <c r="EF28">
        <v>0.60338430811393484</v>
      </c>
      <c r="EG28">
        <v>0.61842110332631295</v>
      </c>
      <c r="EH28">
        <v>104.08971335168413</v>
      </c>
      <c r="EI28">
        <v>0</v>
      </c>
      <c r="EJ28">
        <v>0</v>
      </c>
      <c r="EK28">
        <v>0</v>
      </c>
      <c r="EL28">
        <v>2.2896184109139406E-2</v>
      </c>
      <c r="EM28">
        <v>0.1973150734231407</v>
      </c>
      <c r="EN28">
        <v>0.22930513595166163</v>
      </c>
      <c r="EO28">
        <v>0.22930513595166163</v>
      </c>
      <c r="EP28">
        <v>0.29909365558912387</v>
      </c>
      <c r="EQ28">
        <v>0.29909365558912387</v>
      </c>
      <c r="ER28">
        <v>8.6238670694864048</v>
      </c>
      <c r="ES28">
        <v>8.6238670694864048</v>
      </c>
      <c r="ET28">
        <v>131.60618002878979</v>
      </c>
      <c r="EU28">
        <v>2.9831892767584263</v>
      </c>
      <c r="EV28">
        <v>7.5624606235435596</v>
      </c>
      <c r="EW28">
        <v>0</v>
      </c>
      <c r="EX28">
        <v>0</v>
      </c>
      <c r="EY28">
        <v>5.5473359890175002</v>
      </c>
      <c r="EZ28">
        <v>288.34466417793703</v>
      </c>
      <c r="FA28">
        <v>306.65704868466867</v>
      </c>
      <c r="FB28">
        <v>0.20546315139372143</v>
      </c>
      <c r="FC28">
        <v>-12.687632885423767</v>
      </c>
      <c r="FD28">
        <v>0.38447662638086344</v>
      </c>
      <c r="FF28">
        <v>14.213746223564954</v>
      </c>
      <c r="FG28">
        <v>0</v>
      </c>
      <c r="FH28">
        <v>32.895350426156163</v>
      </c>
      <c r="FI28">
        <v>32.922432930217077</v>
      </c>
      <c r="FJ28">
        <v>0.76344410876132929</v>
      </c>
      <c r="FK28">
        <v>1.2084592145015106E-3</v>
      </c>
      <c r="FL28">
        <v>61.124783706428751</v>
      </c>
      <c r="FM28">
        <v>1.0187463951071454</v>
      </c>
      <c r="FN28">
        <v>0</v>
      </c>
      <c r="FO28">
        <v>0</v>
      </c>
      <c r="FP28">
        <v>20.374927902142907</v>
      </c>
      <c r="FQ28">
        <v>89.31789037246682</v>
      </c>
      <c r="FR28">
        <v>0.98688804758347548</v>
      </c>
      <c r="FS28">
        <v>12.599946351589132</v>
      </c>
      <c r="FT28">
        <v>4.1739090086828181</v>
      </c>
      <c r="FU28">
        <v>0.99879154078549848</v>
      </c>
      <c r="FV28">
        <v>0.99033232628398793</v>
      </c>
      <c r="FW28">
        <v>0.82915407854984902</v>
      </c>
      <c r="FX28">
        <v>0.85526249143794897</v>
      </c>
      <c r="FY28">
        <v>100.6192367584212</v>
      </c>
      <c r="FZ28">
        <v>8.1610271903323266</v>
      </c>
      <c r="GA28">
        <v>0</v>
      </c>
      <c r="GB28">
        <v>0</v>
      </c>
      <c r="GC28">
        <v>244.15962864492369</v>
      </c>
      <c r="GD28">
        <v>0.80313875458280382</v>
      </c>
      <c r="GE28">
        <v>0.66273799124419452</v>
      </c>
      <c r="GF28">
        <v>0.76187828943638825</v>
      </c>
      <c r="GG28">
        <v>118.66314199395771</v>
      </c>
      <c r="GH28">
        <v>0</v>
      </c>
      <c r="GI28">
        <v>0</v>
      </c>
      <c r="GJ28">
        <v>0</v>
      </c>
      <c r="GK28">
        <v>0.77754836345247746</v>
      </c>
      <c r="GL28">
        <v>0.28769620839840815</v>
      </c>
      <c r="GM28">
        <v>0.22930513595166163</v>
      </c>
      <c r="GN28">
        <v>0.22930513595166163</v>
      </c>
      <c r="GO28">
        <v>0.29909365558912387</v>
      </c>
      <c r="GP28">
        <v>0.29909365558912387</v>
      </c>
      <c r="GQ28">
        <v>8.6238670694864048</v>
      </c>
      <c r="GR28">
        <v>8.6238670694864048</v>
      </c>
      <c r="GS28">
        <v>167.31654538443428</v>
      </c>
      <c r="GT28">
        <v>3.6735404370572846</v>
      </c>
      <c r="GU28">
        <v>8.4250755287009067</v>
      </c>
      <c r="GV28">
        <v>0</v>
      </c>
      <c r="GW28">
        <v>0</v>
      </c>
      <c r="GX28">
        <v>38.152377097219315</v>
      </c>
      <c r="GY28">
        <v>347.08267402299606</v>
      </c>
      <c r="GZ28">
        <v>422.54254273816809</v>
      </c>
      <c r="HA28">
        <v>0.7945368486062786</v>
      </c>
      <c r="HB28">
        <v>29.725908922553778</v>
      </c>
      <c r="HC28">
        <v>0.61552337361913656</v>
      </c>
    </row>
    <row r="29" spans="1:211" x14ac:dyDescent="0.25">
      <c r="A29" t="s">
        <v>3720</v>
      </c>
      <c r="B29">
        <v>24</v>
      </c>
      <c r="C29" s="41">
        <v>3648</v>
      </c>
      <c r="D29">
        <v>2556</v>
      </c>
      <c r="E29">
        <v>3490</v>
      </c>
      <c r="F29" s="41">
        <v>5293</v>
      </c>
      <c r="G29">
        <v>3802</v>
      </c>
      <c r="H29">
        <v>1425</v>
      </c>
      <c r="I29">
        <v>15</v>
      </c>
      <c r="J29">
        <v>0</v>
      </c>
      <c r="K29">
        <v>0</v>
      </c>
      <c r="L29">
        <v>0</v>
      </c>
      <c r="M29">
        <v>0</v>
      </c>
      <c r="N29">
        <v>0</v>
      </c>
      <c r="O29">
        <v>0</v>
      </c>
      <c r="P29">
        <v>0</v>
      </c>
      <c r="Q29">
        <v>-3</v>
      </c>
      <c r="R29">
        <v>-3</v>
      </c>
      <c r="S29">
        <v>0</v>
      </c>
      <c r="T29">
        <v>15</v>
      </c>
      <c r="U29">
        <v>0</v>
      </c>
      <c r="V29">
        <v>0</v>
      </c>
      <c r="W29">
        <v>0</v>
      </c>
      <c r="X29">
        <v>1</v>
      </c>
      <c r="Y29">
        <v>1</v>
      </c>
      <c r="Z29">
        <v>1</v>
      </c>
      <c r="AA29">
        <v>0</v>
      </c>
      <c r="AB29">
        <v>120</v>
      </c>
      <c r="AC29">
        <v>6</v>
      </c>
      <c r="AD29">
        <v>-3</v>
      </c>
      <c r="AE29">
        <v>-3</v>
      </c>
      <c r="AF29">
        <v>270</v>
      </c>
      <c r="AG29">
        <v>1</v>
      </c>
      <c r="AH29">
        <v>1</v>
      </c>
      <c r="AI29">
        <v>1</v>
      </c>
      <c r="AJ29">
        <v>150</v>
      </c>
      <c r="AK29">
        <v>-3</v>
      </c>
      <c r="AL29">
        <v>-3</v>
      </c>
      <c r="AM29">
        <v>-3</v>
      </c>
      <c r="AN29">
        <v>0</v>
      </c>
      <c r="AO29">
        <v>0</v>
      </c>
      <c r="AP29">
        <v>0</v>
      </c>
      <c r="AQ29">
        <v>0</v>
      </c>
      <c r="AR29">
        <v>0</v>
      </c>
      <c r="AS29">
        <v>1</v>
      </c>
      <c r="AT29">
        <v>0</v>
      </c>
      <c r="AU29">
        <v>25</v>
      </c>
      <c r="AV29">
        <v>120</v>
      </c>
      <c r="AW29">
        <v>3</v>
      </c>
      <c r="AX29">
        <v>6</v>
      </c>
      <c r="AY29">
        <v>-3</v>
      </c>
      <c r="AZ29">
        <v>-3</v>
      </c>
      <c r="BA29">
        <v>0</v>
      </c>
      <c r="BB29">
        <v>310</v>
      </c>
      <c r="BC29">
        <v>310</v>
      </c>
      <c r="BD29">
        <v>0</v>
      </c>
      <c r="BE29">
        <v>-35</v>
      </c>
      <c r="BH29">
        <v>15</v>
      </c>
      <c r="BI29">
        <v>0</v>
      </c>
      <c r="BJ29">
        <v>0</v>
      </c>
      <c r="BK29">
        <v>0</v>
      </c>
      <c r="BL29">
        <v>1</v>
      </c>
      <c r="BM29">
        <v>0</v>
      </c>
      <c r="BN29">
        <v>60</v>
      </c>
      <c r="BO29">
        <v>1</v>
      </c>
      <c r="BP29">
        <v>-3</v>
      </c>
      <c r="BQ29">
        <v>-3</v>
      </c>
      <c r="BR29">
        <v>20</v>
      </c>
      <c r="BS29">
        <v>75</v>
      </c>
      <c r="BT29">
        <v>0</v>
      </c>
      <c r="BU29">
        <v>0</v>
      </c>
      <c r="BV29">
        <v>0</v>
      </c>
      <c r="BW29">
        <v>1</v>
      </c>
      <c r="BX29">
        <v>1</v>
      </c>
      <c r="BY29">
        <v>1</v>
      </c>
      <c r="BZ29">
        <v>1</v>
      </c>
      <c r="CA29">
        <v>120</v>
      </c>
      <c r="CB29">
        <v>11</v>
      </c>
      <c r="CC29">
        <v>-3</v>
      </c>
      <c r="CD29">
        <v>-3</v>
      </c>
      <c r="CE29">
        <v>270</v>
      </c>
      <c r="CF29">
        <v>1</v>
      </c>
      <c r="CG29">
        <v>1</v>
      </c>
      <c r="CH29">
        <v>1</v>
      </c>
      <c r="CI29">
        <v>150</v>
      </c>
      <c r="CJ29">
        <v>-3</v>
      </c>
      <c r="CK29">
        <v>-3</v>
      </c>
      <c r="CL29">
        <v>-3</v>
      </c>
      <c r="CM29">
        <v>0</v>
      </c>
      <c r="CN29">
        <v>1</v>
      </c>
      <c r="CO29">
        <v>0</v>
      </c>
      <c r="CP29">
        <v>0</v>
      </c>
      <c r="CQ29">
        <v>1</v>
      </c>
      <c r="CR29">
        <v>0</v>
      </c>
      <c r="CS29">
        <v>25</v>
      </c>
      <c r="CT29">
        <v>0</v>
      </c>
      <c r="CU29">
        <v>180</v>
      </c>
      <c r="CV29">
        <v>4</v>
      </c>
      <c r="CW29">
        <v>12</v>
      </c>
      <c r="CX29">
        <v>-3</v>
      </c>
      <c r="CY29">
        <v>-3</v>
      </c>
      <c r="CZ29">
        <v>0</v>
      </c>
      <c r="DA29">
        <v>345</v>
      </c>
      <c r="DB29">
        <v>445</v>
      </c>
      <c r="DC29">
        <v>1</v>
      </c>
      <c r="DD29">
        <v>35</v>
      </c>
      <c r="DG29">
        <v>14.213746223564954</v>
      </c>
      <c r="DH29">
        <v>3.7685289584244708</v>
      </c>
      <c r="DI29">
        <v>3.29439428021823</v>
      </c>
      <c r="DJ29">
        <v>4.4388239111172432</v>
      </c>
      <c r="DK29">
        <v>0.54991057058534865</v>
      </c>
      <c r="DL29">
        <v>1.2084592145015106E-3</v>
      </c>
      <c r="DM29">
        <v>33.777726796178165</v>
      </c>
      <c r="DN29">
        <v>0.56296211326963608</v>
      </c>
      <c r="DO29">
        <v>0</v>
      </c>
      <c r="DP29">
        <v>0</v>
      </c>
      <c r="DQ29">
        <v>11.259242265392718</v>
      </c>
      <c r="DR29">
        <v>50.854230034803059</v>
      </c>
      <c r="DS29">
        <v>7.4845156276344776E-2</v>
      </c>
      <c r="DT29">
        <v>0</v>
      </c>
      <c r="DU29">
        <v>0</v>
      </c>
      <c r="DV29">
        <v>0.99879154078549848</v>
      </c>
      <c r="DW29">
        <v>0.99033232628398793</v>
      </c>
      <c r="DX29">
        <v>0.82915407854984902</v>
      </c>
      <c r="DY29">
        <v>0</v>
      </c>
      <c r="DZ29">
        <v>98.5096371449972</v>
      </c>
      <c r="EA29">
        <v>5.6930717232080728</v>
      </c>
      <c r="EB29">
        <v>0</v>
      </c>
      <c r="EC29">
        <v>0</v>
      </c>
      <c r="ED29">
        <v>228.21889056635348</v>
      </c>
      <c r="EE29">
        <v>0.74832231947357686</v>
      </c>
      <c r="EF29">
        <v>0.68013227994408432</v>
      </c>
      <c r="EG29">
        <v>0.78418039885555679</v>
      </c>
      <c r="EH29">
        <v>118.66314199395771</v>
      </c>
      <c r="EI29">
        <v>0</v>
      </c>
      <c r="EJ29">
        <v>0</v>
      </c>
      <c r="EK29">
        <v>0</v>
      </c>
      <c r="EL29">
        <v>1.3953656635509071E-2</v>
      </c>
      <c r="EM29">
        <v>0.10869907244180954</v>
      </c>
      <c r="EN29">
        <v>0.22930513595166163</v>
      </c>
      <c r="EO29">
        <v>0.22930513595166163</v>
      </c>
      <c r="EP29">
        <v>0.29909365558912387</v>
      </c>
      <c r="EQ29">
        <v>0.29909365558912387</v>
      </c>
      <c r="ER29">
        <v>8.6238670694864048</v>
      </c>
      <c r="ES29">
        <v>8.6238670694864048</v>
      </c>
      <c r="ET29">
        <v>123.99036009016613</v>
      </c>
      <c r="EU29">
        <v>2.8182779456193354</v>
      </c>
      <c r="EV29">
        <v>6.3448059186667214</v>
      </c>
      <c r="EW29">
        <v>0</v>
      </c>
      <c r="EX29">
        <v>0</v>
      </c>
      <c r="EY29">
        <v>2.2618605746032272</v>
      </c>
      <c r="EZ29">
        <v>293.09129804189041</v>
      </c>
      <c r="FA29">
        <v>297.42309639455198</v>
      </c>
      <c r="FB29">
        <v>0.29367544441511928</v>
      </c>
      <c r="FC29">
        <v>-12.357504898532431</v>
      </c>
      <c r="FD29">
        <v>0.36017256992224761</v>
      </c>
      <c r="FF29">
        <v>14.213746223564954</v>
      </c>
      <c r="FG29">
        <v>2.5667105836351768E-2</v>
      </c>
      <c r="FH29">
        <v>0.55896083305075894</v>
      </c>
      <c r="FI29">
        <v>0.55960347857827886</v>
      </c>
      <c r="FJ29">
        <v>0.76344410876132929</v>
      </c>
      <c r="FK29">
        <v>1.2084592145015106E-3</v>
      </c>
      <c r="FL29">
        <v>52.610509417909611</v>
      </c>
      <c r="FM29">
        <v>0.87684182363182694</v>
      </c>
      <c r="FN29">
        <v>0</v>
      </c>
      <c r="FO29">
        <v>0</v>
      </c>
      <c r="FP29">
        <v>17.536836472636541</v>
      </c>
      <c r="FQ29">
        <v>66.342360928898302</v>
      </c>
      <c r="FR29">
        <v>9.958493442209862E-2</v>
      </c>
      <c r="FS29">
        <v>5.5513244247887688</v>
      </c>
      <c r="FT29">
        <v>1.8678299593528132</v>
      </c>
      <c r="FU29">
        <v>0.99879154078549848</v>
      </c>
      <c r="FV29">
        <v>0.99033232628398793</v>
      </c>
      <c r="FW29">
        <v>0.82915407854984902</v>
      </c>
      <c r="FX29">
        <v>0.90384622138098436</v>
      </c>
      <c r="FY29">
        <v>114.32079656060286</v>
      </c>
      <c r="FZ29">
        <v>8.1610271903323266</v>
      </c>
      <c r="GA29">
        <v>0</v>
      </c>
      <c r="GB29">
        <v>0</v>
      </c>
      <c r="GC29">
        <v>249.49453368716487</v>
      </c>
      <c r="GD29">
        <v>0.73411999612950241</v>
      </c>
      <c r="GE29">
        <v>0.77237884584577765</v>
      </c>
      <c r="GF29">
        <v>0.79663416386234021</v>
      </c>
      <c r="GG29">
        <v>118.66314199395771</v>
      </c>
      <c r="GH29">
        <v>0</v>
      </c>
      <c r="GI29">
        <v>0</v>
      </c>
      <c r="GJ29">
        <v>0</v>
      </c>
      <c r="GK29">
        <v>1.4720090832356258E-2</v>
      </c>
      <c r="GL29">
        <v>0.28769620839840815</v>
      </c>
      <c r="GM29">
        <v>0.22930513595166163</v>
      </c>
      <c r="GN29">
        <v>0.22930513595166163</v>
      </c>
      <c r="GO29">
        <v>0.29909365558912387</v>
      </c>
      <c r="GP29">
        <v>0.29909365558912387</v>
      </c>
      <c r="GQ29">
        <v>8.6238670694864048</v>
      </c>
      <c r="GR29">
        <v>8.6238670694864048</v>
      </c>
      <c r="GS29">
        <v>166.42180315264932</v>
      </c>
      <c r="GT29">
        <v>3.7221241670003193</v>
      </c>
      <c r="GU29">
        <v>8.4250755287009067</v>
      </c>
      <c r="GV29">
        <v>0</v>
      </c>
      <c r="GW29">
        <v>0</v>
      </c>
      <c r="GX29">
        <v>2.6152629404723067</v>
      </c>
      <c r="GY29">
        <v>331.20496506733275</v>
      </c>
      <c r="GZ29">
        <v>396.15838042307666</v>
      </c>
      <c r="HA29">
        <v>0.70632455558488072</v>
      </c>
      <c r="HB29">
        <v>28.703871476457842</v>
      </c>
      <c r="HC29">
        <v>0.63982743007775245</v>
      </c>
    </row>
    <row r="30" spans="1:211" x14ac:dyDescent="0.25">
      <c r="A30" t="s">
        <v>3720</v>
      </c>
      <c r="B30">
        <v>25</v>
      </c>
      <c r="C30">
        <v>1746</v>
      </c>
      <c r="D30">
        <v>5511</v>
      </c>
      <c r="E30">
        <v>6530</v>
      </c>
      <c r="F30">
        <v>5526</v>
      </c>
      <c r="G30">
        <v>4334</v>
      </c>
      <c r="H30">
        <v>4990</v>
      </c>
      <c r="I30">
        <v>15</v>
      </c>
      <c r="J30">
        <v>0</v>
      </c>
      <c r="K30">
        <v>8</v>
      </c>
      <c r="L30">
        <v>8</v>
      </c>
      <c r="M30">
        <v>1</v>
      </c>
      <c r="N30">
        <v>0</v>
      </c>
      <c r="O30">
        <v>60</v>
      </c>
      <c r="P30">
        <v>1</v>
      </c>
      <c r="Q30">
        <v>-3</v>
      </c>
      <c r="R30">
        <v>-3</v>
      </c>
      <c r="S30">
        <v>20</v>
      </c>
      <c r="T30">
        <v>83</v>
      </c>
      <c r="U30">
        <v>0</v>
      </c>
      <c r="V30">
        <v>0</v>
      </c>
      <c r="W30">
        <v>0</v>
      </c>
      <c r="X30">
        <v>1</v>
      </c>
      <c r="Y30">
        <v>1</v>
      </c>
      <c r="Z30">
        <v>1</v>
      </c>
      <c r="AA30">
        <v>0</v>
      </c>
      <c r="AB30">
        <v>80</v>
      </c>
      <c r="AC30">
        <v>5</v>
      </c>
      <c r="AD30">
        <v>-3</v>
      </c>
      <c r="AE30">
        <v>-3</v>
      </c>
      <c r="AF30">
        <v>230</v>
      </c>
      <c r="AG30">
        <v>1</v>
      </c>
      <c r="AH30">
        <v>1</v>
      </c>
      <c r="AI30">
        <v>1</v>
      </c>
      <c r="AJ30">
        <v>150</v>
      </c>
      <c r="AK30">
        <v>-3</v>
      </c>
      <c r="AL30">
        <v>-3</v>
      </c>
      <c r="AM30">
        <v>-3</v>
      </c>
      <c r="AN30">
        <v>0</v>
      </c>
      <c r="AO30">
        <v>0</v>
      </c>
      <c r="AP30">
        <v>2</v>
      </c>
      <c r="AQ30">
        <v>0</v>
      </c>
      <c r="AR30">
        <v>0</v>
      </c>
      <c r="AS30">
        <v>1</v>
      </c>
      <c r="AT30">
        <v>10</v>
      </c>
      <c r="AU30">
        <v>25</v>
      </c>
      <c r="AV30">
        <v>140</v>
      </c>
      <c r="AW30">
        <v>3</v>
      </c>
      <c r="AX30">
        <v>6</v>
      </c>
      <c r="AY30">
        <v>-3</v>
      </c>
      <c r="AZ30">
        <v>-3</v>
      </c>
      <c r="BA30">
        <v>8</v>
      </c>
      <c r="BB30">
        <v>338</v>
      </c>
      <c r="BC30">
        <v>338</v>
      </c>
      <c r="BD30">
        <v>1</v>
      </c>
      <c r="BE30">
        <v>98</v>
      </c>
      <c r="BH30">
        <v>10</v>
      </c>
      <c r="BI30">
        <v>0</v>
      </c>
      <c r="BJ30">
        <v>0</v>
      </c>
      <c r="BK30">
        <v>0</v>
      </c>
      <c r="BL30">
        <v>0</v>
      </c>
      <c r="BM30">
        <v>0</v>
      </c>
      <c r="BN30">
        <v>0</v>
      </c>
      <c r="BO30">
        <v>0</v>
      </c>
      <c r="BP30">
        <v>-3</v>
      </c>
      <c r="BQ30">
        <v>-3</v>
      </c>
      <c r="BR30">
        <v>0</v>
      </c>
      <c r="BS30">
        <v>10</v>
      </c>
      <c r="BT30">
        <v>0</v>
      </c>
      <c r="BU30">
        <v>0</v>
      </c>
      <c r="BV30">
        <v>0</v>
      </c>
      <c r="BW30">
        <v>1</v>
      </c>
      <c r="BX30">
        <v>1</v>
      </c>
      <c r="BY30">
        <v>1</v>
      </c>
      <c r="BZ30">
        <v>0</v>
      </c>
      <c r="CA30">
        <v>120</v>
      </c>
      <c r="CB30">
        <v>6</v>
      </c>
      <c r="CC30">
        <v>-3</v>
      </c>
      <c r="CD30">
        <v>-3</v>
      </c>
      <c r="CE30">
        <v>220</v>
      </c>
      <c r="CF30">
        <v>0</v>
      </c>
      <c r="CG30">
        <v>1</v>
      </c>
      <c r="CH30">
        <v>1</v>
      </c>
      <c r="CI30">
        <v>100</v>
      </c>
      <c r="CJ30">
        <v>-3</v>
      </c>
      <c r="CK30">
        <v>-3</v>
      </c>
      <c r="CL30">
        <v>-3</v>
      </c>
      <c r="CM30">
        <v>0</v>
      </c>
      <c r="CN30">
        <v>0</v>
      </c>
      <c r="CO30">
        <v>0</v>
      </c>
      <c r="CP30">
        <v>2</v>
      </c>
      <c r="CQ30">
        <v>1</v>
      </c>
      <c r="CR30">
        <v>0</v>
      </c>
      <c r="CS30">
        <v>25</v>
      </c>
      <c r="CT30">
        <v>10</v>
      </c>
      <c r="CU30">
        <v>120</v>
      </c>
      <c r="CV30">
        <v>3</v>
      </c>
      <c r="CW30">
        <v>6</v>
      </c>
      <c r="CX30">
        <v>-3</v>
      </c>
      <c r="CY30">
        <v>-3</v>
      </c>
      <c r="CZ30">
        <v>0</v>
      </c>
      <c r="DA30">
        <v>240</v>
      </c>
      <c r="DB30">
        <v>240</v>
      </c>
      <c r="DC30">
        <v>0</v>
      </c>
      <c r="DD30">
        <v>-98</v>
      </c>
      <c r="DG30">
        <v>14.213746223564954</v>
      </c>
      <c r="DH30">
        <v>0.14247587471174705</v>
      </c>
      <c r="DI30">
        <v>12.449756892039108</v>
      </c>
      <c r="DJ30">
        <v>12.411489114476419</v>
      </c>
      <c r="DK30">
        <v>0.54032458355097113</v>
      </c>
      <c r="DL30">
        <v>1.2084592145015106E-3</v>
      </c>
      <c r="DM30">
        <v>32.863079731117693</v>
      </c>
      <c r="DN30">
        <v>0.54771799551862821</v>
      </c>
      <c r="DO30">
        <v>0</v>
      </c>
      <c r="DP30">
        <v>0</v>
      </c>
      <c r="DQ30">
        <v>10.954359910372567</v>
      </c>
      <c r="DR30">
        <v>54.717584131830556</v>
      </c>
      <c r="DS30">
        <v>0.98542061412474602</v>
      </c>
      <c r="DT30">
        <v>11.707474982489527</v>
      </c>
      <c r="DU30">
        <v>3.8795509853539825</v>
      </c>
      <c r="DV30">
        <v>0.99879154078549848</v>
      </c>
      <c r="DW30">
        <v>0.99033232628398793</v>
      </c>
      <c r="DX30">
        <v>0.82915407854984902</v>
      </c>
      <c r="DY30">
        <v>2.0633591726293789E-2</v>
      </c>
      <c r="DZ30">
        <v>94.176453121113937</v>
      </c>
      <c r="EA30">
        <v>5.7920102222070557</v>
      </c>
      <c r="EB30">
        <v>0</v>
      </c>
      <c r="EC30">
        <v>0</v>
      </c>
      <c r="ED30">
        <v>221.06795049338132</v>
      </c>
      <c r="EE30">
        <v>0.59333110601667993</v>
      </c>
      <c r="EF30">
        <v>0.75852385991732008</v>
      </c>
      <c r="EG30">
        <v>0.76782904694308896</v>
      </c>
      <c r="EH30">
        <v>118.66314199395771</v>
      </c>
      <c r="EI30">
        <v>0</v>
      </c>
      <c r="EJ30">
        <v>0</v>
      </c>
      <c r="EK30">
        <v>0</v>
      </c>
      <c r="EL30">
        <v>0.10307053349107831</v>
      </c>
      <c r="EM30">
        <v>0.13534039597122305</v>
      </c>
      <c r="EN30">
        <v>0.22930513595166163</v>
      </c>
      <c r="EO30">
        <v>0.22930513595166163</v>
      </c>
      <c r="EP30">
        <v>0.29909365558912387</v>
      </c>
      <c r="EQ30">
        <v>0.29909365558912387</v>
      </c>
      <c r="ER30">
        <v>8.6238670694864048</v>
      </c>
      <c r="ES30">
        <v>8.6238670694864048</v>
      </c>
      <c r="ET30">
        <v>124.51082140419774</v>
      </c>
      <c r="EU30">
        <v>2.8389115373456293</v>
      </c>
      <c r="EV30">
        <v>6.778329092428633</v>
      </c>
      <c r="EW30">
        <v>0</v>
      </c>
      <c r="EX30">
        <v>0</v>
      </c>
      <c r="EY30">
        <v>15.905643479672726</v>
      </c>
      <c r="EZ30">
        <v>309.11560066251349</v>
      </c>
      <c r="FA30">
        <v>309.29826036645306</v>
      </c>
      <c r="FB30">
        <v>0.53554711993256932</v>
      </c>
      <c r="FC30">
        <v>14.726874088865568</v>
      </c>
      <c r="FD30">
        <v>0.47769416983837309</v>
      </c>
      <c r="FF30">
        <v>14.213746223564954</v>
      </c>
      <c r="FG30">
        <v>0.47021211402238028</v>
      </c>
      <c r="FH30">
        <v>0.55926881790202376</v>
      </c>
      <c r="FI30">
        <v>0.58283795239336955</v>
      </c>
      <c r="FJ30">
        <v>0.65342539348011253</v>
      </c>
      <c r="FK30">
        <v>1.2084592145015106E-3</v>
      </c>
      <c r="FL30">
        <v>38.368494960030397</v>
      </c>
      <c r="FM30">
        <v>0.63947491600050654</v>
      </c>
      <c r="FN30">
        <v>0</v>
      </c>
      <c r="FO30">
        <v>0</v>
      </c>
      <c r="FP30">
        <v>12.789498320010132</v>
      </c>
      <c r="FQ30">
        <v>52.481990668458863</v>
      </c>
      <c r="FR30">
        <v>0</v>
      </c>
      <c r="FS30">
        <v>8.1037963533982484</v>
      </c>
      <c r="FT30">
        <v>2.6534095673674978</v>
      </c>
      <c r="FU30">
        <v>0.99879154078549848</v>
      </c>
      <c r="FV30">
        <v>0.99033232628398793</v>
      </c>
      <c r="FW30">
        <v>0.82915407854984902</v>
      </c>
      <c r="FX30">
        <v>4.3267821934836817E-2</v>
      </c>
      <c r="FY30">
        <v>97.029004975925375</v>
      </c>
      <c r="FZ30">
        <v>6.4820290987255778</v>
      </c>
      <c r="GA30">
        <v>0</v>
      </c>
      <c r="GB30">
        <v>0</v>
      </c>
      <c r="GC30">
        <v>234.56863065184024</v>
      </c>
      <c r="GD30">
        <v>0.64674697837301043</v>
      </c>
      <c r="GE30">
        <v>0.8198795493699147</v>
      </c>
      <c r="GF30">
        <v>0.80517486525682402</v>
      </c>
      <c r="GG30">
        <v>118.66314199395771</v>
      </c>
      <c r="GH30">
        <v>0</v>
      </c>
      <c r="GI30">
        <v>0</v>
      </c>
      <c r="GJ30">
        <v>0</v>
      </c>
      <c r="GK30">
        <v>1.7755124526582011E-2</v>
      </c>
      <c r="GL30">
        <v>0.18284403836698893</v>
      </c>
      <c r="GM30">
        <v>0.22930513595166163</v>
      </c>
      <c r="GN30">
        <v>0.22930513595166163</v>
      </c>
      <c r="GO30">
        <v>0.29909365558912387</v>
      </c>
      <c r="GP30">
        <v>0.29909365558912387</v>
      </c>
      <c r="GQ30">
        <v>8.6238670694864048</v>
      </c>
      <c r="GR30">
        <v>8.6238670694864048</v>
      </c>
      <c r="GS30">
        <v>127.25132902217703</v>
      </c>
      <c r="GT30">
        <v>2.8615457675541727</v>
      </c>
      <c r="GU30">
        <v>7.3991034049527951</v>
      </c>
      <c r="GV30">
        <v>0</v>
      </c>
      <c r="GW30">
        <v>0</v>
      </c>
      <c r="GX30">
        <v>3.8565592633595625</v>
      </c>
      <c r="GY30">
        <v>302.92999788013503</v>
      </c>
      <c r="GZ30">
        <v>328.46394829616565</v>
      </c>
      <c r="HA30">
        <v>0.46445288006743068</v>
      </c>
      <c r="HB30">
        <v>13.430528146188706</v>
      </c>
      <c r="HC30">
        <v>0.52230583016162691</v>
      </c>
    </row>
    <row r="31" spans="1:211" x14ac:dyDescent="0.25">
      <c r="A31" t="s">
        <v>3720</v>
      </c>
      <c r="B31">
        <v>26</v>
      </c>
      <c r="C31">
        <v>2557</v>
      </c>
      <c r="D31">
        <v>2471</v>
      </c>
      <c r="E31">
        <v>6695</v>
      </c>
      <c r="F31">
        <v>6502</v>
      </c>
      <c r="G31">
        <v>2359</v>
      </c>
      <c r="H31">
        <v>6414</v>
      </c>
      <c r="I31">
        <v>15</v>
      </c>
      <c r="J31">
        <v>0</v>
      </c>
      <c r="K31">
        <v>1</v>
      </c>
      <c r="L31">
        <v>1</v>
      </c>
      <c r="M31">
        <v>0</v>
      </c>
      <c r="N31">
        <v>0</v>
      </c>
      <c r="O31">
        <v>0</v>
      </c>
      <c r="P31">
        <v>0</v>
      </c>
      <c r="Q31">
        <v>-3</v>
      </c>
      <c r="R31">
        <v>-3</v>
      </c>
      <c r="S31">
        <v>0</v>
      </c>
      <c r="T31">
        <v>16</v>
      </c>
      <c r="U31">
        <v>0</v>
      </c>
      <c r="V31">
        <v>136</v>
      </c>
      <c r="W31">
        <v>45</v>
      </c>
      <c r="X31">
        <v>1</v>
      </c>
      <c r="Y31">
        <v>1</v>
      </c>
      <c r="Z31">
        <v>1</v>
      </c>
      <c r="AA31">
        <v>0</v>
      </c>
      <c r="AB31">
        <v>120</v>
      </c>
      <c r="AC31">
        <v>6</v>
      </c>
      <c r="AD31">
        <v>-3</v>
      </c>
      <c r="AE31">
        <v>-3</v>
      </c>
      <c r="AF31">
        <v>265</v>
      </c>
      <c r="AG31">
        <v>1</v>
      </c>
      <c r="AH31">
        <v>1</v>
      </c>
      <c r="AI31">
        <v>0</v>
      </c>
      <c r="AJ31">
        <v>100</v>
      </c>
      <c r="AK31">
        <v>-3</v>
      </c>
      <c r="AL31">
        <v>-3</v>
      </c>
      <c r="AM31">
        <v>-3</v>
      </c>
      <c r="AN31">
        <v>1</v>
      </c>
      <c r="AO31">
        <v>0</v>
      </c>
      <c r="AP31">
        <v>0</v>
      </c>
      <c r="AQ31">
        <v>0</v>
      </c>
      <c r="AR31">
        <v>0</v>
      </c>
      <c r="AS31">
        <v>0</v>
      </c>
      <c r="AT31">
        <v>0</v>
      </c>
      <c r="AU31">
        <v>0</v>
      </c>
      <c r="AV31">
        <v>120</v>
      </c>
      <c r="AW31">
        <v>3</v>
      </c>
      <c r="AX31">
        <v>6</v>
      </c>
      <c r="AY31">
        <v>-3</v>
      </c>
      <c r="AZ31">
        <v>-3</v>
      </c>
      <c r="BA31">
        <v>46</v>
      </c>
      <c r="BB31">
        <v>281</v>
      </c>
      <c r="BC31">
        <v>301</v>
      </c>
      <c r="BD31">
        <v>0</v>
      </c>
      <c r="BE31">
        <v>-25</v>
      </c>
      <c r="BH31">
        <v>15</v>
      </c>
      <c r="BI31">
        <v>0</v>
      </c>
      <c r="BJ31">
        <v>0</v>
      </c>
      <c r="BK31">
        <v>0</v>
      </c>
      <c r="BL31">
        <v>1</v>
      </c>
      <c r="BM31">
        <v>0</v>
      </c>
      <c r="BN31">
        <v>60</v>
      </c>
      <c r="BO31">
        <v>1</v>
      </c>
      <c r="BP31">
        <v>-3</v>
      </c>
      <c r="BQ31">
        <v>-3</v>
      </c>
      <c r="BR31">
        <v>20</v>
      </c>
      <c r="BS31">
        <v>75</v>
      </c>
      <c r="BT31">
        <v>1</v>
      </c>
      <c r="BU31">
        <v>3</v>
      </c>
      <c r="BV31">
        <v>1</v>
      </c>
      <c r="BW31">
        <v>1</v>
      </c>
      <c r="BX31">
        <v>1</v>
      </c>
      <c r="BY31">
        <v>1</v>
      </c>
      <c r="BZ31">
        <v>0</v>
      </c>
      <c r="CA31">
        <v>80</v>
      </c>
      <c r="CB31">
        <v>5</v>
      </c>
      <c r="CC31">
        <v>-3</v>
      </c>
      <c r="CD31">
        <v>-3</v>
      </c>
      <c r="CE31">
        <v>231</v>
      </c>
      <c r="CF31">
        <v>1</v>
      </c>
      <c r="CG31">
        <v>1</v>
      </c>
      <c r="CH31">
        <v>1</v>
      </c>
      <c r="CI31">
        <v>150</v>
      </c>
      <c r="CJ31">
        <v>-3</v>
      </c>
      <c r="CK31">
        <v>-3</v>
      </c>
      <c r="CL31">
        <v>-3</v>
      </c>
      <c r="CM31">
        <v>0</v>
      </c>
      <c r="CN31">
        <v>0</v>
      </c>
      <c r="CO31">
        <v>0</v>
      </c>
      <c r="CP31">
        <v>0</v>
      </c>
      <c r="CQ31">
        <v>0</v>
      </c>
      <c r="CR31">
        <v>0</v>
      </c>
      <c r="CS31">
        <v>0</v>
      </c>
      <c r="CT31">
        <v>0</v>
      </c>
      <c r="CU31">
        <v>140</v>
      </c>
      <c r="CV31">
        <v>3</v>
      </c>
      <c r="CW31">
        <v>6</v>
      </c>
      <c r="CX31">
        <v>-3</v>
      </c>
      <c r="CY31">
        <v>-3</v>
      </c>
      <c r="CZ31">
        <v>1</v>
      </c>
      <c r="DA31">
        <v>306</v>
      </c>
      <c r="DB31">
        <v>306</v>
      </c>
      <c r="DC31">
        <v>1</v>
      </c>
      <c r="DD31">
        <v>25</v>
      </c>
      <c r="DG31">
        <v>14.213746223564954</v>
      </c>
      <c r="DH31">
        <v>5.8344762789629218E-2</v>
      </c>
      <c r="DI31">
        <v>10.973606167085991</v>
      </c>
      <c r="DJ31">
        <v>10.989477253688758</v>
      </c>
      <c r="DK31">
        <v>0.47112256736987457</v>
      </c>
      <c r="DL31">
        <v>1.2084592145015106E-3</v>
      </c>
      <c r="DM31">
        <v>29.630306610759447</v>
      </c>
      <c r="DN31">
        <v>0.49383844351265743</v>
      </c>
      <c r="DO31">
        <v>0</v>
      </c>
      <c r="DP31">
        <v>0</v>
      </c>
      <c r="DQ31">
        <v>9.876768870253148</v>
      </c>
      <c r="DR31">
        <v>50.439973329635748</v>
      </c>
      <c r="DS31">
        <v>3.816610005355671E-3</v>
      </c>
      <c r="DT31">
        <v>99.01306288070748</v>
      </c>
      <c r="DU31">
        <v>32.616856080190594</v>
      </c>
      <c r="DV31">
        <v>0.99879154078549848</v>
      </c>
      <c r="DW31">
        <v>0.99033232628398793</v>
      </c>
      <c r="DX31">
        <v>0.82915407854984902</v>
      </c>
      <c r="DY31">
        <v>0</v>
      </c>
      <c r="DZ31">
        <v>100.88989278237685</v>
      </c>
      <c r="EA31">
        <v>6.0750164809390679</v>
      </c>
      <c r="EB31">
        <v>0</v>
      </c>
      <c r="EC31">
        <v>0</v>
      </c>
      <c r="ED31">
        <v>229.44496238400151</v>
      </c>
      <c r="EE31">
        <v>0.79616259207483875</v>
      </c>
      <c r="EF31">
        <v>0.64984133340081696</v>
      </c>
      <c r="EG31">
        <v>0.41271421310504863</v>
      </c>
      <c r="EH31">
        <v>110.61275407408644</v>
      </c>
      <c r="EI31">
        <v>0</v>
      </c>
      <c r="EJ31">
        <v>0</v>
      </c>
      <c r="EK31">
        <v>0</v>
      </c>
      <c r="EL31">
        <v>0.87115038537156386</v>
      </c>
      <c r="EM31">
        <v>0.11469828040316221</v>
      </c>
      <c r="EN31">
        <v>0.22930513595166163</v>
      </c>
      <c r="EO31">
        <v>0.22930513595166163</v>
      </c>
      <c r="EP31">
        <v>0.29909365558912387</v>
      </c>
      <c r="EQ31">
        <v>0.29909365558912387</v>
      </c>
      <c r="ER31">
        <v>8.6238670694864048</v>
      </c>
      <c r="ES31">
        <v>8.6238670694864048</v>
      </c>
      <c r="ET31">
        <v>122.60788669502656</v>
      </c>
      <c r="EU31">
        <v>2.8182779456193354</v>
      </c>
      <c r="EV31">
        <v>6.4498623962694595</v>
      </c>
      <c r="EW31">
        <v>0</v>
      </c>
      <c r="EX31">
        <v>0</v>
      </c>
      <c r="EY31">
        <v>42.450150136569583</v>
      </c>
      <c r="EZ31">
        <v>284.18982376054601</v>
      </c>
      <c r="FA31">
        <v>301.82800924429603</v>
      </c>
      <c r="FB31">
        <v>0.38682491282512066</v>
      </c>
      <c r="FC31">
        <v>-6.0066033990195997</v>
      </c>
      <c r="FD31">
        <v>0.73316160234490513</v>
      </c>
      <c r="FF31">
        <v>14.213746223564954</v>
      </c>
      <c r="FG31">
        <v>0</v>
      </c>
      <c r="FH31">
        <v>1.4970373284018612</v>
      </c>
      <c r="FI31">
        <v>1.523498254293997</v>
      </c>
      <c r="FJ31">
        <v>0.76344410876132929</v>
      </c>
      <c r="FK31">
        <v>1.2084592145015106E-3</v>
      </c>
      <c r="FL31">
        <v>47.385136411680271</v>
      </c>
      <c r="FM31">
        <v>0.7897522735280047</v>
      </c>
      <c r="FN31">
        <v>0</v>
      </c>
      <c r="FO31">
        <v>0</v>
      </c>
      <c r="FP31">
        <v>15.79504547056009</v>
      </c>
      <c r="FQ31">
        <v>62.108660126707527</v>
      </c>
      <c r="FR31">
        <v>3.2317396085154312E-2</v>
      </c>
      <c r="FS31">
        <v>13.388243629945503</v>
      </c>
      <c r="FT31">
        <v>4.3201902322582297</v>
      </c>
      <c r="FU31">
        <v>0.99879154078549848</v>
      </c>
      <c r="FV31">
        <v>0.99033232628398793</v>
      </c>
      <c r="FW31">
        <v>0.82915407854984902</v>
      </c>
      <c r="FX31">
        <v>0</v>
      </c>
      <c r="FY31">
        <v>86.003164225407744</v>
      </c>
      <c r="FZ31">
        <v>5.1341831389511698</v>
      </c>
      <c r="GA31">
        <v>0</v>
      </c>
      <c r="GB31">
        <v>0</v>
      </c>
      <c r="GC31">
        <v>217.35513363655068</v>
      </c>
      <c r="GD31">
        <v>0.710145659908755</v>
      </c>
      <c r="GE31">
        <v>0.80062832496451986</v>
      </c>
      <c r="GF31">
        <v>0.83369218460168892</v>
      </c>
      <c r="GG31">
        <v>118.66314199395771</v>
      </c>
      <c r="GH31">
        <v>0</v>
      </c>
      <c r="GI31">
        <v>0</v>
      </c>
      <c r="GJ31">
        <v>0</v>
      </c>
      <c r="GK31">
        <v>2.1186654467800214E-2</v>
      </c>
      <c r="GL31">
        <v>8.1683683365582294E-2</v>
      </c>
      <c r="GM31">
        <v>0.22930513595166163</v>
      </c>
      <c r="GN31">
        <v>0.22930513595166163</v>
      </c>
      <c r="GO31">
        <v>0.29909365558912387</v>
      </c>
      <c r="GP31">
        <v>0.29909365558912387</v>
      </c>
      <c r="GQ31">
        <v>8.6238670694864048</v>
      </c>
      <c r="GR31">
        <v>8.6238670694864048</v>
      </c>
      <c r="GS31">
        <v>128.5261632953335</v>
      </c>
      <c r="GT31">
        <v>2.818277945619335</v>
      </c>
      <c r="GU31">
        <v>5.7965720490141095</v>
      </c>
      <c r="GV31">
        <v>0</v>
      </c>
      <c r="GW31">
        <v>0</v>
      </c>
      <c r="GX31">
        <v>5.0304375253918208</v>
      </c>
      <c r="GY31">
        <v>304.1968302763795</v>
      </c>
      <c r="GZ31">
        <v>295.10331525488903</v>
      </c>
      <c r="HA31">
        <v>0.61317508717487934</v>
      </c>
      <c r="HB31">
        <v>-16.895096765276353</v>
      </c>
      <c r="HC31">
        <v>0.26683839765509487</v>
      </c>
    </row>
    <row r="32" spans="1:211" x14ac:dyDescent="0.25">
      <c r="A32" t="s">
        <v>3720</v>
      </c>
      <c r="B32">
        <v>27</v>
      </c>
      <c r="C32">
        <v>4501</v>
      </c>
      <c r="D32">
        <v>4910</v>
      </c>
      <c r="E32">
        <v>2930</v>
      </c>
      <c r="F32">
        <v>971</v>
      </c>
      <c r="G32">
        <v>5468</v>
      </c>
      <c r="H32">
        <v>6443</v>
      </c>
      <c r="I32">
        <v>15</v>
      </c>
      <c r="J32">
        <v>0</v>
      </c>
      <c r="K32">
        <v>0</v>
      </c>
      <c r="L32">
        <v>0</v>
      </c>
      <c r="M32">
        <v>0</v>
      </c>
      <c r="N32">
        <v>0</v>
      </c>
      <c r="O32">
        <v>0</v>
      </c>
      <c r="P32">
        <v>0</v>
      </c>
      <c r="Q32">
        <v>-3</v>
      </c>
      <c r="R32">
        <v>-3</v>
      </c>
      <c r="S32">
        <v>0</v>
      </c>
      <c r="T32">
        <v>15</v>
      </c>
      <c r="U32">
        <v>0</v>
      </c>
      <c r="V32">
        <v>0</v>
      </c>
      <c r="W32">
        <v>0</v>
      </c>
      <c r="X32">
        <v>1</v>
      </c>
      <c r="Y32">
        <v>1</v>
      </c>
      <c r="Z32">
        <v>1</v>
      </c>
      <c r="AA32">
        <v>0</v>
      </c>
      <c r="AB32">
        <v>120</v>
      </c>
      <c r="AC32">
        <v>6</v>
      </c>
      <c r="AD32">
        <v>-3</v>
      </c>
      <c r="AE32">
        <v>-3</v>
      </c>
      <c r="AF32">
        <v>270</v>
      </c>
      <c r="AG32">
        <v>1</v>
      </c>
      <c r="AH32">
        <v>1</v>
      </c>
      <c r="AI32">
        <v>1</v>
      </c>
      <c r="AJ32">
        <v>150</v>
      </c>
      <c r="AK32">
        <v>-3</v>
      </c>
      <c r="AL32">
        <v>-3</v>
      </c>
      <c r="AM32">
        <v>-3</v>
      </c>
      <c r="AN32">
        <v>0</v>
      </c>
      <c r="AO32">
        <v>0</v>
      </c>
      <c r="AP32">
        <v>0</v>
      </c>
      <c r="AQ32">
        <v>0</v>
      </c>
      <c r="AR32">
        <v>0</v>
      </c>
      <c r="AS32">
        <v>0</v>
      </c>
      <c r="AT32">
        <v>0</v>
      </c>
      <c r="AU32">
        <v>0</v>
      </c>
      <c r="AV32">
        <v>120</v>
      </c>
      <c r="AW32">
        <v>3</v>
      </c>
      <c r="AX32">
        <v>6</v>
      </c>
      <c r="AY32">
        <v>-3</v>
      </c>
      <c r="AZ32">
        <v>-3</v>
      </c>
      <c r="BA32">
        <v>0</v>
      </c>
      <c r="BB32">
        <v>285</v>
      </c>
      <c r="BC32">
        <v>285</v>
      </c>
      <c r="BD32">
        <v>0</v>
      </c>
      <c r="BE32">
        <v>-48</v>
      </c>
      <c r="BH32">
        <v>15</v>
      </c>
      <c r="BI32">
        <v>0</v>
      </c>
      <c r="BJ32">
        <v>12</v>
      </c>
      <c r="BK32">
        <v>12</v>
      </c>
      <c r="BL32">
        <v>1</v>
      </c>
      <c r="BM32">
        <v>0</v>
      </c>
      <c r="BN32">
        <v>60</v>
      </c>
      <c r="BO32">
        <v>1</v>
      </c>
      <c r="BP32">
        <v>-3</v>
      </c>
      <c r="BQ32">
        <v>-3</v>
      </c>
      <c r="BR32">
        <v>20</v>
      </c>
      <c r="BS32">
        <v>87</v>
      </c>
      <c r="BT32">
        <v>0</v>
      </c>
      <c r="BU32">
        <v>49</v>
      </c>
      <c r="BV32">
        <v>16</v>
      </c>
      <c r="BW32">
        <v>1</v>
      </c>
      <c r="BX32">
        <v>1</v>
      </c>
      <c r="BY32">
        <v>1</v>
      </c>
      <c r="BZ32">
        <v>0</v>
      </c>
      <c r="CA32">
        <v>80</v>
      </c>
      <c r="CB32">
        <v>5</v>
      </c>
      <c r="CC32">
        <v>-3</v>
      </c>
      <c r="CD32">
        <v>-3</v>
      </c>
      <c r="CE32">
        <v>246</v>
      </c>
      <c r="CF32">
        <v>1</v>
      </c>
      <c r="CG32">
        <v>1</v>
      </c>
      <c r="CH32">
        <v>1</v>
      </c>
      <c r="CI32">
        <v>150</v>
      </c>
      <c r="CJ32">
        <v>-3</v>
      </c>
      <c r="CK32">
        <v>-3</v>
      </c>
      <c r="CL32">
        <v>-3</v>
      </c>
      <c r="CM32">
        <v>0</v>
      </c>
      <c r="CN32">
        <v>0</v>
      </c>
      <c r="CO32">
        <v>0</v>
      </c>
      <c r="CP32">
        <v>0</v>
      </c>
      <c r="CQ32">
        <v>0</v>
      </c>
      <c r="CR32">
        <v>0</v>
      </c>
      <c r="CS32">
        <v>0</v>
      </c>
      <c r="CT32">
        <v>0</v>
      </c>
      <c r="CU32">
        <v>140</v>
      </c>
      <c r="CV32">
        <v>3</v>
      </c>
      <c r="CW32">
        <v>6</v>
      </c>
      <c r="CX32">
        <v>-3</v>
      </c>
      <c r="CY32">
        <v>-3</v>
      </c>
      <c r="CZ32">
        <v>28</v>
      </c>
      <c r="DA32">
        <v>333</v>
      </c>
      <c r="DB32">
        <v>333</v>
      </c>
      <c r="DC32">
        <v>1</v>
      </c>
      <c r="DD32">
        <v>48</v>
      </c>
      <c r="DG32">
        <v>14.213746223564954</v>
      </c>
      <c r="DH32">
        <v>0</v>
      </c>
      <c r="DI32">
        <v>1.7146871485035224</v>
      </c>
      <c r="DJ32">
        <v>1.767053312647592</v>
      </c>
      <c r="DK32">
        <v>0.75667245877337863</v>
      </c>
      <c r="DL32">
        <v>1.2084592145015106E-3</v>
      </c>
      <c r="DM32">
        <v>50.651001426656052</v>
      </c>
      <c r="DN32">
        <v>0.84418335711093428</v>
      </c>
      <c r="DO32">
        <v>0</v>
      </c>
      <c r="DP32">
        <v>0</v>
      </c>
      <c r="DQ32">
        <v>16.883667142218684</v>
      </c>
      <c r="DR32">
        <v>63.341179724516003</v>
      </c>
      <c r="DS32">
        <v>6.8741522603760208E-2</v>
      </c>
      <c r="DT32">
        <v>5.6641502683178224</v>
      </c>
      <c r="DU32">
        <v>1.7253482426746167</v>
      </c>
      <c r="DV32">
        <v>0.99879154078549848</v>
      </c>
      <c r="DW32">
        <v>0.99033232628398793</v>
      </c>
      <c r="DX32">
        <v>0.82915407854984902</v>
      </c>
      <c r="DY32">
        <v>0.33861490306037673</v>
      </c>
      <c r="DZ32">
        <v>106.30251151804774</v>
      </c>
      <c r="EA32">
        <v>6.9153421437196894</v>
      </c>
      <c r="EB32">
        <v>0</v>
      </c>
      <c r="EC32">
        <v>0</v>
      </c>
      <c r="ED32">
        <v>239.3402227175043</v>
      </c>
      <c r="EE32">
        <v>0.81317767229388238</v>
      </c>
      <c r="EF32">
        <v>0.851762868409778</v>
      </c>
      <c r="EG32">
        <v>0.65561965056768412</v>
      </c>
      <c r="EH32">
        <v>118.66314199395771</v>
      </c>
      <c r="EI32">
        <v>0</v>
      </c>
      <c r="EJ32">
        <v>0</v>
      </c>
      <c r="EK32">
        <v>0</v>
      </c>
      <c r="EL32">
        <v>1.9717470993825148E-2</v>
      </c>
      <c r="EM32">
        <v>0.23221194239294485</v>
      </c>
      <c r="EN32">
        <v>0.22930513595166163</v>
      </c>
      <c r="EO32">
        <v>0.22930513595166163</v>
      </c>
      <c r="EP32">
        <v>0.29909365558912387</v>
      </c>
      <c r="EQ32">
        <v>0.29909365558912387</v>
      </c>
      <c r="ER32">
        <v>8.6238670694864048</v>
      </c>
      <c r="ES32">
        <v>8.6238670694864048</v>
      </c>
      <c r="ET32">
        <v>143.15938108940719</v>
      </c>
      <c r="EU32">
        <v>3.1568928486797128</v>
      </c>
      <c r="EV32">
        <v>7.9225727941910584</v>
      </c>
      <c r="EW32">
        <v>0</v>
      </c>
      <c r="EX32">
        <v>0</v>
      </c>
      <c r="EY32">
        <v>4.5524992211726119</v>
      </c>
      <c r="EZ32">
        <v>307.85259479860582</v>
      </c>
      <c r="FA32">
        <v>331.72055187700573</v>
      </c>
      <c r="FB32">
        <v>0.47153982076491269</v>
      </c>
      <c r="FC32">
        <v>15.807540804711845</v>
      </c>
      <c r="FD32">
        <v>0.54462074181476894</v>
      </c>
      <c r="FF32">
        <v>14.213746223564954</v>
      </c>
      <c r="FG32">
        <v>1.0663064959731058E-3</v>
      </c>
      <c r="FH32">
        <v>13.984114128133713</v>
      </c>
      <c r="FI32">
        <v>13.996669338172476</v>
      </c>
      <c r="FJ32">
        <v>0.74601782920571102</v>
      </c>
      <c r="FK32">
        <v>1.2084592145015106E-3</v>
      </c>
      <c r="FL32">
        <v>43.203034471784413</v>
      </c>
      <c r="FM32">
        <v>0.72005057452974031</v>
      </c>
      <c r="FN32">
        <v>0</v>
      </c>
      <c r="FO32">
        <v>0</v>
      </c>
      <c r="FP32">
        <v>14.401011490594801</v>
      </c>
      <c r="FQ32">
        <v>68.88747176909817</v>
      </c>
      <c r="FR32">
        <v>1.1719954463854017</v>
      </c>
      <c r="FS32">
        <v>91.845312926786463</v>
      </c>
      <c r="FT32">
        <v>30.459556824673616</v>
      </c>
      <c r="FU32">
        <v>0.99879154078549848</v>
      </c>
      <c r="FV32">
        <v>0.99033232628398793</v>
      </c>
      <c r="FW32">
        <v>0.82915407854984902</v>
      </c>
      <c r="FX32">
        <v>0</v>
      </c>
      <c r="FY32">
        <v>89.65668886604044</v>
      </c>
      <c r="FZ32">
        <v>6.0602572586148824</v>
      </c>
      <c r="GA32">
        <v>0</v>
      </c>
      <c r="GB32">
        <v>0</v>
      </c>
      <c r="GC32">
        <v>236.01296101873899</v>
      </c>
      <c r="GD32">
        <v>0.71152470268200529</v>
      </c>
      <c r="GE32">
        <v>0.53537167701080945</v>
      </c>
      <c r="GF32">
        <v>0.74544015254999818</v>
      </c>
      <c r="GG32">
        <v>118.66314199395771</v>
      </c>
      <c r="GH32">
        <v>0</v>
      </c>
      <c r="GI32">
        <v>0</v>
      </c>
      <c r="GJ32">
        <v>0</v>
      </c>
      <c r="GK32">
        <v>0.92153709503155967</v>
      </c>
      <c r="GL32">
        <v>0.13362130969019859</v>
      </c>
      <c r="GM32">
        <v>0.22930513595166163</v>
      </c>
      <c r="GN32">
        <v>0.22930513595166163</v>
      </c>
      <c r="GO32">
        <v>0.29909365558912387</v>
      </c>
      <c r="GP32">
        <v>0.29909365558912387</v>
      </c>
      <c r="GQ32">
        <v>8.6238670694864048</v>
      </c>
      <c r="GR32">
        <v>8.6238670694864048</v>
      </c>
      <c r="GS32">
        <v>127.13212931536822</v>
      </c>
      <c r="GT32">
        <v>2.8182779456193354</v>
      </c>
      <c r="GU32">
        <v>6.7526718498306142</v>
      </c>
      <c r="GV32">
        <v>0</v>
      </c>
      <c r="GW32">
        <v>0</v>
      </c>
      <c r="GX32">
        <v>46.047726578609357</v>
      </c>
      <c r="GY32">
        <v>312.80198416335946</v>
      </c>
      <c r="GZ32">
        <v>343.04136539676102</v>
      </c>
      <c r="HA32">
        <v>0.52846017923508737</v>
      </c>
      <c r="HB32">
        <v>6.507762180700599</v>
      </c>
      <c r="HC32">
        <v>0.45537925818523106</v>
      </c>
    </row>
    <row r="33" spans="1:211" x14ac:dyDescent="0.25">
      <c r="A33" t="s">
        <v>3720</v>
      </c>
      <c r="B33">
        <v>28</v>
      </c>
      <c r="C33">
        <v>2992</v>
      </c>
      <c r="D33">
        <v>3196</v>
      </c>
      <c r="E33">
        <v>4063</v>
      </c>
      <c r="F33">
        <v>6396</v>
      </c>
      <c r="G33">
        <v>6704</v>
      </c>
      <c r="H33">
        <v>3035</v>
      </c>
      <c r="I33">
        <v>10</v>
      </c>
      <c r="J33">
        <v>0</v>
      </c>
      <c r="K33">
        <v>4</v>
      </c>
      <c r="L33">
        <v>4</v>
      </c>
      <c r="M33">
        <v>1</v>
      </c>
      <c r="N33">
        <v>0</v>
      </c>
      <c r="O33">
        <v>60</v>
      </c>
      <c r="P33">
        <v>1</v>
      </c>
      <c r="Q33">
        <v>-3</v>
      </c>
      <c r="R33">
        <v>-3</v>
      </c>
      <c r="S33">
        <v>20</v>
      </c>
      <c r="T33">
        <v>74</v>
      </c>
      <c r="U33">
        <v>0</v>
      </c>
      <c r="V33">
        <v>4</v>
      </c>
      <c r="W33">
        <v>1</v>
      </c>
      <c r="X33">
        <v>1</v>
      </c>
      <c r="Y33">
        <v>1</v>
      </c>
      <c r="Z33">
        <v>1</v>
      </c>
      <c r="AA33">
        <v>1</v>
      </c>
      <c r="AB33">
        <v>120</v>
      </c>
      <c r="AC33">
        <v>11</v>
      </c>
      <c r="AD33">
        <v>-3</v>
      </c>
      <c r="AE33">
        <v>-3</v>
      </c>
      <c r="AF33">
        <v>271</v>
      </c>
      <c r="AG33">
        <v>1</v>
      </c>
      <c r="AH33">
        <v>1</v>
      </c>
      <c r="AI33">
        <v>1</v>
      </c>
      <c r="AJ33">
        <v>150</v>
      </c>
      <c r="AK33">
        <v>-3</v>
      </c>
      <c r="AL33">
        <v>-3</v>
      </c>
      <c r="AM33">
        <v>-3</v>
      </c>
      <c r="AN33">
        <v>0</v>
      </c>
      <c r="AO33">
        <v>1</v>
      </c>
      <c r="AP33">
        <v>0</v>
      </c>
      <c r="AQ33">
        <v>0</v>
      </c>
      <c r="AR33">
        <v>0</v>
      </c>
      <c r="AS33">
        <v>0</v>
      </c>
      <c r="AT33">
        <v>0</v>
      </c>
      <c r="AU33">
        <v>0</v>
      </c>
      <c r="AV33">
        <v>180</v>
      </c>
      <c r="AW33">
        <v>4</v>
      </c>
      <c r="AX33">
        <v>12</v>
      </c>
      <c r="AY33">
        <v>-3</v>
      </c>
      <c r="AZ33">
        <v>-3</v>
      </c>
      <c r="BA33">
        <v>5</v>
      </c>
      <c r="BB33">
        <v>345</v>
      </c>
      <c r="BC33">
        <v>445</v>
      </c>
      <c r="BD33">
        <v>1</v>
      </c>
      <c r="BE33">
        <v>210</v>
      </c>
      <c r="BH33">
        <v>15</v>
      </c>
      <c r="BI33">
        <v>0</v>
      </c>
      <c r="BJ33">
        <v>0</v>
      </c>
      <c r="BK33">
        <v>0</v>
      </c>
      <c r="BL33">
        <v>0</v>
      </c>
      <c r="BM33">
        <v>0</v>
      </c>
      <c r="BN33">
        <v>0</v>
      </c>
      <c r="BO33">
        <v>0</v>
      </c>
      <c r="BP33">
        <v>-3</v>
      </c>
      <c r="BQ33">
        <v>-3</v>
      </c>
      <c r="BR33">
        <v>0</v>
      </c>
      <c r="BS33">
        <v>15</v>
      </c>
      <c r="BT33">
        <v>0</v>
      </c>
      <c r="BU33">
        <v>0</v>
      </c>
      <c r="BV33">
        <v>0</v>
      </c>
      <c r="BW33">
        <v>1</v>
      </c>
      <c r="BX33">
        <v>1</v>
      </c>
      <c r="BY33">
        <v>1</v>
      </c>
      <c r="BZ33">
        <v>0</v>
      </c>
      <c r="CA33">
        <v>120</v>
      </c>
      <c r="CB33">
        <v>6</v>
      </c>
      <c r="CC33">
        <v>-3</v>
      </c>
      <c r="CD33">
        <v>-3</v>
      </c>
      <c r="CE33">
        <v>120</v>
      </c>
      <c r="CF33">
        <v>0</v>
      </c>
      <c r="CG33">
        <v>0</v>
      </c>
      <c r="CH33">
        <v>0</v>
      </c>
      <c r="CI33">
        <v>0</v>
      </c>
      <c r="CJ33">
        <v>-3</v>
      </c>
      <c r="CK33">
        <v>-3</v>
      </c>
      <c r="CL33">
        <v>-3</v>
      </c>
      <c r="CM33">
        <v>0</v>
      </c>
      <c r="CN33">
        <v>0</v>
      </c>
      <c r="CO33">
        <v>0</v>
      </c>
      <c r="CP33">
        <v>0</v>
      </c>
      <c r="CQ33">
        <v>0</v>
      </c>
      <c r="CR33">
        <v>0</v>
      </c>
      <c r="CS33">
        <v>0</v>
      </c>
      <c r="CT33">
        <v>0</v>
      </c>
      <c r="CU33">
        <v>120</v>
      </c>
      <c r="CV33">
        <v>3</v>
      </c>
      <c r="CW33">
        <v>6</v>
      </c>
      <c r="CX33">
        <v>-3</v>
      </c>
      <c r="CY33">
        <v>-3</v>
      </c>
      <c r="CZ33">
        <v>0</v>
      </c>
      <c r="DA33">
        <v>135</v>
      </c>
      <c r="DB33">
        <v>135</v>
      </c>
      <c r="DC33">
        <v>0</v>
      </c>
      <c r="DD33">
        <v>-210</v>
      </c>
      <c r="DG33">
        <v>14.213746223564954</v>
      </c>
      <c r="DH33">
        <v>0</v>
      </c>
      <c r="DI33">
        <v>5.0548814300771374</v>
      </c>
      <c r="DJ33">
        <v>5.0693322274786645</v>
      </c>
      <c r="DK33">
        <v>0.76344410876132929</v>
      </c>
      <c r="DL33">
        <v>1.2084592145015106E-3</v>
      </c>
      <c r="DM33">
        <v>56.35449187783437</v>
      </c>
      <c r="DN33">
        <v>0.93924153129723997</v>
      </c>
      <c r="DO33">
        <v>0</v>
      </c>
      <c r="DP33">
        <v>0</v>
      </c>
      <c r="DQ33">
        <v>18.784830625944796</v>
      </c>
      <c r="DR33">
        <v>71.172911129873384</v>
      </c>
      <c r="DS33">
        <v>0.10479172603666946</v>
      </c>
      <c r="DT33">
        <v>3.7947845202274726</v>
      </c>
      <c r="DU33">
        <v>1.1853144304214553</v>
      </c>
      <c r="DV33">
        <v>0.99879154078549848</v>
      </c>
      <c r="DW33">
        <v>0.99033232628398793</v>
      </c>
      <c r="DX33">
        <v>0.82915407854984902</v>
      </c>
      <c r="DY33">
        <v>0.50537315593138821</v>
      </c>
      <c r="DZ33">
        <v>100.83677719681606</v>
      </c>
      <c r="EA33">
        <v>7.7361955583758988</v>
      </c>
      <c r="EB33">
        <v>0</v>
      </c>
      <c r="EC33">
        <v>0</v>
      </c>
      <c r="ED33">
        <v>219.97347828174858</v>
      </c>
      <c r="EE33">
        <v>0.67494048521601957</v>
      </c>
      <c r="EF33">
        <v>0.7184706083578436</v>
      </c>
      <c r="EG33">
        <v>0.71480513784983279</v>
      </c>
      <c r="EH33">
        <v>118.66314199395771</v>
      </c>
      <c r="EI33">
        <v>0</v>
      </c>
      <c r="EJ33">
        <v>0</v>
      </c>
      <c r="EK33">
        <v>0</v>
      </c>
      <c r="EL33">
        <v>2.47804551462808E-2</v>
      </c>
      <c r="EM33">
        <v>0.28769620839840815</v>
      </c>
      <c r="EN33">
        <v>0.22930513595166163</v>
      </c>
      <c r="EO33">
        <v>0.22930513595166163</v>
      </c>
      <c r="EP33">
        <v>0.29909365558912387</v>
      </c>
      <c r="EQ33">
        <v>0.29909365558912387</v>
      </c>
      <c r="ER33">
        <v>8.6238670694864048</v>
      </c>
      <c r="ES33">
        <v>8.6238670694864048</v>
      </c>
      <c r="ET33">
        <v>151.73087468797377</v>
      </c>
      <c r="EU33">
        <v>3.3236511015507242</v>
      </c>
      <c r="EV33">
        <v>8.4250755287009067</v>
      </c>
      <c r="EW33">
        <v>0</v>
      </c>
      <c r="EX33">
        <v>0</v>
      </c>
      <c r="EY33">
        <v>6.075103233865832</v>
      </c>
      <c r="EZ33">
        <v>310.75004140744164</v>
      </c>
      <c r="FA33">
        <v>347.00764100058097</v>
      </c>
      <c r="FB33">
        <v>0.88718076956959047</v>
      </c>
      <c r="FC33">
        <v>48.070980009531752</v>
      </c>
      <c r="FD33">
        <v>0.93811880715915907</v>
      </c>
      <c r="FF33">
        <v>14.213746223564954</v>
      </c>
      <c r="FG33">
        <v>0.51934674496437516</v>
      </c>
      <c r="FH33">
        <v>1.7281939617348716</v>
      </c>
      <c r="FI33">
        <v>1.9103908265833596</v>
      </c>
      <c r="FJ33">
        <v>0.36854376412435758</v>
      </c>
      <c r="FK33">
        <v>1.2084592145015106E-3</v>
      </c>
      <c r="FL33">
        <v>21.364867041870625</v>
      </c>
      <c r="FM33">
        <v>0.35608111736451037</v>
      </c>
      <c r="FN33">
        <v>0</v>
      </c>
      <c r="FO33">
        <v>0</v>
      </c>
      <c r="FP33">
        <v>7.121622347290212</v>
      </c>
      <c r="FQ33">
        <v>41.568816101761399</v>
      </c>
      <c r="FR33">
        <v>2.3397287364893708E-2</v>
      </c>
      <c r="FS33">
        <v>0</v>
      </c>
      <c r="FT33">
        <v>0</v>
      </c>
      <c r="FU33">
        <v>0.99879154078549848</v>
      </c>
      <c r="FV33">
        <v>0.99033232628398793</v>
      </c>
      <c r="FW33">
        <v>0.80008786920630881</v>
      </c>
      <c r="FX33">
        <v>3.7584781881337126E-3</v>
      </c>
      <c r="FY33">
        <v>105.74094716681587</v>
      </c>
      <c r="FZ33">
        <v>5.6443150934644297</v>
      </c>
      <c r="GA33">
        <v>0</v>
      </c>
      <c r="GB33">
        <v>0</v>
      </c>
      <c r="GC33">
        <v>203.15347305043144</v>
      </c>
      <c r="GD33">
        <v>0.56394756450550654</v>
      </c>
      <c r="GE33">
        <v>0.60251733312736278</v>
      </c>
      <c r="GF33">
        <v>0.41688088010418911</v>
      </c>
      <c r="GG33">
        <v>89.334721722649832</v>
      </c>
      <c r="GH33">
        <v>0</v>
      </c>
      <c r="GI33">
        <v>0</v>
      </c>
      <c r="GJ33">
        <v>0</v>
      </c>
      <c r="GK33">
        <v>1.1367470120206891E-2</v>
      </c>
      <c r="GL33">
        <v>9.1791880404615056E-2</v>
      </c>
      <c r="GM33">
        <v>0.22930513595166163</v>
      </c>
      <c r="GN33">
        <v>0.22930513595166163</v>
      </c>
      <c r="GO33">
        <v>0.29909365558912387</v>
      </c>
      <c r="GP33">
        <v>0.29909365558912387</v>
      </c>
      <c r="GQ33">
        <v>8.6238670694864048</v>
      </c>
      <c r="GR33">
        <v>8.6238670694864048</v>
      </c>
      <c r="GS33">
        <v>118.84043092584739</v>
      </c>
      <c r="GT33">
        <v>2.7929702144639292</v>
      </c>
      <c r="GU33">
        <v>6.0184755456799213</v>
      </c>
      <c r="GV33">
        <v>0</v>
      </c>
      <c r="GW33">
        <v>0</v>
      </c>
      <c r="GX33">
        <v>0.90943387458341896</v>
      </c>
      <c r="GY33">
        <v>221.18714275123472</v>
      </c>
      <c r="GZ33">
        <v>224.61982400032804</v>
      </c>
      <c r="HA33">
        <v>0.11281923043040953</v>
      </c>
      <c r="HB33">
        <v>-53.653628142212639</v>
      </c>
      <c r="HC33">
        <v>6.1881192840840926E-2</v>
      </c>
    </row>
    <row r="34" spans="1:211" x14ac:dyDescent="0.25">
      <c r="A34" t="s">
        <v>3720</v>
      </c>
      <c r="B34">
        <v>29</v>
      </c>
      <c r="C34">
        <v>4125</v>
      </c>
      <c r="D34">
        <v>3646</v>
      </c>
      <c r="E34">
        <v>5006</v>
      </c>
      <c r="F34">
        <v>5607</v>
      </c>
      <c r="G34">
        <v>2974</v>
      </c>
      <c r="H34">
        <v>1577</v>
      </c>
      <c r="I34">
        <v>10</v>
      </c>
      <c r="J34">
        <v>0</v>
      </c>
      <c r="K34">
        <v>0</v>
      </c>
      <c r="L34">
        <v>0</v>
      </c>
      <c r="M34">
        <v>0</v>
      </c>
      <c r="N34">
        <v>0</v>
      </c>
      <c r="O34">
        <v>0</v>
      </c>
      <c r="P34">
        <v>0</v>
      </c>
      <c r="Q34">
        <v>-3</v>
      </c>
      <c r="R34">
        <v>-3</v>
      </c>
      <c r="S34">
        <v>0</v>
      </c>
      <c r="T34">
        <v>10</v>
      </c>
      <c r="U34">
        <v>0</v>
      </c>
      <c r="V34">
        <v>0</v>
      </c>
      <c r="W34">
        <v>0</v>
      </c>
      <c r="X34">
        <v>1</v>
      </c>
      <c r="Y34">
        <v>1</v>
      </c>
      <c r="Z34">
        <v>1</v>
      </c>
      <c r="AA34">
        <v>0</v>
      </c>
      <c r="AB34">
        <v>120</v>
      </c>
      <c r="AC34">
        <v>6</v>
      </c>
      <c r="AD34">
        <v>-3</v>
      </c>
      <c r="AE34">
        <v>-3</v>
      </c>
      <c r="AF34">
        <v>220</v>
      </c>
      <c r="AG34">
        <v>0</v>
      </c>
      <c r="AH34">
        <v>1</v>
      </c>
      <c r="AI34">
        <v>1</v>
      </c>
      <c r="AJ34">
        <v>100</v>
      </c>
      <c r="AK34">
        <v>-3</v>
      </c>
      <c r="AL34">
        <v>-3</v>
      </c>
      <c r="AM34">
        <v>-3</v>
      </c>
      <c r="AN34">
        <v>0</v>
      </c>
      <c r="AO34">
        <v>0</v>
      </c>
      <c r="AP34">
        <v>0</v>
      </c>
      <c r="AQ34">
        <v>0</v>
      </c>
      <c r="AR34">
        <v>0</v>
      </c>
      <c r="AS34">
        <v>0</v>
      </c>
      <c r="AT34">
        <v>0</v>
      </c>
      <c r="AU34">
        <v>0</v>
      </c>
      <c r="AV34">
        <v>120</v>
      </c>
      <c r="AW34">
        <v>3</v>
      </c>
      <c r="AX34">
        <v>6</v>
      </c>
      <c r="AY34">
        <v>-3</v>
      </c>
      <c r="AZ34">
        <v>-3</v>
      </c>
      <c r="BA34">
        <v>0</v>
      </c>
      <c r="BB34">
        <v>230</v>
      </c>
      <c r="BC34">
        <v>230</v>
      </c>
      <c r="BD34">
        <v>0</v>
      </c>
      <c r="BE34">
        <v>-66</v>
      </c>
      <c r="BH34">
        <v>15</v>
      </c>
      <c r="BI34">
        <v>0</v>
      </c>
      <c r="BJ34">
        <v>1</v>
      </c>
      <c r="BK34">
        <v>1</v>
      </c>
      <c r="BL34">
        <v>1</v>
      </c>
      <c r="BM34">
        <v>0</v>
      </c>
      <c r="BN34">
        <v>60</v>
      </c>
      <c r="BO34">
        <v>1</v>
      </c>
      <c r="BP34">
        <v>-3</v>
      </c>
      <c r="BQ34">
        <v>-3</v>
      </c>
      <c r="BR34">
        <v>20</v>
      </c>
      <c r="BS34">
        <v>76</v>
      </c>
      <c r="BT34">
        <v>0</v>
      </c>
      <c r="BU34">
        <v>0</v>
      </c>
      <c r="BV34">
        <v>0</v>
      </c>
      <c r="BW34">
        <v>1</v>
      </c>
      <c r="BX34">
        <v>1</v>
      </c>
      <c r="BY34">
        <v>1</v>
      </c>
      <c r="BZ34">
        <v>1</v>
      </c>
      <c r="CA34">
        <v>120</v>
      </c>
      <c r="CB34">
        <v>11</v>
      </c>
      <c r="CC34">
        <v>-3</v>
      </c>
      <c r="CD34">
        <v>-3</v>
      </c>
      <c r="CE34">
        <v>220</v>
      </c>
      <c r="CF34">
        <v>0</v>
      </c>
      <c r="CG34">
        <v>1</v>
      </c>
      <c r="CH34">
        <v>1</v>
      </c>
      <c r="CI34">
        <v>100</v>
      </c>
      <c r="CJ34">
        <v>-3</v>
      </c>
      <c r="CK34">
        <v>-3</v>
      </c>
      <c r="CL34">
        <v>-3</v>
      </c>
      <c r="CM34">
        <v>0</v>
      </c>
      <c r="CN34">
        <v>1</v>
      </c>
      <c r="CO34">
        <v>0</v>
      </c>
      <c r="CP34">
        <v>0</v>
      </c>
      <c r="CQ34">
        <v>0</v>
      </c>
      <c r="CR34">
        <v>0</v>
      </c>
      <c r="CS34">
        <v>0</v>
      </c>
      <c r="CT34">
        <v>0</v>
      </c>
      <c r="CU34">
        <v>180</v>
      </c>
      <c r="CV34">
        <v>4</v>
      </c>
      <c r="CW34">
        <v>12</v>
      </c>
      <c r="CX34">
        <v>-3</v>
      </c>
      <c r="CY34">
        <v>-3</v>
      </c>
      <c r="CZ34">
        <v>1</v>
      </c>
      <c r="DA34">
        <v>296</v>
      </c>
      <c r="DB34">
        <v>396</v>
      </c>
      <c r="DC34">
        <v>1</v>
      </c>
      <c r="DD34">
        <v>66</v>
      </c>
      <c r="DG34">
        <v>14.213746223564954</v>
      </c>
      <c r="DH34">
        <v>0</v>
      </c>
      <c r="DI34">
        <v>2.4728798825089044</v>
      </c>
      <c r="DJ34">
        <v>2.4240110453060484</v>
      </c>
      <c r="DK34">
        <v>0.4636019722876612</v>
      </c>
      <c r="DL34">
        <v>1.2084592145015106E-3</v>
      </c>
      <c r="DM34">
        <v>26.997879068704442</v>
      </c>
      <c r="DN34">
        <v>0.44996465114507395</v>
      </c>
      <c r="DO34">
        <v>0</v>
      </c>
      <c r="DP34">
        <v>0</v>
      </c>
      <c r="DQ34">
        <v>8.9992930229014796</v>
      </c>
      <c r="DR34">
        <v>48.599367081608847</v>
      </c>
      <c r="DS34">
        <v>5.2854928262416695E-2</v>
      </c>
      <c r="DT34">
        <v>0</v>
      </c>
      <c r="DU34">
        <v>0</v>
      </c>
      <c r="DV34">
        <v>0.99879154078549848</v>
      </c>
      <c r="DW34">
        <v>0.99033232628398793</v>
      </c>
      <c r="DX34">
        <v>0.78616350528455581</v>
      </c>
      <c r="DY34">
        <v>0</v>
      </c>
      <c r="DZ34">
        <v>96.267590980658142</v>
      </c>
      <c r="EA34">
        <v>5.2054566799057902</v>
      </c>
      <c r="EB34">
        <v>0</v>
      </c>
      <c r="EC34">
        <v>0</v>
      </c>
      <c r="ED34">
        <v>192.22388079651569</v>
      </c>
      <c r="EE34">
        <v>0.4020491852901707</v>
      </c>
      <c r="EF34">
        <v>0.57444730988503689</v>
      </c>
      <c r="EG34">
        <v>0.74106668509187168</v>
      </c>
      <c r="EH34">
        <v>93.858499297948228</v>
      </c>
      <c r="EI34">
        <v>0</v>
      </c>
      <c r="EJ34">
        <v>0</v>
      </c>
      <c r="EK34">
        <v>0</v>
      </c>
      <c r="EL34">
        <v>1.5652682234002846E-2</v>
      </c>
      <c r="EM34">
        <v>8.0271256230327381E-2</v>
      </c>
      <c r="EN34">
        <v>0.22930513595166163</v>
      </c>
      <c r="EO34">
        <v>0.22930513595166163</v>
      </c>
      <c r="EP34">
        <v>0.29909365558912387</v>
      </c>
      <c r="EQ34">
        <v>0.29909365558912387</v>
      </c>
      <c r="ER34">
        <v>8.6238670694864048</v>
      </c>
      <c r="ES34">
        <v>8.6238670694864048</v>
      </c>
      <c r="ET34">
        <v>120.01078791706318</v>
      </c>
      <c r="EU34">
        <v>2.7752873723540423</v>
      </c>
      <c r="EV34">
        <v>5.7636012007923574</v>
      </c>
      <c r="EW34">
        <v>0</v>
      </c>
      <c r="EX34">
        <v>0</v>
      </c>
      <c r="EY34">
        <v>3.021606097014419</v>
      </c>
      <c r="EZ34">
        <v>247.5164575506202</v>
      </c>
      <c r="FA34">
        <v>246.48938712383617</v>
      </c>
      <c r="FB34">
        <v>0.43331190814568704</v>
      </c>
      <c r="FC34">
        <v>-58.742135878699457</v>
      </c>
      <c r="FD34">
        <v>0.31064046750110275</v>
      </c>
      <c r="FF34">
        <v>14.213746223564954</v>
      </c>
      <c r="FG34">
        <v>0.57776836629993888</v>
      </c>
      <c r="FH34">
        <v>2.3443152696081739</v>
      </c>
      <c r="FI34">
        <v>2.3053202532556005</v>
      </c>
      <c r="FJ34">
        <v>0.75600539166441205</v>
      </c>
      <c r="FK34">
        <v>1.2084592145015106E-3</v>
      </c>
      <c r="FL34">
        <v>43.292039005163609</v>
      </c>
      <c r="FM34">
        <v>0.72153398341939345</v>
      </c>
      <c r="FN34">
        <v>0</v>
      </c>
      <c r="FO34">
        <v>0</v>
      </c>
      <c r="FP34">
        <v>14.430679668387867</v>
      </c>
      <c r="FQ34">
        <v>56.854821179525096</v>
      </c>
      <c r="FR34">
        <v>0.10152430533408383</v>
      </c>
      <c r="FS34">
        <v>1.6298935562149406</v>
      </c>
      <c r="FT34">
        <v>0.45871559425269082</v>
      </c>
      <c r="FU34">
        <v>0.99879154078549848</v>
      </c>
      <c r="FV34">
        <v>0.99033232628398793</v>
      </c>
      <c r="FW34">
        <v>0.82915407854984902</v>
      </c>
      <c r="FX34">
        <v>0.34363173018385468</v>
      </c>
      <c r="FY34">
        <v>96.738580886157962</v>
      </c>
      <c r="FZ34">
        <v>6.853897866318146</v>
      </c>
      <c r="GA34">
        <v>0</v>
      </c>
      <c r="GB34">
        <v>0</v>
      </c>
      <c r="GC34">
        <v>193.58242931797116</v>
      </c>
      <c r="GD34">
        <v>0.44707985243657988</v>
      </c>
      <c r="GE34">
        <v>0.48770424116097977</v>
      </c>
      <c r="GF34">
        <v>0.73187890380253706</v>
      </c>
      <c r="GG34">
        <v>94.074127509075964</v>
      </c>
      <c r="GH34">
        <v>0</v>
      </c>
      <c r="GI34">
        <v>0</v>
      </c>
      <c r="GJ34">
        <v>0</v>
      </c>
      <c r="GK34">
        <v>1.5693219568418515E-2</v>
      </c>
      <c r="GL34">
        <v>0.23505518143406734</v>
      </c>
      <c r="GM34">
        <v>0.22930513595166163</v>
      </c>
      <c r="GN34">
        <v>0.22930513595166163</v>
      </c>
      <c r="GO34">
        <v>0.29909365558912387</v>
      </c>
      <c r="GP34">
        <v>0.29909365558912387</v>
      </c>
      <c r="GQ34">
        <v>8.6238670694864048</v>
      </c>
      <c r="GR34">
        <v>8.6238670694864048</v>
      </c>
      <c r="GS34">
        <v>140.90706670051549</v>
      </c>
      <c r="GT34">
        <v>3.1619096758031904</v>
      </c>
      <c r="GU34">
        <v>7.9501588870196347</v>
      </c>
      <c r="GV34">
        <v>0</v>
      </c>
      <c r="GW34">
        <v>0</v>
      </c>
      <c r="GX34">
        <v>3.0387236154277293</v>
      </c>
      <c r="GY34">
        <v>259.17080378147847</v>
      </c>
      <c r="GZ34">
        <v>293.72542870248242</v>
      </c>
      <c r="HA34">
        <v>0.5666880918543129</v>
      </c>
      <c r="HB34">
        <v>-13.680247127152482</v>
      </c>
      <c r="HC34">
        <v>0.68935953249889725</v>
      </c>
    </row>
    <row r="35" spans="1:211" x14ac:dyDescent="0.25">
      <c r="A35" t="s">
        <v>3720</v>
      </c>
      <c r="B35">
        <v>30</v>
      </c>
      <c r="C35">
        <v>3925</v>
      </c>
      <c r="D35">
        <v>3238</v>
      </c>
      <c r="E35">
        <v>1690</v>
      </c>
      <c r="F35">
        <v>3128</v>
      </c>
      <c r="G35">
        <v>1902</v>
      </c>
      <c r="H35">
        <v>987</v>
      </c>
      <c r="I35">
        <v>15</v>
      </c>
      <c r="J35">
        <v>0</v>
      </c>
      <c r="K35">
        <v>38</v>
      </c>
      <c r="L35">
        <v>38</v>
      </c>
      <c r="M35">
        <v>1</v>
      </c>
      <c r="N35">
        <v>0</v>
      </c>
      <c r="O35">
        <v>60</v>
      </c>
      <c r="P35">
        <v>1</v>
      </c>
      <c r="Q35">
        <v>-3</v>
      </c>
      <c r="R35">
        <v>-3</v>
      </c>
      <c r="S35">
        <v>20</v>
      </c>
      <c r="T35">
        <v>113</v>
      </c>
      <c r="U35">
        <v>0</v>
      </c>
      <c r="V35">
        <v>34</v>
      </c>
      <c r="W35">
        <v>11</v>
      </c>
      <c r="X35">
        <v>1</v>
      </c>
      <c r="Y35">
        <v>1</v>
      </c>
      <c r="Z35">
        <v>1</v>
      </c>
      <c r="AA35">
        <v>1</v>
      </c>
      <c r="AB35">
        <v>120</v>
      </c>
      <c r="AC35">
        <v>11</v>
      </c>
      <c r="AD35">
        <v>-3</v>
      </c>
      <c r="AE35">
        <v>-3</v>
      </c>
      <c r="AF35">
        <v>281</v>
      </c>
      <c r="AG35">
        <v>1</v>
      </c>
      <c r="AH35">
        <v>1</v>
      </c>
      <c r="AI35">
        <v>1</v>
      </c>
      <c r="AJ35">
        <v>150</v>
      </c>
      <c r="AK35">
        <v>-3</v>
      </c>
      <c r="AL35">
        <v>-3</v>
      </c>
      <c r="AM35">
        <v>-3</v>
      </c>
      <c r="AN35">
        <v>1</v>
      </c>
      <c r="AO35">
        <v>1</v>
      </c>
      <c r="AP35">
        <v>0</v>
      </c>
      <c r="AQ35">
        <v>0</v>
      </c>
      <c r="AR35">
        <v>1</v>
      </c>
      <c r="AS35">
        <v>1</v>
      </c>
      <c r="AT35">
        <v>25</v>
      </c>
      <c r="AU35">
        <v>25</v>
      </c>
      <c r="AV35">
        <v>180</v>
      </c>
      <c r="AW35">
        <v>4</v>
      </c>
      <c r="AX35">
        <v>12</v>
      </c>
      <c r="AY35">
        <v>-3</v>
      </c>
      <c r="AZ35">
        <v>-3</v>
      </c>
      <c r="BA35">
        <v>49</v>
      </c>
      <c r="BB35">
        <v>419</v>
      </c>
      <c r="BC35">
        <v>539</v>
      </c>
      <c r="BD35">
        <v>1</v>
      </c>
      <c r="BE35">
        <v>46</v>
      </c>
      <c r="BH35">
        <v>15</v>
      </c>
      <c r="BI35">
        <v>0</v>
      </c>
      <c r="BJ35">
        <v>22</v>
      </c>
      <c r="BK35">
        <v>22</v>
      </c>
      <c r="BL35">
        <v>1</v>
      </c>
      <c r="BM35">
        <v>0</v>
      </c>
      <c r="BN35">
        <v>60</v>
      </c>
      <c r="BO35">
        <v>1</v>
      </c>
      <c r="BP35">
        <v>-3</v>
      </c>
      <c r="BQ35">
        <v>-3</v>
      </c>
      <c r="BR35">
        <v>20</v>
      </c>
      <c r="BS35">
        <v>97</v>
      </c>
      <c r="BT35">
        <v>0</v>
      </c>
      <c r="BU35">
        <v>65</v>
      </c>
      <c r="BV35">
        <v>21</v>
      </c>
      <c r="BW35">
        <v>1</v>
      </c>
      <c r="BX35">
        <v>1</v>
      </c>
      <c r="BY35">
        <v>1</v>
      </c>
      <c r="BZ35">
        <v>0</v>
      </c>
      <c r="CA35">
        <v>80</v>
      </c>
      <c r="CB35">
        <v>5</v>
      </c>
      <c r="CC35">
        <v>-3</v>
      </c>
      <c r="CD35">
        <v>-3</v>
      </c>
      <c r="CE35">
        <v>251</v>
      </c>
      <c r="CF35">
        <v>1</v>
      </c>
      <c r="CG35">
        <v>1</v>
      </c>
      <c r="CH35">
        <v>1</v>
      </c>
      <c r="CI35">
        <v>150</v>
      </c>
      <c r="CJ35">
        <v>-3</v>
      </c>
      <c r="CK35">
        <v>-3</v>
      </c>
      <c r="CL35">
        <v>-3</v>
      </c>
      <c r="CM35">
        <v>1</v>
      </c>
      <c r="CN35">
        <v>0</v>
      </c>
      <c r="CO35">
        <v>0</v>
      </c>
      <c r="CP35">
        <v>0</v>
      </c>
      <c r="CQ35">
        <v>1</v>
      </c>
      <c r="CR35">
        <v>1</v>
      </c>
      <c r="CS35">
        <v>25</v>
      </c>
      <c r="CT35">
        <v>25</v>
      </c>
      <c r="CU35">
        <v>140</v>
      </c>
      <c r="CV35">
        <v>3</v>
      </c>
      <c r="CW35">
        <v>6</v>
      </c>
      <c r="CX35">
        <v>-3</v>
      </c>
      <c r="CY35">
        <v>-3</v>
      </c>
      <c r="CZ35">
        <v>43</v>
      </c>
      <c r="DA35">
        <v>373</v>
      </c>
      <c r="DB35">
        <v>393</v>
      </c>
      <c r="DC35">
        <v>0</v>
      </c>
      <c r="DD35">
        <v>-46</v>
      </c>
      <c r="DG35">
        <v>14.213746223564954</v>
      </c>
      <c r="DH35">
        <v>3.6587154512190856E-2</v>
      </c>
      <c r="DI35">
        <v>33.214769185214571</v>
      </c>
      <c r="DJ35">
        <v>33.225418661976917</v>
      </c>
      <c r="DK35">
        <v>0.76344410876132929</v>
      </c>
      <c r="DL35">
        <v>1.2084592145015106E-3</v>
      </c>
      <c r="DM35">
        <v>56.095753573464357</v>
      </c>
      <c r="DN35">
        <v>0.934929226224406</v>
      </c>
      <c r="DO35">
        <v>0</v>
      </c>
      <c r="DP35">
        <v>0</v>
      </c>
      <c r="DQ35">
        <v>18.698584524488123</v>
      </c>
      <c r="DR35">
        <v>88.790655063078134</v>
      </c>
      <c r="DS35">
        <v>0</v>
      </c>
      <c r="DT35">
        <v>18.603544353202377</v>
      </c>
      <c r="DU35">
        <v>6.0298900353494345</v>
      </c>
      <c r="DV35">
        <v>0.99879154078549848</v>
      </c>
      <c r="DW35">
        <v>0.99033232628398793</v>
      </c>
      <c r="DX35">
        <v>0.82915407854984902</v>
      </c>
      <c r="DY35">
        <v>0.70727731445273467</v>
      </c>
      <c r="DZ35">
        <v>109.67948967242118</v>
      </c>
      <c r="EA35">
        <v>8.1610271903323266</v>
      </c>
      <c r="EB35">
        <v>0</v>
      </c>
      <c r="EC35">
        <v>0</v>
      </c>
      <c r="ED35">
        <v>236.22140505538354</v>
      </c>
      <c r="EE35">
        <v>0.74758901712746373</v>
      </c>
      <c r="EF35">
        <v>0.59011890663429067</v>
      </c>
      <c r="EG35">
        <v>0.62033556900351772</v>
      </c>
      <c r="EH35">
        <v>118.66314199395771</v>
      </c>
      <c r="EI35">
        <v>0</v>
      </c>
      <c r="EJ35">
        <v>0</v>
      </c>
      <c r="EK35">
        <v>0</v>
      </c>
      <c r="EL35">
        <v>0.79313007918337242</v>
      </c>
      <c r="EM35">
        <v>0.28769620839840815</v>
      </c>
      <c r="EN35">
        <v>0.22930513595166163</v>
      </c>
      <c r="EO35">
        <v>0.22930513595166163</v>
      </c>
      <c r="EP35">
        <v>0.29909365558912387</v>
      </c>
      <c r="EQ35">
        <v>0.29909365558912387</v>
      </c>
      <c r="ER35">
        <v>8.6238670694864048</v>
      </c>
      <c r="ES35">
        <v>8.6238670694864048</v>
      </c>
      <c r="ET35">
        <v>159.72079492737095</v>
      </c>
      <c r="EU35">
        <v>3.5255552600720703</v>
      </c>
      <c r="EV35">
        <v>8.4250755287009067</v>
      </c>
      <c r="EW35">
        <v>0</v>
      </c>
      <c r="EX35">
        <v>0</v>
      </c>
      <c r="EY35">
        <v>38.754706086637562</v>
      </c>
      <c r="EZ35">
        <v>353.65619544825091</v>
      </c>
      <c r="FA35">
        <v>413.84855699935827</v>
      </c>
      <c r="FB35">
        <v>0.67457325280522762</v>
      </c>
      <c r="FC35">
        <v>29.865809389135009</v>
      </c>
      <c r="FD35">
        <v>0.60495570944163524</v>
      </c>
      <c r="FF35">
        <v>14.213746223564954</v>
      </c>
      <c r="FG35">
        <v>0</v>
      </c>
      <c r="FH35">
        <v>16.236078628516491</v>
      </c>
      <c r="FI35">
        <v>16.176196647622646</v>
      </c>
      <c r="FJ35">
        <v>0.72042204619391903</v>
      </c>
      <c r="FK35">
        <v>1.2084592145015106E-3</v>
      </c>
      <c r="FL35">
        <v>41.426085069682003</v>
      </c>
      <c r="FM35">
        <v>0.69043475116136666</v>
      </c>
      <c r="FN35">
        <v>0</v>
      </c>
      <c r="FO35">
        <v>0</v>
      </c>
      <c r="FP35">
        <v>13.808695023227337</v>
      </c>
      <c r="FQ35">
        <v>67.395413449771453</v>
      </c>
      <c r="FR35">
        <v>5.9654444711481215E-2</v>
      </c>
      <c r="FS35">
        <v>45.275954378108302</v>
      </c>
      <c r="FT35">
        <v>14.818469613596369</v>
      </c>
      <c r="FU35">
        <v>0.99879154078549848</v>
      </c>
      <c r="FV35">
        <v>0.99033232628398793</v>
      </c>
      <c r="FW35">
        <v>0.82915407854984902</v>
      </c>
      <c r="FX35">
        <v>0</v>
      </c>
      <c r="FY35">
        <v>95.402787402433376</v>
      </c>
      <c r="FZ35">
        <v>5.9208184564675506</v>
      </c>
      <c r="GA35">
        <v>0</v>
      </c>
      <c r="GB35">
        <v>0</v>
      </c>
      <c r="GC35">
        <v>235.77860512714005</v>
      </c>
      <c r="GD35">
        <v>0.84658584049798291</v>
      </c>
      <c r="GE35">
        <v>0.58095876305447292</v>
      </c>
      <c r="GF35">
        <v>0.79379171626925649</v>
      </c>
      <c r="GG35">
        <v>118.66314199395771</v>
      </c>
      <c r="GH35">
        <v>0</v>
      </c>
      <c r="GI35">
        <v>0</v>
      </c>
      <c r="GJ35">
        <v>0</v>
      </c>
      <c r="GK35">
        <v>0.54200005430270837</v>
      </c>
      <c r="GL35">
        <v>0.13714457725884721</v>
      </c>
      <c r="GM35">
        <v>0.22930513595166163</v>
      </c>
      <c r="GN35">
        <v>0.22930513595166163</v>
      </c>
      <c r="GO35">
        <v>0.29909365558912387</v>
      </c>
      <c r="GP35">
        <v>0.29909365558912387</v>
      </c>
      <c r="GQ35">
        <v>8.6238670694864048</v>
      </c>
      <c r="GR35">
        <v>8.6238670694864048</v>
      </c>
      <c r="GS35">
        <v>126.53981284800076</v>
      </c>
      <c r="GT35">
        <v>2.8182779456193359</v>
      </c>
      <c r="GU35">
        <v>6.8049624292011899</v>
      </c>
      <c r="GV35">
        <v>0</v>
      </c>
      <c r="GW35">
        <v>0</v>
      </c>
      <c r="GX35">
        <v>31.097008553074978</v>
      </c>
      <c r="GY35">
        <v>321.99860825249743</v>
      </c>
      <c r="GZ35">
        <v>334.88407556484344</v>
      </c>
      <c r="HA35">
        <v>0.32542674719477238</v>
      </c>
      <c r="HB35">
        <v>4.0096638148492332</v>
      </c>
      <c r="HC35">
        <v>0.39504429055836476</v>
      </c>
    </row>
    <row r="36" spans="1:211" x14ac:dyDescent="0.25">
      <c r="A36" t="s">
        <v>3720</v>
      </c>
      <c r="B36">
        <v>31</v>
      </c>
      <c r="C36">
        <v>6133</v>
      </c>
      <c r="D36">
        <v>3721</v>
      </c>
      <c r="E36">
        <v>599</v>
      </c>
      <c r="F36">
        <v>5985</v>
      </c>
      <c r="G36">
        <v>5627</v>
      </c>
      <c r="H36">
        <v>932</v>
      </c>
      <c r="I36">
        <v>15</v>
      </c>
      <c r="J36">
        <v>0</v>
      </c>
      <c r="K36">
        <v>0</v>
      </c>
      <c r="L36">
        <v>0</v>
      </c>
      <c r="M36">
        <v>1</v>
      </c>
      <c r="N36">
        <v>0</v>
      </c>
      <c r="O36">
        <v>60</v>
      </c>
      <c r="P36">
        <v>1</v>
      </c>
      <c r="Q36">
        <v>-3</v>
      </c>
      <c r="R36">
        <v>-3</v>
      </c>
      <c r="S36">
        <v>20</v>
      </c>
      <c r="T36">
        <v>75</v>
      </c>
      <c r="U36">
        <v>0</v>
      </c>
      <c r="V36">
        <v>0</v>
      </c>
      <c r="W36">
        <v>0</v>
      </c>
      <c r="X36">
        <v>1</v>
      </c>
      <c r="Y36">
        <v>1</v>
      </c>
      <c r="Z36">
        <v>1</v>
      </c>
      <c r="AA36">
        <v>0</v>
      </c>
      <c r="AB36">
        <v>80</v>
      </c>
      <c r="AC36">
        <v>5</v>
      </c>
      <c r="AD36">
        <v>-3</v>
      </c>
      <c r="AE36">
        <v>-3</v>
      </c>
      <c r="AF36">
        <v>230</v>
      </c>
      <c r="AG36">
        <v>1</v>
      </c>
      <c r="AH36">
        <v>1</v>
      </c>
      <c r="AI36">
        <v>1</v>
      </c>
      <c r="AJ36">
        <v>150</v>
      </c>
      <c r="AK36">
        <v>-3</v>
      </c>
      <c r="AL36">
        <v>-3</v>
      </c>
      <c r="AM36">
        <v>-3</v>
      </c>
      <c r="AN36">
        <v>0</v>
      </c>
      <c r="AO36">
        <v>0</v>
      </c>
      <c r="AP36">
        <v>0</v>
      </c>
      <c r="AQ36">
        <v>0</v>
      </c>
      <c r="AR36">
        <v>0</v>
      </c>
      <c r="AS36">
        <v>0</v>
      </c>
      <c r="AT36">
        <v>0</v>
      </c>
      <c r="AU36">
        <v>0</v>
      </c>
      <c r="AV36">
        <v>140</v>
      </c>
      <c r="AW36">
        <v>3</v>
      </c>
      <c r="AX36">
        <v>6</v>
      </c>
      <c r="AY36">
        <v>-3</v>
      </c>
      <c r="AZ36">
        <v>-3</v>
      </c>
      <c r="BA36">
        <v>0</v>
      </c>
      <c r="BB36">
        <v>305</v>
      </c>
      <c r="BC36">
        <v>305</v>
      </c>
      <c r="BD36">
        <v>1</v>
      </c>
      <c r="BE36">
        <v>60</v>
      </c>
      <c r="BH36">
        <v>15</v>
      </c>
      <c r="BI36">
        <v>0</v>
      </c>
      <c r="BJ36">
        <v>0</v>
      </c>
      <c r="BK36">
        <v>0</v>
      </c>
      <c r="BL36">
        <v>0</v>
      </c>
      <c r="BM36">
        <v>0</v>
      </c>
      <c r="BN36">
        <v>0</v>
      </c>
      <c r="BO36">
        <v>0</v>
      </c>
      <c r="BP36">
        <v>-3</v>
      </c>
      <c r="BQ36">
        <v>-3</v>
      </c>
      <c r="BR36">
        <v>0</v>
      </c>
      <c r="BS36">
        <v>15</v>
      </c>
      <c r="BT36">
        <v>0</v>
      </c>
      <c r="BU36">
        <v>0</v>
      </c>
      <c r="BV36">
        <v>0</v>
      </c>
      <c r="BW36">
        <v>1</v>
      </c>
      <c r="BX36">
        <v>1</v>
      </c>
      <c r="BY36">
        <v>0</v>
      </c>
      <c r="BZ36">
        <v>0</v>
      </c>
      <c r="CA36">
        <v>80</v>
      </c>
      <c r="CB36">
        <v>2</v>
      </c>
      <c r="CC36">
        <v>-3</v>
      </c>
      <c r="CD36">
        <v>-3</v>
      </c>
      <c r="CE36">
        <v>230</v>
      </c>
      <c r="CF36">
        <v>1</v>
      </c>
      <c r="CG36">
        <v>1</v>
      </c>
      <c r="CH36">
        <v>1</v>
      </c>
      <c r="CI36">
        <v>150</v>
      </c>
      <c r="CJ36">
        <v>-3</v>
      </c>
      <c r="CK36">
        <v>-3</v>
      </c>
      <c r="CL36">
        <v>-3</v>
      </c>
      <c r="CM36">
        <v>0</v>
      </c>
      <c r="CN36">
        <v>0</v>
      </c>
      <c r="CO36">
        <v>0</v>
      </c>
      <c r="CP36">
        <v>0</v>
      </c>
      <c r="CQ36">
        <v>0</v>
      </c>
      <c r="CR36">
        <v>0</v>
      </c>
      <c r="CS36">
        <v>0</v>
      </c>
      <c r="CT36">
        <v>0</v>
      </c>
      <c r="CU36">
        <v>80</v>
      </c>
      <c r="CV36">
        <v>2</v>
      </c>
      <c r="CW36">
        <v>2</v>
      </c>
      <c r="CX36">
        <v>-3</v>
      </c>
      <c r="CY36">
        <v>-3</v>
      </c>
      <c r="CZ36">
        <v>0</v>
      </c>
      <c r="DA36">
        <v>245</v>
      </c>
      <c r="DB36">
        <v>245</v>
      </c>
      <c r="DC36">
        <v>0</v>
      </c>
      <c r="DD36">
        <v>-60</v>
      </c>
      <c r="DG36">
        <v>14.213746223564954</v>
      </c>
      <c r="DH36">
        <v>0</v>
      </c>
      <c r="DI36">
        <v>3.18988422487711</v>
      </c>
      <c r="DJ36">
        <v>3.1275373964288478</v>
      </c>
      <c r="DK36">
        <v>0.72060743899360868</v>
      </c>
      <c r="DL36">
        <v>1.2084592145015106E-3</v>
      </c>
      <c r="DM36">
        <v>42.803584750578906</v>
      </c>
      <c r="DN36">
        <v>0.71339307917631556</v>
      </c>
      <c r="DO36">
        <v>0</v>
      </c>
      <c r="DP36">
        <v>0</v>
      </c>
      <c r="DQ36">
        <v>14.267861583526301</v>
      </c>
      <c r="DR36">
        <v>55.56625436235489</v>
      </c>
      <c r="DS36">
        <v>5.9768664461215926E-2</v>
      </c>
      <c r="DT36">
        <v>2.0363548681378991</v>
      </c>
      <c r="DU36">
        <v>0.62801412354667252</v>
      </c>
      <c r="DV36">
        <v>0.99879154078549848</v>
      </c>
      <c r="DW36">
        <v>0.99033232628398793</v>
      </c>
      <c r="DX36">
        <v>0.8198552009463389</v>
      </c>
      <c r="DY36">
        <v>0</v>
      </c>
      <c r="DZ36">
        <v>85.594336366713037</v>
      </c>
      <c r="EA36">
        <v>4.5016676439254599</v>
      </c>
      <c r="EB36">
        <v>0</v>
      </c>
      <c r="EC36">
        <v>0</v>
      </c>
      <c r="ED36">
        <v>186.45403482964946</v>
      </c>
      <c r="EE36">
        <v>0.68697186759217066</v>
      </c>
      <c r="EF36">
        <v>0.68638808794377726</v>
      </c>
      <c r="EG36">
        <v>0.69280279405372802</v>
      </c>
      <c r="EH36">
        <v>107.80800662890209</v>
      </c>
      <c r="EI36">
        <v>0</v>
      </c>
      <c r="EJ36">
        <v>0</v>
      </c>
      <c r="EK36">
        <v>0</v>
      </c>
      <c r="EL36">
        <v>1.2937887395207293E-2</v>
      </c>
      <c r="EM36">
        <v>6.8841151738199713E-2</v>
      </c>
      <c r="EN36">
        <v>0.22930513595166163</v>
      </c>
      <c r="EO36">
        <v>0.22930513595166163</v>
      </c>
      <c r="EP36">
        <v>0.29909365558912387</v>
      </c>
      <c r="EQ36">
        <v>0.29909365558912387</v>
      </c>
      <c r="ER36">
        <v>8.6238670694864048</v>
      </c>
      <c r="ES36">
        <v>8.6238670694864048</v>
      </c>
      <c r="ET36">
        <v>126.62702430415931</v>
      </c>
      <c r="EU36">
        <v>2.8089790680158253</v>
      </c>
      <c r="EV36">
        <v>5.4752974126170635</v>
      </c>
      <c r="EW36">
        <v>0</v>
      </c>
      <c r="EX36">
        <v>0</v>
      </c>
      <c r="EY36">
        <v>1.7627832701312649</v>
      </c>
      <c r="EZ36">
        <v>276.2621085535157</v>
      </c>
      <c r="FA36">
        <v>265.72616885725677</v>
      </c>
      <c r="FB36">
        <v>0.43838338067767374</v>
      </c>
      <c r="FC36">
        <v>-9.1853994342746823</v>
      </c>
      <c r="FD36">
        <v>0.49230349093935927</v>
      </c>
      <c r="FF36">
        <v>14.213746223564954</v>
      </c>
      <c r="FG36">
        <v>0.56631750542654791</v>
      </c>
      <c r="FH36">
        <v>2.8734312061967353</v>
      </c>
      <c r="FI36">
        <v>2.9663905217781923</v>
      </c>
      <c r="FJ36">
        <v>0.76344410876132929</v>
      </c>
      <c r="FK36">
        <v>1.2084592145015106E-3</v>
      </c>
      <c r="FL36">
        <v>46.91270184923593</v>
      </c>
      <c r="FM36">
        <v>0.78187836415393197</v>
      </c>
      <c r="FN36">
        <v>0</v>
      </c>
      <c r="FO36">
        <v>0</v>
      </c>
      <c r="FP36">
        <v>15.637567283078639</v>
      </c>
      <c r="FQ36">
        <v>62.206879208727962</v>
      </c>
      <c r="FR36">
        <v>6.4112018723768302E-2</v>
      </c>
      <c r="FS36">
        <v>4.5472465230594254</v>
      </c>
      <c r="FT36">
        <v>1.5725687077694779</v>
      </c>
      <c r="FU36">
        <v>0.99879154078549848</v>
      </c>
      <c r="FV36">
        <v>0.99033232628398793</v>
      </c>
      <c r="FW36">
        <v>0.67335703106667966</v>
      </c>
      <c r="FX36">
        <v>0.36436576893687411</v>
      </c>
      <c r="FY36">
        <v>94.052207257478273</v>
      </c>
      <c r="FZ36">
        <v>5.9485751041372019</v>
      </c>
      <c r="GA36">
        <v>0</v>
      </c>
      <c r="GB36">
        <v>0</v>
      </c>
      <c r="GC36">
        <v>220.9502814644442</v>
      </c>
      <c r="GD36">
        <v>0.68491211625312554</v>
      </c>
      <c r="GE36">
        <v>0.76425739890767042</v>
      </c>
      <c r="GF36">
        <v>0.66043447306510494</v>
      </c>
      <c r="GG36">
        <v>118.66314199395771</v>
      </c>
      <c r="GH36">
        <v>0</v>
      </c>
      <c r="GI36">
        <v>0</v>
      </c>
      <c r="GJ36">
        <v>0</v>
      </c>
      <c r="GK36">
        <v>2.1455480028799156E-2</v>
      </c>
      <c r="GL36">
        <v>0.15451623940049886</v>
      </c>
      <c r="GM36">
        <v>0.22930513595166163</v>
      </c>
      <c r="GN36">
        <v>0.22930513595166163</v>
      </c>
      <c r="GO36">
        <v>0.29909365558912387</v>
      </c>
      <c r="GP36">
        <v>0.29909365558912387</v>
      </c>
      <c r="GQ36">
        <v>8.6238670694864048</v>
      </c>
      <c r="GR36">
        <v>8.6238670694864048</v>
      </c>
      <c r="GS36">
        <v>136.71143396600024</v>
      </c>
      <c r="GT36">
        <v>3.0268466670730403</v>
      </c>
      <c r="GU36">
        <v>7.0474754374767379</v>
      </c>
      <c r="GV36">
        <v>0</v>
      </c>
      <c r="GW36">
        <v>0</v>
      </c>
      <c r="GX36">
        <v>5.1143646960309752</v>
      </c>
      <c r="GY36">
        <v>287.02069549828519</v>
      </c>
      <c r="GZ36">
        <v>316.91112423761422</v>
      </c>
      <c r="HA36">
        <v>0.5616166193223262</v>
      </c>
      <c r="HB36">
        <v>-26.450024259544676</v>
      </c>
      <c r="HC36">
        <v>0.50769650906064068</v>
      </c>
    </row>
    <row r="37" spans="1:211" x14ac:dyDescent="0.25">
      <c r="A37" t="s">
        <v>3720</v>
      </c>
      <c r="B37">
        <v>32</v>
      </c>
      <c r="C37">
        <v>2637</v>
      </c>
      <c r="D37">
        <v>6348</v>
      </c>
      <c r="E37">
        <v>2059</v>
      </c>
      <c r="F37">
        <v>3339</v>
      </c>
      <c r="G37">
        <v>1311</v>
      </c>
      <c r="H37">
        <v>6314</v>
      </c>
      <c r="I37">
        <v>15</v>
      </c>
      <c r="J37">
        <v>0</v>
      </c>
      <c r="K37">
        <v>0</v>
      </c>
      <c r="L37">
        <v>0</v>
      </c>
      <c r="M37">
        <v>1</v>
      </c>
      <c r="N37">
        <v>0</v>
      </c>
      <c r="O37">
        <v>60</v>
      </c>
      <c r="P37">
        <v>1</v>
      </c>
      <c r="Q37">
        <v>-3</v>
      </c>
      <c r="R37">
        <v>-3</v>
      </c>
      <c r="S37">
        <v>20</v>
      </c>
      <c r="T37">
        <v>75</v>
      </c>
      <c r="U37">
        <v>0</v>
      </c>
      <c r="V37">
        <v>12</v>
      </c>
      <c r="W37">
        <v>4</v>
      </c>
      <c r="X37">
        <v>1</v>
      </c>
      <c r="Y37">
        <v>1</v>
      </c>
      <c r="Z37">
        <v>1</v>
      </c>
      <c r="AA37">
        <v>1</v>
      </c>
      <c r="AB37">
        <v>120</v>
      </c>
      <c r="AC37">
        <v>11</v>
      </c>
      <c r="AD37">
        <v>-3</v>
      </c>
      <c r="AE37">
        <v>-3</v>
      </c>
      <c r="AF37">
        <v>224</v>
      </c>
      <c r="AG37">
        <v>1</v>
      </c>
      <c r="AH37">
        <v>0</v>
      </c>
      <c r="AI37">
        <v>1</v>
      </c>
      <c r="AJ37">
        <v>100</v>
      </c>
      <c r="AK37">
        <v>-3</v>
      </c>
      <c r="AL37">
        <v>-3</v>
      </c>
      <c r="AM37">
        <v>-3</v>
      </c>
      <c r="AN37">
        <v>0</v>
      </c>
      <c r="AO37">
        <v>1</v>
      </c>
      <c r="AP37">
        <v>0</v>
      </c>
      <c r="AQ37">
        <v>1</v>
      </c>
      <c r="AR37">
        <v>0</v>
      </c>
      <c r="AS37">
        <v>0</v>
      </c>
      <c r="AT37">
        <v>0</v>
      </c>
      <c r="AU37">
        <v>5</v>
      </c>
      <c r="AV37">
        <v>180</v>
      </c>
      <c r="AW37">
        <v>4</v>
      </c>
      <c r="AX37">
        <v>12</v>
      </c>
      <c r="AY37">
        <v>-3</v>
      </c>
      <c r="AZ37">
        <v>-3</v>
      </c>
      <c r="BA37">
        <v>4</v>
      </c>
      <c r="BB37">
        <v>304</v>
      </c>
      <c r="BC37">
        <v>404</v>
      </c>
      <c r="BD37">
        <v>1</v>
      </c>
      <c r="BE37">
        <v>78</v>
      </c>
      <c r="BH37">
        <v>15</v>
      </c>
      <c r="BI37">
        <v>0</v>
      </c>
      <c r="BJ37">
        <v>16</v>
      </c>
      <c r="BK37">
        <v>16</v>
      </c>
      <c r="BL37">
        <v>0</v>
      </c>
      <c r="BM37">
        <v>0</v>
      </c>
      <c r="BN37">
        <v>0</v>
      </c>
      <c r="BO37">
        <v>0</v>
      </c>
      <c r="BP37">
        <v>-3</v>
      </c>
      <c r="BQ37">
        <v>-3</v>
      </c>
      <c r="BR37">
        <v>0</v>
      </c>
      <c r="BS37">
        <v>31</v>
      </c>
      <c r="BT37">
        <v>0</v>
      </c>
      <c r="BU37">
        <v>76</v>
      </c>
      <c r="BV37">
        <v>25</v>
      </c>
      <c r="BW37">
        <v>1</v>
      </c>
      <c r="BX37">
        <v>1</v>
      </c>
      <c r="BY37">
        <v>1</v>
      </c>
      <c r="BZ37">
        <v>0</v>
      </c>
      <c r="CA37">
        <v>120</v>
      </c>
      <c r="CB37">
        <v>6</v>
      </c>
      <c r="CC37">
        <v>-3</v>
      </c>
      <c r="CD37">
        <v>-3</v>
      </c>
      <c r="CE37">
        <v>195</v>
      </c>
      <c r="CF37">
        <v>0</v>
      </c>
      <c r="CG37">
        <v>0</v>
      </c>
      <c r="CH37">
        <v>1</v>
      </c>
      <c r="CI37">
        <v>50</v>
      </c>
      <c r="CJ37">
        <v>-3</v>
      </c>
      <c r="CK37">
        <v>-3</v>
      </c>
      <c r="CL37">
        <v>-3</v>
      </c>
      <c r="CM37">
        <v>1</v>
      </c>
      <c r="CN37">
        <v>0</v>
      </c>
      <c r="CO37">
        <v>1</v>
      </c>
      <c r="CP37">
        <v>0</v>
      </c>
      <c r="CQ37">
        <v>0</v>
      </c>
      <c r="CR37">
        <v>0</v>
      </c>
      <c r="CS37">
        <v>5</v>
      </c>
      <c r="CT37">
        <v>0</v>
      </c>
      <c r="CU37">
        <v>120</v>
      </c>
      <c r="CV37">
        <v>3</v>
      </c>
      <c r="CW37">
        <v>6</v>
      </c>
      <c r="CX37">
        <v>-3</v>
      </c>
      <c r="CY37">
        <v>-3</v>
      </c>
      <c r="CZ37">
        <v>41</v>
      </c>
      <c r="DA37">
        <v>226</v>
      </c>
      <c r="DB37">
        <v>246</v>
      </c>
      <c r="DC37">
        <v>0</v>
      </c>
      <c r="DD37">
        <v>-78</v>
      </c>
      <c r="DG37">
        <v>14.213746223564954</v>
      </c>
      <c r="DH37">
        <v>0</v>
      </c>
      <c r="DI37">
        <v>0</v>
      </c>
      <c r="DJ37">
        <v>0</v>
      </c>
      <c r="DK37">
        <v>0.75731040749763356</v>
      </c>
      <c r="DL37">
        <v>1.2084592145015106E-3</v>
      </c>
      <c r="DM37">
        <v>45.725869302114269</v>
      </c>
      <c r="DN37">
        <v>0.76209782170190454</v>
      </c>
      <c r="DO37">
        <v>0</v>
      </c>
      <c r="DP37">
        <v>0</v>
      </c>
      <c r="DQ37">
        <v>15.241956434038084</v>
      </c>
      <c r="DR37">
        <v>57.172446244221739</v>
      </c>
      <c r="DS37">
        <v>8.2769245189040025E-2</v>
      </c>
      <c r="DT37">
        <v>15.160421369045826</v>
      </c>
      <c r="DU37">
        <v>4.9684872495895203</v>
      </c>
      <c r="DV37">
        <v>0.99879154078549848</v>
      </c>
      <c r="DW37">
        <v>0.99033232628398793</v>
      </c>
      <c r="DX37">
        <v>0.82915407854984902</v>
      </c>
      <c r="DY37">
        <v>0.24469243882666186</v>
      </c>
      <c r="DZ37">
        <v>95.012959687034254</v>
      </c>
      <c r="EA37">
        <v>6.4841665564214122</v>
      </c>
      <c r="EB37">
        <v>0</v>
      </c>
      <c r="EC37">
        <v>0</v>
      </c>
      <c r="ED37">
        <v>201.8127398807618</v>
      </c>
      <c r="EE37">
        <v>0.61326423493855287</v>
      </c>
      <c r="EF37">
        <v>0.65794271410796101</v>
      </c>
      <c r="EG37">
        <v>0.54790952143351435</v>
      </c>
      <c r="EH37">
        <v>100.6886152695742</v>
      </c>
      <c r="EI37">
        <v>0</v>
      </c>
      <c r="EJ37">
        <v>0</v>
      </c>
      <c r="EK37">
        <v>0</v>
      </c>
      <c r="EL37">
        <v>1.4576062397221978E-2</v>
      </c>
      <c r="EM37">
        <v>0.21205655165534398</v>
      </c>
      <c r="EN37">
        <v>0.22930513595166163</v>
      </c>
      <c r="EO37">
        <v>0.22930513595166163</v>
      </c>
      <c r="EP37">
        <v>0.29909365558912387</v>
      </c>
      <c r="EQ37">
        <v>0.29909365558912387</v>
      </c>
      <c r="ER37">
        <v>8.6238670694864048</v>
      </c>
      <c r="ES37">
        <v>8.6238670694864048</v>
      </c>
      <c r="ET37">
        <v>137.76077181187796</v>
      </c>
      <c r="EU37">
        <v>3.0629703844459968</v>
      </c>
      <c r="EV37">
        <v>7.7198265844329299</v>
      </c>
      <c r="EW37">
        <v>0</v>
      </c>
      <c r="EX37">
        <v>0</v>
      </c>
      <c r="EY37">
        <v>2.5502566642741815</v>
      </c>
      <c r="EZ37">
        <v>280.4750823583322</v>
      </c>
      <c r="FA37">
        <v>296.89588324689555</v>
      </c>
      <c r="FB37">
        <v>0.47624149210489808</v>
      </c>
      <c r="FC37">
        <v>-5.8277138161694744</v>
      </c>
      <c r="FD37">
        <v>0.54914512768311741</v>
      </c>
      <c r="FF37">
        <v>14.213746223564954</v>
      </c>
      <c r="FG37">
        <v>0</v>
      </c>
      <c r="FH37">
        <v>10.04032031229829</v>
      </c>
      <c r="FI37">
        <v>9.8874921856827189</v>
      </c>
      <c r="FJ37">
        <v>0.45904406681771281</v>
      </c>
      <c r="FK37">
        <v>1.2084592145015106E-3</v>
      </c>
      <c r="FL37">
        <v>27.201013324662075</v>
      </c>
      <c r="FM37">
        <v>0.4533502220777012</v>
      </c>
      <c r="FN37">
        <v>0</v>
      </c>
      <c r="FO37">
        <v>0</v>
      </c>
      <c r="FP37">
        <v>9.0670044415540243</v>
      </c>
      <c r="FQ37">
        <v>46.291531136307654</v>
      </c>
      <c r="FR37">
        <v>2.0862530574377324E-2</v>
      </c>
      <c r="FS37">
        <v>20.353936762381693</v>
      </c>
      <c r="FT37">
        <v>6.5950923907235861</v>
      </c>
      <c r="FU37">
        <v>0.99879154078549848</v>
      </c>
      <c r="FV37">
        <v>0.99033232628398793</v>
      </c>
      <c r="FW37">
        <v>0.82915407854984902</v>
      </c>
      <c r="FX37">
        <v>8.1690146262663466E-2</v>
      </c>
      <c r="FY37">
        <v>105.12555112123908</v>
      </c>
      <c r="FZ37">
        <v>6.5339338299137779</v>
      </c>
      <c r="GA37">
        <v>0</v>
      </c>
      <c r="GB37">
        <v>0</v>
      </c>
      <c r="GC37">
        <v>210.64609892082734</v>
      </c>
      <c r="GD37">
        <v>0.63682887399335653</v>
      </c>
      <c r="GE37">
        <v>0.46789826346814234</v>
      </c>
      <c r="GF37">
        <v>0.73610686715639218</v>
      </c>
      <c r="GG37">
        <v>99.546097600845258</v>
      </c>
      <c r="GH37">
        <v>0</v>
      </c>
      <c r="GI37">
        <v>0</v>
      </c>
      <c r="GJ37">
        <v>0</v>
      </c>
      <c r="GK37">
        <v>8.9142985474998881E-2</v>
      </c>
      <c r="GL37">
        <v>0.15289968652355868</v>
      </c>
      <c r="GM37">
        <v>0.22930513595166163</v>
      </c>
      <c r="GN37">
        <v>0.22930513595166163</v>
      </c>
      <c r="GO37">
        <v>0.29909365558912387</v>
      </c>
      <c r="GP37">
        <v>0.29909365558912387</v>
      </c>
      <c r="GQ37">
        <v>8.6238670694864048</v>
      </c>
      <c r="GR37">
        <v>8.6238670694864048</v>
      </c>
      <c r="GS37">
        <v>125.06572811683397</v>
      </c>
      <c r="GT37">
        <v>2.8999680918819988</v>
      </c>
      <c r="GU37">
        <v>7.025887010251834</v>
      </c>
      <c r="GV37">
        <v>0</v>
      </c>
      <c r="GW37">
        <v>0</v>
      </c>
      <c r="GX37">
        <v>14.859554515543032</v>
      </c>
      <c r="GY37">
        <v>284.605468403575</v>
      </c>
      <c r="GZ37">
        <v>305.43768759582809</v>
      </c>
      <c r="HA37">
        <v>0.52375850789510192</v>
      </c>
      <c r="HB37">
        <v>-31.289253077029073</v>
      </c>
      <c r="HC37">
        <v>0.45085487231688259</v>
      </c>
    </row>
    <row r="38" spans="1:211" x14ac:dyDescent="0.25">
      <c r="A38" t="s">
        <v>3720</v>
      </c>
      <c r="B38">
        <v>33</v>
      </c>
      <c r="C38">
        <v>1266</v>
      </c>
      <c r="D38">
        <v>3674</v>
      </c>
      <c r="E38">
        <v>4091</v>
      </c>
      <c r="F38">
        <v>2122</v>
      </c>
      <c r="G38">
        <v>1937</v>
      </c>
      <c r="H38">
        <v>1648</v>
      </c>
      <c r="I38">
        <v>15</v>
      </c>
      <c r="J38">
        <v>0</v>
      </c>
      <c r="K38">
        <v>0</v>
      </c>
      <c r="L38">
        <v>0</v>
      </c>
      <c r="M38">
        <v>1</v>
      </c>
      <c r="N38">
        <v>0</v>
      </c>
      <c r="O38">
        <v>60</v>
      </c>
      <c r="P38">
        <v>1</v>
      </c>
      <c r="Q38">
        <v>-3</v>
      </c>
      <c r="R38">
        <v>-3</v>
      </c>
      <c r="S38">
        <v>20</v>
      </c>
      <c r="T38">
        <v>75</v>
      </c>
      <c r="U38">
        <v>0</v>
      </c>
      <c r="V38">
        <v>0</v>
      </c>
      <c r="W38">
        <v>0</v>
      </c>
      <c r="X38">
        <v>1</v>
      </c>
      <c r="Y38">
        <v>1</v>
      </c>
      <c r="Z38">
        <v>1</v>
      </c>
      <c r="AA38">
        <v>1</v>
      </c>
      <c r="AB38">
        <v>120</v>
      </c>
      <c r="AC38">
        <v>11</v>
      </c>
      <c r="AD38">
        <v>-3</v>
      </c>
      <c r="AE38">
        <v>-3</v>
      </c>
      <c r="AF38">
        <v>270</v>
      </c>
      <c r="AG38">
        <v>1</v>
      </c>
      <c r="AH38">
        <v>1</v>
      </c>
      <c r="AI38">
        <v>1</v>
      </c>
      <c r="AJ38">
        <v>150</v>
      </c>
      <c r="AK38">
        <v>-3</v>
      </c>
      <c r="AL38">
        <v>-3</v>
      </c>
      <c r="AM38">
        <v>-3</v>
      </c>
      <c r="AN38">
        <v>0</v>
      </c>
      <c r="AO38">
        <v>1</v>
      </c>
      <c r="AP38">
        <v>0</v>
      </c>
      <c r="AQ38">
        <v>0</v>
      </c>
      <c r="AR38">
        <v>0</v>
      </c>
      <c r="AS38">
        <v>0</v>
      </c>
      <c r="AT38">
        <v>0</v>
      </c>
      <c r="AU38">
        <v>0</v>
      </c>
      <c r="AV38">
        <v>180</v>
      </c>
      <c r="AW38">
        <v>4</v>
      </c>
      <c r="AX38">
        <v>12</v>
      </c>
      <c r="AY38">
        <v>-3</v>
      </c>
      <c r="AZ38">
        <v>-3</v>
      </c>
      <c r="BA38">
        <v>0</v>
      </c>
      <c r="BB38">
        <v>345</v>
      </c>
      <c r="BC38">
        <v>445</v>
      </c>
      <c r="BD38">
        <v>0</v>
      </c>
      <c r="BE38">
        <v>-24</v>
      </c>
      <c r="BH38">
        <v>15</v>
      </c>
      <c r="BI38">
        <v>0</v>
      </c>
      <c r="BJ38">
        <v>33</v>
      </c>
      <c r="BK38">
        <v>33</v>
      </c>
      <c r="BL38">
        <v>0</v>
      </c>
      <c r="BM38">
        <v>0</v>
      </c>
      <c r="BN38">
        <v>0</v>
      </c>
      <c r="BO38">
        <v>0</v>
      </c>
      <c r="BP38">
        <v>-3</v>
      </c>
      <c r="BQ38">
        <v>-3</v>
      </c>
      <c r="BR38">
        <v>0</v>
      </c>
      <c r="BS38">
        <v>48</v>
      </c>
      <c r="BT38">
        <v>0</v>
      </c>
      <c r="BU38">
        <v>34</v>
      </c>
      <c r="BV38">
        <v>11</v>
      </c>
      <c r="BW38">
        <v>1</v>
      </c>
      <c r="BX38">
        <v>1</v>
      </c>
      <c r="BY38">
        <v>1</v>
      </c>
      <c r="BZ38">
        <v>1</v>
      </c>
      <c r="CA38">
        <v>160</v>
      </c>
      <c r="CB38">
        <v>12</v>
      </c>
      <c r="CC38">
        <v>-3</v>
      </c>
      <c r="CD38">
        <v>-3</v>
      </c>
      <c r="CE38">
        <v>321</v>
      </c>
      <c r="CF38">
        <v>1</v>
      </c>
      <c r="CG38">
        <v>1</v>
      </c>
      <c r="CH38">
        <v>1</v>
      </c>
      <c r="CI38">
        <v>150</v>
      </c>
      <c r="CJ38">
        <v>-3</v>
      </c>
      <c r="CK38">
        <v>-3</v>
      </c>
      <c r="CL38">
        <v>-3</v>
      </c>
      <c r="CM38">
        <v>1</v>
      </c>
      <c r="CN38">
        <v>1</v>
      </c>
      <c r="CO38">
        <v>0</v>
      </c>
      <c r="CP38">
        <v>0</v>
      </c>
      <c r="CQ38">
        <v>0</v>
      </c>
      <c r="CR38">
        <v>0</v>
      </c>
      <c r="CS38">
        <v>0</v>
      </c>
      <c r="CT38">
        <v>0</v>
      </c>
      <c r="CU38">
        <v>160</v>
      </c>
      <c r="CV38">
        <v>4</v>
      </c>
      <c r="CW38">
        <v>12</v>
      </c>
      <c r="CX38">
        <v>-3</v>
      </c>
      <c r="CY38">
        <v>-3</v>
      </c>
      <c r="CZ38">
        <v>44</v>
      </c>
      <c r="DA38">
        <v>369</v>
      </c>
      <c r="DB38">
        <v>489</v>
      </c>
      <c r="DC38">
        <v>1</v>
      </c>
      <c r="DD38">
        <v>24</v>
      </c>
      <c r="DG38">
        <v>14.213746223564954</v>
      </c>
      <c r="DH38">
        <v>0.4437548146411327</v>
      </c>
      <c r="DI38">
        <v>2.4531295675415201</v>
      </c>
      <c r="DJ38">
        <v>2.4135037508666928</v>
      </c>
      <c r="DK38">
        <v>0.76344410876132929</v>
      </c>
      <c r="DL38">
        <v>1.2084592145015106E-3</v>
      </c>
      <c r="DM38">
        <v>65.368690007810329</v>
      </c>
      <c r="DN38">
        <v>1.089478166796839</v>
      </c>
      <c r="DO38">
        <v>0</v>
      </c>
      <c r="DP38">
        <v>0</v>
      </c>
      <c r="DQ38">
        <v>21.789563335936769</v>
      </c>
      <c r="DR38">
        <v>73.277733724625818</v>
      </c>
      <c r="DS38">
        <v>2.1900712823638618E-2</v>
      </c>
      <c r="DT38">
        <v>1.8919289091295495</v>
      </c>
      <c r="DU38">
        <v>0.62219994751655761</v>
      </c>
      <c r="DV38">
        <v>0.99879154078549848</v>
      </c>
      <c r="DW38">
        <v>0.99033232628398793</v>
      </c>
      <c r="DX38">
        <v>0.82915407854984902</v>
      </c>
      <c r="DY38">
        <v>0.44356721049524367</v>
      </c>
      <c r="DZ38">
        <v>100.72133497935802</v>
      </c>
      <c r="EA38">
        <v>8.1610271903323266</v>
      </c>
      <c r="EB38">
        <v>0</v>
      </c>
      <c r="EC38">
        <v>0</v>
      </c>
      <c r="ED38">
        <v>224.23483083619806</v>
      </c>
      <c r="EE38">
        <v>0.62000364726251633</v>
      </c>
      <c r="EF38">
        <v>0.67466366845855763</v>
      </c>
      <c r="EG38">
        <v>0.68116033596458836</v>
      </c>
      <c r="EH38">
        <v>118.66314199395771</v>
      </c>
      <c r="EI38">
        <v>0</v>
      </c>
      <c r="EJ38">
        <v>0</v>
      </c>
      <c r="EK38">
        <v>0</v>
      </c>
      <c r="EL38">
        <v>1.5484719970958682E-2</v>
      </c>
      <c r="EM38">
        <v>0.28769620839840815</v>
      </c>
      <c r="EN38">
        <v>0.22930513595166163</v>
      </c>
      <c r="EO38">
        <v>0.22930513595166163</v>
      </c>
      <c r="EP38">
        <v>0.29909365558912387</v>
      </c>
      <c r="EQ38">
        <v>0.29909365558912387</v>
      </c>
      <c r="ER38">
        <v>8.6238670694864048</v>
      </c>
      <c r="ES38">
        <v>8.6238670694864048</v>
      </c>
      <c r="ET38">
        <v>152.26336958051994</v>
      </c>
      <c r="EU38">
        <v>3.2618451561145791</v>
      </c>
      <c r="EV38">
        <v>8.4250755287009067</v>
      </c>
      <c r="EW38">
        <v>0</v>
      </c>
      <c r="EX38">
        <v>0</v>
      </c>
      <c r="EY38">
        <v>2.9502134243398035</v>
      </c>
      <c r="EZ38">
        <v>307.60972816502164</v>
      </c>
      <c r="FA38">
        <v>361.16709494814529</v>
      </c>
      <c r="FB38">
        <v>0.27058608211716473</v>
      </c>
      <c r="FC38">
        <v>-6.2669012456906934</v>
      </c>
      <c r="FD38">
        <v>0.16213461107628779</v>
      </c>
      <c r="FF38">
        <v>14.213746223564954</v>
      </c>
      <c r="FG38">
        <v>0</v>
      </c>
      <c r="FH38">
        <v>30.635659553380151</v>
      </c>
      <c r="FI38">
        <v>30.506897549844631</v>
      </c>
      <c r="FJ38">
        <v>0.72972453729981379</v>
      </c>
      <c r="FK38">
        <v>1.2084592145015106E-3</v>
      </c>
      <c r="FL38">
        <v>44.790335344262026</v>
      </c>
      <c r="FM38">
        <v>0.74650558907103359</v>
      </c>
      <c r="FN38">
        <v>0</v>
      </c>
      <c r="FO38">
        <v>0</v>
      </c>
      <c r="FP38">
        <v>14.930111781420674</v>
      </c>
      <c r="FQ38">
        <v>81.048589909425971</v>
      </c>
      <c r="FR38">
        <v>2.1200222893023726E-2</v>
      </c>
      <c r="FS38">
        <v>37.602203720503361</v>
      </c>
      <c r="FT38">
        <v>12.166490671239371</v>
      </c>
      <c r="FU38">
        <v>0.99879154078549848</v>
      </c>
      <c r="FV38">
        <v>0.99033232628398793</v>
      </c>
      <c r="FW38">
        <v>0.82915407854984902</v>
      </c>
      <c r="FX38">
        <v>0.53391977059434104</v>
      </c>
      <c r="FY38">
        <v>100.87029273867533</v>
      </c>
      <c r="FZ38">
        <v>7.4195626308631883</v>
      </c>
      <c r="GA38">
        <v>0</v>
      </c>
      <c r="GB38">
        <v>0</v>
      </c>
      <c r="GC38">
        <v>256.6778462654031</v>
      </c>
      <c r="GD38">
        <v>0.72240339005655607</v>
      </c>
      <c r="GE38">
        <v>0.90672977563939172</v>
      </c>
      <c r="GF38">
        <v>0.81452857770225995</v>
      </c>
      <c r="GG38">
        <v>118.66314199395771</v>
      </c>
      <c r="GH38">
        <v>0</v>
      </c>
      <c r="GI38">
        <v>0</v>
      </c>
      <c r="GJ38">
        <v>0</v>
      </c>
      <c r="GK38">
        <v>0.86701106539740047</v>
      </c>
      <c r="GL38">
        <v>0.28769620839840815</v>
      </c>
      <c r="GM38">
        <v>0.22930513595166163</v>
      </c>
      <c r="GN38">
        <v>0.22930513595166163</v>
      </c>
      <c r="GO38">
        <v>0.29909365558912387</v>
      </c>
      <c r="GP38">
        <v>0.29909365558912387</v>
      </c>
      <c r="GQ38">
        <v>8.6238670694864048</v>
      </c>
      <c r="GR38">
        <v>8.6238670694864048</v>
      </c>
      <c r="GS38">
        <v>149.01802042996772</v>
      </c>
      <c r="GT38">
        <v>3.3521977162136762</v>
      </c>
      <c r="GU38">
        <v>8.4250755287009067</v>
      </c>
      <c r="GV38">
        <v>0</v>
      </c>
      <c r="GW38">
        <v>0</v>
      </c>
      <c r="GX38">
        <v>42.213137001822275</v>
      </c>
      <c r="GY38">
        <v>350.67658730042217</v>
      </c>
      <c r="GZ38">
        <v>406.28766168253458</v>
      </c>
      <c r="HA38">
        <v>0.72941391788283527</v>
      </c>
      <c r="HB38">
        <v>24.747946515164415</v>
      </c>
      <c r="HC38">
        <v>0.83786538892371221</v>
      </c>
    </row>
    <row r="39" spans="1:211" x14ac:dyDescent="0.25">
      <c r="A39" t="s">
        <v>3720</v>
      </c>
      <c r="B39">
        <v>34</v>
      </c>
      <c r="C39">
        <v>3256</v>
      </c>
      <c r="D39">
        <v>3024</v>
      </c>
      <c r="E39">
        <v>3646</v>
      </c>
      <c r="F39">
        <v>1671</v>
      </c>
      <c r="G39">
        <v>5293</v>
      </c>
      <c r="H39">
        <v>971</v>
      </c>
      <c r="I39">
        <v>15</v>
      </c>
      <c r="J39">
        <v>0</v>
      </c>
      <c r="K39">
        <v>0</v>
      </c>
      <c r="L39">
        <v>0</v>
      </c>
      <c r="M39">
        <v>0</v>
      </c>
      <c r="N39">
        <v>0</v>
      </c>
      <c r="O39">
        <v>0</v>
      </c>
      <c r="P39">
        <v>0</v>
      </c>
      <c r="Q39">
        <v>-3</v>
      </c>
      <c r="R39">
        <v>-3</v>
      </c>
      <c r="S39">
        <v>0</v>
      </c>
      <c r="T39">
        <v>15</v>
      </c>
      <c r="U39">
        <v>0</v>
      </c>
      <c r="V39">
        <v>0</v>
      </c>
      <c r="W39">
        <v>0</v>
      </c>
      <c r="X39">
        <v>1</v>
      </c>
      <c r="Y39">
        <v>1</v>
      </c>
      <c r="Z39">
        <v>1</v>
      </c>
      <c r="AA39">
        <v>1</v>
      </c>
      <c r="AB39">
        <v>160</v>
      </c>
      <c r="AC39">
        <v>12</v>
      </c>
      <c r="AD39">
        <v>-3</v>
      </c>
      <c r="AE39">
        <v>-3</v>
      </c>
      <c r="AF39">
        <v>260</v>
      </c>
      <c r="AG39">
        <v>1</v>
      </c>
      <c r="AH39">
        <v>0</v>
      </c>
      <c r="AI39">
        <v>1</v>
      </c>
      <c r="AJ39">
        <v>100</v>
      </c>
      <c r="AK39">
        <v>-3</v>
      </c>
      <c r="AL39">
        <v>-3</v>
      </c>
      <c r="AM39">
        <v>-3</v>
      </c>
      <c r="AN39">
        <v>0</v>
      </c>
      <c r="AO39">
        <v>1</v>
      </c>
      <c r="AP39">
        <v>0</v>
      </c>
      <c r="AQ39">
        <v>0</v>
      </c>
      <c r="AR39">
        <v>0</v>
      </c>
      <c r="AS39">
        <v>0</v>
      </c>
      <c r="AT39">
        <v>0</v>
      </c>
      <c r="AU39">
        <v>0</v>
      </c>
      <c r="AV39">
        <v>160</v>
      </c>
      <c r="AW39">
        <v>4</v>
      </c>
      <c r="AX39">
        <v>12</v>
      </c>
      <c r="AY39">
        <v>-3</v>
      </c>
      <c r="AZ39">
        <v>-3</v>
      </c>
      <c r="BA39">
        <v>0</v>
      </c>
      <c r="BB39">
        <v>275</v>
      </c>
      <c r="BC39">
        <v>375</v>
      </c>
      <c r="BD39">
        <v>0</v>
      </c>
      <c r="BE39">
        <v>-57</v>
      </c>
      <c r="BH39">
        <v>15</v>
      </c>
      <c r="BI39">
        <v>0</v>
      </c>
      <c r="BJ39">
        <v>7</v>
      </c>
      <c r="BK39">
        <v>7</v>
      </c>
      <c r="BL39">
        <v>0</v>
      </c>
      <c r="BM39">
        <v>0</v>
      </c>
      <c r="BN39">
        <v>0</v>
      </c>
      <c r="BO39">
        <v>0</v>
      </c>
      <c r="BP39">
        <v>-3</v>
      </c>
      <c r="BQ39">
        <v>-3</v>
      </c>
      <c r="BR39">
        <v>0</v>
      </c>
      <c r="BS39">
        <v>22</v>
      </c>
      <c r="BT39">
        <v>0</v>
      </c>
      <c r="BU39">
        <v>122</v>
      </c>
      <c r="BV39">
        <v>40</v>
      </c>
      <c r="BW39">
        <v>1</v>
      </c>
      <c r="BX39">
        <v>1</v>
      </c>
      <c r="BY39">
        <v>1</v>
      </c>
      <c r="BZ39">
        <v>0</v>
      </c>
      <c r="CA39">
        <v>120</v>
      </c>
      <c r="CB39">
        <v>6</v>
      </c>
      <c r="CC39">
        <v>-3</v>
      </c>
      <c r="CD39">
        <v>-3</v>
      </c>
      <c r="CE39">
        <v>310</v>
      </c>
      <c r="CF39">
        <v>1</v>
      </c>
      <c r="CG39">
        <v>1</v>
      </c>
      <c r="CH39">
        <v>1</v>
      </c>
      <c r="CI39">
        <v>150</v>
      </c>
      <c r="CJ39">
        <v>-3</v>
      </c>
      <c r="CK39">
        <v>-3</v>
      </c>
      <c r="CL39">
        <v>-3</v>
      </c>
      <c r="CM39">
        <v>1</v>
      </c>
      <c r="CN39">
        <v>0</v>
      </c>
      <c r="CO39">
        <v>0</v>
      </c>
      <c r="CP39">
        <v>0</v>
      </c>
      <c r="CQ39">
        <v>0</v>
      </c>
      <c r="CR39">
        <v>0</v>
      </c>
      <c r="CS39">
        <v>0</v>
      </c>
      <c r="CT39">
        <v>0</v>
      </c>
      <c r="CU39">
        <v>120</v>
      </c>
      <c r="CV39">
        <v>3</v>
      </c>
      <c r="CW39">
        <v>6</v>
      </c>
      <c r="CX39">
        <v>-3</v>
      </c>
      <c r="CY39">
        <v>-3</v>
      </c>
      <c r="CZ39">
        <v>47</v>
      </c>
      <c r="DA39">
        <v>332</v>
      </c>
      <c r="DB39">
        <v>352</v>
      </c>
      <c r="DC39">
        <v>1</v>
      </c>
      <c r="DD39">
        <v>57</v>
      </c>
      <c r="DG39">
        <v>14.213746223564954</v>
      </c>
      <c r="DH39">
        <v>0.41730350758082074</v>
      </c>
      <c r="DI39">
        <v>0</v>
      </c>
      <c r="DJ39">
        <v>0</v>
      </c>
      <c r="DK39">
        <v>0.67917912447726536</v>
      </c>
      <c r="DL39">
        <v>1.2084592145015106E-3</v>
      </c>
      <c r="DM39">
        <v>41.067767299881069</v>
      </c>
      <c r="DN39">
        <v>0.68446278833135099</v>
      </c>
      <c r="DO39">
        <v>0</v>
      </c>
      <c r="DP39">
        <v>0</v>
      </c>
      <c r="DQ39">
        <v>13.689255766627024</v>
      </c>
      <c r="DR39">
        <v>60.13716846357022</v>
      </c>
      <c r="DS39">
        <v>8.6631689102488307E-2</v>
      </c>
      <c r="DT39">
        <v>0</v>
      </c>
      <c r="DU39">
        <v>0</v>
      </c>
      <c r="DV39">
        <v>0.99879154078549848</v>
      </c>
      <c r="DW39">
        <v>0.99033232628398793</v>
      </c>
      <c r="DX39">
        <v>0.82915407854984902</v>
      </c>
      <c r="DY39">
        <v>0.33247333526411582</v>
      </c>
      <c r="DZ39">
        <v>106.52312024619717</v>
      </c>
      <c r="EA39">
        <v>7.869713857513819</v>
      </c>
      <c r="EB39">
        <v>0</v>
      </c>
      <c r="EC39">
        <v>0</v>
      </c>
      <c r="ED39">
        <v>213.71003488697608</v>
      </c>
      <c r="EE39">
        <v>0.7840995710392209</v>
      </c>
      <c r="EF39">
        <v>0.47595866984120849</v>
      </c>
      <c r="EG39">
        <v>0.64984876408935932</v>
      </c>
      <c r="EH39">
        <v>105.81985211905456</v>
      </c>
      <c r="EI39">
        <v>0</v>
      </c>
      <c r="EJ39">
        <v>0</v>
      </c>
      <c r="EK39">
        <v>0</v>
      </c>
      <c r="EL39">
        <v>9.9009900990099098E-3</v>
      </c>
      <c r="EM39">
        <v>0.28769620839840815</v>
      </c>
      <c r="EN39">
        <v>0.22930513595166163</v>
      </c>
      <c r="EO39">
        <v>0.22930513595166163</v>
      </c>
      <c r="EP39">
        <v>0.29909365558912387</v>
      </c>
      <c r="EQ39">
        <v>0.29909365558912387</v>
      </c>
      <c r="ER39">
        <v>8.6238670694864048</v>
      </c>
      <c r="ES39">
        <v>8.6238670694864048</v>
      </c>
      <c r="ET39">
        <v>139.71930700196506</v>
      </c>
      <c r="EU39">
        <v>3.1507512808834508</v>
      </c>
      <c r="EV39">
        <v>8.4250755287009067</v>
      </c>
      <c r="EW39">
        <v>0</v>
      </c>
      <c r="EX39">
        <v>0</v>
      </c>
      <c r="EY39">
        <v>0</v>
      </c>
      <c r="EZ39">
        <v>302.41745510685519</v>
      </c>
      <c r="FA39">
        <v>323.28247324795291</v>
      </c>
      <c r="FB39">
        <v>0.25965867827072142</v>
      </c>
      <c r="FC39">
        <v>-28.165750920390828</v>
      </c>
      <c r="FD39">
        <v>0.13963056806693641</v>
      </c>
      <c r="FF39">
        <v>14.213746223564954</v>
      </c>
      <c r="FG39">
        <v>9.2467800536213354E-2</v>
      </c>
      <c r="FH39">
        <v>14.152449637243318</v>
      </c>
      <c r="FI39">
        <v>14.1730437796261</v>
      </c>
      <c r="FJ39">
        <v>0.56005980378299725</v>
      </c>
      <c r="FK39">
        <v>1.2084592145015106E-3</v>
      </c>
      <c r="FL39">
        <v>33.49371717810763</v>
      </c>
      <c r="FM39">
        <v>0.55822861963512738</v>
      </c>
      <c r="FN39">
        <v>0</v>
      </c>
      <c r="FO39">
        <v>0</v>
      </c>
      <c r="FP39">
        <v>11.164572392702546</v>
      </c>
      <c r="FQ39">
        <v>57.139469256985549</v>
      </c>
      <c r="FR39">
        <v>9.958493442209862E-2</v>
      </c>
      <c r="FS39">
        <v>74.309788727788828</v>
      </c>
      <c r="FT39">
        <v>24.548206382735486</v>
      </c>
      <c r="FU39">
        <v>0.99879154078549848</v>
      </c>
      <c r="FV39">
        <v>0.99033232628398793</v>
      </c>
      <c r="FW39">
        <v>0.82915407854984902</v>
      </c>
      <c r="FX39">
        <v>0.92504880386219956</v>
      </c>
      <c r="FY39">
        <v>124.26302346297167</v>
      </c>
      <c r="FZ39">
        <v>8.1610271903323266</v>
      </c>
      <c r="GA39">
        <v>0</v>
      </c>
      <c r="GB39">
        <v>0</v>
      </c>
      <c r="GC39">
        <v>280.47626313375383</v>
      </c>
      <c r="GD39">
        <v>0.6503213359374419</v>
      </c>
      <c r="GE39">
        <v>0.78304476744609919</v>
      </c>
      <c r="GF39">
        <v>0.80362371180876568</v>
      </c>
      <c r="GG39">
        <v>118.66314199395771</v>
      </c>
      <c r="GH39">
        <v>0</v>
      </c>
      <c r="GI39">
        <v>0</v>
      </c>
      <c r="GJ39">
        <v>0</v>
      </c>
      <c r="GK39">
        <v>0.76041507288631638</v>
      </c>
      <c r="GL39">
        <v>0.28769620839840815</v>
      </c>
      <c r="GM39">
        <v>0.22930513595166163</v>
      </c>
      <c r="GN39">
        <v>0.22930513595166163</v>
      </c>
      <c r="GO39">
        <v>0.29909365558912387</v>
      </c>
      <c r="GP39">
        <v>0.29909365558912387</v>
      </c>
      <c r="GQ39">
        <v>8.6238670694864048</v>
      </c>
      <c r="GR39">
        <v>8.6238670694864048</v>
      </c>
      <c r="GS39">
        <v>160.89764237196397</v>
      </c>
      <c r="GT39">
        <v>3.7433267494815352</v>
      </c>
      <c r="GU39">
        <v>8.4250755287009067</v>
      </c>
      <c r="GV39">
        <v>0</v>
      </c>
      <c r="GW39">
        <v>0</v>
      </c>
      <c r="GX39">
        <v>37.523868372046579</v>
      </c>
      <c r="GY39">
        <v>347.92036989322474</v>
      </c>
      <c r="GZ39">
        <v>428.79140238059256</v>
      </c>
      <c r="HA39">
        <v>0.74034132172927858</v>
      </c>
      <c r="HB39">
        <v>38.855437473201867</v>
      </c>
      <c r="HC39">
        <v>0.86036943193306359</v>
      </c>
    </row>
    <row r="40" spans="1:211" x14ac:dyDescent="0.25">
      <c r="A40" t="s">
        <v>3720</v>
      </c>
      <c r="B40">
        <v>35</v>
      </c>
      <c r="C40">
        <v>6414</v>
      </c>
      <c r="D40">
        <v>6704</v>
      </c>
      <c r="E40">
        <v>1902</v>
      </c>
      <c r="F40">
        <v>5511</v>
      </c>
      <c r="G40">
        <v>4334</v>
      </c>
      <c r="H40">
        <v>987</v>
      </c>
      <c r="I40">
        <v>10</v>
      </c>
      <c r="J40">
        <v>0</v>
      </c>
      <c r="K40">
        <v>0</v>
      </c>
      <c r="L40">
        <v>0</v>
      </c>
      <c r="M40">
        <v>0</v>
      </c>
      <c r="N40">
        <v>0</v>
      </c>
      <c r="O40">
        <v>0</v>
      </c>
      <c r="P40">
        <v>0</v>
      </c>
      <c r="Q40">
        <v>-3</v>
      </c>
      <c r="R40">
        <v>-3</v>
      </c>
      <c r="S40">
        <v>0</v>
      </c>
      <c r="T40">
        <v>10</v>
      </c>
      <c r="U40">
        <v>0</v>
      </c>
      <c r="V40">
        <v>0</v>
      </c>
      <c r="W40">
        <v>0</v>
      </c>
      <c r="X40">
        <v>1</v>
      </c>
      <c r="Y40">
        <v>1</v>
      </c>
      <c r="Z40">
        <v>0</v>
      </c>
      <c r="AA40">
        <v>0</v>
      </c>
      <c r="AB40">
        <v>80</v>
      </c>
      <c r="AC40">
        <v>2</v>
      </c>
      <c r="AD40">
        <v>-3</v>
      </c>
      <c r="AE40">
        <v>-3</v>
      </c>
      <c r="AF40">
        <v>180</v>
      </c>
      <c r="AG40">
        <v>1</v>
      </c>
      <c r="AH40">
        <v>1</v>
      </c>
      <c r="AI40">
        <v>0</v>
      </c>
      <c r="AJ40">
        <v>100</v>
      </c>
      <c r="AK40">
        <v>-3</v>
      </c>
      <c r="AL40">
        <v>-3</v>
      </c>
      <c r="AM40">
        <v>-3</v>
      </c>
      <c r="AN40">
        <v>0</v>
      </c>
      <c r="AO40">
        <v>0</v>
      </c>
      <c r="AP40">
        <v>0</v>
      </c>
      <c r="AQ40">
        <v>0</v>
      </c>
      <c r="AR40">
        <v>0</v>
      </c>
      <c r="AS40">
        <v>0</v>
      </c>
      <c r="AT40">
        <v>0</v>
      </c>
      <c r="AU40">
        <v>0</v>
      </c>
      <c r="AV40">
        <v>80</v>
      </c>
      <c r="AW40">
        <v>2</v>
      </c>
      <c r="AX40">
        <v>2</v>
      </c>
      <c r="AY40">
        <v>-3</v>
      </c>
      <c r="AZ40">
        <v>-3</v>
      </c>
      <c r="BA40">
        <v>0</v>
      </c>
      <c r="BB40">
        <v>190</v>
      </c>
      <c r="BC40">
        <v>190</v>
      </c>
      <c r="BD40">
        <v>0</v>
      </c>
      <c r="BE40">
        <v>-199</v>
      </c>
      <c r="BH40">
        <v>15</v>
      </c>
      <c r="BI40">
        <v>0</v>
      </c>
      <c r="BJ40">
        <v>18</v>
      </c>
      <c r="BK40">
        <v>18</v>
      </c>
      <c r="BL40">
        <v>1</v>
      </c>
      <c r="BM40">
        <v>0</v>
      </c>
      <c r="BN40">
        <v>60</v>
      </c>
      <c r="BO40">
        <v>1</v>
      </c>
      <c r="BP40">
        <v>-3</v>
      </c>
      <c r="BQ40">
        <v>-3</v>
      </c>
      <c r="BR40">
        <v>20</v>
      </c>
      <c r="BS40">
        <v>93</v>
      </c>
      <c r="BT40">
        <v>0</v>
      </c>
      <c r="BU40">
        <v>79</v>
      </c>
      <c r="BV40">
        <v>26</v>
      </c>
      <c r="BW40">
        <v>1</v>
      </c>
      <c r="BX40">
        <v>1</v>
      </c>
      <c r="BY40">
        <v>1</v>
      </c>
      <c r="BZ40">
        <v>1</v>
      </c>
      <c r="CA40">
        <v>120</v>
      </c>
      <c r="CB40">
        <v>11</v>
      </c>
      <c r="CC40">
        <v>-3</v>
      </c>
      <c r="CD40">
        <v>-3</v>
      </c>
      <c r="CE40">
        <v>296</v>
      </c>
      <c r="CF40">
        <v>1</v>
      </c>
      <c r="CG40">
        <v>1</v>
      </c>
      <c r="CH40">
        <v>1</v>
      </c>
      <c r="CI40">
        <v>150</v>
      </c>
      <c r="CJ40">
        <v>-3</v>
      </c>
      <c r="CK40">
        <v>-3</v>
      </c>
      <c r="CL40">
        <v>-3</v>
      </c>
      <c r="CM40">
        <v>1</v>
      </c>
      <c r="CN40">
        <v>1</v>
      </c>
      <c r="CO40">
        <v>0</v>
      </c>
      <c r="CP40">
        <v>0</v>
      </c>
      <c r="CQ40">
        <v>0</v>
      </c>
      <c r="CR40">
        <v>0</v>
      </c>
      <c r="CS40">
        <v>0</v>
      </c>
      <c r="CT40">
        <v>0</v>
      </c>
      <c r="CU40">
        <v>180</v>
      </c>
      <c r="CV40">
        <v>4</v>
      </c>
      <c r="CW40">
        <v>12</v>
      </c>
      <c r="CX40">
        <v>-3</v>
      </c>
      <c r="CY40">
        <v>-3</v>
      </c>
      <c r="CZ40">
        <v>44</v>
      </c>
      <c r="DA40">
        <v>389</v>
      </c>
      <c r="DB40">
        <v>509</v>
      </c>
      <c r="DC40">
        <v>1</v>
      </c>
      <c r="DD40">
        <v>199</v>
      </c>
      <c r="DG40">
        <v>13.974422517246477</v>
      </c>
      <c r="DH40">
        <v>2.3077339201991745E-2</v>
      </c>
      <c r="DI40">
        <v>0.57337937784489634</v>
      </c>
      <c r="DJ40">
        <v>0.5840381227780318</v>
      </c>
      <c r="DK40">
        <v>0.55190149839288605</v>
      </c>
      <c r="DL40">
        <v>1.2084592145015106E-3</v>
      </c>
      <c r="DM40">
        <v>32.055019512799433</v>
      </c>
      <c r="DN40">
        <v>0.53425032521332394</v>
      </c>
      <c r="DO40">
        <v>0</v>
      </c>
      <c r="DP40">
        <v>0</v>
      </c>
      <c r="DQ40">
        <v>10.685006504266479</v>
      </c>
      <c r="DR40">
        <v>50.623793464569872</v>
      </c>
      <c r="DS40">
        <v>0</v>
      </c>
      <c r="DT40">
        <v>0</v>
      </c>
      <c r="DU40">
        <v>0</v>
      </c>
      <c r="DV40">
        <v>0.99879154078549848</v>
      </c>
      <c r="DW40">
        <v>0.99033232628398793</v>
      </c>
      <c r="DX40">
        <v>0.80645057886990923</v>
      </c>
      <c r="DY40">
        <v>0</v>
      </c>
      <c r="DZ40">
        <v>91.550296961456638</v>
      </c>
      <c r="EA40">
        <v>4.4867113714390481</v>
      </c>
      <c r="EB40">
        <v>0</v>
      </c>
      <c r="EC40">
        <v>0</v>
      </c>
      <c r="ED40">
        <v>204.83389085685604</v>
      </c>
      <c r="EE40">
        <v>0.74809826109011768</v>
      </c>
      <c r="EF40">
        <v>0.55322122360067061</v>
      </c>
      <c r="EG40">
        <v>0.7071189531292057</v>
      </c>
      <c r="EH40">
        <v>115.43641008257867</v>
      </c>
      <c r="EI40">
        <v>0</v>
      </c>
      <c r="EJ40">
        <v>0</v>
      </c>
      <c r="EK40">
        <v>0</v>
      </c>
      <c r="EL40">
        <v>9.9009900990099098E-3</v>
      </c>
      <c r="EM40">
        <v>4.2888231123614062E-2</v>
      </c>
      <c r="EN40">
        <v>0.22930513595166163</v>
      </c>
      <c r="EO40">
        <v>0.22930513595166163</v>
      </c>
      <c r="EP40">
        <v>0.29909365558912387</v>
      </c>
      <c r="EQ40">
        <v>0.29909365558912387</v>
      </c>
      <c r="ER40">
        <v>8.6238670694864048</v>
      </c>
      <c r="ES40">
        <v>8.6238670694864048</v>
      </c>
      <c r="ET40">
        <v>122.50798434184232</v>
      </c>
      <c r="EU40">
        <v>2.7955744459393959</v>
      </c>
      <c r="EV40">
        <v>4.6055019126958001</v>
      </c>
      <c r="EW40">
        <v>0</v>
      </c>
      <c r="EX40">
        <v>0</v>
      </c>
      <c r="EY40">
        <v>0</v>
      </c>
      <c r="EZ40">
        <v>249.7990332872667</v>
      </c>
      <c r="FA40">
        <v>229.64494428466639</v>
      </c>
      <c r="FB40">
        <v>9.1061565426707361E-2</v>
      </c>
      <c r="FC40">
        <v>-57.661456132155294</v>
      </c>
      <c r="FD40">
        <v>2.4155071289023267E-2</v>
      </c>
      <c r="FF40">
        <v>14.213746223564954</v>
      </c>
      <c r="FG40">
        <v>0.56258404724737665</v>
      </c>
      <c r="FH40">
        <v>16.414489965051743</v>
      </c>
      <c r="FI40">
        <v>16.535604252950296</v>
      </c>
      <c r="FJ40">
        <v>0.59084724618733597</v>
      </c>
      <c r="FK40">
        <v>1.2084592145015106E-3</v>
      </c>
      <c r="FL40">
        <v>34.915092754104506</v>
      </c>
      <c r="FM40">
        <v>0.58191821256840859</v>
      </c>
      <c r="FN40">
        <v>0</v>
      </c>
      <c r="FO40">
        <v>0</v>
      </c>
      <c r="FP40">
        <v>11.63836425136817</v>
      </c>
      <c r="FQ40">
        <v>62.391563194230727</v>
      </c>
      <c r="FR40">
        <v>0</v>
      </c>
      <c r="FS40">
        <v>44.113108503311814</v>
      </c>
      <c r="FT40">
        <v>14.453575424713597</v>
      </c>
      <c r="FU40">
        <v>0.99879154078549848</v>
      </c>
      <c r="FV40">
        <v>0.99033232628398793</v>
      </c>
      <c r="FW40">
        <v>0.82915407854984902</v>
      </c>
      <c r="FX40">
        <v>0.36816943804744245</v>
      </c>
      <c r="FY40">
        <v>107.1519452470562</v>
      </c>
      <c r="FZ40">
        <v>7.7314446192725441</v>
      </c>
      <c r="GA40">
        <v>0</v>
      </c>
      <c r="GB40">
        <v>0</v>
      </c>
      <c r="GC40">
        <v>239.01904586670705</v>
      </c>
      <c r="GD40">
        <v>0.71953351690095313</v>
      </c>
      <c r="GE40">
        <v>0.79817425576310441</v>
      </c>
      <c r="GF40">
        <v>0.75847240970197483</v>
      </c>
      <c r="GG40">
        <v>118.66314199395771</v>
      </c>
      <c r="GH40">
        <v>0</v>
      </c>
      <c r="GI40">
        <v>0</v>
      </c>
      <c r="GJ40">
        <v>0</v>
      </c>
      <c r="GK40">
        <v>0.51142768028854491</v>
      </c>
      <c r="GL40">
        <v>0.28769620839840815</v>
      </c>
      <c r="GM40">
        <v>0.22930513595166163</v>
      </c>
      <c r="GN40">
        <v>0.22930513595166163</v>
      </c>
      <c r="GO40">
        <v>0.29909365558912387</v>
      </c>
      <c r="GP40">
        <v>0.29909365558912387</v>
      </c>
      <c r="GQ40">
        <v>8.6238670694864048</v>
      </c>
      <c r="GR40">
        <v>8.6238670694864048</v>
      </c>
      <c r="GS40">
        <v>139.09625959803927</v>
      </c>
      <c r="GT40">
        <v>3.1864473836667773</v>
      </c>
      <c r="GU40">
        <v>8.4250755287009067</v>
      </c>
      <c r="GV40">
        <v>0</v>
      </c>
      <c r="GW40">
        <v>0</v>
      </c>
      <c r="GX40">
        <v>30.297830575647122</v>
      </c>
      <c r="GY40">
        <v>349.71896889470833</v>
      </c>
      <c r="GZ40">
        <v>379.89408336197437</v>
      </c>
      <c r="HA40">
        <v>0.9089384345732926</v>
      </c>
      <c r="HB40">
        <v>43.779747165789246</v>
      </c>
      <c r="HC40">
        <v>0.97584492871097672</v>
      </c>
    </row>
    <row r="41" spans="1:211" x14ac:dyDescent="0.25">
      <c r="A41" t="s">
        <v>3720</v>
      </c>
      <c r="B41">
        <v>36</v>
      </c>
      <c r="C41">
        <v>6695</v>
      </c>
      <c r="D41">
        <v>6443</v>
      </c>
      <c r="E41">
        <v>1425</v>
      </c>
      <c r="F41">
        <v>6396</v>
      </c>
      <c r="G41">
        <v>5006</v>
      </c>
      <c r="H41">
        <v>2471</v>
      </c>
      <c r="I41">
        <v>10</v>
      </c>
      <c r="J41">
        <v>0</v>
      </c>
      <c r="K41">
        <v>0</v>
      </c>
      <c r="L41">
        <v>0</v>
      </c>
      <c r="M41">
        <v>0</v>
      </c>
      <c r="N41">
        <v>0</v>
      </c>
      <c r="O41">
        <v>0</v>
      </c>
      <c r="P41">
        <v>0</v>
      </c>
      <c r="Q41">
        <v>-3</v>
      </c>
      <c r="R41">
        <v>-3</v>
      </c>
      <c r="S41">
        <v>0</v>
      </c>
      <c r="T41">
        <v>10</v>
      </c>
      <c r="U41">
        <v>0</v>
      </c>
      <c r="V41">
        <v>0</v>
      </c>
      <c r="W41">
        <v>0</v>
      </c>
      <c r="X41">
        <v>1</v>
      </c>
      <c r="Y41">
        <v>1</v>
      </c>
      <c r="Z41">
        <v>1</v>
      </c>
      <c r="AA41">
        <v>0</v>
      </c>
      <c r="AB41">
        <v>120</v>
      </c>
      <c r="AC41">
        <v>6</v>
      </c>
      <c r="AD41">
        <v>-3</v>
      </c>
      <c r="AE41">
        <v>-3</v>
      </c>
      <c r="AF41">
        <v>220</v>
      </c>
      <c r="AG41">
        <v>0</v>
      </c>
      <c r="AH41">
        <v>1</v>
      </c>
      <c r="AI41">
        <v>1</v>
      </c>
      <c r="AJ41">
        <v>100</v>
      </c>
      <c r="AK41">
        <v>-3</v>
      </c>
      <c r="AL41">
        <v>-3</v>
      </c>
      <c r="AM41">
        <v>-3</v>
      </c>
      <c r="AN41">
        <v>0</v>
      </c>
      <c r="AO41">
        <v>0</v>
      </c>
      <c r="AP41">
        <v>0</v>
      </c>
      <c r="AQ41">
        <v>1</v>
      </c>
      <c r="AR41">
        <v>0</v>
      </c>
      <c r="AS41">
        <v>0</v>
      </c>
      <c r="AT41">
        <v>0</v>
      </c>
      <c r="AU41">
        <v>5</v>
      </c>
      <c r="AV41">
        <v>120</v>
      </c>
      <c r="AW41">
        <v>3</v>
      </c>
      <c r="AX41">
        <v>6</v>
      </c>
      <c r="AY41">
        <v>-3</v>
      </c>
      <c r="AZ41">
        <v>-3</v>
      </c>
      <c r="BA41">
        <v>0</v>
      </c>
      <c r="BB41">
        <v>235</v>
      </c>
      <c r="BC41">
        <v>235</v>
      </c>
      <c r="BD41">
        <v>1</v>
      </c>
      <c r="BE41">
        <v>38</v>
      </c>
      <c r="BH41">
        <v>15</v>
      </c>
      <c r="BI41">
        <v>0</v>
      </c>
      <c r="BJ41">
        <v>24</v>
      </c>
      <c r="BK41">
        <v>24</v>
      </c>
      <c r="BL41">
        <v>0</v>
      </c>
      <c r="BM41">
        <v>0</v>
      </c>
      <c r="BN41">
        <v>0</v>
      </c>
      <c r="BO41">
        <v>0</v>
      </c>
      <c r="BP41">
        <v>-3</v>
      </c>
      <c r="BQ41">
        <v>-3</v>
      </c>
      <c r="BR41">
        <v>0</v>
      </c>
      <c r="BS41">
        <v>39</v>
      </c>
      <c r="BT41">
        <v>0</v>
      </c>
      <c r="BU41">
        <v>86</v>
      </c>
      <c r="BV41">
        <v>28</v>
      </c>
      <c r="BW41">
        <v>1</v>
      </c>
      <c r="BX41">
        <v>1</v>
      </c>
      <c r="BY41">
        <v>0</v>
      </c>
      <c r="BZ41">
        <v>0</v>
      </c>
      <c r="CA41">
        <v>80</v>
      </c>
      <c r="CB41">
        <v>2</v>
      </c>
      <c r="CC41">
        <v>-3</v>
      </c>
      <c r="CD41">
        <v>-3</v>
      </c>
      <c r="CE41">
        <v>158</v>
      </c>
      <c r="CF41">
        <v>0</v>
      </c>
      <c r="CG41">
        <v>1</v>
      </c>
      <c r="CH41">
        <v>0</v>
      </c>
      <c r="CI41">
        <v>50</v>
      </c>
      <c r="CJ41">
        <v>-3</v>
      </c>
      <c r="CK41">
        <v>-3</v>
      </c>
      <c r="CL41">
        <v>-3</v>
      </c>
      <c r="CM41">
        <v>1</v>
      </c>
      <c r="CN41">
        <v>0</v>
      </c>
      <c r="CO41">
        <v>1</v>
      </c>
      <c r="CP41">
        <v>0</v>
      </c>
      <c r="CQ41">
        <v>0</v>
      </c>
      <c r="CR41">
        <v>0</v>
      </c>
      <c r="CS41">
        <v>5</v>
      </c>
      <c r="CT41">
        <v>0</v>
      </c>
      <c r="CU41">
        <v>80</v>
      </c>
      <c r="CV41">
        <v>2</v>
      </c>
      <c r="CW41">
        <v>2</v>
      </c>
      <c r="CX41">
        <v>-3</v>
      </c>
      <c r="CY41">
        <v>-3</v>
      </c>
      <c r="CZ41">
        <v>52</v>
      </c>
      <c r="DA41">
        <v>197</v>
      </c>
      <c r="DB41">
        <v>217</v>
      </c>
      <c r="DC41">
        <v>0</v>
      </c>
      <c r="DD41">
        <v>-38</v>
      </c>
      <c r="DG41">
        <v>14.213746223564954</v>
      </c>
      <c r="DH41">
        <v>1.9199025819863005E-3</v>
      </c>
      <c r="DI41">
        <v>0.53424398105247506</v>
      </c>
      <c r="DJ41">
        <v>0.52517459149121526</v>
      </c>
      <c r="DK41">
        <v>0.61978657841007601</v>
      </c>
      <c r="DL41">
        <v>1.2084592145015106E-3</v>
      </c>
      <c r="DM41">
        <v>37.186101043860212</v>
      </c>
      <c r="DN41">
        <v>0.61976835073100345</v>
      </c>
      <c r="DO41">
        <v>0</v>
      </c>
      <c r="DP41">
        <v>0</v>
      </c>
      <c r="DQ41">
        <v>12.395367014620074</v>
      </c>
      <c r="DR41">
        <v>51.134997113740503</v>
      </c>
      <c r="DS41">
        <v>1.2739416040946413E-2</v>
      </c>
      <c r="DT41">
        <v>0</v>
      </c>
      <c r="DU41">
        <v>0</v>
      </c>
      <c r="DV41">
        <v>0.99879154078549848</v>
      </c>
      <c r="DW41">
        <v>0.99033232628398793</v>
      </c>
      <c r="DX41">
        <v>0.82915407854984902</v>
      </c>
      <c r="DY41">
        <v>0.22982313289438047</v>
      </c>
      <c r="DZ41">
        <v>100.0525994908777</v>
      </c>
      <c r="EA41">
        <v>6.9606143434903522</v>
      </c>
      <c r="EB41">
        <v>0</v>
      </c>
      <c r="EC41">
        <v>0</v>
      </c>
      <c r="ED41">
        <v>225.63400321740048</v>
      </c>
      <c r="EE41">
        <v>0.61996920256836208</v>
      </c>
      <c r="EF41">
        <v>0.64939063200019853</v>
      </c>
      <c r="EG41">
        <v>0.77902238969905968</v>
      </c>
      <c r="EH41">
        <v>118.66314199395771</v>
      </c>
      <c r="EI41">
        <v>0</v>
      </c>
      <c r="EJ41">
        <v>0</v>
      </c>
      <c r="EK41">
        <v>0</v>
      </c>
      <c r="EL41">
        <v>1.0712112732340406E-2</v>
      </c>
      <c r="EM41">
        <v>0.23524499632511675</v>
      </c>
      <c r="EN41">
        <v>0.22930513595166163</v>
      </c>
      <c r="EO41">
        <v>0.22930513595166163</v>
      </c>
      <c r="EP41">
        <v>0.29909365558912387</v>
      </c>
      <c r="EQ41">
        <v>0.29909365558912387</v>
      </c>
      <c r="ER41">
        <v>8.6238670694864048</v>
      </c>
      <c r="ES41">
        <v>8.6238670694864048</v>
      </c>
      <c r="ET41">
        <v>134.3194101551687</v>
      </c>
      <c r="EU41">
        <v>3.0481010785137155</v>
      </c>
      <c r="EV41">
        <v>7.9519922701604067</v>
      </c>
      <c r="EW41">
        <v>0</v>
      </c>
      <c r="EX41">
        <v>0</v>
      </c>
      <c r="EY41">
        <v>0.51828664213103803</v>
      </c>
      <c r="EZ41">
        <v>304.29622205178748</v>
      </c>
      <c r="FA41">
        <v>332.79009763910574</v>
      </c>
      <c r="FB41">
        <v>0.74281384763297387</v>
      </c>
      <c r="FC41">
        <v>0.23349806300690901</v>
      </c>
      <c r="FD41">
        <v>0.61368366872378355</v>
      </c>
      <c r="FF41">
        <v>14.213746223564954</v>
      </c>
      <c r="FG41">
        <v>0.39802838761185078</v>
      </c>
      <c r="FH41">
        <v>12.490550562332954</v>
      </c>
      <c r="FI41">
        <v>12.589129144936106</v>
      </c>
      <c r="FJ41">
        <v>0.52258372826601385</v>
      </c>
      <c r="FK41">
        <v>1.2084592145015106E-3</v>
      </c>
      <c r="FL41">
        <v>32.225114323247944</v>
      </c>
      <c r="FM41">
        <v>0.53708523872079894</v>
      </c>
      <c r="FN41">
        <v>0</v>
      </c>
      <c r="FO41">
        <v>0</v>
      </c>
      <c r="FP41">
        <v>10.741704774415984</v>
      </c>
      <c r="FQ41">
        <v>54.490671514408568</v>
      </c>
      <c r="FR41">
        <v>2.3397287364893708E-2</v>
      </c>
      <c r="FS41">
        <v>89.531751495365725</v>
      </c>
      <c r="FT41">
        <v>29.477948834510709</v>
      </c>
      <c r="FU41">
        <v>0.99879154078549848</v>
      </c>
      <c r="FV41">
        <v>0.99033232628398793</v>
      </c>
      <c r="FW41">
        <v>0.64497203175381046</v>
      </c>
      <c r="FX41">
        <v>0</v>
      </c>
      <c r="FY41">
        <v>76.64961716218437</v>
      </c>
      <c r="FZ41">
        <v>3.0500183280761597</v>
      </c>
      <c r="GA41">
        <v>0</v>
      </c>
      <c r="GB41">
        <v>0</v>
      </c>
      <c r="GC41">
        <v>189.5260431573046</v>
      </c>
      <c r="GD41">
        <v>0.58840128930990332</v>
      </c>
      <c r="GE41">
        <v>0.64557619229507113</v>
      </c>
      <c r="GF41">
        <v>0.46011769955426918</v>
      </c>
      <c r="GG41">
        <v>94.285635681787397</v>
      </c>
      <c r="GH41">
        <v>0</v>
      </c>
      <c r="GI41">
        <v>0</v>
      </c>
      <c r="GJ41">
        <v>0</v>
      </c>
      <c r="GK41">
        <v>0.87581830449748954</v>
      </c>
      <c r="GL41">
        <v>2.3479106591451249E-2</v>
      </c>
      <c r="GM41">
        <v>0.22930513595166163</v>
      </c>
      <c r="GN41">
        <v>0.22930513595166163</v>
      </c>
      <c r="GO41">
        <v>0.29909365558912387</v>
      </c>
      <c r="GP41">
        <v>0.29909365558912387</v>
      </c>
      <c r="GQ41">
        <v>8.6238670694864048</v>
      </c>
      <c r="GR41">
        <v>8.6238670694864048</v>
      </c>
      <c r="GS41">
        <v>116.10554072734786</v>
      </c>
      <c r="GT41">
        <v>2.634095898823297</v>
      </c>
      <c r="GU41">
        <v>3.5240001106894239</v>
      </c>
      <c r="GV41">
        <v>0</v>
      </c>
      <c r="GW41">
        <v>0</v>
      </c>
      <c r="GX41">
        <v>42.725346487594237</v>
      </c>
      <c r="GY41">
        <v>258.2329810433265</v>
      </c>
      <c r="GZ41">
        <v>246.0820757932465</v>
      </c>
      <c r="HA41">
        <v>0.25718615236702613</v>
      </c>
      <c r="HB41">
        <v>-48.106597466292385</v>
      </c>
      <c r="HC41">
        <v>0.38631633127621645</v>
      </c>
    </row>
    <row r="42" spans="1:211" x14ac:dyDescent="0.25">
      <c r="A42" t="s">
        <v>3720</v>
      </c>
      <c r="B42">
        <v>37</v>
      </c>
      <c r="C42">
        <v>2556</v>
      </c>
      <c r="D42">
        <v>1700</v>
      </c>
      <c r="E42">
        <v>6133</v>
      </c>
      <c r="F42">
        <v>6348</v>
      </c>
      <c r="G42">
        <v>3238</v>
      </c>
      <c r="H42">
        <v>4910</v>
      </c>
      <c r="I42">
        <v>15</v>
      </c>
      <c r="J42">
        <v>3</v>
      </c>
      <c r="K42">
        <v>0</v>
      </c>
      <c r="L42">
        <v>1</v>
      </c>
      <c r="M42">
        <v>1</v>
      </c>
      <c r="N42">
        <v>0</v>
      </c>
      <c r="O42">
        <v>60</v>
      </c>
      <c r="P42">
        <v>1</v>
      </c>
      <c r="Q42">
        <v>-3</v>
      </c>
      <c r="R42">
        <v>-3</v>
      </c>
      <c r="S42">
        <v>20</v>
      </c>
      <c r="T42">
        <v>76</v>
      </c>
      <c r="U42">
        <v>0</v>
      </c>
      <c r="V42">
        <v>0</v>
      </c>
      <c r="W42">
        <v>0</v>
      </c>
      <c r="X42">
        <v>1</v>
      </c>
      <c r="Y42">
        <v>1</v>
      </c>
      <c r="Z42">
        <v>1</v>
      </c>
      <c r="AA42">
        <v>0</v>
      </c>
      <c r="AB42">
        <v>80</v>
      </c>
      <c r="AC42">
        <v>5</v>
      </c>
      <c r="AD42">
        <v>-3</v>
      </c>
      <c r="AE42">
        <v>-3</v>
      </c>
      <c r="AF42">
        <v>180</v>
      </c>
      <c r="AG42">
        <v>1</v>
      </c>
      <c r="AH42">
        <v>0</v>
      </c>
      <c r="AI42">
        <v>1</v>
      </c>
      <c r="AJ42">
        <v>100</v>
      </c>
      <c r="AK42">
        <v>-3</v>
      </c>
      <c r="AL42">
        <v>-3</v>
      </c>
      <c r="AM42">
        <v>-3</v>
      </c>
      <c r="AN42">
        <v>0</v>
      </c>
      <c r="AO42">
        <v>0</v>
      </c>
      <c r="AP42">
        <v>0</v>
      </c>
      <c r="AQ42">
        <v>0</v>
      </c>
      <c r="AR42">
        <v>0</v>
      </c>
      <c r="AS42">
        <v>0</v>
      </c>
      <c r="AT42">
        <v>0</v>
      </c>
      <c r="AU42">
        <v>0</v>
      </c>
      <c r="AV42">
        <v>140</v>
      </c>
      <c r="AW42">
        <v>3</v>
      </c>
      <c r="AX42">
        <v>6</v>
      </c>
      <c r="AY42">
        <v>-3</v>
      </c>
      <c r="AZ42">
        <v>-3</v>
      </c>
      <c r="BA42">
        <v>1</v>
      </c>
      <c r="BB42">
        <v>256</v>
      </c>
      <c r="BC42">
        <v>256</v>
      </c>
      <c r="BD42">
        <v>0</v>
      </c>
      <c r="BE42">
        <v>-39</v>
      </c>
      <c r="BH42">
        <v>15</v>
      </c>
      <c r="BI42">
        <v>0</v>
      </c>
      <c r="BJ42">
        <v>0</v>
      </c>
      <c r="BK42">
        <v>0</v>
      </c>
      <c r="BL42">
        <v>1</v>
      </c>
      <c r="BM42">
        <v>0</v>
      </c>
      <c r="BN42">
        <v>60</v>
      </c>
      <c r="BO42">
        <v>1</v>
      </c>
      <c r="BP42">
        <v>-3</v>
      </c>
      <c r="BQ42">
        <v>-3</v>
      </c>
      <c r="BR42">
        <v>20</v>
      </c>
      <c r="BS42">
        <v>75</v>
      </c>
      <c r="BT42">
        <v>0</v>
      </c>
      <c r="BU42">
        <v>0</v>
      </c>
      <c r="BV42">
        <v>0</v>
      </c>
      <c r="BW42">
        <v>1</v>
      </c>
      <c r="BX42">
        <v>1</v>
      </c>
      <c r="BY42">
        <v>1</v>
      </c>
      <c r="BZ42">
        <v>1</v>
      </c>
      <c r="CA42">
        <v>120</v>
      </c>
      <c r="CB42">
        <v>11</v>
      </c>
      <c r="CC42">
        <v>-3</v>
      </c>
      <c r="CD42">
        <v>-3</v>
      </c>
      <c r="CE42">
        <v>220</v>
      </c>
      <c r="CF42">
        <v>1</v>
      </c>
      <c r="CG42">
        <v>1</v>
      </c>
      <c r="CH42">
        <v>0</v>
      </c>
      <c r="CI42">
        <v>100</v>
      </c>
      <c r="CJ42">
        <v>-3</v>
      </c>
      <c r="CK42">
        <v>-3</v>
      </c>
      <c r="CL42">
        <v>-3</v>
      </c>
      <c r="CM42">
        <v>0</v>
      </c>
      <c r="CN42">
        <v>1</v>
      </c>
      <c r="CO42">
        <v>0</v>
      </c>
      <c r="CP42">
        <v>0</v>
      </c>
      <c r="CQ42">
        <v>0</v>
      </c>
      <c r="CR42">
        <v>0</v>
      </c>
      <c r="CS42">
        <v>0</v>
      </c>
      <c r="CT42">
        <v>0</v>
      </c>
      <c r="CU42">
        <v>180</v>
      </c>
      <c r="CV42">
        <v>4</v>
      </c>
      <c r="CW42">
        <v>12</v>
      </c>
      <c r="CX42">
        <v>-3</v>
      </c>
      <c r="CY42">
        <v>-3</v>
      </c>
      <c r="CZ42">
        <v>0</v>
      </c>
      <c r="DA42">
        <v>295</v>
      </c>
      <c r="DB42">
        <v>395</v>
      </c>
      <c r="DC42">
        <v>1</v>
      </c>
      <c r="DD42">
        <v>39</v>
      </c>
      <c r="DG42">
        <v>14.213746223564954</v>
      </c>
      <c r="DH42">
        <v>3.699799030048653</v>
      </c>
      <c r="DI42">
        <v>2.6186930642373607</v>
      </c>
      <c r="DJ42">
        <v>3.7855760785495409</v>
      </c>
      <c r="DK42">
        <v>0.76344410876132929</v>
      </c>
      <c r="DL42">
        <v>1.2084592145015106E-3</v>
      </c>
      <c r="DM42">
        <v>53.866965116448384</v>
      </c>
      <c r="DN42">
        <v>0.89778275194080659</v>
      </c>
      <c r="DO42">
        <v>0</v>
      </c>
      <c r="DP42">
        <v>0</v>
      </c>
      <c r="DQ42">
        <v>17.955655038816122</v>
      </c>
      <c r="DR42">
        <v>67.375037638414881</v>
      </c>
      <c r="DS42">
        <v>7.4845156276344776E-2</v>
      </c>
      <c r="DT42">
        <v>0</v>
      </c>
      <c r="DU42">
        <v>0</v>
      </c>
      <c r="DV42">
        <v>0.99879154078549848</v>
      </c>
      <c r="DW42">
        <v>0.99033232628398793</v>
      </c>
      <c r="DX42">
        <v>0.82915407854984902</v>
      </c>
      <c r="DY42">
        <v>0.37779051921797013</v>
      </c>
      <c r="DZ42">
        <v>95.325434864485885</v>
      </c>
      <c r="EA42">
        <v>6.9313726514560567</v>
      </c>
      <c r="EB42">
        <v>0</v>
      </c>
      <c r="EC42">
        <v>0</v>
      </c>
      <c r="ED42">
        <v>196.90745618995959</v>
      </c>
      <c r="EE42">
        <v>0.70020585299098026</v>
      </c>
      <c r="EF42">
        <v>0.53494098572227766</v>
      </c>
      <c r="EG42">
        <v>0.73118931564142742</v>
      </c>
      <c r="EH42">
        <v>110.34370122669651</v>
      </c>
      <c r="EI42">
        <v>0</v>
      </c>
      <c r="EJ42">
        <v>0</v>
      </c>
      <c r="EK42">
        <v>0</v>
      </c>
      <c r="EL42">
        <v>1.6172274717640267E-2</v>
      </c>
      <c r="EM42">
        <v>0.25396246799215816</v>
      </c>
      <c r="EN42">
        <v>0.22930513595166163</v>
      </c>
      <c r="EO42">
        <v>0.22930513595166163</v>
      </c>
      <c r="EP42">
        <v>0.29909365558912387</v>
      </c>
      <c r="EQ42">
        <v>0.29909365558912387</v>
      </c>
      <c r="ER42">
        <v>8.6238670694864048</v>
      </c>
      <c r="ES42">
        <v>8.6238670694864048</v>
      </c>
      <c r="ET42">
        <v>145.79839363230835</v>
      </c>
      <c r="EU42">
        <v>3.1960684648373059</v>
      </c>
      <c r="EV42">
        <v>8.128035448627875</v>
      </c>
      <c r="EW42">
        <v>0</v>
      </c>
      <c r="EX42">
        <v>0</v>
      </c>
      <c r="EY42">
        <v>3.237780792003051</v>
      </c>
      <c r="EZ42">
        <v>298.46911048255282</v>
      </c>
      <c r="FA42">
        <v>321.8103990935831</v>
      </c>
      <c r="FB42">
        <v>0.53331990670145135</v>
      </c>
      <c r="FC42">
        <v>-13.153638018543729</v>
      </c>
      <c r="FD42">
        <v>0.38955643753297908</v>
      </c>
      <c r="FF42">
        <v>14.213746223564954</v>
      </c>
      <c r="FG42">
        <v>0</v>
      </c>
      <c r="FH42">
        <v>1.405349903134288</v>
      </c>
      <c r="FI42">
        <v>1.3956255379116427</v>
      </c>
      <c r="FJ42">
        <v>0.76344410876132929</v>
      </c>
      <c r="FK42">
        <v>1.2084592145015106E-3</v>
      </c>
      <c r="FL42">
        <v>56.38914409247166</v>
      </c>
      <c r="FM42">
        <v>0.9398190682078611</v>
      </c>
      <c r="FN42">
        <v>0</v>
      </c>
      <c r="FO42">
        <v>0</v>
      </c>
      <c r="FP42">
        <v>18.796381364157224</v>
      </c>
      <c r="FQ42">
        <v>68.058061992438411</v>
      </c>
      <c r="FR42">
        <v>8.2769245189040025E-2</v>
      </c>
      <c r="FS42">
        <v>9.5411148918491797</v>
      </c>
      <c r="FT42">
        <v>3.1423537058354962</v>
      </c>
      <c r="FU42">
        <v>0.99879154078549848</v>
      </c>
      <c r="FV42">
        <v>0.99033232628398793</v>
      </c>
      <c r="FW42">
        <v>0.82915407854984902</v>
      </c>
      <c r="FX42">
        <v>0.44082081749312618</v>
      </c>
      <c r="FY42">
        <v>98.708604143862942</v>
      </c>
      <c r="FZ42">
        <v>7.4414655887420817</v>
      </c>
      <c r="GA42">
        <v>0</v>
      </c>
      <c r="GB42">
        <v>0</v>
      </c>
      <c r="GC42">
        <v>209.21844184280502</v>
      </c>
      <c r="GD42">
        <v>0.7814006793513899</v>
      </c>
      <c r="GE42">
        <v>0.71715625339135702</v>
      </c>
      <c r="GF42">
        <v>0.32834559679411296</v>
      </c>
      <c r="GG42">
        <v>107.4156025352807</v>
      </c>
      <c r="GH42">
        <v>0</v>
      </c>
      <c r="GI42">
        <v>0</v>
      </c>
      <c r="GJ42">
        <v>0</v>
      </c>
      <c r="GK42">
        <v>1.7363276976913311E-2</v>
      </c>
      <c r="GL42">
        <v>0.28769620839840815</v>
      </c>
      <c r="GM42">
        <v>0.22930513595166163</v>
      </c>
      <c r="GN42">
        <v>0.22930513595166163</v>
      </c>
      <c r="GO42">
        <v>0.29909365558912387</v>
      </c>
      <c r="GP42">
        <v>0.29909365558912387</v>
      </c>
      <c r="GQ42">
        <v>8.6238670694864048</v>
      </c>
      <c r="GR42">
        <v>8.6238670694864048</v>
      </c>
      <c r="GS42">
        <v>149.16033188865566</v>
      </c>
      <c r="GT42">
        <v>3.2590987631124611</v>
      </c>
      <c r="GU42">
        <v>8.4250755287009067</v>
      </c>
      <c r="GV42">
        <v>0</v>
      </c>
      <c r="GW42">
        <v>0</v>
      </c>
      <c r="GX42">
        <v>3.7085805388990822</v>
      </c>
      <c r="GY42">
        <v>292.67225863812678</v>
      </c>
      <c r="GZ42">
        <v>331.06786917219631</v>
      </c>
      <c r="HA42">
        <v>0.46668009329854865</v>
      </c>
      <c r="HB42">
        <v>-3.6659076026863708</v>
      </c>
      <c r="HC42">
        <v>0.61044356246702092</v>
      </c>
    </row>
    <row r="43" spans="1:211" x14ac:dyDescent="0.25">
      <c r="A43" t="s">
        <v>3720</v>
      </c>
      <c r="B43">
        <v>38</v>
      </c>
      <c r="C43">
        <v>1937</v>
      </c>
      <c r="D43">
        <v>1577</v>
      </c>
      <c r="E43">
        <v>3490</v>
      </c>
      <c r="F43">
        <v>3925</v>
      </c>
      <c r="G43">
        <v>5468</v>
      </c>
      <c r="H43">
        <v>4063</v>
      </c>
      <c r="I43">
        <v>15</v>
      </c>
      <c r="J43">
        <v>0</v>
      </c>
      <c r="K43">
        <v>0</v>
      </c>
      <c r="L43">
        <v>0</v>
      </c>
      <c r="M43">
        <v>1</v>
      </c>
      <c r="N43">
        <v>0</v>
      </c>
      <c r="O43">
        <v>60</v>
      </c>
      <c r="P43">
        <v>1</v>
      </c>
      <c r="Q43">
        <v>-3</v>
      </c>
      <c r="R43">
        <v>-3</v>
      </c>
      <c r="S43">
        <v>20</v>
      </c>
      <c r="T43">
        <v>75</v>
      </c>
      <c r="U43">
        <v>0</v>
      </c>
      <c r="V43">
        <v>0</v>
      </c>
      <c r="W43">
        <v>0</v>
      </c>
      <c r="X43">
        <v>1</v>
      </c>
      <c r="Y43">
        <v>1</v>
      </c>
      <c r="Z43">
        <v>0</v>
      </c>
      <c r="AA43">
        <v>0</v>
      </c>
      <c r="AB43">
        <v>40</v>
      </c>
      <c r="AC43">
        <v>1</v>
      </c>
      <c r="AD43">
        <v>-3</v>
      </c>
      <c r="AE43">
        <v>-3</v>
      </c>
      <c r="AF43">
        <v>190</v>
      </c>
      <c r="AG43">
        <v>1</v>
      </c>
      <c r="AH43">
        <v>1</v>
      </c>
      <c r="AI43">
        <v>1</v>
      </c>
      <c r="AJ43">
        <v>150</v>
      </c>
      <c r="AK43">
        <v>-3</v>
      </c>
      <c r="AL43">
        <v>-3</v>
      </c>
      <c r="AM43">
        <v>-3</v>
      </c>
      <c r="AN43">
        <v>0</v>
      </c>
      <c r="AO43">
        <v>0</v>
      </c>
      <c r="AP43">
        <v>0</v>
      </c>
      <c r="AQ43">
        <v>0</v>
      </c>
      <c r="AR43">
        <v>0</v>
      </c>
      <c r="AS43">
        <v>0</v>
      </c>
      <c r="AT43">
        <v>0</v>
      </c>
      <c r="AU43">
        <v>0</v>
      </c>
      <c r="AV43">
        <v>100</v>
      </c>
      <c r="AW43">
        <v>2</v>
      </c>
      <c r="AX43">
        <v>2</v>
      </c>
      <c r="AY43">
        <v>-3</v>
      </c>
      <c r="AZ43">
        <v>-3</v>
      </c>
      <c r="BA43">
        <v>0</v>
      </c>
      <c r="BB43">
        <v>265</v>
      </c>
      <c r="BC43">
        <v>265</v>
      </c>
      <c r="BD43">
        <v>0</v>
      </c>
      <c r="BE43">
        <v>-41</v>
      </c>
      <c r="BH43">
        <v>15</v>
      </c>
      <c r="BI43">
        <v>0</v>
      </c>
      <c r="BJ43">
        <v>9</v>
      </c>
      <c r="BK43">
        <v>9</v>
      </c>
      <c r="BL43">
        <v>0</v>
      </c>
      <c r="BM43">
        <v>0</v>
      </c>
      <c r="BN43">
        <v>0</v>
      </c>
      <c r="BO43">
        <v>0</v>
      </c>
      <c r="BP43">
        <v>-3</v>
      </c>
      <c r="BQ43">
        <v>-3</v>
      </c>
      <c r="BR43">
        <v>0</v>
      </c>
      <c r="BS43">
        <v>24</v>
      </c>
      <c r="BT43">
        <v>0</v>
      </c>
      <c r="BU43">
        <v>36</v>
      </c>
      <c r="BV43">
        <v>12</v>
      </c>
      <c r="BW43">
        <v>1</v>
      </c>
      <c r="BX43">
        <v>1</v>
      </c>
      <c r="BY43">
        <v>1</v>
      </c>
      <c r="BZ43">
        <v>0</v>
      </c>
      <c r="CA43">
        <v>120</v>
      </c>
      <c r="CB43">
        <v>6</v>
      </c>
      <c r="CC43">
        <v>-3</v>
      </c>
      <c r="CD43">
        <v>-3</v>
      </c>
      <c r="CE43">
        <v>282</v>
      </c>
      <c r="CF43">
        <v>1</v>
      </c>
      <c r="CG43">
        <v>1</v>
      </c>
      <c r="CH43">
        <v>1</v>
      </c>
      <c r="CI43">
        <v>150</v>
      </c>
      <c r="CJ43">
        <v>-3</v>
      </c>
      <c r="CK43">
        <v>-3</v>
      </c>
      <c r="CL43">
        <v>-3</v>
      </c>
      <c r="CM43">
        <v>0</v>
      </c>
      <c r="CN43">
        <v>0</v>
      </c>
      <c r="CO43">
        <v>0</v>
      </c>
      <c r="CP43">
        <v>0</v>
      </c>
      <c r="CQ43">
        <v>0</v>
      </c>
      <c r="CR43">
        <v>0</v>
      </c>
      <c r="CS43">
        <v>0</v>
      </c>
      <c r="CT43">
        <v>0</v>
      </c>
      <c r="CU43">
        <v>120</v>
      </c>
      <c r="CV43">
        <v>3</v>
      </c>
      <c r="CW43">
        <v>6</v>
      </c>
      <c r="CX43">
        <v>-3</v>
      </c>
      <c r="CY43">
        <v>-3</v>
      </c>
      <c r="CZ43">
        <v>21</v>
      </c>
      <c r="DA43">
        <v>306</v>
      </c>
      <c r="DB43">
        <v>306</v>
      </c>
      <c r="DC43">
        <v>1</v>
      </c>
      <c r="DD43">
        <v>41</v>
      </c>
      <c r="DG43">
        <v>14.213746223564954</v>
      </c>
      <c r="DH43">
        <v>0</v>
      </c>
      <c r="DI43">
        <v>2.6089595829669276</v>
      </c>
      <c r="DJ43">
        <v>2.5879745606108306</v>
      </c>
      <c r="DK43">
        <v>0.59885465752980394</v>
      </c>
      <c r="DL43">
        <v>1.2084592145015106E-3</v>
      </c>
      <c r="DM43">
        <v>36.500412615850749</v>
      </c>
      <c r="DN43">
        <v>0.60834021026417917</v>
      </c>
      <c r="DO43">
        <v>0</v>
      </c>
      <c r="DP43">
        <v>0</v>
      </c>
      <c r="DQ43">
        <v>12.166804205283579</v>
      </c>
      <c r="DR43">
        <v>52.949044094681497</v>
      </c>
      <c r="DS43">
        <v>4.9566063558163873E-3</v>
      </c>
      <c r="DT43">
        <v>0</v>
      </c>
      <c r="DU43">
        <v>0</v>
      </c>
      <c r="DV43">
        <v>0.99879154078549848</v>
      </c>
      <c r="DW43">
        <v>0.99033232628398793</v>
      </c>
      <c r="DX43">
        <v>0.76292054295937706</v>
      </c>
      <c r="DY43">
        <v>0.30281560883003966</v>
      </c>
      <c r="DZ43">
        <v>99.78939094614222</v>
      </c>
      <c r="EA43">
        <v>6.5460546807846569</v>
      </c>
      <c r="EB43">
        <v>0</v>
      </c>
      <c r="EC43">
        <v>0</v>
      </c>
      <c r="ED43">
        <v>222.95501307747026</v>
      </c>
      <c r="EE43">
        <v>0.66416434594874596</v>
      </c>
      <c r="EF43">
        <v>0.72697626355952938</v>
      </c>
      <c r="EG43">
        <v>0.78754092175719803</v>
      </c>
      <c r="EH43">
        <v>118.66314199395771</v>
      </c>
      <c r="EI43">
        <v>0</v>
      </c>
      <c r="EJ43">
        <v>0</v>
      </c>
      <c r="EK43">
        <v>0</v>
      </c>
      <c r="EL43">
        <v>1.4897980583576609E-2</v>
      </c>
      <c r="EM43">
        <v>0.17266464670482773</v>
      </c>
      <c r="EN43">
        <v>0.22930513595166163</v>
      </c>
      <c r="EO43">
        <v>0.22930513595166163</v>
      </c>
      <c r="EP43">
        <v>0.29909365558912387</v>
      </c>
      <c r="EQ43">
        <v>0.29909365558912387</v>
      </c>
      <c r="ER43">
        <v>8.6238670694864048</v>
      </c>
      <c r="ES43">
        <v>8.6238670694864048</v>
      </c>
      <c r="ET43">
        <v>134.36120495963971</v>
      </c>
      <c r="EU43">
        <v>3.054860018858903</v>
      </c>
      <c r="EV43">
        <v>7.2780873662530823</v>
      </c>
      <c r="EW43">
        <v>0</v>
      </c>
      <c r="EX43">
        <v>0</v>
      </c>
      <c r="EY43">
        <v>2.6946929185523731</v>
      </c>
      <c r="EZ43">
        <v>290.05403509728905</v>
      </c>
      <c r="FA43">
        <v>316.91349145802792</v>
      </c>
      <c r="FB43">
        <v>0.38619174940729734</v>
      </c>
      <c r="FC43">
        <v>-6.9987234822362723</v>
      </c>
      <c r="FD43">
        <v>0.31029560223698105</v>
      </c>
      <c r="FF43">
        <v>14.213746223564954</v>
      </c>
      <c r="FG43">
        <v>0</v>
      </c>
      <c r="FH43">
        <v>5.3273647637449884</v>
      </c>
      <c r="FI43">
        <v>5.2947800050619884</v>
      </c>
      <c r="FJ43">
        <v>0.73190223420265577</v>
      </c>
      <c r="FK43">
        <v>1.2084592145015106E-3</v>
      </c>
      <c r="FL43">
        <v>42.159963554746781</v>
      </c>
      <c r="FM43">
        <v>0.70266605924577985</v>
      </c>
      <c r="FN43">
        <v>0</v>
      </c>
      <c r="FO43">
        <v>0</v>
      </c>
      <c r="FP43">
        <v>14.053321184915593</v>
      </c>
      <c r="FQ43">
        <v>57.120782772229994</v>
      </c>
      <c r="FR43">
        <v>1.1719954463854017</v>
      </c>
      <c r="FS43">
        <v>63.871109312363217</v>
      </c>
      <c r="FT43">
        <v>21.240246296843036</v>
      </c>
      <c r="FU43">
        <v>0.99879154078549848</v>
      </c>
      <c r="FV43">
        <v>0.99033232628398793</v>
      </c>
      <c r="FW43">
        <v>0.82915407854984902</v>
      </c>
      <c r="FX43">
        <v>1.7604804849735645E-2</v>
      </c>
      <c r="FY43">
        <v>99.659825973186145</v>
      </c>
      <c r="FZ43">
        <v>6.2450633712002119</v>
      </c>
      <c r="GA43">
        <v>0</v>
      </c>
      <c r="GB43">
        <v>0</v>
      </c>
      <c r="GC43">
        <v>236.04766622832963</v>
      </c>
      <c r="GD43">
        <v>0.78398444308382009</v>
      </c>
      <c r="GE43">
        <v>0.71328446961853698</v>
      </c>
      <c r="GF43">
        <v>0.71607960592406283</v>
      </c>
      <c r="GG43">
        <v>118.66314199395771</v>
      </c>
      <c r="GH43">
        <v>0</v>
      </c>
      <c r="GI43">
        <v>0</v>
      </c>
      <c r="GJ43">
        <v>0</v>
      </c>
      <c r="GK43">
        <v>0.28916162959516944</v>
      </c>
      <c r="GL43">
        <v>0.14220041009153872</v>
      </c>
      <c r="GM43">
        <v>0.22930513595166163</v>
      </c>
      <c r="GN43">
        <v>0.22930513595166163</v>
      </c>
      <c r="GO43">
        <v>0.29909365558912387</v>
      </c>
      <c r="GP43">
        <v>0.29909365558912387</v>
      </c>
      <c r="GQ43">
        <v>8.6238670694864048</v>
      </c>
      <c r="GR43">
        <v>8.6238670694864048</v>
      </c>
      <c r="GS43">
        <v>127.48863120367844</v>
      </c>
      <c r="GT43">
        <v>2.8358827504690711</v>
      </c>
      <c r="GU43">
        <v>6.8780600583137996</v>
      </c>
      <c r="GV43">
        <v>0</v>
      </c>
      <c r="GW43">
        <v>0</v>
      </c>
      <c r="GX43">
        <v>24.140547015013169</v>
      </c>
      <c r="GY43">
        <v>310.17700814562698</v>
      </c>
      <c r="GZ43">
        <v>321.99769143610411</v>
      </c>
      <c r="HA43">
        <v>0.61380825059270272</v>
      </c>
      <c r="HB43">
        <v>41.962449263668546</v>
      </c>
      <c r="HC43">
        <v>0.68970439776301895</v>
      </c>
    </row>
    <row r="44" spans="1:211" x14ac:dyDescent="0.25">
      <c r="A44" t="s">
        <v>3720</v>
      </c>
      <c r="B44">
        <v>39</v>
      </c>
      <c r="C44">
        <v>4091</v>
      </c>
      <c r="D44">
        <v>179</v>
      </c>
      <c r="E44">
        <v>2974</v>
      </c>
      <c r="F44">
        <v>2557</v>
      </c>
      <c r="G44">
        <v>3648</v>
      </c>
      <c r="H44">
        <v>3721</v>
      </c>
      <c r="I44">
        <v>15</v>
      </c>
      <c r="J44">
        <v>0</v>
      </c>
      <c r="K44">
        <v>3</v>
      </c>
      <c r="L44">
        <v>3</v>
      </c>
      <c r="M44">
        <v>0</v>
      </c>
      <c r="N44">
        <v>0</v>
      </c>
      <c r="O44">
        <v>0</v>
      </c>
      <c r="P44">
        <v>0</v>
      </c>
      <c r="Q44">
        <v>-3</v>
      </c>
      <c r="R44">
        <v>-3</v>
      </c>
      <c r="S44">
        <v>0</v>
      </c>
      <c r="T44">
        <v>18</v>
      </c>
      <c r="U44">
        <v>0</v>
      </c>
      <c r="V44">
        <v>0</v>
      </c>
      <c r="W44">
        <v>0</v>
      </c>
      <c r="X44">
        <v>1</v>
      </c>
      <c r="Y44">
        <v>1</v>
      </c>
      <c r="Z44">
        <v>1</v>
      </c>
      <c r="AA44">
        <v>0</v>
      </c>
      <c r="AB44">
        <v>120</v>
      </c>
      <c r="AC44">
        <v>6</v>
      </c>
      <c r="AD44">
        <v>-3</v>
      </c>
      <c r="AE44">
        <v>-3</v>
      </c>
      <c r="AF44">
        <v>170</v>
      </c>
      <c r="AG44">
        <v>0</v>
      </c>
      <c r="AH44">
        <v>1</v>
      </c>
      <c r="AI44">
        <v>0</v>
      </c>
      <c r="AJ44">
        <v>50</v>
      </c>
      <c r="AK44">
        <v>-3</v>
      </c>
      <c r="AL44">
        <v>-3</v>
      </c>
      <c r="AM44">
        <v>-3</v>
      </c>
      <c r="AN44">
        <v>0</v>
      </c>
      <c r="AO44">
        <v>0</v>
      </c>
      <c r="AP44">
        <v>1</v>
      </c>
      <c r="AQ44">
        <v>1</v>
      </c>
      <c r="AR44">
        <v>0</v>
      </c>
      <c r="AS44">
        <v>0</v>
      </c>
      <c r="AT44">
        <v>5</v>
      </c>
      <c r="AU44">
        <v>5</v>
      </c>
      <c r="AV44">
        <v>120</v>
      </c>
      <c r="AW44">
        <v>3</v>
      </c>
      <c r="AX44">
        <v>6</v>
      </c>
      <c r="AY44">
        <v>-3</v>
      </c>
      <c r="AZ44">
        <v>-3</v>
      </c>
      <c r="BA44">
        <v>3</v>
      </c>
      <c r="BB44">
        <v>193</v>
      </c>
      <c r="BC44">
        <v>193</v>
      </c>
      <c r="BD44">
        <v>0</v>
      </c>
      <c r="BE44">
        <v>-47</v>
      </c>
      <c r="BH44">
        <v>15</v>
      </c>
      <c r="BI44">
        <v>0</v>
      </c>
      <c r="BJ44">
        <v>0</v>
      </c>
      <c r="BK44">
        <v>0</v>
      </c>
      <c r="BL44">
        <v>0</v>
      </c>
      <c r="BM44">
        <v>0</v>
      </c>
      <c r="BN44">
        <v>0</v>
      </c>
      <c r="BO44">
        <v>0</v>
      </c>
      <c r="BP44">
        <v>-3</v>
      </c>
      <c r="BQ44">
        <v>-3</v>
      </c>
      <c r="BR44">
        <v>0</v>
      </c>
      <c r="BS44">
        <v>15</v>
      </c>
      <c r="BT44">
        <v>0</v>
      </c>
      <c r="BU44">
        <v>0</v>
      </c>
      <c r="BV44">
        <v>0</v>
      </c>
      <c r="BW44">
        <v>1</v>
      </c>
      <c r="BX44">
        <v>1</v>
      </c>
      <c r="BY44">
        <v>1</v>
      </c>
      <c r="BZ44">
        <v>0</v>
      </c>
      <c r="CA44">
        <v>120</v>
      </c>
      <c r="CB44">
        <v>6</v>
      </c>
      <c r="CC44">
        <v>-3</v>
      </c>
      <c r="CD44">
        <v>-3</v>
      </c>
      <c r="CE44">
        <v>220</v>
      </c>
      <c r="CF44">
        <v>1</v>
      </c>
      <c r="CG44">
        <v>0</v>
      </c>
      <c r="CH44">
        <v>1</v>
      </c>
      <c r="CI44">
        <v>100</v>
      </c>
      <c r="CJ44">
        <v>-3</v>
      </c>
      <c r="CK44">
        <v>-3</v>
      </c>
      <c r="CL44">
        <v>-3</v>
      </c>
      <c r="CM44">
        <v>0</v>
      </c>
      <c r="CN44">
        <v>0</v>
      </c>
      <c r="CO44">
        <v>1</v>
      </c>
      <c r="CP44">
        <v>1</v>
      </c>
      <c r="CQ44">
        <v>0</v>
      </c>
      <c r="CR44">
        <v>0</v>
      </c>
      <c r="CS44">
        <v>5</v>
      </c>
      <c r="CT44">
        <v>5</v>
      </c>
      <c r="CU44">
        <v>120</v>
      </c>
      <c r="CV44">
        <v>3</v>
      </c>
      <c r="CW44">
        <v>6</v>
      </c>
      <c r="CX44">
        <v>-3</v>
      </c>
      <c r="CY44">
        <v>-3</v>
      </c>
      <c r="CZ44">
        <v>0</v>
      </c>
      <c r="DA44">
        <v>240</v>
      </c>
      <c r="DB44">
        <v>240</v>
      </c>
      <c r="DC44">
        <v>1</v>
      </c>
      <c r="DD44">
        <v>47</v>
      </c>
      <c r="DG44">
        <v>14.213746223564954</v>
      </c>
      <c r="DH44">
        <v>0.5384412774579691</v>
      </c>
      <c r="DI44">
        <v>2.1868180772924504</v>
      </c>
      <c r="DJ44">
        <v>2.1551020808655674</v>
      </c>
      <c r="DK44">
        <v>0.71086897722007425</v>
      </c>
      <c r="DL44">
        <v>1.2084592145015106E-3</v>
      </c>
      <c r="DM44">
        <v>40.851223654476108</v>
      </c>
      <c r="DN44">
        <v>0.68085372757460161</v>
      </c>
      <c r="DO44">
        <v>0</v>
      </c>
      <c r="DP44">
        <v>0</v>
      </c>
      <c r="DQ44">
        <v>13.617074551492031</v>
      </c>
      <c r="DR44">
        <v>53.290401124704971</v>
      </c>
      <c r="DS44">
        <v>0.10152430533408383</v>
      </c>
      <c r="DT44">
        <v>3.0992158624278519</v>
      </c>
      <c r="DU44">
        <v>1.0608538332388751</v>
      </c>
      <c r="DV44">
        <v>0.99879154078549848</v>
      </c>
      <c r="DW44">
        <v>0.99033232628398793</v>
      </c>
      <c r="DX44">
        <v>0.82915407854984902</v>
      </c>
      <c r="DY44">
        <v>0.23427542099004728</v>
      </c>
      <c r="DZ44">
        <v>98.262388418067331</v>
      </c>
      <c r="EA44">
        <v>6.7866417596242119</v>
      </c>
      <c r="EB44">
        <v>0</v>
      </c>
      <c r="EC44">
        <v>0</v>
      </c>
      <c r="ED44">
        <v>198.1992257805168</v>
      </c>
      <c r="EE44">
        <v>0.46875310574504692</v>
      </c>
      <c r="EF44">
        <v>0.60659489766395391</v>
      </c>
      <c r="EG44">
        <v>0.5468115508189404</v>
      </c>
      <c r="EH44">
        <v>96.410392672746397</v>
      </c>
      <c r="EI44">
        <v>0</v>
      </c>
      <c r="EJ44">
        <v>0</v>
      </c>
      <c r="EK44">
        <v>0</v>
      </c>
      <c r="EL44">
        <v>1.7446058174120815E-2</v>
      </c>
      <c r="EM44">
        <v>0.20826710796014192</v>
      </c>
      <c r="EN44">
        <v>0.22930513595166163</v>
      </c>
      <c r="EO44">
        <v>0.22930513595166163</v>
      </c>
      <c r="EP44">
        <v>0.29909365558912387</v>
      </c>
      <c r="EQ44">
        <v>0.29909365558912387</v>
      </c>
      <c r="ER44">
        <v>8.6238670694864048</v>
      </c>
      <c r="ES44">
        <v>8.6238670694864048</v>
      </c>
      <c r="ET44">
        <v>135.71920921586732</v>
      </c>
      <c r="EU44">
        <v>3.052553366609382</v>
      </c>
      <c r="EV44">
        <v>7.6801679942666237</v>
      </c>
      <c r="EW44">
        <v>0</v>
      </c>
      <c r="EX44">
        <v>0</v>
      </c>
      <c r="EY44">
        <v>3.7401137100679445</v>
      </c>
      <c r="EZ44">
        <v>265.25862999569597</v>
      </c>
      <c r="FA44">
        <v>290.64262233290935</v>
      </c>
      <c r="FB44">
        <v>0.3795068857081873</v>
      </c>
      <c r="FC44">
        <v>-7.3588981795066264</v>
      </c>
      <c r="FD44">
        <v>0.60672638841894222</v>
      </c>
      <c r="FF44">
        <v>14.213746223564954</v>
      </c>
      <c r="FG44">
        <v>0</v>
      </c>
      <c r="FH44">
        <v>1.4110361637641136</v>
      </c>
      <c r="FI44">
        <v>1.3603082411474718</v>
      </c>
      <c r="FJ44">
        <v>0.47536361227923568</v>
      </c>
      <c r="FK44">
        <v>1.2084592145015106E-3</v>
      </c>
      <c r="FL44">
        <v>27.794004285139046</v>
      </c>
      <c r="FM44">
        <v>0.46323340475231733</v>
      </c>
      <c r="FN44">
        <v>0</v>
      </c>
      <c r="FO44">
        <v>0</v>
      </c>
      <c r="FP44">
        <v>9.2646680950463463</v>
      </c>
      <c r="FQ44">
        <v>42.500332416708133</v>
      </c>
      <c r="FR44">
        <v>5.9768664461215926E-2</v>
      </c>
      <c r="FS44">
        <v>3.1661603662686435</v>
      </c>
      <c r="FT44">
        <v>1.0628859489766316</v>
      </c>
      <c r="FU44">
        <v>0.99879154078549848</v>
      </c>
      <c r="FV44">
        <v>0.99033232628398793</v>
      </c>
      <c r="FW44">
        <v>0.82915407854984902</v>
      </c>
      <c r="FX44">
        <v>2.3893502123065055E-2</v>
      </c>
      <c r="FY44">
        <v>104.17497538799368</v>
      </c>
      <c r="FZ44">
        <v>6.6351252595468164</v>
      </c>
      <c r="GA44">
        <v>0</v>
      </c>
      <c r="GB44">
        <v>0</v>
      </c>
      <c r="GC44">
        <v>242.31620954843126</v>
      </c>
      <c r="GD44">
        <v>0.87837894425845497</v>
      </c>
      <c r="GE44">
        <v>0.54799808414793116</v>
      </c>
      <c r="GF44">
        <v>0.78424205365054434</v>
      </c>
      <c r="GG44">
        <v>118.66314199395771</v>
      </c>
      <c r="GH44">
        <v>0</v>
      </c>
      <c r="GI44">
        <v>0</v>
      </c>
      <c r="GJ44">
        <v>0</v>
      </c>
      <c r="GK44">
        <v>1.1822732272075753E-2</v>
      </c>
      <c r="GL44">
        <v>0.18522024255665448</v>
      </c>
      <c r="GM44">
        <v>0.22930513595166163</v>
      </c>
      <c r="GN44">
        <v>0.22930513595166163</v>
      </c>
      <c r="GO44">
        <v>0.29909365558912387</v>
      </c>
      <c r="GP44">
        <v>0.29909365558912387</v>
      </c>
      <c r="GQ44">
        <v>8.6238670694864048</v>
      </c>
      <c r="GR44">
        <v>8.6238670694864048</v>
      </c>
      <c r="GS44">
        <v>122.95152600474236</v>
      </c>
      <c r="GT44">
        <v>2.8421714477424005</v>
      </c>
      <c r="GU44">
        <v>7.4265928713585083</v>
      </c>
      <c r="GV44">
        <v>0</v>
      </c>
      <c r="GW44">
        <v>0</v>
      </c>
      <c r="GX44">
        <v>1.1682449395113599</v>
      </c>
      <c r="GY44">
        <v>286.61036063173526</v>
      </c>
      <c r="GZ44">
        <v>300.37184758055122</v>
      </c>
      <c r="HA44">
        <v>0.62049311429181264</v>
      </c>
      <c r="HB44">
        <v>13.748711452596345</v>
      </c>
      <c r="HC44">
        <v>0.39327361158105778</v>
      </c>
    </row>
    <row r="45" spans="1:211" x14ac:dyDescent="0.25">
      <c r="A45" t="s">
        <v>3720</v>
      </c>
      <c r="B45">
        <v>40</v>
      </c>
      <c r="C45">
        <v>3024</v>
      </c>
      <c r="D45">
        <v>2930</v>
      </c>
      <c r="E45">
        <v>1690</v>
      </c>
      <c r="F45">
        <v>3035</v>
      </c>
      <c r="G45">
        <v>3674</v>
      </c>
      <c r="H45">
        <v>2637</v>
      </c>
      <c r="I45">
        <v>15</v>
      </c>
      <c r="J45">
        <v>0</v>
      </c>
      <c r="K45">
        <v>34</v>
      </c>
      <c r="L45">
        <v>34</v>
      </c>
      <c r="M45">
        <v>1</v>
      </c>
      <c r="N45">
        <v>0</v>
      </c>
      <c r="O45">
        <v>60</v>
      </c>
      <c r="P45">
        <v>1</v>
      </c>
      <c r="Q45">
        <v>-3</v>
      </c>
      <c r="R45">
        <v>-3</v>
      </c>
      <c r="S45">
        <v>20</v>
      </c>
      <c r="T45">
        <v>109</v>
      </c>
      <c r="U45">
        <v>0</v>
      </c>
      <c r="V45">
        <v>31</v>
      </c>
      <c r="W45">
        <v>10</v>
      </c>
      <c r="X45">
        <v>1</v>
      </c>
      <c r="Y45">
        <v>1</v>
      </c>
      <c r="Z45">
        <v>1</v>
      </c>
      <c r="AA45">
        <v>0</v>
      </c>
      <c r="AB45">
        <v>80</v>
      </c>
      <c r="AC45">
        <v>5</v>
      </c>
      <c r="AD45">
        <v>-3</v>
      </c>
      <c r="AE45">
        <v>-3</v>
      </c>
      <c r="AF45">
        <v>190</v>
      </c>
      <c r="AG45">
        <v>1</v>
      </c>
      <c r="AH45">
        <v>1</v>
      </c>
      <c r="AI45">
        <v>0</v>
      </c>
      <c r="AJ45">
        <v>100</v>
      </c>
      <c r="AK45">
        <v>-3</v>
      </c>
      <c r="AL45">
        <v>-3</v>
      </c>
      <c r="AM45">
        <v>-3</v>
      </c>
      <c r="AN45">
        <v>1</v>
      </c>
      <c r="AO45">
        <v>0</v>
      </c>
      <c r="AP45">
        <v>0</v>
      </c>
      <c r="AQ45">
        <v>0</v>
      </c>
      <c r="AR45">
        <v>0</v>
      </c>
      <c r="AS45">
        <v>0</v>
      </c>
      <c r="AT45">
        <v>0</v>
      </c>
      <c r="AU45">
        <v>0</v>
      </c>
      <c r="AV45">
        <v>140</v>
      </c>
      <c r="AW45">
        <v>3</v>
      </c>
      <c r="AX45">
        <v>6</v>
      </c>
      <c r="AY45">
        <v>-3</v>
      </c>
      <c r="AZ45">
        <v>-3</v>
      </c>
      <c r="BA45">
        <v>44</v>
      </c>
      <c r="BB45">
        <v>299</v>
      </c>
      <c r="BC45">
        <v>319</v>
      </c>
      <c r="BD45">
        <v>1</v>
      </c>
      <c r="BE45">
        <v>4</v>
      </c>
      <c r="BH45">
        <v>15</v>
      </c>
      <c r="BI45">
        <v>0</v>
      </c>
      <c r="BJ45">
        <v>0</v>
      </c>
      <c r="BK45">
        <v>0</v>
      </c>
      <c r="BL45">
        <v>1</v>
      </c>
      <c r="BM45">
        <v>0</v>
      </c>
      <c r="BN45">
        <v>60</v>
      </c>
      <c r="BO45">
        <v>1</v>
      </c>
      <c r="BP45">
        <v>-3</v>
      </c>
      <c r="BQ45">
        <v>-3</v>
      </c>
      <c r="BR45">
        <v>20</v>
      </c>
      <c r="BS45">
        <v>75</v>
      </c>
      <c r="BT45">
        <v>0</v>
      </c>
      <c r="BU45">
        <v>0</v>
      </c>
      <c r="BV45">
        <v>0</v>
      </c>
      <c r="BW45">
        <v>1</v>
      </c>
      <c r="BX45">
        <v>1</v>
      </c>
      <c r="BY45">
        <v>1</v>
      </c>
      <c r="BZ45">
        <v>1</v>
      </c>
      <c r="CA45">
        <v>120</v>
      </c>
      <c r="CB45">
        <v>11</v>
      </c>
      <c r="CC45">
        <v>-3</v>
      </c>
      <c r="CD45">
        <v>-3</v>
      </c>
      <c r="CE45">
        <v>220</v>
      </c>
      <c r="CF45">
        <v>0</v>
      </c>
      <c r="CG45">
        <v>1</v>
      </c>
      <c r="CH45">
        <v>1</v>
      </c>
      <c r="CI45">
        <v>100</v>
      </c>
      <c r="CJ45">
        <v>-3</v>
      </c>
      <c r="CK45">
        <v>-3</v>
      </c>
      <c r="CL45">
        <v>-3</v>
      </c>
      <c r="CM45">
        <v>0</v>
      </c>
      <c r="CN45">
        <v>1</v>
      </c>
      <c r="CO45">
        <v>0</v>
      </c>
      <c r="CP45">
        <v>0</v>
      </c>
      <c r="CQ45">
        <v>0</v>
      </c>
      <c r="CR45">
        <v>0</v>
      </c>
      <c r="CS45">
        <v>0</v>
      </c>
      <c r="CT45">
        <v>0</v>
      </c>
      <c r="CU45">
        <v>180</v>
      </c>
      <c r="CV45">
        <v>4</v>
      </c>
      <c r="CW45">
        <v>12</v>
      </c>
      <c r="CX45">
        <v>-3</v>
      </c>
      <c r="CY45">
        <v>-3</v>
      </c>
      <c r="CZ45">
        <v>0</v>
      </c>
      <c r="DA45">
        <v>295</v>
      </c>
      <c r="DB45">
        <v>395</v>
      </c>
      <c r="DC45">
        <v>0</v>
      </c>
      <c r="DD45">
        <v>-4</v>
      </c>
      <c r="DG45">
        <v>14.213746223564954</v>
      </c>
      <c r="DH45">
        <v>0</v>
      </c>
      <c r="DI45">
        <v>32.969198670625303</v>
      </c>
      <c r="DJ45">
        <v>33.006276167462431</v>
      </c>
      <c r="DK45">
        <v>0.76344410876132929</v>
      </c>
      <c r="DL45">
        <v>1.2084592145015106E-3</v>
      </c>
      <c r="DM45">
        <v>58.795205801533719</v>
      </c>
      <c r="DN45">
        <v>0.97992009669222879</v>
      </c>
      <c r="DO45">
        <v>0</v>
      </c>
      <c r="DP45">
        <v>0</v>
      </c>
      <c r="DQ45">
        <v>19.598401933844571</v>
      </c>
      <c r="DR45">
        <v>89.639219533374586</v>
      </c>
      <c r="DS45">
        <v>0</v>
      </c>
      <c r="DT45">
        <v>18.099663525449134</v>
      </c>
      <c r="DU45">
        <v>5.9390437988874236</v>
      </c>
      <c r="DV45">
        <v>0.99879154078549848</v>
      </c>
      <c r="DW45">
        <v>0.99033232628398793</v>
      </c>
      <c r="DX45">
        <v>0.82915407854984902</v>
      </c>
      <c r="DY45">
        <v>0.57851972218000625</v>
      </c>
      <c r="DZ45">
        <v>102.69649997137867</v>
      </c>
      <c r="EA45">
        <v>7.8777042854950974</v>
      </c>
      <c r="EB45">
        <v>0</v>
      </c>
      <c r="EC45">
        <v>0</v>
      </c>
      <c r="ED45">
        <v>241.7548503499016</v>
      </c>
      <c r="EE45">
        <v>0.7287849705137931</v>
      </c>
      <c r="EF45">
        <v>0.84400678837174037</v>
      </c>
      <c r="EG45">
        <v>0.65158625182286034</v>
      </c>
      <c r="EH45">
        <v>118.66314199395771</v>
      </c>
      <c r="EI45">
        <v>0</v>
      </c>
      <c r="EJ45">
        <v>0</v>
      </c>
      <c r="EK45">
        <v>0</v>
      </c>
      <c r="EL45">
        <v>0.80811205855545798</v>
      </c>
      <c r="EM45">
        <v>0.28769620839840815</v>
      </c>
      <c r="EN45">
        <v>0.22930513595166163</v>
      </c>
      <c r="EO45">
        <v>0.22930513595166163</v>
      </c>
      <c r="EP45">
        <v>0.29909365558912387</v>
      </c>
      <c r="EQ45">
        <v>0.29909365558912387</v>
      </c>
      <c r="ER45">
        <v>8.6238670694864048</v>
      </c>
      <c r="ES45">
        <v>8.6238670694864048</v>
      </c>
      <c r="ET45">
        <v>155.47030864581822</v>
      </c>
      <c r="EU45">
        <v>3.3967976677993414</v>
      </c>
      <c r="EV45">
        <v>8.4250755287009067</v>
      </c>
      <c r="EW45">
        <v>0</v>
      </c>
      <c r="EX45">
        <v>0</v>
      </c>
      <c r="EY45">
        <v>39.366358552453271</v>
      </c>
      <c r="EZ45">
        <v>355.61028112413493</v>
      </c>
      <c r="FA45">
        <v>412.38153791037007</v>
      </c>
      <c r="FB45">
        <v>0.77230724975083642</v>
      </c>
      <c r="FC45">
        <v>40.787096273251755</v>
      </c>
      <c r="FD45">
        <v>0.74367690426110933</v>
      </c>
      <c r="FF45">
        <v>14.213746223564954</v>
      </c>
      <c r="FG45">
        <v>0</v>
      </c>
      <c r="FH45">
        <v>0</v>
      </c>
      <c r="FI45">
        <v>0</v>
      </c>
      <c r="FJ45">
        <v>0.76344410876132929</v>
      </c>
      <c r="FK45">
        <v>1.2084592145015106E-3</v>
      </c>
      <c r="FL45">
        <v>68.366706506910745</v>
      </c>
      <c r="FM45">
        <v>1.1394451084485127</v>
      </c>
      <c r="FN45">
        <v>0</v>
      </c>
      <c r="FO45">
        <v>0</v>
      </c>
      <c r="FP45">
        <v>22.788902168970246</v>
      </c>
      <c r="FQ45">
        <v>83.665465189642333</v>
      </c>
      <c r="FR45">
        <v>8.1460889717104204E-2</v>
      </c>
      <c r="FS45">
        <v>1.3682603447936073</v>
      </c>
      <c r="FT45">
        <v>0.24156076453502617</v>
      </c>
      <c r="FU45">
        <v>0.99879154078549848</v>
      </c>
      <c r="FV45">
        <v>0.99033232628398793</v>
      </c>
      <c r="FW45">
        <v>0.82915407854984902</v>
      </c>
      <c r="FX45">
        <v>0.39396227087291241</v>
      </c>
      <c r="FY45">
        <v>96.613736256504055</v>
      </c>
      <c r="FZ45">
        <v>8.1610271903323266</v>
      </c>
      <c r="GA45">
        <v>0</v>
      </c>
      <c r="GB45">
        <v>0</v>
      </c>
      <c r="GC45">
        <v>196.49586278067693</v>
      </c>
      <c r="GD45">
        <v>0.50430268433649061</v>
      </c>
      <c r="GE45">
        <v>0.64083365707253703</v>
      </c>
      <c r="GF45">
        <v>0.55621355396667493</v>
      </c>
      <c r="GG45">
        <v>96.87818096348083</v>
      </c>
      <c r="GH45">
        <v>0</v>
      </c>
      <c r="GI45">
        <v>0</v>
      </c>
      <c r="GJ45">
        <v>0</v>
      </c>
      <c r="GK45">
        <v>1.1167128356166844E-2</v>
      </c>
      <c r="GL45">
        <v>0.28769620839840815</v>
      </c>
      <c r="GM45">
        <v>0.22930513595166163</v>
      </c>
      <c r="GN45">
        <v>0.22930513595166163</v>
      </c>
      <c r="GO45">
        <v>0.29909365558912387</v>
      </c>
      <c r="GP45">
        <v>0.29909365558912387</v>
      </c>
      <c r="GQ45">
        <v>8.6238670694864048</v>
      </c>
      <c r="GR45">
        <v>8.6238670694864048</v>
      </c>
      <c r="GS45">
        <v>151.27851082866016</v>
      </c>
      <c r="GT45">
        <v>3.2122402164922477</v>
      </c>
      <c r="GU45">
        <v>8.4250755287009067</v>
      </c>
      <c r="GV45">
        <v>0</v>
      </c>
      <c r="GW45">
        <v>0</v>
      </c>
      <c r="GX45">
        <v>0.79227919220557497</v>
      </c>
      <c r="GY45">
        <v>302.56619024767042</v>
      </c>
      <c r="GZ45">
        <v>344.50005006468155</v>
      </c>
      <c r="HA45">
        <v>0.22769275024916358</v>
      </c>
      <c r="HB45">
        <v>-7.7678821659536226</v>
      </c>
      <c r="HC45">
        <v>0.25632309573889067</v>
      </c>
    </row>
    <row r="46" spans="1:211" x14ac:dyDescent="0.25">
      <c r="A46" t="s">
        <v>3720</v>
      </c>
      <c r="B46">
        <v>41</v>
      </c>
      <c r="C46">
        <v>2359</v>
      </c>
      <c r="D46">
        <v>2122</v>
      </c>
      <c r="E46">
        <v>1311</v>
      </c>
      <c r="F46">
        <v>1746</v>
      </c>
      <c r="G46">
        <v>1671</v>
      </c>
      <c r="H46">
        <v>932</v>
      </c>
      <c r="I46">
        <v>15</v>
      </c>
      <c r="J46">
        <v>0</v>
      </c>
      <c r="K46">
        <v>20</v>
      </c>
      <c r="L46">
        <v>20</v>
      </c>
      <c r="M46">
        <v>1</v>
      </c>
      <c r="N46">
        <v>0</v>
      </c>
      <c r="O46">
        <v>60</v>
      </c>
      <c r="P46">
        <v>1</v>
      </c>
      <c r="Q46">
        <v>-3</v>
      </c>
      <c r="R46">
        <v>-3</v>
      </c>
      <c r="S46">
        <v>20</v>
      </c>
      <c r="T46">
        <v>95</v>
      </c>
      <c r="U46">
        <v>0</v>
      </c>
      <c r="V46">
        <v>71</v>
      </c>
      <c r="W46">
        <v>23</v>
      </c>
      <c r="X46">
        <v>1</v>
      </c>
      <c r="Y46">
        <v>1</v>
      </c>
      <c r="Z46">
        <v>1</v>
      </c>
      <c r="AA46">
        <v>0</v>
      </c>
      <c r="AB46">
        <v>80</v>
      </c>
      <c r="AC46">
        <v>5</v>
      </c>
      <c r="AD46">
        <v>-3</v>
      </c>
      <c r="AE46">
        <v>-3</v>
      </c>
      <c r="AF46">
        <v>203</v>
      </c>
      <c r="AG46">
        <v>1</v>
      </c>
      <c r="AH46">
        <v>1</v>
      </c>
      <c r="AI46">
        <v>0</v>
      </c>
      <c r="AJ46">
        <v>100</v>
      </c>
      <c r="AK46">
        <v>-3</v>
      </c>
      <c r="AL46">
        <v>-3</v>
      </c>
      <c r="AM46">
        <v>-3</v>
      </c>
      <c r="AN46">
        <v>1</v>
      </c>
      <c r="AO46">
        <v>0</v>
      </c>
      <c r="AP46">
        <v>0</v>
      </c>
      <c r="AQ46">
        <v>0</v>
      </c>
      <c r="AR46">
        <v>1</v>
      </c>
      <c r="AS46">
        <v>0</v>
      </c>
      <c r="AT46">
        <v>25</v>
      </c>
      <c r="AU46">
        <v>0</v>
      </c>
      <c r="AV46">
        <v>140</v>
      </c>
      <c r="AW46">
        <v>3</v>
      </c>
      <c r="AX46">
        <v>6</v>
      </c>
      <c r="AY46">
        <v>-3</v>
      </c>
      <c r="AZ46">
        <v>-3</v>
      </c>
      <c r="BA46">
        <v>43</v>
      </c>
      <c r="BB46">
        <v>298</v>
      </c>
      <c r="BC46">
        <v>318</v>
      </c>
      <c r="BD46">
        <v>0</v>
      </c>
      <c r="BE46">
        <v>-85</v>
      </c>
      <c r="BH46">
        <v>15</v>
      </c>
      <c r="BI46">
        <v>0</v>
      </c>
      <c r="BJ46">
        <v>23</v>
      </c>
      <c r="BK46">
        <v>23</v>
      </c>
      <c r="BL46">
        <v>0</v>
      </c>
      <c r="BM46">
        <v>0</v>
      </c>
      <c r="BN46">
        <v>0</v>
      </c>
      <c r="BO46">
        <v>0</v>
      </c>
      <c r="BP46">
        <v>-3</v>
      </c>
      <c r="BQ46">
        <v>-3</v>
      </c>
      <c r="BR46">
        <v>0</v>
      </c>
      <c r="BS46">
        <v>38</v>
      </c>
      <c r="BT46">
        <v>0</v>
      </c>
      <c r="BU46">
        <v>31</v>
      </c>
      <c r="BV46">
        <v>10</v>
      </c>
      <c r="BW46">
        <v>1</v>
      </c>
      <c r="BX46">
        <v>1</v>
      </c>
      <c r="BY46">
        <v>1</v>
      </c>
      <c r="BZ46">
        <v>1</v>
      </c>
      <c r="CA46">
        <v>160</v>
      </c>
      <c r="CB46">
        <v>12</v>
      </c>
      <c r="CC46">
        <v>-3</v>
      </c>
      <c r="CD46">
        <v>-3</v>
      </c>
      <c r="CE46">
        <v>320</v>
      </c>
      <c r="CF46">
        <v>1</v>
      </c>
      <c r="CG46">
        <v>1</v>
      </c>
      <c r="CH46">
        <v>1</v>
      </c>
      <c r="CI46">
        <v>150</v>
      </c>
      <c r="CJ46">
        <v>-3</v>
      </c>
      <c r="CK46">
        <v>-3</v>
      </c>
      <c r="CL46">
        <v>-3</v>
      </c>
      <c r="CM46">
        <v>0</v>
      </c>
      <c r="CN46">
        <v>1</v>
      </c>
      <c r="CO46">
        <v>0</v>
      </c>
      <c r="CP46">
        <v>0</v>
      </c>
      <c r="CQ46">
        <v>0</v>
      </c>
      <c r="CR46">
        <v>1</v>
      </c>
      <c r="CS46">
        <v>0</v>
      </c>
      <c r="CT46">
        <v>25</v>
      </c>
      <c r="CU46">
        <v>160</v>
      </c>
      <c r="CV46">
        <v>4</v>
      </c>
      <c r="CW46">
        <v>12</v>
      </c>
      <c r="CX46">
        <v>-3</v>
      </c>
      <c r="CY46">
        <v>-3</v>
      </c>
      <c r="CZ46">
        <v>33</v>
      </c>
      <c r="DA46">
        <v>383</v>
      </c>
      <c r="DB46">
        <v>483</v>
      </c>
      <c r="DC46">
        <v>1</v>
      </c>
      <c r="DD46">
        <v>85</v>
      </c>
      <c r="DG46">
        <v>14.213746223564954</v>
      </c>
      <c r="DH46">
        <v>0</v>
      </c>
      <c r="DI46">
        <v>30.804252538813323</v>
      </c>
      <c r="DJ46">
        <v>30.698346730684619</v>
      </c>
      <c r="DK46">
        <v>0.71812273755838463</v>
      </c>
      <c r="DL46">
        <v>1.2084592145015106E-3</v>
      </c>
      <c r="DM46">
        <v>44.414813241484055</v>
      </c>
      <c r="DN46">
        <v>0.74024688735806743</v>
      </c>
      <c r="DO46">
        <v>0</v>
      </c>
      <c r="DP46">
        <v>0</v>
      </c>
      <c r="DQ46">
        <v>14.804937747161347</v>
      </c>
      <c r="DR46">
        <v>82.131816337129777</v>
      </c>
      <c r="DS46">
        <v>3.2317396085154312E-2</v>
      </c>
      <c r="DT46">
        <v>40.755303129735921</v>
      </c>
      <c r="DU46">
        <v>13.186152667502633</v>
      </c>
      <c r="DV46">
        <v>0.99879154078549848</v>
      </c>
      <c r="DW46">
        <v>0.99033232628398793</v>
      </c>
      <c r="DX46">
        <v>0.82915407854984902</v>
      </c>
      <c r="DY46">
        <v>7.182388720288102E-2</v>
      </c>
      <c r="DZ46">
        <v>94.090389099392354</v>
      </c>
      <c r="EA46">
        <v>6.1380796071381258</v>
      </c>
      <c r="EB46">
        <v>0</v>
      </c>
      <c r="EC46">
        <v>0</v>
      </c>
      <c r="ED46">
        <v>224.87677273862573</v>
      </c>
      <c r="EE46">
        <v>0.74855067681317755</v>
      </c>
      <c r="EF46">
        <v>0.787397049518479</v>
      </c>
      <c r="EG46">
        <v>0.54215913866795495</v>
      </c>
      <c r="EH46">
        <v>118.66314199395771</v>
      </c>
      <c r="EI46">
        <v>0</v>
      </c>
      <c r="EJ46">
        <v>0</v>
      </c>
      <c r="EK46">
        <v>0</v>
      </c>
      <c r="EL46">
        <v>0.87405616164289623</v>
      </c>
      <c r="EM46">
        <v>0.14959382557778056</v>
      </c>
      <c r="EN46">
        <v>0.22930513595166163</v>
      </c>
      <c r="EO46">
        <v>0.22930513595166163</v>
      </c>
      <c r="EP46">
        <v>0.29909365558912387</v>
      </c>
      <c r="EQ46">
        <v>0.29909365558912387</v>
      </c>
      <c r="ER46">
        <v>8.6238670694864048</v>
      </c>
      <c r="ES46">
        <v>8.6238670694864048</v>
      </c>
      <c r="ET46">
        <v>130.40901106005001</v>
      </c>
      <c r="EU46">
        <v>2.8901018328222166</v>
      </c>
      <c r="EV46">
        <v>6.9811490553197508</v>
      </c>
      <c r="EW46">
        <v>0</v>
      </c>
      <c r="EX46">
        <v>0</v>
      </c>
      <c r="EY46">
        <v>42.620436204924488</v>
      </c>
      <c r="EZ46">
        <v>322.76432793072706</v>
      </c>
      <c r="FA46">
        <v>349.80383484159904</v>
      </c>
      <c r="FB46">
        <v>0.46010519150350276</v>
      </c>
      <c r="FC46">
        <v>-10.689694186779413</v>
      </c>
      <c r="FD46">
        <v>0.39244428204474119</v>
      </c>
      <c r="FF46">
        <v>14.213746223564954</v>
      </c>
      <c r="FG46">
        <v>0</v>
      </c>
      <c r="FH46">
        <v>12.857169661848051</v>
      </c>
      <c r="FI46">
        <v>12.697535083368111</v>
      </c>
      <c r="FJ46">
        <v>0.38746844798121272</v>
      </c>
      <c r="FK46">
        <v>1.2084592145015106E-3</v>
      </c>
      <c r="FL46">
        <v>22.616816282449541</v>
      </c>
      <c r="FM46">
        <v>0.37694693804082569</v>
      </c>
      <c r="FN46">
        <v>0</v>
      </c>
      <c r="FO46">
        <v>0</v>
      </c>
      <c r="FP46">
        <v>7.5389387608165137</v>
      </c>
      <c r="FQ46">
        <v>45.491462890035677</v>
      </c>
      <c r="FR46">
        <v>0</v>
      </c>
      <c r="FS46">
        <v>10.88097961890616</v>
      </c>
      <c r="FT46">
        <v>3.3973665929676233</v>
      </c>
      <c r="FU46">
        <v>0.99879154078549848</v>
      </c>
      <c r="FV46">
        <v>0.99033232628398793</v>
      </c>
      <c r="FW46">
        <v>0.82915407854984902</v>
      </c>
      <c r="FX46">
        <v>0.46895639981465337</v>
      </c>
      <c r="FY46">
        <v>112.39075348604636</v>
      </c>
      <c r="FZ46">
        <v>7.7671727481231265</v>
      </c>
      <c r="GA46">
        <v>0</v>
      </c>
      <c r="GB46">
        <v>0</v>
      </c>
      <c r="GC46">
        <v>256.22508373875155</v>
      </c>
      <c r="GD46">
        <v>0.69056244366975272</v>
      </c>
      <c r="GE46">
        <v>0.75569253851796581</v>
      </c>
      <c r="GF46">
        <v>0.87295428432837063</v>
      </c>
      <c r="GG46">
        <v>118.66314199395771</v>
      </c>
      <c r="GH46">
        <v>0</v>
      </c>
      <c r="GI46">
        <v>0</v>
      </c>
      <c r="GJ46">
        <v>0</v>
      </c>
      <c r="GK46">
        <v>0.12205354927824741</v>
      </c>
      <c r="GL46">
        <v>0.28769620839840815</v>
      </c>
      <c r="GM46">
        <v>0.22930513595166163</v>
      </c>
      <c r="GN46">
        <v>0.22930513595166163</v>
      </c>
      <c r="GO46">
        <v>0.29909365558912387</v>
      </c>
      <c r="GP46">
        <v>0.29909365558912387</v>
      </c>
      <c r="GQ46">
        <v>8.6238670694864048</v>
      </c>
      <c r="GR46">
        <v>8.6238670694864048</v>
      </c>
      <c r="GS46">
        <v>139.02831257817604</v>
      </c>
      <c r="GT46">
        <v>3.2872343454339883</v>
      </c>
      <c r="GU46">
        <v>8.4250755287009067</v>
      </c>
      <c r="GV46">
        <v>0</v>
      </c>
      <c r="GW46">
        <v>0</v>
      </c>
      <c r="GX46">
        <v>17.14623578448985</v>
      </c>
      <c r="GY46">
        <v>329.70952971573405</v>
      </c>
      <c r="GZ46">
        <v>360.99779699494593</v>
      </c>
      <c r="HA46">
        <v>0.53989480849649718</v>
      </c>
      <c r="HB46">
        <v>17.531826433905657</v>
      </c>
      <c r="HC46">
        <v>0.60755571795525887</v>
      </c>
    </row>
    <row r="47" spans="1:211" x14ac:dyDescent="0.25">
      <c r="A47" t="s">
        <v>3720</v>
      </c>
      <c r="B47">
        <v>42</v>
      </c>
      <c r="C47">
        <v>4990</v>
      </c>
      <c r="D47">
        <v>3128</v>
      </c>
      <c r="E47">
        <v>5985</v>
      </c>
      <c r="F47">
        <v>6314</v>
      </c>
      <c r="G47">
        <v>5627</v>
      </c>
      <c r="H47">
        <v>3196</v>
      </c>
      <c r="I47">
        <v>15</v>
      </c>
      <c r="J47">
        <v>0</v>
      </c>
      <c r="K47">
        <v>0</v>
      </c>
      <c r="L47">
        <v>0</v>
      </c>
      <c r="M47">
        <v>1</v>
      </c>
      <c r="N47">
        <v>0</v>
      </c>
      <c r="O47">
        <v>60</v>
      </c>
      <c r="P47">
        <v>1</v>
      </c>
      <c r="Q47">
        <v>-3</v>
      </c>
      <c r="R47">
        <v>-3</v>
      </c>
      <c r="S47">
        <v>20</v>
      </c>
      <c r="T47">
        <v>75</v>
      </c>
      <c r="U47">
        <v>0</v>
      </c>
      <c r="V47">
        <v>0</v>
      </c>
      <c r="W47">
        <v>0</v>
      </c>
      <c r="X47">
        <v>1</v>
      </c>
      <c r="Y47">
        <v>1</v>
      </c>
      <c r="Z47">
        <v>1</v>
      </c>
      <c r="AA47">
        <v>0</v>
      </c>
      <c r="AB47">
        <v>80</v>
      </c>
      <c r="AC47">
        <v>5</v>
      </c>
      <c r="AD47">
        <v>-3</v>
      </c>
      <c r="AE47">
        <v>-3</v>
      </c>
      <c r="AF47">
        <v>230</v>
      </c>
      <c r="AG47">
        <v>1</v>
      </c>
      <c r="AH47">
        <v>1</v>
      </c>
      <c r="AI47">
        <v>1</v>
      </c>
      <c r="AJ47">
        <v>150</v>
      </c>
      <c r="AK47">
        <v>-3</v>
      </c>
      <c r="AL47">
        <v>-3</v>
      </c>
      <c r="AM47">
        <v>-3</v>
      </c>
      <c r="AN47">
        <v>0</v>
      </c>
      <c r="AO47">
        <v>0</v>
      </c>
      <c r="AP47">
        <v>0</v>
      </c>
      <c r="AQ47">
        <v>0</v>
      </c>
      <c r="AR47">
        <v>0</v>
      </c>
      <c r="AS47">
        <v>0</v>
      </c>
      <c r="AT47">
        <v>0</v>
      </c>
      <c r="AU47">
        <v>0</v>
      </c>
      <c r="AV47">
        <v>140</v>
      </c>
      <c r="AW47">
        <v>3</v>
      </c>
      <c r="AX47">
        <v>6</v>
      </c>
      <c r="AY47">
        <v>-3</v>
      </c>
      <c r="AZ47">
        <v>-3</v>
      </c>
      <c r="BA47">
        <v>0</v>
      </c>
      <c r="BB47">
        <v>305</v>
      </c>
      <c r="BC47">
        <v>305</v>
      </c>
      <c r="BD47">
        <v>1</v>
      </c>
      <c r="BE47">
        <v>100</v>
      </c>
      <c r="BH47">
        <v>15</v>
      </c>
      <c r="BI47">
        <v>0</v>
      </c>
      <c r="BJ47">
        <v>0</v>
      </c>
      <c r="BK47">
        <v>0</v>
      </c>
      <c r="BL47">
        <v>1</v>
      </c>
      <c r="BM47">
        <v>0</v>
      </c>
      <c r="BN47">
        <v>60</v>
      </c>
      <c r="BO47">
        <v>1</v>
      </c>
      <c r="BP47">
        <v>-3</v>
      </c>
      <c r="BQ47">
        <v>-3</v>
      </c>
      <c r="BR47">
        <v>20</v>
      </c>
      <c r="BS47">
        <v>75</v>
      </c>
      <c r="BT47">
        <v>0</v>
      </c>
      <c r="BU47">
        <v>0</v>
      </c>
      <c r="BV47">
        <v>0</v>
      </c>
      <c r="BW47">
        <v>1</v>
      </c>
      <c r="BX47">
        <v>1</v>
      </c>
      <c r="BY47">
        <v>1</v>
      </c>
      <c r="BZ47">
        <v>0</v>
      </c>
      <c r="CA47">
        <v>80</v>
      </c>
      <c r="CB47">
        <v>5</v>
      </c>
      <c r="CC47">
        <v>-3</v>
      </c>
      <c r="CD47">
        <v>-3</v>
      </c>
      <c r="CE47">
        <v>130</v>
      </c>
      <c r="CF47">
        <v>0</v>
      </c>
      <c r="CG47">
        <v>0</v>
      </c>
      <c r="CH47">
        <v>1</v>
      </c>
      <c r="CI47">
        <v>50</v>
      </c>
      <c r="CJ47">
        <v>-3</v>
      </c>
      <c r="CK47">
        <v>-3</v>
      </c>
      <c r="CL47">
        <v>-3</v>
      </c>
      <c r="CM47">
        <v>0</v>
      </c>
      <c r="CN47">
        <v>0</v>
      </c>
      <c r="CO47">
        <v>0</v>
      </c>
      <c r="CP47">
        <v>0</v>
      </c>
      <c r="CQ47">
        <v>0</v>
      </c>
      <c r="CR47">
        <v>0</v>
      </c>
      <c r="CS47">
        <v>0</v>
      </c>
      <c r="CT47">
        <v>0</v>
      </c>
      <c r="CU47">
        <v>140</v>
      </c>
      <c r="CV47">
        <v>3</v>
      </c>
      <c r="CW47">
        <v>6</v>
      </c>
      <c r="CX47">
        <v>-3</v>
      </c>
      <c r="CY47">
        <v>-3</v>
      </c>
      <c r="CZ47">
        <v>0</v>
      </c>
      <c r="DA47">
        <v>205</v>
      </c>
      <c r="DB47">
        <v>205</v>
      </c>
      <c r="DC47">
        <v>0</v>
      </c>
      <c r="DD47">
        <v>-100</v>
      </c>
      <c r="DG47">
        <v>14.213746223564954</v>
      </c>
      <c r="DH47">
        <v>0</v>
      </c>
      <c r="DI47">
        <v>1.7017829935083477</v>
      </c>
      <c r="DJ47">
        <v>1.6754833733395058</v>
      </c>
      <c r="DK47">
        <v>0.5228466967087515</v>
      </c>
      <c r="DL47">
        <v>1.2084592145015106E-3</v>
      </c>
      <c r="DM47">
        <v>31.417410239133957</v>
      </c>
      <c r="DN47">
        <v>0.5236235039855659</v>
      </c>
      <c r="DO47">
        <v>0</v>
      </c>
      <c r="DP47">
        <v>0</v>
      </c>
      <c r="DQ47">
        <v>10.47247007971132</v>
      </c>
      <c r="DR47">
        <v>47.522509352855195</v>
      </c>
      <c r="DS47">
        <v>5.9654444711481215E-2</v>
      </c>
      <c r="DT47">
        <v>13.979757568142647</v>
      </c>
      <c r="DU47">
        <v>4.6919543847856531</v>
      </c>
      <c r="DV47">
        <v>0.99879154078549848</v>
      </c>
      <c r="DW47">
        <v>0.99033232628398793</v>
      </c>
      <c r="DX47">
        <v>0.82915407854984902</v>
      </c>
      <c r="DY47">
        <v>0</v>
      </c>
      <c r="DZ47">
        <v>93.696183267774629</v>
      </c>
      <c r="EA47">
        <v>5.4821008591096092</v>
      </c>
      <c r="EB47">
        <v>0</v>
      </c>
      <c r="EC47">
        <v>0</v>
      </c>
      <c r="ED47">
        <v>213.59891947679276</v>
      </c>
      <c r="EE47">
        <v>0.65053377569916682</v>
      </c>
      <c r="EF47">
        <v>0.67787915599060145</v>
      </c>
      <c r="EG47">
        <v>0.75883900266846938</v>
      </c>
      <c r="EH47">
        <v>118.40882289386849</v>
      </c>
      <c r="EI47">
        <v>0</v>
      </c>
      <c r="EJ47">
        <v>0</v>
      </c>
      <c r="EK47">
        <v>0</v>
      </c>
      <c r="EL47">
        <v>2.7470607721404972E-2</v>
      </c>
      <c r="EM47">
        <v>0.11436486273309132</v>
      </c>
      <c r="EN47">
        <v>0.22930513595166163</v>
      </c>
      <c r="EO47">
        <v>0.22930513595166163</v>
      </c>
      <c r="EP47">
        <v>0.29909365558912387</v>
      </c>
      <c r="EQ47">
        <v>0.29909365558912387</v>
      </c>
      <c r="ER47">
        <v>8.6238670694864048</v>
      </c>
      <c r="ES47">
        <v>8.6238670694864048</v>
      </c>
      <c r="ET47">
        <v>123.20358790448473</v>
      </c>
      <c r="EU47">
        <v>2.8182779456193354</v>
      </c>
      <c r="EV47">
        <v>6.4441510974133163</v>
      </c>
      <c r="EW47">
        <v>0</v>
      </c>
      <c r="EX47">
        <v>0</v>
      </c>
      <c r="EY47">
        <v>6.7644829738053893</v>
      </c>
      <c r="EZ47">
        <v>276.42493558075387</v>
      </c>
      <c r="FA47">
        <v>285.33949295337345</v>
      </c>
      <c r="FB47">
        <v>0.48977367207073957</v>
      </c>
      <c r="FC47">
        <v>-12.849697905046666</v>
      </c>
      <c r="FD47">
        <v>0.55035728057835076</v>
      </c>
      <c r="FF47">
        <v>14.213746223564954</v>
      </c>
      <c r="FG47">
        <v>0</v>
      </c>
      <c r="FH47">
        <v>2.9279676431468888</v>
      </c>
      <c r="FI47">
        <v>2.827893314137226</v>
      </c>
      <c r="FJ47">
        <v>0.76344410876132929</v>
      </c>
      <c r="FK47">
        <v>1.2084592145015106E-3</v>
      </c>
      <c r="FL47">
        <v>51.140270906655736</v>
      </c>
      <c r="FM47">
        <v>0.85233784844426208</v>
      </c>
      <c r="FN47">
        <v>0</v>
      </c>
      <c r="FO47">
        <v>0</v>
      </c>
      <c r="FP47">
        <v>17.046756968885241</v>
      </c>
      <c r="FQ47">
        <v>65.464782201998986</v>
      </c>
      <c r="FR47">
        <v>6.4112018723768302E-2</v>
      </c>
      <c r="FS47">
        <v>3.8879780487609263</v>
      </c>
      <c r="FT47">
        <v>1.3195697072470685</v>
      </c>
      <c r="FU47">
        <v>0.99879154078549848</v>
      </c>
      <c r="FV47">
        <v>0.99033232628398793</v>
      </c>
      <c r="FW47">
        <v>0.82915407854984902</v>
      </c>
      <c r="FX47">
        <v>0.37962781805113011</v>
      </c>
      <c r="FY47">
        <v>96.952138922279715</v>
      </c>
      <c r="FZ47">
        <v>6.7109832952153372</v>
      </c>
      <c r="GA47">
        <v>0</v>
      </c>
      <c r="GB47">
        <v>0</v>
      </c>
      <c r="GC47">
        <v>201.99408487985579</v>
      </c>
      <c r="GD47">
        <v>0.59361657339979579</v>
      </c>
      <c r="GE47">
        <v>0.65812234437062034</v>
      </c>
      <c r="GF47">
        <v>0.6555528921678393</v>
      </c>
      <c r="GG47">
        <v>111.13778752343262</v>
      </c>
      <c r="GH47">
        <v>0</v>
      </c>
      <c r="GI47">
        <v>0</v>
      </c>
      <c r="GJ47">
        <v>0</v>
      </c>
      <c r="GK47">
        <v>2.3048650878754184E-2</v>
      </c>
      <c r="GL47">
        <v>0.24342244065806351</v>
      </c>
      <c r="GM47">
        <v>0.22930513595166163</v>
      </c>
      <c r="GN47">
        <v>0.22930513595166163</v>
      </c>
      <c r="GO47">
        <v>0.29909365558912387</v>
      </c>
      <c r="GP47">
        <v>0.29909365558912387</v>
      </c>
      <c r="GQ47">
        <v>8.6238670694864048</v>
      </c>
      <c r="GR47">
        <v>8.6238670694864048</v>
      </c>
      <c r="GS47">
        <v>144.96298751570387</v>
      </c>
      <c r="GT47">
        <v>3.197905763670466</v>
      </c>
      <c r="GU47">
        <v>8.0300286275417871</v>
      </c>
      <c r="GV47">
        <v>0</v>
      </c>
      <c r="GW47">
        <v>0</v>
      </c>
      <c r="GX47">
        <v>5.5915885900054034</v>
      </c>
      <c r="GY47">
        <v>278.20167846809596</v>
      </c>
      <c r="GZ47">
        <v>309.133954736394</v>
      </c>
      <c r="HA47">
        <v>0.51022632792926048</v>
      </c>
      <c r="HB47">
        <v>-25.257854341925039</v>
      </c>
      <c r="HC47">
        <v>0.44964271942164924</v>
      </c>
    </row>
    <row r="48" spans="1:211" x14ac:dyDescent="0.25">
      <c r="A48" t="s">
        <v>3720</v>
      </c>
      <c r="B48">
        <v>43</v>
      </c>
      <c r="C48">
        <v>3802</v>
      </c>
      <c r="D48">
        <v>5607</v>
      </c>
      <c r="E48">
        <v>4501</v>
      </c>
      <c r="F48">
        <v>1266</v>
      </c>
      <c r="G48">
        <v>6530</v>
      </c>
      <c r="H48">
        <v>4911</v>
      </c>
      <c r="I48">
        <v>10</v>
      </c>
      <c r="J48">
        <v>0</v>
      </c>
      <c r="K48">
        <v>0</v>
      </c>
      <c r="L48">
        <v>0</v>
      </c>
      <c r="M48">
        <v>0</v>
      </c>
      <c r="N48">
        <v>0</v>
      </c>
      <c r="O48">
        <v>0</v>
      </c>
      <c r="P48">
        <v>0</v>
      </c>
      <c r="Q48">
        <v>-3</v>
      </c>
      <c r="R48">
        <v>-3</v>
      </c>
      <c r="S48">
        <v>0</v>
      </c>
      <c r="T48">
        <v>10</v>
      </c>
      <c r="U48">
        <v>0</v>
      </c>
      <c r="V48">
        <v>0</v>
      </c>
      <c r="W48">
        <v>0</v>
      </c>
      <c r="X48">
        <v>1</v>
      </c>
      <c r="Y48">
        <v>1</v>
      </c>
      <c r="Z48">
        <v>1</v>
      </c>
      <c r="AA48">
        <v>0</v>
      </c>
      <c r="AB48">
        <v>120</v>
      </c>
      <c r="AC48">
        <v>6</v>
      </c>
      <c r="AD48">
        <v>-3</v>
      </c>
      <c r="AE48">
        <v>-3</v>
      </c>
      <c r="AF48">
        <v>220</v>
      </c>
      <c r="AG48">
        <v>1</v>
      </c>
      <c r="AH48">
        <v>0</v>
      </c>
      <c r="AI48">
        <v>1</v>
      </c>
      <c r="AJ48">
        <v>100</v>
      </c>
      <c r="AK48">
        <v>-3</v>
      </c>
      <c r="AL48">
        <v>-3</v>
      </c>
      <c r="AM48">
        <v>-3</v>
      </c>
      <c r="AN48">
        <v>0</v>
      </c>
      <c r="AO48">
        <v>0</v>
      </c>
      <c r="AP48">
        <v>1</v>
      </c>
      <c r="AQ48">
        <v>0</v>
      </c>
      <c r="AR48">
        <v>1</v>
      </c>
      <c r="AS48">
        <v>1</v>
      </c>
      <c r="AT48">
        <v>30</v>
      </c>
      <c r="AU48">
        <v>25</v>
      </c>
      <c r="AV48">
        <v>120</v>
      </c>
      <c r="AW48">
        <v>3</v>
      </c>
      <c r="AX48">
        <v>6</v>
      </c>
      <c r="AY48">
        <v>-3</v>
      </c>
      <c r="AZ48">
        <v>-3</v>
      </c>
      <c r="BA48">
        <v>0</v>
      </c>
      <c r="BB48">
        <v>255</v>
      </c>
      <c r="BC48">
        <v>255</v>
      </c>
      <c r="BD48">
        <v>0</v>
      </c>
      <c r="BE48">
        <v>-33</v>
      </c>
      <c r="BH48">
        <v>15</v>
      </c>
      <c r="BI48">
        <v>0</v>
      </c>
      <c r="BJ48">
        <v>0</v>
      </c>
      <c r="BK48">
        <v>0</v>
      </c>
      <c r="BL48">
        <v>1</v>
      </c>
      <c r="BM48">
        <v>0</v>
      </c>
      <c r="BN48">
        <v>60</v>
      </c>
      <c r="BO48">
        <v>1</v>
      </c>
      <c r="BP48">
        <v>-3</v>
      </c>
      <c r="BQ48">
        <v>-3</v>
      </c>
      <c r="BR48">
        <v>20</v>
      </c>
      <c r="BS48">
        <v>75</v>
      </c>
      <c r="BT48">
        <v>0</v>
      </c>
      <c r="BU48">
        <v>9</v>
      </c>
      <c r="BV48">
        <v>3</v>
      </c>
      <c r="BW48">
        <v>1</v>
      </c>
      <c r="BX48">
        <v>1</v>
      </c>
      <c r="BY48">
        <v>1</v>
      </c>
      <c r="BZ48">
        <v>0</v>
      </c>
      <c r="CA48">
        <v>80</v>
      </c>
      <c r="CB48">
        <v>5</v>
      </c>
      <c r="CC48">
        <v>-3</v>
      </c>
      <c r="CD48">
        <v>-3</v>
      </c>
      <c r="CE48">
        <v>183</v>
      </c>
      <c r="CF48">
        <v>1</v>
      </c>
      <c r="CG48">
        <v>1</v>
      </c>
      <c r="CH48">
        <v>0</v>
      </c>
      <c r="CI48">
        <v>100</v>
      </c>
      <c r="CJ48">
        <v>-3</v>
      </c>
      <c r="CK48">
        <v>-3</v>
      </c>
      <c r="CL48">
        <v>-3</v>
      </c>
      <c r="CM48">
        <v>0</v>
      </c>
      <c r="CN48">
        <v>0</v>
      </c>
      <c r="CO48">
        <v>0</v>
      </c>
      <c r="CP48">
        <v>1</v>
      </c>
      <c r="CQ48">
        <v>1</v>
      </c>
      <c r="CR48">
        <v>1</v>
      </c>
      <c r="CS48">
        <v>25</v>
      </c>
      <c r="CT48">
        <v>30</v>
      </c>
      <c r="CU48">
        <v>140</v>
      </c>
      <c r="CV48">
        <v>3</v>
      </c>
      <c r="CW48">
        <v>6</v>
      </c>
      <c r="CX48">
        <v>-3</v>
      </c>
      <c r="CY48">
        <v>-3</v>
      </c>
      <c r="CZ48">
        <v>3</v>
      </c>
      <c r="DA48">
        <v>288</v>
      </c>
      <c r="DB48">
        <v>288</v>
      </c>
      <c r="DC48">
        <v>1</v>
      </c>
      <c r="DD48">
        <v>33</v>
      </c>
      <c r="DG48">
        <v>14.213746223564954</v>
      </c>
      <c r="DH48">
        <v>0</v>
      </c>
      <c r="DI48">
        <v>0.19998009342165601</v>
      </c>
      <c r="DJ48">
        <v>0.17497276030986808</v>
      </c>
      <c r="DK48">
        <v>0.76344410876132929</v>
      </c>
      <c r="DL48">
        <v>1.2084592145015106E-3</v>
      </c>
      <c r="DM48">
        <v>48.13310127638298</v>
      </c>
      <c r="DN48">
        <v>0.80221835460638347</v>
      </c>
      <c r="DO48">
        <v>0</v>
      </c>
      <c r="DP48">
        <v>0</v>
      </c>
      <c r="DQ48">
        <v>16.044367092127668</v>
      </c>
      <c r="DR48">
        <v>65.483482992262196</v>
      </c>
      <c r="DS48">
        <v>5.1473168018250463E-2</v>
      </c>
      <c r="DT48">
        <v>0</v>
      </c>
      <c r="DU48">
        <v>0</v>
      </c>
      <c r="DV48">
        <v>0.99879154078549848</v>
      </c>
      <c r="DW48">
        <v>0.99033232628398793</v>
      </c>
      <c r="DX48">
        <v>0.82915407854984902</v>
      </c>
      <c r="DY48">
        <v>0.2863114416274129</v>
      </c>
      <c r="DZ48">
        <v>101.64945031553297</v>
      </c>
      <c r="EA48">
        <v>7.0440352098041643</v>
      </c>
      <c r="EB48">
        <v>0</v>
      </c>
      <c r="EC48">
        <v>0</v>
      </c>
      <c r="ED48">
        <v>220.60486700657279</v>
      </c>
      <c r="EE48">
        <v>0.71179220670354082</v>
      </c>
      <c r="EF48">
        <v>0.48948179569862382</v>
      </c>
      <c r="EG48">
        <v>0.80335189843219235</v>
      </c>
      <c r="EH48">
        <v>118.66314199395771</v>
      </c>
      <c r="EI48">
        <v>0</v>
      </c>
      <c r="EJ48">
        <v>0</v>
      </c>
      <c r="EK48">
        <v>0</v>
      </c>
      <c r="EL48">
        <v>1.1195006584618583E-2</v>
      </c>
      <c r="EM48">
        <v>0.2594697822277473</v>
      </c>
      <c r="EN48">
        <v>0.22930513595166163</v>
      </c>
      <c r="EO48">
        <v>0.22930513595166163</v>
      </c>
      <c r="EP48">
        <v>0.29909365558912387</v>
      </c>
      <c r="EQ48">
        <v>0.29909365558912387</v>
      </c>
      <c r="ER48">
        <v>8.6238670694864048</v>
      </c>
      <c r="ES48">
        <v>8.6238670694864048</v>
      </c>
      <c r="ET48">
        <v>140.22794258199758</v>
      </c>
      <c r="EU48">
        <v>3.1045893872467478</v>
      </c>
      <c r="EV48">
        <v>8.1781760098571894</v>
      </c>
      <c r="EW48">
        <v>0</v>
      </c>
      <c r="EX48">
        <v>0</v>
      </c>
      <c r="EY48">
        <v>0.8087055366088286</v>
      </c>
      <c r="EZ48">
        <v>293.88699641894692</v>
      </c>
      <c r="FA48">
        <v>323.5170304611853</v>
      </c>
      <c r="FB48">
        <v>0.41378904418093482</v>
      </c>
      <c r="FC48">
        <v>9.0223963469636459E-2</v>
      </c>
      <c r="FD48">
        <v>0.44880510271256796</v>
      </c>
      <c r="FF48">
        <v>14.213746223564954</v>
      </c>
      <c r="FG48">
        <v>9.9862519147930762E-4</v>
      </c>
      <c r="FH48">
        <v>1.7109108200540548</v>
      </c>
      <c r="FI48">
        <v>1.5509830456258573</v>
      </c>
      <c r="FJ48">
        <v>0.67323040927935296</v>
      </c>
      <c r="FK48">
        <v>1.2084592145015106E-3</v>
      </c>
      <c r="FL48">
        <v>38.206972431605635</v>
      </c>
      <c r="FM48">
        <v>0.63678287386009391</v>
      </c>
      <c r="FN48">
        <v>0</v>
      </c>
      <c r="FO48">
        <v>0</v>
      </c>
      <c r="FP48">
        <v>12.73565747720188</v>
      </c>
      <c r="FQ48">
        <v>53.525000047697112</v>
      </c>
      <c r="FR48">
        <v>0.98542061412474602</v>
      </c>
      <c r="FS48">
        <v>11.984633851344665</v>
      </c>
      <c r="FT48">
        <v>3.9113459147162883</v>
      </c>
      <c r="FU48">
        <v>0.99879154078549848</v>
      </c>
      <c r="FV48">
        <v>0.99033232628398793</v>
      </c>
      <c r="FW48">
        <v>0.82915407854984902</v>
      </c>
      <c r="FX48">
        <v>0.29635754585787455</v>
      </c>
      <c r="FY48">
        <v>101.12033666567606</v>
      </c>
      <c r="FZ48">
        <v>7.1331068288131494</v>
      </c>
      <c r="GA48">
        <v>0</v>
      </c>
      <c r="GB48">
        <v>0</v>
      </c>
      <c r="GC48">
        <v>234.39873629787556</v>
      </c>
      <c r="GD48">
        <v>0.63966026787350483</v>
      </c>
      <c r="GE48">
        <v>0.71648073451115624</v>
      </c>
      <c r="GF48">
        <v>0.73183998341921863</v>
      </c>
      <c r="GG48">
        <v>118.66314199395771</v>
      </c>
      <c r="GH48">
        <v>0</v>
      </c>
      <c r="GI48">
        <v>0</v>
      </c>
      <c r="GJ48">
        <v>0</v>
      </c>
      <c r="GK48">
        <v>2.043410077119967E-2</v>
      </c>
      <c r="GL48">
        <v>0.27238059130100223</v>
      </c>
      <c r="GM48">
        <v>0.22930513595166163</v>
      </c>
      <c r="GN48">
        <v>0.22930513595166163</v>
      </c>
      <c r="GO48">
        <v>0.29909365558912387</v>
      </c>
      <c r="GP48">
        <v>0.29909365558912387</v>
      </c>
      <c r="GQ48">
        <v>8.6238670694864048</v>
      </c>
      <c r="GR48">
        <v>8.6238670694864048</v>
      </c>
      <c r="GS48">
        <v>137.32107713629026</v>
      </c>
      <c r="GT48">
        <v>3.1146354914772094</v>
      </c>
      <c r="GU48">
        <v>8.2930875332618843</v>
      </c>
      <c r="GV48">
        <v>0</v>
      </c>
      <c r="GW48">
        <v>0</v>
      </c>
      <c r="GX48">
        <v>4.7898280917142309</v>
      </c>
      <c r="GY48">
        <v>309.014490724403</v>
      </c>
      <c r="GZ48">
        <v>339.10959607067707</v>
      </c>
      <c r="HA48">
        <v>0.58621095581906513</v>
      </c>
      <c r="HB48">
        <v>2.0274665860234453</v>
      </c>
      <c r="HC48">
        <v>0.5511948972874321</v>
      </c>
    </row>
    <row r="49" spans="1:211" x14ac:dyDescent="0.25">
      <c r="A49" t="s">
        <v>3720</v>
      </c>
      <c r="B49">
        <v>44</v>
      </c>
      <c r="C49">
        <v>1648</v>
      </c>
      <c r="D49">
        <v>4125</v>
      </c>
      <c r="E49">
        <v>3256</v>
      </c>
      <c r="F49">
        <v>231</v>
      </c>
      <c r="G49">
        <v>6502</v>
      </c>
      <c r="H49">
        <v>3339</v>
      </c>
      <c r="I49">
        <v>15</v>
      </c>
      <c r="J49">
        <v>0</v>
      </c>
      <c r="K49">
        <v>3</v>
      </c>
      <c r="L49">
        <v>3</v>
      </c>
      <c r="M49">
        <v>1</v>
      </c>
      <c r="N49">
        <v>0</v>
      </c>
      <c r="O49">
        <v>60</v>
      </c>
      <c r="P49">
        <v>1</v>
      </c>
      <c r="Q49">
        <v>-3</v>
      </c>
      <c r="R49">
        <v>-3</v>
      </c>
      <c r="S49">
        <v>20</v>
      </c>
      <c r="T49">
        <v>78</v>
      </c>
      <c r="U49">
        <v>0</v>
      </c>
      <c r="V49">
        <v>2</v>
      </c>
      <c r="W49">
        <v>0</v>
      </c>
      <c r="X49">
        <v>1</v>
      </c>
      <c r="Y49">
        <v>1</v>
      </c>
      <c r="Z49">
        <v>1</v>
      </c>
      <c r="AA49">
        <v>1</v>
      </c>
      <c r="AB49">
        <v>120</v>
      </c>
      <c r="AC49">
        <v>11</v>
      </c>
      <c r="AD49">
        <v>-3</v>
      </c>
      <c r="AE49">
        <v>-3</v>
      </c>
      <c r="AF49">
        <v>270</v>
      </c>
      <c r="AG49">
        <v>1</v>
      </c>
      <c r="AH49">
        <v>1</v>
      </c>
      <c r="AI49">
        <v>1</v>
      </c>
      <c r="AJ49">
        <v>150</v>
      </c>
      <c r="AK49">
        <v>-3</v>
      </c>
      <c r="AL49">
        <v>-3</v>
      </c>
      <c r="AM49">
        <v>-3</v>
      </c>
      <c r="AN49">
        <v>0</v>
      </c>
      <c r="AO49">
        <v>1</v>
      </c>
      <c r="AP49">
        <v>0</v>
      </c>
      <c r="AQ49">
        <v>0</v>
      </c>
      <c r="AR49">
        <v>1</v>
      </c>
      <c r="AS49">
        <v>0</v>
      </c>
      <c r="AT49">
        <v>25</v>
      </c>
      <c r="AU49">
        <v>0</v>
      </c>
      <c r="AV49">
        <v>180</v>
      </c>
      <c r="AW49">
        <v>4</v>
      </c>
      <c r="AX49">
        <v>12</v>
      </c>
      <c r="AY49">
        <v>-3</v>
      </c>
      <c r="AZ49">
        <v>-3</v>
      </c>
      <c r="BA49">
        <v>3</v>
      </c>
      <c r="BB49">
        <v>348</v>
      </c>
      <c r="BC49">
        <v>448</v>
      </c>
      <c r="BD49">
        <v>0</v>
      </c>
      <c r="BE49">
        <v>-41</v>
      </c>
      <c r="BH49">
        <v>15</v>
      </c>
      <c r="BI49">
        <v>0</v>
      </c>
      <c r="BJ49">
        <v>14</v>
      </c>
      <c r="BK49">
        <v>14</v>
      </c>
      <c r="BL49">
        <v>1</v>
      </c>
      <c r="BM49">
        <v>0</v>
      </c>
      <c r="BN49">
        <v>60</v>
      </c>
      <c r="BO49">
        <v>1</v>
      </c>
      <c r="BP49">
        <v>-3</v>
      </c>
      <c r="BQ49">
        <v>-3</v>
      </c>
      <c r="BR49">
        <v>20</v>
      </c>
      <c r="BS49">
        <v>89</v>
      </c>
      <c r="BT49">
        <v>0</v>
      </c>
      <c r="BU49">
        <v>17</v>
      </c>
      <c r="BV49">
        <v>5</v>
      </c>
      <c r="BW49">
        <v>1</v>
      </c>
      <c r="BX49">
        <v>1</v>
      </c>
      <c r="BY49">
        <v>1</v>
      </c>
      <c r="BZ49">
        <v>1</v>
      </c>
      <c r="CA49">
        <v>120</v>
      </c>
      <c r="CB49">
        <v>11</v>
      </c>
      <c r="CC49">
        <v>-3</v>
      </c>
      <c r="CD49">
        <v>-3</v>
      </c>
      <c r="CE49">
        <v>275</v>
      </c>
      <c r="CF49">
        <v>1</v>
      </c>
      <c r="CG49">
        <v>1</v>
      </c>
      <c r="CH49">
        <v>1</v>
      </c>
      <c r="CI49">
        <v>150</v>
      </c>
      <c r="CJ49">
        <v>-3</v>
      </c>
      <c r="CK49">
        <v>-3</v>
      </c>
      <c r="CL49">
        <v>-3</v>
      </c>
      <c r="CM49">
        <v>0</v>
      </c>
      <c r="CN49">
        <v>1</v>
      </c>
      <c r="CO49">
        <v>0</v>
      </c>
      <c r="CP49">
        <v>0</v>
      </c>
      <c r="CQ49">
        <v>0</v>
      </c>
      <c r="CR49">
        <v>1</v>
      </c>
      <c r="CS49">
        <v>0</v>
      </c>
      <c r="CT49">
        <v>25</v>
      </c>
      <c r="CU49">
        <v>180</v>
      </c>
      <c r="CV49">
        <v>4</v>
      </c>
      <c r="CW49">
        <v>12</v>
      </c>
      <c r="CX49">
        <v>-3</v>
      </c>
      <c r="CY49">
        <v>-3</v>
      </c>
      <c r="CZ49">
        <v>19</v>
      </c>
      <c r="DA49">
        <v>389</v>
      </c>
      <c r="DB49">
        <v>489</v>
      </c>
      <c r="DC49">
        <v>1</v>
      </c>
      <c r="DD49">
        <v>41</v>
      </c>
      <c r="DG49">
        <v>14.213746223564954</v>
      </c>
      <c r="DH49">
        <v>0.39079563416642704</v>
      </c>
      <c r="DI49">
        <v>2.2760843808632574</v>
      </c>
      <c r="DJ49">
        <v>2.2484811081345688</v>
      </c>
      <c r="DK49">
        <v>0.72980605733169535</v>
      </c>
      <c r="DL49">
        <v>1.2084592145015106E-3</v>
      </c>
      <c r="DM49">
        <v>44.252675817562903</v>
      </c>
      <c r="DN49">
        <v>0.73754459695938168</v>
      </c>
      <c r="DO49">
        <v>0</v>
      </c>
      <c r="DP49">
        <v>0</v>
      </c>
      <c r="DQ49">
        <v>14.750891939187635</v>
      </c>
      <c r="DR49">
        <v>56.50750600024832</v>
      </c>
      <c r="DS49">
        <v>8.6631689102488307E-2</v>
      </c>
      <c r="DT49">
        <v>11.690734360131771</v>
      </c>
      <c r="DU49">
        <v>3.751062184120165</v>
      </c>
      <c r="DV49">
        <v>0.99879154078549848</v>
      </c>
      <c r="DW49">
        <v>0.99033232628398793</v>
      </c>
      <c r="DX49">
        <v>0.82915407854984902</v>
      </c>
      <c r="DY49">
        <v>0.62150865919922638</v>
      </c>
      <c r="DZ49">
        <v>105.89936791093771</v>
      </c>
      <c r="EA49">
        <v>8.1610271903323266</v>
      </c>
      <c r="EB49">
        <v>0</v>
      </c>
      <c r="EC49">
        <v>0</v>
      </c>
      <c r="ED49">
        <v>244.92901197377395</v>
      </c>
      <c r="EE49">
        <v>0.78934684369937091</v>
      </c>
      <c r="EF49">
        <v>0.68546618506419255</v>
      </c>
      <c r="EG49">
        <v>0.7989053231681289</v>
      </c>
      <c r="EH49">
        <v>118.66314199395771</v>
      </c>
      <c r="EI49">
        <v>0</v>
      </c>
      <c r="EJ49">
        <v>0</v>
      </c>
      <c r="EK49">
        <v>0</v>
      </c>
      <c r="EL49">
        <v>2.1142019717953708E-2</v>
      </c>
      <c r="EM49">
        <v>0.28769620839840815</v>
      </c>
      <c r="EN49">
        <v>0.22930513595166163</v>
      </c>
      <c r="EO49">
        <v>0.22930513595166163</v>
      </c>
      <c r="EP49">
        <v>0.29909365558912387</v>
      </c>
      <c r="EQ49">
        <v>0.29909365558912387</v>
      </c>
      <c r="ER49">
        <v>8.6238670694864048</v>
      </c>
      <c r="ES49">
        <v>8.6238670694864048</v>
      </c>
      <c r="ET49">
        <v>152.3423561319301</v>
      </c>
      <c r="EU49">
        <v>3.4397866048185621</v>
      </c>
      <c r="EV49">
        <v>8.4250755287009067</v>
      </c>
      <c r="EW49">
        <v>0</v>
      </c>
      <c r="EX49">
        <v>0</v>
      </c>
      <c r="EY49">
        <v>5.0164018156350796</v>
      </c>
      <c r="EZ49">
        <v>314.60289407215265</v>
      </c>
      <c r="FA49">
        <v>366.38135505381933</v>
      </c>
      <c r="FB49">
        <v>0.33767920913487681</v>
      </c>
      <c r="FC49">
        <v>-5.6416452234399452</v>
      </c>
      <c r="FD49">
        <v>0.33883206691689338</v>
      </c>
      <c r="FF49">
        <v>14.213746223564954</v>
      </c>
      <c r="FG49">
        <v>0</v>
      </c>
      <c r="FH49">
        <v>10.04050992680529</v>
      </c>
      <c r="FI49">
        <v>9.8997526451725584</v>
      </c>
      <c r="FJ49">
        <v>0.76344410876132929</v>
      </c>
      <c r="FK49">
        <v>1.2084592145015106E-3</v>
      </c>
      <c r="FL49">
        <v>57.641618288770246</v>
      </c>
      <c r="FM49">
        <v>0.96069363814617037</v>
      </c>
      <c r="FN49">
        <v>0</v>
      </c>
      <c r="FO49">
        <v>0</v>
      </c>
      <c r="FP49">
        <v>19.213872762923408</v>
      </c>
      <c r="FQ49">
        <v>79.002806279225865</v>
      </c>
      <c r="FR49">
        <v>0.98688804758347548</v>
      </c>
      <c r="FS49">
        <v>20.031477085573439</v>
      </c>
      <c r="FT49">
        <v>6.4520662818067498</v>
      </c>
      <c r="FU49">
        <v>0.99879154078549848</v>
      </c>
      <c r="FV49">
        <v>0.99033232628398793</v>
      </c>
      <c r="FW49">
        <v>0.82915407854984902</v>
      </c>
      <c r="FX49">
        <v>0.49885370026310616</v>
      </c>
      <c r="FY49">
        <v>97.273140817082634</v>
      </c>
      <c r="FZ49">
        <v>7.5877402582548203</v>
      </c>
      <c r="GA49">
        <v>0</v>
      </c>
      <c r="GB49">
        <v>0</v>
      </c>
      <c r="GC49">
        <v>249.83594044341478</v>
      </c>
      <c r="GD49">
        <v>0.78320176304158562</v>
      </c>
      <c r="GE49">
        <v>0.83541262601688104</v>
      </c>
      <c r="GF49">
        <v>0.85442783073671547</v>
      </c>
      <c r="GG49">
        <v>118.66314199395771</v>
      </c>
      <c r="GH49">
        <v>0</v>
      </c>
      <c r="GI49">
        <v>0</v>
      </c>
      <c r="GJ49">
        <v>0</v>
      </c>
      <c r="GK49">
        <v>7.8593232437394911E-2</v>
      </c>
      <c r="GL49">
        <v>0.28769620839840815</v>
      </c>
      <c r="GM49">
        <v>0.22930513595166163</v>
      </c>
      <c r="GN49">
        <v>0.22930513595166163</v>
      </c>
      <c r="GO49">
        <v>0.29909365558912387</v>
      </c>
      <c r="GP49">
        <v>0.29909365558912387</v>
      </c>
      <c r="GQ49">
        <v>8.6238670694864048</v>
      </c>
      <c r="GR49">
        <v>8.6238670694864048</v>
      </c>
      <c r="GS49">
        <v>151.89913859822107</v>
      </c>
      <c r="GT49">
        <v>3.3171316458824416</v>
      </c>
      <c r="GU49">
        <v>8.4250755287009067</v>
      </c>
      <c r="GV49">
        <v>0</v>
      </c>
      <c r="GW49">
        <v>0</v>
      </c>
      <c r="GX49">
        <v>13.964006300497735</v>
      </c>
      <c r="GY49">
        <v>343.85930068861632</v>
      </c>
      <c r="GZ49">
        <v>385.83259167903577</v>
      </c>
      <c r="HA49">
        <v>0.66232079086512319</v>
      </c>
      <c r="HB49">
        <v>29.347005750097122</v>
      </c>
      <c r="HC49">
        <v>0.66116793308310662</v>
      </c>
    </row>
    <row r="50" spans="1:211" x14ac:dyDescent="0.25">
      <c r="A50" t="s">
        <v>3720</v>
      </c>
      <c r="B50">
        <v>45</v>
      </c>
      <c r="C50">
        <v>5526</v>
      </c>
      <c r="D50">
        <v>599</v>
      </c>
      <c r="E50">
        <v>4910</v>
      </c>
      <c r="F50">
        <v>2059</v>
      </c>
      <c r="G50">
        <v>2992</v>
      </c>
      <c r="H50">
        <v>2974</v>
      </c>
      <c r="I50">
        <v>15</v>
      </c>
      <c r="J50">
        <v>0</v>
      </c>
      <c r="K50">
        <v>0</v>
      </c>
      <c r="L50">
        <v>0</v>
      </c>
      <c r="M50">
        <v>0</v>
      </c>
      <c r="N50">
        <v>0</v>
      </c>
      <c r="O50">
        <v>0</v>
      </c>
      <c r="P50">
        <v>0</v>
      </c>
      <c r="Q50">
        <v>-3</v>
      </c>
      <c r="R50">
        <v>-3</v>
      </c>
      <c r="S50">
        <v>0</v>
      </c>
      <c r="T50">
        <v>15</v>
      </c>
      <c r="U50">
        <v>0</v>
      </c>
      <c r="V50">
        <v>0</v>
      </c>
      <c r="W50">
        <v>0</v>
      </c>
      <c r="X50">
        <v>1</v>
      </c>
      <c r="Y50">
        <v>1</v>
      </c>
      <c r="Z50">
        <v>1</v>
      </c>
      <c r="AA50">
        <v>0</v>
      </c>
      <c r="AB50">
        <v>120</v>
      </c>
      <c r="AC50">
        <v>6</v>
      </c>
      <c r="AD50">
        <v>-3</v>
      </c>
      <c r="AE50">
        <v>-3</v>
      </c>
      <c r="AF50">
        <v>170</v>
      </c>
      <c r="AG50">
        <v>0</v>
      </c>
      <c r="AH50">
        <v>1</v>
      </c>
      <c r="AI50">
        <v>0</v>
      </c>
      <c r="AJ50">
        <v>50</v>
      </c>
      <c r="AK50">
        <v>-3</v>
      </c>
      <c r="AL50">
        <v>-3</v>
      </c>
      <c r="AM50">
        <v>-3</v>
      </c>
      <c r="AN50">
        <v>0</v>
      </c>
      <c r="AO50">
        <v>0</v>
      </c>
      <c r="AP50">
        <v>0</v>
      </c>
      <c r="AQ50">
        <v>0</v>
      </c>
      <c r="AR50">
        <v>0</v>
      </c>
      <c r="AS50">
        <v>0</v>
      </c>
      <c r="AT50">
        <v>0</v>
      </c>
      <c r="AU50">
        <v>0</v>
      </c>
      <c r="AV50">
        <v>120</v>
      </c>
      <c r="AW50">
        <v>3</v>
      </c>
      <c r="AX50">
        <v>6</v>
      </c>
      <c r="AY50">
        <v>-3</v>
      </c>
      <c r="AZ50">
        <v>-3</v>
      </c>
      <c r="BA50">
        <v>0</v>
      </c>
      <c r="BB50">
        <v>185</v>
      </c>
      <c r="BC50">
        <v>185</v>
      </c>
      <c r="BD50">
        <v>1</v>
      </c>
      <c r="BE50">
        <v>30</v>
      </c>
      <c r="BH50">
        <v>15</v>
      </c>
      <c r="BI50">
        <v>0</v>
      </c>
      <c r="BJ50">
        <v>0</v>
      </c>
      <c r="BK50">
        <v>0</v>
      </c>
      <c r="BL50">
        <v>1</v>
      </c>
      <c r="BM50">
        <v>0</v>
      </c>
      <c r="BN50">
        <v>60</v>
      </c>
      <c r="BO50">
        <v>1</v>
      </c>
      <c r="BP50">
        <v>-3</v>
      </c>
      <c r="BQ50">
        <v>-3</v>
      </c>
      <c r="BR50">
        <v>20</v>
      </c>
      <c r="BS50">
        <v>75</v>
      </c>
      <c r="BT50">
        <v>0</v>
      </c>
      <c r="BU50">
        <v>0</v>
      </c>
      <c r="BV50">
        <v>0</v>
      </c>
      <c r="BW50">
        <v>1</v>
      </c>
      <c r="BX50">
        <v>1</v>
      </c>
      <c r="BY50">
        <v>1</v>
      </c>
      <c r="BZ50">
        <v>0</v>
      </c>
      <c r="CA50">
        <v>80</v>
      </c>
      <c r="CB50">
        <v>5</v>
      </c>
      <c r="CC50">
        <v>-3</v>
      </c>
      <c r="CD50">
        <v>-3</v>
      </c>
      <c r="CE50">
        <v>80</v>
      </c>
      <c r="CF50">
        <v>0</v>
      </c>
      <c r="CG50">
        <v>0</v>
      </c>
      <c r="CH50">
        <v>0</v>
      </c>
      <c r="CI50">
        <v>0</v>
      </c>
      <c r="CJ50">
        <v>-3</v>
      </c>
      <c r="CK50">
        <v>-3</v>
      </c>
      <c r="CL50">
        <v>-3</v>
      </c>
      <c r="CM50">
        <v>0</v>
      </c>
      <c r="CN50">
        <v>0</v>
      </c>
      <c r="CO50">
        <v>0</v>
      </c>
      <c r="CP50">
        <v>0</v>
      </c>
      <c r="CQ50">
        <v>0</v>
      </c>
      <c r="CR50">
        <v>0</v>
      </c>
      <c r="CS50">
        <v>0</v>
      </c>
      <c r="CT50">
        <v>0</v>
      </c>
      <c r="CU50">
        <v>140</v>
      </c>
      <c r="CV50">
        <v>3</v>
      </c>
      <c r="CW50">
        <v>6</v>
      </c>
      <c r="CX50">
        <v>-3</v>
      </c>
      <c r="CY50">
        <v>-3</v>
      </c>
      <c r="CZ50">
        <v>0</v>
      </c>
      <c r="DA50">
        <v>155</v>
      </c>
      <c r="DB50">
        <v>155</v>
      </c>
      <c r="DC50">
        <v>0</v>
      </c>
      <c r="DD50">
        <v>-30</v>
      </c>
      <c r="DG50">
        <v>14.213746223564954</v>
      </c>
      <c r="DH50">
        <v>0</v>
      </c>
      <c r="DI50">
        <v>2.7842693007303687</v>
      </c>
      <c r="DJ50">
        <v>2.7210823663236079</v>
      </c>
      <c r="DK50">
        <v>0.64398622201395084</v>
      </c>
      <c r="DL50">
        <v>1.2084592145015106E-3</v>
      </c>
      <c r="DM50">
        <v>37.769823139024624</v>
      </c>
      <c r="DN50">
        <v>0.62949705231707698</v>
      </c>
      <c r="DO50">
        <v>0</v>
      </c>
      <c r="DP50">
        <v>0</v>
      </c>
      <c r="DQ50">
        <v>12.58994104634154</v>
      </c>
      <c r="DR50">
        <v>54.737717333986822</v>
      </c>
      <c r="DS50">
        <v>6.8741522603760208E-2</v>
      </c>
      <c r="DT50">
        <v>2.6259666869973057</v>
      </c>
      <c r="DU50">
        <v>0.81011741661184411</v>
      </c>
      <c r="DV50">
        <v>0.99879154078549848</v>
      </c>
      <c r="DW50">
        <v>0.99033232628398793</v>
      </c>
      <c r="DX50">
        <v>0.82915407854984902</v>
      </c>
      <c r="DY50">
        <v>0</v>
      </c>
      <c r="DZ50">
        <v>95.954049653164276</v>
      </c>
      <c r="EA50">
        <v>6.1233319218181625</v>
      </c>
      <c r="EB50">
        <v>0</v>
      </c>
      <c r="EC50">
        <v>0</v>
      </c>
      <c r="ED50">
        <v>214.60760239944295</v>
      </c>
      <c r="EE50">
        <v>0.71265501533465692</v>
      </c>
      <c r="EF50">
        <v>0.78476830644896167</v>
      </c>
      <c r="EG50">
        <v>0.54114084287746522</v>
      </c>
      <c r="EH50">
        <v>118.66314199395771</v>
      </c>
      <c r="EI50">
        <v>0</v>
      </c>
      <c r="EJ50">
        <v>0</v>
      </c>
      <c r="EK50">
        <v>0</v>
      </c>
      <c r="EL50">
        <v>1.8170251868506071E-2</v>
      </c>
      <c r="EM50">
        <v>0.15048563182718633</v>
      </c>
      <c r="EN50">
        <v>0.22930513595166163</v>
      </c>
      <c r="EO50">
        <v>0.22930513595166163</v>
      </c>
      <c r="EP50">
        <v>0.29909365558912387</v>
      </c>
      <c r="EQ50">
        <v>0.29909365558912387</v>
      </c>
      <c r="ER50">
        <v>8.6238670694864048</v>
      </c>
      <c r="ES50">
        <v>8.6238670694864048</v>
      </c>
      <c r="ET50">
        <v>125.32105887111496</v>
      </c>
      <c r="EU50">
        <v>2.8182779456193354</v>
      </c>
      <c r="EV50">
        <v>6.9932972294965587</v>
      </c>
      <c r="EW50">
        <v>0</v>
      </c>
      <c r="EX50">
        <v>0</v>
      </c>
      <c r="EY50">
        <v>4.0098714128010133</v>
      </c>
      <c r="EZ50">
        <v>271.69463776853269</v>
      </c>
      <c r="FA50">
        <v>279.4340556410956</v>
      </c>
      <c r="FB50">
        <v>0.4916783678593793</v>
      </c>
      <c r="FC50">
        <v>-10.74294689998683</v>
      </c>
      <c r="FD50">
        <v>0.30632733038128046</v>
      </c>
      <c r="FF50">
        <v>14.213746223564954</v>
      </c>
      <c r="FG50">
        <v>0</v>
      </c>
      <c r="FH50">
        <v>1.6318541420825281</v>
      </c>
      <c r="FI50">
        <v>1.6094101212773837</v>
      </c>
      <c r="FJ50">
        <v>0.76344410876132929</v>
      </c>
      <c r="FK50">
        <v>1.2084592145015106E-3</v>
      </c>
      <c r="FL50">
        <v>56.885672798519771</v>
      </c>
      <c r="FM50">
        <v>0.94809454664199655</v>
      </c>
      <c r="FN50">
        <v>0</v>
      </c>
      <c r="FO50">
        <v>0</v>
      </c>
      <c r="FP50">
        <v>18.961890932839925</v>
      </c>
      <c r="FQ50">
        <v>71.551140702936777</v>
      </c>
      <c r="FR50">
        <v>0.10479172603666946</v>
      </c>
      <c r="FS50">
        <v>6.9745742433741933</v>
      </c>
      <c r="FT50">
        <v>2.2292282035239408</v>
      </c>
      <c r="FU50">
        <v>0.99879154078549848</v>
      </c>
      <c r="FV50">
        <v>0.99033232628398793</v>
      </c>
      <c r="FW50">
        <v>0.82915407854984902</v>
      </c>
      <c r="FX50">
        <v>0.38230958680221916</v>
      </c>
      <c r="FY50">
        <v>95.484025797976898</v>
      </c>
      <c r="FZ50">
        <v>7.2705818959082151</v>
      </c>
      <c r="GA50">
        <v>0</v>
      </c>
      <c r="GB50">
        <v>0</v>
      </c>
      <c r="GC50">
        <v>190.35538892677516</v>
      </c>
      <c r="GD50">
        <v>0.4673121735204277</v>
      </c>
      <c r="GE50">
        <v>0.58755223102283716</v>
      </c>
      <c r="GF50">
        <v>0.53231015779858581</v>
      </c>
      <c r="GG50">
        <v>89.704157803462749</v>
      </c>
      <c r="GH50">
        <v>0</v>
      </c>
      <c r="GI50">
        <v>0</v>
      </c>
      <c r="GJ50">
        <v>0</v>
      </c>
      <c r="GK50">
        <v>1.9162412084361313E-2</v>
      </c>
      <c r="GL50">
        <v>0.28769620839840815</v>
      </c>
      <c r="GM50">
        <v>0.22930513595166163</v>
      </c>
      <c r="GN50">
        <v>0.22930513595166163</v>
      </c>
      <c r="GO50">
        <v>0.29909365558912387</v>
      </c>
      <c r="GP50">
        <v>0.29909365558912387</v>
      </c>
      <c r="GQ50">
        <v>8.6238670694864048</v>
      </c>
      <c r="GR50">
        <v>8.6238670694864048</v>
      </c>
      <c r="GS50">
        <v>146.98539222970211</v>
      </c>
      <c r="GT50">
        <v>3.2005875324215545</v>
      </c>
      <c r="GU50">
        <v>8.4250755287009067</v>
      </c>
      <c r="GV50">
        <v>0</v>
      </c>
      <c r="GW50">
        <v>0</v>
      </c>
      <c r="GX50">
        <v>4.3627961207648251</v>
      </c>
      <c r="GY50">
        <v>273.1403868360199</v>
      </c>
      <c r="GZ50">
        <v>304.07346668766786</v>
      </c>
      <c r="HA50">
        <v>0.50832163214062076</v>
      </c>
      <c r="HB50">
        <v>21.233581446700349</v>
      </c>
      <c r="HC50">
        <v>0.69367266961871954</v>
      </c>
    </row>
    <row r="51" spans="1:211" x14ac:dyDescent="0.25">
      <c r="A51" t="s">
        <v>3720</v>
      </c>
      <c r="B51">
        <v>46</v>
      </c>
      <c r="C51">
        <v>3490</v>
      </c>
      <c r="D51">
        <v>2557</v>
      </c>
      <c r="E51">
        <v>4063</v>
      </c>
      <c r="F51">
        <v>1311</v>
      </c>
      <c r="G51">
        <v>5006</v>
      </c>
      <c r="H51">
        <v>1902</v>
      </c>
      <c r="I51">
        <v>15</v>
      </c>
      <c r="J51">
        <v>0</v>
      </c>
      <c r="K51">
        <v>0</v>
      </c>
      <c r="L51">
        <v>0</v>
      </c>
      <c r="M51">
        <v>1</v>
      </c>
      <c r="N51">
        <v>0</v>
      </c>
      <c r="O51">
        <v>60</v>
      </c>
      <c r="P51">
        <v>1</v>
      </c>
      <c r="Q51">
        <v>-3</v>
      </c>
      <c r="R51">
        <v>-3</v>
      </c>
      <c r="S51">
        <v>20</v>
      </c>
      <c r="T51">
        <v>75</v>
      </c>
      <c r="U51">
        <v>0</v>
      </c>
      <c r="V51">
        <v>0</v>
      </c>
      <c r="W51">
        <v>0</v>
      </c>
      <c r="X51">
        <v>1</v>
      </c>
      <c r="Y51">
        <v>1</v>
      </c>
      <c r="Z51">
        <v>1</v>
      </c>
      <c r="AA51">
        <v>0</v>
      </c>
      <c r="AB51">
        <v>80</v>
      </c>
      <c r="AC51">
        <v>5</v>
      </c>
      <c r="AD51">
        <v>-3</v>
      </c>
      <c r="AE51">
        <v>-3</v>
      </c>
      <c r="AF51">
        <v>230</v>
      </c>
      <c r="AG51">
        <v>1</v>
      </c>
      <c r="AH51">
        <v>1</v>
      </c>
      <c r="AI51">
        <v>1</v>
      </c>
      <c r="AJ51">
        <v>150</v>
      </c>
      <c r="AK51">
        <v>-3</v>
      </c>
      <c r="AL51">
        <v>-3</v>
      </c>
      <c r="AM51">
        <v>-3</v>
      </c>
      <c r="AN51">
        <v>0</v>
      </c>
      <c r="AO51">
        <v>0</v>
      </c>
      <c r="AP51">
        <v>0</v>
      </c>
      <c r="AQ51">
        <v>0</v>
      </c>
      <c r="AR51">
        <v>0</v>
      </c>
      <c r="AS51">
        <v>0</v>
      </c>
      <c r="AT51">
        <v>0</v>
      </c>
      <c r="AU51">
        <v>0</v>
      </c>
      <c r="AV51">
        <v>140</v>
      </c>
      <c r="AW51">
        <v>3</v>
      </c>
      <c r="AX51">
        <v>6</v>
      </c>
      <c r="AY51">
        <v>-3</v>
      </c>
      <c r="AZ51">
        <v>-3</v>
      </c>
      <c r="BA51">
        <v>0</v>
      </c>
      <c r="BB51">
        <v>305</v>
      </c>
      <c r="BC51">
        <v>305</v>
      </c>
      <c r="BD51">
        <v>1</v>
      </c>
      <c r="BE51">
        <v>70</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220</v>
      </c>
      <c r="CF51">
        <v>1</v>
      </c>
      <c r="CG51">
        <v>0</v>
      </c>
      <c r="CH51">
        <v>1</v>
      </c>
      <c r="CI51">
        <v>100</v>
      </c>
      <c r="CJ51">
        <v>-3</v>
      </c>
      <c r="CK51">
        <v>-3</v>
      </c>
      <c r="CL51">
        <v>-3</v>
      </c>
      <c r="CM51">
        <v>0</v>
      </c>
      <c r="CN51">
        <v>0</v>
      </c>
      <c r="CO51">
        <v>0</v>
      </c>
      <c r="CP51">
        <v>0</v>
      </c>
      <c r="CQ51">
        <v>0</v>
      </c>
      <c r="CR51">
        <v>0</v>
      </c>
      <c r="CS51">
        <v>0</v>
      </c>
      <c r="CT51">
        <v>0</v>
      </c>
      <c r="CU51">
        <v>120</v>
      </c>
      <c r="CV51">
        <v>3</v>
      </c>
      <c r="CW51">
        <v>6</v>
      </c>
      <c r="CX51">
        <v>-3</v>
      </c>
      <c r="CY51">
        <v>-3</v>
      </c>
      <c r="CZ51">
        <v>0</v>
      </c>
      <c r="DA51">
        <v>235</v>
      </c>
      <c r="DB51">
        <v>235</v>
      </c>
      <c r="DC51">
        <v>0</v>
      </c>
      <c r="DD51">
        <v>-70</v>
      </c>
      <c r="DG51">
        <v>14.213746223564954</v>
      </c>
      <c r="DH51">
        <v>0</v>
      </c>
      <c r="DI51">
        <v>3.3869415624819039</v>
      </c>
      <c r="DJ51">
        <v>3.3168196074770093</v>
      </c>
      <c r="DK51">
        <v>0.59419955296004145</v>
      </c>
      <c r="DL51">
        <v>1.2084592145015106E-3</v>
      </c>
      <c r="DM51">
        <v>36.037324843602775</v>
      </c>
      <c r="DN51">
        <v>0.60062208072671286</v>
      </c>
      <c r="DO51">
        <v>0</v>
      </c>
      <c r="DP51">
        <v>0</v>
      </c>
      <c r="DQ51">
        <v>12.012441614534254</v>
      </c>
      <c r="DR51">
        <v>53.133364902208868</v>
      </c>
      <c r="DS51">
        <v>4.9566063558163873E-3</v>
      </c>
      <c r="DT51">
        <v>3.9151514264976508</v>
      </c>
      <c r="DU51">
        <v>1.2399930898802576</v>
      </c>
      <c r="DV51">
        <v>0.99879154078549848</v>
      </c>
      <c r="DW51">
        <v>0.99033232628398793</v>
      </c>
      <c r="DX51">
        <v>0.82915407854984902</v>
      </c>
      <c r="DY51">
        <v>0.2050499885003236</v>
      </c>
      <c r="DZ51">
        <v>105.3957458753919</v>
      </c>
      <c r="EA51">
        <v>6.9432679524892702</v>
      </c>
      <c r="EB51">
        <v>0</v>
      </c>
      <c r="EC51">
        <v>0</v>
      </c>
      <c r="ED51">
        <v>248.19389250158812</v>
      </c>
      <c r="EE51">
        <v>0.86037809141471422</v>
      </c>
      <c r="EF51">
        <v>0.89499162977085489</v>
      </c>
      <c r="EG51">
        <v>0.69917819752283283</v>
      </c>
      <c r="EH51">
        <v>118.66314199395771</v>
      </c>
      <c r="EI51">
        <v>0</v>
      </c>
      <c r="EJ51">
        <v>0</v>
      </c>
      <c r="EK51">
        <v>0</v>
      </c>
      <c r="EL51">
        <v>1.6816613522366519E-2</v>
      </c>
      <c r="EM51">
        <v>0.20608300461204776</v>
      </c>
      <c r="EN51">
        <v>0.22930513595166163</v>
      </c>
      <c r="EO51">
        <v>0.22930513595166163</v>
      </c>
      <c r="EP51">
        <v>0.29909365558912387</v>
      </c>
      <c r="EQ51">
        <v>0.29909365558912387</v>
      </c>
      <c r="ER51">
        <v>8.6238670694864048</v>
      </c>
      <c r="ES51">
        <v>8.6238670694864048</v>
      </c>
      <c r="ET51">
        <v>132.94555897932062</v>
      </c>
      <c r="EU51">
        <v>3.0233279341196591</v>
      </c>
      <c r="EV51">
        <v>7.6570683143404104</v>
      </c>
      <c r="EW51">
        <v>0</v>
      </c>
      <c r="EX51">
        <v>0</v>
      </c>
      <c r="EY51">
        <v>3.4965601802595523</v>
      </c>
      <c r="EZ51">
        <v>315.60972826273593</v>
      </c>
      <c r="FA51">
        <v>338.6389482438712</v>
      </c>
      <c r="FB51">
        <v>0.81007597820614186</v>
      </c>
      <c r="FC51">
        <v>29.157708376593153</v>
      </c>
      <c r="FD51">
        <v>0.91742081769955608</v>
      </c>
      <c r="FF51">
        <v>14.213746223564954</v>
      </c>
      <c r="FG51">
        <v>0</v>
      </c>
      <c r="FH51">
        <v>1.0966699596649996</v>
      </c>
      <c r="FI51">
        <v>1.150593857731065</v>
      </c>
      <c r="FJ51">
        <v>0.70217002882324198</v>
      </c>
      <c r="FK51">
        <v>1.2084592145015106E-3</v>
      </c>
      <c r="FL51">
        <v>41.115528713443467</v>
      </c>
      <c r="FM51">
        <v>0.68525881189072435</v>
      </c>
      <c r="FN51">
        <v>0</v>
      </c>
      <c r="FO51">
        <v>0</v>
      </c>
      <c r="FP51">
        <v>13.705176237814491</v>
      </c>
      <c r="FQ51">
        <v>54.521776680679537</v>
      </c>
      <c r="FR51">
        <v>2.0862530574377324E-2</v>
      </c>
      <c r="FS51">
        <v>6.9249087830135201</v>
      </c>
      <c r="FT51">
        <v>2.1050854053658732</v>
      </c>
      <c r="FU51">
        <v>0.99879154078549848</v>
      </c>
      <c r="FV51">
        <v>0.99033232628398793</v>
      </c>
      <c r="FW51">
        <v>0.82915407854984902</v>
      </c>
      <c r="FX51">
        <v>0</v>
      </c>
      <c r="FY51">
        <v>76.825745868553213</v>
      </c>
      <c r="FZ51">
        <v>3.0033124236410016</v>
      </c>
      <c r="GA51">
        <v>0</v>
      </c>
      <c r="GB51">
        <v>0</v>
      </c>
      <c r="GC51">
        <v>190.81927469145572</v>
      </c>
      <c r="GD51">
        <v>0.81188955709891741</v>
      </c>
      <c r="GE51">
        <v>0.57841979863348225</v>
      </c>
      <c r="GF51">
        <v>0.55956797056047147</v>
      </c>
      <c r="GG51">
        <v>114.96309680755945</v>
      </c>
      <c r="GH51">
        <v>0</v>
      </c>
      <c r="GI51">
        <v>0</v>
      </c>
      <c r="GJ51">
        <v>0</v>
      </c>
      <c r="GK51">
        <v>1.7909414955945113E-2</v>
      </c>
      <c r="GL51">
        <v>2.7309384569740636E-2</v>
      </c>
      <c r="GM51">
        <v>0.22930513595166163</v>
      </c>
      <c r="GN51">
        <v>0.22930513595166163</v>
      </c>
      <c r="GO51">
        <v>0.29909365558912387</v>
      </c>
      <c r="GP51">
        <v>0.29909365558912387</v>
      </c>
      <c r="GQ51">
        <v>8.6238670694864048</v>
      </c>
      <c r="GR51">
        <v>8.6238670694864048</v>
      </c>
      <c r="GS51">
        <v>126.4362940625879</v>
      </c>
      <c r="GT51">
        <v>2.818277945619335</v>
      </c>
      <c r="GU51">
        <v>3.7933487496511797</v>
      </c>
      <c r="GV51">
        <v>0</v>
      </c>
      <c r="GW51">
        <v>0</v>
      </c>
      <c r="GX51">
        <v>3.9139477712443673</v>
      </c>
      <c r="GY51">
        <v>252.615142696894</v>
      </c>
      <c r="GZ51">
        <v>222.57152852941138</v>
      </c>
      <c r="HA51">
        <v>0.18992402179385814</v>
      </c>
      <c r="HB51">
        <v>-57.665757648758714</v>
      </c>
      <c r="HC51">
        <v>8.2579182300443921E-2</v>
      </c>
    </row>
    <row r="52" spans="1:211" x14ac:dyDescent="0.25">
      <c r="A52" t="s">
        <v>3720</v>
      </c>
      <c r="B52">
        <v>47</v>
      </c>
      <c r="C52">
        <v>6695</v>
      </c>
      <c r="D52">
        <v>1746</v>
      </c>
      <c r="E52">
        <v>3648</v>
      </c>
      <c r="F52">
        <v>932</v>
      </c>
      <c r="G52">
        <v>1690</v>
      </c>
      <c r="H52">
        <v>5468</v>
      </c>
      <c r="I52">
        <v>10</v>
      </c>
      <c r="J52">
        <v>0</v>
      </c>
      <c r="K52">
        <v>8</v>
      </c>
      <c r="L52">
        <v>8</v>
      </c>
      <c r="M52">
        <v>0</v>
      </c>
      <c r="N52">
        <v>0</v>
      </c>
      <c r="O52">
        <v>0</v>
      </c>
      <c r="P52">
        <v>0</v>
      </c>
      <c r="Q52">
        <v>-3</v>
      </c>
      <c r="R52">
        <v>-3</v>
      </c>
      <c r="S52">
        <v>0</v>
      </c>
      <c r="T52">
        <v>18</v>
      </c>
      <c r="U52">
        <v>0</v>
      </c>
      <c r="V52">
        <v>18</v>
      </c>
      <c r="W52">
        <v>6</v>
      </c>
      <c r="X52">
        <v>1</v>
      </c>
      <c r="Y52">
        <v>1</v>
      </c>
      <c r="Z52">
        <v>1</v>
      </c>
      <c r="AA52">
        <v>0</v>
      </c>
      <c r="AB52">
        <v>120</v>
      </c>
      <c r="AC52">
        <v>6</v>
      </c>
      <c r="AD52">
        <v>-3</v>
      </c>
      <c r="AE52">
        <v>-3</v>
      </c>
      <c r="AF52">
        <v>276</v>
      </c>
      <c r="AG52">
        <v>1</v>
      </c>
      <c r="AH52">
        <v>1</v>
      </c>
      <c r="AI52">
        <v>1</v>
      </c>
      <c r="AJ52">
        <v>150</v>
      </c>
      <c r="AK52">
        <v>-3</v>
      </c>
      <c r="AL52">
        <v>-3</v>
      </c>
      <c r="AM52">
        <v>-3</v>
      </c>
      <c r="AN52">
        <v>0</v>
      </c>
      <c r="AO52">
        <v>0</v>
      </c>
      <c r="AP52">
        <v>0</v>
      </c>
      <c r="AQ52">
        <v>0</v>
      </c>
      <c r="AR52">
        <v>0</v>
      </c>
      <c r="AS52">
        <v>0</v>
      </c>
      <c r="AT52">
        <v>0</v>
      </c>
      <c r="AU52">
        <v>0</v>
      </c>
      <c r="AV52">
        <v>120</v>
      </c>
      <c r="AW52">
        <v>3</v>
      </c>
      <c r="AX52">
        <v>6</v>
      </c>
      <c r="AY52">
        <v>-3</v>
      </c>
      <c r="AZ52">
        <v>-3</v>
      </c>
      <c r="BA52">
        <v>14</v>
      </c>
      <c r="BB52">
        <v>294</v>
      </c>
      <c r="BC52">
        <v>294</v>
      </c>
      <c r="BD52">
        <v>0</v>
      </c>
      <c r="BE52">
        <v>-45</v>
      </c>
      <c r="BH52">
        <v>15</v>
      </c>
      <c r="BI52">
        <v>0</v>
      </c>
      <c r="BJ52">
        <v>35</v>
      </c>
      <c r="BK52">
        <v>35</v>
      </c>
      <c r="BL52">
        <v>1</v>
      </c>
      <c r="BM52">
        <v>0</v>
      </c>
      <c r="BN52">
        <v>60</v>
      </c>
      <c r="BO52">
        <v>1</v>
      </c>
      <c r="BP52">
        <v>-3</v>
      </c>
      <c r="BQ52">
        <v>-3</v>
      </c>
      <c r="BR52">
        <v>20</v>
      </c>
      <c r="BS52">
        <v>110</v>
      </c>
      <c r="BT52">
        <v>0</v>
      </c>
      <c r="BU52">
        <v>28</v>
      </c>
      <c r="BV52">
        <v>9</v>
      </c>
      <c r="BW52">
        <v>1</v>
      </c>
      <c r="BX52">
        <v>1</v>
      </c>
      <c r="BY52">
        <v>1</v>
      </c>
      <c r="BZ52">
        <v>1</v>
      </c>
      <c r="CA52">
        <v>120</v>
      </c>
      <c r="CB52">
        <v>11</v>
      </c>
      <c r="CC52">
        <v>-3</v>
      </c>
      <c r="CD52">
        <v>-3</v>
      </c>
      <c r="CE52">
        <v>229</v>
      </c>
      <c r="CF52">
        <v>1</v>
      </c>
      <c r="CG52">
        <v>0</v>
      </c>
      <c r="CH52">
        <v>1</v>
      </c>
      <c r="CI52">
        <v>100</v>
      </c>
      <c r="CJ52">
        <v>-3</v>
      </c>
      <c r="CK52">
        <v>-3</v>
      </c>
      <c r="CL52">
        <v>-3</v>
      </c>
      <c r="CM52">
        <v>1</v>
      </c>
      <c r="CN52">
        <v>1</v>
      </c>
      <c r="CO52">
        <v>0</v>
      </c>
      <c r="CP52">
        <v>0</v>
      </c>
      <c r="CQ52">
        <v>0</v>
      </c>
      <c r="CR52">
        <v>0</v>
      </c>
      <c r="CS52">
        <v>0</v>
      </c>
      <c r="CT52">
        <v>0</v>
      </c>
      <c r="CU52">
        <v>180</v>
      </c>
      <c r="CV52">
        <v>4</v>
      </c>
      <c r="CW52">
        <v>12</v>
      </c>
      <c r="CX52">
        <v>-3</v>
      </c>
      <c r="CY52">
        <v>-3</v>
      </c>
      <c r="CZ52">
        <v>44</v>
      </c>
      <c r="DA52">
        <v>339</v>
      </c>
      <c r="DB52">
        <v>459</v>
      </c>
      <c r="DC52">
        <v>1</v>
      </c>
      <c r="DD52">
        <v>45</v>
      </c>
      <c r="DG52">
        <v>14.213746223564954</v>
      </c>
      <c r="DH52">
        <v>0</v>
      </c>
      <c r="DI52">
        <v>11.436114491790224</v>
      </c>
      <c r="DJ52">
        <v>11.212345601457743</v>
      </c>
      <c r="DK52">
        <v>0.4835497402344775</v>
      </c>
      <c r="DL52">
        <v>1.2084592145015106E-3</v>
      </c>
      <c r="DM52">
        <v>29.090524478956972</v>
      </c>
      <c r="DN52">
        <v>0.48484207464928281</v>
      </c>
      <c r="DO52">
        <v>0</v>
      </c>
      <c r="DP52">
        <v>0</v>
      </c>
      <c r="DQ52">
        <v>9.696841492985655</v>
      </c>
      <c r="DR52">
        <v>51.627864009315957</v>
      </c>
      <c r="DS52">
        <v>5.6394852908905183E-2</v>
      </c>
      <c r="DT52">
        <v>10.519930982708761</v>
      </c>
      <c r="DU52">
        <v>3.2965559749941411</v>
      </c>
      <c r="DV52">
        <v>0.99879154078549848</v>
      </c>
      <c r="DW52">
        <v>0.99033232628398793</v>
      </c>
      <c r="DX52">
        <v>0.82915407854984902</v>
      </c>
      <c r="DY52">
        <v>1.5745787689017132E-3</v>
      </c>
      <c r="DZ52">
        <v>100.2578671330549</v>
      </c>
      <c r="EA52">
        <v>6.0882621629481282</v>
      </c>
      <c r="EB52">
        <v>0</v>
      </c>
      <c r="EC52">
        <v>0</v>
      </c>
      <c r="ED52">
        <v>233.87123232086188</v>
      </c>
      <c r="EE52">
        <v>0.67224330389764952</v>
      </c>
      <c r="EF52">
        <v>0.73488945971320674</v>
      </c>
      <c r="EG52">
        <v>0.79670445142294088</v>
      </c>
      <c r="EH52">
        <v>118.66314199395771</v>
      </c>
      <c r="EI52">
        <v>0</v>
      </c>
      <c r="EJ52">
        <v>0</v>
      </c>
      <c r="EK52">
        <v>0</v>
      </c>
      <c r="EL52">
        <v>9.2871913664678507E-2</v>
      </c>
      <c r="EM52">
        <v>0.14553497307938668</v>
      </c>
      <c r="EN52">
        <v>0.22930513595166163</v>
      </c>
      <c r="EO52">
        <v>0.22930513595166163</v>
      </c>
      <c r="EP52">
        <v>0.29909365558912387</v>
      </c>
      <c r="EQ52">
        <v>0.29909365558912387</v>
      </c>
      <c r="ER52">
        <v>8.6238670694864048</v>
      </c>
      <c r="ES52">
        <v>8.6238670694864048</v>
      </c>
      <c r="ET52">
        <v>122.49094246851514</v>
      </c>
      <c r="EU52">
        <v>2.8198525243882373</v>
      </c>
      <c r="EV52">
        <v>6.925092312206127</v>
      </c>
      <c r="EW52">
        <v>0</v>
      </c>
      <c r="EX52">
        <v>0</v>
      </c>
      <c r="EY52">
        <v>15.153236711419003</v>
      </c>
      <c r="EZ52">
        <v>298.28751896609884</v>
      </c>
      <c r="FA52">
        <v>305.00053936578291</v>
      </c>
      <c r="FB52">
        <v>0.3932573359917767</v>
      </c>
      <c r="FC52">
        <v>17.758599958278964</v>
      </c>
      <c r="FD52">
        <v>0.42369439124662822</v>
      </c>
      <c r="FF52">
        <v>14.213746223564954</v>
      </c>
      <c r="FG52">
        <v>1.7637253906724312E-2</v>
      </c>
      <c r="FH52">
        <v>33.22320671685722</v>
      </c>
      <c r="FI52">
        <v>33.244651891413483</v>
      </c>
      <c r="FJ52">
        <v>0.65021288223127549</v>
      </c>
      <c r="FK52">
        <v>1.2084592145015106E-3</v>
      </c>
      <c r="FL52">
        <v>37.514484593841985</v>
      </c>
      <c r="FM52">
        <v>0.62524140989736654</v>
      </c>
      <c r="FN52">
        <v>0</v>
      </c>
      <c r="FO52">
        <v>0</v>
      </c>
      <c r="FP52">
        <v>12.504828197947328</v>
      </c>
      <c r="FQ52">
        <v>75.512002183493465</v>
      </c>
      <c r="FR52">
        <v>1.1719954463854017</v>
      </c>
      <c r="FS52">
        <v>63.332625847564238</v>
      </c>
      <c r="FT52">
        <v>21.127349066879706</v>
      </c>
      <c r="FU52">
        <v>0.99879154078549848</v>
      </c>
      <c r="FV52">
        <v>0.99033232628398793</v>
      </c>
      <c r="FW52">
        <v>0.82915407854984902</v>
      </c>
      <c r="FX52">
        <v>5.9347370270867172E-2</v>
      </c>
      <c r="FY52">
        <v>102.03153249933605</v>
      </c>
      <c r="FZ52">
        <v>6.194759093490207</v>
      </c>
      <c r="GA52">
        <v>0</v>
      </c>
      <c r="GB52">
        <v>0</v>
      </c>
      <c r="GC52">
        <v>233.28711313393063</v>
      </c>
      <c r="GD52">
        <v>0.76254509035782181</v>
      </c>
      <c r="GE52">
        <v>0.59597227796865493</v>
      </c>
      <c r="GF52">
        <v>0.64613768101842872</v>
      </c>
      <c r="GG52">
        <v>118.66314199395771</v>
      </c>
      <c r="GH52">
        <v>0</v>
      </c>
      <c r="GI52">
        <v>0</v>
      </c>
      <c r="GJ52">
        <v>0</v>
      </c>
      <c r="GK52">
        <v>0.93315008040397651</v>
      </c>
      <c r="GL52">
        <v>0.12741140902424364</v>
      </c>
      <c r="GM52">
        <v>0.22930513595166163</v>
      </c>
      <c r="GN52">
        <v>0.22930513595166163</v>
      </c>
      <c r="GO52">
        <v>0.29909365558912387</v>
      </c>
      <c r="GP52">
        <v>0.29909365558912387</v>
      </c>
      <c r="GQ52">
        <v>8.6238670694864048</v>
      </c>
      <c r="GR52">
        <v>8.6238670694864048</v>
      </c>
      <c r="GS52">
        <v>127.60984083355544</v>
      </c>
      <c r="GT52">
        <v>2.8776253158902025</v>
      </c>
      <c r="GU52">
        <v>6.6575951528528687</v>
      </c>
      <c r="GV52">
        <v>0</v>
      </c>
      <c r="GW52">
        <v>0</v>
      </c>
      <c r="GX52">
        <v>47.172759128547298</v>
      </c>
      <c r="GY52">
        <v>317.12028908506096</v>
      </c>
      <c r="GZ52">
        <v>349.97263953186797</v>
      </c>
      <c r="HA52">
        <v>0.6067426640082233</v>
      </c>
      <c r="HB52">
        <v>15.222558223256044</v>
      </c>
      <c r="HC52">
        <v>0.57630560875337178</v>
      </c>
    </row>
    <row r="53" spans="1:211" x14ac:dyDescent="0.25">
      <c r="A53" t="s">
        <v>3720</v>
      </c>
      <c r="B53">
        <v>48</v>
      </c>
      <c r="C53">
        <v>3128</v>
      </c>
      <c r="D53">
        <v>5607</v>
      </c>
      <c r="E53">
        <v>3674</v>
      </c>
      <c r="F53">
        <v>6414</v>
      </c>
      <c r="G53">
        <v>6396</v>
      </c>
      <c r="H53">
        <v>5293</v>
      </c>
      <c r="I53">
        <v>15</v>
      </c>
      <c r="J53">
        <v>0</v>
      </c>
      <c r="K53">
        <v>0</v>
      </c>
      <c r="L53">
        <v>0</v>
      </c>
      <c r="M53">
        <v>1</v>
      </c>
      <c r="N53">
        <v>0</v>
      </c>
      <c r="O53">
        <v>60</v>
      </c>
      <c r="P53">
        <v>1</v>
      </c>
      <c r="Q53">
        <v>-3</v>
      </c>
      <c r="R53">
        <v>-3</v>
      </c>
      <c r="S53">
        <v>20</v>
      </c>
      <c r="T53">
        <v>75</v>
      </c>
      <c r="U53">
        <v>0</v>
      </c>
      <c r="V53">
        <v>0</v>
      </c>
      <c r="W53">
        <v>0</v>
      </c>
      <c r="X53">
        <v>1</v>
      </c>
      <c r="Y53">
        <v>1</v>
      </c>
      <c r="Z53">
        <v>1</v>
      </c>
      <c r="AA53">
        <v>1</v>
      </c>
      <c r="AB53">
        <v>120</v>
      </c>
      <c r="AC53">
        <v>11</v>
      </c>
      <c r="AD53">
        <v>-3</v>
      </c>
      <c r="AE53">
        <v>-3</v>
      </c>
      <c r="AF53">
        <v>220</v>
      </c>
      <c r="AG53">
        <v>1</v>
      </c>
      <c r="AH53">
        <v>0</v>
      </c>
      <c r="AI53">
        <v>1</v>
      </c>
      <c r="AJ53">
        <v>100</v>
      </c>
      <c r="AK53">
        <v>-3</v>
      </c>
      <c r="AL53">
        <v>-3</v>
      </c>
      <c r="AM53">
        <v>-3</v>
      </c>
      <c r="AN53">
        <v>0</v>
      </c>
      <c r="AO53">
        <v>1</v>
      </c>
      <c r="AP53">
        <v>0</v>
      </c>
      <c r="AQ53">
        <v>0</v>
      </c>
      <c r="AR53">
        <v>0</v>
      </c>
      <c r="AS53">
        <v>2</v>
      </c>
      <c r="AT53">
        <v>0</v>
      </c>
      <c r="AU53">
        <v>50</v>
      </c>
      <c r="AV53">
        <v>180</v>
      </c>
      <c r="AW53">
        <v>4</v>
      </c>
      <c r="AX53">
        <v>12</v>
      </c>
      <c r="AY53">
        <v>-3</v>
      </c>
      <c r="AZ53">
        <v>-3</v>
      </c>
      <c r="BA53">
        <v>0</v>
      </c>
      <c r="BB53">
        <v>345</v>
      </c>
      <c r="BC53">
        <v>445</v>
      </c>
      <c r="BD53">
        <v>1</v>
      </c>
      <c r="BE53">
        <v>109</v>
      </c>
      <c r="BH53">
        <v>15</v>
      </c>
      <c r="BI53">
        <v>0</v>
      </c>
      <c r="BJ53">
        <v>1</v>
      </c>
      <c r="BK53">
        <v>1</v>
      </c>
      <c r="BL53">
        <v>0</v>
      </c>
      <c r="BM53">
        <v>0</v>
      </c>
      <c r="BN53">
        <v>0</v>
      </c>
      <c r="BO53">
        <v>0</v>
      </c>
      <c r="BP53">
        <v>-3</v>
      </c>
      <c r="BQ53">
        <v>-3</v>
      </c>
      <c r="BR53">
        <v>0</v>
      </c>
      <c r="BS53">
        <v>16</v>
      </c>
      <c r="BT53">
        <v>0</v>
      </c>
      <c r="BU53">
        <v>0</v>
      </c>
      <c r="BV53">
        <v>0</v>
      </c>
      <c r="BW53">
        <v>1</v>
      </c>
      <c r="BX53">
        <v>1</v>
      </c>
      <c r="BY53">
        <v>1</v>
      </c>
      <c r="BZ53">
        <v>0</v>
      </c>
      <c r="CA53">
        <v>120</v>
      </c>
      <c r="CB53">
        <v>6</v>
      </c>
      <c r="CC53">
        <v>-3</v>
      </c>
      <c r="CD53">
        <v>-3</v>
      </c>
      <c r="CE53">
        <v>220</v>
      </c>
      <c r="CF53">
        <v>0</v>
      </c>
      <c r="CG53">
        <v>1</v>
      </c>
      <c r="CH53">
        <v>1</v>
      </c>
      <c r="CI53">
        <v>100</v>
      </c>
      <c r="CJ53">
        <v>-3</v>
      </c>
      <c r="CK53">
        <v>-3</v>
      </c>
      <c r="CL53">
        <v>-3</v>
      </c>
      <c r="CM53">
        <v>0</v>
      </c>
      <c r="CN53">
        <v>0</v>
      </c>
      <c r="CO53">
        <v>0</v>
      </c>
      <c r="CP53">
        <v>0</v>
      </c>
      <c r="CQ53">
        <v>2</v>
      </c>
      <c r="CR53">
        <v>0</v>
      </c>
      <c r="CS53">
        <v>50</v>
      </c>
      <c r="CT53">
        <v>0</v>
      </c>
      <c r="CU53">
        <v>120</v>
      </c>
      <c r="CV53">
        <v>3</v>
      </c>
      <c r="CW53">
        <v>6</v>
      </c>
      <c r="CX53">
        <v>-3</v>
      </c>
      <c r="CY53">
        <v>-3</v>
      </c>
      <c r="CZ53">
        <v>1</v>
      </c>
      <c r="DA53">
        <v>236</v>
      </c>
      <c r="DB53">
        <v>236</v>
      </c>
      <c r="DC53">
        <v>0</v>
      </c>
      <c r="DD53">
        <v>-109</v>
      </c>
      <c r="DG53">
        <v>14.213746223564954</v>
      </c>
      <c r="DH53">
        <v>0</v>
      </c>
      <c r="DI53">
        <v>1.7286028225225514</v>
      </c>
      <c r="DJ53">
        <v>1.5859017650397378</v>
      </c>
      <c r="DK53">
        <v>0.76344410876132929</v>
      </c>
      <c r="DL53">
        <v>1.2084592145015106E-3</v>
      </c>
      <c r="DM53">
        <v>68.135990949502641</v>
      </c>
      <c r="DN53">
        <v>1.1355998491583776</v>
      </c>
      <c r="DO53">
        <v>0</v>
      </c>
      <c r="DP53">
        <v>0</v>
      </c>
      <c r="DQ53">
        <v>22.711996983167545</v>
      </c>
      <c r="DR53">
        <v>77.740353624314054</v>
      </c>
      <c r="DS53">
        <v>5.9654444711481215E-2</v>
      </c>
      <c r="DT53">
        <v>1.8853665423380193</v>
      </c>
      <c r="DU53">
        <v>0.59955561460470896</v>
      </c>
      <c r="DV53">
        <v>0.99879154078549848</v>
      </c>
      <c r="DW53">
        <v>0.99033232628398793</v>
      </c>
      <c r="DX53">
        <v>0.82915407854984902</v>
      </c>
      <c r="DY53">
        <v>0.3548877959462588</v>
      </c>
      <c r="DZ53">
        <v>94.986510341669543</v>
      </c>
      <c r="EA53">
        <v>8.0091533827784325</v>
      </c>
      <c r="EB53">
        <v>0</v>
      </c>
      <c r="EC53">
        <v>0</v>
      </c>
      <c r="ED53">
        <v>197.34306149770532</v>
      </c>
      <c r="EE53">
        <v>0.52242174317646439</v>
      </c>
      <c r="EF53">
        <v>0.53887474235856303</v>
      </c>
      <c r="EG53">
        <v>0.73182627189667571</v>
      </c>
      <c r="EH53">
        <v>98.66085511796193</v>
      </c>
      <c r="EI53">
        <v>0</v>
      </c>
      <c r="EJ53">
        <v>0</v>
      </c>
      <c r="EK53">
        <v>0</v>
      </c>
      <c r="EL53">
        <v>1.6787010903995037E-2</v>
      </c>
      <c r="EM53">
        <v>0.28769620839840815</v>
      </c>
      <c r="EN53">
        <v>0.22930513595166163</v>
      </c>
      <c r="EO53">
        <v>0.22930513595166163</v>
      </c>
      <c r="EP53">
        <v>0.29909365558912387</v>
      </c>
      <c r="EQ53">
        <v>0.29909365558912387</v>
      </c>
      <c r="ER53">
        <v>8.6238670694864048</v>
      </c>
      <c r="ES53">
        <v>8.6238670694864048</v>
      </c>
      <c r="ET53">
        <v>149.63862664579131</v>
      </c>
      <c r="EU53">
        <v>3.1731657415655938</v>
      </c>
      <c r="EV53">
        <v>8.4250755287009067</v>
      </c>
      <c r="EW53">
        <v>0</v>
      </c>
      <c r="EX53">
        <v>0</v>
      </c>
      <c r="EY53">
        <v>3.4848864780266711</v>
      </c>
      <c r="EZ53">
        <v>296.0926154245671</v>
      </c>
      <c r="FA53">
        <v>347.91228484471873</v>
      </c>
      <c r="FB53">
        <v>0.68471340826475224</v>
      </c>
      <c r="FC53">
        <v>7.336982804888919</v>
      </c>
      <c r="FD53">
        <v>0.79298816557052776</v>
      </c>
      <c r="FF53">
        <v>14.213746223564954</v>
      </c>
      <c r="FG53">
        <v>0.38906159812494207</v>
      </c>
      <c r="FH53">
        <v>2.3232181775556748</v>
      </c>
      <c r="FI53">
        <v>2.497178348857628</v>
      </c>
      <c r="FJ53">
        <v>0.53120176580893996</v>
      </c>
      <c r="FK53">
        <v>1.2084592145015106E-3</v>
      </c>
      <c r="FL53">
        <v>31.421848124656247</v>
      </c>
      <c r="FM53">
        <v>0.52369746874427081</v>
      </c>
      <c r="FN53">
        <v>0</v>
      </c>
      <c r="FO53">
        <v>0</v>
      </c>
      <c r="FP53">
        <v>10.473949374885418</v>
      </c>
      <c r="FQ53">
        <v>47.163444735684905</v>
      </c>
      <c r="FR53">
        <v>9.958493442209862E-2</v>
      </c>
      <c r="FS53">
        <v>4.0771931481604922</v>
      </c>
      <c r="FT53">
        <v>1.3063883511346064</v>
      </c>
      <c r="FU53">
        <v>0.99879154078549848</v>
      </c>
      <c r="FV53">
        <v>0.99033232628398793</v>
      </c>
      <c r="FW53">
        <v>0.82915407854984902</v>
      </c>
      <c r="FX53">
        <v>0</v>
      </c>
      <c r="FY53">
        <v>93.624183882429747</v>
      </c>
      <c r="FZ53">
        <v>5.9192731487810555</v>
      </c>
      <c r="GA53">
        <v>0</v>
      </c>
      <c r="GB53">
        <v>0</v>
      </c>
      <c r="GC53">
        <v>207.99055380129062</v>
      </c>
      <c r="GD53">
        <v>0.43434108338974498</v>
      </c>
      <c r="GE53">
        <v>0.75125848825833763</v>
      </c>
      <c r="GF53">
        <v>0.71549571115566013</v>
      </c>
      <c r="GG53">
        <v>106.68685730586225</v>
      </c>
      <c r="GH53">
        <v>0</v>
      </c>
      <c r="GI53">
        <v>0</v>
      </c>
      <c r="GJ53">
        <v>0</v>
      </c>
      <c r="GK53">
        <v>1.6523824294537692E-2</v>
      </c>
      <c r="GL53">
        <v>0.10972956959006308</v>
      </c>
      <c r="GM53">
        <v>0.22930513595166163</v>
      </c>
      <c r="GN53">
        <v>0.22930513595166163</v>
      </c>
      <c r="GO53">
        <v>0.29909365558912387</v>
      </c>
      <c r="GP53">
        <v>0.29909365558912387</v>
      </c>
      <c r="GQ53">
        <v>8.6238670694864048</v>
      </c>
      <c r="GR53">
        <v>8.6238670694864048</v>
      </c>
      <c r="GS53">
        <v>123.20506719965884</v>
      </c>
      <c r="GT53">
        <v>2.8182779456193354</v>
      </c>
      <c r="GU53">
        <v>6.3632069072536073</v>
      </c>
      <c r="GV53">
        <v>0</v>
      </c>
      <c r="GW53">
        <v>0</v>
      </c>
      <c r="GX53">
        <v>3.3802008673879502</v>
      </c>
      <c r="GY53">
        <v>262.41228236095702</v>
      </c>
      <c r="GZ53">
        <v>278.37127971643105</v>
      </c>
      <c r="HA53">
        <v>0.31528659173524776</v>
      </c>
      <c r="HB53">
        <v>-47.417724646132243</v>
      </c>
      <c r="HC53">
        <v>0.20701183442947224</v>
      </c>
    </row>
    <row r="54" spans="1:211" x14ac:dyDescent="0.25">
      <c r="A54" t="s">
        <v>3720</v>
      </c>
      <c r="B54">
        <v>49</v>
      </c>
      <c r="C54">
        <v>1937</v>
      </c>
      <c r="D54">
        <v>6502</v>
      </c>
      <c r="E54">
        <v>179</v>
      </c>
      <c r="F54">
        <v>6133</v>
      </c>
      <c r="G54">
        <v>6530</v>
      </c>
      <c r="H54">
        <v>6443</v>
      </c>
      <c r="I54">
        <v>15</v>
      </c>
      <c r="J54">
        <v>0</v>
      </c>
      <c r="K54">
        <v>0</v>
      </c>
      <c r="L54">
        <v>0</v>
      </c>
      <c r="M54">
        <v>1</v>
      </c>
      <c r="N54">
        <v>0</v>
      </c>
      <c r="O54">
        <v>60</v>
      </c>
      <c r="P54">
        <v>1</v>
      </c>
      <c r="Q54">
        <v>-3</v>
      </c>
      <c r="R54">
        <v>-3</v>
      </c>
      <c r="S54">
        <v>20</v>
      </c>
      <c r="T54">
        <v>75</v>
      </c>
      <c r="U54">
        <v>0</v>
      </c>
      <c r="V54">
        <v>28</v>
      </c>
      <c r="W54">
        <v>9</v>
      </c>
      <c r="X54">
        <v>1</v>
      </c>
      <c r="Y54">
        <v>1</v>
      </c>
      <c r="Z54">
        <v>1</v>
      </c>
      <c r="AA54">
        <v>1</v>
      </c>
      <c r="AB54">
        <v>120</v>
      </c>
      <c r="AC54">
        <v>11</v>
      </c>
      <c r="AD54">
        <v>-3</v>
      </c>
      <c r="AE54">
        <v>-3</v>
      </c>
      <c r="AF54">
        <v>279</v>
      </c>
      <c r="AG54">
        <v>1</v>
      </c>
      <c r="AH54">
        <v>1</v>
      </c>
      <c r="AI54">
        <v>1</v>
      </c>
      <c r="AJ54">
        <v>150</v>
      </c>
      <c r="AK54">
        <v>-3</v>
      </c>
      <c r="AL54">
        <v>-3</v>
      </c>
      <c r="AM54">
        <v>-3</v>
      </c>
      <c r="AN54">
        <v>0</v>
      </c>
      <c r="AO54">
        <v>1</v>
      </c>
      <c r="AP54">
        <v>1</v>
      </c>
      <c r="AQ54">
        <v>0</v>
      </c>
      <c r="AR54">
        <v>0</v>
      </c>
      <c r="AS54">
        <v>0</v>
      </c>
      <c r="AT54">
        <v>5</v>
      </c>
      <c r="AU54">
        <v>0</v>
      </c>
      <c r="AV54">
        <v>180</v>
      </c>
      <c r="AW54">
        <v>4</v>
      </c>
      <c r="AX54">
        <v>12</v>
      </c>
      <c r="AY54">
        <v>-3</v>
      </c>
      <c r="AZ54">
        <v>-3</v>
      </c>
      <c r="BA54">
        <v>9</v>
      </c>
      <c r="BB54">
        <v>354</v>
      </c>
      <c r="BC54">
        <v>454</v>
      </c>
      <c r="BD54">
        <v>1</v>
      </c>
      <c r="BE54">
        <v>184</v>
      </c>
      <c r="BH54">
        <v>15</v>
      </c>
      <c r="BI54">
        <v>0</v>
      </c>
      <c r="BJ54">
        <v>0</v>
      </c>
      <c r="BK54">
        <v>0</v>
      </c>
      <c r="BL54">
        <v>1</v>
      </c>
      <c r="BM54">
        <v>0</v>
      </c>
      <c r="BN54">
        <v>60</v>
      </c>
      <c r="BO54">
        <v>1</v>
      </c>
      <c r="BP54">
        <v>-3</v>
      </c>
      <c r="BQ54">
        <v>-3</v>
      </c>
      <c r="BR54">
        <v>20</v>
      </c>
      <c r="BS54">
        <v>75</v>
      </c>
      <c r="BT54">
        <v>0</v>
      </c>
      <c r="BU54">
        <v>0</v>
      </c>
      <c r="BV54">
        <v>0</v>
      </c>
      <c r="BW54">
        <v>1</v>
      </c>
      <c r="BX54">
        <v>1</v>
      </c>
      <c r="BY54">
        <v>0</v>
      </c>
      <c r="BZ54">
        <v>0</v>
      </c>
      <c r="CA54">
        <v>40</v>
      </c>
      <c r="CB54">
        <v>1</v>
      </c>
      <c r="CC54">
        <v>-3</v>
      </c>
      <c r="CD54">
        <v>-3</v>
      </c>
      <c r="CE54">
        <v>90</v>
      </c>
      <c r="CF54">
        <v>0</v>
      </c>
      <c r="CG54">
        <v>0</v>
      </c>
      <c r="CH54">
        <v>1</v>
      </c>
      <c r="CI54">
        <v>50</v>
      </c>
      <c r="CJ54">
        <v>-3</v>
      </c>
      <c r="CK54">
        <v>-3</v>
      </c>
      <c r="CL54">
        <v>-3</v>
      </c>
      <c r="CM54">
        <v>0</v>
      </c>
      <c r="CN54">
        <v>0</v>
      </c>
      <c r="CO54">
        <v>0</v>
      </c>
      <c r="CP54">
        <v>1</v>
      </c>
      <c r="CQ54">
        <v>0</v>
      </c>
      <c r="CR54">
        <v>0</v>
      </c>
      <c r="CS54">
        <v>0</v>
      </c>
      <c r="CT54">
        <v>5</v>
      </c>
      <c r="CU54">
        <v>100</v>
      </c>
      <c r="CV54">
        <v>2</v>
      </c>
      <c r="CW54">
        <v>2</v>
      </c>
      <c r="CX54">
        <v>-3</v>
      </c>
      <c r="CY54">
        <v>-3</v>
      </c>
      <c r="CZ54">
        <v>0</v>
      </c>
      <c r="DA54">
        <v>170</v>
      </c>
      <c r="DB54">
        <v>170</v>
      </c>
      <c r="DC54">
        <v>0</v>
      </c>
      <c r="DD54">
        <v>-184</v>
      </c>
      <c r="DG54">
        <v>14.213746223564954</v>
      </c>
      <c r="DH54">
        <v>0</v>
      </c>
      <c r="DI54">
        <v>0.94654581548319705</v>
      </c>
      <c r="DJ54">
        <v>0.89071843569843967</v>
      </c>
      <c r="DK54">
        <v>0.76344410876132929</v>
      </c>
      <c r="DL54">
        <v>1.2084592145015106E-3</v>
      </c>
      <c r="DM54">
        <v>48.404036786666246</v>
      </c>
      <c r="DN54">
        <v>0.80673394644443763</v>
      </c>
      <c r="DO54">
        <v>0</v>
      </c>
      <c r="DP54">
        <v>0</v>
      </c>
      <c r="DQ54">
        <v>16.13467892888875</v>
      </c>
      <c r="DR54">
        <v>61.02543369900372</v>
      </c>
      <c r="DS54">
        <v>0</v>
      </c>
      <c r="DT54">
        <v>12.923762989450598</v>
      </c>
      <c r="DU54">
        <v>4.1976258974814469</v>
      </c>
      <c r="DV54">
        <v>0.99879154078549848</v>
      </c>
      <c r="DW54">
        <v>0.99033232628398793</v>
      </c>
      <c r="DX54">
        <v>0.82915407854984902</v>
      </c>
      <c r="DY54">
        <v>0.40950191518898404</v>
      </c>
      <c r="DZ54">
        <v>100.97627268478143</v>
      </c>
      <c r="EA54">
        <v>7.3950539434356202</v>
      </c>
      <c r="EB54">
        <v>0</v>
      </c>
      <c r="EC54">
        <v>0</v>
      </c>
      <c r="ED54">
        <v>240.71385062624989</v>
      </c>
      <c r="EE54">
        <v>0.73420882207020999</v>
      </c>
      <c r="EF54">
        <v>0.83615679489163619</v>
      </c>
      <c r="EG54">
        <v>0.85730181107351822</v>
      </c>
      <c r="EH54">
        <v>118.66314199395771</v>
      </c>
      <c r="EI54">
        <v>0</v>
      </c>
      <c r="EJ54">
        <v>0</v>
      </c>
      <c r="EK54">
        <v>0</v>
      </c>
      <c r="EL54">
        <v>1.7443489197359496E-2</v>
      </c>
      <c r="EM54">
        <v>0.28769620839840815</v>
      </c>
      <c r="EN54">
        <v>0.22930513595166163</v>
      </c>
      <c r="EO54">
        <v>0.22930513595166163</v>
      </c>
      <c r="EP54">
        <v>0.29909365558912387</v>
      </c>
      <c r="EQ54">
        <v>0.29909365558912387</v>
      </c>
      <c r="ER54">
        <v>8.6238670694864048</v>
      </c>
      <c r="ES54">
        <v>8.6238670694864048</v>
      </c>
      <c r="ET54">
        <v>145.24587336122153</v>
      </c>
      <c r="EU54">
        <v>3.2277798608083197</v>
      </c>
      <c r="EV54">
        <v>8.4250755287009067</v>
      </c>
      <c r="EW54">
        <v>0</v>
      </c>
      <c r="EX54">
        <v>0</v>
      </c>
      <c r="EY54">
        <v>3.7391373422928753</v>
      </c>
      <c r="EZ54">
        <v>325.0066237986353</v>
      </c>
      <c r="FA54">
        <v>350.14795844360026</v>
      </c>
      <c r="FB54">
        <v>0.76315684904175674</v>
      </c>
      <c r="FC54">
        <v>34.445672662283457</v>
      </c>
      <c r="FD54">
        <v>0.82796768524449149</v>
      </c>
      <c r="FF54">
        <v>14.213746223564954</v>
      </c>
      <c r="FG54">
        <v>0</v>
      </c>
      <c r="FH54">
        <v>0.53713493831419445</v>
      </c>
      <c r="FI54">
        <v>0.53931833968761156</v>
      </c>
      <c r="FJ54">
        <v>0.72056663865665826</v>
      </c>
      <c r="FK54">
        <v>1.2084592145015106E-3</v>
      </c>
      <c r="FL54">
        <v>43.144989711124815</v>
      </c>
      <c r="FM54">
        <v>0.71908316185208054</v>
      </c>
      <c r="FN54">
        <v>0</v>
      </c>
      <c r="FO54">
        <v>0</v>
      </c>
      <c r="FP54">
        <v>14.381663237041604</v>
      </c>
      <c r="FQ54">
        <v>55.465485963509487</v>
      </c>
      <c r="FR54">
        <v>0.98542061412474602</v>
      </c>
      <c r="FS54">
        <v>2.3413666897244392</v>
      </c>
      <c r="FT54">
        <v>0.94747587654655163</v>
      </c>
      <c r="FU54">
        <v>0.99879154078549848</v>
      </c>
      <c r="FV54">
        <v>0.99033232628398793</v>
      </c>
      <c r="FW54">
        <v>0.75519575135994199</v>
      </c>
      <c r="FX54">
        <v>0</v>
      </c>
      <c r="FY54">
        <v>83.118298836067652</v>
      </c>
      <c r="FZ54">
        <v>4.4960492935416934</v>
      </c>
      <c r="GA54">
        <v>0</v>
      </c>
      <c r="GB54">
        <v>0</v>
      </c>
      <c r="GC54">
        <v>181.64561811128749</v>
      </c>
      <c r="GD54">
        <v>0.58407705085687711</v>
      </c>
      <c r="GE54">
        <v>0.56525930228179022</v>
      </c>
      <c r="GF54">
        <v>0.66614746024978377</v>
      </c>
      <c r="GG54">
        <v>102.57366742489469</v>
      </c>
      <c r="GH54">
        <v>0</v>
      </c>
      <c r="GI54">
        <v>0</v>
      </c>
      <c r="GJ54">
        <v>0</v>
      </c>
      <c r="GK54">
        <v>1.3541453884737376E-2</v>
      </c>
      <c r="GL54">
        <v>6.9286896454442526E-2</v>
      </c>
      <c r="GM54">
        <v>0.22930513595166163</v>
      </c>
      <c r="GN54">
        <v>0.22930513595166163</v>
      </c>
      <c r="GO54">
        <v>0.29909365558912387</v>
      </c>
      <c r="GP54">
        <v>0.29909365558912387</v>
      </c>
      <c r="GQ54">
        <v>8.6238670694864048</v>
      </c>
      <c r="GR54">
        <v>8.6238670694864048</v>
      </c>
      <c r="GS54">
        <v>124.15444797421875</v>
      </c>
      <c r="GT54">
        <v>2.7443196184294285</v>
      </c>
      <c r="GU54">
        <v>5.4873411206084786</v>
      </c>
      <c r="GV54">
        <v>0</v>
      </c>
      <c r="GW54">
        <v>0</v>
      </c>
      <c r="GX54">
        <v>2.0637968317048254</v>
      </c>
      <c r="GY54">
        <v>274.1913262080713</v>
      </c>
      <c r="GZ54">
        <v>268.52768178479357</v>
      </c>
      <c r="HA54">
        <v>0.23684315095824326</v>
      </c>
      <c r="HB54">
        <v>-34.749563730750175</v>
      </c>
      <c r="HC54">
        <v>0.17203231475550851</v>
      </c>
    </row>
    <row r="55" spans="1:211" x14ac:dyDescent="0.25">
      <c r="A55" t="s">
        <v>3720</v>
      </c>
      <c r="B55">
        <v>50</v>
      </c>
      <c r="C55">
        <v>5627</v>
      </c>
      <c r="D55">
        <v>4091</v>
      </c>
      <c r="E55">
        <v>987</v>
      </c>
      <c r="F55">
        <v>3256</v>
      </c>
      <c r="G55">
        <v>4334</v>
      </c>
      <c r="H55">
        <v>2556</v>
      </c>
      <c r="I55">
        <v>15</v>
      </c>
      <c r="J55">
        <v>0</v>
      </c>
      <c r="K55">
        <v>14</v>
      </c>
      <c r="L55">
        <v>14</v>
      </c>
      <c r="M55">
        <v>1</v>
      </c>
      <c r="N55">
        <v>0</v>
      </c>
      <c r="O55">
        <v>60</v>
      </c>
      <c r="P55">
        <v>1</v>
      </c>
      <c r="Q55">
        <v>-3</v>
      </c>
      <c r="R55">
        <v>-3</v>
      </c>
      <c r="S55">
        <v>20</v>
      </c>
      <c r="T55">
        <v>89</v>
      </c>
      <c r="U55">
        <v>0</v>
      </c>
      <c r="V55">
        <v>0</v>
      </c>
      <c r="W55">
        <v>0</v>
      </c>
      <c r="X55">
        <v>1</v>
      </c>
      <c r="Y55">
        <v>1</v>
      </c>
      <c r="Z55">
        <v>1</v>
      </c>
      <c r="AA55">
        <v>1</v>
      </c>
      <c r="AB55">
        <v>120</v>
      </c>
      <c r="AC55">
        <v>11</v>
      </c>
      <c r="AD55">
        <v>-3</v>
      </c>
      <c r="AE55">
        <v>-3</v>
      </c>
      <c r="AF55">
        <v>270</v>
      </c>
      <c r="AG55">
        <v>1</v>
      </c>
      <c r="AH55">
        <v>1</v>
      </c>
      <c r="AI55">
        <v>1</v>
      </c>
      <c r="AJ55">
        <v>150</v>
      </c>
      <c r="AK55">
        <v>-3</v>
      </c>
      <c r="AL55">
        <v>-3</v>
      </c>
      <c r="AM55">
        <v>-3</v>
      </c>
      <c r="AN55">
        <v>0</v>
      </c>
      <c r="AO55">
        <v>1</v>
      </c>
      <c r="AP55">
        <v>0</v>
      </c>
      <c r="AQ55">
        <v>0</v>
      </c>
      <c r="AR55">
        <v>1</v>
      </c>
      <c r="AS55">
        <v>0</v>
      </c>
      <c r="AT55">
        <v>25</v>
      </c>
      <c r="AU55">
        <v>0</v>
      </c>
      <c r="AV55">
        <v>180</v>
      </c>
      <c r="AW55">
        <v>4</v>
      </c>
      <c r="AX55">
        <v>12</v>
      </c>
      <c r="AY55">
        <v>-3</v>
      </c>
      <c r="AZ55">
        <v>-3</v>
      </c>
      <c r="BA55">
        <v>14</v>
      </c>
      <c r="BB55">
        <v>359</v>
      </c>
      <c r="BC55">
        <v>459</v>
      </c>
      <c r="BD55">
        <v>0</v>
      </c>
      <c r="BE55">
        <v>-13</v>
      </c>
      <c r="BH55">
        <v>15</v>
      </c>
      <c r="BI55">
        <v>8</v>
      </c>
      <c r="BJ55">
        <v>0</v>
      </c>
      <c r="BK55">
        <v>2</v>
      </c>
      <c r="BL55">
        <v>1</v>
      </c>
      <c r="BM55">
        <v>0</v>
      </c>
      <c r="BN55">
        <v>60</v>
      </c>
      <c r="BO55">
        <v>1</v>
      </c>
      <c r="BP55">
        <v>-3</v>
      </c>
      <c r="BQ55">
        <v>-3</v>
      </c>
      <c r="BR55">
        <v>20</v>
      </c>
      <c r="BS55">
        <v>77</v>
      </c>
      <c r="BT55">
        <v>0</v>
      </c>
      <c r="BU55">
        <v>0</v>
      </c>
      <c r="BV55">
        <v>0</v>
      </c>
      <c r="BW55">
        <v>1</v>
      </c>
      <c r="BX55">
        <v>1</v>
      </c>
      <c r="BY55">
        <v>1</v>
      </c>
      <c r="BZ55">
        <v>1</v>
      </c>
      <c r="CA55">
        <v>120</v>
      </c>
      <c r="CB55">
        <v>11</v>
      </c>
      <c r="CC55">
        <v>-3</v>
      </c>
      <c r="CD55">
        <v>-3</v>
      </c>
      <c r="CE55">
        <v>270</v>
      </c>
      <c r="CF55">
        <v>1</v>
      </c>
      <c r="CG55">
        <v>1</v>
      </c>
      <c r="CH55">
        <v>1</v>
      </c>
      <c r="CI55">
        <v>150</v>
      </c>
      <c r="CJ55">
        <v>-3</v>
      </c>
      <c r="CK55">
        <v>-3</v>
      </c>
      <c r="CL55">
        <v>-3</v>
      </c>
      <c r="CM55">
        <v>0</v>
      </c>
      <c r="CN55">
        <v>1</v>
      </c>
      <c r="CO55">
        <v>0</v>
      </c>
      <c r="CP55">
        <v>0</v>
      </c>
      <c r="CQ55">
        <v>0</v>
      </c>
      <c r="CR55">
        <v>1</v>
      </c>
      <c r="CS55">
        <v>0</v>
      </c>
      <c r="CT55">
        <v>25</v>
      </c>
      <c r="CU55">
        <v>180</v>
      </c>
      <c r="CV55">
        <v>4</v>
      </c>
      <c r="CW55">
        <v>12</v>
      </c>
      <c r="CX55">
        <v>-3</v>
      </c>
      <c r="CY55">
        <v>-3</v>
      </c>
      <c r="CZ55">
        <v>2</v>
      </c>
      <c r="DA55">
        <v>372</v>
      </c>
      <c r="DB55">
        <v>472</v>
      </c>
      <c r="DC55">
        <v>1</v>
      </c>
      <c r="DD55">
        <v>13</v>
      </c>
      <c r="DG55">
        <v>14.213746223564954</v>
      </c>
      <c r="DH55">
        <v>0</v>
      </c>
      <c r="DI55">
        <v>16.830066339008411</v>
      </c>
      <c r="DJ55">
        <v>16.814089206171491</v>
      </c>
      <c r="DK55">
        <v>0.76344410876132929</v>
      </c>
      <c r="DL55">
        <v>1.2084592145015106E-3</v>
      </c>
      <c r="DM55">
        <v>47.565700416131534</v>
      </c>
      <c r="DN55">
        <v>0.79276167360219207</v>
      </c>
      <c r="DO55">
        <v>0</v>
      </c>
      <c r="DP55">
        <v>0</v>
      </c>
      <c r="DQ55">
        <v>15.855233472043839</v>
      </c>
      <c r="DR55">
        <v>73.466217766632042</v>
      </c>
      <c r="DS55">
        <v>6.4112018723768302E-2</v>
      </c>
      <c r="DT55">
        <v>40.547685614354535</v>
      </c>
      <c r="DU55">
        <v>13.30921185869075</v>
      </c>
      <c r="DV55">
        <v>0.99879154078549848</v>
      </c>
      <c r="DW55">
        <v>0.99033232628398793</v>
      </c>
      <c r="DX55">
        <v>0.82915407854984902</v>
      </c>
      <c r="DY55">
        <v>0.16733958480879257</v>
      </c>
      <c r="DZ55">
        <v>95.142830606522892</v>
      </c>
      <c r="EA55">
        <v>6.2026521073066654</v>
      </c>
      <c r="EB55">
        <v>0</v>
      </c>
      <c r="EC55">
        <v>0</v>
      </c>
      <c r="ED55">
        <v>243.34503163266109</v>
      </c>
      <c r="EE55">
        <v>0.6902863259210239</v>
      </c>
      <c r="EF55">
        <v>0.76431605984702</v>
      </c>
      <c r="EG55">
        <v>0.83324096458133634</v>
      </c>
      <c r="EH55">
        <v>118.66314199395771</v>
      </c>
      <c r="EI55">
        <v>0</v>
      </c>
      <c r="EJ55">
        <v>0</v>
      </c>
      <c r="EK55">
        <v>0</v>
      </c>
      <c r="EL55">
        <v>0.55986369272186787</v>
      </c>
      <c r="EM55">
        <v>0.16294936444501662</v>
      </c>
      <c r="EN55">
        <v>0.22930513595166163</v>
      </c>
      <c r="EO55">
        <v>0.22930513595166163</v>
      </c>
      <c r="EP55">
        <v>0.29909365558912387</v>
      </c>
      <c r="EQ55">
        <v>0.29909365558912387</v>
      </c>
      <c r="ER55">
        <v>8.6238670694864048</v>
      </c>
      <c r="ES55">
        <v>8.6238670694864048</v>
      </c>
      <c r="ET55">
        <v>135.27993468916895</v>
      </c>
      <c r="EU55">
        <v>2.9856175304281281</v>
      </c>
      <c r="EV55">
        <v>7.1572037617180797</v>
      </c>
      <c r="EW55">
        <v>0</v>
      </c>
      <c r="EX55">
        <v>0</v>
      </c>
      <c r="EY55">
        <v>31.56742663348335</v>
      </c>
      <c r="EZ55">
        <v>319.78960588623562</v>
      </c>
      <c r="FA55">
        <v>346.17409037652413</v>
      </c>
      <c r="FB55">
        <v>0.41708745305485123</v>
      </c>
      <c r="FC55">
        <v>7.9646913122937626</v>
      </c>
      <c r="FD55">
        <v>0.40296226071577712</v>
      </c>
      <c r="FF55">
        <v>14.213746223564954</v>
      </c>
      <c r="FG55">
        <v>4.0109256503100408</v>
      </c>
      <c r="FH55">
        <v>3.2538567826496232</v>
      </c>
      <c r="FI55">
        <v>4.4742636825736204</v>
      </c>
      <c r="FJ55">
        <v>0.72640106502368873</v>
      </c>
      <c r="FK55">
        <v>1.2084592145015106E-3</v>
      </c>
      <c r="FL55">
        <v>44.391928621178316</v>
      </c>
      <c r="FM55">
        <v>0.73986547701963845</v>
      </c>
      <c r="FN55">
        <v>0</v>
      </c>
      <c r="FO55">
        <v>0</v>
      </c>
      <c r="FP55">
        <v>14.797309540392771</v>
      </c>
      <c r="FQ55">
        <v>56.778305303475378</v>
      </c>
      <c r="FR55">
        <v>8.6631689102488307E-2</v>
      </c>
      <c r="FS55">
        <v>2.4582547392186251</v>
      </c>
      <c r="FT55">
        <v>0.83430087481876858</v>
      </c>
      <c r="FU55">
        <v>0.99879154078549848</v>
      </c>
      <c r="FV55">
        <v>0.99033232628398793</v>
      </c>
      <c r="FW55">
        <v>0.82915407854984902</v>
      </c>
      <c r="FX55">
        <v>0.89911223598244772</v>
      </c>
      <c r="FY55">
        <v>112.45418443071488</v>
      </c>
      <c r="FZ55">
        <v>8.1610271903323266</v>
      </c>
      <c r="GA55">
        <v>0</v>
      </c>
      <c r="GB55">
        <v>0</v>
      </c>
      <c r="GC55">
        <v>256.27860543804957</v>
      </c>
      <c r="GD55">
        <v>0.83964070910154809</v>
      </c>
      <c r="GE55">
        <v>0.77845689868078893</v>
      </c>
      <c r="GF55">
        <v>0.76774592136689079</v>
      </c>
      <c r="GG55">
        <v>118.66314199395771</v>
      </c>
      <c r="GH55">
        <v>0</v>
      </c>
      <c r="GI55">
        <v>0</v>
      </c>
      <c r="GJ55">
        <v>0</v>
      </c>
      <c r="GK55">
        <v>1.7793251108175423E-2</v>
      </c>
      <c r="GL55">
        <v>0.28769620839840815</v>
      </c>
      <c r="GM55">
        <v>0.22930513595166163</v>
      </c>
      <c r="GN55">
        <v>0.22930513595166163</v>
      </c>
      <c r="GO55">
        <v>0.29909365558912387</v>
      </c>
      <c r="GP55">
        <v>0.29909365558912387</v>
      </c>
      <c r="GQ55">
        <v>8.6238670694864048</v>
      </c>
      <c r="GR55">
        <v>8.6238670694864048</v>
      </c>
      <c r="GS55">
        <v>163.4929168044641</v>
      </c>
      <c r="GT55">
        <v>3.7173901816017834</v>
      </c>
      <c r="GU55">
        <v>8.4250755287009067</v>
      </c>
      <c r="GV55">
        <v>0</v>
      </c>
      <c r="GW55">
        <v>0</v>
      </c>
      <c r="GX55">
        <v>3.8707859083551437</v>
      </c>
      <c r="GY55">
        <v>334.32723368164136</v>
      </c>
      <c r="GZ55">
        <v>399.57772424538416</v>
      </c>
      <c r="HA55">
        <v>0.58291254694514882</v>
      </c>
      <c r="HB55">
        <v>22.002193030258024</v>
      </c>
      <c r="HC55">
        <v>0.59703773928422288</v>
      </c>
    </row>
    <row r="56" spans="1:211" x14ac:dyDescent="0.25">
      <c r="A56" t="s">
        <v>3720</v>
      </c>
      <c r="B56">
        <v>51</v>
      </c>
      <c r="C56">
        <v>971</v>
      </c>
      <c r="D56">
        <v>2637</v>
      </c>
      <c r="E56">
        <v>1648</v>
      </c>
      <c r="F56">
        <v>1425</v>
      </c>
      <c r="G56">
        <v>5985</v>
      </c>
      <c r="H56">
        <v>1577</v>
      </c>
      <c r="I56">
        <v>15</v>
      </c>
      <c r="J56">
        <v>0</v>
      </c>
      <c r="K56">
        <v>7</v>
      </c>
      <c r="L56">
        <v>7</v>
      </c>
      <c r="M56">
        <v>1</v>
      </c>
      <c r="N56">
        <v>0</v>
      </c>
      <c r="O56">
        <v>60</v>
      </c>
      <c r="P56">
        <v>1</v>
      </c>
      <c r="Q56">
        <v>-3</v>
      </c>
      <c r="R56">
        <v>-3</v>
      </c>
      <c r="S56">
        <v>20</v>
      </c>
      <c r="T56">
        <v>82</v>
      </c>
      <c r="U56">
        <v>0</v>
      </c>
      <c r="V56">
        <v>105</v>
      </c>
      <c r="W56">
        <v>35</v>
      </c>
      <c r="X56">
        <v>1</v>
      </c>
      <c r="Y56">
        <v>1</v>
      </c>
      <c r="Z56">
        <v>1</v>
      </c>
      <c r="AA56">
        <v>1</v>
      </c>
      <c r="AB56">
        <v>120</v>
      </c>
      <c r="AC56">
        <v>11</v>
      </c>
      <c r="AD56">
        <v>-3</v>
      </c>
      <c r="AE56">
        <v>-3</v>
      </c>
      <c r="AF56">
        <v>255</v>
      </c>
      <c r="AG56">
        <v>0</v>
      </c>
      <c r="AH56">
        <v>1</v>
      </c>
      <c r="AI56">
        <v>1</v>
      </c>
      <c r="AJ56">
        <v>100</v>
      </c>
      <c r="AK56">
        <v>-3</v>
      </c>
      <c r="AL56">
        <v>-3</v>
      </c>
      <c r="AM56">
        <v>-3</v>
      </c>
      <c r="AN56">
        <v>1</v>
      </c>
      <c r="AO56">
        <v>1</v>
      </c>
      <c r="AP56">
        <v>0</v>
      </c>
      <c r="AQ56">
        <v>0</v>
      </c>
      <c r="AR56">
        <v>0</v>
      </c>
      <c r="AS56">
        <v>0</v>
      </c>
      <c r="AT56">
        <v>0</v>
      </c>
      <c r="AU56">
        <v>0</v>
      </c>
      <c r="AV56">
        <v>180</v>
      </c>
      <c r="AW56">
        <v>4</v>
      </c>
      <c r="AX56">
        <v>12</v>
      </c>
      <c r="AY56">
        <v>-3</v>
      </c>
      <c r="AZ56">
        <v>-3</v>
      </c>
      <c r="BA56">
        <v>42</v>
      </c>
      <c r="BB56">
        <v>337</v>
      </c>
      <c r="BC56">
        <v>457</v>
      </c>
      <c r="BD56">
        <v>1</v>
      </c>
      <c r="BE56">
        <v>12</v>
      </c>
      <c r="BH56">
        <v>15</v>
      </c>
      <c r="BI56">
        <v>0</v>
      </c>
      <c r="BJ56">
        <v>0</v>
      </c>
      <c r="BK56">
        <v>0</v>
      </c>
      <c r="BL56">
        <v>0</v>
      </c>
      <c r="BM56">
        <v>0</v>
      </c>
      <c r="BN56">
        <v>0</v>
      </c>
      <c r="BO56">
        <v>0</v>
      </c>
      <c r="BP56">
        <v>-3</v>
      </c>
      <c r="BQ56">
        <v>-3</v>
      </c>
      <c r="BR56">
        <v>0</v>
      </c>
      <c r="BS56">
        <v>15</v>
      </c>
      <c r="BT56">
        <v>0</v>
      </c>
      <c r="BU56">
        <v>0</v>
      </c>
      <c r="BV56">
        <v>0</v>
      </c>
      <c r="BW56">
        <v>1</v>
      </c>
      <c r="BX56">
        <v>1</v>
      </c>
      <c r="BY56">
        <v>1</v>
      </c>
      <c r="BZ56">
        <v>1</v>
      </c>
      <c r="CA56">
        <v>160</v>
      </c>
      <c r="CB56">
        <v>12</v>
      </c>
      <c r="CC56">
        <v>-3</v>
      </c>
      <c r="CD56">
        <v>-3</v>
      </c>
      <c r="CE56">
        <v>310</v>
      </c>
      <c r="CF56">
        <v>1</v>
      </c>
      <c r="CG56">
        <v>1</v>
      </c>
      <c r="CH56">
        <v>1</v>
      </c>
      <c r="CI56">
        <v>150</v>
      </c>
      <c r="CJ56">
        <v>-3</v>
      </c>
      <c r="CK56">
        <v>-3</v>
      </c>
      <c r="CL56">
        <v>-3</v>
      </c>
      <c r="CM56">
        <v>0</v>
      </c>
      <c r="CN56">
        <v>1</v>
      </c>
      <c r="CO56">
        <v>0</v>
      </c>
      <c r="CP56">
        <v>0</v>
      </c>
      <c r="CQ56">
        <v>0</v>
      </c>
      <c r="CR56">
        <v>0</v>
      </c>
      <c r="CS56">
        <v>0</v>
      </c>
      <c r="CT56">
        <v>0</v>
      </c>
      <c r="CU56">
        <v>160</v>
      </c>
      <c r="CV56">
        <v>4</v>
      </c>
      <c r="CW56">
        <v>12</v>
      </c>
      <c r="CX56">
        <v>-3</v>
      </c>
      <c r="CY56">
        <v>-3</v>
      </c>
      <c r="CZ56">
        <v>0</v>
      </c>
      <c r="DA56">
        <v>325</v>
      </c>
      <c r="DB56">
        <v>425</v>
      </c>
      <c r="DC56">
        <v>0</v>
      </c>
      <c r="DD56">
        <v>-12</v>
      </c>
      <c r="DG56">
        <v>14.213746223564954</v>
      </c>
      <c r="DH56">
        <v>0</v>
      </c>
      <c r="DI56">
        <v>13.308113839469947</v>
      </c>
      <c r="DJ56">
        <v>13.321377249527735</v>
      </c>
      <c r="DK56">
        <v>0.76344410876132929</v>
      </c>
      <c r="DL56">
        <v>1.2084592145015106E-3</v>
      </c>
      <c r="DM56">
        <v>46.399778265048255</v>
      </c>
      <c r="DN56">
        <v>0.77332963775080432</v>
      </c>
      <c r="DO56">
        <v>0</v>
      </c>
      <c r="DP56">
        <v>0</v>
      </c>
      <c r="DQ56">
        <v>15.46659275501608</v>
      </c>
      <c r="DR56">
        <v>71.280508900466145</v>
      </c>
      <c r="DS56">
        <v>8.1460889717104204E-2</v>
      </c>
      <c r="DT56">
        <v>72.959913093000665</v>
      </c>
      <c r="DU56">
        <v>24.039255384396032</v>
      </c>
      <c r="DV56">
        <v>0.99879154078549848</v>
      </c>
      <c r="DW56">
        <v>0.99033232628398793</v>
      </c>
      <c r="DX56">
        <v>0.82915407854984902</v>
      </c>
      <c r="DY56">
        <v>0.52601630516562925</v>
      </c>
      <c r="DZ56">
        <v>105.0962274112064</v>
      </c>
      <c r="EA56">
        <v>8.1610271903323266</v>
      </c>
      <c r="EB56">
        <v>0</v>
      </c>
      <c r="EC56">
        <v>0</v>
      </c>
      <c r="ED56">
        <v>238.51650398623877</v>
      </c>
      <c r="EE56">
        <v>0.55656804722794728</v>
      </c>
      <c r="EF56">
        <v>0.69464740265445135</v>
      </c>
      <c r="EG56">
        <v>0.7391119505266055</v>
      </c>
      <c r="EH56">
        <v>118.66314199395771</v>
      </c>
      <c r="EI56">
        <v>0</v>
      </c>
      <c r="EJ56">
        <v>0</v>
      </c>
      <c r="EK56">
        <v>0</v>
      </c>
      <c r="EL56">
        <v>0.73463694971551508</v>
      </c>
      <c r="EM56">
        <v>0.28769620839840815</v>
      </c>
      <c r="EN56">
        <v>0.22930513595166163</v>
      </c>
      <c r="EO56">
        <v>0.22930513595166163</v>
      </c>
      <c r="EP56">
        <v>0.29909365558912387</v>
      </c>
      <c r="EQ56">
        <v>0.29909365558912387</v>
      </c>
      <c r="ER56">
        <v>8.6238670694864048</v>
      </c>
      <c r="ES56">
        <v>8.6238670694864048</v>
      </c>
      <c r="ET56">
        <v>149.23836278641468</v>
      </c>
      <c r="EU56">
        <v>3.3442942507849649</v>
      </c>
      <c r="EV56">
        <v>8.4250755287009067</v>
      </c>
      <c r="EW56">
        <v>0</v>
      </c>
      <c r="EX56">
        <v>0</v>
      </c>
      <c r="EY56">
        <v>36.633484761430509</v>
      </c>
      <c r="EZ56">
        <v>332.44104947751811</v>
      </c>
      <c r="FA56">
        <v>392.62217974235227</v>
      </c>
      <c r="FB56">
        <v>0.59336635483825362</v>
      </c>
      <c r="FC56">
        <v>26.095953151428397</v>
      </c>
      <c r="FD56">
        <v>0.57552274655559021</v>
      </c>
      <c r="FF56">
        <v>14.213746223564954</v>
      </c>
      <c r="FG56">
        <v>0.60171261432022094</v>
      </c>
      <c r="FH56">
        <v>2.3174954405939698</v>
      </c>
      <c r="FI56">
        <v>2.3949018615553688</v>
      </c>
      <c r="FJ56">
        <v>0.60211312451153676</v>
      </c>
      <c r="FK56">
        <v>1.2084592145015106E-3</v>
      </c>
      <c r="FL56">
        <v>36.042596796935761</v>
      </c>
      <c r="FM56">
        <v>0.60070994661559607</v>
      </c>
      <c r="FN56">
        <v>0</v>
      </c>
      <c r="FO56">
        <v>0</v>
      </c>
      <c r="FP56">
        <v>12.014198932311926</v>
      </c>
      <c r="FQ56">
        <v>54.07756654982677</v>
      </c>
      <c r="FR56">
        <v>2.1961942278469773E-2</v>
      </c>
      <c r="FS56">
        <v>13.146750093856564</v>
      </c>
      <c r="FT56">
        <v>4.3903713342409496</v>
      </c>
      <c r="FU56">
        <v>0.99879154078549848</v>
      </c>
      <c r="FV56">
        <v>0.99033232628398793</v>
      </c>
      <c r="FW56">
        <v>0.82915407854984902</v>
      </c>
      <c r="FX56">
        <v>0.69205248387135099</v>
      </c>
      <c r="FY56">
        <v>108.28428991835341</v>
      </c>
      <c r="FZ56">
        <v>8.0502595832121777</v>
      </c>
      <c r="GA56">
        <v>0</v>
      </c>
      <c r="GB56">
        <v>0</v>
      </c>
      <c r="GC56">
        <v>236.69716911155035</v>
      </c>
      <c r="GD56">
        <v>0.66650278547855413</v>
      </c>
      <c r="GE56">
        <v>0.71686235382976338</v>
      </c>
      <c r="GF56">
        <v>0.78771879823699453</v>
      </c>
      <c r="GG56">
        <v>118.66314199395771</v>
      </c>
      <c r="GH56">
        <v>0</v>
      </c>
      <c r="GI56">
        <v>0</v>
      </c>
      <c r="GJ56">
        <v>0</v>
      </c>
      <c r="GK56">
        <v>2.657039355626023E-2</v>
      </c>
      <c r="GL56">
        <v>0.28769620839840815</v>
      </c>
      <c r="GM56">
        <v>0.22930513595166163</v>
      </c>
      <c r="GN56">
        <v>0.22930513595166163</v>
      </c>
      <c r="GO56">
        <v>0.29909365558912387</v>
      </c>
      <c r="GP56">
        <v>0.29909365558912387</v>
      </c>
      <c r="GQ56">
        <v>8.6238670694864048</v>
      </c>
      <c r="GR56">
        <v>8.6238670694864048</v>
      </c>
      <c r="GS56">
        <v>152.42741611193938</v>
      </c>
      <c r="GT56">
        <v>3.5103304294906863</v>
      </c>
      <c r="GU56">
        <v>8.4250755287009067</v>
      </c>
      <c r="GV56">
        <v>0</v>
      </c>
      <c r="GW56">
        <v>0</v>
      </c>
      <c r="GX56">
        <v>6.541401542505918</v>
      </c>
      <c r="GY56">
        <v>316.02908871651744</v>
      </c>
      <c r="GZ56">
        <v>364.62228220483189</v>
      </c>
      <c r="HA56">
        <v>0.40663364516174638</v>
      </c>
      <c r="HB56">
        <v>7.7469448239506171</v>
      </c>
      <c r="HC56">
        <v>0.42447725344440979</v>
      </c>
    </row>
    <row r="57" spans="1:211" x14ac:dyDescent="0.25">
      <c r="A57" t="s">
        <v>3720</v>
      </c>
      <c r="B57">
        <v>52</v>
      </c>
      <c r="C57">
        <v>1700</v>
      </c>
      <c r="D57">
        <v>2359</v>
      </c>
      <c r="E57">
        <v>3646</v>
      </c>
      <c r="F57">
        <v>6704</v>
      </c>
      <c r="G57">
        <v>2059</v>
      </c>
      <c r="H57">
        <v>5526</v>
      </c>
      <c r="I57">
        <v>15</v>
      </c>
      <c r="J57">
        <v>0</v>
      </c>
      <c r="K57">
        <v>0</v>
      </c>
      <c r="L57">
        <v>0</v>
      </c>
      <c r="M57">
        <v>0</v>
      </c>
      <c r="N57">
        <v>0</v>
      </c>
      <c r="O57">
        <v>0</v>
      </c>
      <c r="P57">
        <v>0</v>
      </c>
      <c r="Q57">
        <v>-3</v>
      </c>
      <c r="R57">
        <v>-3</v>
      </c>
      <c r="S57">
        <v>0</v>
      </c>
      <c r="T57">
        <v>15</v>
      </c>
      <c r="U57">
        <v>0</v>
      </c>
      <c r="V57">
        <v>0</v>
      </c>
      <c r="W57">
        <v>0</v>
      </c>
      <c r="X57">
        <v>1</v>
      </c>
      <c r="Y57">
        <v>1</v>
      </c>
      <c r="Z57">
        <v>0</v>
      </c>
      <c r="AA57">
        <v>0</v>
      </c>
      <c r="AB57">
        <v>80</v>
      </c>
      <c r="AC57">
        <v>2</v>
      </c>
      <c r="AD57">
        <v>-3</v>
      </c>
      <c r="AE57">
        <v>-3</v>
      </c>
      <c r="AF57">
        <v>130</v>
      </c>
      <c r="AG57">
        <v>0</v>
      </c>
      <c r="AH57">
        <v>0</v>
      </c>
      <c r="AI57">
        <v>1</v>
      </c>
      <c r="AJ57">
        <v>50</v>
      </c>
      <c r="AK57">
        <v>-3</v>
      </c>
      <c r="AL57">
        <v>-3</v>
      </c>
      <c r="AM57">
        <v>-3</v>
      </c>
      <c r="AN57">
        <v>0</v>
      </c>
      <c r="AO57">
        <v>0</v>
      </c>
      <c r="AP57">
        <v>1</v>
      </c>
      <c r="AQ57">
        <v>0</v>
      </c>
      <c r="AR57">
        <v>0</v>
      </c>
      <c r="AS57">
        <v>0</v>
      </c>
      <c r="AT57">
        <v>5</v>
      </c>
      <c r="AU57">
        <v>0</v>
      </c>
      <c r="AV57">
        <v>80</v>
      </c>
      <c r="AW57">
        <v>2</v>
      </c>
      <c r="AX57">
        <v>2</v>
      </c>
      <c r="AY57">
        <v>-3</v>
      </c>
      <c r="AZ57">
        <v>-3</v>
      </c>
      <c r="BA57">
        <v>0</v>
      </c>
      <c r="BB57">
        <v>145</v>
      </c>
      <c r="BC57">
        <v>145</v>
      </c>
      <c r="BD57">
        <v>0</v>
      </c>
      <c r="BE57">
        <v>-145</v>
      </c>
      <c r="BH57">
        <v>15</v>
      </c>
      <c r="BI57">
        <v>0</v>
      </c>
      <c r="BJ57">
        <v>0</v>
      </c>
      <c r="BK57">
        <v>0</v>
      </c>
      <c r="BL57">
        <v>0</v>
      </c>
      <c r="BM57">
        <v>0</v>
      </c>
      <c r="BN57">
        <v>0</v>
      </c>
      <c r="BO57">
        <v>0</v>
      </c>
      <c r="BP57">
        <v>-3</v>
      </c>
      <c r="BQ57">
        <v>-3</v>
      </c>
      <c r="BR57">
        <v>0</v>
      </c>
      <c r="BS57">
        <v>15</v>
      </c>
      <c r="BT57">
        <v>0</v>
      </c>
      <c r="BU57">
        <v>0</v>
      </c>
      <c r="BV57">
        <v>0</v>
      </c>
      <c r="BW57">
        <v>1</v>
      </c>
      <c r="BX57">
        <v>1</v>
      </c>
      <c r="BY57">
        <v>1</v>
      </c>
      <c r="BZ57">
        <v>0</v>
      </c>
      <c r="CA57">
        <v>120</v>
      </c>
      <c r="CB57">
        <v>6</v>
      </c>
      <c r="CC57">
        <v>-3</v>
      </c>
      <c r="CD57">
        <v>-3</v>
      </c>
      <c r="CE57">
        <v>270</v>
      </c>
      <c r="CF57">
        <v>1</v>
      </c>
      <c r="CG57">
        <v>1</v>
      </c>
      <c r="CH57">
        <v>1</v>
      </c>
      <c r="CI57">
        <v>150</v>
      </c>
      <c r="CJ57">
        <v>-3</v>
      </c>
      <c r="CK57">
        <v>-3</v>
      </c>
      <c r="CL57">
        <v>-3</v>
      </c>
      <c r="CM57">
        <v>0</v>
      </c>
      <c r="CN57">
        <v>0</v>
      </c>
      <c r="CO57">
        <v>0</v>
      </c>
      <c r="CP57">
        <v>1</v>
      </c>
      <c r="CQ57">
        <v>0</v>
      </c>
      <c r="CR57">
        <v>0</v>
      </c>
      <c r="CS57">
        <v>0</v>
      </c>
      <c r="CT57">
        <v>5</v>
      </c>
      <c r="CU57">
        <v>120</v>
      </c>
      <c r="CV57">
        <v>3</v>
      </c>
      <c r="CW57">
        <v>6</v>
      </c>
      <c r="CX57">
        <v>-3</v>
      </c>
      <c r="CY57">
        <v>-3</v>
      </c>
      <c r="CZ57">
        <v>0</v>
      </c>
      <c r="DA57">
        <v>290</v>
      </c>
      <c r="DB57">
        <v>290</v>
      </c>
      <c r="DC57">
        <v>1</v>
      </c>
      <c r="DD57">
        <v>145</v>
      </c>
      <c r="DG57">
        <v>14.213746223564954</v>
      </c>
      <c r="DH57">
        <v>0</v>
      </c>
      <c r="DI57">
        <v>1.2393814640218213</v>
      </c>
      <c r="DJ57">
        <v>1.2873320040195746</v>
      </c>
      <c r="DK57">
        <v>0.70138267011495592</v>
      </c>
      <c r="DL57">
        <v>1.2084592145015106E-3</v>
      </c>
      <c r="DM57">
        <v>47.075406854551417</v>
      </c>
      <c r="DN57">
        <v>0.78459011424252378</v>
      </c>
      <c r="DO57">
        <v>0</v>
      </c>
      <c r="DP57">
        <v>0</v>
      </c>
      <c r="DQ57">
        <v>15.691802284850471</v>
      </c>
      <c r="DR57">
        <v>64.893225120885035</v>
      </c>
      <c r="DS57">
        <v>5.2854928262416695E-2</v>
      </c>
      <c r="DT57">
        <v>0</v>
      </c>
      <c r="DU57">
        <v>0</v>
      </c>
      <c r="DV57">
        <v>0.99879154078549848</v>
      </c>
      <c r="DW57">
        <v>0.99033232628398793</v>
      </c>
      <c r="DX57">
        <v>0.82915407854984902</v>
      </c>
      <c r="DY57">
        <v>0.27137861765915988</v>
      </c>
      <c r="DZ57">
        <v>98.790693350220693</v>
      </c>
      <c r="EA57">
        <v>6.7181156448755939</v>
      </c>
      <c r="EB57">
        <v>0</v>
      </c>
      <c r="EC57">
        <v>0</v>
      </c>
      <c r="ED57">
        <v>199.05293684521286</v>
      </c>
      <c r="EE57">
        <v>0.70388990494806469</v>
      </c>
      <c r="EF57">
        <v>0.46754207533747683</v>
      </c>
      <c r="EG57">
        <v>0.72535636732450293</v>
      </c>
      <c r="EH57">
        <v>102.72268176418957</v>
      </c>
      <c r="EI57">
        <v>0</v>
      </c>
      <c r="EJ57">
        <v>0</v>
      </c>
      <c r="EK57">
        <v>0</v>
      </c>
      <c r="EL57">
        <v>1.3590928050301709E-2</v>
      </c>
      <c r="EM57">
        <v>0.19721803928777248</v>
      </c>
      <c r="EN57">
        <v>0.22930513595166163</v>
      </c>
      <c r="EO57">
        <v>0.22930513595166163</v>
      </c>
      <c r="EP57">
        <v>0.29909365558912387</v>
      </c>
      <c r="EQ57">
        <v>0.29909365558912387</v>
      </c>
      <c r="ER57">
        <v>8.6238670694864048</v>
      </c>
      <c r="ES57">
        <v>8.6238670694864048</v>
      </c>
      <c r="ET57">
        <v>139.27806481599029</v>
      </c>
      <c r="EU57">
        <v>3.0896565632784956</v>
      </c>
      <c r="EV57">
        <v>7.5613961275532784</v>
      </c>
      <c r="EW57">
        <v>0</v>
      </c>
      <c r="EX57">
        <v>0</v>
      </c>
      <c r="EY57">
        <v>2.0878808333490095</v>
      </c>
      <c r="EZ57">
        <v>279.83128533798691</v>
      </c>
      <c r="FA57">
        <v>298.26241192510815</v>
      </c>
      <c r="FB57">
        <v>0.5453513863474494</v>
      </c>
      <c r="FC57">
        <v>-27.095598201409214</v>
      </c>
      <c r="FD57">
        <v>0.32255832411052077</v>
      </c>
      <c r="FF57">
        <v>14.213746223564954</v>
      </c>
      <c r="FG57">
        <v>0</v>
      </c>
      <c r="FH57">
        <v>0.37413710612584472</v>
      </c>
      <c r="FI57">
        <v>0.29624917424852559</v>
      </c>
      <c r="FJ57">
        <v>0.50461833209659823</v>
      </c>
      <c r="FK57">
        <v>1.2084592145015106E-3</v>
      </c>
      <c r="FL57">
        <v>29.598923677266647</v>
      </c>
      <c r="FM57">
        <v>0.49331539462111068</v>
      </c>
      <c r="FN57">
        <v>0</v>
      </c>
      <c r="FO57">
        <v>0</v>
      </c>
      <c r="FP57">
        <v>9.8663078924222152</v>
      </c>
      <c r="FQ57">
        <v>50.472036427630869</v>
      </c>
      <c r="FR57">
        <v>0</v>
      </c>
      <c r="FS57">
        <v>7.6165879492810742</v>
      </c>
      <c r="FT57">
        <v>2.5191858153827567</v>
      </c>
      <c r="FU57">
        <v>0.99879154078549848</v>
      </c>
      <c r="FV57">
        <v>0.99033232628398793</v>
      </c>
      <c r="FW57">
        <v>0.82915407854984902</v>
      </c>
      <c r="FX57">
        <v>6.7743066082241801E-2</v>
      </c>
      <c r="FY57">
        <v>109.69901936490351</v>
      </c>
      <c r="FZ57">
        <v>6.2731603445611999</v>
      </c>
      <c r="GA57">
        <v>0</v>
      </c>
      <c r="GB57">
        <v>0</v>
      </c>
      <c r="GC57">
        <v>229.20909400634281</v>
      </c>
      <c r="GD57">
        <v>0.66333926330556825</v>
      </c>
      <c r="GE57">
        <v>0.65309903322105323</v>
      </c>
      <c r="GF57">
        <v>0.6114736091969144</v>
      </c>
      <c r="GG57">
        <v>118.35314411523711</v>
      </c>
      <c r="GH57">
        <v>0</v>
      </c>
      <c r="GI57">
        <v>0</v>
      </c>
      <c r="GJ57">
        <v>0</v>
      </c>
      <c r="GK57">
        <v>1.609157944120343E-2</v>
      </c>
      <c r="GL57">
        <v>0.14012669040955339</v>
      </c>
      <c r="GM57">
        <v>0.22930513595166163</v>
      </c>
      <c r="GN57">
        <v>0.22930513595166163</v>
      </c>
      <c r="GO57">
        <v>0.29909365558912387</v>
      </c>
      <c r="GP57">
        <v>0.29909365558912387</v>
      </c>
      <c r="GQ57">
        <v>8.6238670694864048</v>
      </c>
      <c r="GR57">
        <v>8.6238670694864048</v>
      </c>
      <c r="GS57">
        <v>125.30714836048531</v>
      </c>
      <c r="GT57">
        <v>2.8860210117015774</v>
      </c>
      <c r="GU57">
        <v>6.8483455841286673</v>
      </c>
      <c r="GV57">
        <v>0</v>
      </c>
      <c r="GW57">
        <v>0</v>
      </c>
      <c r="GX57">
        <v>3.2046599432766589</v>
      </c>
      <c r="GY57">
        <v>271.93123030223552</v>
      </c>
      <c r="GZ57">
        <v>278.13063232707827</v>
      </c>
      <c r="HA57">
        <v>0.4546486136525506</v>
      </c>
      <c r="HB57">
        <v>1.382449087467295</v>
      </c>
      <c r="HC57">
        <v>0.67744167588947923</v>
      </c>
    </row>
    <row r="58" spans="1:211" x14ac:dyDescent="0.25">
      <c r="A58" t="s">
        <v>3720</v>
      </c>
      <c r="B58">
        <v>53</v>
      </c>
      <c r="C58">
        <v>2471</v>
      </c>
      <c r="D58">
        <v>3721</v>
      </c>
      <c r="E58">
        <v>3925</v>
      </c>
      <c r="F58">
        <v>1671</v>
      </c>
      <c r="G58">
        <v>4990</v>
      </c>
      <c r="H58">
        <v>4911</v>
      </c>
      <c r="I58">
        <v>15</v>
      </c>
      <c r="J58">
        <v>0</v>
      </c>
      <c r="K58">
        <v>24</v>
      </c>
      <c r="L58">
        <v>24</v>
      </c>
      <c r="M58">
        <v>0</v>
      </c>
      <c r="N58">
        <v>0</v>
      </c>
      <c r="O58">
        <v>0</v>
      </c>
      <c r="P58">
        <v>0</v>
      </c>
      <c r="Q58">
        <v>-3</v>
      </c>
      <c r="R58">
        <v>-3</v>
      </c>
      <c r="S58">
        <v>0</v>
      </c>
      <c r="T58">
        <v>39</v>
      </c>
      <c r="U58">
        <v>0</v>
      </c>
      <c r="V58">
        <v>87</v>
      </c>
      <c r="W58">
        <v>29</v>
      </c>
      <c r="X58">
        <v>1</v>
      </c>
      <c r="Y58">
        <v>1</v>
      </c>
      <c r="Z58">
        <v>1</v>
      </c>
      <c r="AA58">
        <v>0</v>
      </c>
      <c r="AB58">
        <v>120</v>
      </c>
      <c r="AC58">
        <v>6</v>
      </c>
      <c r="AD58">
        <v>-3</v>
      </c>
      <c r="AE58">
        <v>-3</v>
      </c>
      <c r="AF58">
        <v>249</v>
      </c>
      <c r="AG58">
        <v>1</v>
      </c>
      <c r="AH58">
        <v>0</v>
      </c>
      <c r="AI58">
        <v>1</v>
      </c>
      <c r="AJ58">
        <v>100</v>
      </c>
      <c r="AK58">
        <v>-3</v>
      </c>
      <c r="AL58">
        <v>-3</v>
      </c>
      <c r="AM58">
        <v>-3</v>
      </c>
      <c r="AN58">
        <v>1</v>
      </c>
      <c r="AO58">
        <v>0</v>
      </c>
      <c r="AP58">
        <v>1</v>
      </c>
      <c r="AQ58">
        <v>0</v>
      </c>
      <c r="AR58">
        <v>0</v>
      </c>
      <c r="AS58">
        <v>0</v>
      </c>
      <c r="AT58">
        <v>5</v>
      </c>
      <c r="AU58">
        <v>0</v>
      </c>
      <c r="AV58">
        <v>120</v>
      </c>
      <c r="AW58">
        <v>3</v>
      </c>
      <c r="AX58">
        <v>6</v>
      </c>
      <c r="AY58">
        <v>-3</v>
      </c>
      <c r="AZ58">
        <v>-3</v>
      </c>
      <c r="BA58">
        <v>53</v>
      </c>
      <c r="BB58">
        <v>288</v>
      </c>
      <c r="BC58">
        <v>308</v>
      </c>
      <c r="BD58">
        <v>0</v>
      </c>
      <c r="BE58">
        <v>-46</v>
      </c>
      <c r="BH58">
        <v>15</v>
      </c>
      <c r="BI58">
        <v>0</v>
      </c>
      <c r="BJ58">
        <v>1</v>
      </c>
      <c r="BK58">
        <v>1</v>
      </c>
      <c r="BL58">
        <v>0</v>
      </c>
      <c r="BM58">
        <v>0</v>
      </c>
      <c r="BN58">
        <v>0</v>
      </c>
      <c r="BO58">
        <v>0</v>
      </c>
      <c r="BP58">
        <v>-3</v>
      </c>
      <c r="BQ58">
        <v>-3</v>
      </c>
      <c r="BR58">
        <v>0</v>
      </c>
      <c r="BS58">
        <v>16</v>
      </c>
      <c r="BT58">
        <v>0</v>
      </c>
      <c r="BU58">
        <v>11</v>
      </c>
      <c r="BV58">
        <v>3</v>
      </c>
      <c r="BW58">
        <v>1</v>
      </c>
      <c r="BX58">
        <v>1</v>
      </c>
      <c r="BY58">
        <v>1</v>
      </c>
      <c r="BZ58">
        <v>1</v>
      </c>
      <c r="CA58">
        <v>160</v>
      </c>
      <c r="CB58">
        <v>12</v>
      </c>
      <c r="CC58">
        <v>-3</v>
      </c>
      <c r="CD58">
        <v>-3</v>
      </c>
      <c r="CE58">
        <v>313</v>
      </c>
      <c r="CF58">
        <v>1</v>
      </c>
      <c r="CG58">
        <v>1</v>
      </c>
      <c r="CH58">
        <v>1</v>
      </c>
      <c r="CI58">
        <v>150</v>
      </c>
      <c r="CJ58">
        <v>-3</v>
      </c>
      <c r="CK58">
        <v>-3</v>
      </c>
      <c r="CL58">
        <v>-3</v>
      </c>
      <c r="CM58">
        <v>0</v>
      </c>
      <c r="CN58">
        <v>1</v>
      </c>
      <c r="CO58">
        <v>0</v>
      </c>
      <c r="CP58">
        <v>1</v>
      </c>
      <c r="CQ58">
        <v>0</v>
      </c>
      <c r="CR58">
        <v>0</v>
      </c>
      <c r="CS58">
        <v>0</v>
      </c>
      <c r="CT58">
        <v>5</v>
      </c>
      <c r="CU58">
        <v>160</v>
      </c>
      <c r="CV58">
        <v>4</v>
      </c>
      <c r="CW58">
        <v>12</v>
      </c>
      <c r="CX58">
        <v>-3</v>
      </c>
      <c r="CY58">
        <v>-3</v>
      </c>
      <c r="CZ58">
        <v>4</v>
      </c>
      <c r="DA58">
        <v>334</v>
      </c>
      <c r="DB58">
        <v>434</v>
      </c>
      <c r="DC58">
        <v>1</v>
      </c>
      <c r="DD58">
        <v>46</v>
      </c>
      <c r="DG58">
        <v>14.213746223564954</v>
      </c>
      <c r="DH58">
        <v>0</v>
      </c>
      <c r="DI58">
        <v>12.691951161577295</v>
      </c>
      <c r="DJ58">
        <v>12.693234831474209</v>
      </c>
      <c r="DK58">
        <v>0.49392522083598767</v>
      </c>
      <c r="DL58">
        <v>1.2084592145015106E-3</v>
      </c>
      <c r="DM58">
        <v>30.714041722458767</v>
      </c>
      <c r="DN58">
        <v>0.51190069537431271</v>
      </c>
      <c r="DO58">
        <v>0</v>
      </c>
      <c r="DP58">
        <v>0</v>
      </c>
      <c r="DQ58">
        <v>10.238013907486252</v>
      </c>
      <c r="DR58">
        <v>54.017684746571945</v>
      </c>
      <c r="DS58">
        <v>5.9768664461215926E-2</v>
      </c>
      <c r="DT58">
        <v>95.551250940962447</v>
      </c>
      <c r="DU58">
        <v>31.48837555745515</v>
      </c>
      <c r="DV58">
        <v>0.99879154078549848</v>
      </c>
      <c r="DW58">
        <v>0.99033232628398793</v>
      </c>
      <c r="DX58">
        <v>0.82915407854984902</v>
      </c>
      <c r="DY58">
        <v>0</v>
      </c>
      <c r="DZ58">
        <v>93.092040130511137</v>
      </c>
      <c r="EA58">
        <v>5.3899616978937086</v>
      </c>
      <c r="EB58">
        <v>0</v>
      </c>
      <c r="EC58">
        <v>0</v>
      </c>
      <c r="ED58">
        <v>224.26454353073441</v>
      </c>
      <c r="EE58">
        <v>0.8472237505263035</v>
      </c>
      <c r="EF58">
        <v>0.40406958885005367</v>
      </c>
      <c r="EG58">
        <v>0.69599927871653389</v>
      </c>
      <c r="EH58">
        <v>116.08192029842914</v>
      </c>
      <c r="EI58">
        <v>0</v>
      </c>
      <c r="EJ58">
        <v>0</v>
      </c>
      <c r="EK58">
        <v>0</v>
      </c>
      <c r="EL58">
        <v>0.90320437246416863</v>
      </c>
      <c r="EM58">
        <v>8.3510653330857609E-2</v>
      </c>
      <c r="EN58">
        <v>0.22930513595166163</v>
      </c>
      <c r="EO58">
        <v>0.22930513595166163</v>
      </c>
      <c r="EP58">
        <v>0.29909365558912387</v>
      </c>
      <c r="EQ58">
        <v>0.29909365558912387</v>
      </c>
      <c r="ER58">
        <v>8.6238670694864048</v>
      </c>
      <c r="ES58">
        <v>8.6238670694864048</v>
      </c>
      <c r="ET58">
        <v>122.96913173225967</v>
      </c>
      <c r="EU58">
        <v>2.8182779456193354</v>
      </c>
      <c r="EV58">
        <v>5.8384578410536569</v>
      </c>
      <c r="EW58">
        <v>0</v>
      </c>
      <c r="EX58">
        <v>0</v>
      </c>
      <c r="EY58">
        <v>44.548954374293473</v>
      </c>
      <c r="EZ58">
        <v>294.09030380285964</v>
      </c>
      <c r="FA58">
        <v>310.2021912994461</v>
      </c>
      <c r="FB58">
        <v>0.3471547839898726</v>
      </c>
      <c r="FC58">
        <v>12.655634194727789</v>
      </c>
      <c r="FD58">
        <v>0.46876289647773145</v>
      </c>
      <c r="FF58">
        <v>14.213746223564954</v>
      </c>
      <c r="FG58">
        <v>0</v>
      </c>
      <c r="FH58">
        <v>2.2973223724370593</v>
      </c>
      <c r="FI58">
        <v>2.2357381131692176</v>
      </c>
      <c r="FJ58">
        <v>0.59158534070519231</v>
      </c>
      <c r="FK58">
        <v>1.2084592145015106E-3</v>
      </c>
      <c r="FL58">
        <v>33.201678277958173</v>
      </c>
      <c r="FM58">
        <v>0.55336130463263633</v>
      </c>
      <c r="FN58">
        <v>0</v>
      </c>
      <c r="FO58">
        <v>0</v>
      </c>
      <c r="FP58">
        <v>11.067226092652726</v>
      </c>
      <c r="FQ58">
        <v>47.327458962986242</v>
      </c>
      <c r="FR58">
        <v>0</v>
      </c>
      <c r="FS58">
        <v>11.528984571651499</v>
      </c>
      <c r="FT58">
        <v>3.6526730601150597</v>
      </c>
      <c r="FU58">
        <v>0.99879154078549848</v>
      </c>
      <c r="FV58">
        <v>0.99033232628398793</v>
      </c>
      <c r="FW58">
        <v>0.82915407854984902</v>
      </c>
      <c r="FX58">
        <v>0.40957415136136899</v>
      </c>
      <c r="FY58">
        <v>110.57562187065216</v>
      </c>
      <c r="FZ58">
        <v>7.7873711404235522</v>
      </c>
      <c r="GA58">
        <v>0</v>
      </c>
      <c r="GB58">
        <v>0</v>
      </c>
      <c r="GC58">
        <v>253.35287083721681</v>
      </c>
      <c r="GD58">
        <v>0.62433604565195999</v>
      </c>
      <c r="GE58">
        <v>0.72618610909978742</v>
      </c>
      <c r="GF58">
        <v>0.85796420071282919</v>
      </c>
      <c r="GG58">
        <v>118.66314199395771</v>
      </c>
      <c r="GH58">
        <v>0</v>
      </c>
      <c r="GI58">
        <v>0</v>
      </c>
      <c r="GJ58">
        <v>0</v>
      </c>
      <c r="GK58">
        <v>2.6440956191321807E-2</v>
      </c>
      <c r="GL58">
        <v>0.28769620839840815</v>
      </c>
      <c r="GM58">
        <v>0.22930513595166163</v>
      </c>
      <c r="GN58">
        <v>0.22930513595166163</v>
      </c>
      <c r="GO58">
        <v>0.29909365558912387</v>
      </c>
      <c r="GP58">
        <v>0.29909365558912387</v>
      </c>
      <c r="GQ58">
        <v>8.6238670694864048</v>
      </c>
      <c r="GR58">
        <v>8.6238670694864048</v>
      </c>
      <c r="GS58">
        <v>140.18130997188089</v>
      </c>
      <c r="GT58">
        <v>3.2278520969807039</v>
      </c>
      <c r="GU58">
        <v>8.4250755287009067</v>
      </c>
      <c r="GV58">
        <v>0</v>
      </c>
      <c r="GW58">
        <v>0</v>
      </c>
      <c r="GX58">
        <v>6.5087229168829612</v>
      </c>
      <c r="GY58">
        <v>321.51901095608002</v>
      </c>
      <c r="GZ58">
        <v>350.12849711391641</v>
      </c>
      <c r="HA58">
        <v>0.65284521601012746</v>
      </c>
      <c r="HB58">
        <v>13.906642653113781</v>
      </c>
      <c r="HC58">
        <v>0.53123710352226849</v>
      </c>
    </row>
    <row r="59" spans="1:211" x14ac:dyDescent="0.25">
      <c r="A59" t="s">
        <v>3720</v>
      </c>
      <c r="B59">
        <v>54</v>
      </c>
      <c r="C59">
        <v>6348</v>
      </c>
      <c r="D59">
        <v>6314</v>
      </c>
      <c r="E59">
        <v>4125</v>
      </c>
      <c r="F59">
        <v>2122</v>
      </c>
      <c r="G59">
        <v>2992</v>
      </c>
      <c r="H59">
        <v>4501</v>
      </c>
      <c r="I59">
        <v>15</v>
      </c>
      <c r="J59">
        <v>0</v>
      </c>
      <c r="K59">
        <v>0</v>
      </c>
      <c r="L59">
        <v>0</v>
      </c>
      <c r="M59">
        <v>0</v>
      </c>
      <c r="N59">
        <v>0</v>
      </c>
      <c r="O59">
        <v>0</v>
      </c>
      <c r="P59">
        <v>0</v>
      </c>
      <c r="Q59">
        <v>-3</v>
      </c>
      <c r="R59">
        <v>-3</v>
      </c>
      <c r="S59">
        <v>0</v>
      </c>
      <c r="T59">
        <v>15</v>
      </c>
      <c r="U59">
        <v>0</v>
      </c>
      <c r="V59">
        <v>0</v>
      </c>
      <c r="W59">
        <v>0</v>
      </c>
      <c r="X59">
        <v>1</v>
      </c>
      <c r="Y59">
        <v>1</v>
      </c>
      <c r="Z59">
        <v>1</v>
      </c>
      <c r="AA59">
        <v>1</v>
      </c>
      <c r="AB59">
        <v>160</v>
      </c>
      <c r="AC59">
        <v>12</v>
      </c>
      <c r="AD59">
        <v>-3</v>
      </c>
      <c r="AE59">
        <v>-3</v>
      </c>
      <c r="AF59">
        <v>210</v>
      </c>
      <c r="AG59">
        <v>0</v>
      </c>
      <c r="AH59">
        <v>1</v>
      </c>
      <c r="AI59">
        <v>0</v>
      </c>
      <c r="AJ59">
        <v>50</v>
      </c>
      <c r="AK59">
        <v>-3</v>
      </c>
      <c r="AL59">
        <v>-3</v>
      </c>
      <c r="AM59">
        <v>-3</v>
      </c>
      <c r="AN59">
        <v>0</v>
      </c>
      <c r="AO59">
        <v>1</v>
      </c>
      <c r="AP59">
        <v>0</v>
      </c>
      <c r="AQ59">
        <v>0</v>
      </c>
      <c r="AR59">
        <v>1</v>
      </c>
      <c r="AS59">
        <v>0</v>
      </c>
      <c r="AT59">
        <v>25</v>
      </c>
      <c r="AU59">
        <v>0</v>
      </c>
      <c r="AV59">
        <v>160</v>
      </c>
      <c r="AW59">
        <v>4</v>
      </c>
      <c r="AX59">
        <v>12</v>
      </c>
      <c r="AY59">
        <v>-3</v>
      </c>
      <c r="AZ59">
        <v>-3</v>
      </c>
      <c r="BA59">
        <v>0</v>
      </c>
      <c r="BB59">
        <v>225</v>
      </c>
      <c r="BC59">
        <v>325</v>
      </c>
      <c r="BD59">
        <v>0</v>
      </c>
      <c r="BE59">
        <v>-194</v>
      </c>
      <c r="BH59">
        <v>15</v>
      </c>
      <c r="BI59">
        <v>0</v>
      </c>
      <c r="BJ59">
        <v>37</v>
      </c>
      <c r="BK59">
        <v>37</v>
      </c>
      <c r="BL59">
        <v>1</v>
      </c>
      <c r="BM59">
        <v>0</v>
      </c>
      <c r="BN59">
        <v>60</v>
      </c>
      <c r="BO59">
        <v>1</v>
      </c>
      <c r="BP59">
        <v>-3</v>
      </c>
      <c r="BQ59">
        <v>-3</v>
      </c>
      <c r="BR59">
        <v>20</v>
      </c>
      <c r="BS59">
        <v>112</v>
      </c>
      <c r="BT59">
        <v>0</v>
      </c>
      <c r="BU59">
        <v>37</v>
      </c>
      <c r="BV59">
        <v>12</v>
      </c>
      <c r="BW59">
        <v>1</v>
      </c>
      <c r="BX59">
        <v>1</v>
      </c>
      <c r="BY59">
        <v>1</v>
      </c>
      <c r="BZ59">
        <v>1</v>
      </c>
      <c r="CA59">
        <v>120</v>
      </c>
      <c r="CB59">
        <v>11</v>
      </c>
      <c r="CC59">
        <v>-3</v>
      </c>
      <c r="CD59">
        <v>-3</v>
      </c>
      <c r="CE59">
        <v>282</v>
      </c>
      <c r="CF59">
        <v>1</v>
      </c>
      <c r="CG59">
        <v>1</v>
      </c>
      <c r="CH59">
        <v>1</v>
      </c>
      <c r="CI59">
        <v>150</v>
      </c>
      <c r="CJ59">
        <v>-3</v>
      </c>
      <c r="CK59">
        <v>-3</v>
      </c>
      <c r="CL59">
        <v>-3</v>
      </c>
      <c r="CM59">
        <v>1</v>
      </c>
      <c r="CN59">
        <v>1</v>
      </c>
      <c r="CO59">
        <v>0</v>
      </c>
      <c r="CP59">
        <v>0</v>
      </c>
      <c r="CQ59">
        <v>0</v>
      </c>
      <c r="CR59">
        <v>1</v>
      </c>
      <c r="CS59">
        <v>0</v>
      </c>
      <c r="CT59">
        <v>25</v>
      </c>
      <c r="CU59">
        <v>180</v>
      </c>
      <c r="CV59">
        <v>4</v>
      </c>
      <c r="CW59">
        <v>12</v>
      </c>
      <c r="CX59">
        <v>-3</v>
      </c>
      <c r="CY59">
        <v>-3</v>
      </c>
      <c r="CZ59">
        <v>49</v>
      </c>
      <c r="DA59">
        <v>419</v>
      </c>
      <c r="DB59">
        <v>539</v>
      </c>
      <c r="DC59">
        <v>1</v>
      </c>
      <c r="DD59">
        <v>194</v>
      </c>
      <c r="DG59">
        <v>14.213746223564954</v>
      </c>
      <c r="DH59">
        <v>2.6934512513308834E-2</v>
      </c>
      <c r="DI59">
        <v>3.3041761863772412</v>
      </c>
      <c r="DJ59">
        <v>3.2658041746029061</v>
      </c>
      <c r="DK59">
        <v>0.53837122294518525</v>
      </c>
      <c r="DL59">
        <v>1.2084592145015106E-3</v>
      </c>
      <c r="DM59">
        <v>34.523462171495453</v>
      </c>
      <c r="DN59">
        <v>0.57539103619159082</v>
      </c>
      <c r="DO59">
        <v>0</v>
      </c>
      <c r="DP59">
        <v>0</v>
      </c>
      <c r="DQ59">
        <v>11.507820723831813</v>
      </c>
      <c r="DR59">
        <v>48.919513228582773</v>
      </c>
      <c r="DS59">
        <v>8.2769245189040025E-2</v>
      </c>
      <c r="DT59">
        <v>19.041988804068453</v>
      </c>
      <c r="DU59">
        <v>6.327374679017975</v>
      </c>
      <c r="DV59">
        <v>0.99879154078549848</v>
      </c>
      <c r="DW59">
        <v>0.99033232628398793</v>
      </c>
      <c r="DX59">
        <v>0.82915407854984902</v>
      </c>
      <c r="DY59">
        <v>0.38919076150649301</v>
      </c>
      <c r="DZ59">
        <v>99.629925307694577</v>
      </c>
      <c r="EA59">
        <v>6.9052906536557117</v>
      </c>
      <c r="EB59">
        <v>0</v>
      </c>
      <c r="EC59">
        <v>0</v>
      </c>
      <c r="ED59">
        <v>211.04074531225945</v>
      </c>
      <c r="EE59">
        <v>0.61560248910748561</v>
      </c>
      <c r="EF59">
        <v>0.63015338321119618</v>
      </c>
      <c r="EG59">
        <v>0.67928969517484639</v>
      </c>
      <c r="EH59">
        <v>105.35796014031524</v>
      </c>
      <c r="EI59">
        <v>0</v>
      </c>
      <c r="EJ59">
        <v>0</v>
      </c>
      <c r="EK59">
        <v>0</v>
      </c>
      <c r="EL59">
        <v>2.9511239954561064E-2</v>
      </c>
      <c r="EM59">
        <v>0.24368028177152645</v>
      </c>
      <c r="EN59">
        <v>0.22930513595166163</v>
      </c>
      <c r="EO59">
        <v>0.22930513595166163</v>
      </c>
      <c r="EP59">
        <v>0.29909365558912387</v>
      </c>
      <c r="EQ59">
        <v>0.29909365558912387</v>
      </c>
      <c r="ER59">
        <v>8.6238670694864048</v>
      </c>
      <c r="ES59">
        <v>8.6238670694864048</v>
      </c>
      <c r="ET59">
        <v>139.80656900886493</v>
      </c>
      <c r="EU59">
        <v>3.2074687071258281</v>
      </c>
      <c r="EV59">
        <v>8.0324598600572656</v>
      </c>
      <c r="EW59">
        <v>0</v>
      </c>
      <c r="EX59">
        <v>0</v>
      </c>
      <c r="EY59">
        <v>7.2449542123030426</v>
      </c>
      <c r="EZ59">
        <v>269.53827187466612</v>
      </c>
      <c r="FA59">
        <v>303.42468863063118</v>
      </c>
      <c r="FB59">
        <v>0.17344948590716375</v>
      </c>
      <c r="FC59">
        <v>-39.187301756333703</v>
      </c>
      <c r="FD59">
        <v>6.1825398598652659E-2</v>
      </c>
      <c r="FF59">
        <v>14.213746223564954</v>
      </c>
      <c r="FG59">
        <v>0</v>
      </c>
      <c r="FH59">
        <v>31.030263591606104</v>
      </c>
      <c r="FI59">
        <v>30.937863945907083</v>
      </c>
      <c r="FJ59">
        <v>0.76344410876132929</v>
      </c>
      <c r="FK59">
        <v>1.2084592145015106E-3</v>
      </c>
      <c r="FL59">
        <v>51.752841357126066</v>
      </c>
      <c r="FM59">
        <v>0.8625473559521013</v>
      </c>
      <c r="FN59">
        <v>0</v>
      </c>
      <c r="FO59">
        <v>0</v>
      </c>
      <c r="FP59">
        <v>17.250947119042028</v>
      </c>
      <c r="FQ59">
        <v>96.384319390126166</v>
      </c>
      <c r="FR59">
        <v>0.10479172603666946</v>
      </c>
      <c r="FS59">
        <v>34.17711976904085</v>
      </c>
      <c r="FT59">
        <v>11.069965821602995</v>
      </c>
      <c r="FU59">
        <v>0.99879154078549848</v>
      </c>
      <c r="FV59">
        <v>0.99033232628398793</v>
      </c>
      <c r="FW59">
        <v>0.82915407854984902</v>
      </c>
      <c r="FX59">
        <v>0.42389852499034752</v>
      </c>
      <c r="FY59">
        <v>99.706983882085481</v>
      </c>
      <c r="FZ59">
        <v>7.1627132516423035</v>
      </c>
      <c r="GA59">
        <v>0</v>
      </c>
      <c r="GB59">
        <v>0</v>
      </c>
      <c r="GC59">
        <v>225.48765352527758</v>
      </c>
      <c r="GD59">
        <v>0.72466754417060808</v>
      </c>
      <c r="GE59">
        <v>0.80703601603925823</v>
      </c>
      <c r="GF59">
        <v>0.72935298945633864</v>
      </c>
      <c r="GG59">
        <v>118.66314199395771</v>
      </c>
      <c r="GH59">
        <v>0</v>
      </c>
      <c r="GI59">
        <v>0</v>
      </c>
      <c r="GJ59">
        <v>0</v>
      </c>
      <c r="GK59">
        <v>0.88068486686835212</v>
      </c>
      <c r="GL59">
        <v>0.28608587239354499</v>
      </c>
      <c r="GM59">
        <v>0.22930513595166163</v>
      </c>
      <c r="GN59">
        <v>0.22930513595166163</v>
      </c>
      <c r="GO59">
        <v>0.29909365558912387</v>
      </c>
      <c r="GP59">
        <v>0.29909365558912387</v>
      </c>
      <c r="GQ59">
        <v>8.6238670694864048</v>
      </c>
      <c r="GR59">
        <v>8.6238670694864048</v>
      </c>
      <c r="GS59">
        <v>146.93800594342935</v>
      </c>
      <c r="GT59">
        <v>3.2421764706096829</v>
      </c>
      <c r="GU59">
        <v>8.4114017422363911</v>
      </c>
      <c r="GV59">
        <v>0</v>
      </c>
      <c r="GW59">
        <v>0</v>
      </c>
      <c r="GX59">
        <v>43.021875054016625</v>
      </c>
      <c r="GY59">
        <v>337.34791021279779</v>
      </c>
      <c r="GZ59">
        <v>383.65551230091887</v>
      </c>
      <c r="HA59">
        <v>0.8265505140928362</v>
      </c>
      <c r="HB59">
        <v>36.078422417389113</v>
      </c>
      <c r="HC59">
        <v>0.93817460140134734</v>
      </c>
    </row>
    <row r="60" spans="1:211" x14ac:dyDescent="0.25">
      <c r="A60" t="s">
        <v>3720</v>
      </c>
      <c r="B60">
        <v>55</v>
      </c>
      <c r="C60">
        <v>3024</v>
      </c>
      <c r="D60">
        <v>231</v>
      </c>
      <c r="E60">
        <v>3035</v>
      </c>
      <c r="F60">
        <v>1266</v>
      </c>
      <c r="G60">
        <v>5511</v>
      </c>
      <c r="H60">
        <v>599</v>
      </c>
      <c r="I60">
        <v>15</v>
      </c>
      <c r="J60">
        <v>0</v>
      </c>
      <c r="K60">
        <v>0</v>
      </c>
      <c r="L60">
        <v>0</v>
      </c>
      <c r="M60">
        <v>1</v>
      </c>
      <c r="N60">
        <v>0</v>
      </c>
      <c r="O60">
        <v>60</v>
      </c>
      <c r="P60">
        <v>1</v>
      </c>
      <c r="Q60">
        <v>-3</v>
      </c>
      <c r="R60">
        <v>-3</v>
      </c>
      <c r="S60">
        <v>20</v>
      </c>
      <c r="T60">
        <v>75</v>
      </c>
      <c r="U60">
        <v>0</v>
      </c>
      <c r="V60">
        <v>0</v>
      </c>
      <c r="W60">
        <v>0</v>
      </c>
      <c r="X60">
        <v>1</v>
      </c>
      <c r="Y60">
        <v>1</v>
      </c>
      <c r="Z60">
        <v>1</v>
      </c>
      <c r="AA60">
        <v>1</v>
      </c>
      <c r="AB60">
        <v>120</v>
      </c>
      <c r="AC60">
        <v>11</v>
      </c>
      <c r="AD60">
        <v>-3</v>
      </c>
      <c r="AE60">
        <v>-3</v>
      </c>
      <c r="AF60">
        <v>220</v>
      </c>
      <c r="AG60">
        <v>1</v>
      </c>
      <c r="AH60">
        <v>1</v>
      </c>
      <c r="AI60">
        <v>0</v>
      </c>
      <c r="AJ60">
        <v>100</v>
      </c>
      <c r="AK60">
        <v>-3</v>
      </c>
      <c r="AL60">
        <v>-3</v>
      </c>
      <c r="AM60">
        <v>-3</v>
      </c>
      <c r="AN60">
        <v>0</v>
      </c>
      <c r="AO60">
        <v>1</v>
      </c>
      <c r="AP60">
        <v>0</v>
      </c>
      <c r="AQ60">
        <v>0</v>
      </c>
      <c r="AR60">
        <v>0</v>
      </c>
      <c r="AS60">
        <v>0</v>
      </c>
      <c r="AT60">
        <v>0</v>
      </c>
      <c r="AU60">
        <v>0</v>
      </c>
      <c r="AV60">
        <v>180</v>
      </c>
      <c r="AW60">
        <v>4</v>
      </c>
      <c r="AX60">
        <v>12</v>
      </c>
      <c r="AY60">
        <v>-3</v>
      </c>
      <c r="AZ60">
        <v>-3</v>
      </c>
      <c r="BA60">
        <v>0</v>
      </c>
      <c r="BB60">
        <v>295</v>
      </c>
      <c r="BC60">
        <v>395</v>
      </c>
      <c r="BD60">
        <v>1</v>
      </c>
      <c r="BE60">
        <v>40</v>
      </c>
      <c r="BH60">
        <v>15</v>
      </c>
      <c r="BI60">
        <v>0</v>
      </c>
      <c r="BJ60">
        <v>0</v>
      </c>
      <c r="BK60">
        <v>0</v>
      </c>
      <c r="BL60">
        <v>1</v>
      </c>
      <c r="BM60">
        <v>0</v>
      </c>
      <c r="BN60">
        <v>60</v>
      </c>
      <c r="BO60">
        <v>1</v>
      </c>
      <c r="BP60">
        <v>-3</v>
      </c>
      <c r="BQ60">
        <v>-3</v>
      </c>
      <c r="BR60">
        <v>20</v>
      </c>
      <c r="BS60">
        <v>75</v>
      </c>
      <c r="BT60">
        <v>0</v>
      </c>
      <c r="BU60">
        <v>0</v>
      </c>
      <c r="BV60">
        <v>0</v>
      </c>
      <c r="BW60">
        <v>1</v>
      </c>
      <c r="BX60">
        <v>1</v>
      </c>
      <c r="BY60">
        <v>1</v>
      </c>
      <c r="BZ60">
        <v>0</v>
      </c>
      <c r="CA60">
        <v>80</v>
      </c>
      <c r="CB60">
        <v>5</v>
      </c>
      <c r="CC60">
        <v>-3</v>
      </c>
      <c r="CD60">
        <v>-3</v>
      </c>
      <c r="CE60">
        <v>180</v>
      </c>
      <c r="CF60">
        <v>0</v>
      </c>
      <c r="CG60">
        <v>1</v>
      </c>
      <c r="CH60">
        <v>1</v>
      </c>
      <c r="CI60">
        <v>100</v>
      </c>
      <c r="CJ60">
        <v>-3</v>
      </c>
      <c r="CK60">
        <v>-3</v>
      </c>
      <c r="CL60">
        <v>-3</v>
      </c>
      <c r="CM60">
        <v>0</v>
      </c>
      <c r="CN60">
        <v>0</v>
      </c>
      <c r="CO60">
        <v>0</v>
      </c>
      <c r="CP60">
        <v>0</v>
      </c>
      <c r="CQ60">
        <v>0</v>
      </c>
      <c r="CR60">
        <v>0</v>
      </c>
      <c r="CS60">
        <v>0</v>
      </c>
      <c r="CT60">
        <v>0</v>
      </c>
      <c r="CU60">
        <v>140</v>
      </c>
      <c r="CV60">
        <v>3</v>
      </c>
      <c r="CW60">
        <v>6</v>
      </c>
      <c r="CX60">
        <v>-3</v>
      </c>
      <c r="CY60">
        <v>-3</v>
      </c>
      <c r="CZ60">
        <v>0</v>
      </c>
      <c r="DA60">
        <v>255</v>
      </c>
      <c r="DB60">
        <v>255</v>
      </c>
      <c r="DC60">
        <v>0</v>
      </c>
      <c r="DD60">
        <v>-40</v>
      </c>
      <c r="DG60">
        <v>14.213746223564954</v>
      </c>
      <c r="DH60">
        <v>0</v>
      </c>
      <c r="DI60">
        <v>1.7188736856038853</v>
      </c>
      <c r="DJ60">
        <v>1.7169912278608883</v>
      </c>
      <c r="DK60">
        <v>0.76344410876132929</v>
      </c>
      <c r="DL60">
        <v>1.2084592145015106E-3</v>
      </c>
      <c r="DM60">
        <v>56.131814317293426</v>
      </c>
      <c r="DN60">
        <v>0.93553023862155671</v>
      </c>
      <c r="DO60">
        <v>0</v>
      </c>
      <c r="DP60">
        <v>0</v>
      </c>
      <c r="DQ60">
        <v>18.710604772431136</v>
      </c>
      <c r="DR60">
        <v>72.006399253892397</v>
      </c>
      <c r="DS60">
        <v>0.98688804758347548</v>
      </c>
      <c r="DT60">
        <v>3.9941343623992194</v>
      </c>
      <c r="DU60">
        <v>1.4183223469021062</v>
      </c>
      <c r="DV60">
        <v>0.99879154078549848</v>
      </c>
      <c r="DW60">
        <v>0.99033232628398793</v>
      </c>
      <c r="DX60">
        <v>0.82915407854984902</v>
      </c>
      <c r="DY60">
        <v>0.35707424038681196</v>
      </c>
      <c r="DZ60">
        <v>96.785916775959322</v>
      </c>
      <c r="EA60">
        <v>7.1430577388454832</v>
      </c>
      <c r="EB60">
        <v>0</v>
      </c>
      <c r="EC60">
        <v>0</v>
      </c>
      <c r="ED60">
        <v>199.8279482914827</v>
      </c>
      <c r="EE60">
        <v>0.6293068401873958</v>
      </c>
      <c r="EF60">
        <v>0.66358615039946911</v>
      </c>
      <c r="EG60">
        <v>0.51377265368390068</v>
      </c>
      <c r="EH60">
        <v>104.95055277083058</v>
      </c>
      <c r="EI60">
        <v>0</v>
      </c>
      <c r="EJ60">
        <v>0</v>
      </c>
      <c r="EK60">
        <v>0</v>
      </c>
      <c r="EL60">
        <v>1.6453601092889292E-2</v>
      </c>
      <c r="EM60">
        <v>0.27751890992121075</v>
      </c>
      <c r="EN60">
        <v>0.22930513595166163</v>
      </c>
      <c r="EO60">
        <v>0.22930513595166163</v>
      </c>
      <c r="EP60">
        <v>0.29909365558912387</v>
      </c>
      <c r="EQ60">
        <v>0.29909365558912387</v>
      </c>
      <c r="ER60">
        <v>8.6238670694864048</v>
      </c>
      <c r="ES60">
        <v>8.6238670694864048</v>
      </c>
      <c r="ET60">
        <v>145.72469221267704</v>
      </c>
      <c r="EU60">
        <v>3.1753521860061475</v>
      </c>
      <c r="EV60">
        <v>8.3378643856786319</v>
      </c>
      <c r="EW60">
        <v>0</v>
      </c>
      <c r="EX60">
        <v>0</v>
      </c>
      <c r="EY60">
        <v>3.3519916691454013</v>
      </c>
      <c r="EZ60">
        <v>299.16336056292312</v>
      </c>
      <c r="FA60">
        <v>322.70199861296351</v>
      </c>
      <c r="FB60">
        <v>0.64921241149769016</v>
      </c>
      <c r="FC60">
        <v>-17.473298503510705</v>
      </c>
      <c r="FD60">
        <v>0.57810378355427183</v>
      </c>
      <c r="FF60">
        <v>14.213746223564954</v>
      </c>
      <c r="FG60">
        <v>0.16876063856929707</v>
      </c>
      <c r="FH60">
        <v>3.2866359142102715</v>
      </c>
      <c r="FI60">
        <v>3.3362978779662358</v>
      </c>
      <c r="FJ60">
        <v>0.59212039618911816</v>
      </c>
      <c r="FK60">
        <v>1.2084592145015106E-3</v>
      </c>
      <c r="FL60">
        <v>34.42886717644884</v>
      </c>
      <c r="FM60">
        <v>0.5738144529408139</v>
      </c>
      <c r="FN60">
        <v>0</v>
      </c>
      <c r="FO60">
        <v>0</v>
      </c>
      <c r="FP60">
        <v>11.476289058816278</v>
      </c>
      <c r="FQ60">
        <v>50.554161397545698</v>
      </c>
      <c r="FR60">
        <v>2.3419253344061537E-2</v>
      </c>
      <c r="FS60">
        <v>1.3797176506818252</v>
      </c>
      <c r="FT60">
        <v>0.43181287081701769</v>
      </c>
      <c r="FU60">
        <v>0.99879154078549848</v>
      </c>
      <c r="FV60">
        <v>0.99033232628398793</v>
      </c>
      <c r="FW60">
        <v>0.82915407854984902</v>
      </c>
      <c r="FX60">
        <v>0</v>
      </c>
      <c r="FY60">
        <v>93.250380397248591</v>
      </c>
      <c r="FZ60">
        <v>5.8428371323888051</v>
      </c>
      <c r="GA60">
        <v>0</v>
      </c>
      <c r="GB60">
        <v>0</v>
      </c>
      <c r="GC60">
        <v>205.29932669144915</v>
      </c>
      <c r="GD60">
        <v>0.5840539702069435</v>
      </c>
      <c r="GE60">
        <v>0.74620214880623204</v>
      </c>
      <c r="GF60">
        <v>0.62178380298214508</v>
      </c>
      <c r="GG60">
        <v>110.99213356954746</v>
      </c>
      <c r="GH60">
        <v>0</v>
      </c>
      <c r="GI60">
        <v>0</v>
      </c>
      <c r="GJ60">
        <v>0</v>
      </c>
      <c r="GK60">
        <v>1.3258578235271545E-2</v>
      </c>
      <c r="GL60">
        <v>0.14257079976315401</v>
      </c>
      <c r="GM60">
        <v>0.22930513595166163</v>
      </c>
      <c r="GN60">
        <v>0.22930513595166163</v>
      </c>
      <c r="GO60">
        <v>0.29909365558912387</v>
      </c>
      <c r="GP60">
        <v>0.29909365558912387</v>
      </c>
      <c r="GQ60">
        <v>8.6238670694864048</v>
      </c>
      <c r="GR60">
        <v>8.6238670694864048</v>
      </c>
      <c r="GS60">
        <v>124.2074068835897</v>
      </c>
      <c r="GT60">
        <v>2.8182779456193354</v>
      </c>
      <c r="GU60">
        <v>6.8833292650053259</v>
      </c>
      <c r="GV60">
        <v>0</v>
      </c>
      <c r="GW60">
        <v>0</v>
      </c>
      <c r="GX60">
        <v>1.9244039410606928</v>
      </c>
      <c r="GY60">
        <v>272.42910104945082</v>
      </c>
      <c r="GZ60">
        <v>273.80136423341861</v>
      </c>
      <c r="HA60">
        <v>0.35078758850230984</v>
      </c>
      <c r="HB60">
        <v>-17.377997984360334</v>
      </c>
      <c r="HC60">
        <v>0.42189621644572817</v>
      </c>
    </row>
    <row r="61" spans="1:211" x14ac:dyDescent="0.25">
      <c r="A61" t="s">
        <v>3720</v>
      </c>
      <c r="B61">
        <v>56</v>
      </c>
      <c r="C61">
        <v>3238</v>
      </c>
      <c r="D61">
        <v>6414</v>
      </c>
      <c r="E61">
        <v>3196</v>
      </c>
      <c r="F61">
        <v>3802</v>
      </c>
      <c r="G61">
        <v>3339</v>
      </c>
      <c r="H61">
        <v>2930</v>
      </c>
      <c r="I61">
        <v>15</v>
      </c>
      <c r="J61">
        <v>0</v>
      </c>
      <c r="K61">
        <v>0</v>
      </c>
      <c r="L61">
        <v>0</v>
      </c>
      <c r="M61">
        <v>1</v>
      </c>
      <c r="N61">
        <v>0</v>
      </c>
      <c r="O61">
        <v>60</v>
      </c>
      <c r="P61">
        <v>1</v>
      </c>
      <c r="Q61">
        <v>-3</v>
      </c>
      <c r="R61">
        <v>-3</v>
      </c>
      <c r="S61">
        <v>20</v>
      </c>
      <c r="T61">
        <v>75</v>
      </c>
      <c r="U61">
        <v>0</v>
      </c>
      <c r="V61">
        <v>0</v>
      </c>
      <c r="W61">
        <v>0</v>
      </c>
      <c r="X61">
        <v>1</v>
      </c>
      <c r="Y61">
        <v>1</v>
      </c>
      <c r="Z61">
        <v>1</v>
      </c>
      <c r="AA61">
        <v>0</v>
      </c>
      <c r="AB61">
        <v>80</v>
      </c>
      <c r="AC61">
        <v>5</v>
      </c>
      <c r="AD61">
        <v>-3</v>
      </c>
      <c r="AE61">
        <v>-3</v>
      </c>
      <c r="AF61">
        <v>130</v>
      </c>
      <c r="AG61">
        <v>0</v>
      </c>
      <c r="AH61">
        <v>0</v>
      </c>
      <c r="AI61">
        <v>1</v>
      </c>
      <c r="AJ61">
        <v>50</v>
      </c>
      <c r="AK61">
        <v>-3</v>
      </c>
      <c r="AL61">
        <v>-3</v>
      </c>
      <c r="AM61">
        <v>-3</v>
      </c>
      <c r="AN61">
        <v>0</v>
      </c>
      <c r="AO61">
        <v>0</v>
      </c>
      <c r="AP61">
        <v>0</v>
      </c>
      <c r="AQ61">
        <v>0</v>
      </c>
      <c r="AR61">
        <v>0</v>
      </c>
      <c r="AS61">
        <v>4</v>
      </c>
      <c r="AT61">
        <v>0</v>
      </c>
      <c r="AU61">
        <v>100</v>
      </c>
      <c r="AV61">
        <v>140</v>
      </c>
      <c r="AW61">
        <v>3</v>
      </c>
      <c r="AX61">
        <v>6</v>
      </c>
      <c r="AY61">
        <v>-3</v>
      </c>
      <c r="AZ61">
        <v>-3</v>
      </c>
      <c r="BA61">
        <v>0</v>
      </c>
      <c r="BB61">
        <v>305</v>
      </c>
      <c r="BC61">
        <v>305</v>
      </c>
      <c r="BD61">
        <v>0</v>
      </c>
      <c r="BE61">
        <v>-55</v>
      </c>
      <c r="BH61">
        <v>15</v>
      </c>
      <c r="BI61">
        <v>0</v>
      </c>
      <c r="BJ61">
        <v>14</v>
      </c>
      <c r="BK61">
        <v>14</v>
      </c>
      <c r="BL61">
        <v>1</v>
      </c>
      <c r="BM61">
        <v>0</v>
      </c>
      <c r="BN61">
        <v>60</v>
      </c>
      <c r="BO61">
        <v>1</v>
      </c>
      <c r="BP61">
        <v>-3</v>
      </c>
      <c r="BQ61">
        <v>-3</v>
      </c>
      <c r="BR61">
        <v>20</v>
      </c>
      <c r="BS61">
        <v>89</v>
      </c>
      <c r="BT61">
        <v>0</v>
      </c>
      <c r="BU61">
        <v>3</v>
      </c>
      <c r="BV61">
        <v>1</v>
      </c>
      <c r="BW61">
        <v>1</v>
      </c>
      <c r="BX61">
        <v>1</v>
      </c>
      <c r="BY61">
        <v>1</v>
      </c>
      <c r="BZ61">
        <v>1</v>
      </c>
      <c r="CA61">
        <v>120</v>
      </c>
      <c r="CB61">
        <v>11</v>
      </c>
      <c r="CC61">
        <v>-3</v>
      </c>
      <c r="CD61">
        <v>-3</v>
      </c>
      <c r="CE61">
        <v>271</v>
      </c>
      <c r="CF61">
        <v>1</v>
      </c>
      <c r="CG61">
        <v>1</v>
      </c>
      <c r="CH61">
        <v>1</v>
      </c>
      <c r="CI61">
        <v>150</v>
      </c>
      <c r="CJ61">
        <v>-3</v>
      </c>
      <c r="CK61">
        <v>-3</v>
      </c>
      <c r="CL61">
        <v>-3</v>
      </c>
      <c r="CM61">
        <v>0</v>
      </c>
      <c r="CN61">
        <v>1</v>
      </c>
      <c r="CO61">
        <v>0</v>
      </c>
      <c r="CP61">
        <v>0</v>
      </c>
      <c r="CQ61">
        <v>4</v>
      </c>
      <c r="CR61">
        <v>0</v>
      </c>
      <c r="CS61">
        <v>100</v>
      </c>
      <c r="CT61">
        <v>0</v>
      </c>
      <c r="CU61">
        <v>180</v>
      </c>
      <c r="CV61">
        <v>4</v>
      </c>
      <c r="CW61">
        <v>12</v>
      </c>
      <c r="CX61">
        <v>-3</v>
      </c>
      <c r="CY61">
        <v>-3</v>
      </c>
      <c r="CZ61">
        <v>15</v>
      </c>
      <c r="DA61">
        <v>360</v>
      </c>
      <c r="DB61">
        <v>460</v>
      </c>
      <c r="DC61">
        <v>1</v>
      </c>
      <c r="DD61">
        <v>55</v>
      </c>
      <c r="DG61">
        <v>14.213746223564954</v>
      </c>
      <c r="DH61">
        <v>0</v>
      </c>
      <c r="DI61">
        <v>2.8473368794384095</v>
      </c>
      <c r="DJ61">
        <v>2.7345040757844141</v>
      </c>
      <c r="DK61">
        <v>0.76344410876132929</v>
      </c>
      <c r="DL61">
        <v>1.2084592145015106E-3</v>
      </c>
      <c r="DM61">
        <v>57.930061293377804</v>
      </c>
      <c r="DN61">
        <v>0.96550102155629691</v>
      </c>
      <c r="DO61">
        <v>0</v>
      </c>
      <c r="DP61">
        <v>0</v>
      </c>
      <c r="DQ61">
        <v>19.310020431125938</v>
      </c>
      <c r="DR61">
        <v>73.287318920006641</v>
      </c>
      <c r="DS61">
        <v>2.351364062483827E-2</v>
      </c>
      <c r="DT61">
        <v>0</v>
      </c>
      <c r="DU61">
        <v>0</v>
      </c>
      <c r="DV61">
        <v>0.99879154078549848</v>
      </c>
      <c r="DW61">
        <v>0.99033232628398793</v>
      </c>
      <c r="DX61">
        <v>0.82915407854984902</v>
      </c>
      <c r="DY61">
        <v>0</v>
      </c>
      <c r="DZ61">
        <v>88.46982568262905</v>
      </c>
      <c r="EA61">
        <v>5.8654157220069933</v>
      </c>
      <c r="EB61">
        <v>0</v>
      </c>
      <c r="EC61">
        <v>0</v>
      </c>
      <c r="ED61">
        <v>184.70802059781454</v>
      </c>
      <c r="EE61">
        <v>0.59722369444721313</v>
      </c>
      <c r="EF61">
        <v>0.54149585321134186</v>
      </c>
      <c r="EG61">
        <v>0.72275937570545801</v>
      </c>
      <c r="EH61">
        <v>103.98696746760399</v>
      </c>
      <c r="EI61">
        <v>0</v>
      </c>
      <c r="EJ61">
        <v>0</v>
      </c>
      <c r="EK61">
        <v>0</v>
      </c>
      <c r="EL61">
        <v>1.5241084552787831E-2</v>
      </c>
      <c r="EM61">
        <v>0.13162222859817918</v>
      </c>
      <c r="EN61">
        <v>0.22930513595166163</v>
      </c>
      <c r="EO61">
        <v>0.22930513595166163</v>
      </c>
      <c r="EP61">
        <v>0.29909365558912387</v>
      </c>
      <c r="EQ61">
        <v>0.29909365558912387</v>
      </c>
      <c r="ER61">
        <v>8.6238670694864048</v>
      </c>
      <c r="ES61">
        <v>8.6238670694864048</v>
      </c>
      <c r="ET61">
        <v>132.04113825589937</v>
      </c>
      <c r="EU61">
        <v>2.8182779456193359</v>
      </c>
      <c r="EV61">
        <v>6.722482167923463</v>
      </c>
      <c r="EW61">
        <v>0</v>
      </c>
      <c r="EX61">
        <v>0</v>
      </c>
      <c r="EY61">
        <v>2.8452892659723674</v>
      </c>
      <c r="EZ61">
        <v>304.75182040213195</v>
      </c>
      <c r="FA61">
        <v>310.67219912092173</v>
      </c>
      <c r="FB61">
        <v>0.34098999317911155</v>
      </c>
      <c r="FC61">
        <v>-22.507419537002033</v>
      </c>
      <c r="FD61">
        <v>0.24801440527454963</v>
      </c>
      <c r="FF61">
        <v>14.213746223564954</v>
      </c>
      <c r="FG61">
        <v>0</v>
      </c>
      <c r="FH61">
        <v>10.114358171274429</v>
      </c>
      <c r="FI61">
        <v>9.9835958824179123</v>
      </c>
      <c r="FJ61">
        <v>0.76344410876132929</v>
      </c>
      <c r="FK61">
        <v>1.2084592145015106E-3</v>
      </c>
      <c r="FL61">
        <v>59.890519504193769</v>
      </c>
      <c r="FM61">
        <v>0.99817532506989615</v>
      </c>
      <c r="FN61">
        <v>0</v>
      </c>
      <c r="FO61">
        <v>0</v>
      </c>
      <c r="FP61">
        <v>19.963506501397919</v>
      </c>
      <c r="FQ61">
        <v>83.142774776103607</v>
      </c>
      <c r="FR61">
        <v>3.763280439418739E-2</v>
      </c>
      <c r="FS61">
        <v>16.933810560789084</v>
      </c>
      <c r="FT61">
        <v>5.4190738724046685</v>
      </c>
      <c r="FU61">
        <v>0.99879154078549848</v>
      </c>
      <c r="FV61">
        <v>0.99033232628398793</v>
      </c>
      <c r="FW61">
        <v>0.82915407854984902</v>
      </c>
      <c r="FX61">
        <v>0.65988414635956893</v>
      </c>
      <c r="FY61">
        <v>101.30245497541947</v>
      </c>
      <c r="FZ61">
        <v>8.0188924920510427</v>
      </c>
      <c r="GA61">
        <v>0</v>
      </c>
      <c r="GB61">
        <v>0</v>
      </c>
      <c r="GC61">
        <v>230.74380349081315</v>
      </c>
      <c r="GD61">
        <v>0.73046205043478529</v>
      </c>
      <c r="GE61">
        <v>0.77021108389766102</v>
      </c>
      <c r="GF61">
        <v>0.7545243187233126</v>
      </c>
      <c r="GG61">
        <v>118.66314199395771</v>
      </c>
      <c r="GH61">
        <v>0</v>
      </c>
      <c r="GI61">
        <v>0</v>
      </c>
      <c r="GJ61">
        <v>0</v>
      </c>
      <c r="GK61">
        <v>9.3192498335428198E-2</v>
      </c>
      <c r="GL61">
        <v>0.28769620839840815</v>
      </c>
      <c r="GM61">
        <v>0.22930513595166163</v>
      </c>
      <c r="GN61">
        <v>0.22930513595166163</v>
      </c>
      <c r="GO61">
        <v>0.29909365558912387</v>
      </c>
      <c r="GP61">
        <v>0.29909365558912387</v>
      </c>
      <c r="GQ61">
        <v>8.6238670694864048</v>
      </c>
      <c r="GR61">
        <v>8.6238670694864048</v>
      </c>
      <c r="GS61">
        <v>159.08999018055408</v>
      </c>
      <c r="GT61">
        <v>3.4781620919789042</v>
      </c>
      <c r="GU61">
        <v>8.4250755287009067</v>
      </c>
      <c r="GV61">
        <v>0</v>
      </c>
      <c r="GW61">
        <v>0</v>
      </c>
      <c r="GX61">
        <v>15.177987755731689</v>
      </c>
      <c r="GY61">
        <v>333.3668579055032</v>
      </c>
      <c r="GZ61">
        <v>383.85243681635268</v>
      </c>
      <c r="HA61">
        <v>0.65901000682088839</v>
      </c>
      <c r="HB61">
        <v>24.525122234112658</v>
      </c>
      <c r="HC61">
        <v>0.75198559472545035</v>
      </c>
    </row>
    <row r="62" spans="1:211" x14ac:dyDescent="0.25">
      <c r="A62" t="s">
        <v>3720</v>
      </c>
      <c r="B62">
        <v>57</v>
      </c>
      <c r="C62">
        <v>1937</v>
      </c>
      <c r="D62">
        <v>6704</v>
      </c>
      <c r="E62">
        <v>3648</v>
      </c>
      <c r="F62">
        <v>5607</v>
      </c>
      <c r="G62">
        <v>1746</v>
      </c>
      <c r="H62">
        <v>5985</v>
      </c>
      <c r="I62">
        <v>15</v>
      </c>
      <c r="J62">
        <v>0</v>
      </c>
      <c r="K62">
        <v>0</v>
      </c>
      <c r="L62">
        <v>0</v>
      </c>
      <c r="M62">
        <v>0</v>
      </c>
      <c r="N62">
        <v>0</v>
      </c>
      <c r="O62">
        <v>0</v>
      </c>
      <c r="P62">
        <v>0</v>
      </c>
      <c r="Q62">
        <v>-3</v>
      </c>
      <c r="R62">
        <v>-3</v>
      </c>
      <c r="S62">
        <v>0</v>
      </c>
      <c r="T62">
        <v>15</v>
      </c>
      <c r="U62">
        <v>0</v>
      </c>
      <c r="V62">
        <v>0</v>
      </c>
      <c r="W62">
        <v>0</v>
      </c>
      <c r="X62">
        <v>1</v>
      </c>
      <c r="Y62">
        <v>1</v>
      </c>
      <c r="Z62">
        <v>1</v>
      </c>
      <c r="AA62">
        <v>1</v>
      </c>
      <c r="AB62">
        <v>160</v>
      </c>
      <c r="AC62">
        <v>12</v>
      </c>
      <c r="AD62">
        <v>-3</v>
      </c>
      <c r="AE62">
        <v>-3</v>
      </c>
      <c r="AF62">
        <v>260</v>
      </c>
      <c r="AG62">
        <v>1</v>
      </c>
      <c r="AH62">
        <v>0</v>
      </c>
      <c r="AI62">
        <v>1</v>
      </c>
      <c r="AJ62">
        <v>100</v>
      </c>
      <c r="AK62">
        <v>-3</v>
      </c>
      <c r="AL62">
        <v>-3</v>
      </c>
      <c r="AM62">
        <v>-3</v>
      </c>
      <c r="AN62">
        <v>0</v>
      </c>
      <c r="AO62">
        <v>1</v>
      </c>
      <c r="AP62">
        <v>0</v>
      </c>
      <c r="AQ62">
        <v>1</v>
      </c>
      <c r="AR62">
        <v>0</v>
      </c>
      <c r="AS62">
        <v>0</v>
      </c>
      <c r="AT62">
        <v>0</v>
      </c>
      <c r="AU62">
        <v>5</v>
      </c>
      <c r="AV62">
        <v>160</v>
      </c>
      <c r="AW62">
        <v>4</v>
      </c>
      <c r="AX62">
        <v>12</v>
      </c>
      <c r="AY62">
        <v>-3</v>
      </c>
      <c r="AZ62">
        <v>-3</v>
      </c>
      <c r="BA62">
        <v>0</v>
      </c>
      <c r="BB62">
        <v>280</v>
      </c>
      <c r="BC62">
        <v>380</v>
      </c>
      <c r="BD62">
        <v>0</v>
      </c>
      <c r="BE62">
        <v>-3</v>
      </c>
      <c r="BH62">
        <v>15</v>
      </c>
      <c r="BI62">
        <v>0</v>
      </c>
      <c r="BJ62">
        <v>14</v>
      </c>
      <c r="BK62">
        <v>14</v>
      </c>
      <c r="BL62">
        <v>1</v>
      </c>
      <c r="BM62">
        <v>0</v>
      </c>
      <c r="BN62">
        <v>60</v>
      </c>
      <c r="BO62">
        <v>1</v>
      </c>
      <c r="BP62">
        <v>-3</v>
      </c>
      <c r="BQ62">
        <v>-3</v>
      </c>
      <c r="BR62">
        <v>20</v>
      </c>
      <c r="BS62">
        <v>89</v>
      </c>
      <c r="BT62">
        <v>0</v>
      </c>
      <c r="BU62">
        <v>43</v>
      </c>
      <c r="BV62">
        <v>14</v>
      </c>
      <c r="BW62">
        <v>1</v>
      </c>
      <c r="BX62">
        <v>1</v>
      </c>
      <c r="BY62">
        <v>1</v>
      </c>
      <c r="BZ62">
        <v>0</v>
      </c>
      <c r="CA62">
        <v>80</v>
      </c>
      <c r="CB62">
        <v>5</v>
      </c>
      <c r="CC62">
        <v>-3</v>
      </c>
      <c r="CD62">
        <v>-3</v>
      </c>
      <c r="CE62">
        <v>194</v>
      </c>
      <c r="CF62">
        <v>0</v>
      </c>
      <c r="CG62">
        <v>1</v>
      </c>
      <c r="CH62">
        <v>1</v>
      </c>
      <c r="CI62">
        <v>100</v>
      </c>
      <c r="CJ62">
        <v>-3</v>
      </c>
      <c r="CK62">
        <v>-3</v>
      </c>
      <c r="CL62">
        <v>-3</v>
      </c>
      <c r="CM62">
        <v>0</v>
      </c>
      <c r="CN62">
        <v>0</v>
      </c>
      <c r="CO62">
        <v>1</v>
      </c>
      <c r="CP62">
        <v>0</v>
      </c>
      <c r="CQ62">
        <v>0</v>
      </c>
      <c r="CR62">
        <v>0</v>
      </c>
      <c r="CS62">
        <v>5</v>
      </c>
      <c r="CT62">
        <v>0</v>
      </c>
      <c r="CU62">
        <v>140</v>
      </c>
      <c r="CV62">
        <v>3</v>
      </c>
      <c r="CW62">
        <v>6</v>
      </c>
      <c r="CX62">
        <v>-3</v>
      </c>
      <c r="CY62">
        <v>-3</v>
      </c>
      <c r="CZ62">
        <v>28</v>
      </c>
      <c r="DA62">
        <v>283</v>
      </c>
      <c r="DB62">
        <v>283</v>
      </c>
      <c r="DC62">
        <v>1</v>
      </c>
      <c r="DD62">
        <v>3</v>
      </c>
      <c r="DG62">
        <v>14.213746223564954</v>
      </c>
      <c r="DH62">
        <v>0</v>
      </c>
      <c r="DI62">
        <v>1.0683152749754092</v>
      </c>
      <c r="DJ62">
        <v>0.99862633584094551</v>
      </c>
      <c r="DK62">
        <v>0.39993680403696297</v>
      </c>
      <c r="DL62">
        <v>1.2084592145015106E-3</v>
      </c>
      <c r="DM62">
        <v>22.992788973676554</v>
      </c>
      <c r="DN62">
        <v>0.38321314956127583</v>
      </c>
      <c r="DO62">
        <v>0</v>
      </c>
      <c r="DP62">
        <v>0</v>
      </c>
      <c r="DQ62">
        <v>7.6642629912255185</v>
      </c>
      <c r="DR62">
        <v>41.560515665245404</v>
      </c>
      <c r="DS62">
        <v>5.6394852908905183E-2</v>
      </c>
      <c r="DT62">
        <v>0</v>
      </c>
      <c r="DU62">
        <v>0</v>
      </c>
      <c r="DV62">
        <v>0.99879154078549848</v>
      </c>
      <c r="DW62">
        <v>0.99033232628398793</v>
      </c>
      <c r="DX62">
        <v>0.82915407854984902</v>
      </c>
      <c r="DY62">
        <v>0.15024618188025218</v>
      </c>
      <c r="DZ62">
        <v>112.03696929806023</v>
      </c>
      <c r="EA62">
        <v>6.7771255671324173</v>
      </c>
      <c r="EB62">
        <v>0</v>
      </c>
      <c r="EC62">
        <v>0</v>
      </c>
      <c r="ED62">
        <v>238.41708072010613</v>
      </c>
      <c r="EE62">
        <v>0.69272714082701747</v>
      </c>
      <c r="EF62">
        <v>0.56055838287671067</v>
      </c>
      <c r="EG62">
        <v>0.83705408754660104</v>
      </c>
      <c r="EH62">
        <v>118.66314199395771</v>
      </c>
      <c r="EI62">
        <v>0</v>
      </c>
      <c r="EJ62">
        <v>0</v>
      </c>
      <c r="EK62">
        <v>0</v>
      </c>
      <c r="EL62">
        <v>9.9009900990099098E-3</v>
      </c>
      <c r="EM62">
        <v>0.18096775370300011</v>
      </c>
      <c r="EN62">
        <v>0.22930513595166163</v>
      </c>
      <c r="EO62">
        <v>0.22930513595166163</v>
      </c>
      <c r="EP62">
        <v>0.29909365558912387</v>
      </c>
      <c r="EQ62">
        <v>0.29909365558912387</v>
      </c>
      <c r="ER62">
        <v>8.6238670694864048</v>
      </c>
      <c r="ES62">
        <v>8.6238670694864048</v>
      </c>
      <c r="ET62">
        <v>126.40522809120903</v>
      </c>
      <c r="EU62">
        <v>2.9685241274995877</v>
      </c>
      <c r="EV62">
        <v>7.3772007794496535</v>
      </c>
      <c r="EW62">
        <v>0</v>
      </c>
      <c r="EX62">
        <v>0</v>
      </c>
      <c r="EY62">
        <v>0</v>
      </c>
      <c r="EZ62">
        <v>274.53442652688369</v>
      </c>
      <c r="FA62">
        <v>291.90305752927327</v>
      </c>
      <c r="FB62">
        <v>0.28636691157454858</v>
      </c>
      <c r="FC62">
        <v>-0.2180698695252925</v>
      </c>
      <c r="FD62">
        <v>0.41562487014154043</v>
      </c>
      <c r="FF62">
        <v>14.213746223564954</v>
      </c>
      <c r="FG62">
        <v>0.21415796143867638</v>
      </c>
      <c r="FH62">
        <v>11.917000444952841</v>
      </c>
      <c r="FI62">
        <v>11.828814981230305</v>
      </c>
      <c r="FJ62">
        <v>0.63132631019319796</v>
      </c>
      <c r="FK62">
        <v>1.2084592145015106E-3</v>
      </c>
      <c r="FL62">
        <v>37.41488351546667</v>
      </c>
      <c r="FM62">
        <v>0.62358139192444473</v>
      </c>
      <c r="FN62">
        <v>0</v>
      </c>
      <c r="FO62">
        <v>0</v>
      </c>
      <c r="FP62">
        <v>12.471627838488892</v>
      </c>
      <c r="FQ62">
        <v>56.221524644297055</v>
      </c>
      <c r="FR62">
        <v>5.1473168018250463E-2</v>
      </c>
      <c r="FS62">
        <v>20.08171901667227</v>
      </c>
      <c r="FT62">
        <v>6.6779766960287787</v>
      </c>
      <c r="FU62">
        <v>0.99879154078549848</v>
      </c>
      <c r="FV62">
        <v>0.99033232628398793</v>
      </c>
      <c r="FW62">
        <v>0.82915407854984902</v>
      </c>
      <c r="FX62">
        <v>0.24184281725100221</v>
      </c>
      <c r="FY62">
        <v>94.684642662152953</v>
      </c>
      <c r="FZ62">
        <v>6.0263849513093568</v>
      </c>
      <c r="GA62">
        <v>0</v>
      </c>
      <c r="GB62">
        <v>0</v>
      </c>
      <c r="GC62">
        <v>230.22410369006917</v>
      </c>
      <c r="GD62">
        <v>0.63083840335447294</v>
      </c>
      <c r="GE62">
        <v>0.76681958775222059</v>
      </c>
      <c r="GF62">
        <v>0.87049629240188153</v>
      </c>
      <c r="GG62">
        <v>118.66314199395771</v>
      </c>
      <c r="GH62">
        <v>0</v>
      </c>
      <c r="GI62">
        <v>0</v>
      </c>
      <c r="GJ62">
        <v>0</v>
      </c>
      <c r="GK62">
        <v>0.12818099476666067</v>
      </c>
      <c r="GL62">
        <v>0.15654876958476094</v>
      </c>
      <c r="GM62">
        <v>0.22930513595166163</v>
      </c>
      <c r="GN62">
        <v>0.22930513595166163</v>
      </c>
      <c r="GO62">
        <v>0.29909365558912387</v>
      </c>
      <c r="GP62">
        <v>0.29909365558912387</v>
      </c>
      <c r="GQ62">
        <v>8.6238670694864048</v>
      </c>
      <c r="GR62">
        <v>8.6238670694864048</v>
      </c>
      <c r="GS62">
        <v>134.87645835330238</v>
      </c>
      <c r="GT62">
        <v>3.0601207628703371</v>
      </c>
      <c r="GU62">
        <v>7.0743587298576553</v>
      </c>
      <c r="GV62">
        <v>0</v>
      </c>
      <c r="GW62">
        <v>0</v>
      </c>
      <c r="GX62">
        <v>17.510959582046315</v>
      </c>
      <c r="GY62">
        <v>314.1896407935746</v>
      </c>
      <c r="GZ62">
        <v>329.84438037857183</v>
      </c>
      <c r="HA62">
        <v>0.71363308842545137</v>
      </c>
      <c r="HB62">
        <v>9.5316902992943753</v>
      </c>
      <c r="HC62">
        <v>0.58437512985845963</v>
      </c>
    </row>
    <row r="63" spans="1:211" x14ac:dyDescent="0.25">
      <c r="A63" t="s">
        <v>3720</v>
      </c>
      <c r="B63">
        <v>58</v>
      </c>
      <c r="C63">
        <v>971</v>
      </c>
      <c r="D63">
        <v>6133</v>
      </c>
      <c r="E63">
        <v>3925</v>
      </c>
      <c r="F63">
        <v>2637</v>
      </c>
      <c r="G63">
        <v>2557</v>
      </c>
      <c r="H63">
        <v>5006</v>
      </c>
      <c r="I63">
        <v>15</v>
      </c>
      <c r="J63">
        <v>0</v>
      </c>
      <c r="K63">
        <v>8</v>
      </c>
      <c r="L63">
        <v>8</v>
      </c>
      <c r="M63">
        <v>1</v>
      </c>
      <c r="N63">
        <v>0</v>
      </c>
      <c r="O63">
        <v>60</v>
      </c>
      <c r="P63">
        <v>1</v>
      </c>
      <c r="Q63">
        <v>-3</v>
      </c>
      <c r="R63">
        <v>-3</v>
      </c>
      <c r="S63">
        <v>20</v>
      </c>
      <c r="T63">
        <v>83</v>
      </c>
      <c r="U63">
        <v>0</v>
      </c>
      <c r="V63">
        <v>98</v>
      </c>
      <c r="W63">
        <v>32</v>
      </c>
      <c r="X63">
        <v>1</v>
      </c>
      <c r="Y63">
        <v>1</v>
      </c>
      <c r="Z63">
        <v>1</v>
      </c>
      <c r="AA63">
        <v>1</v>
      </c>
      <c r="AB63">
        <v>120</v>
      </c>
      <c r="AC63">
        <v>11</v>
      </c>
      <c r="AD63">
        <v>-3</v>
      </c>
      <c r="AE63">
        <v>-3</v>
      </c>
      <c r="AF63">
        <v>202</v>
      </c>
      <c r="AG63">
        <v>1</v>
      </c>
      <c r="AH63">
        <v>0</v>
      </c>
      <c r="AI63">
        <v>0</v>
      </c>
      <c r="AJ63">
        <v>50</v>
      </c>
      <c r="AK63">
        <v>-3</v>
      </c>
      <c r="AL63">
        <v>-3</v>
      </c>
      <c r="AM63">
        <v>-3</v>
      </c>
      <c r="AN63">
        <v>1</v>
      </c>
      <c r="AO63">
        <v>1</v>
      </c>
      <c r="AP63">
        <v>0</v>
      </c>
      <c r="AQ63">
        <v>2</v>
      </c>
      <c r="AR63">
        <v>0</v>
      </c>
      <c r="AS63">
        <v>1</v>
      </c>
      <c r="AT63">
        <v>0</v>
      </c>
      <c r="AU63">
        <v>35</v>
      </c>
      <c r="AV63">
        <v>180</v>
      </c>
      <c r="AW63">
        <v>4</v>
      </c>
      <c r="AX63">
        <v>12</v>
      </c>
      <c r="AY63">
        <v>-3</v>
      </c>
      <c r="AZ63">
        <v>-3</v>
      </c>
      <c r="BA63">
        <v>40</v>
      </c>
      <c r="BB63">
        <v>320</v>
      </c>
      <c r="BC63">
        <v>440</v>
      </c>
      <c r="BD63">
        <v>1</v>
      </c>
      <c r="BE63">
        <v>35</v>
      </c>
      <c r="BH63">
        <v>15</v>
      </c>
      <c r="BI63">
        <v>0</v>
      </c>
      <c r="BJ63">
        <v>0</v>
      </c>
      <c r="BK63">
        <v>0</v>
      </c>
      <c r="BL63">
        <v>0</v>
      </c>
      <c r="BM63">
        <v>0</v>
      </c>
      <c r="BN63">
        <v>0</v>
      </c>
      <c r="BO63">
        <v>0</v>
      </c>
      <c r="BP63">
        <v>-3</v>
      </c>
      <c r="BQ63">
        <v>-3</v>
      </c>
      <c r="BR63">
        <v>0</v>
      </c>
      <c r="BS63">
        <v>15</v>
      </c>
      <c r="BT63">
        <v>0</v>
      </c>
      <c r="BU63">
        <v>2</v>
      </c>
      <c r="BV63">
        <v>0</v>
      </c>
      <c r="BW63">
        <v>1</v>
      </c>
      <c r="BX63">
        <v>1</v>
      </c>
      <c r="BY63">
        <v>1</v>
      </c>
      <c r="BZ63">
        <v>0</v>
      </c>
      <c r="CA63">
        <v>120</v>
      </c>
      <c r="CB63">
        <v>6</v>
      </c>
      <c r="CC63">
        <v>-3</v>
      </c>
      <c r="CD63">
        <v>-3</v>
      </c>
      <c r="CE63">
        <v>270</v>
      </c>
      <c r="CF63">
        <v>1</v>
      </c>
      <c r="CG63">
        <v>1</v>
      </c>
      <c r="CH63">
        <v>1</v>
      </c>
      <c r="CI63">
        <v>150</v>
      </c>
      <c r="CJ63">
        <v>-3</v>
      </c>
      <c r="CK63">
        <v>-3</v>
      </c>
      <c r="CL63">
        <v>-3</v>
      </c>
      <c r="CM63">
        <v>0</v>
      </c>
      <c r="CN63">
        <v>0</v>
      </c>
      <c r="CO63">
        <v>2</v>
      </c>
      <c r="CP63">
        <v>0</v>
      </c>
      <c r="CQ63">
        <v>1</v>
      </c>
      <c r="CR63">
        <v>0</v>
      </c>
      <c r="CS63">
        <v>35</v>
      </c>
      <c r="CT63">
        <v>0</v>
      </c>
      <c r="CU63">
        <v>120</v>
      </c>
      <c r="CV63">
        <v>3</v>
      </c>
      <c r="CW63">
        <v>6</v>
      </c>
      <c r="CX63">
        <v>-3</v>
      </c>
      <c r="CY63">
        <v>-3</v>
      </c>
      <c r="CZ63">
        <v>0</v>
      </c>
      <c r="DA63">
        <v>285</v>
      </c>
      <c r="DB63">
        <v>285</v>
      </c>
      <c r="DC63">
        <v>0</v>
      </c>
      <c r="DD63">
        <v>-35</v>
      </c>
      <c r="DG63">
        <v>14.213746223564954</v>
      </c>
      <c r="DH63">
        <v>0</v>
      </c>
      <c r="DI63">
        <v>14.655814018549334</v>
      </c>
      <c r="DJ63">
        <v>14.653946507245754</v>
      </c>
      <c r="DK63">
        <v>0.74421168391061843</v>
      </c>
      <c r="DL63">
        <v>1.2084592145015106E-3</v>
      </c>
      <c r="DM63">
        <v>44.202392636527193</v>
      </c>
      <c r="DN63">
        <v>0.73670654394212032</v>
      </c>
      <c r="DO63">
        <v>0</v>
      </c>
      <c r="DP63">
        <v>0</v>
      </c>
      <c r="DQ63">
        <v>14.734130878842397</v>
      </c>
      <c r="DR63">
        <v>68.281026323083012</v>
      </c>
      <c r="DS63">
        <v>0</v>
      </c>
      <c r="DT63">
        <v>72.072430328793047</v>
      </c>
      <c r="DU63">
        <v>23.722758619142628</v>
      </c>
      <c r="DV63">
        <v>0.99879154078549848</v>
      </c>
      <c r="DW63">
        <v>0.99033232628398793</v>
      </c>
      <c r="DX63">
        <v>0.82915407854984902</v>
      </c>
      <c r="DY63">
        <v>0.47337697313624849</v>
      </c>
      <c r="DZ63">
        <v>106.30193654820023</v>
      </c>
      <c r="EA63">
        <v>7.9341708610632242</v>
      </c>
      <c r="EB63">
        <v>0</v>
      </c>
      <c r="EC63">
        <v>0</v>
      </c>
      <c r="ED63">
        <v>211.78002011409566</v>
      </c>
      <c r="EE63">
        <v>0.63266098193375597</v>
      </c>
      <c r="EF63">
        <v>0.49700254601689287</v>
      </c>
      <c r="EG63">
        <v>0.64860277792622223</v>
      </c>
      <c r="EH63">
        <v>94.464173807513347</v>
      </c>
      <c r="EI63">
        <v>0</v>
      </c>
      <c r="EJ63">
        <v>0</v>
      </c>
      <c r="EK63">
        <v>0</v>
      </c>
      <c r="EL63">
        <v>0.76336152229798826</v>
      </c>
      <c r="EM63">
        <v>0.28769620839840815</v>
      </c>
      <c r="EN63">
        <v>0.22930513595166163</v>
      </c>
      <c r="EO63">
        <v>0.22930513595166163</v>
      </c>
      <c r="EP63">
        <v>0.29909365558912387</v>
      </c>
      <c r="EQ63">
        <v>0.29909365558912387</v>
      </c>
      <c r="ER63">
        <v>8.6238670694864048</v>
      </c>
      <c r="ES63">
        <v>8.6238670694864048</v>
      </c>
      <c r="ET63">
        <v>146.40032762906574</v>
      </c>
      <c r="EU63">
        <v>3.2916549187555839</v>
      </c>
      <c r="EV63">
        <v>8.4250755287009067</v>
      </c>
      <c r="EW63">
        <v>0</v>
      </c>
      <c r="EX63">
        <v>0</v>
      </c>
      <c r="EY63">
        <v>37.62967353669962</v>
      </c>
      <c r="EZ63">
        <v>314.31256962363517</v>
      </c>
      <c r="FA63">
        <v>362.94885454950281</v>
      </c>
      <c r="FB63">
        <v>0.6953793483633669</v>
      </c>
      <c r="FC63">
        <v>-4.8127880853753844</v>
      </c>
      <c r="FD63">
        <v>0.62644301627529675</v>
      </c>
      <c r="FF63">
        <v>14.213746223564954</v>
      </c>
      <c r="FG63">
        <v>0</v>
      </c>
      <c r="FH63">
        <v>8.0176816531651984E-2</v>
      </c>
      <c r="FI63">
        <v>2.9675859327602194E-2</v>
      </c>
      <c r="FJ63">
        <v>0.75323561153985197</v>
      </c>
      <c r="FK63">
        <v>1.2084592145015106E-3</v>
      </c>
      <c r="FL63">
        <v>44.082243712678647</v>
      </c>
      <c r="FM63">
        <v>0.73470406187797743</v>
      </c>
      <c r="FN63">
        <v>0</v>
      </c>
      <c r="FO63">
        <v>0</v>
      </c>
      <c r="FP63">
        <v>14.694081237559544</v>
      </c>
      <c r="FQ63">
        <v>57.529501967331122</v>
      </c>
      <c r="FR63">
        <v>8.1460889717104204E-2</v>
      </c>
      <c r="FS63">
        <v>7.7059650552547412</v>
      </c>
      <c r="FT63">
        <v>2.38124575896535</v>
      </c>
      <c r="FU63">
        <v>0.99879154078549848</v>
      </c>
      <c r="FV63">
        <v>0.99033232628398793</v>
      </c>
      <c r="FW63">
        <v>0.82915407854984902</v>
      </c>
      <c r="FX63">
        <v>0.1376535087971919</v>
      </c>
      <c r="FY63">
        <v>96.753677591298327</v>
      </c>
      <c r="FZ63">
        <v>6.6075810377053266</v>
      </c>
      <c r="GA63">
        <v>0</v>
      </c>
      <c r="GB63">
        <v>0</v>
      </c>
      <c r="GC63">
        <v>216.84444962468319</v>
      </c>
      <c r="GD63">
        <v>0.67613359029683873</v>
      </c>
      <c r="GE63">
        <v>0.68335849393541381</v>
      </c>
      <c r="GF63">
        <v>0.60333495791707659</v>
      </c>
      <c r="GG63">
        <v>114.55726030815606</v>
      </c>
      <c r="GH63">
        <v>0</v>
      </c>
      <c r="GI63">
        <v>0</v>
      </c>
      <c r="GJ63">
        <v>0</v>
      </c>
      <c r="GK63">
        <v>1.2322139859006431E-2</v>
      </c>
      <c r="GL63">
        <v>0.18305461272593959</v>
      </c>
      <c r="GM63">
        <v>0.22930513595166163</v>
      </c>
      <c r="GN63">
        <v>0.22930513595166163</v>
      </c>
      <c r="GO63">
        <v>0.29909365558912387</v>
      </c>
      <c r="GP63">
        <v>0.29909365558912387</v>
      </c>
      <c r="GQ63">
        <v>8.6238670694864048</v>
      </c>
      <c r="GR63">
        <v>8.6238670694864048</v>
      </c>
      <c r="GS63">
        <v>132.93133941422064</v>
      </c>
      <c r="GT63">
        <v>2.9559314544165276</v>
      </c>
      <c r="GU63">
        <v>7.4015506081078417</v>
      </c>
      <c r="GV63">
        <v>0</v>
      </c>
      <c r="GW63">
        <v>0</v>
      </c>
      <c r="GX63">
        <v>1.4410622268399194</v>
      </c>
      <c r="GY63">
        <v>278.46632503587489</v>
      </c>
      <c r="GZ63">
        <v>295.37167181469988</v>
      </c>
      <c r="HA63">
        <v>0.3046206516366331</v>
      </c>
      <c r="HB63">
        <v>-4.7567668112284949</v>
      </c>
      <c r="HC63">
        <v>0.37355698372470325</v>
      </c>
    </row>
    <row r="64" spans="1:211" x14ac:dyDescent="0.25">
      <c r="A64" t="s">
        <v>3720</v>
      </c>
      <c r="B64">
        <v>59</v>
      </c>
      <c r="C64">
        <v>6530</v>
      </c>
      <c r="D64">
        <v>987</v>
      </c>
      <c r="E64">
        <v>932</v>
      </c>
      <c r="F64">
        <v>3490</v>
      </c>
      <c r="G64">
        <v>2992</v>
      </c>
      <c r="H64">
        <v>1425</v>
      </c>
      <c r="I64">
        <v>15</v>
      </c>
      <c r="J64">
        <v>0</v>
      </c>
      <c r="K64">
        <v>28</v>
      </c>
      <c r="L64">
        <v>28</v>
      </c>
      <c r="M64">
        <v>0</v>
      </c>
      <c r="N64">
        <v>0</v>
      </c>
      <c r="O64">
        <v>0</v>
      </c>
      <c r="P64">
        <v>0</v>
      </c>
      <c r="Q64">
        <v>-3</v>
      </c>
      <c r="R64">
        <v>-3</v>
      </c>
      <c r="S64">
        <v>0</v>
      </c>
      <c r="T64">
        <v>43</v>
      </c>
      <c r="U64">
        <v>0</v>
      </c>
      <c r="V64">
        <v>49</v>
      </c>
      <c r="W64">
        <v>16</v>
      </c>
      <c r="X64">
        <v>1</v>
      </c>
      <c r="Y64">
        <v>1</v>
      </c>
      <c r="Z64">
        <v>1</v>
      </c>
      <c r="AA64">
        <v>0</v>
      </c>
      <c r="AB64">
        <v>120</v>
      </c>
      <c r="AC64">
        <v>6</v>
      </c>
      <c r="AD64">
        <v>-3</v>
      </c>
      <c r="AE64">
        <v>-3</v>
      </c>
      <c r="AF64">
        <v>286</v>
      </c>
      <c r="AG64">
        <v>1</v>
      </c>
      <c r="AH64">
        <v>1</v>
      </c>
      <c r="AI64">
        <v>1</v>
      </c>
      <c r="AJ64">
        <v>150</v>
      </c>
      <c r="AK64">
        <v>-3</v>
      </c>
      <c r="AL64">
        <v>-3</v>
      </c>
      <c r="AM64">
        <v>-3</v>
      </c>
      <c r="AN64">
        <v>1</v>
      </c>
      <c r="AO64">
        <v>0</v>
      </c>
      <c r="AP64">
        <v>0</v>
      </c>
      <c r="AQ64">
        <v>0</v>
      </c>
      <c r="AR64">
        <v>2</v>
      </c>
      <c r="AS64">
        <v>1</v>
      </c>
      <c r="AT64">
        <v>50</v>
      </c>
      <c r="AU64">
        <v>25</v>
      </c>
      <c r="AV64">
        <v>120</v>
      </c>
      <c r="AW64">
        <v>3</v>
      </c>
      <c r="AX64">
        <v>6</v>
      </c>
      <c r="AY64">
        <v>-3</v>
      </c>
      <c r="AZ64">
        <v>-3</v>
      </c>
      <c r="BA64">
        <v>44</v>
      </c>
      <c r="BB64">
        <v>354</v>
      </c>
      <c r="BC64">
        <v>374</v>
      </c>
      <c r="BD64">
        <v>0</v>
      </c>
      <c r="BE64">
        <v>-1</v>
      </c>
      <c r="BH64">
        <v>15</v>
      </c>
      <c r="BI64">
        <v>0</v>
      </c>
      <c r="BJ64">
        <v>0</v>
      </c>
      <c r="BK64">
        <v>0</v>
      </c>
      <c r="BL64">
        <v>1</v>
      </c>
      <c r="BM64">
        <v>0</v>
      </c>
      <c r="BN64">
        <v>60</v>
      </c>
      <c r="BO64">
        <v>1</v>
      </c>
      <c r="BP64">
        <v>-3</v>
      </c>
      <c r="BQ64">
        <v>-3</v>
      </c>
      <c r="BR64">
        <v>20</v>
      </c>
      <c r="BS64">
        <v>75</v>
      </c>
      <c r="BT64">
        <v>0</v>
      </c>
      <c r="BU64">
        <v>0</v>
      </c>
      <c r="BV64">
        <v>0</v>
      </c>
      <c r="BW64">
        <v>1</v>
      </c>
      <c r="BX64">
        <v>1</v>
      </c>
      <c r="BY64">
        <v>1</v>
      </c>
      <c r="BZ64">
        <v>0</v>
      </c>
      <c r="CA64">
        <v>80</v>
      </c>
      <c r="CB64">
        <v>5</v>
      </c>
      <c r="CC64">
        <v>-3</v>
      </c>
      <c r="CD64">
        <v>-3</v>
      </c>
      <c r="CE64">
        <v>230</v>
      </c>
      <c r="CF64">
        <v>1</v>
      </c>
      <c r="CG64">
        <v>1</v>
      </c>
      <c r="CH64">
        <v>1</v>
      </c>
      <c r="CI64">
        <v>150</v>
      </c>
      <c r="CJ64">
        <v>-3</v>
      </c>
      <c r="CK64">
        <v>-3</v>
      </c>
      <c r="CL64">
        <v>-3</v>
      </c>
      <c r="CM64">
        <v>0</v>
      </c>
      <c r="CN64">
        <v>0</v>
      </c>
      <c r="CO64">
        <v>0</v>
      </c>
      <c r="CP64">
        <v>0</v>
      </c>
      <c r="CQ64">
        <v>1</v>
      </c>
      <c r="CR64">
        <v>2</v>
      </c>
      <c r="CS64">
        <v>25</v>
      </c>
      <c r="CT64">
        <v>50</v>
      </c>
      <c r="CU64">
        <v>140</v>
      </c>
      <c r="CV64">
        <v>3</v>
      </c>
      <c r="CW64">
        <v>6</v>
      </c>
      <c r="CX64">
        <v>-3</v>
      </c>
      <c r="CY64">
        <v>-3</v>
      </c>
      <c r="CZ64">
        <v>0</v>
      </c>
      <c r="DA64">
        <v>355</v>
      </c>
      <c r="DB64">
        <v>355</v>
      </c>
      <c r="DC64">
        <v>1</v>
      </c>
      <c r="DD64">
        <v>1</v>
      </c>
      <c r="DG64">
        <v>14.213746223564954</v>
      </c>
      <c r="DH64">
        <v>0</v>
      </c>
      <c r="DI64">
        <v>16.821902734860686</v>
      </c>
      <c r="DJ64">
        <v>16.821650221841988</v>
      </c>
      <c r="DK64">
        <v>0.52460441954649295</v>
      </c>
      <c r="DL64">
        <v>1.2084592145015106E-3</v>
      </c>
      <c r="DM64">
        <v>31.642598531976404</v>
      </c>
      <c r="DN64">
        <v>0.52737664219960667</v>
      </c>
      <c r="DO64">
        <v>0</v>
      </c>
      <c r="DP64">
        <v>0</v>
      </c>
      <c r="DQ64">
        <v>10.547532843992133</v>
      </c>
      <c r="DR64">
        <v>62.974086658628259</v>
      </c>
      <c r="DS64">
        <v>0.98542061412474602</v>
      </c>
      <c r="DT64">
        <v>40.934719636829755</v>
      </c>
      <c r="DU64">
        <v>13.521212404769102</v>
      </c>
      <c r="DV64">
        <v>0.99879154078549848</v>
      </c>
      <c r="DW64">
        <v>0.99033232628398793</v>
      </c>
      <c r="DX64">
        <v>0.82915407854984902</v>
      </c>
      <c r="DY64">
        <v>0.32864036485062609</v>
      </c>
      <c r="DZ64">
        <v>104.5657517387784</v>
      </c>
      <c r="EA64">
        <v>6.9069546129738715</v>
      </c>
      <c r="EB64">
        <v>0</v>
      </c>
      <c r="EC64">
        <v>0</v>
      </c>
      <c r="ED64">
        <v>257.49158531316175</v>
      </c>
      <c r="EE64">
        <v>0.76108748730127018</v>
      </c>
      <c r="EF64">
        <v>0.65024420048730325</v>
      </c>
      <c r="EG64">
        <v>0.85225751815721318</v>
      </c>
      <c r="EH64">
        <v>118.66314199395771</v>
      </c>
      <c r="EI64">
        <v>0</v>
      </c>
      <c r="EJ64">
        <v>0</v>
      </c>
      <c r="EK64">
        <v>0</v>
      </c>
      <c r="EL64">
        <v>0.53098398707890992</v>
      </c>
      <c r="EM64">
        <v>0.23028776939026863</v>
      </c>
      <c r="EN64">
        <v>0.22930513595166163</v>
      </c>
      <c r="EO64">
        <v>0.22930513595166163</v>
      </c>
      <c r="EP64">
        <v>0.29909365558912387</v>
      </c>
      <c r="EQ64">
        <v>0.29909365558912387</v>
      </c>
      <c r="ER64">
        <v>8.6238670694864048</v>
      </c>
      <c r="ES64">
        <v>8.6238670694864048</v>
      </c>
      <c r="ET64">
        <v>136.42426526279061</v>
      </c>
      <c r="EU64">
        <v>3.1469183104699621</v>
      </c>
      <c r="EV64">
        <v>7.9037699426396753</v>
      </c>
      <c r="EW64">
        <v>0</v>
      </c>
      <c r="EX64">
        <v>0</v>
      </c>
      <c r="EY64">
        <v>30.808406306799967</v>
      </c>
      <c r="EZ64">
        <v>334.6916654445925</v>
      </c>
      <c r="FA64">
        <v>369.94452643474858</v>
      </c>
      <c r="FB64">
        <v>0.61680452217720139</v>
      </c>
      <c r="FC64">
        <v>30.517857966070089</v>
      </c>
      <c r="FD64">
        <v>0.41324325940003936</v>
      </c>
      <c r="FF64">
        <v>14.213746223564954</v>
      </c>
      <c r="FG64">
        <v>0</v>
      </c>
      <c r="FH64">
        <v>2.1866117183456897</v>
      </c>
      <c r="FI64">
        <v>2.2527503507565605</v>
      </c>
      <c r="FJ64">
        <v>0.76344410876132929</v>
      </c>
      <c r="FK64">
        <v>1.2084592145015106E-3</v>
      </c>
      <c r="FL64">
        <v>57.088918307527486</v>
      </c>
      <c r="FM64">
        <v>0.95148197179212501</v>
      </c>
      <c r="FN64">
        <v>0</v>
      </c>
      <c r="FO64">
        <v>0</v>
      </c>
      <c r="FP64">
        <v>19.029639435842498</v>
      </c>
      <c r="FQ64">
        <v>69.598994948078627</v>
      </c>
      <c r="FR64">
        <v>0.10479172603666946</v>
      </c>
      <c r="FS64">
        <v>4.4051533671410734</v>
      </c>
      <c r="FT64">
        <v>1.4533141366438596</v>
      </c>
      <c r="FU64">
        <v>0.99879154078549848</v>
      </c>
      <c r="FV64">
        <v>0.99033232628398793</v>
      </c>
      <c r="FW64">
        <v>0.82915407854984902</v>
      </c>
      <c r="FX64">
        <v>0.28819431147731689</v>
      </c>
      <c r="FY64">
        <v>92.987854499365682</v>
      </c>
      <c r="FZ64">
        <v>6.9618713586281569</v>
      </c>
      <c r="GA64">
        <v>0</v>
      </c>
      <c r="GB64">
        <v>0</v>
      </c>
      <c r="GC64">
        <v>213.1153855391841</v>
      </c>
      <c r="GD64">
        <v>0.67469281045484686</v>
      </c>
      <c r="GE64">
        <v>0.69720332467430124</v>
      </c>
      <c r="GF64">
        <v>0.77048339215911821</v>
      </c>
      <c r="GG64">
        <v>118.66314199395771</v>
      </c>
      <c r="GH64">
        <v>0</v>
      </c>
      <c r="GI64">
        <v>0</v>
      </c>
      <c r="GJ64">
        <v>0</v>
      </c>
      <c r="GK64">
        <v>1.9099609393388728E-2</v>
      </c>
      <c r="GL64">
        <v>0.23949449197383799</v>
      </c>
      <c r="GM64">
        <v>0.22930513595166163</v>
      </c>
      <c r="GN64">
        <v>0.22930513595166163</v>
      </c>
      <c r="GO64">
        <v>0.29909365558912387</v>
      </c>
      <c r="GP64">
        <v>0.29909365558912387</v>
      </c>
      <c r="GQ64">
        <v>8.6238670694864048</v>
      </c>
      <c r="GR64">
        <v>8.6238670694864048</v>
      </c>
      <c r="GS64">
        <v>143.28852971970861</v>
      </c>
      <c r="GT64">
        <v>3.1064722570966525</v>
      </c>
      <c r="GU64">
        <v>7.9927726636262015</v>
      </c>
      <c r="GV64">
        <v>0</v>
      </c>
      <c r="GW64">
        <v>0</v>
      </c>
      <c r="GX64">
        <v>4.3409936714292936</v>
      </c>
      <c r="GY64">
        <v>314.01894805372075</v>
      </c>
      <c r="GZ64">
        <v>343.48319035786483</v>
      </c>
      <c r="HA64">
        <v>0.38319547782279861</v>
      </c>
      <c r="HB64">
        <v>19.467397736181937</v>
      </c>
      <c r="HC64">
        <v>0.58675674059996064</v>
      </c>
    </row>
    <row r="65" spans="1:211" x14ac:dyDescent="0.25">
      <c r="A65" t="s">
        <v>3720</v>
      </c>
      <c r="B65">
        <v>60</v>
      </c>
      <c r="C65">
        <v>6314</v>
      </c>
      <c r="D65">
        <v>5526</v>
      </c>
      <c r="E65">
        <v>5468</v>
      </c>
      <c r="F65">
        <v>6396</v>
      </c>
      <c r="G65">
        <v>1266</v>
      </c>
      <c r="H65">
        <v>2556</v>
      </c>
      <c r="I65">
        <v>15</v>
      </c>
      <c r="J65">
        <v>0</v>
      </c>
      <c r="K65">
        <v>6</v>
      </c>
      <c r="L65">
        <v>6</v>
      </c>
      <c r="M65">
        <v>1</v>
      </c>
      <c r="N65">
        <v>0</v>
      </c>
      <c r="O65">
        <v>60</v>
      </c>
      <c r="P65">
        <v>1</v>
      </c>
      <c r="Q65">
        <v>-3</v>
      </c>
      <c r="R65">
        <v>-3</v>
      </c>
      <c r="S65">
        <v>20</v>
      </c>
      <c r="T65">
        <v>81</v>
      </c>
      <c r="U65">
        <v>1</v>
      </c>
      <c r="V65">
        <v>111</v>
      </c>
      <c r="W65">
        <v>37</v>
      </c>
      <c r="X65">
        <v>1</v>
      </c>
      <c r="Y65">
        <v>1</v>
      </c>
      <c r="Z65">
        <v>1</v>
      </c>
      <c r="AA65">
        <v>0</v>
      </c>
      <c r="AB65">
        <v>80</v>
      </c>
      <c r="AC65">
        <v>5</v>
      </c>
      <c r="AD65">
        <v>-3</v>
      </c>
      <c r="AE65">
        <v>-3</v>
      </c>
      <c r="AF65">
        <v>267</v>
      </c>
      <c r="AG65">
        <v>1</v>
      </c>
      <c r="AH65">
        <v>1</v>
      </c>
      <c r="AI65">
        <v>1</v>
      </c>
      <c r="AJ65">
        <v>150</v>
      </c>
      <c r="AK65">
        <v>-3</v>
      </c>
      <c r="AL65">
        <v>-3</v>
      </c>
      <c r="AM65">
        <v>-3</v>
      </c>
      <c r="AN65">
        <v>1</v>
      </c>
      <c r="AO65">
        <v>0</v>
      </c>
      <c r="AP65">
        <v>0</v>
      </c>
      <c r="AQ65">
        <v>0</v>
      </c>
      <c r="AR65">
        <v>0</v>
      </c>
      <c r="AS65">
        <v>0</v>
      </c>
      <c r="AT65">
        <v>0</v>
      </c>
      <c r="AU65">
        <v>0</v>
      </c>
      <c r="AV65">
        <v>140</v>
      </c>
      <c r="AW65">
        <v>3</v>
      </c>
      <c r="AX65">
        <v>6</v>
      </c>
      <c r="AY65">
        <v>-3</v>
      </c>
      <c r="AZ65">
        <v>-3</v>
      </c>
      <c r="BA65">
        <v>43</v>
      </c>
      <c r="BB65">
        <v>348</v>
      </c>
      <c r="BC65">
        <v>368</v>
      </c>
      <c r="BD65">
        <v>0.5</v>
      </c>
      <c r="BE65">
        <v>0</v>
      </c>
      <c r="BH65">
        <v>15</v>
      </c>
      <c r="BI65">
        <v>10</v>
      </c>
      <c r="BJ65">
        <v>0</v>
      </c>
      <c r="BK65">
        <v>3</v>
      </c>
      <c r="BL65">
        <v>1</v>
      </c>
      <c r="BM65">
        <v>0</v>
      </c>
      <c r="BN65">
        <v>60</v>
      </c>
      <c r="BO65">
        <v>1</v>
      </c>
      <c r="BP65">
        <v>-3</v>
      </c>
      <c r="BQ65">
        <v>-3</v>
      </c>
      <c r="BR65">
        <v>20</v>
      </c>
      <c r="BS65">
        <v>78</v>
      </c>
      <c r="BT65">
        <v>0</v>
      </c>
      <c r="BU65">
        <v>0</v>
      </c>
      <c r="BV65">
        <v>0</v>
      </c>
      <c r="BW65">
        <v>1</v>
      </c>
      <c r="BX65">
        <v>1</v>
      </c>
      <c r="BY65">
        <v>1</v>
      </c>
      <c r="BZ65">
        <v>1</v>
      </c>
      <c r="CA65">
        <v>120</v>
      </c>
      <c r="CB65">
        <v>11</v>
      </c>
      <c r="CC65">
        <v>-3</v>
      </c>
      <c r="CD65">
        <v>-3</v>
      </c>
      <c r="CE65">
        <v>270</v>
      </c>
      <c r="CF65">
        <v>1</v>
      </c>
      <c r="CG65">
        <v>1</v>
      </c>
      <c r="CH65">
        <v>1</v>
      </c>
      <c r="CI65">
        <v>150</v>
      </c>
      <c r="CJ65">
        <v>-3</v>
      </c>
      <c r="CK65">
        <v>-3</v>
      </c>
      <c r="CL65">
        <v>-3</v>
      </c>
      <c r="CM65">
        <v>0</v>
      </c>
      <c r="CN65">
        <v>1</v>
      </c>
      <c r="CO65">
        <v>0</v>
      </c>
      <c r="CP65">
        <v>0</v>
      </c>
      <c r="CQ65">
        <v>0</v>
      </c>
      <c r="CR65">
        <v>0</v>
      </c>
      <c r="CS65">
        <v>0</v>
      </c>
      <c r="CT65">
        <v>0</v>
      </c>
      <c r="CU65">
        <v>180</v>
      </c>
      <c r="CV65">
        <v>4</v>
      </c>
      <c r="CW65">
        <v>12</v>
      </c>
      <c r="CX65">
        <v>-3</v>
      </c>
      <c r="CY65">
        <v>-3</v>
      </c>
      <c r="CZ65">
        <v>3</v>
      </c>
      <c r="DA65">
        <v>348</v>
      </c>
      <c r="DB65">
        <v>448</v>
      </c>
      <c r="DC65">
        <v>0.5</v>
      </c>
      <c r="DD65">
        <v>0</v>
      </c>
      <c r="DG65">
        <v>14.213746223564954</v>
      </c>
      <c r="DH65">
        <v>2.4925122797408873E-2</v>
      </c>
      <c r="DI65">
        <v>2.5041910196317616</v>
      </c>
      <c r="DJ65">
        <v>2.4896413840336589</v>
      </c>
      <c r="DK65">
        <v>0.75601762887348645</v>
      </c>
      <c r="DL65">
        <v>1.2084592145015106E-3</v>
      </c>
      <c r="DM65">
        <v>43.443320256234365</v>
      </c>
      <c r="DN65">
        <v>0.72405533760390617</v>
      </c>
      <c r="DO65">
        <v>0</v>
      </c>
      <c r="DP65">
        <v>0</v>
      </c>
      <c r="DQ65">
        <v>14.481106752078119</v>
      </c>
      <c r="DR65">
        <v>59.672963881568208</v>
      </c>
      <c r="DS65">
        <v>1.1719954463854017</v>
      </c>
      <c r="DT65">
        <v>70.517084105172685</v>
      </c>
      <c r="DU65">
        <v>23.577341938904862</v>
      </c>
      <c r="DV65">
        <v>0.99879154078549848</v>
      </c>
      <c r="DW65">
        <v>0.99033232628398793</v>
      </c>
      <c r="DX65">
        <v>0.82915407854984902</v>
      </c>
      <c r="DY65">
        <v>0</v>
      </c>
      <c r="DZ65">
        <v>82.034727147860323</v>
      </c>
      <c r="EA65">
        <v>4.5268566359211171</v>
      </c>
      <c r="EB65">
        <v>0</v>
      </c>
      <c r="EC65">
        <v>0</v>
      </c>
      <c r="ED65">
        <v>204.12511668715877</v>
      </c>
      <c r="EE65">
        <v>0.69717876643572541</v>
      </c>
      <c r="EF65">
        <v>0.53672037513686011</v>
      </c>
      <c r="EG65">
        <v>0.62944090646916906</v>
      </c>
      <c r="EH65">
        <v>112.68494147795164</v>
      </c>
      <c r="EI65">
        <v>0</v>
      </c>
      <c r="EJ65">
        <v>0</v>
      </c>
      <c r="EK65">
        <v>0</v>
      </c>
      <c r="EL65">
        <v>0.29850052520089487</v>
      </c>
      <c r="EM65">
        <v>5.937537584330288E-2</v>
      </c>
      <c r="EN65">
        <v>0.22930513595166163</v>
      </c>
      <c r="EO65">
        <v>0.22930513595166163</v>
      </c>
      <c r="EP65">
        <v>0.29909365558912387</v>
      </c>
      <c r="EQ65">
        <v>0.29909365558912387</v>
      </c>
      <c r="ER65">
        <v>8.6238670694864048</v>
      </c>
      <c r="ES65">
        <v>8.6238670694864048</v>
      </c>
      <c r="ET65">
        <v>127.21222457685154</v>
      </c>
      <c r="EU65">
        <v>2.8182779456193354</v>
      </c>
      <c r="EV65">
        <v>5.2007601118445468</v>
      </c>
      <c r="EW65">
        <v>0</v>
      </c>
      <c r="EX65">
        <v>0</v>
      </c>
      <c r="EY65">
        <v>24.433766240640217</v>
      </c>
      <c r="EZ65">
        <v>267.13233928634713</v>
      </c>
      <c r="FA65">
        <v>266.56909154859005</v>
      </c>
      <c r="FB65">
        <v>0.42051996897172145</v>
      </c>
      <c r="FC65">
        <v>-14.980930706717007</v>
      </c>
      <c r="FD65">
        <v>0.74151659848808726</v>
      </c>
      <c r="FF65">
        <v>14.213746223564954</v>
      </c>
      <c r="FG65">
        <v>4.2987734569977105</v>
      </c>
      <c r="FH65">
        <v>4.5056113193890637</v>
      </c>
      <c r="FI65">
        <v>5.8006744770529401</v>
      </c>
      <c r="FJ65">
        <v>0.58303127618206352</v>
      </c>
      <c r="FK65">
        <v>1.2084592145015106E-3</v>
      </c>
      <c r="FL65">
        <v>33.819054688431891</v>
      </c>
      <c r="FM65">
        <v>0.56365091147386459</v>
      </c>
      <c r="FN65">
        <v>0</v>
      </c>
      <c r="FO65">
        <v>0</v>
      </c>
      <c r="FP65">
        <v>11.273018229477294</v>
      </c>
      <c r="FQ65">
        <v>50.766611020655617</v>
      </c>
      <c r="FR65">
        <v>7.4845156276344776E-2</v>
      </c>
      <c r="FS65">
        <v>0.42358920507568865</v>
      </c>
      <c r="FT65">
        <v>0.15376276417287205</v>
      </c>
      <c r="FU65">
        <v>0.99879154078549848</v>
      </c>
      <c r="FV65">
        <v>0.99033232628398793</v>
      </c>
      <c r="FW65">
        <v>0.82915407854984902</v>
      </c>
      <c r="FX65">
        <v>0.27466325700300365</v>
      </c>
      <c r="FY65">
        <v>101.51520251312971</v>
      </c>
      <c r="FZ65">
        <v>6.7494932154074672</v>
      </c>
      <c r="GA65">
        <v>0</v>
      </c>
      <c r="GB65">
        <v>0</v>
      </c>
      <c r="GC65">
        <v>211.02283509623084</v>
      </c>
      <c r="GD65">
        <v>0.58089894299816425</v>
      </c>
      <c r="GE65">
        <v>0.6330646661973186</v>
      </c>
      <c r="GF65">
        <v>0.74902630983580742</v>
      </c>
      <c r="GG65">
        <v>117.90206899365486</v>
      </c>
      <c r="GH65">
        <v>0</v>
      </c>
      <c r="GI65">
        <v>0</v>
      </c>
      <c r="GJ65">
        <v>0</v>
      </c>
      <c r="GK65">
        <v>1.8039676478934008E-2</v>
      </c>
      <c r="GL65">
        <v>0.20565753457459213</v>
      </c>
      <c r="GM65">
        <v>0.22930513595166163</v>
      </c>
      <c r="GN65">
        <v>0.22930513595166163</v>
      </c>
      <c r="GO65">
        <v>0.29909365558912387</v>
      </c>
      <c r="GP65">
        <v>0.29909365558912387</v>
      </c>
      <c r="GQ65">
        <v>8.6238670694864048</v>
      </c>
      <c r="GR65">
        <v>8.6238670694864048</v>
      </c>
      <c r="GS65">
        <v>134.99066633437084</v>
      </c>
      <c r="GT65">
        <v>3.0929412026223391</v>
      </c>
      <c r="GU65">
        <v>7.6525473787419429</v>
      </c>
      <c r="GV65">
        <v>0</v>
      </c>
      <c r="GW65">
        <v>0</v>
      </c>
      <c r="GX65">
        <v>3.9620220658523535</v>
      </c>
      <c r="GY65">
        <v>281.05752438686534</v>
      </c>
      <c r="GZ65">
        <v>301.98831418742782</v>
      </c>
      <c r="HA65">
        <v>0.57948003102827861</v>
      </c>
      <c r="HB65">
        <v>-45.676774859940345</v>
      </c>
      <c r="HC65">
        <v>0.25848340151191274</v>
      </c>
    </row>
    <row r="66" spans="1:211" x14ac:dyDescent="0.25">
      <c r="A66" t="s">
        <v>3720</v>
      </c>
      <c r="B66">
        <v>61</v>
      </c>
      <c r="C66">
        <v>4990</v>
      </c>
      <c r="D66">
        <v>6695</v>
      </c>
      <c r="E66">
        <v>231</v>
      </c>
      <c r="F66">
        <v>2930</v>
      </c>
      <c r="G66">
        <v>3674</v>
      </c>
      <c r="H66">
        <v>6348</v>
      </c>
      <c r="I66">
        <v>15</v>
      </c>
      <c r="J66">
        <v>0</v>
      </c>
      <c r="K66">
        <v>0</v>
      </c>
      <c r="L66">
        <v>0</v>
      </c>
      <c r="M66">
        <v>1</v>
      </c>
      <c r="N66">
        <v>0</v>
      </c>
      <c r="O66">
        <v>60</v>
      </c>
      <c r="P66">
        <v>1</v>
      </c>
      <c r="Q66">
        <v>-3</v>
      </c>
      <c r="R66">
        <v>-3</v>
      </c>
      <c r="S66">
        <v>20</v>
      </c>
      <c r="T66">
        <v>75</v>
      </c>
      <c r="U66">
        <v>0</v>
      </c>
      <c r="V66">
        <v>0</v>
      </c>
      <c r="W66">
        <v>0</v>
      </c>
      <c r="X66">
        <v>1</v>
      </c>
      <c r="Y66">
        <v>1</v>
      </c>
      <c r="Z66">
        <v>1</v>
      </c>
      <c r="AA66">
        <v>1</v>
      </c>
      <c r="AB66">
        <v>120</v>
      </c>
      <c r="AC66">
        <v>11</v>
      </c>
      <c r="AD66">
        <v>-3</v>
      </c>
      <c r="AE66">
        <v>-3</v>
      </c>
      <c r="AF66">
        <v>270</v>
      </c>
      <c r="AG66">
        <v>1</v>
      </c>
      <c r="AH66">
        <v>1</v>
      </c>
      <c r="AI66">
        <v>1</v>
      </c>
      <c r="AJ66">
        <v>150</v>
      </c>
      <c r="AK66">
        <v>-3</v>
      </c>
      <c r="AL66">
        <v>-3</v>
      </c>
      <c r="AM66">
        <v>-3</v>
      </c>
      <c r="AN66">
        <v>0</v>
      </c>
      <c r="AO66">
        <v>1</v>
      </c>
      <c r="AP66">
        <v>0</v>
      </c>
      <c r="AQ66">
        <v>0</v>
      </c>
      <c r="AR66">
        <v>0</v>
      </c>
      <c r="AS66">
        <v>0</v>
      </c>
      <c r="AT66">
        <v>0</v>
      </c>
      <c r="AU66">
        <v>0</v>
      </c>
      <c r="AV66">
        <v>180</v>
      </c>
      <c r="AW66">
        <v>4</v>
      </c>
      <c r="AX66">
        <v>12</v>
      </c>
      <c r="AY66">
        <v>-3</v>
      </c>
      <c r="AZ66">
        <v>-3</v>
      </c>
      <c r="BA66">
        <v>0</v>
      </c>
      <c r="BB66">
        <v>345</v>
      </c>
      <c r="BC66">
        <v>445</v>
      </c>
      <c r="BD66">
        <v>1</v>
      </c>
      <c r="BE66">
        <v>30</v>
      </c>
      <c r="BH66">
        <v>15</v>
      </c>
      <c r="BI66">
        <v>0</v>
      </c>
      <c r="BJ66">
        <v>0</v>
      </c>
      <c r="BK66">
        <v>0</v>
      </c>
      <c r="BL66">
        <v>1</v>
      </c>
      <c r="BM66">
        <v>1</v>
      </c>
      <c r="BN66">
        <v>120</v>
      </c>
      <c r="BO66">
        <v>2</v>
      </c>
      <c r="BP66">
        <v>-3</v>
      </c>
      <c r="BQ66">
        <v>-3</v>
      </c>
      <c r="BR66">
        <v>40</v>
      </c>
      <c r="BS66">
        <v>135</v>
      </c>
      <c r="BT66">
        <v>0</v>
      </c>
      <c r="BU66">
        <v>0</v>
      </c>
      <c r="BV66">
        <v>0</v>
      </c>
      <c r="BW66">
        <v>1</v>
      </c>
      <c r="BX66">
        <v>1</v>
      </c>
      <c r="BY66">
        <v>1</v>
      </c>
      <c r="BZ66">
        <v>1</v>
      </c>
      <c r="CA66">
        <v>80</v>
      </c>
      <c r="CB66">
        <v>10</v>
      </c>
      <c r="CC66">
        <v>-3</v>
      </c>
      <c r="CD66">
        <v>-3</v>
      </c>
      <c r="CE66">
        <v>180</v>
      </c>
      <c r="CF66">
        <v>1</v>
      </c>
      <c r="CG66">
        <v>1</v>
      </c>
      <c r="CH66">
        <v>0</v>
      </c>
      <c r="CI66">
        <v>100</v>
      </c>
      <c r="CJ66">
        <v>-3</v>
      </c>
      <c r="CK66">
        <v>-3</v>
      </c>
      <c r="CL66">
        <v>-3</v>
      </c>
      <c r="CM66">
        <v>0</v>
      </c>
      <c r="CN66">
        <v>1</v>
      </c>
      <c r="CO66">
        <v>0</v>
      </c>
      <c r="CP66">
        <v>0</v>
      </c>
      <c r="CQ66">
        <v>0</v>
      </c>
      <c r="CR66">
        <v>0</v>
      </c>
      <c r="CS66">
        <v>0</v>
      </c>
      <c r="CT66">
        <v>0</v>
      </c>
      <c r="CU66">
        <v>200</v>
      </c>
      <c r="CV66">
        <v>4</v>
      </c>
      <c r="CW66">
        <v>12</v>
      </c>
      <c r="CX66">
        <v>-3</v>
      </c>
      <c r="CY66">
        <v>-3</v>
      </c>
      <c r="CZ66">
        <v>0</v>
      </c>
      <c r="DA66">
        <v>315</v>
      </c>
      <c r="DB66">
        <v>415</v>
      </c>
      <c r="DC66">
        <v>0</v>
      </c>
      <c r="DD66">
        <v>-30</v>
      </c>
      <c r="DG66">
        <v>14.213746223564954</v>
      </c>
      <c r="DH66">
        <v>0.54206245796350516</v>
      </c>
      <c r="DI66">
        <v>1.4579251445700794</v>
      </c>
      <c r="DJ66">
        <v>1.4676818943011649</v>
      </c>
      <c r="DK66">
        <v>0.76344410876132929</v>
      </c>
      <c r="DL66">
        <v>1.2084592145015106E-3</v>
      </c>
      <c r="DM66">
        <v>56.180775066424872</v>
      </c>
      <c r="DN66">
        <v>0.93634625110708058</v>
      </c>
      <c r="DO66">
        <v>0</v>
      </c>
      <c r="DP66">
        <v>0</v>
      </c>
      <c r="DQ66">
        <v>18.726925022141614</v>
      </c>
      <c r="DR66">
        <v>66.788099475983387</v>
      </c>
      <c r="DS66">
        <v>0.98688804758347548</v>
      </c>
      <c r="DT66">
        <v>5.5666956637380469</v>
      </c>
      <c r="DU66">
        <v>1.9129850767334549</v>
      </c>
      <c r="DV66">
        <v>0.99879154078549848</v>
      </c>
      <c r="DW66">
        <v>0.99033232628398793</v>
      </c>
      <c r="DX66">
        <v>0.82915407854984902</v>
      </c>
      <c r="DY66">
        <v>0.18915500298011637</v>
      </c>
      <c r="DZ66">
        <v>93.922069606502504</v>
      </c>
      <c r="EA66">
        <v>6.7236690428347838</v>
      </c>
      <c r="EB66">
        <v>0</v>
      </c>
      <c r="EC66">
        <v>0</v>
      </c>
      <c r="ED66">
        <v>214.22294892052679</v>
      </c>
      <c r="EE66">
        <v>0.60478122613281315</v>
      </c>
      <c r="EF66">
        <v>0.73564910970715425</v>
      </c>
      <c r="EG66">
        <v>0.71556167291080863</v>
      </c>
      <c r="EH66">
        <v>118.66314199395771</v>
      </c>
      <c r="EI66">
        <v>0</v>
      </c>
      <c r="EJ66">
        <v>0</v>
      </c>
      <c r="EK66">
        <v>0</v>
      </c>
      <c r="EL66">
        <v>1.8145914731283685E-2</v>
      </c>
      <c r="EM66">
        <v>0.24232457023471921</v>
      </c>
      <c r="EN66">
        <v>0.22930513595166163</v>
      </c>
      <c r="EO66">
        <v>0.22930513595166163</v>
      </c>
      <c r="EP66">
        <v>0.29909365558912387</v>
      </c>
      <c r="EQ66">
        <v>0.29909365558912387</v>
      </c>
      <c r="ER66">
        <v>8.6238670694864048</v>
      </c>
      <c r="ES66">
        <v>8.6238670694864048</v>
      </c>
      <c r="ET66">
        <v>139.02424296611969</v>
      </c>
      <c r="EU66">
        <v>3.007432948599452</v>
      </c>
      <c r="EV66">
        <v>8.0196569888008504</v>
      </c>
      <c r="EW66">
        <v>0</v>
      </c>
      <c r="EX66">
        <v>0</v>
      </c>
      <c r="EY66">
        <v>4.0009787146333151</v>
      </c>
      <c r="EZ66">
        <v>287.56390418365527</v>
      </c>
      <c r="FA66">
        <v>319.585705942098</v>
      </c>
      <c r="FB66">
        <v>0.24786744011651762</v>
      </c>
      <c r="FC66">
        <v>-1.2436962096623034</v>
      </c>
      <c r="FD66">
        <v>0.35773144117263111</v>
      </c>
      <c r="FF66">
        <v>14.213746223564954</v>
      </c>
      <c r="FG66">
        <v>4.8439134414797462E-2</v>
      </c>
      <c r="FH66">
        <v>1.928786266782228</v>
      </c>
      <c r="FI66">
        <v>1.9518743343055756</v>
      </c>
      <c r="FJ66">
        <v>0.76344410876132929</v>
      </c>
      <c r="FK66">
        <v>1.2084592145015106E-3</v>
      </c>
      <c r="FL66">
        <v>74.966623185494541</v>
      </c>
      <c r="FM66">
        <v>1.2494437197582426</v>
      </c>
      <c r="FN66">
        <v>0</v>
      </c>
      <c r="FO66">
        <v>0</v>
      </c>
      <c r="FP66">
        <v>24.988874395164842</v>
      </c>
      <c r="FQ66">
        <v>95.399645408155465</v>
      </c>
      <c r="FR66">
        <v>8.2769245189040025E-2</v>
      </c>
      <c r="FS66">
        <v>14.37927721029655</v>
      </c>
      <c r="FT66">
        <v>4.6711645611785393</v>
      </c>
      <c r="FU66">
        <v>0.99879154078549848</v>
      </c>
      <c r="FV66">
        <v>0.99033232628398793</v>
      </c>
      <c r="FW66">
        <v>0.82915407854984902</v>
      </c>
      <c r="FX66">
        <v>0.55782572049813262</v>
      </c>
      <c r="FY66">
        <v>90.743672535339812</v>
      </c>
      <c r="FZ66">
        <v>8.1610271903323266</v>
      </c>
      <c r="GA66">
        <v>0</v>
      </c>
      <c r="GB66">
        <v>0</v>
      </c>
      <c r="GC66">
        <v>213.00363554733798</v>
      </c>
      <c r="GD66">
        <v>0.75510478909178802</v>
      </c>
      <c r="GE66">
        <v>0.83168864240407969</v>
      </c>
      <c r="GF66">
        <v>0.52587092455415929</v>
      </c>
      <c r="GG66">
        <v>118.66314199395771</v>
      </c>
      <c r="GH66">
        <v>0</v>
      </c>
      <c r="GI66">
        <v>0</v>
      </c>
      <c r="GJ66">
        <v>0</v>
      </c>
      <c r="GK66">
        <v>2.8845070742062218E-2</v>
      </c>
      <c r="GL66">
        <v>0.28769620839840815</v>
      </c>
      <c r="GM66">
        <v>0.22930513595166163</v>
      </c>
      <c r="GN66">
        <v>0.22930513595166163</v>
      </c>
      <c r="GO66">
        <v>0.29909365558912387</v>
      </c>
      <c r="GP66">
        <v>0.29909365558912387</v>
      </c>
      <c r="GQ66">
        <v>8.6238670694864048</v>
      </c>
      <c r="GR66">
        <v>8.6238670694864048</v>
      </c>
      <c r="GS66">
        <v>160.03302103986357</v>
      </c>
      <c r="GT66">
        <v>3.3761036661174684</v>
      </c>
      <c r="GU66">
        <v>8.4250755287009067</v>
      </c>
      <c r="GV66">
        <v>0</v>
      </c>
      <c r="GW66">
        <v>0</v>
      </c>
      <c r="GX66">
        <v>7.0917463433094321</v>
      </c>
      <c r="GY66">
        <v>335.77139500046854</v>
      </c>
      <c r="GZ66">
        <v>386.16124524907593</v>
      </c>
      <c r="HA66">
        <v>0.75213255988348238</v>
      </c>
      <c r="HB66">
        <v>8.0349360083909254</v>
      </c>
      <c r="HC66">
        <v>0.64226855882736889</v>
      </c>
    </row>
    <row r="67" spans="1:211" x14ac:dyDescent="0.25">
      <c r="A67" t="s">
        <v>3720</v>
      </c>
      <c r="B67">
        <v>62</v>
      </c>
      <c r="C67">
        <v>1311</v>
      </c>
      <c r="D67">
        <v>6502</v>
      </c>
      <c r="E67">
        <v>5627</v>
      </c>
      <c r="F67">
        <v>5293</v>
      </c>
      <c r="G67">
        <v>1902</v>
      </c>
      <c r="H67">
        <v>1577</v>
      </c>
      <c r="I67">
        <v>15</v>
      </c>
      <c r="J67">
        <v>0</v>
      </c>
      <c r="K67">
        <v>0</v>
      </c>
      <c r="L67">
        <v>0</v>
      </c>
      <c r="M67">
        <v>1</v>
      </c>
      <c r="N67">
        <v>0</v>
      </c>
      <c r="O67">
        <v>60</v>
      </c>
      <c r="P67">
        <v>1</v>
      </c>
      <c r="Q67">
        <v>-3</v>
      </c>
      <c r="R67">
        <v>-3</v>
      </c>
      <c r="S67">
        <v>20</v>
      </c>
      <c r="T67">
        <v>75</v>
      </c>
      <c r="U67">
        <v>0</v>
      </c>
      <c r="V67">
        <v>0</v>
      </c>
      <c r="W67">
        <v>0</v>
      </c>
      <c r="X67">
        <v>1</v>
      </c>
      <c r="Y67">
        <v>1</v>
      </c>
      <c r="Z67">
        <v>1</v>
      </c>
      <c r="AA67">
        <v>0</v>
      </c>
      <c r="AB67">
        <v>80</v>
      </c>
      <c r="AC67">
        <v>5</v>
      </c>
      <c r="AD67">
        <v>-3</v>
      </c>
      <c r="AE67">
        <v>-3</v>
      </c>
      <c r="AF67">
        <v>230</v>
      </c>
      <c r="AG67">
        <v>1</v>
      </c>
      <c r="AH67">
        <v>1</v>
      </c>
      <c r="AI67">
        <v>1</v>
      </c>
      <c r="AJ67">
        <v>150</v>
      </c>
      <c r="AK67">
        <v>-3</v>
      </c>
      <c r="AL67">
        <v>-3</v>
      </c>
      <c r="AM67">
        <v>-3</v>
      </c>
      <c r="AN67">
        <v>0</v>
      </c>
      <c r="AO67">
        <v>0</v>
      </c>
      <c r="AP67">
        <v>0</v>
      </c>
      <c r="AQ67">
        <v>0</v>
      </c>
      <c r="AR67">
        <v>0</v>
      </c>
      <c r="AS67">
        <v>0</v>
      </c>
      <c r="AT67">
        <v>0</v>
      </c>
      <c r="AU67">
        <v>0</v>
      </c>
      <c r="AV67">
        <v>140</v>
      </c>
      <c r="AW67">
        <v>3</v>
      </c>
      <c r="AX67">
        <v>6</v>
      </c>
      <c r="AY67">
        <v>-3</v>
      </c>
      <c r="AZ67">
        <v>-3</v>
      </c>
      <c r="BA67">
        <v>0</v>
      </c>
      <c r="BB67">
        <v>305</v>
      </c>
      <c r="BC67">
        <v>305</v>
      </c>
      <c r="BD67">
        <v>0</v>
      </c>
      <c r="BE67">
        <v>-35</v>
      </c>
      <c r="BH67">
        <v>5</v>
      </c>
      <c r="BI67">
        <v>0</v>
      </c>
      <c r="BJ67">
        <v>5</v>
      </c>
      <c r="BK67">
        <v>5</v>
      </c>
      <c r="BL67">
        <v>1</v>
      </c>
      <c r="BM67">
        <v>0</v>
      </c>
      <c r="BN67">
        <v>60</v>
      </c>
      <c r="BO67">
        <v>1</v>
      </c>
      <c r="BP67">
        <v>-3</v>
      </c>
      <c r="BQ67">
        <v>-3</v>
      </c>
      <c r="BR67">
        <v>20</v>
      </c>
      <c r="BS67">
        <v>70</v>
      </c>
      <c r="BT67">
        <v>0</v>
      </c>
      <c r="BU67">
        <v>0</v>
      </c>
      <c r="BV67">
        <v>0</v>
      </c>
      <c r="BW67">
        <v>1</v>
      </c>
      <c r="BX67">
        <v>1</v>
      </c>
      <c r="BY67">
        <v>1</v>
      </c>
      <c r="BZ67">
        <v>1</v>
      </c>
      <c r="CA67">
        <v>120</v>
      </c>
      <c r="CB67">
        <v>11</v>
      </c>
      <c r="CC67">
        <v>-3</v>
      </c>
      <c r="CD67">
        <v>-3</v>
      </c>
      <c r="CE67">
        <v>270</v>
      </c>
      <c r="CF67">
        <v>1</v>
      </c>
      <c r="CG67">
        <v>1</v>
      </c>
      <c r="CH67">
        <v>1</v>
      </c>
      <c r="CI67">
        <v>150</v>
      </c>
      <c r="CJ67">
        <v>-3</v>
      </c>
      <c r="CK67">
        <v>-3</v>
      </c>
      <c r="CL67">
        <v>-3</v>
      </c>
      <c r="CM67">
        <v>0</v>
      </c>
      <c r="CN67">
        <v>1</v>
      </c>
      <c r="CO67">
        <v>0</v>
      </c>
      <c r="CP67">
        <v>0</v>
      </c>
      <c r="CQ67">
        <v>0</v>
      </c>
      <c r="CR67">
        <v>0</v>
      </c>
      <c r="CS67">
        <v>0</v>
      </c>
      <c r="CT67">
        <v>0</v>
      </c>
      <c r="CU67">
        <v>180</v>
      </c>
      <c r="CV67">
        <v>4</v>
      </c>
      <c r="CW67">
        <v>12</v>
      </c>
      <c r="CX67">
        <v>-3</v>
      </c>
      <c r="CY67">
        <v>-3</v>
      </c>
      <c r="CZ67">
        <v>5</v>
      </c>
      <c r="DA67">
        <v>340</v>
      </c>
      <c r="DB67">
        <v>440</v>
      </c>
      <c r="DC67">
        <v>1</v>
      </c>
      <c r="DD67">
        <v>35</v>
      </c>
      <c r="DG67">
        <v>14.213746223564954</v>
      </c>
      <c r="DH67">
        <v>0</v>
      </c>
      <c r="DI67">
        <v>0.52260622349672681</v>
      </c>
      <c r="DJ67">
        <v>0.51142476367853118</v>
      </c>
      <c r="DK67">
        <v>0.76344410876132929</v>
      </c>
      <c r="DL67">
        <v>1.2084592145015106E-3</v>
      </c>
      <c r="DM67">
        <v>52.699892154358743</v>
      </c>
      <c r="DN67">
        <v>0.8783315359059789</v>
      </c>
      <c r="DO67">
        <v>0</v>
      </c>
      <c r="DP67">
        <v>0</v>
      </c>
      <c r="DQ67">
        <v>17.566630718119576</v>
      </c>
      <c r="DR67">
        <v>70.653034251829496</v>
      </c>
      <c r="DS67">
        <v>6.4112018723768302E-2</v>
      </c>
      <c r="DT67">
        <v>12.43101401618433</v>
      </c>
      <c r="DU67">
        <v>3.9704952844389934</v>
      </c>
      <c r="DV67">
        <v>0.99879154078549848</v>
      </c>
      <c r="DW67">
        <v>0.99033232628398793</v>
      </c>
      <c r="DX67">
        <v>0.82915407854984902</v>
      </c>
      <c r="DY67">
        <v>0</v>
      </c>
      <c r="DZ67">
        <v>80.068295852710719</v>
      </c>
      <c r="EA67">
        <v>4.5467156297834919</v>
      </c>
      <c r="EB67">
        <v>0</v>
      </c>
      <c r="EC67">
        <v>0</v>
      </c>
      <c r="ED67">
        <v>224.68813080780865</v>
      </c>
      <c r="EE67">
        <v>0.81714915276777356</v>
      </c>
      <c r="EF67">
        <v>0.79968715818695935</v>
      </c>
      <c r="EG67">
        <v>0.79969488764761087</v>
      </c>
      <c r="EH67">
        <v>118.66314199395771</v>
      </c>
      <c r="EI67">
        <v>0</v>
      </c>
      <c r="EJ67">
        <v>0</v>
      </c>
      <c r="EK67">
        <v>0</v>
      </c>
      <c r="EL67">
        <v>2.2288351374380233E-2</v>
      </c>
      <c r="EM67">
        <v>7.1435361147223042E-2</v>
      </c>
      <c r="EN67">
        <v>0.22930513595166163</v>
      </c>
      <c r="EO67">
        <v>0.22930513595166163</v>
      </c>
      <c r="EP67">
        <v>0.29909365558912387</v>
      </c>
      <c r="EQ67">
        <v>0.29909365558912387</v>
      </c>
      <c r="ER67">
        <v>8.6238670694864048</v>
      </c>
      <c r="ES67">
        <v>8.6238670694864048</v>
      </c>
      <c r="ET67">
        <v>130.297748542893</v>
      </c>
      <c r="EU67">
        <v>2.8182779456193359</v>
      </c>
      <c r="EV67">
        <v>5.544404414515764</v>
      </c>
      <c r="EW67">
        <v>0</v>
      </c>
      <c r="EX67">
        <v>0</v>
      </c>
      <c r="EY67">
        <v>5.3680073442355312</v>
      </c>
      <c r="EZ67">
        <v>305.3113996421111</v>
      </c>
      <c r="FA67">
        <v>289.60913787506263</v>
      </c>
      <c r="FB67">
        <v>0.5747690017697028</v>
      </c>
      <c r="FC67">
        <v>-19.29957447060508</v>
      </c>
      <c r="FD67">
        <v>0.40189011827444215</v>
      </c>
      <c r="FF67">
        <v>13.568161380056463</v>
      </c>
      <c r="FG67">
        <v>0</v>
      </c>
      <c r="FH67">
        <v>2.3157235931216169</v>
      </c>
      <c r="FI67">
        <v>2.3096936756928348</v>
      </c>
      <c r="FJ67">
        <v>0.67121983732764856</v>
      </c>
      <c r="FK67">
        <v>1.2084592145015106E-3</v>
      </c>
      <c r="FL67">
        <v>39.159896011706401</v>
      </c>
      <c r="FM67">
        <v>0.65266493352844002</v>
      </c>
      <c r="FN67">
        <v>0</v>
      </c>
      <c r="FO67">
        <v>0</v>
      </c>
      <c r="FP67">
        <v>13.053298670568804</v>
      </c>
      <c r="FQ67">
        <v>50.246155729771218</v>
      </c>
      <c r="FR67">
        <v>9.958493442209862E-2</v>
      </c>
      <c r="FS67">
        <v>7.6251970296786027</v>
      </c>
      <c r="FT67">
        <v>2.4537324001500727</v>
      </c>
      <c r="FU67">
        <v>0.99879154078549848</v>
      </c>
      <c r="FV67">
        <v>0.99033232628398793</v>
      </c>
      <c r="FW67">
        <v>0.82915407854984902</v>
      </c>
      <c r="FX67">
        <v>0.42038529245573819</v>
      </c>
      <c r="FY67">
        <v>109.02044672829854</v>
      </c>
      <c r="FZ67">
        <v>7.5778405712088333</v>
      </c>
      <c r="GA67">
        <v>0</v>
      </c>
      <c r="GB67">
        <v>0</v>
      </c>
      <c r="GC67">
        <v>236.71966093251945</v>
      </c>
      <c r="GD67">
        <v>0.76755484649787009</v>
      </c>
      <c r="GE67">
        <v>0.77242364283400267</v>
      </c>
      <c r="GF67">
        <v>0.60053220643325456</v>
      </c>
      <c r="GG67">
        <v>118.66314199395771</v>
      </c>
      <c r="GH67">
        <v>0</v>
      </c>
      <c r="GI67">
        <v>0</v>
      </c>
      <c r="GJ67">
        <v>0</v>
      </c>
      <c r="GK67">
        <v>1.7933688420616933E-2</v>
      </c>
      <c r="GL67">
        <v>0.27949289660547028</v>
      </c>
      <c r="GM67">
        <v>0.22930513595166163</v>
      </c>
      <c r="GN67">
        <v>0.22930513595166163</v>
      </c>
      <c r="GO67">
        <v>0.29909365558912387</v>
      </c>
      <c r="GP67">
        <v>0.29909365558912387</v>
      </c>
      <c r="GQ67">
        <v>8.6238670694864048</v>
      </c>
      <c r="GR67">
        <v>8.6238670694864048</v>
      </c>
      <c r="GS67">
        <v>142.59982819357177</v>
      </c>
      <c r="GT67">
        <v>3.2386632380750742</v>
      </c>
      <c r="GU67">
        <v>8.3549300312439172</v>
      </c>
      <c r="GV67">
        <v>0</v>
      </c>
      <c r="GW67">
        <v>0</v>
      </c>
      <c r="GX67">
        <v>3.9229320995925638</v>
      </c>
      <c r="GY67">
        <v>292.22455744773822</v>
      </c>
      <c r="GZ67">
        <v>331.44230630348829</v>
      </c>
      <c r="HA67">
        <v>0.4252309982302972</v>
      </c>
      <c r="HB67">
        <v>-24.034911243281115</v>
      </c>
      <c r="HC67">
        <v>0.5981098817255579</v>
      </c>
    </row>
    <row r="68" spans="1:211" x14ac:dyDescent="0.25">
      <c r="A68" t="s">
        <v>3720</v>
      </c>
      <c r="B68">
        <v>63</v>
      </c>
      <c r="C68">
        <v>5511</v>
      </c>
      <c r="D68">
        <v>1700</v>
      </c>
      <c r="E68">
        <v>4911</v>
      </c>
      <c r="F68">
        <v>3646</v>
      </c>
      <c r="G68">
        <v>3196</v>
      </c>
      <c r="H68">
        <v>4091</v>
      </c>
      <c r="I68">
        <v>15</v>
      </c>
      <c r="J68">
        <v>0</v>
      </c>
      <c r="K68">
        <v>4</v>
      </c>
      <c r="L68">
        <v>4</v>
      </c>
      <c r="M68">
        <v>1</v>
      </c>
      <c r="N68">
        <v>0</v>
      </c>
      <c r="O68">
        <v>60</v>
      </c>
      <c r="P68">
        <v>1</v>
      </c>
      <c r="Q68">
        <v>-3</v>
      </c>
      <c r="R68">
        <v>-3</v>
      </c>
      <c r="S68">
        <v>20</v>
      </c>
      <c r="T68">
        <v>79</v>
      </c>
      <c r="U68">
        <v>0</v>
      </c>
      <c r="V68">
        <v>18</v>
      </c>
      <c r="W68">
        <v>6</v>
      </c>
      <c r="X68">
        <v>1</v>
      </c>
      <c r="Y68">
        <v>1</v>
      </c>
      <c r="Z68">
        <v>1</v>
      </c>
      <c r="AA68">
        <v>1</v>
      </c>
      <c r="AB68">
        <v>120</v>
      </c>
      <c r="AC68">
        <v>11</v>
      </c>
      <c r="AD68">
        <v>-3</v>
      </c>
      <c r="AE68">
        <v>-3</v>
      </c>
      <c r="AF68">
        <v>276</v>
      </c>
      <c r="AG68">
        <v>1</v>
      </c>
      <c r="AH68">
        <v>1</v>
      </c>
      <c r="AI68">
        <v>1</v>
      </c>
      <c r="AJ68">
        <v>150</v>
      </c>
      <c r="AK68">
        <v>-3</v>
      </c>
      <c r="AL68">
        <v>-3</v>
      </c>
      <c r="AM68">
        <v>-3</v>
      </c>
      <c r="AN68">
        <v>0</v>
      </c>
      <c r="AO68">
        <v>1</v>
      </c>
      <c r="AP68">
        <v>0</v>
      </c>
      <c r="AQ68">
        <v>0</v>
      </c>
      <c r="AR68">
        <v>0</v>
      </c>
      <c r="AS68">
        <v>1</v>
      </c>
      <c r="AT68">
        <v>0</v>
      </c>
      <c r="AU68">
        <v>25</v>
      </c>
      <c r="AV68">
        <v>180</v>
      </c>
      <c r="AW68">
        <v>4</v>
      </c>
      <c r="AX68">
        <v>12</v>
      </c>
      <c r="AY68">
        <v>-3</v>
      </c>
      <c r="AZ68">
        <v>-3</v>
      </c>
      <c r="BA68">
        <v>10</v>
      </c>
      <c r="BB68">
        <v>380</v>
      </c>
      <c r="BC68">
        <v>480</v>
      </c>
      <c r="BD68">
        <v>1</v>
      </c>
      <c r="BE68">
        <v>145</v>
      </c>
      <c r="BH68">
        <v>15</v>
      </c>
      <c r="BI68">
        <v>0</v>
      </c>
      <c r="BJ68">
        <v>0</v>
      </c>
      <c r="BK68">
        <v>0</v>
      </c>
      <c r="BL68">
        <v>0</v>
      </c>
      <c r="BM68">
        <v>0</v>
      </c>
      <c r="BN68">
        <v>0</v>
      </c>
      <c r="BO68">
        <v>0</v>
      </c>
      <c r="BP68">
        <v>-3</v>
      </c>
      <c r="BQ68">
        <v>-3</v>
      </c>
      <c r="BR68">
        <v>0</v>
      </c>
      <c r="BS68">
        <v>15</v>
      </c>
      <c r="BT68">
        <v>0</v>
      </c>
      <c r="BU68">
        <v>0</v>
      </c>
      <c r="BV68">
        <v>0</v>
      </c>
      <c r="BW68">
        <v>1</v>
      </c>
      <c r="BX68">
        <v>1</v>
      </c>
      <c r="BY68">
        <v>1</v>
      </c>
      <c r="BZ68">
        <v>0</v>
      </c>
      <c r="CA68">
        <v>120</v>
      </c>
      <c r="CB68">
        <v>6</v>
      </c>
      <c r="CC68">
        <v>-3</v>
      </c>
      <c r="CD68">
        <v>-3</v>
      </c>
      <c r="CE68">
        <v>220</v>
      </c>
      <c r="CF68">
        <v>1</v>
      </c>
      <c r="CG68">
        <v>0</v>
      </c>
      <c r="CH68">
        <v>1</v>
      </c>
      <c r="CI68">
        <v>100</v>
      </c>
      <c r="CJ68">
        <v>-3</v>
      </c>
      <c r="CK68">
        <v>-3</v>
      </c>
      <c r="CL68">
        <v>-3</v>
      </c>
      <c r="CM68">
        <v>0</v>
      </c>
      <c r="CN68">
        <v>0</v>
      </c>
      <c r="CO68">
        <v>0</v>
      </c>
      <c r="CP68">
        <v>0</v>
      </c>
      <c r="CQ68">
        <v>1</v>
      </c>
      <c r="CR68">
        <v>0</v>
      </c>
      <c r="CS68">
        <v>25</v>
      </c>
      <c r="CT68">
        <v>0</v>
      </c>
      <c r="CU68">
        <v>120</v>
      </c>
      <c r="CV68">
        <v>3</v>
      </c>
      <c r="CW68">
        <v>6</v>
      </c>
      <c r="CX68">
        <v>-3</v>
      </c>
      <c r="CY68">
        <v>-3</v>
      </c>
      <c r="CZ68">
        <v>0</v>
      </c>
      <c r="DA68">
        <v>235</v>
      </c>
      <c r="DB68">
        <v>235</v>
      </c>
      <c r="DC68">
        <v>0</v>
      </c>
      <c r="DD68">
        <v>-145</v>
      </c>
      <c r="DG68">
        <v>14.213746223564954</v>
      </c>
      <c r="DH68">
        <v>0.31546006063936827</v>
      </c>
      <c r="DI68">
        <v>2.5061006587165124</v>
      </c>
      <c r="DJ68">
        <v>2.663918089498273</v>
      </c>
      <c r="DK68">
        <v>0.76344410876132929</v>
      </c>
      <c r="DL68">
        <v>1.2084592145015106E-3</v>
      </c>
      <c r="DM68">
        <v>53.41226271282553</v>
      </c>
      <c r="DN68">
        <v>0.89020437854709233</v>
      </c>
      <c r="DO68">
        <v>0</v>
      </c>
      <c r="DP68">
        <v>0</v>
      </c>
      <c r="DQ68">
        <v>17.804087570941842</v>
      </c>
      <c r="DR68">
        <v>65.434551722602507</v>
      </c>
      <c r="DS68">
        <v>0</v>
      </c>
      <c r="DT68">
        <v>3.2555964916878062</v>
      </c>
      <c r="DU68">
        <v>0.87235374048634862</v>
      </c>
      <c r="DV68">
        <v>0.99879154078549848</v>
      </c>
      <c r="DW68">
        <v>0.99033232628398793</v>
      </c>
      <c r="DX68">
        <v>0.82915407854984902</v>
      </c>
      <c r="DY68">
        <v>0.41437652600600094</v>
      </c>
      <c r="DZ68">
        <v>96.431124729624045</v>
      </c>
      <c r="EA68">
        <v>7.3429198760545109</v>
      </c>
      <c r="EB68">
        <v>0</v>
      </c>
      <c r="EC68">
        <v>0</v>
      </c>
      <c r="ED68">
        <v>209.18137272772975</v>
      </c>
      <c r="EE68">
        <v>0.71325086068898547</v>
      </c>
      <c r="EF68">
        <v>0.65272609228477085</v>
      </c>
      <c r="EG68">
        <v>0.70374200675285614</v>
      </c>
      <c r="EH68">
        <v>115.82115655366852</v>
      </c>
      <c r="EI68">
        <v>0</v>
      </c>
      <c r="EJ68">
        <v>0</v>
      </c>
      <c r="EK68">
        <v>0</v>
      </c>
      <c r="EL68">
        <v>1.8922854477250506E-2</v>
      </c>
      <c r="EM68">
        <v>0.28769620839840815</v>
      </c>
      <c r="EN68">
        <v>0.22930513595166163</v>
      </c>
      <c r="EO68">
        <v>0.22930513595166163</v>
      </c>
      <c r="EP68">
        <v>0.29909365558912387</v>
      </c>
      <c r="EQ68">
        <v>0.29909365558912387</v>
      </c>
      <c r="ER68">
        <v>8.6238670694864048</v>
      </c>
      <c r="ES68">
        <v>8.6238670694864048</v>
      </c>
      <c r="ET68">
        <v>147.11026643595531</v>
      </c>
      <c r="EU68">
        <v>3.2326544716253367</v>
      </c>
      <c r="EV68">
        <v>8.4250755287009067</v>
      </c>
      <c r="EW68">
        <v>0</v>
      </c>
      <c r="EX68">
        <v>0</v>
      </c>
      <c r="EY68">
        <v>4.2792523605613848</v>
      </c>
      <c r="EZ68">
        <v>314.08816429946529</v>
      </c>
      <c r="FA68">
        <v>339.13108325728172</v>
      </c>
      <c r="FB68">
        <v>0.78930695178455867</v>
      </c>
      <c r="FC68">
        <v>15.620770374967698</v>
      </c>
      <c r="FD68">
        <v>0.8349371580958479</v>
      </c>
      <c r="FF68">
        <v>14.213746223564954</v>
      </c>
      <c r="FG68">
        <v>0</v>
      </c>
      <c r="FH68">
        <v>3.5645441085260012</v>
      </c>
      <c r="FI68">
        <v>3.4817301241687271</v>
      </c>
      <c r="FJ68">
        <v>0.50186004890157743</v>
      </c>
      <c r="FK68">
        <v>1.2084592145015106E-3</v>
      </c>
      <c r="FL68">
        <v>29.108151003493631</v>
      </c>
      <c r="FM68">
        <v>0.48513585005822735</v>
      </c>
      <c r="FN68">
        <v>0</v>
      </c>
      <c r="FO68">
        <v>0</v>
      </c>
      <c r="FP68">
        <v>9.7027170011645474</v>
      </c>
      <c r="FQ68">
        <v>45.920968921860691</v>
      </c>
      <c r="FR68">
        <v>5.2854928262416695E-2</v>
      </c>
      <c r="FS68">
        <v>0</v>
      </c>
      <c r="FT68">
        <v>0</v>
      </c>
      <c r="FU68">
        <v>0.99879154078549848</v>
      </c>
      <c r="FV68">
        <v>0.99033232628398793</v>
      </c>
      <c r="FW68">
        <v>0.82915407854984902</v>
      </c>
      <c r="FX68">
        <v>0</v>
      </c>
      <c r="FY68">
        <v>99.324505933231492</v>
      </c>
      <c r="FZ68">
        <v>5.5124790383803504</v>
      </c>
      <c r="GA68">
        <v>0</v>
      </c>
      <c r="GB68">
        <v>0</v>
      </c>
      <c r="GC68">
        <v>187.81515962194311</v>
      </c>
      <c r="GD68">
        <v>0.59861582736487084</v>
      </c>
      <c r="GE68">
        <v>0.47293919748354785</v>
      </c>
      <c r="GF68">
        <v>0.63305321310128471</v>
      </c>
      <c r="GG68">
        <v>89.176196265973147</v>
      </c>
      <c r="GH68">
        <v>0</v>
      </c>
      <c r="GI68">
        <v>0</v>
      </c>
      <c r="GJ68">
        <v>0</v>
      </c>
      <c r="GK68">
        <v>1.7685217414713517E-2</v>
      </c>
      <c r="GL68">
        <v>9.3469311767573671E-2</v>
      </c>
      <c r="GM68">
        <v>0.22930513595166163</v>
      </c>
      <c r="GN68">
        <v>0.22930513595166163</v>
      </c>
      <c r="GO68">
        <v>0.29909365558912387</v>
      </c>
      <c r="GP68">
        <v>0.29909365558912387</v>
      </c>
      <c r="GQ68">
        <v>8.6238670694864048</v>
      </c>
      <c r="GR68">
        <v>8.6238670694864048</v>
      </c>
      <c r="GS68">
        <v>122.43383482593796</v>
      </c>
      <c r="GT68">
        <v>2.8182779456193354</v>
      </c>
      <c r="GU68">
        <v>6.0531461372824076</v>
      </c>
      <c r="GV68">
        <v>0</v>
      </c>
      <c r="GW68">
        <v>0</v>
      </c>
      <c r="GX68">
        <v>3.8303958531777402</v>
      </c>
      <c r="GY68">
        <v>256.72859215090261</v>
      </c>
      <c r="GZ68">
        <v>254.11591294425835</v>
      </c>
      <c r="HA68">
        <v>0.21069304821544133</v>
      </c>
      <c r="HB68">
        <v>-51.35245070380747</v>
      </c>
      <c r="HC68">
        <v>0.1650628419041521</v>
      </c>
    </row>
    <row r="69" spans="1:211" x14ac:dyDescent="0.25">
      <c r="A69" t="s">
        <v>3720</v>
      </c>
      <c r="B69">
        <v>64</v>
      </c>
      <c r="C69">
        <v>1671</v>
      </c>
      <c r="D69">
        <v>2059</v>
      </c>
      <c r="E69">
        <v>6443</v>
      </c>
      <c r="F69">
        <v>4125</v>
      </c>
      <c r="G69">
        <v>3802</v>
      </c>
      <c r="H69">
        <v>1690</v>
      </c>
      <c r="I69">
        <v>15</v>
      </c>
      <c r="J69">
        <v>0</v>
      </c>
      <c r="K69">
        <v>0</v>
      </c>
      <c r="L69">
        <v>0</v>
      </c>
      <c r="M69">
        <v>1</v>
      </c>
      <c r="N69">
        <v>0</v>
      </c>
      <c r="O69">
        <v>60</v>
      </c>
      <c r="P69">
        <v>1</v>
      </c>
      <c r="Q69">
        <v>-3</v>
      </c>
      <c r="R69">
        <v>-3</v>
      </c>
      <c r="S69">
        <v>20</v>
      </c>
      <c r="T69">
        <v>75</v>
      </c>
      <c r="U69">
        <v>0</v>
      </c>
      <c r="V69">
        <v>0</v>
      </c>
      <c r="W69">
        <v>0</v>
      </c>
      <c r="X69">
        <v>1</v>
      </c>
      <c r="Y69">
        <v>1</v>
      </c>
      <c r="Z69">
        <v>1</v>
      </c>
      <c r="AA69">
        <v>1</v>
      </c>
      <c r="AB69">
        <v>120</v>
      </c>
      <c r="AC69">
        <v>11</v>
      </c>
      <c r="AD69">
        <v>-3</v>
      </c>
      <c r="AE69">
        <v>-3</v>
      </c>
      <c r="AF69">
        <v>270</v>
      </c>
      <c r="AG69">
        <v>1</v>
      </c>
      <c r="AH69">
        <v>1</v>
      </c>
      <c r="AI69">
        <v>1</v>
      </c>
      <c r="AJ69">
        <v>150</v>
      </c>
      <c r="AK69">
        <v>-3</v>
      </c>
      <c r="AL69">
        <v>-3</v>
      </c>
      <c r="AM69">
        <v>-3</v>
      </c>
      <c r="AN69">
        <v>0</v>
      </c>
      <c r="AO69">
        <v>1</v>
      </c>
      <c r="AP69">
        <v>0</v>
      </c>
      <c r="AQ69">
        <v>0</v>
      </c>
      <c r="AR69">
        <v>0</v>
      </c>
      <c r="AS69">
        <v>3</v>
      </c>
      <c r="AT69">
        <v>0</v>
      </c>
      <c r="AU69">
        <v>75</v>
      </c>
      <c r="AV69">
        <v>180</v>
      </c>
      <c r="AW69">
        <v>4</v>
      </c>
      <c r="AX69">
        <v>12</v>
      </c>
      <c r="AY69">
        <v>-3</v>
      </c>
      <c r="AZ69">
        <v>-3</v>
      </c>
      <c r="BA69">
        <v>0</v>
      </c>
      <c r="BB69">
        <v>420</v>
      </c>
      <c r="BC69">
        <v>520</v>
      </c>
      <c r="BD69">
        <v>1</v>
      </c>
      <c r="BE69">
        <v>25</v>
      </c>
      <c r="BH69">
        <v>15</v>
      </c>
      <c r="BI69">
        <v>0</v>
      </c>
      <c r="BJ69">
        <v>38</v>
      </c>
      <c r="BK69">
        <v>38</v>
      </c>
      <c r="BL69">
        <v>1</v>
      </c>
      <c r="BM69">
        <v>0</v>
      </c>
      <c r="BN69">
        <v>60</v>
      </c>
      <c r="BO69">
        <v>1</v>
      </c>
      <c r="BP69">
        <v>-3</v>
      </c>
      <c r="BQ69">
        <v>-3</v>
      </c>
      <c r="BR69">
        <v>20</v>
      </c>
      <c r="BS69">
        <v>113</v>
      </c>
      <c r="BT69">
        <v>0</v>
      </c>
      <c r="BU69">
        <v>36</v>
      </c>
      <c r="BV69">
        <v>12</v>
      </c>
      <c r="BW69">
        <v>1</v>
      </c>
      <c r="BX69">
        <v>1</v>
      </c>
      <c r="BY69">
        <v>1</v>
      </c>
      <c r="BZ69">
        <v>1</v>
      </c>
      <c r="CA69">
        <v>120</v>
      </c>
      <c r="CB69">
        <v>11</v>
      </c>
      <c r="CC69">
        <v>-3</v>
      </c>
      <c r="CD69">
        <v>-3</v>
      </c>
      <c r="CE69">
        <v>282</v>
      </c>
      <c r="CF69">
        <v>1</v>
      </c>
      <c r="CG69">
        <v>1</v>
      </c>
      <c r="CH69">
        <v>1</v>
      </c>
      <c r="CI69">
        <v>150</v>
      </c>
      <c r="CJ69">
        <v>-3</v>
      </c>
      <c r="CK69">
        <v>-3</v>
      </c>
      <c r="CL69">
        <v>-3</v>
      </c>
      <c r="CM69">
        <v>1</v>
      </c>
      <c r="CN69">
        <v>1</v>
      </c>
      <c r="CO69">
        <v>0</v>
      </c>
      <c r="CP69">
        <v>0</v>
      </c>
      <c r="CQ69">
        <v>3</v>
      </c>
      <c r="CR69">
        <v>0</v>
      </c>
      <c r="CS69">
        <v>75</v>
      </c>
      <c r="CT69">
        <v>0</v>
      </c>
      <c r="CU69">
        <v>180</v>
      </c>
      <c r="CV69">
        <v>4</v>
      </c>
      <c r="CW69">
        <v>12</v>
      </c>
      <c r="CX69">
        <v>-3</v>
      </c>
      <c r="CY69">
        <v>-3</v>
      </c>
      <c r="CZ69">
        <v>50</v>
      </c>
      <c r="DA69">
        <v>395</v>
      </c>
      <c r="DB69">
        <v>515</v>
      </c>
      <c r="DC69">
        <v>0</v>
      </c>
      <c r="DD69">
        <v>-25</v>
      </c>
      <c r="DG69">
        <v>14.213746223564954</v>
      </c>
      <c r="DH69">
        <v>0</v>
      </c>
      <c r="DI69">
        <v>1.6945737614340399</v>
      </c>
      <c r="DJ69">
        <v>1.7108991956180888</v>
      </c>
      <c r="DK69">
        <v>0.47351257089430432</v>
      </c>
      <c r="DL69">
        <v>1.2084592145015106E-3</v>
      </c>
      <c r="DM69">
        <v>28.423030707051161</v>
      </c>
      <c r="DN69">
        <v>0.47371717845085254</v>
      </c>
      <c r="DO69">
        <v>0</v>
      </c>
      <c r="DP69">
        <v>0</v>
      </c>
      <c r="DQ69">
        <v>9.4743435690170514</v>
      </c>
      <c r="DR69">
        <v>44.607266157127356</v>
      </c>
      <c r="DS69">
        <v>0</v>
      </c>
      <c r="DT69">
        <v>5.8571569610105501</v>
      </c>
      <c r="DU69">
        <v>1.8360866006402818</v>
      </c>
      <c r="DV69">
        <v>0.99879154078549848</v>
      </c>
      <c r="DW69">
        <v>0.99033232628398793</v>
      </c>
      <c r="DX69">
        <v>0.82915407854984902</v>
      </c>
      <c r="DY69">
        <v>0.30516329283269283</v>
      </c>
      <c r="DZ69">
        <v>108.03150038087607</v>
      </c>
      <c r="EA69">
        <v>7.2084962012426548</v>
      </c>
      <c r="EB69">
        <v>0</v>
      </c>
      <c r="EC69">
        <v>0</v>
      </c>
      <c r="ED69">
        <v>237.43637106254306</v>
      </c>
      <c r="EE69">
        <v>0.65209748221132346</v>
      </c>
      <c r="EF69">
        <v>0.63524873549692817</v>
      </c>
      <c r="EG69">
        <v>0.77872542514129495</v>
      </c>
      <c r="EH69">
        <v>118.66314199395771</v>
      </c>
      <c r="EI69">
        <v>0</v>
      </c>
      <c r="EJ69">
        <v>0</v>
      </c>
      <c r="EK69">
        <v>0</v>
      </c>
      <c r="EL69">
        <v>1.9639257359107987E-2</v>
      </c>
      <c r="EM69">
        <v>0.23671994227339388</v>
      </c>
      <c r="EN69">
        <v>0.22930513595166163</v>
      </c>
      <c r="EO69">
        <v>0.22930513595166163</v>
      </c>
      <c r="EP69">
        <v>0.29909365558912387</v>
      </c>
      <c r="EQ69">
        <v>0.29909365558912387</v>
      </c>
      <c r="ER69">
        <v>8.6238670694864048</v>
      </c>
      <c r="ES69">
        <v>8.6238670694864048</v>
      </c>
      <c r="ET69">
        <v>134.41199310709817</v>
      </c>
      <c r="EU69">
        <v>3.123441238452028</v>
      </c>
      <c r="EV69">
        <v>7.966203722235889</v>
      </c>
      <c r="EW69">
        <v>0</v>
      </c>
      <c r="EX69">
        <v>0</v>
      </c>
      <c r="EY69">
        <v>4.5260872376082615</v>
      </c>
      <c r="EZ69">
        <v>303.54580132257519</v>
      </c>
      <c r="FA69">
        <v>333.83582106424228</v>
      </c>
      <c r="FB69">
        <v>0.31955743292899103</v>
      </c>
      <c r="FC69">
        <v>-1.6092967297125398</v>
      </c>
      <c r="FD69">
        <v>0.3039112726966211</v>
      </c>
      <c r="FF69">
        <v>14.213746223564954</v>
      </c>
      <c r="FG69">
        <v>0</v>
      </c>
      <c r="FH69">
        <v>33.119107636596794</v>
      </c>
      <c r="FI69">
        <v>33.127238377100063</v>
      </c>
      <c r="FJ69">
        <v>0.76344410876132929</v>
      </c>
      <c r="FK69">
        <v>1.2084592145015106E-3</v>
      </c>
      <c r="FL69">
        <v>51.351512392580567</v>
      </c>
      <c r="FM69">
        <v>0.85585853987634319</v>
      </c>
      <c r="FN69">
        <v>0</v>
      </c>
      <c r="FO69">
        <v>0</v>
      </c>
      <c r="FP69">
        <v>17.11717079752686</v>
      </c>
      <c r="FQ69">
        <v>83.419613253764538</v>
      </c>
      <c r="FR69">
        <v>3.763280439418739E-2</v>
      </c>
      <c r="FS69">
        <v>14.556629076114184</v>
      </c>
      <c r="FT69">
        <v>4.7937130368515266</v>
      </c>
      <c r="FU69">
        <v>0.99879154078549848</v>
      </c>
      <c r="FV69">
        <v>0.99033232628398793</v>
      </c>
      <c r="FW69">
        <v>0.82915407854984902</v>
      </c>
      <c r="FX69">
        <v>0.77467634762357762</v>
      </c>
      <c r="FY69">
        <v>106.80314298248905</v>
      </c>
      <c r="FZ69">
        <v>8.1610271903323266</v>
      </c>
      <c r="GA69">
        <v>0</v>
      </c>
      <c r="GB69">
        <v>0</v>
      </c>
      <c r="GC69">
        <v>242.80825577612393</v>
      </c>
      <c r="GD69">
        <v>0.70250187356449778</v>
      </c>
      <c r="GE69">
        <v>0.63872368307636962</v>
      </c>
      <c r="GF69">
        <v>0.77086401876882338</v>
      </c>
      <c r="GG69">
        <v>118.66314199395771</v>
      </c>
      <c r="GH69">
        <v>0</v>
      </c>
      <c r="GI69">
        <v>0</v>
      </c>
      <c r="GJ69">
        <v>0</v>
      </c>
      <c r="GK69">
        <v>0.77638867405452872</v>
      </c>
      <c r="GL69">
        <v>0.28769620839840815</v>
      </c>
      <c r="GM69">
        <v>0.22930513595166163</v>
      </c>
      <c r="GN69">
        <v>0.22930513595166163</v>
      </c>
      <c r="GO69">
        <v>0.29909365558912387</v>
      </c>
      <c r="GP69">
        <v>0.29909365558912387</v>
      </c>
      <c r="GQ69">
        <v>8.6238670694864048</v>
      </c>
      <c r="GR69">
        <v>8.6238670694864048</v>
      </c>
      <c r="GS69">
        <v>160.83534252724337</v>
      </c>
      <c r="GT69">
        <v>3.5929542932429128</v>
      </c>
      <c r="GU69">
        <v>8.4250755287009067</v>
      </c>
      <c r="GV69">
        <v>0</v>
      </c>
      <c r="GW69">
        <v>0</v>
      </c>
      <c r="GX69">
        <v>38.108780916492805</v>
      </c>
      <c r="GY69">
        <v>336.37005638520486</v>
      </c>
      <c r="GZ69">
        <v>403.24003341890455</v>
      </c>
      <c r="HA69">
        <v>0.68044256707100903</v>
      </c>
      <c r="HB69">
        <v>12.565490816326866</v>
      </c>
      <c r="HC69">
        <v>0.6960887273033789</v>
      </c>
    </row>
    <row r="70" spans="1:211" x14ac:dyDescent="0.25">
      <c r="A70" t="s">
        <v>3720</v>
      </c>
      <c r="B70">
        <v>65</v>
      </c>
      <c r="C70">
        <v>4910</v>
      </c>
      <c r="D70">
        <v>3339</v>
      </c>
      <c r="E70">
        <v>4334</v>
      </c>
      <c r="F70">
        <v>2359</v>
      </c>
      <c r="G70">
        <v>3035</v>
      </c>
      <c r="H70">
        <v>3721</v>
      </c>
      <c r="I70">
        <v>15</v>
      </c>
      <c r="J70">
        <v>0</v>
      </c>
      <c r="K70">
        <v>8</v>
      </c>
      <c r="L70">
        <v>8</v>
      </c>
      <c r="M70">
        <v>0</v>
      </c>
      <c r="N70">
        <v>0</v>
      </c>
      <c r="O70">
        <v>0</v>
      </c>
      <c r="P70">
        <v>0</v>
      </c>
      <c r="Q70">
        <v>-3</v>
      </c>
      <c r="R70">
        <v>-3</v>
      </c>
      <c r="S70">
        <v>0</v>
      </c>
      <c r="T70">
        <v>23</v>
      </c>
      <c r="U70">
        <v>0</v>
      </c>
      <c r="V70">
        <v>1</v>
      </c>
      <c r="W70">
        <v>0</v>
      </c>
      <c r="X70">
        <v>1</v>
      </c>
      <c r="Y70">
        <v>1</v>
      </c>
      <c r="Z70">
        <v>1</v>
      </c>
      <c r="AA70">
        <v>1</v>
      </c>
      <c r="AB70">
        <v>160</v>
      </c>
      <c r="AC70">
        <v>12</v>
      </c>
      <c r="AD70">
        <v>-3</v>
      </c>
      <c r="AE70">
        <v>-3</v>
      </c>
      <c r="AF70">
        <v>260</v>
      </c>
      <c r="AG70">
        <v>1</v>
      </c>
      <c r="AH70">
        <v>1</v>
      </c>
      <c r="AI70">
        <v>0</v>
      </c>
      <c r="AJ70">
        <v>100</v>
      </c>
      <c r="AK70">
        <v>-3</v>
      </c>
      <c r="AL70">
        <v>-3</v>
      </c>
      <c r="AM70">
        <v>-3</v>
      </c>
      <c r="AN70">
        <v>0</v>
      </c>
      <c r="AO70">
        <v>1</v>
      </c>
      <c r="AP70">
        <v>0</v>
      </c>
      <c r="AQ70">
        <v>0</v>
      </c>
      <c r="AR70">
        <v>0</v>
      </c>
      <c r="AS70">
        <v>1</v>
      </c>
      <c r="AT70">
        <v>0</v>
      </c>
      <c r="AU70">
        <v>25</v>
      </c>
      <c r="AV70">
        <v>160</v>
      </c>
      <c r="AW70">
        <v>4</v>
      </c>
      <c r="AX70">
        <v>12</v>
      </c>
      <c r="AY70">
        <v>-3</v>
      </c>
      <c r="AZ70">
        <v>-3</v>
      </c>
      <c r="BA70">
        <v>8</v>
      </c>
      <c r="BB70">
        <v>308</v>
      </c>
      <c r="BC70">
        <v>408</v>
      </c>
      <c r="BD70">
        <v>1</v>
      </c>
      <c r="BE70">
        <v>73</v>
      </c>
      <c r="BH70">
        <v>15</v>
      </c>
      <c r="BI70">
        <v>0</v>
      </c>
      <c r="BJ70">
        <v>0</v>
      </c>
      <c r="BK70">
        <v>0</v>
      </c>
      <c r="BL70">
        <v>0</v>
      </c>
      <c r="BM70">
        <v>0</v>
      </c>
      <c r="BN70">
        <v>0</v>
      </c>
      <c r="BO70">
        <v>0</v>
      </c>
      <c r="BP70">
        <v>-3</v>
      </c>
      <c r="BQ70">
        <v>-3</v>
      </c>
      <c r="BR70">
        <v>0</v>
      </c>
      <c r="BS70">
        <v>15</v>
      </c>
      <c r="BT70">
        <v>0</v>
      </c>
      <c r="BU70">
        <v>0</v>
      </c>
      <c r="BV70">
        <v>0</v>
      </c>
      <c r="BW70">
        <v>1</v>
      </c>
      <c r="BX70">
        <v>1</v>
      </c>
      <c r="BY70">
        <v>1</v>
      </c>
      <c r="BZ70">
        <v>0</v>
      </c>
      <c r="CA70">
        <v>120</v>
      </c>
      <c r="CB70">
        <v>6</v>
      </c>
      <c r="CC70">
        <v>-3</v>
      </c>
      <c r="CD70">
        <v>-3</v>
      </c>
      <c r="CE70">
        <v>220</v>
      </c>
      <c r="CF70">
        <v>1</v>
      </c>
      <c r="CG70">
        <v>0</v>
      </c>
      <c r="CH70">
        <v>1</v>
      </c>
      <c r="CI70">
        <v>100</v>
      </c>
      <c r="CJ70">
        <v>-3</v>
      </c>
      <c r="CK70">
        <v>-3</v>
      </c>
      <c r="CL70">
        <v>-3</v>
      </c>
      <c r="CM70">
        <v>0</v>
      </c>
      <c r="CN70">
        <v>0</v>
      </c>
      <c r="CO70">
        <v>0</v>
      </c>
      <c r="CP70">
        <v>0</v>
      </c>
      <c r="CQ70">
        <v>1</v>
      </c>
      <c r="CR70">
        <v>0</v>
      </c>
      <c r="CS70">
        <v>25</v>
      </c>
      <c r="CT70">
        <v>0</v>
      </c>
      <c r="CU70">
        <v>120</v>
      </c>
      <c r="CV70">
        <v>3</v>
      </c>
      <c r="CW70">
        <v>6</v>
      </c>
      <c r="CX70">
        <v>-3</v>
      </c>
      <c r="CY70">
        <v>-3</v>
      </c>
      <c r="CZ70">
        <v>0</v>
      </c>
      <c r="DA70">
        <v>235</v>
      </c>
      <c r="DB70">
        <v>235</v>
      </c>
      <c r="DC70">
        <v>0</v>
      </c>
      <c r="DD70">
        <v>-73</v>
      </c>
      <c r="DG70">
        <v>14.213746223564954</v>
      </c>
      <c r="DH70">
        <v>0</v>
      </c>
      <c r="DI70">
        <v>8.9067735498799134</v>
      </c>
      <c r="DJ70">
        <v>8.7722218959149778</v>
      </c>
      <c r="DK70">
        <v>0.48334312476721247</v>
      </c>
      <c r="DL70">
        <v>1.2084592145015106E-3</v>
      </c>
      <c r="DM70">
        <v>28.074362167729255</v>
      </c>
      <c r="DN70">
        <v>0.46790603612882098</v>
      </c>
      <c r="DO70">
        <v>0</v>
      </c>
      <c r="DP70">
        <v>0</v>
      </c>
      <c r="DQ70">
        <v>9.3581207225764196</v>
      </c>
      <c r="DR70">
        <v>42.621622148599926</v>
      </c>
      <c r="DS70">
        <v>6.8741522603760208E-2</v>
      </c>
      <c r="DT70">
        <v>8.9354606482891548</v>
      </c>
      <c r="DU70">
        <v>2.6057196279337131</v>
      </c>
      <c r="DV70">
        <v>0.99879154078549848</v>
      </c>
      <c r="DW70">
        <v>0.99033232628398793</v>
      </c>
      <c r="DX70">
        <v>0.82915407854984902</v>
      </c>
      <c r="DY70">
        <v>0.78645950406308995</v>
      </c>
      <c r="DZ70">
        <v>117.05117795017749</v>
      </c>
      <c r="EA70">
        <v>8.1610271903323266</v>
      </c>
      <c r="EB70">
        <v>0</v>
      </c>
      <c r="EC70">
        <v>0</v>
      </c>
      <c r="ED70">
        <v>241.97541805551828</v>
      </c>
      <c r="EE70">
        <v>0.69298268305610822</v>
      </c>
      <c r="EF70">
        <v>0.80111793920692853</v>
      </c>
      <c r="EG70">
        <v>0.66069672148711101</v>
      </c>
      <c r="EH70">
        <v>118.66314199395771</v>
      </c>
      <c r="EI70">
        <v>0</v>
      </c>
      <c r="EJ70">
        <v>0</v>
      </c>
      <c r="EK70">
        <v>0</v>
      </c>
      <c r="EL70">
        <v>6.5186508672647969E-2</v>
      </c>
      <c r="EM70">
        <v>0.28769620839840815</v>
      </c>
      <c r="EN70">
        <v>0.22930513595166163</v>
      </c>
      <c r="EO70">
        <v>0.22930513595166163</v>
      </c>
      <c r="EP70">
        <v>0.29909365558912387</v>
      </c>
      <c r="EQ70">
        <v>0.29909365558912387</v>
      </c>
      <c r="ER70">
        <v>8.6238670694864048</v>
      </c>
      <c r="ES70">
        <v>8.6238670694864048</v>
      </c>
      <c r="ET70">
        <v>153.54761870987343</v>
      </c>
      <c r="EU70">
        <v>3.6047374496824256</v>
      </c>
      <c r="EV70">
        <v>8.4250755287009067</v>
      </c>
      <c r="EW70">
        <v>0</v>
      </c>
      <c r="EX70">
        <v>0</v>
      </c>
      <c r="EY70">
        <v>12.651491245719535</v>
      </c>
      <c r="EZ70">
        <v>324.37082175566576</v>
      </c>
      <c r="FA70">
        <v>378.23080207846624</v>
      </c>
      <c r="FB70">
        <v>0.77696814865557384</v>
      </c>
      <c r="FC70">
        <v>27.599072622372127</v>
      </c>
      <c r="FD70">
        <v>0.82433042154614011</v>
      </c>
      <c r="FF70">
        <v>14.213746223564954</v>
      </c>
      <c r="FG70">
        <v>0.14059635558961014</v>
      </c>
      <c r="FH70">
        <v>2.3251594157186561</v>
      </c>
      <c r="FI70">
        <v>2.3719077290022059</v>
      </c>
      <c r="FJ70">
        <v>0.54713810562021004</v>
      </c>
      <c r="FK70">
        <v>1.2084592145015106E-3</v>
      </c>
      <c r="FL70">
        <v>32.511103011008167</v>
      </c>
      <c r="FM70">
        <v>0.54185171685013611</v>
      </c>
      <c r="FN70">
        <v>0</v>
      </c>
      <c r="FO70">
        <v>0</v>
      </c>
      <c r="FP70">
        <v>10.837034337002724</v>
      </c>
      <c r="FQ70">
        <v>52.097948203920588</v>
      </c>
      <c r="FR70">
        <v>5.9768664461215926E-2</v>
      </c>
      <c r="FS70">
        <v>4.5262020193825476</v>
      </c>
      <c r="FT70">
        <v>1.4852844853922818</v>
      </c>
      <c r="FU70">
        <v>0.99879154078549848</v>
      </c>
      <c r="FV70">
        <v>0.99033232628398793</v>
      </c>
      <c r="FW70">
        <v>0.82915407854984902</v>
      </c>
      <c r="FX70">
        <v>2.2005962533789863E-2</v>
      </c>
      <c r="FY70">
        <v>95.651388740705144</v>
      </c>
      <c r="FZ70">
        <v>5.8155920701237882</v>
      </c>
      <c r="GA70">
        <v>0</v>
      </c>
      <c r="GB70">
        <v>0</v>
      </c>
      <c r="GC70">
        <v>203.23314166552825</v>
      </c>
      <c r="GD70">
        <v>0.75199614411200399</v>
      </c>
      <c r="GE70">
        <v>0.55191638197591775</v>
      </c>
      <c r="GF70">
        <v>0.65922077319336703</v>
      </c>
      <c r="GG70">
        <v>108.89261918419075</v>
      </c>
      <c r="GH70">
        <v>0</v>
      </c>
      <c r="GI70">
        <v>0</v>
      </c>
      <c r="GJ70">
        <v>0</v>
      </c>
      <c r="GK70">
        <v>1.7526190252070473E-2</v>
      </c>
      <c r="GL70">
        <v>0.12886687831811527</v>
      </c>
      <c r="GM70">
        <v>0.22930513595166163</v>
      </c>
      <c r="GN70">
        <v>0.22930513595166163</v>
      </c>
      <c r="GO70">
        <v>0.29909365558912387</v>
      </c>
      <c r="GP70">
        <v>0.29909365558912387</v>
      </c>
      <c r="GQ70">
        <v>8.6238670694864048</v>
      </c>
      <c r="GR70">
        <v>8.6238670694864048</v>
      </c>
      <c r="GS70">
        <v>124.44839066312774</v>
      </c>
      <c r="GT70">
        <v>2.8402839081531255</v>
      </c>
      <c r="GU70">
        <v>6.6802271269293438</v>
      </c>
      <c r="GV70">
        <v>0</v>
      </c>
      <c r="GW70">
        <v>0</v>
      </c>
      <c r="GX70">
        <v>3.7704980964637542</v>
      </c>
      <c r="GY70">
        <v>270.16718914282603</v>
      </c>
      <c r="GZ70">
        <v>272.34027359336721</v>
      </c>
      <c r="HA70">
        <v>0.22303185134442616</v>
      </c>
      <c r="HB70">
        <v>-11.489857879219958</v>
      </c>
      <c r="HC70">
        <v>0.17566957845385989</v>
      </c>
    </row>
    <row r="71" spans="1:211" x14ac:dyDescent="0.25">
      <c r="A71" t="s">
        <v>3720</v>
      </c>
      <c r="B71">
        <v>66</v>
      </c>
      <c r="C71">
        <v>3128</v>
      </c>
      <c r="D71">
        <v>599</v>
      </c>
      <c r="E71">
        <v>3256</v>
      </c>
      <c r="F71">
        <v>179</v>
      </c>
      <c r="G71">
        <v>4501</v>
      </c>
      <c r="H71">
        <v>1648</v>
      </c>
      <c r="I71">
        <v>15</v>
      </c>
      <c r="J71">
        <v>0</v>
      </c>
      <c r="K71">
        <v>0</v>
      </c>
      <c r="L71">
        <v>0</v>
      </c>
      <c r="M71">
        <v>0</v>
      </c>
      <c r="N71">
        <v>0</v>
      </c>
      <c r="O71">
        <v>0</v>
      </c>
      <c r="P71">
        <v>0</v>
      </c>
      <c r="Q71">
        <v>-3</v>
      </c>
      <c r="R71">
        <v>-3</v>
      </c>
      <c r="S71">
        <v>0</v>
      </c>
      <c r="T71">
        <v>15</v>
      </c>
      <c r="U71">
        <v>0</v>
      </c>
      <c r="V71">
        <v>0</v>
      </c>
      <c r="W71">
        <v>0</v>
      </c>
      <c r="X71">
        <v>1</v>
      </c>
      <c r="Y71">
        <v>1</v>
      </c>
      <c r="Z71">
        <v>1</v>
      </c>
      <c r="AA71">
        <v>0</v>
      </c>
      <c r="AB71">
        <v>120</v>
      </c>
      <c r="AC71">
        <v>6</v>
      </c>
      <c r="AD71">
        <v>-3</v>
      </c>
      <c r="AE71">
        <v>-3</v>
      </c>
      <c r="AF71">
        <v>220</v>
      </c>
      <c r="AG71">
        <v>1</v>
      </c>
      <c r="AH71">
        <v>1</v>
      </c>
      <c r="AI71">
        <v>0</v>
      </c>
      <c r="AJ71">
        <v>100</v>
      </c>
      <c r="AK71">
        <v>-3</v>
      </c>
      <c r="AL71">
        <v>-3</v>
      </c>
      <c r="AM71">
        <v>-3</v>
      </c>
      <c r="AN71">
        <v>0</v>
      </c>
      <c r="AO71">
        <v>0</v>
      </c>
      <c r="AP71">
        <v>0</v>
      </c>
      <c r="AQ71">
        <v>1</v>
      </c>
      <c r="AR71">
        <v>0</v>
      </c>
      <c r="AS71">
        <v>0</v>
      </c>
      <c r="AT71">
        <v>0</v>
      </c>
      <c r="AU71">
        <v>5</v>
      </c>
      <c r="AV71">
        <v>120</v>
      </c>
      <c r="AW71">
        <v>3</v>
      </c>
      <c r="AX71">
        <v>6</v>
      </c>
      <c r="AY71">
        <v>-3</v>
      </c>
      <c r="AZ71">
        <v>-3</v>
      </c>
      <c r="BA71">
        <v>0</v>
      </c>
      <c r="BB71">
        <v>240</v>
      </c>
      <c r="BC71">
        <v>240</v>
      </c>
      <c r="BD71">
        <v>0</v>
      </c>
      <c r="BE71">
        <v>-48</v>
      </c>
      <c r="BH71">
        <v>15</v>
      </c>
      <c r="BI71">
        <v>0</v>
      </c>
      <c r="BJ71">
        <v>0</v>
      </c>
      <c r="BK71">
        <v>0</v>
      </c>
      <c r="BL71">
        <v>0</v>
      </c>
      <c r="BM71">
        <v>0</v>
      </c>
      <c r="BN71">
        <v>0</v>
      </c>
      <c r="BO71">
        <v>0</v>
      </c>
      <c r="BP71">
        <v>-3</v>
      </c>
      <c r="BQ71">
        <v>-3</v>
      </c>
      <c r="BR71">
        <v>0</v>
      </c>
      <c r="BS71">
        <v>15</v>
      </c>
      <c r="BT71">
        <v>0</v>
      </c>
      <c r="BU71">
        <v>9</v>
      </c>
      <c r="BV71">
        <v>3</v>
      </c>
      <c r="BW71">
        <v>1</v>
      </c>
      <c r="BX71">
        <v>1</v>
      </c>
      <c r="BY71">
        <v>1</v>
      </c>
      <c r="BZ71">
        <v>0</v>
      </c>
      <c r="CA71">
        <v>120</v>
      </c>
      <c r="CB71">
        <v>6</v>
      </c>
      <c r="CC71">
        <v>-3</v>
      </c>
      <c r="CD71">
        <v>-3</v>
      </c>
      <c r="CE71">
        <v>273</v>
      </c>
      <c r="CF71">
        <v>1</v>
      </c>
      <c r="CG71">
        <v>1</v>
      </c>
      <c r="CH71">
        <v>1</v>
      </c>
      <c r="CI71">
        <v>150</v>
      </c>
      <c r="CJ71">
        <v>-3</v>
      </c>
      <c r="CK71">
        <v>-3</v>
      </c>
      <c r="CL71">
        <v>-3</v>
      </c>
      <c r="CM71">
        <v>0</v>
      </c>
      <c r="CN71">
        <v>0</v>
      </c>
      <c r="CO71">
        <v>1</v>
      </c>
      <c r="CP71">
        <v>0</v>
      </c>
      <c r="CQ71">
        <v>0</v>
      </c>
      <c r="CR71">
        <v>0</v>
      </c>
      <c r="CS71">
        <v>5</v>
      </c>
      <c r="CT71">
        <v>0</v>
      </c>
      <c r="CU71">
        <v>120</v>
      </c>
      <c r="CV71">
        <v>3</v>
      </c>
      <c r="CW71">
        <v>6</v>
      </c>
      <c r="CX71">
        <v>-3</v>
      </c>
      <c r="CY71">
        <v>-3</v>
      </c>
      <c r="CZ71">
        <v>3</v>
      </c>
      <c r="DA71">
        <v>288</v>
      </c>
      <c r="DB71">
        <v>288</v>
      </c>
      <c r="DC71">
        <v>1</v>
      </c>
      <c r="DD71">
        <v>48</v>
      </c>
      <c r="DG71">
        <v>14.213746223564954</v>
      </c>
      <c r="DH71">
        <v>0.22144125620872179</v>
      </c>
      <c r="DI71">
        <v>3.1082245776750206</v>
      </c>
      <c r="DJ71">
        <v>2.9768902726385837</v>
      </c>
      <c r="DK71">
        <v>0.72357546915353987</v>
      </c>
      <c r="DL71">
        <v>1.2084592145015106E-3</v>
      </c>
      <c r="DM71">
        <v>43.945152821243177</v>
      </c>
      <c r="DN71">
        <v>0.73241921368738616</v>
      </c>
      <c r="DO71">
        <v>0</v>
      </c>
      <c r="DP71">
        <v>0</v>
      </c>
      <c r="DQ71">
        <v>14.648384273747723</v>
      </c>
      <c r="DR71">
        <v>58.109357207021226</v>
      </c>
      <c r="DS71">
        <v>8.6631689102488307E-2</v>
      </c>
      <c r="DT71">
        <v>3.4275666823201036</v>
      </c>
      <c r="DU71">
        <v>1.088514612002965</v>
      </c>
      <c r="DV71">
        <v>0.99879154078549848</v>
      </c>
      <c r="DW71">
        <v>0.99033232628398793</v>
      </c>
      <c r="DX71">
        <v>0.82915407854984902</v>
      </c>
      <c r="DY71">
        <v>0.14573220753326088</v>
      </c>
      <c r="DZ71">
        <v>99.62930828142467</v>
      </c>
      <c r="EA71">
        <v>7.3050843062729403</v>
      </c>
      <c r="EB71">
        <v>0</v>
      </c>
      <c r="EC71">
        <v>0</v>
      </c>
      <c r="ED71">
        <v>218.43966913665142</v>
      </c>
      <c r="EE71">
        <v>0.78444569165572031</v>
      </c>
      <c r="EF71">
        <v>0.66499024874202517</v>
      </c>
      <c r="EG71">
        <v>0.63366676349767592</v>
      </c>
      <c r="EH71">
        <v>114.97545976561702</v>
      </c>
      <c r="EI71">
        <v>0</v>
      </c>
      <c r="EJ71">
        <v>0</v>
      </c>
      <c r="EK71">
        <v>0</v>
      </c>
      <c r="EL71">
        <v>1.6641775553651983E-2</v>
      </c>
      <c r="EM71">
        <v>0.28769620839840815</v>
      </c>
      <c r="EN71">
        <v>0.22930513595166163</v>
      </c>
      <c r="EO71">
        <v>0.22930513595166163</v>
      </c>
      <c r="EP71">
        <v>0.29909365558912387</v>
      </c>
      <c r="EQ71">
        <v>0.29909365558912387</v>
      </c>
      <c r="ER71">
        <v>8.6238670694864048</v>
      </c>
      <c r="ES71">
        <v>8.6238670694864048</v>
      </c>
      <c r="ET71">
        <v>133.20879039985158</v>
      </c>
      <c r="EU71">
        <v>2.9640101531525964</v>
      </c>
      <c r="EV71">
        <v>8.4250755287009067</v>
      </c>
      <c r="EW71">
        <v>0</v>
      </c>
      <c r="EX71">
        <v>0</v>
      </c>
      <c r="EY71">
        <v>3.4273185900483942</v>
      </c>
      <c r="EZ71">
        <v>295.6304034570054</v>
      </c>
      <c r="FA71">
        <v>322.45415395630914</v>
      </c>
      <c r="FB71">
        <v>0.5119256235162245</v>
      </c>
      <c r="FC71">
        <v>-4.4574789319736183</v>
      </c>
      <c r="FD71">
        <v>0.44268599193693198</v>
      </c>
      <c r="FF71">
        <v>14.213746223564954</v>
      </c>
      <c r="FG71">
        <v>0</v>
      </c>
      <c r="FH71">
        <v>0</v>
      </c>
      <c r="FI71">
        <v>0</v>
      </c>
      <c r="FJ71">
        <v>0.44195009414590997</v>
      </c>
      <c r="FK71">
        <v>1.2084592145015106E-3</v>
      </c>
      <c r="FL71">
        <v>27.732648110021593</v>
      </c>
      <c r="FM71">
        <v>0.4622108018336929</v>
      </c>
      <c r="FN71">
        <v>0</v>
      </c>
      <c r="FO71">
        <v>0</v>
      </c>
      <c r="FP71">
        <v>9.2442160366738619</v>
      </c>
      <c r="FQ71">
        <v>45.584950197740156</v>
      </c>
      <c r="FR71">
        <v>5.8599176207182295E-3</v>
      </c>
      <c r="FS71">
        <v>7.5030126938586053</v>
      </c>
      <c r="FT71">
        <v>2.4418260206993687</v>
      </c>
      <c r="FU71">
        <v>0.99879154078549848</v>
      </c>
      <c r="FV71">
        <v>0.99033232628398793</v>
      </c>
      <c r="FW71">
        <v>0.82915407854984902</v>
      </c>
      <c r="FX71">
        <v>0.35837373064236938</v>
      </c>
      <c r="FY71">
        <v>109.65442989661057</v>
      </c>
      <c r="FZ71">
        <v>7.2979534076480146</v>
      </c>
      <c r="GA71">
        <v>0</v>
      </c>
      <c r="GB71">
        <v>0</v>
      </c>
      <c r="GC71">
        <v>232.91098920390675</v>
      </c>
      <c r="GD71">
        <v>0.69812704265828573</v>
      </c>
      <c r="GE71">
        <v>0.65919595271380316</v>
      </c>
      <c r="GF71">
        <v>0.74851463816850994</v>
      </c>
      <c r="GG71">
        <v>118.66314199395771</v>
      </c>
      <c r="GH71">
        <v>0</v>
      </c>
      <c r="GI71">
        <v>0</v>
      </c>
      <c r="GJ71">
        <v>0</v>
      </c>
      <c r="GK71">
        <v>1.5419976655799417E-2</v>
      </c>
      <c r="GL71">
        <v>0.25869422072235226</v>
      </c>
      <c r="GM71">
        <v>0.22930513595166163</v>
      </c>
      <c r="GN71">
        <v>0.22930513595166163</v>
      </c>
      <c r="GO71">
        <v>0.29909365558912387</v>
      </c>
      <c r="GP71">
        <v>0.29909365558912387</v>
      </c>
      <c r="GQ71">
        <v>8.6238670694864048</v>
      </c>
      <c r="GR71">
        <v>8.6238670694864048</v>
      </c>
      <c r="GS71">
        <v>136.31028308714207</v>
      </c>
      <c r="GT71">
        <v>3.176651676261705</v>
      </c>
      <c r="GU71">
        <v>8.1711573627030383</v>
      </c>
      <c r="GV71">
        <v>0</v>
      </c>
      <c r="GW71">
        <v>0</v>
      </c>
      <c r="GX71">
        <v>2.9224904451032909</v>
      </c>
      <c r="GY71">
        <v>293.55831747871139</v>
      </c>
      <c r="GZ71">
        <v>321.63465207424611</v>
      </c>
      <c r="HA71">
        <v>0.4880743764837755</v>
      </c>
      <c r="HB71">
        <v>18.182091431088637</v>
      </c>
      <c r="HC71">
        <v>0.55731400806306808</v>
      </c>
    </row>
    <row r="72" spans="1:211" x14ac:dyDescent="0.25">
      <c r="A72" t="s">
        <v>3720</v>
      </c>
      <c r="B72">
        <v>67</v>
      </c>
      <c r="C72">
        <v>3238</v>
      </c>
      <c r="D72">
        <v>4063</v>
      </c>
      <c r="E72">
        <v>2471</v>
      </c>
      <c r="F72">
        <v>3024</v>
      </c>
      <c r="G72">
        <v>2974</v>
      </c>
      <c r="H72">
        <v>2122</v>
      </c>
      <c r="I72">
        <v>15</v>
      </c>
      <c r="J72">
        <v>0</v>
      </c>
      <c r="K72">
        <v>19</v>
      </c>
      <c r="L72">
        <v>19</v>
      </c>
      <c r="M72">
        <v>1</v>
      </c>
      <c r="N72">
        <v>0</v>
      </c>
      <c r="O72">
        <v>60</v>
      </c>
      <c r="P72">
        <v>1</v>
      </c>
      <c r="Q72">
        <v>-3</v>
      </c>
      <c r="R72">
        <v>-3</v>
      </c>
      <c r="S72">
        <v>20</v>
      </c>
      <c r="T72">
        <v>94</v>
      </c>
      <c r="U72">
        <v>0</v>
      </c>
      <c r="V72">
        <v>70</v>
      </c>
      <c r="W72">
        <v>23</v>
      </c>
      <c r="X72">
        <v>1</v>
      </c>
      <c r="Y72">
        <v>1</v>
      </c>
      <c r="Z72">
        <v>1</v>
      </c>
      <c r="AA72">
        <v>0</v>
      </c>
      <c r="AB72">
        <v>80</v>
      </c>
      <c r="AC72">
        <v>5</v>
      </c>
      <c r="AD72">
        <v>-3</v>
      </c>
      <c r="AE72">
        <v>-3</v>
      </c>
      <c r="AF72">
        <v>253</v>
      </c>
      <c r="AG72">
        <v>1</v>
      </c>
      <c r="AH72">
        <v>1</v>
      </c>
      <c r="AI72">
        <v>1</v>
      </c>
      <c r="AJ72">
        <v>150</v>
      </c>
      <c r="AK72">
        <v>-3</v>
      </c>
      <c r="AL72">
        <v>-3</v>
      </c>
      <c r="AM72">
        <v>-3</v>
      </c>
      <c r="AN72">
        <v>1</v>
      </c>
      <c r="AO72">
        <v>0</v>
      </c>
      <c r="AP72">
        <v>0</v>
      </c>
      <c r="AQ72">
        <v>0</v>
      </c>
      <c r="AR72">
        <v>1</v>
      </c>
      <c r="AS72">
        <v>2</v>
      </c>
      <c r="AT72">
        <v>25</v>
      </c>
      <c r="AU72">
        <v>50</v>
      </c>
      <c r="AV72">
        <v>140</v>
      </c>
      <c r="AW72">
        <v>3</v>
      </c>
      <c r="AX72">
        <v>6</v>
      </c>
      <c r="AY72">
        <v>-3</v>
      </c>
      <c r="AZ72">
        <v>-3</v>
      </c>
      <c r="BA72">
        <v>42</v>
      </c>
      <c r="BB72">
        <v>397</v>
      </c>
      <c r="BC72">
        <v>417</v>
      </c>
      <c r="BD72">
        <v>1</v>
      </c>
      <c r="BE72">
        <v>25</v>
      </c>
      <c r="BH72">
        <v>10</v>
      </c>
      <c r="BI72">
        <v>0</v>
      </c>
      <c r="BJ72">
        <v>35</v>
      </c>
      <c r="BK72">
        <v>35</v>
      </c>
      <c r="BL72">
        <v>1</v>
      </c>
      <c r="BM72">
        <v>0</v>
      </c>
      <c r="BN72">
        <v>60</v>
      </c>
      <c r="BO72">
        <v>1</v>
      </c>
      <c r="BP72">
        <v>-3</v>
      </c>
      <c r="BQ72">
        <v>-3</v>
      </c>
      <c r="BR72">
        <v>20</v>
      </c>
      <c r="BS72">
        <v>105</v>
      </c>
      <c r="BT72">
        <v>0</v>
      </c>
      <c r="BU72">
        <v>37</v>
      </c>
      <c r="BV72">
        <v>12</v>
      </c>
      <c r="BW72">
        <v>1</v>
      </c>
      <c r="BX72">
        <v>1</v>
      </c>
      <c r="BY72">
        <v>1</v>
      </c>
      <c r="BZ72">
        <v>0</v>
      </c>
      <c r="CA72">
        <v>80</v>
      </c>
      <c r="CB72">
        <v>5</v>
      </c>
      <c r="CC72">
        <v>-3</v>
      </c>
      <c r="CD72">
        <v>-3</v>
      </c>
      <c r="CE72">
        <v>242</v>
      </c>
      <c r="CF72">
        <v>1</v>
      </c>
      <c r="CG72">
        <v>1</v>
      </c>
      <c r="CH72">
        <v>1</v>
      </c>
      <c r="CI72">
        <v>150</v>
      </c>
      <c r="CJ72">
        <v>-3</v>
      </c>
      <c r="CK72">
        <v>-3</v>
      </c>
      <c r="CL72">
        <v>-3</v>
      </c>
      <c r="CM72">
        <v>1</v>
      </c>
      <c r="CN72">
        <v>0</v>
      </c>
      <c r="CO72">
        <v>0</v>
      </c>
      <c r="CP72">
        <v>0</v>
      </c>
      <c r="CQ72">
        <v>2</v>
      </c>
      <c r="CR72">
        <v>1</v>
      </c>
      <c r="CS72">
        <v>50</v>
      </c>
      <c r="CT72">
        <v>25</v>
      </c>
      <c r="CU72">
        <v>140</v>
      </c>
      <c r="CV72">
        <v>3</v>
      </c>
      <c r="CW72">
        <v>6</v>
      </c>
      <c r="CX72">
        <v>-3</v>
      </c>
      <c r="CY72">
        <v>-3</v>
      </c>
      <c r="CZ72">
        <v>47</v>
      </c>
      <c r="DA72">
        <v>372</v>
      </c>
      <c r="DB72">
        <v>392</v>
      </c>
      <c r="DC72">
        <v>0</v>
      </c>
      <c r="DD72">
        <v>-25</v>
      </c>
      <c r="DG72">
        <v>14.213746223564954</v>
      </c>
      <c r="DH72">
        <v>0</v>
      </c>
      <c r="DI72">
        <v>13.448079714860693</v>
      </c>
      <c r="DJ72">
        <v>13.451919366202052</v>
      </c>
      <c r="DK72">
        <v>0.76344410876132929</v>
      </c>
      <c r="DL72">
        <v>1.2084592145015106E-3</v>
      </c>
      <c r="DM72">
        <v>56.222318051893829</v>
      </c>
      <c r="DN72">
        <v>0.93703863419823064</v>
      </c>
      <c r="DO72">
        <v>0</v>
      </c>
      <c r="DP72">
        <v>0</v>
      </c>
      <c r="DQ72">
        <v>18.740772683964614</v>
      </c>
      <c r="DR72">
        <v>71.844361278161784</v>
      </c>
      <c r="DS72">
        <v>3.816610005355671E-3</v>
      </c>
      <c r="DT72">
        <v>93.295296601491131</v>
      </c>
      <c r="DU72">
        <v>30.74320136760188</v>
      </c>
      <c r="DV72">
        <v>0.99879154078549848</v>
      </c>
      <c r="DW72">
        <v>0.99033232628398793</v>
      </c>
      <c r="DX72">
        <v>0.82915407854984902</v>
      </c>
      <c r="DY72">
        <v>5.9075349982041003E-2</v>
      </c>
      <c r="DZ72">
        <v>90.499447948177277</v>
      </c>
      <c r="EA72">
        <v>5.9725202891473828</v>
      </c>
      <c r="EB72">
        <v>0</v>
      </c>
      <c r="EC72">
        <v>0</v>
      </c>
      <c r="ED72">
        <v>239.83517277523632</v>
      </c>
      <c r="EE72">
        <v>0.75015599211581274</v>
      </c>
      <c r="EF72">
        <v>0.82861223281969831</v>
      </c>
      <c r="EG72">
        <v>0.63833371887775203</v>
      </c>
      <c r="EH72">
        <v>118.66314199395771</v>
      </c>
      <c r="EI72">
        <v>0</v>
      </c>
      <c r="EJ72">
        <v>0</v>
      </c>
      <c r="EK72">
        <v>0</v>
      </c>
      <c r="EL72">
        <v>0.89111548619888481</v>
      </c>
      <c r="EM72">
        <v>0.13154689804908959</v>
      </c>
      <c r="EN72">
        <v>0.22930513595166163</v>
      </c>
      <c r="EO72">
        <v>0.22930513595166163</v>
      </c>
      <c r="EP72">
        <v>0.29909365558912387</v>
      </c>
      <c r="EQ72">
        <v>0.29909365558912387</v>
      </c>
      <c r="ER72">
        <v>8.6238670694864048</v>
      </c>
      <c r="ES72">
        <v>8.6238670694864048</v>
      </c>
      <c r="ET72">
        <v>133.83490450801969</v>
      </c>
      <c r="EU72">
        <v>2.8773532956013765</v>
      </c>
      <c r="EV72">
        <v>6.7213369636295663</v>
      </c>
      <c r="EW72">
        <v>0</v>
      </c>
      <c r="EX72">
        <v>0</v>
      </c>
      <c r="EY72">
        <v>43.694518123115131</v>
      </c>
      <c r="EZ72">
        <v>340.88974116669471</v>
      </c>
      <c r="FA72">
        <v>362.09842477440935</v>
      </c>
      <c r="FB72">
        <v>0.45721750074674833</v>
      </c>
      <c r="FC72">
        <v>38.034926856251793</v>
      </c>
      <c r="FD72">
        <v>0.4973432677880546</v>
      </c>
      <c r="FF72">
        <v>14.213746223564954</v>
      </c>
      <c r="FG72">
        <v>0.27877598157345967</v>
      </c>
      <c r="FH72">
        <v>29.84535047181646</v>
      </c>
      <c r="FI72">
        <v>29.708863479264682</v>
      </c>
      <c r="FJ72">
        <v>0.76344410876132929</v>
      </c>
      <c r="FK72">
        <v>1.2084592145015106E-3</v>
      </c>
      <c r="FL72">
        <v>49.137948098903856</v>
      </c>
      <c r="FM72">
        <v>0.81896580164839738</v>
      </c>
      <c r="FN72">
        <v>0</v>
      </c>
      <c r="FO72">
        <v>0</v>
      </c>
      <c r="FP72">
        <v>16.379316032967949</v>
      </c>
      <c r="FQ72">
        <v>84.499023558208734</v>
      </c>
      <c r="FR72">
        <v>0.10152430533408383</v>
      </c>
      <c r="FS72">
        <v>30.837309935503981</v>
      </c>
      <c r="FT72">
        <v>9.925141006338249</v>
      </c>
      <c r="FU72">
        <v>0.99879154078549848</v>
      </c>
      <c r="FV72">
        <v>0.99033232628398793</v>
      </c>
      <c r="FW72">
        <v>0.82915407854984902</v>
      </c>
      <c r="FX72">
        <v>0.48367820087996849</v>
      </c>
      <c r="FY72">
        <v>97.353651594291648</v>
      </c>
      <c r="FZ72">
        <v>7.6062651863758184</v>
      </c>
      <c r="GA72">
        <v>0</v>
      </c>
      <c r="GB72">
        <v>0</v>
      </c>
      <c r="GC72">
        <v>229.97237402650796</v>
      </c>
      <c r="GD72">
        <v>0.68964544803398287</v>
      </c>
      <c r="GE72">
        <v>0.84229816626611753</v>
      </c>
      <c r="GF72">
        <v>0.58862718279789372</v>
      </c>
      <c r="GG72">
        <v>118.66314199395771</v>
      </c>
      <c r="GH72">
        <v>0</v>
      </c>
      <c r="GI72">
        <v>0</v>
      </c>
      <c r="GJ72">
        <v>0</v>
      </c>
      <c r="GK72">
        <v>0.82625798606324652</v>
      </c>
      <c r="GL72">
        <v>0.28769620839840815</v>
      </c>
      <c r="GM72">
        <v>0.22930513595166163</v>
      </c>
      <c r="GN72">
        <v>0.22930513595166163</v>
      </c>
      <c r="GO72">
        <v>0.29909365558912387</v>
      </c>
      <c r="GP72">
        <v>0.29909365558912387</v>
      </c>
      <c r="GQ72">
        <v>8.6238670694864048</v>
      </c>
      <c r="GR72">
        <v>8.6238670694864048</v>
      </c>
      <c r="GS72">
        <v>148.45756189294011</v>
      </c>
      <c r="GT72">
        <v>3.3019561464993039</v>
      </c>
      <c r="GU72">
        <v>8.4250755287009067</v>
      </c>
      <c r="GV72">
        <v>0</v>
      </c>
      <c r="GW72">
        <v>0</v>
      </c>
      <c r="GX72">
        <v>40.158162281566447</v>
      </c>
      <c r="GY72">
        <v>348.34004027027794</v>
      </c>
      <c r="GZ72">
        <v>393.16736603925006</v>
      </c>
      <c r="HA72">
        <v>0.54278249925325173</v>
      </c>
      <c r="HB72">
        <v>27.943193331799336</v>
      </c>
      <c r="HC72">
        <v>0.5026567322119454</v>
      </c>
    </row>
    <row r="73" spans="1:211" x14ac:dyDescent="0.25">
      <c r="A73" t="s">
        <v>3720</v>
      </c>
      <c r="B73">
        <v>68</v>
      </c>
      <c r="C73">
        <v>2930</v>
      </c>
      <c r="D73">
        <v>1425</v>
      </c>
      <c r="E73">
        <v>4911</v>
      </c>
      <c r="F73">
        <v>6502</v>
      </c>
      <c r="G73">
        <v>6314</v>
      </c>
      <c r="H73">
        <v>1902</v>
      </c>
      <c r="I73">
        <v>15</v>
      </c>
      <c r="J73">
        <v>0</v>
      </c>
      <c r="K73">
        <v>3</v>
      </c>
      <c r="L73">
        <v>3</v>
      </c>
      <c r="M73">
        <v>1</v>
      </c>
      <c r="N73">
        <v>0</v>
      </c>
      <c r="O73">
        <v>60</v>
      </c>
      <c r="P73">
        <v>1</v>
      </c>
      <c r="Q73">
        <v>-3</v>
      </c>
      <c r="R73">
        <v>-3</v>
      </c>
      <c r="S73">
        <v>20</v>
      </c>
      <c r="T73">
        <v>78</v>
      </c>
      <c r="U73">
        <v>0</v>
      </c>
      <c r="V73">
        <v>30</v>
      </c>
      <c r="W73">
        <v>10</v>
      </c>
      <c r="X73">
        <v>1</v>
      </c>
      <c r="Y73">
        <v>1</v>
      </c>
      <c r="Z73">
        <v>1</v>
      </c>
      <c r="AA73">
        <v>1</v>
      </c>
      <c r="AB73">
        <v>120</v>
      </c>
      <c r="AC73">
        <v>11</v>
      </c>
      <c r="AD73">
        <v>-3</v>
      </c>
      <c r="AE73">
        <v>-3</v>
      </c>
      <c r="AF73">
        <v>280</v>
      </c>
      <c r="AG73">
        <v>1</v>
      </c>
      <c r="AH73">
        <v>1</v>
      </c>
      <c r="AI73">
        <v>1</v>
      </c>
      <c r="AJ73">
        <v>150</v>
      </c>
      <c r="AK73">
        <v>-3</v>
      </c>
      <c r="AL73">
        <v>-3</v>
      </c>
      <c r="AM73">
        <v>-3</v>
      </c>
      <c r="AN73">
        <v>0</v>
      </c>
      <c r="AO73">
        <v>1</v>
      </c>
      <c r="AP73">
        <v>0</v>
      </c>
      <c r="AQ73">
        <v>1</v>
      </c>
      <c r="AR73">
        <v>0</v>
      </c>
      <c r="AS73">
        <v>4</v>
      </c>
      <c r="AT73">
        <v>0</v>
      </c>
      <c r="AU73">
        <v>105</v>
      </c>
      <c r="AV73">
        <v>180</v>
      </c>
      <c r="AW73">
        <v>4</v>
      </c>
      <c r="AX73">
        <v>12</v>
      </c>
      <c r="AY73">
        <v>-3</v>
      </c>
      <c r="AZ73">
        <v>-3</v>
      </c>
      <c r="BA73">
        <v>13</v>
      </c>
      <c r="BB73">
        <v>463</v>
      </c>
      <c r="BC73">
        <v>563</v>
      </c>
      <c r="BD73">
        <v>1</v>
      </c>
      <c r="BE73">
        <v>163</v>
      </c>
      <c r="BH73">
        <v>10</v>
      </c>
      <c r="BI73">
        <v>0</v>
      </c>
      <c r="BJ73">
        <v>0</v>
      </c>
      <c r="BK73">
        <v>0</v>
      </c>
      <c r="BL73">
        <v>1</v>
      </c>
      <c r="BM73">
        <v>0</v>
      </c>
      <c r="BN73">
        <v>60</v>
      </c>
      <c r="BO73">
        <v>1</v>
      </c>
      <c r="BP73">
        <v>-3</v>
      </c>
      <c r="BQ73">
        <v>-3</v>
      </c>
      <c r="BR73">
        <v>20</v>
      </c>
      <c r="BS73">
        <v>70</v>
      </c>
      <c r="BT73">
        <v>0</v>
      </c>
      <c r="BU73">
        <v>0</v>
      </c>
      <c r="BV73">
        <v>0</v>
      </c>
      <c r="BW73">
        <v>1</v>
      </c>
      <c r="BX73">
        <v>1</v>
      </c>
      <c r="BY73">
        <v>1</v>
      </c>
      <c r="BZ73">
        <v>0</v>
      </c>
      <c r="CA73">
        <v>80</v>
      </c>
      <c r="CB73">
        <v>5</v>
      </c>
      <c r="CC73">
        <v>-3</v>
      </c>
      <c r="CD73">
        <v>-3</v>
      </c>
      <c r="CE73">
        <v>230</v>
      </c>
      <c r="CF73">
        <v>1</v>
      </c>
      <c r="CG73">
        <v>1</v>
      </c>
      <c r="CH73">
        <v>1</v>
      </c>
      <c r="CI73">
        <v>150</v>
      </c>
      <c r="CJ73">
        <v>-3</v>
      </c>
      <c r="CK73">
        <v>-3</v>
      </c>
      <c r="CL73">
        <v>-3</v>
      </c>
      <c r="CM73">
        <v>0</v>
      </c>
      <c r="CN73">
        <v>0</v>
      </c>
      <c r="CO73">
        <v>1</v>
      </c>
      <c r="CP73">
        <v>0</v>
      </c>
      <c r="CQ73">
        <v>4</v>
      </c>
      <c r="CR73">
        <v>0</v>
      </c>
      <c r="CS73">
        <v>105</v>
      </c>
      <c r="CT73">
        <v>0</v>
      </c>
      <c r="CU73">
        <v>140</v>
      </c>
      <c r="CV73">
        <v>3</v>
      </c>
      <c r="CW73">
        <v>6</v>
      </c>
      <c r="CX73">
        <v>-3</v>
      </c>
      <c r="CY73">
        <v>-3</v>
      </c>
      <c r="CZ73">
        <v>0</v>
      </c>
      <c r="DA73">
        <v>300</v>
      </c>
      <c r="DB73">
        <v>300</v>
      </c>
      <c r="DC73">
        <v>0</v>
      </c>
      <c r="DD73">
        <v>-163</v>
      </c>
      <c r="DG73">
        <v>14.213746223564954</v>
      </c>
      <c r="DH73">
        <v>0</v>
      </c>
      <c r="DI73">
        <v>2.8129101058705595</v>
      </c>
      <c r="DJ73">
        <v>2.7592585793795457</v>
      </c>
      <c r="DK73">
        <v>0.76344410876132929</v>
      </c>
      <c r="DL73">
        <v>1.2084592145015106E-3</v>
      </c>
      <c r="DM73">
        <v>60.576787319637155</v>
      </c>
      <c r="DN73">
        <v>1.0096131219939526</v>
      </c>
      <c r="DO73">
        <v>0</v>
      </c>
      <c r="DP73">
        <v>0</v>
      </c>
      <c r="DQ73">
        <v>20.192262439879048</v>
      </c>
      <c r="DR73">
        <v>72.68823234400503</v>
      </c>
      <c r="DS73">
        <v>1.2739416040946413E-2</v>
      </c>
      <c r="DT73">
        <v>15.204778743505308</v>
      </c>
      <c r="DU73">
        <v>4.8452754797049238</v>
      </c>
      <c r="DV73">
        <v>0.99879154078549848</v>
      </c>
      <c r="DW73">
        <v>0.99033232628398793</v>
      </c>
      <c r="DX73">
        <v>0.82915407854984902</v>
      </c>
      <c r="DY73">
        <v>0.63730424370128613</v>
      </c>
      <c r="DZ73">
        <v>100.89907381127921</v>
      </c>
      <c r="EA73">
        <v>7.9276669587143473</v>
      </c>
      <c r="EB73">
        <v>0</v>
      </c>
      <c r="EC73">
        <v>0</v>
      </c>
      <c r="ED73">
        <v>244.19222982972283</v>
      </c>
      <c r="EE73">
        <v>0.70789317888182435</v>
      </c>
      <c r="EF73">
        <v>0.87453209677243482</v>
      </c>
      <c r="EG73">
        <v>0.82863519355867732</v>
      </c>
      <c r="EH73">
        <v>118.66314199395771</v>
      </c>
      <c r="EI73">
        <v>0</v>
      </c>
      <c r="EJ73">
        <v>0</v>
      </c>
      <c r="EK73">
        <v>0</v>
      </c>
      <c r="EL73">
        <v>3.2742948354103962E-2</v>
      </c>
      <c r="EM73">
        <v>0.28769620839840815</v>
      </c>
      <c r="EN73">
        <v>0.22930513595166163</v>
      </c>
      <c r="EO73">
        <v>0.22930513595166163</v>
      </c>
      <c r="EP73">
        <v>0.29909365558912387</v>
      </c>
      <c r="EQ73">
        <v>0.29909365558912387</v>
      </c>
      <c r="ER73">
        <v>8.6238670694864048</v>
      </c>
      <c r="ES73">
        <v>8.6238670694864048</v>
      </c>
      <c r="ET73">
        <v>158.4155500127039</v>
      </c>
      <c r="EU73">
        <v>3.4555821893206216</v>
      </c>
      <c r="EV73">
        <v>8.4250755287009067</v>
      </c>
      <c r="EW73">
        <v>0</v>
      </c>
      <c r="EX73">
        <v>0</v>
      </c>
      <c r="EY73">
        <v>7.9436381778204597</v>
      </c>
      <c r="EZ73">
        <v>346.19584961616039</v>
      </c>
      <c r="FA73">
        <v>395.79936719034572</v>
      </c>
      <c r="FB73">
        <v>0.66657592650118935</v>
      </c>
      <c r="FC73">
        <v>37.195760174032785</v>
      </c>
      <c r="FD73">
        <v>0.86766592699235134</v>
      </c>
      <c r="FF73">
        <v>14.213746223564954</v>
      </c>
      <c r="FG73">
        <v>0</v>
      </c>
      <c r="FH73">
        <v>2.2155675483082682</v>
      </c>
      <c r="FI73">
        <v>2.212223494543164</v>
      </c>
      <c r="FJ73">
        <v>0.76344410876132929</v>
      </c>
      <c r="FK73">
        <v>1.2084592145015106E-3</v>
      </c>
      <c r="FL73">
        <v>49.480279878218056</v>
      </c>
      <c r="FM73">
        <v>0.82467133130363446</v>
      </c>
      <c r="FN73">
        <v>0</v>
      </c>
      <c r="FO73">
        <v>0</v>
      </c>
      <c r="FP73">
        <v>16.493426626072687</v>
      </c>
      <c r="FQ73">
        <v>64.582229934968922</v>
      </c>
      <c r="FR73">
        <v>0</v>
      </c>
      <c r="FS73">
        <v>17.20300421403465</v>
      </c>
      <c r="FT73">
        <v>5.6635725405920319</v>
      </c>
      <c r="FU73">
        <v>0.99879154078549848</v>
      </c>
      <c r="FV73">
        <v>0.99033232628398793</v>
      </c>
      <c r="FW73">
        <v>0.82915407854984902</v>
      </c>
      <c r="FX73">
        <v>0</v>
      </c>
      <c r="FY73">
        <v>86.9678662901091</v>
      </c>
      <c r="FZ73">
        <v>5.536529441189046</v>
      </c>
      <c r="GA73">
        <v>0</v>
      </c>
      <c r="GB73">
        <v>0</v>
      </c>
      <c r="GC73">
        <v>238.67772043307252</v>
      </c>
      <c r="GD73">
        <v>0.83154164932409735</v>
      </c>
      <c r="GE73">
        <v>0.83815219971922894</v>
      </c>
      <c r="GF73">
        <v>0.78934894577973358</v>
      </c>
      <c r="GG73">
        <v>118.66314199395771</v>
      </c>
      <c r="GH73">
        <v>0</v>
      </c>
      <c r="GI73">
        <v>0</v>
      </c>
      <c r="GJ73">
        <v>0</v>
      </c>
      <c r="GK73">
        <v>2.9019645686444995E-2</v>
      </c>
      <c r="GL73">
        <v>0.12020072396288739</v>
      </c>
      <c r="GM73">
        <v>0.22930513595166163</v>
      </c>
      <c r="GN73">
        <v>0.22930513595166163</v>
      </c>
      <c r="GO73">
        <v>0.29909365558912387</v>
      </c>
      <c r="GP73">
        <v>0.29909365558912387</v>
      </c>
      <c r="GQ73">
        <v>8.6238670694864048</v>
      </c>
      <c r="GR73">
        <v>8.6238670694864048</v>
      </c>
      <c r="GS73">
        <v>129.22454445084611</v>
      </c>
      <c r="GT73">
        <v>2.8182779456193354</v>
      </c>
      <c r="GU73">
        <v>6.5420939325457699</v>
      </c>
      <c r="GV73">
        <v>0</v>
      </c>
      <c r="GW73">
        <v>0</v>
      </c>
      <c r="GX73">
        <v>7.1322249398234234</v>
      </c>
      <c r="GY73">
        <v>316.11058242214904</v>
      </c>
      <c r="GZ73">
        <v>322.11443315804769</v>
      </c>
      <c r="HA73">
        <v>0.33342407349881065</v>
      </c>
      <c r="HB73">
        <v>-17.098402040015046</v>
      </c>
      <c r="HC73">
        <v>0.13233407300764866</v>
      </c>
    </row>
    <row r="74" spans="1:211" x14ac:dyDescent="0.25">
      <c r="A74" t="s">
        <v>3720</v>
      </c>
      <c r="B74">
        <v>69</v>
      </c>
      <c r="C74">
        <v>3802</v>
      </c>
      <c r="D74">
        <v>1937</v>
      </c>
      <c r="E74">
        <v>6133</v>
      </c>
      <c r="F74">
        <v>6695</v>
      </c>
      <c r="G74">
        <v>1311</v>
      </c>
      <c r="H74">
        <v>6704</v>
      </c>
      <c r="I74">
        <v>15</v>
      </c>
      <c r="J74">
        <v>0</v>
      </c>
      <c r="K74">
        <v>0</v>
      </c>
      <c r="L74">
        <v>0</v>
      </c>
      <c r="M74">
        <v>1</v>
      </c>
      <c r="N74">
        <v>0</v>
      </c>
      <c r="O74">
        <v>60</v>
      </c>
      <c r="P74">
        <v>1</v>
      </c>
      <c r="Q74">
        <v>-3</v>
      </c>
      <c r="R74">
        <v>-3</v>
      </c>
      <c r="S74">
        <v>20</v>
      </c>
      <c r="T74">
        <v>75</v>
      </c>
      <c r="U74">
        <v>0</v>
      </c>
      <c r="V74">
        <v>0</v>
      </c>
      <c r="W74">
        <v>0</v>
      </c>
      <c r="X74">
        <v>1</v>
      </c>
      <c r="Y74">
        <v>1</v>
      </c>
      <c r="Z74">
        <v>1</v>
      </c>
      <c r="AA74">
        <v>1</v>
      </c>
      <c r="AB74">
        <v>120</v>
      </c>
      <c r="AC74">
        <v>11</v>
      </c>
      <c r="AD74">
        <v>-3</v>
      </c>
      <c r="AE74">
        <v>-3</v>
      </c>
      <c r="AF74">
        <v>220</v>
      </c>
      <c r="AG74">
        <v>0</v>
      </c>
      <c r="AH74">
        <v>1</v>
      </c>
      <c r="AI74">
        <v>1</v>
      </c>
      <c r="AJ74">
        <v>100</v>
      </c>
      <c r="AK74">
        <v>-3</v>
      </c>
      <c r="AL74">
        <v>-3</v>
      </c>
      <c r="AM74">
        <v>-3</v>
      </c>
      <c r="AN74">
        <v>0</v>
      </c>
      <c r="AO74">
        <v>1</v>
      </c>
      <c r="AP74">
        <v>0</v>
      </c>
      <c r="AQ74">
        <v>0</v>
      </c>
      <c r="AR74">
        <v>0</v>
      </c>
      <c r="AS74">
        <v>0</v>
      </c>
      <c r="AT74">
        <v>0</v>
      </c>
      <c r="AU74">
        <v>0</v>
      </c>
      <c r="AV74">
        <v>180</v>
      </c>
      <c r="AW74">
        <v>4</v>
      </c>
      <c r="AX74">
        <v>12</v>
      </c>
      <c r="AY74">
        <v>-3</v>
      </c>
      <c r="AZ74">
        <v>-3</v>
      </c>
      <c r="BA74">
        <v>0</v>
      </c>
      <c r="BB74">
        <v>295</v>
      </c>
      <c r="BC74">
        <v>395</v>
      </c>
      <c r="BD74">
        <v>1</v>
      </c>
      <c r="BE74">
        <v>56</v>
      </c>
      <c r="BH74">
        <v>15</v>
      </c>
      <c r="BI74">
        <v>0</v>
      </c>
      <c r="BJ74">
        <v>4</v>
      </c>
      <c r="BK74">
        <v>4</v>
      </c>
      <c r="BL74">
        <v>0</v>
      </c>
      <c r="BM74">
        <v>0</v>
      </c>
      <c r="BN74">
        <v>0</v>
      </c>
      <c r="BO74">
        <v>0</v>
      </c>
      <c r="BP74">
        <v>-3</v>
      </c>
      <c r="BQ74">
        <v>-3</v>
      </c>
      <c r="BR74">
        <v>0</v>
      </c>
      <c r="BS74">
        <v>19</v>
      </c>
      <c r="BT74">
        <v>0</v>
      </c>
      <c r="BU74">
        <v>2</v>
      </c>
      <c r="BV74">
        <v>0</v>
      </c>
      <c r="BW74">
        <v>1</v>
      </c>
      <c r="BX74">
        <v>1</v>
      </c>
      <c r="BY74">
        <v>1</v>
      </c>
      <c r="BZ74">
        <v>0</v>
      </c>
      <c r="CA74">
        <v>120</v>
      </c>
      <c r="CB74">
        <v>6</v>
      </c>
      <c r="CC74">
        <v>-3</v>
      </c>
      <c r="CD74">
        <v>-3</v>
      </c>
      <c r="CE74">
        <v>220</v>
      </c>
      <c r="CF74">
        <v>1</v>
      </c>
      <c r="CG74">
        <v>1</v>
      </c>
      <c r="CH74">
        <v>0</v>
      </c>
      <c r="CI74">
        <v>100</v>
      </c>
      <c r="CJ74">
        <v>-3</v>
      </c>
      <c r="CK74">
        <v>-3</v>
      </c>
      <c r="CL74">
        <v>-3</v>
      </c>
      <c r="CM74">
        <v>0</v>
      </c>
      <c r="CN74">
        <v>0</v>
      </c>
      <c r="CO74">
        <v>0</v>
      </c>
      <c r="CP74">
        <v>0</v>
      </c>
      <c r="CQ74">
        <v>0</v>
      </c>
      <c r="CR74">
        <v>0</v>
      </c>
      <c r="CS74">
        <v>0</v>
      </c>
      <c r="CT74">
        <v>0</v>
      </c>
      <c r="CU74">
        <v>120</v>
      </c>
      <c r="CV74">
        <v>3</v>
      </c>
      <c r="CW74">
        <v>6</v>
      </c>
      <c r="CX74">
        <v>-3</v>
      </c>
      <c r="CY74">
        <v>-3</v>
      </c>
      <c r="CZ74">
        <v>4</v>
      </c>
      <c r="DA74">
        <v>239</v>
      </c>
      <c r="DB74">
        <v>239</v>
      </c>
      <c r="DC74">
        <v>0</v>
      </c>
      <c r="DD74">
        <v>-56</v>
      </c>
      <c r="DG74">
        <v>14.213746223564954</v>
      </c>
      <c r="DH74">
        <v>7.1404779318729628E-2</v>
      </c>
      <c r="DI74">
        <v>0.72926872013916388</v>
      </c>
      <c r="DJ74">
        <v>0.74028137502032798</v>
      </c>
      <c r="DK74">
        <v>0.76344410876132929</v>
      </c>
      <c r="DL74">
        <v>1.2084592145015106E-3</v>
      </c>
      <c r="DM74">
        <v>55.98517151708792</v>
      </c>
      <c r="DN74">
        <v>0.93308619195146569</v>
      </c>
      <c r="DO74">
        <v>0</v>
      </c>
      <c r="DP74">
        <v>0</v>
      </c>
      <c r="DQ74">
        <v>18.66172383902931</v>
      </c>
      <c r="DR74">
        <v>68.409111980207342</v>
      </c>
      <c r="DS74">
        <v>3.763280439418739E-2</v>
      </c>
      <c r="DT74">
        <v>3.4842779922116485</v>
      </c>
      <c r="DU74">
        <v>1.0903298120258142</v>
      </c>
      <c r="DV74">
        <v>0.99879154078549848</v>
      </c>
      <c r="DW74">
        <v>0.99033232628398793</v>
      </c>
      <c r="DX74">
        <v>0.82915407854984902</v>
      </c>
      <c r="DY74">
        <v>0.40961576737211647</v>
      </c>
      <c r="DZ74">
        <v>95.937810657100016</v>
      </c>
      <c r="EA74">
        <v>7.2258186917099803</v>
      </c>
      <c r="EB74">
        <v>0</v>
      </c>
      <c r="EC74">
        <v>0</v>
      </c>
      <c r="ED74">
        <v>192.95103297747423</v>
      </c>
      <c r="EE74">
        <v>0.66073636130174251</v>
      </c>
      <c r="EF74">
        <v>0.5662457490969961</v>
      </c>
      <c r="EG74">
        <v>0.73097548269462798</v>
      </c>
      <c r="EH74">
        <v>104.81941010474495</v>
      </c>
      <c r="EI74">
        <v>0</v>
      </c>
      <c r="EJ74">
        <v>0</v>
      </c>
      <c r="EK74">
        <v>0</v>
      </c>
      <c r="EL74">
        <v>1.0946117598011118E-2</v>
      </c>
      <c r="EM74">
        <v>0.28769620839840815</v>
      </c>
      <c r="EN74">
        <v>0.22930513595166163</v>
      </c>
      <c r="EO74">
        <v>0.22930513595166163</v>
      </c>
      <c r="EP74">
        <v>0.29909365558912387</v>
      </c>
      <c r="EQ74">
        <v>0.29909365558912387</v>
      </c>
      <c r="ER74">
        <v>8.6238670694864048</v>
      </c>
      <c r="ES74">
        <v>8.6238670694864048</v>
      </c>
      <c r="ET74">
        <v>147.77747235868739</v>
      </c>
      <c r="EU74">
        <v>3.2278937129914516</v>
      </c>
      <c r="EV74">
        <v>8.4250755287009067</v>
      </c>
      <c r="EW74">
        <v>0</v>
      </c>
      <c r="EX74">
        <v>0</v>
      </c>
      <c r="EY74">
        <v>0.66060236334100586</v>
      </c>
      <c r="EZ74">
        <v>292.3880028206903</v>
      </c>
      <c r="FA74">
        <v>321.41030559999308</v>
      </c>
      <c r="FB74">
        <v>0.76187132749146347</v>
      </c>
      <c r="FC74">
        <v>-19.382480126906231</v>
      </c>
      <c r="FD74">
        <v>0.76196137142043774</v>
      </c>
      <c r="FF74">
        <v>14.213746223564954</v>
      </c>
      <c r="FG74">
        <v>0.14464971555110989</v>
      </c>
      <c r="FH74">
        <v>0.33864832691281033</v>
      </c>
      <c r="FI74">
        <v>0.38153133850938725</v>
      </c>
      <c r="FJ74">
        <v>0.36178787862203193</v>
      </c>
      <c r="FK74">
        <v>1.2084592145015106E-3</v>
      </c>
      <c r="FL74">
        <v>22.37355571514297</v>
      </c>
      <c r="FM74">
        <v>0.37289259525238283</v>
      </c>
      <c r="FN74">
        <v>0</v>
      </c>
      <c r="FO74">
        <v>0</v>
      </c>
      <c r="FP74">
        <v>7.4578519050476562</v>
      </c>
      <c r="FQ74">
        <v>44.025691951637242</v>
      </c>
      <c r="FR74">
        <v>2.0862530574377324E-2</v>
      </c>
      <c r="FS74">
        <v>10.288396686115224</v>
      </c>
      <c r="FT74">
        <v>3.2571012569812559</v>
      </c>
      <c r="FU74">
        <v>0.99879154078549848</v>
      </c>
      <c r="FV74">
        <v>0.99033232628398793</v>
      </c>
      <c r="FW74">
        <v>0.82915407854984902</v>
      </c>
      <c r="FX74">
        <v>0</v>
      </c>
      <c r="FY74">
        <v>107.30866184917329</v>
      </c>
      <c r="FZ74">
        <v>5.7350244572253644</v>
      </c>
      <c r="GA74">
        <v>0</v>
      </c>
      <c r="GB74">
        <v>0</v>
      </c>
      <c r="GC74">
        <v>213.05570281062472</v>
      </c>
      <c r="GD74">
        <v>0.71232228611282244</v>
      </c>
      <c r="GE74">
        <v>0.57077952398116327</v>
      </c>
      <c r="GF74">
        <v>0.45123824922935429</v>
      </c>
      <c r="GG74">
        <v>99.187516539054798</v>
      </c>
      <c r="GH74">
        <v>0</v>
      </c>
      <c r="GI74">
        <v>0</v>
      </c>
      <c r="GJ74">
        <v>0</v>
      </c>
      <c r="GK74">
        <v>1.8219573485152796E-2</v>
      </c>
      <c r="GL74">
        <v>8.8080277347042157E-2</v>
      </c>
      <c r="GM74">
        <v>0.22930513595166163</v>
      </c>
      <c r="GN74">
        <v>0.22930513595166163</v>
      </c>
      <c r="GO74">
        <v>0.29909365558912387</v>
      </c>
      <c r="GP74">
        <v>0.29909365558912387</v>
      </c>
      <c r="GQ74">
        <v>8.6238670694864048</v>
      </c>
      <c r="GR74">
        <v>8.6238670694864048</v>
      </c>
      <c r="GS74">
        <v>120.18896972982108</v>
      </c>
      <c r="GT74">
        <v>2.8182779456193354</v>
      </c>
      <c r="GU74">
        <v>5.9396882596227325</v>
      </c>
      <c r="GV74">
        <v>0</v>
      </c>
      <c r="GW74">
        <v>0</v>
      </c>
      <c r="GX74">
        <v>4.0278575491360158</v>
      </c>
      <c r="GY74">
        <v>241.88100896250023</v>
      </c>
      <c r="GZ74">
        <v>237.96761604655828</v>
      </c>
      <c r="HA74">
        <v>0.23812867250853653</v>
      </c>
      <c r="HB74">
        <v>-30.78216198670988</v>
      </c>
      <c r="HC74">
        <v>0.23803862857956226</v>
      </c>
    </row>
    <row r="75" spans="1:211" x14ac:dyDescent="0.25">
      <c r="A75" t="s">
        <v>3720</v>
      </c>
      <c r="B75">
        <v>70</v>
      </c>
      <c r="C75">
        <v>1671</v>
      </c>
      <c r="D75">
        <v>1266</v>
      </c>
      <c r="E75">
        <v>2637</v>
      </c>
      <c r="F75">
        <v>2556</v>
      </c>
      <c r="G75">
        <v>1746</v>
      </c>
      <c r="H75">
        <v>3196</v>
      </c>
      <c r="I75">
        <v>15</v>
      </c>
      <c r="J75">
        <v>0</v>
      </c>
      <c r="K75">
        <v>3</v>
      </c>
      <c r="L75">
        <v>3</v>
      </c>
      <c r="M75">
        <v>0</v>
      </c>
      <c r="N75">
        <v>0</v>
      </c>
      <c r="O75">
        <v>0</v>
      </c>
      <c r="P75">
        <v>0</v>
      </c>
      <c r="Q75">
        <v>-3</v>
      </c>
      <c r="R75">
        <v>-3</v>
      </c>
      <c r="S75">
        <v>0</v>
      </c>
      <c r="T75">
        <v>18</v>
      </c>
      <c r="U75">
        <v>0</v>
      </c>
      <c r="V75">
        <v>0</v>
      </c>
      <c r="W75">
        <v>0</v>
      </c>
      <c r="X75">
        <v>1</v>
      </c>
      <c r="Y75">
        <v>1</v>
      </c>
      <c r="Z75">
        <v>1</v>
      </c>
      <c r="AA75">
        <v>1</v>
      </c>
      <c r="AB75">
        <v>160</v>
      </c>
      <c r="AC75">
        <v>12</v>
      </c>
      <c r="AD75">
        <v>-3</v>
      </c>
      <c r="AE75">
        <v>-3</v>
      </c>
      <c r="AF75">
        <v>210</v>
      </c>
      <c r="AG75">
        <v>0</v>
      </c>
      <c r="AH75">
        <v>0</v>
      </c>
      <c r="AI75">
        <v>1</v>
      </c>
      <c r="AJ75">
        <v>50</v>
      </c>
      <c r="AK75">
        <v>-3</v>
      </c>
      <c r="AL75">
        <v>-3</v>
      </c>
      <c r="AM75">
        <v>-3</v>
      </c>
      <c r="AN75">
        <v>0</v>
      </c>
      <c r="AO75">
        <v>1</v>
      </c>
      <c r="AP75">
        <v>0</v>
      </c>
      <c r="AQ75">
        <v>0</v>
      </c>
      <c r="AR75">
        <v>0</v>
      </c>
      <c r="AS75">
        <v>0</v>
      </c>
      <c r="AT75">
        <v>0</v>
      </c>
      <c r="AU75">
        <v>0</v>
      </c>
      <c r="AV75">
        <v>160</v>
      </c>
      <c r="AW75">
        <v>4</v>
      </c>
      <c r="AX75">
        <v>12</v>
      </c>
      <c r="AY75">
        <v>-3</v>
      </c>
      <c r="AZ75">
        <v>-3</v>
      </c>
      <c r="BA75">
        <v>3</v>
      </c>
      <c r="BB75">
        <v>228</v>
      </c>
      <c r="BC75">
        <v>328</v>
      </c>
      <c r="BD75">
        <v>0</v>
      </c>
      <c r="BE75">
        <v>-131</v>
      </c>
      <c r="BH75">
        <v>15</v>
      </c>
      <c r="BI75">
        <v>0</v>
      </c>
      <c r="BJ75">
        <v>32</v>
      </c>
      <c r="BK75">
        <v>32</v>
      </c>
      <c r="BL75">
        <v>0</v>
      </c>
      <c r="BM75">
        <v>0</v>
      </c>
      <c r="BN75">
        <v>0</v>
      </c>
      <c r="BO75">
        <v>0</v>
      </c>
      <c r="BP75">
        <v>-3</v>
      </c>
      <c r="BQ75">
        <v>-3</v>
      </c>
      <c r="BR75">
        <v>0</v>
      </c>
      <c r="BS75">
        <v>47</v>
      </c>
      <c r="BT75">
        <v>0</v>
      </c>
      <c r="BU75">
        <v>6</v>
      </c>
      <c r="BV75">
        <v>2</v>
      </c>
      <c r="BW75">
        <v>1</v>
      </c>
      <c r="BX75">
        <v>1</v>
      </c>
      <c r="BY75">
        <v>1</v>
      </c>
      <c r="BZ75">
        <v>1</v>
      </c>
      <c r="CA75">
        <v>160</v>
      </c>
      <c r="CB75">
        <v>12</v>
      </c>
      <c r="CC75">
        <v>-3</v>
      </c>
      <c r="CD75">
        <v>-3</v>
      </c>
      <c r="CE75">
        <v>312</v>
      </c>
      <c r="CF75">
        <v>1</v>
      </c>
      <c r="CG75">
        <v>1</v>
      </c>
      <c r="CH75">
        <v>1</v>
      </c>
      <c r="CI75">
        <v>150</v>
      </c>
      <c r="CJ75">
        <v>-3</v>
      </c>
      <c r="CK75">
        <v>-3</v>
      </c>
      <c r="CL75">
        <v>-3</v>
      </c>
      <c r="CM75">
        <v>0</v>
      </c>
      <c r="CN75">
        <v>1</v>
      </c>
      <c r="CO75">
        <v>0</v>
      </c>
      <c r="CP75">
        <v>0</v>
      </c>
      <c r="CQ75">
        <v>0</v>
      </c>
      <c r="CR75">
        <v>0</v>
      </c>
      <c r="CS75">
        <v>0</v>
      </c>
      <c r="CT75">
        <v>0</v>
      </c>
      <c r="CU75">
        <v>160</v>
      </c>
      <c r="CV75">
        <v>4</v>
      </c>
      <c r="CW75">
        <v>12</v>
      </c>
      <c r="CX75">
        <v>-3</v>
      </c>
      <c r="CY75">
        <v>-3</v>
      </c>
      <c r="CZ75">
        <v>34</v>
      </c>
      <c r="DA75">
        <v>359</v>
      </c>
      <c r="DB75">
        <v>459</v>
      </c>
      <c r="DC75">
        <v>1</v>
      </c>
      <c r="DD75">
        <v>131</v>
      </c>
      <c r="DG75">
        <v>14.213746223564954</v>
      </c>
      <c r="DH75">
        <v>0.40302708943730248</v>
      </c>
      <c r="DI75">
        <v>1.375257408787101</v>
      </c>
      <c r="DJ75">
        <v>1.3819490451813734</v>
      </c>
      <c r="DK75">
        <v>0.7403049426721402</v>
      </c>
      <c r="DL75">
        <v>1.2084592145015106E-3</v>
      </c>
      <c r="DM75">
        <v>42.982267330641257</v>
      </c>
      <c r="DN75">
        <v>0.71637112217735432</v>
      </c>
      <c r="DO75">
        <v>0</v>
      </c>
      <c r="DP75">
        <v>0</v>
      </c>
      <c r="DQ75">
        <v>14.327422443547079</v>
      </c>
      <c r="DR75">
        <v>55.506289153670892</v>
      </c>
      <c r="DS75">
        <v>8.1460889717104204E-2</v>
      </c>
      <c r="DT75">
        <v>14.070659837418518</v>
      </c>
      <c r="DU75">
        <v>4.5011971974459994</v>
      </c>
      <c r="DV75">
        <v>0.99879154078549848</v>
      </c>
      <c r="DW75">
        <v>0.99033232628398793</v>
      </c>
      <c r="DX75">
        <v>0.82915407854984902</v>
      </c>
      <c r="DY75">
        <v>0.40361140804026591</v>
      </c>
      <c r="DZ75">
        <v>107.72450801210034</v>
      </c>
      <c r="EA75">
        <v>7.848187260977447</v>
      </c>
      <c r="EB75">
        <v>0</v>
      </c>
      <c r="EC75">
        <v>0</v>
      </c>
      <c r="ED75">
        <v>235.53497402832934</v>
      </c>
      <c r="EE75">
        <v>0.61195397793446404</v>
      </c>
      <c r="EF75">
        <v>0.62783436151064875</v>
      </c>
      <c r="EG75">
        <v>0.80054857242805344</v>
      </c>
      <c r="EH75">
        <v>118.66314199395771</v>
      </c>
      <c r="EI75">
        <v>0</v>
      </c>
      <c r="EJ75">
        <v>0</v>
      </c>
      <c r="EK75">
        <v>0</v>
      </c>
      <c r="EL75">
        <v>2.176798503981936E-2</v>
      </c>
      <c r="EM75">
        <v>0.28769620839840815</v>
      </c>
      <c r="EN75">
        <v>0.22930513595166163</v>
      </c>
      <c r="EO75">
        <v>0.22930513595166163</v>
      </c>
      <c r="EP75">
        <v>0.29909365558912387</v>
      </c>
      <c r="EQ75">
        <v>0.29909365558912387</v>
      </c>
      <c r="ER75">
        <v>8.6238670694864048</v>
      </c>
      <c r="ES75">
        <v>8.6238670694864048</v>
      </c>
      <c r="ET75">
        <v>143.20299658993113</v>
      </c>
      <c r="EU75">
        <v>3.2218893536596012</v>
      </c>
      <c r="EV75">
        <v>8.4250755287009067</v>
      </c>
      <c r="EW75">
        <v>0</v>
      </c>
      <c r="EX75">
        <v>0</v>
      </c>
      <c r="EY75">
        <v>5.2106453739994514</v>
      </c>
      <c r="EZ75">
        <v>305.90053463516193</v>
      </c>
      <c r="FA75">
        <v>343.31694319874498</v>
      </c>
      <c r="FB75">
        <v>0.42904110906980575</v>
      </c>
      <c r="FC75">
        <v>4.025721854080432</v>
      </c>
      <c r="FD75">
        <v>0.36198891463065369</v>
      </c>
      <c r="FF75">
        <v>14.213746223564954</v>
      </c>
      <c r="FG75">
        <v>3.6831439755210482</v>
      </c>
      <c r="FH75">
        <v>13.294684260933005</v>
      </c>
      <c r="FI75">
        <v>13.741986467923917</v>
      </c>
      <c r="FJ75">
        <v>0.60970970226875632</v>
      </c>
      <c r="FK75">
        <v>1.2084592145015106E-3</v>
      </c>
      <c r="FL75">
        <v>36.184289941898363</v>
      </c>
      <c r="FM75">
        <v>0.60307149903163948</v>
      </c>
      <c r="FN75">
        <v>0</v>
      </c>
      <c r="FO75">
        <v>0</v>
      </c>
      <c r="FP75">
        <v>12.061429980632791</v>
      </c>
      <c r="FQ75">
        <v>58.654318762727918</v>
      </c>
      <c r="FR75">
        <v>7.4845156276344776E-2</v>
      </c>
      <c r="FS75">
        <v>6.4115270063234471</v>
      </c>
      <c r="FT75">
        <v>1.9460601036210372</v>
      </c>
      <c r="FU75">
        <v>0.99879154078549848</v>
      </c>
      <c r="FV75">
        <v>0.99033232628398793</v>
      </c>
      <c r="FW75">
        <v>0.82915407854984902</v>
      </c>
      <c r="FX75">
        <v>0.41058944048048812</v>
      </c>
      <c r="FY75">
        <v>105.83971971223056</v>
      </c>
      <c r="FZ75">
        <v>7.61739981649011</v>
      </c>
      <c r="GA75">
        <v>0</v>
      </c>
      <c r="GB75">
        <v>0</v>
      </c>
      <c r="GC75">
        <v>241.7017875954356</v>
      </c>
      <c r="GD75">
        <v>0.66691546410584657</v>
      </c>
      <c r="GE75">
        <v>0.69741812595634478</v>
      </c>
      <c r="GF75">
        <v>0.87899875600931354</v>
      </c>
      <c r="GG75">
        <v>118.66314199395771</v>
      </c>
      <c r="GH75">
        <v>0</v>
      </c>
      <c r="GI75">
        <v>0</v>
      </c>
      <c r="GJ75">
        <v>0</v>
      </c>
      <c r="GK75">
        <v>0.11170354581784203</v>
      </c>
      <c r="GL75">
        <v>0.28769620839840815</v>
      </c>
      <c r="GM75">
        <v>0.22930513595166163</v>
      </c>
      <c r="GN75">
        <v>0.22930513595166163</v>
      </c>
      <c r="GO75">
        <v>0.29909365558912387</v>
      </c>
      <c r="GP75">
        <v>0.29909365558912387</v>
      </c>
      <c r="GQ75">
        <v>8.6238670694864048</v>
      </c>
      <c r="GR75">
        <v>8.6238670694864048</v>
      </c>
      <c r="GS75">
        <v>141.21612542462572</v>
      </c>
      <c r="GT75">
        <v>3.2288673860998229</v>
      </c>
      <c r="GU75">
        <v>8.4250755287009067</v>
      </c>
      <c r="GV75">
        <v>0</v>
      </c>
      <c r="GW75">
        <v>0</v>
      </c>
      <c r="GX75">
        <v>16.492635459821837</v>
      </c>
      <c r="GY75">
        <v>318.31112798916303</v>
      </c>
      <c r="GZ75">
        <v>347.79550053383741</v>
      </c>
      <c r="HA75">
        <v>0.57095889093019425</v>
      </c>
      <c r="HB75">
        <v>17.897977284267281</v>
      </c>
      <c r="HC75">
        <v>0.63801108536934636</v>
      </c>
    </row>
    <row r="76" spans="1:211" x14ac:dyDescent="0.25">
      <c r="A76" t="s">
        <v>3720</v>
      </c>
      <c r="B76">
        <v>71</v>
      </c>
      <c r="C76">
        <v>2359</v>
      </c>
      <c r="D76">
        <v>6396</v>
      </c>
      <c r="E76">
        <v>987</v>
      </c>
      <c r="F76">
        <v>4990</v>
      </c>
      <c r="G76">
        <v>5293</v>
      </c>
      <c r="H76">
        <v>599</v>
      </c>
      <c r="I76">
        <v>15</v>
      </c>
      <c r="J76">
        <v>0</v>
      </c>
      <c r="K76">
        <v>29</v>
      </c>
      <c r="L76">
        <v>29</v>
      </c>
      <c r="M76">
        <v>0</v>
      </c>
      <c r="N76">
        <v>0</v>
      </c>
      <c r="O76">
        <v>0</v>
      </c>
      <c r="P76">
        <v>0</v>
      </c>
      <c r="Q76">
        <v>-3</v>
      </c>
      <c r="R76">
        <v>-3</v>
      </c>
      <c r="S76">
        <v>0</v>
      </c>
      <c r="T76">
        <v>44</v>
      </c>
      <c r="U76">
        <v>0</v>
      </c>
      <c r="V76">
        <v>48</v>
      </c>
      <c r="W76">
        <v>16</v>
      </c>
      <c r="X76">
        <v>1</v>
      </c>
      <c r="Y76">
        <v>1</v>
      </c>
      <c r="Z76">
        <v>1</v>
      </c>
      <c r="AA76">
        <v>0</v>
      </c>
      <c r="AB76">
        <v>120</v>
      </c>
      <c r="AC76">
        <v>6</v>
      </c>
      <c r="AD76">
        <v>-3</v>
      </c>
      <c r="AE76">
        <v>-3</v>
      </c>
      <c r="AF76">
        <v>286</v>
      </c>
      <c r="AG76">
        <v>1</v>
      </c>
      <c r="AH76">
        <v>1</v>
      </c>
      <c r="AI76">
        <v>1</v>
      </c>
      <c r="AJ76">
        <v>150</v>
      </c>
      <c r="AK76">
        <v>-3</v>
      </c>
      <c r="AL76">
        <v>-3</v>
      </c>
      <c r="AM76">
        <v>-3</v>
      </c>
      <c r="AN76">
        <v>1</v>
      </c>
      <c r="AO76">
        <v>0</v>
      </c>
      <c r="AP76">
        <v>0</v>
      </c>
      <c r="AQ76">
        <v>0</v>
      </c>
      <c r="AR76">
        <v>0</v>
      </c>
      <c r="AS76">
        <v>0</v>
      </c>
      <c r="AT76">
        <v>0</v>
      </c>
      <c r="AU76">
        <v>0</v>
      </c>
      <c r="AV76">
        <v>120</v>
      </c>
      <c r="AW76">
        <v>3</v>
      </c>
      <c r="AX76">
        <v>6</v>
      </c>
      <c r="AY76">
        <v>-3</v>
      </c>
      <c r="AZ76">
        <v>-3</v>
      </c>
      <c r="BA76">
        <v>45</v>
      </c>
      <c r="BB76">
        <v>330</v>
      </c>
      <c r="BC76">
        <v>350</v>
      </c>
      <c r="BD76">
        <v>1</v>
      </c>
      <c r="BE76">
        <v>73</v>
      </c>
      <c r="BH76">
        <v>15</v>
      </c>
      <c r="BI76">
        <v>0</v>
      </c>
      <c r="BJ76">
        <v>2</v>
      </c>
      <c r="BK76">
        <v>2</v>
      </c>
      <c r="BL76">
        <v>1</v>
      </c>
      <c r="BM76">
        <v>0</v>
      </c>
      <c r="BN76">
        <v>60</v>
      </c>
      <c r="BO76">
        <v>1</v>
      </c>
      <c r="BP76">
        <v>-3</v>
      </c>
      <c r="BQ76">
        <v>-3</v>
      </c>
      <c r="BR76">
        <v>20</v>
      </c>
      <c r="BS76">
        <v>77</v>
      </c>
      <c r="BT76">
        <v>0</v>
      </c>
      <c r="BU76">
        <v>0</v>
      </c>
      <c r="BV76">
        <v>0</v>
      </c>
      <c r="BW76">
        <v>1</v>
      </c>
      <c r="BX76">
        <v>1</v>
      </c>
      <c r="BY76">
        <v>1</v>
      </c>
      <c r="BZ76">
        <v>0</v>
      </c>
      <c r="CA76">
        <v>80</v>
      </c>
      <c r="CB76">
        <v>5</v>
      </c>
      <c r="CC76">
        <v>-3</v>
      </c>
      <c r="CD76">
        <v>-3</v>
      </c>
      <c r="CE76">
        <v>180</v>
      </c>
      <c r="CF76">
        <v>0</v>
      </c>
      <c r="CG76">
        <v>1</v>
      </c>
      <c r="CH76">
        <v>1</v>
      </c>
      <c r="CI76">
        <v>100</v>
      </c>
      <c r="CJ76">
        <v>-3</v>
      </c>
      <c r="CK76">
        <v>-3</v>
      </c>
      <c r="CL76">
        <v>-3</v>
      </c>
      <c r="CM76">
        <v>0</v>
      </c>
      <c r="CN76">
        <v>0</v>
      </c>
      <c r="CO76">
        <v>0</v>
      </c>
      <c r="CP76">
        <v>0</v>
      </c>
      <c r="CQ76">
        <v>0</v>
      </c>
      <c r="CR76">
        <v>0</v>
      </c>
      <c r="CS76">
        <v>0</v>
      </c>
      <c r="CT76">
        <v>0</v>
      </c>
      <c r="CU76">
        <v>140</v>
      </c>
      <c r="CV76">
        <v>3</v>
      </c>
      <c r="CW76">
        <v>6</v>
      </c>
      <c r="CX76">
        <v>-3</v>
      </c>
      <c r="CY76">
        <v>-3</v>
      </c>
      <c r="CZ76">
        <v>2</v>
      </c>
      <c r="DA76">
        <v>257</v>
      </c>
      <c r="DB76">
        <v>257</v>
      </c>
      <c r="DC76">
        <v>0</v>
      </c>
      <c r="DD76">
        <v>-73</v>
      </c>
      <c r="DG76">
        <v>14.213746223564954</v>
      </c>
      <c r="DH76">
        <v>0.46647960321326076</v>
      </c>
      <c r="DI76">
        <v>16.612064603973693</v>
      </c>
      <c r="DJ76">
        <v>16.698311305867318</v>
      </c>
      <c r="DK76">
        <v>0.60572485592079872</v>
      </c>
      <c r="DL76">
        <v>1.2084592145015106E-3</v>
      </c>
      <c r="DM76">
        <v>36.189979250716256</v>
      </c>
      <c r="DN76">
        <v>0.60316632084527089</v>
      </c>
      <c r="DO76">
        <v>0</v>
      </c>
      <c r="DP76">
        <v>0</v>
      </c>
      <c r="DQ76">
        <v>12.063326416905419</v>
      </c>
      <c r="DR76">
        <v>64.921843641510065</v>
      </c>
      <c r="DS76">
        <v>3.2317396085154312E-2</v>
      </c>
      <c r="DT76">
        <v>44.36844635938975</v>
      </c>
      <c r="DU76">
        <v>14.515851760116414</v>
      </c>
      <c r="DV76">
        <v>0.99879154078549848</v>
      </c>
      <c r="DW76">
        <v>0.99033232628398793</v>
      </c>
      <c r="DX76">
        <v>0.82915407854984902</v>
      </c>
      <c r="DY76">
        <v>0.34949145020475286</v>
      </c>
      <c r="DZ76">
        <v>99.915698979240688</v>
      </c>
      <c r="EA76">
        <v>6.8529658686728911</v>
      </c>
      <c r="EB76">
        <v>0</v>
      </c>
      <c r="EC76">
        <v>0</v>
      </c>
      <c r="ED76">
        <v>230.805227931183</v>
      </c>
      <c r="EE76">
        <v>0.65640990031854374</v>
      </c>
      <c r="EF76">
        <v>0.66143071785692975</v>
      </c>
      <c r="EG76">
        <v>0.78534142171765198</v>
      </c>
      <c r="EH76">
        <v>118.66314199395771</v>
      </c>
      <c r="EI76">
        <v>0</v>
      </c>
      <c r="EJ76">
        <v>0</v>
      </c>
      <c r="EK76">
        <v>0</v>
      </c>
      <c r="EL76">
        <v>0.55341224481706441</v>
      </c>
      <c r="EM76">
        <v>0.22343098700206532</v>
      </c>
      <c r="EN76">
        <v>0.22930513595166163</v>
      </c>
      <c r="EO76">
        <v>0.22930513595166163</v>
      </c>
      <c r="EP76">
        <v>0.29909365558912387</v>
      </c>
      <c r="EQ76">
        <v>0.29909365558912387</v>
      </c>
      <c r="ER76">
        <v>8.6238670694864048</v>
      </c>
      <c r="ES76">
        <v>8.6238670694864048</v>
      </c>
      <c r="ET76">
        <v>138.77410224986895</v>
      </c>
      <c r="EU76">
        <v>3.167769395824088</v>
      </c>
      <c r="EV76">
        <v>7.8358533874684611</v>
      </c>
      <c r="EW76">
        <v>0</v>
      </c>
      <c r="EX76">
        <v>0</v>
      </c>
      <c r="EY76">
        <v>31.397129294681381</v>
      </c>
      <c r="EZ76">
        <v>314.75896719656203</v>
      </c>
      <c r="FA76">
        <v>349.51706775361043</v>
      </c>
      <c r="FB76">
        <v>0.62583058516795387</v>
      </c>
      <c r="FC76">
        <v>3.174568475994576</v>
      </c>
      <c r="FD76">
        <v>0.60980560233104375</v>
      </c>
      <c r="FF76">
        <v>14.213746223564954</v>
      </c>
      <c r="FG76">
        <v>0.26668099995056643</v>
      </c>
      <c r="FH76">
        <v>2.596522871242728</v>
      </c>
      <c r="FI76">
        <v>2.5310894037488962</v>
      </c>
      <c r="FJ76">
        <v>0.48553424244286836</v>
      </c>
      <c r="FK76">
        <v>1.2084592145015106E-3</v>
      </c>
      <c r="FL76">
        <v>29.700602064920744</v>
      </c>
      <c r="FM76">
        <v>0.49501003441534575</v>
      </c>
      <c r="FN76">
        <v>0</v>
      </c>
      <c r="FO76">
        <v>0</v>
      </c>
      <c r="FP76">
        <v>9.9002006883069136</v>
      </c>
      <c r="FQ76">
        <v>44.939143777232367</v>
      </c>
      <c r="FR76">
        <v>9.958493442209862E-2</v>
      </c>
      <c r="FS76">
        <v>3.9851880500489045</v>
      </c>
      <c r="FT76">
        <v>1.2757467665645985</v>
      </c>
      <c r="FU76">
        <v>0.99879154078549848</v>
      </c>
      <c r="FV76">
        <v>0.99033232628398793</v>
      </c>
      <c r="FW76">
        <v>0.82915407854984902</v>
      </c>
      <c r="FX76">
        <v>0.1132585179245747</v>
      </c>
      <c r="FY76">
        <v>103.31407099412274</v>
      </c>
      <c r="FZ76">
        <v>7.1323284859102039</v>
      </c>
      <c r="GA76">
        <v>0</v>
      </c>
      <c r="GB76">
        <v>0</v>
      </c>
      <c r="GC76">
        <v>239.99132262440105</v>
      </c>
      <c r="GD76">
        <v>0.50906372649807263</v>
      </c>
      <c r="GE76">
        <v>0.86635876408213131</v>
      </c>
      <c r="GF76">
        <v>0.79367911339985697</v>
      </c>
      <c r="GG76">
        <v>118.66314199395771</v>
      </c>
      <c r="GH76">
        <v>0</v>
      </c>
      <c r="GI76">
        <v>0</v>
      </c>
      <c r="GJ76">
        <v>0</v>
      </c>
      <c r="GK76">
        <v>1.6679393863730185E-2</v>
      </c>
      <c r="GL76">
        <v>0.24503573864465933</v>
      </c>
      <c r="GM76">
        <v>0.22930513595166163</v>
      </c>
      <c r="GN76">
        <v>0.22930513595166163</v>
      </c>
      <c r="GO76">
        <v>0.29909365558912387</v>
      </c>
      <c r="GP76">
        <v>0.29909365558912387</v>
      </c>
      <c r="GQ76">
        <v>8.6238670694864048</v>
      </c>
      <c r="GR76">
        <v>8.6238670694864048</v>
      </c>
      <c r="GS76">
        <v>127.16165923006332</v>
      </c>
      <c r="GT76">
        <v>2.9315364635439103</v>
      </c>
      <c r="GU76">
        <v>8.0452121510318388</v>
      </c>
      <c r="GV76">
        <v>0</v>
      </c>
      <c r="GW76">
        <v>0</v>
      </c>
      <c r="GX76">
        <v>3.4422768593321913</v>
      </c>
      <c r="GY76">
        <v>292.42011728252874</v>
      </c>
      <c r="GZ76">
        <v>317.63132434937518</v>
      </c>
      <c r="HA76">
        <v>0.37416941483204613</v>
      </c>
      <c r="HB76">
        <v>4.9866063520709769</v>
      </c>
      <c r="HC76">
        <v>0.39019439766895625</v>
      </c>
    </row>
    <row r="77" spans="1:211" x14ac:dyDescent="0.25">
      <c r="A77" t="s">
        <v>3720</v>
      </c>
      <c r="B77">
        <v>72</v>
      </c>
      <c r="C77">
        <v>1577</v>
      </c>
      <c r="D77">
        <v>3256</v>
      </c>
      <c r="E77">
        <v>6443</v>
      </c>
      <c r="F77">
        <v>6348</v>
      </c>
      <c r="G77">
        <v>3024</v>
      </c>
      <c r="H77">
        <v>3648</v>
      </c>
      <c r="I77">
        <v>15</v>
      </c>
      <c r="J77">
        <v>0</v>
      </c>
      <c r="K77">
        <v>0</v>
      </c>
      <c r="L77">
        <v>0</v>
      </c>
      <c r="M77">
        <v>0</v>
      </c>
      <c r="N77">
        <v>0</v>
      </c>
      <c r="O77">
        <v>0</v>
      </c>
      <c r="P77">
        <v>0</v>
      </c>
      <c r="Q77">
        <v>-3</v>
      </c>
      <c r="R77">
        <v>-3</v>
      </c>
      <c r="S77">
        <v>0</v>
      </c>
      <c r="T77">
        <v>15</v>
      </c>
      <c r="U77">
        <v>0</v>
      </c>
      <c r="V77">
        <v>0</v>
      </c>
      <c r="W77">
        <v>0</v>
      </c>
      <c r="X77">
        <v>1</v>
      </c>
      <c r="Y77">
        <v>1</v>
      </c>
      <c r="Z77">
        <v>1</v>
      </c>
      <c r="AA77">
        <v>1</v>
      </c>
      <c r="AB77">
        <v>160</v>
      </c>
      <c r="AC77">
        <v>12</v>
      </c>
      <c r="AD77">
        <v>-3</v>
      </c>
      <c r="AE77">
        <v>-3</v>
      </c>
      <c r="AF77">
        <v>260</v>
      </c>
      <c r="AG77">
        <v>1</v>
      </c>
      <c r="AH77">
        <v>0</v>
      </c>
      <c r="AI77">
        <v>1</v>
      </c>
      <c r="AJ77">
        <v>100</v>
      </c>
      <c r="AK77">
        <v>-3</v>
      </c>
      <c r="AL77">
        <v>-3</v>
      </c>
      <c r="AM77">
        <v>-3</v>
      </c>
      <c r="AN77">
        <v>0</v>
      </c>
      <c r="AO77">
        <v>1</v>
      </c>
      <c r="AP77">
        <v>0</v>
      </c>
      <c r="AQ77">
        <v>1</v>
      </c>
      <c r="AR77">
        <v>0</v>
      </c>
      <c r="AS77">
        <v>0</v>
      </c>
      <c r="AT77">
        <v>0</v>
      </c>
      <c r="AU77">
        <v>5</v>
      </c>
      <c r="AV77">
        <v>160</v>
      </c>
      <c r="AW77">
        <v>4</v>
      </c>
      <c r="AX77">
        <v>12</v>
      </c>
      <c r="AY77">
        <v>-3</v>
      </c>
      <c r="AZ77">
        <v>-3</v>
      </c>
      <c r="BA77">
        <v>0</v>
      </c>
      <c r="BB77">
        <v>280</v>
      </c>
      <c r="BC77">
        <v>380</v>
      </c>
      <c r="BD77">
        <v>1</v>
      </c>
      <c r="BE77">
        <v>25</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180</v>
      </c>
      <c r="CF77">
        <v>1</v>
      </c>
      <c r="CG77">
        <v>0</v>
      </c>
      <c r="CH77">
        <v>1</v>
      </c>
      <c r="CI77">
        <v>100</v>
      </c>
      <c r="CJ77">
        <v>-3</v>
      </c>
      <c r="CK77">
        <v>-3</v>
      </c>
      <c r="CL77">
        <v>-3</v>
      </c>
      <c r="CM77">
        <v>0</v>
      </c>
      <c r="CN77">
        <v>0</v>
      </c>
      <c r="CO77">
        <v>1</v>
      </c>
      <c r="CP77">
        <v>0</v>
      </c>
      <c r="CQ77">
        <v>0</v>
      </c>
      <c r="CR77">
        <v>0</v>
      </c>
      <c r="CS77">
        <v>5</v>
      </c>
      <c r="CT77">
        <v>0</v>
      </c>
      <c r="CU77">
        <v>140</v>
      </c>
      <c r="CV77">
        <v>3</v>
      </c>
      <c r="CW77">
        <v>6</v>
      </c>
      <c r="CX77">
        <v>-3</v>
      </c>
      <c r="CY77">
        <v>-3</v>
      </c>
      <c r="CZ77">
        <v>0</v>
      </c>
      <c r="DA77">
        <v>255</v>
      </c>
      <c r="DB77">
        <v>255</v>
      </c>
      <c r="DC77">
        <v>0</v>
      </c>
      <c r="DD77">
        <v>-25</v>
      </c>
      <c r="DG77">
        <v>14.213746223564954</v>
      </c>
      <c r="DH77">
        <v>0.44591701313030896</v>
      </c>
      <c r="DI77">
        <v>2.1622418217286135</v>
      </c>
      <c r="DJ77">
        <v>2.1396824495077031</v>
      </c>
      <c r="DK77">
        <v>0.70923657046790201</v>
      </c>
      <c r="DL77">
        <v>1.2084592145015106E-3</v>
      </c>
      <c r="DM77">
        <v>43.547047416123668</v>
      </c>
      <c r="DN77">
        <v>0.72578412360206102</v>
      </c>
      <c r="DO77">
        <v>0</v>
      </c>
      <c r="DP77">
        <v>0</v>
      </c>
      <c r="DQ77">
        <v>14.515682472041224</v>
      </c>
      <c r="DR77">
        <v>55.744851009715894</v>
      </c>
      <c r="DS77">
        <v>8.6631689102488307E-2</v>
      </c>
      <c r="DT77">
        <v>0</v>
      </c>
      <c r="DU77">
        <v>0</v>
      </c>
      <c r="DV77">
        <v>0.99879154078549848</v>
      </c>
      <c r="DW77">
        <v>0.99033232628398793</v>
      </c>
      <c r="DX77">
        <v>0.82915407854984902</v>
      </c>
      <c r="DY77">
        <v>0.58540761607461278</v>
      </c>
      <c r="DZ77">
        <v>107.12985786030382</v>
      </c>
      <c r="EA77">
        <v>8.0435247661002087</v>
      </c>
      <c r="EB77">
        <v>0</v>
      </c>
      <c r="EC77">
        <v>0</v>
      </c>
      <c r="ED77">
        <v>228.89551497293343</v>
      </c>
      <c r="EE77">
        <v>0.80975047019431412</v>
      </c>
      <c r="EF77">
        <v>0.51424393786725608</v>
      </c>
      <c r="EG77">
        <v>0.71039647155883645</v>
      </c>
      <c r="EH77">
        <v>118.66314199395771</v>
      </c>
      <c r="EI77">
        <v>0</v>
      </c>
      <c r="EJ77">
        <v>0</v>
      </c>
      <c r="EK77">
        <v>0</v>
      </c>
      <c r="EL77">
        <v>1.3061049909222522E-2</v>
      </c>
      <c r="EM77">
        <v>0.28769620839840815</v>
      </c>
      <c r="EN77">
        <v>0.22930513595166163</v>
      </c>
      <c r="EO77">
        <v>0.22930513595166163</v>
      </c>
      <c r="EP77">
        <v>0.29909365558912387</v>
      </c>
      <c r="EQ77">
        <v>0.29909365558912387</v>
      </c>
      <c r="ER77">
        <v>8.6238670694864048</v>
      </c>
      <c r="ES77">
        <v>8.6238670694864048</v>
      </c>
      <c r="ET77">
        <v>150.66310493979915</v>
      </c>
      <c r="EU77">
        <v>3.4036855616939485</v>
      </c>
      <c r="EV77">
        <v>8.4250755287009067</v>
      </c>
      <c r="EW77">
        <v>0</v>
      </c>
      <c r="EX77">
        <v>0</v>
      </c>
      <c r="EY77">
        <v>1.8253170001849188</v>
      </c>
      <c r="EZ77">
        <v>294.82344214781637</v>
      </c>
      <c r="FA77">
        <v>344.23052130482165</v>
      </c>
      <c r="FB77">
        <v>0.56994527542557538</v>
      </c>
      <c r="FC77">
        <v>-18.820890362190593</v>
      </c>
      <c r="FD77">
        <v>0.44995505348531578</v>
      </c>
      <c r="FF77">
        <v>14.213746223564954</v>
      </c>
      <c r="FG77">
        <v>0</v>
      </c>
      <c r="FH77">
        <v>0</v>
      </c>
      <c r="FI77">
        <v>0</v>
      </c>
      <c r="FJ77">
        <v>0.60747459166524476</v>
      </c>
      <c r="FK77">
        <v>1.2084592145015106E-3</v>
      </c>
      <c r="FL77">
        <v>37.143716381822948</v>
      </c>
      <c r="FM77">
        <v>0.61906193969704915</v>
      </c>
      <c r="FN77">
        <v>0</v>
      </c>
      <c r="FO77">
        <v>0</v>
      </c>
      <c r="FP77">
        <v>12.381238793940984</v>
      </c>
      <c r="FQ77">
        <v>51.871973821821356</v>
      </c>
      <c r="FR77">
        <v>8.2769245189040025E-2</v>
      </c>
      <c r="FS77">
        <v>7.7261136934008539</v>
      </c>
      <c r="FT77">
        <v>2.6121257706353704</v>
      </c>
      <c r="FU77">
        <v>0.99879154078549848</v>
      </c>
      <c r="FV77">
        <v>0.99033232628398793</v>
      </c>
      <c r="FW77">
        <v>0.82915407854984902</v>
      </c>
      <c r="FX77">
        <v>7.1526207363912145E-2</v>
      </c>
      <c r="FY77">
        <v>99.297495350350815</v>
      </c>
      <c r="FZ77">
        <v>6.4793839913447702</v>
      </c>
      <c r="GA77">
        <v>0</v>
      </c>
      <c r="GB77">
        <v>0</v>
      </c>
      <c r="GC77">
        <v>210.96152126492629</v>
      </c>
      <c r="GD77">
        <v>0.73428627927006118</v>
      </c>
      <c r="GE77">
        <v>0.53061703557855922</v>
      </c>
      <c r="GF77">
        <v>0.66250120250818911</v>
      </c>
      <c r="GG77">
        <v>111.92986963958495</v>
      </c>
      <c r="GH77">
        <v>0</v>
      </c>
      <c r="GI77">
        <v>0</v>
      </c>
      <c r="GJ77">
        <v>0</v>
      </c>
      <c r="GK77">
        <v>1.2210949473316912E-2</v>
      </c>
      <c r="GL77">
        <v>0.18838735222320535</v>
      </c>
      <c r="GM77">
        <v>0.22930513595166163</v>
      </c>
      <c r="GN77">
        <v>0.22930513595166163</v>
      </c>
      <c r="GO77">
        <v>0.29909365558912387</v>
      </c>
      <c r="GP77">
        <v>0.29909365558912387</v>
      </c>
      <c r="GQ77">
        <v>8.6238670694864048</v>
      </c>
      <c r="GR77">
        <v>8.6238670694864048</v>
      </c>
      <c r="GS77">
        <v>127.97340491327088</v>
      </c>
      <c r="GT77">
        <v>2.8898041529832477</v>
      </c>
      <c r="GU77">
        <v>7.4628117436961379</v>
      </c>
      <c r="GV77">
        <v>0</v>
      </c>
      <c r="GW77">
        <v>0</v>
      </c>
      <c r="GX77">
        <v>1.3812783966374038</v>
      </c>
      <c r="GY77">
        <v>282.59249867436785</v>
      </c>
      <c r="GZ77">
        <v>298.3089985793705</v>
      </c>
      <c r="HA77">
        <v>0.43005472457442462</v>
      </c>
      <c r="HB77">
        <v>-8.0043222929187046</v>
      </c>
      <c r="HC77">
        <v>0.55004494651468416</v>
      </c>
    </row>
    <row r="78" spans="1:211" x14ac:dyDescent="0.25">
      <c r="A78" t="s">
        <v>3720</v>
      </c>
      <c r="B78">
        <v>73</v>
      </c>
      <c r="C78">
        <v>2059</v>
      </c>
      <c r="D78">
        <v>971</v>
      </c>
      <c r="E78">
        <v>6530</v>
      </c>
      <c r="F78">
        <v>2471</v>
      </c>
      <c r="G78">
        <v>1648</v>
      </c>
      <c r="H78">
        <v>3035</v>
      </c>
      <c r="I78">
        <v>15</v>
      </c>
      <c r="J78">
        <v>0</v>
      </c>
      <c r="K78">
        <v>12</v>
      </c>
      <c r="L78">
        <v>12</v>
      </c>
      <c r="M78">
        <v>0</v>
      </c>
      <c r="N78">
        <v>0</v>
      </c>
      <c r="O78">
        <v>0</v>
      </c>
      <c r="P78">
        <v>0</v>
      </c>
      <c r="Q78">
        <v>-3</v>
      </c>
      <c r="R78">
        <v>-3</v>
      </c>
      <c r="S78">
        <v>0</v>
      </c>
      <c r="T78">
        <v>27</v>
      </c>
      <c r="U78">
        <v>0</v>
      </c>
      <c r="V78">
        <v>73</v>
      </c>
      <c r="W78">
        <v>24</v>
      </c>
      <c r="X78">
        <v>1</v>
      </c>
      <c r="Y78">
        <v>1</v>
      </c>
      <c r="Z78">
        <v>1</v>
      </c>
      <c r="AA78">
        <v>1</v>
      </c>
      <c r="AB78">
        <v>160</v>
      </c>
      <c r="AC78">
        <v>12</v>
      </c>
      <c r="AD78">
        <v>-3</v>
      </c>
      <c r="AE78">
        <v>-3</v>
      </c>
      <c r="AF78">
        <v>284</v>
      </c>
      <c r="AG78">
        <v>0</v>
      </c>
      <c r="AH78">
        <v>1</v>
      </c>
      <c r="AI78">
        <v>1</v>
      </c>
      <c r="AJ78">
        <v>100</v>
      </c>
      <c r="AK78">
        <v>-3</v>
      </c>
      <c r="AL78">
        <v>-3</v>
      </c>
      <c r="AM78">
        <v>-3</v>
      </c>
      <c r="AN78">
        <v>0</v>
      </c>
      <c r="AO78">
        <v>1</v>
      </c>
      <c r="AP78">
        <v>0</v>
      </c>
      <c r="AQ78">
        <v>0</v>
      </c>
      <c r="AR78">
        <v>0</v>
      </c>
      <c r="AS78">
        <v>0</v>
      </c>
      <c r="AT78">
        <v>0</v>
      </c>
      <c r="AU78">
        <v>0</v>
      </c>
      <c r="AV78">
        <v>160</v>
      </c>
      <c r="AW78">
        <v>4</v>
      </c>
      <c r="AX78">
        <v>12</v>
      </c>
      <c r="AY78">
        <v>-3</v>
      </c>
      <c r="AZ78">
        <v>-3</v>
      </c>
      <c r="BA78">
        <v>36</v>
      </c>
      <c r="BB78">
        <v>311</v>
      </c>
      <c r="BC78">
        <v>411</v>
      </c>
      <c r="BD78">
        <v>1</v>
      </c>
      <c r="BE78">
        <v>30</v>
      </c>
      <c r="BH78">
        <v>15</v>
      </c>
      <c r="BI78">
        <v>0</v>
      </c>
      <c r="BJ78">
        <v>9</v>
      </c>
      <c r="BK78">
        <v>9</v>
      </c>
      <c r="BL78">
        <v>0</v>
      </c>
      <c r="BM78">
        <v>0</v>
      </c>
      <c r="BN78">
        <v>0</v>
      </c>
      <c r="BO78">
        <v>0</v>
      </c>
      <c r="BP78">
        <v>-3</v>
      </c>
      <c r="BQ78">
        <v>-3</v>
      </c>
      <c r="BR78">
        <v>0</v>
      </c>
      <c r="BS78">
        <v>24</v>
      </c>
      <c r="BT78">
        <v>0</v>
      </c>
      <c r="BU78">
        <v>113</v>
      </c>
      <c r="BV78">
        <v>37</v>
      </c>
      <c r="BW78">
        <v>1</v>
      </c>
      <c r="BX78">
        <v>1</v>
      </c>
      <c r="BY78">
        <v>1</v>
      </c>
      <c r="BZ78">
        <v>0</v>
      </c>
      <c r="CA78">
        <v>120</v>
      </c>
      <c r="CB78">
        <v>6</v>
      </c>
      <c r="CC78">
        <v>-3</v>
      </c>
      <c r="CD78">
        <v>-3</v>
      </c>
      <c r="CE78">
        <v>257</v>
      </c>
      <c r="CF78">
        <v>1</v>
      </c>
      <c r="CG78">
        <v>1</v>
      </c>
      <c r="CH78">
        <v>0</v>
      </c>
      <c r="CI78">
        <v>100</v>
      </c>
      <c r="CJ78">
        <v>-3</v>
      </c>
      <c r="CK78">
        <v>-3</v>
      </c>
      <c r="CL78">
        <v>-3</v>
      </c>
      <c r="CM78">
        <v>1</v>
      </c>
      <c r="CN78">
        <v>0</v>
      </c>
      <c r="CO78">
        <v>0</v>
      </c>
      <c r="CP78">
        <v>0</v>
      </c>
      <c r="CQ78">
        <v>0</v>
      </c>
      <c r="CR78">
        <v>0</v>
      </c>
      <c r="CS78">
        <v>0</v>
      </c>
      <c r="CT78">
        <v>0</v>
      </c>
      <c r="CU78">
        <v>120</v>
      </c>
      <c r="CV78">
        <v>3</v>
      </c>
      <c r="CW78">
        <v>6</v>
      </c>
      <c r="CX78">
        <v>-3</v>
      </c>
      <c r="CY78">
        <v>-3</v>
      </c>
      <c r="CZ78">
        <v>46</v>
      </c>
      <c r="DA78">
        <v>281</v>
      </c>
      <c r="DB78">
        <v>301</v>
      </c>
      <c r="DC78">
        <v>0</v>
      </c>
      <c r="DD78">
        <v>-30</v>
      </c>
      <c r="DG78">
        <v>14.213746223564954</v>
      </c>
      <c r="DH78">
        <v>0</v>
      </c>
      <c r="DI78">
        <v>13.573730225683395</v>
      </c>
      <c r="DJ78">
        <v>13.587253351660861</v>
      </c>
      <c r="DK78">
        <v>0.62672363288908717</v>
      </c>
      <c r="DL78">
        <v>1.2084592145015106E-3</v>
      </c>
      <c r="DM78">
        <v>37.690349300694542</v>
      </c>
      <c r="DN78">
        <v>0.62817248834490913</v>
      </c>
      <c r="DO78">
        <v>0</v>
      </c>
      <c r="DP78">
        <v>0</v>
      </c>
      <c r="DQ78">
        <v>12.563449766898181</v>
      </c>
      <c r="DR78">
        <v>63.851456822671366</v>
      </c>
      <c r="DS78">
        <v>0.98542061412474602</v>
      </c>
      <c r="DT78">
        <v>69.145118244072336</v>
      </c>
      <c r="DU78">
        <v>23.022061275647303</v>
      </c>
      <c r="DV78">
        <v>0.99879154078549848</v>
      </c>
      <c r="DW78">
        <v>0.99033232628398793</v>
      </c>
      <c r="DX78">
        <v>0.82915407854984902</v>
      </c>
      <c r="DY78">
        <v>0.40692359685544272</v>
      </c>
      <c r="DZ78">
        <v>106.03826522613539</v>
      </c>
      <c r="EA78">
        <v>7.9864227462229493</v>
      </c>
      <c r="EB78">
        <v>0</v>
      </c>
      <c r="EC78">
        <v>0</v>
      </c>
      <c r="ED78">
        <v>247.13269695042445</v>
      </c>
      <c r="EE78">
        <v>0.56876852600186323</v>
      </c>
      <c r="EF78">
        <v>0.67313234772143227</v>
      </c>
      <c r="EG78">
        <v>0.72428835840247019</v>
      </c>
      <c r="EH78">
        <v>118.66314199395771</v>
      </c>
      <c r="EI78">
        <v>0</v>
      </c>
      <c r="EJ78">
        <v>0</v>
      </c>
      <c r="EK78">
        <v>0</v>
      </c>
      <c r="EL78">
        <v>0.72402557550698821</v>
      </c>
      <c r="EM78">
        <v>0.28769620839840815</v>
      </c>
      <c r="EN78">
        <v>0.22930513595166163</v>
      </c>
      <c r="EO78">
        <v>0.22930513595166163</v>
      </c>
      <c r="EP78">
        <v>0.29909365558912387</v>
      </c>
      <c r="EQ78">
        <v>0.29909365558912387</v>
      </c>
      <c r="ER78">
        <v>8.6238670694864048</v>
      </c>
      <c r="ES78">
        <v>8.6238670694864048</v>
      </c>
      <c r="ET78">
        <v>141.5715114658893</v>
      </c>
      <c r="EU78">
        <v>3.2252015424747782</v>
      </c>
      <c r="EV78">
        <v>8.4250755287009067</v>
      </c>
      <c r="EW78">
        <v>0</v>
      </c>
      <c r="EX78">
        <v>0</v>
      </c>
      <c r="EY78">
        <v>36.283276067229451</v>
      </c>
      <c r="EZ78">
        <v>328.26031712191161</v>
      </c>
      <c r="FA78">
        <v>382.68751909363903</v>
      </c>
      <c r="FB78">
        <v>0.7343705290309982</v>
      </c>
      <c r="FC78">
        <v>28.837431478513551</v>
      </c>
      <c r="FD78">
        <v>0.71662683384898029</v>
      </c>
      <c r="FF78">
        <v>14.213746223564954</v>
      </c>
      <c r="FG78">
        <v>5.5445184514040111E-2</v>
      </c>
      <c r="FH78">
        <v>11.344250982497908</v>
      </c>
      <c r="FI78">
        <v>11.36066557375619</v>
      </c>
      <c r="FJ78">
        <v>0.41362110749299874</v>
      </c>
      <c r="FK78">
        <v>1.2084592145015106E-3</v>
      </c>
      <c r="FL78">
        <v>26.112708907543031</v>
      </c>
      <c r="FM78">
        <v>0.43521181512571716</v>
      </c>
      <c r="FN78">
        <v>0</v>
      </c>
      <c r="FO78">
        <v>0</v>
      </c>
      <c r="FP78">
        <v>8.7042363025143423</v>
      </c>
      <c r="FQ78">
        <v>50.139206729146288</v>
      </c>
      <c r="FR78">
        <v>5.8599176207182295E-3</v>
      </c>
      <c r="FS78">
        <v>98.006344735774107</v>
      </c>
      <c r="FT78">
        <v>32.278794143198915</v>
      </c>
      <c r="FU78">
        <v>0.99879154078549848</v>
      </c>
      <c r="FV78">
        <v>0.99033232628398793</v>
      </c>
      <c r="FW78">
        <v>0.82226292313153304</v>
      </c>
      <c r="FX78">
        <v>0</v>
      </c>
      <c r="FY78">
        <v>93.721237994808149</v>
      </c>
      <c r="FZ78">
        <v>4.6377105714507056</v>
      </c>
      <c r="GA78">
        <v>0</v>
      </c>
      <c r="GB78">
        <v>0</v>
      </c>
      <c r="GC78">
        <v>210.60202953018273</v>
      </c>
      <c r="GD78">
        <v>0.69454440142462226</v>
      </c>
      <c r="GE78">
        <v>0.64390808037728442</v>
      </c>
      <c r="GF78">
        <v>0.47602633664929794</v>
      </c>
      <c r="GG78">
        <v>102.32167364016433</v>
      </c>
      <c r="GH78">
        <v>0</v>
      </c>
      <c r="GI78">
        <v>0</v>
      </c>
      <c r="GJ78">
        <v>0</v>
      </c>
      <c r="GK78">
        <v>0.88898612184286585</v>
      </c>
      <c r="GL78">
        <v>5.2477375251644087E-2</v>
      </c>
      <c r="GM78">
        <v>0.22930513595166163</v>
      </c>
      <c r="GN78">
        <v>0.22930513595166163</v>
      </c>
      <c r="GO78">
        <v>0.29909365558912387</v>
      </c>
      <c r="GP78">
        <v>0.29909365558912387</v>
      </c>
      <c r="GQ78">
        <v>8.6238670694864048</v>
      </c>
      <c r="GR78">
        <v>8.6238670694864048</v>
      </c>
      <c r="GS78">
        <v>121.15970791055513</v>
      </c>
      <c r="GT78">
        <v>2.8113867902010194</v>
      </c>
      <c r="GU78">
        <v>4.9735300646001139</v>
      </c>
      <c r="GV78">
        <v>0</v>
      </c>
      <c r="GW78">
        <v>0</v>
      </c>
      <c r="GX78">
        <v>43.552765599024362</v>
      </c>
      <c r="GY78">
        <v>284.09641886426357</v>
      </c>
      <c r="GZ78">
        <v>275.6943833738444</v>
      </c>
      <c r="HA78">
        <v>0.2656294709690018</v>
      </c>
      <c r="HB78">
        <v>-34.015034292183842</v>
      </c>
      <c r="HC78">
        <v>0.28337316615101971</v>
      </c>
    </row>
    <row r="79" spans="1:211" x14ac:dyDescent="0.25">
      <c r="A79" t="s">
        <v>3720</v>
      </c>
      <c r="B79">
        <v>74</v>
      </c>
      <c r="C79">
        <v>2992</v>
      </c>
      <c r="D79">
        <v>4091</v>
      </c>
      <c r="E79">
        <v>5006</v>
      </c>
      <c r="F79">
        <v>3238</v>
      </c>
      <c r="G79">
        <v>179</v>
      </c>
      <c r="H79">
        <v>5468</v>
      </c>
      <c r="I79">
        <v>15</v>
      </c>
      <c r="J79">
        <v>0</v>
      </c>
      <c r="K79">
        <v>0</v>
      </c>
      <c r="L79">
        <v>0</v>
      </c>
      <c r="M79">
        <v>1</v>
      </c>
      <c r="N79">
        <v>0</v>
      </c>
      <c r="O79">
        <v>60</v>
      </c>
      <c r="P79">
        <v>1</v>
      </c>
      <c r="Q79">
        <v>-3</v>
      </c>
      <c r="R79">
        <v>-3</v>
      </c>
      <c r="S79">
        <v>20</v>
      </c>
      <c r="T79">
        <v>75</v>
      </c>
      <c r="U79">
        <v>0</v>
      </c>
      <c r="V79">
        <v>0</v>
      </c>
      <c r="W79">
        <v>0</v>
      </c>
      <c r="X79">
        <v>1</v>
      </c>
      <c r="Y79">
        <v>1</v>
      </c>
      <c r="Z79">
        <v>1</v>
      </c>
      <c r="AA79">
        <v>0</v>
      </c>
      <c r="AB79">
        <v>80</v>
      </c>
      <c r="AC79">
        <v>5</v>
      </c>
      <c r="AD79">
        <v>-3</v>
      </c>
      <c r="AE79">
        <v>-3</v>
      </c>
      <c r="AF79">
        <v>80</v>
      </c>
      <c r="AG79">
        <v>0</v>
      </c>
      <c r="AH79">
        <v>0</v>
      </c>
      <c r="AI79">
        <v>0</v>
      </c>
      <c r="AJ79">
        <v>0</v>
      </c>
      <c r="AK79">
        <v>-3</v>
      </c>
      <c r="AL79">
        <v>-3</v>
      </c>
      <c r="AM79">
        <v>-3</v>
      </c>
      <c r="AN79">
        <v>0</v>
      </c>
      <c r="AO79">
        <v>0</v>
      </c>
      <c r="AP79">
        <v>0</v>
      </c>
      <c r="AQ79">
        <v>0</v>
      </c>
      <c r="AR79">
        <v>0</v>
      </c>
      <c r="AS79">
        <v>0</v>
      </c>
      <c r="AT79">
        <v>0</v>
      </c>
      <c r="AU79">
        <v>0</v>
      </c>
      <c r="AV79">
        <v>140</v>
      </c>
      <c r="AW79">
        <v>3</v>
      </c>
      <c r="AX79">
        <v>6</v>
      </c>
      <c r="AY79">
        <v>-3</v>
      </c>
      <c r="AZ79">
        <v>-3</v>
      </c>
      <c r="BA79">
        <v>0</v>
      </c>
      <c r="BB79">
        <v>155</v>
      </c>
      <c r="BC79">
        <v>155</v>
      </c>
      <c r="BD79">
        <v>0</v>
      </c>
      <c r="BE79">
        <v>-76</v>
      </c>
      <c r="BH79">
        <v>10</v>
      </c>
      <c r="BI79">
        <v>0</v>
      </c>
      <c r="BJ79">
        <v>0</v>
      </c>
      <c r="BK79">
        <v>0</v>
      </c>
      <c r="BL79">
        <v>1</v>
      </c>
      <c r="BM79">
        <v>0</v>
      </c>
      <c r="BN79">
        <v>60</v>
      </c>
      <c r="BO79">
        <v>1</v>
      </c>
      <c r="BP79">
        <v>-3</v>
      </c>
      <c r="BQ79">
        <v>-3</v>
      </c>
      <c r="BR79">
        <v>20</v>
      </c>
      <c r="BS79">
        <v>70</v>
      </c>
      <c r="BT79">
        <v>0</v>
      </c>
      <c r="BU79">
        <v>95</v>
      </c>
      <c r="BV79">
        <v>31</v>
      </c>
      <c r="BW79">
        <v>1</v>
      </c>
      <c r="BX79">
        <v>1</v>
      </c>
      <c r="BY79">
        <v>1</v>
      </c>
      <c r="BZ79">
        <v>0</v>
      </c>
      <c r="CA79">
        <v>80</v>
      </c>
      <c r="CB79">
        <v>5</v>
      </c>
      <c r="CC79">
        <v>-3</v>
      </c>
      <c r="CD79">
        <v>-3</v>
      </c>
      <c r="CE79">
        <v>161</v>
      </c>
      <c r="CF79">
        <v>1</v>
      </c>
      <c r="CG79">
        <v>0</v>
      </c>
      <c r="CH79">
        <v>0</v>
      </c>
      <c r="CI79">
        <v>50</v>
      </c>
      <c r="CJ79">
        <v>-3</v>
      </c>
      <c r="CK79">
        <v>-3</v>
      </c>
      <c r="CL79">
        <v>-3</v>
      </c>
      <c r="CM79">
        <v>0</v>
      </c>
      <c r="CN79">
        <v>0</v>
      </c>
      <c r="CO79">
        <v>0</v>
      </c>
      <c r="CP79">
        <v>0</v>
      </c>
      <c r="CQ79">
        <v>0</v>
      </c>
      <c r="CR79">
        <v>0</v>
      </c>
      <c r="CS79">
        <v>0</v>
      </c>
      <c r="CT79">
        <v>0</v>
      </c>
      <c r="CU79">
        <v>140</v>
      </c>
      <c r="CV79">
        <v>3</v>
      </c>
      <c r="CW79">
        <v>6</v>
      </c>
      <c r="CX79">
        <v>-3</v>
      </c>
      <c r="CY79">
        <v>-3</v>
      </c>
      <c r="CZ79">
        <v>31</v>
      </c>
      <c r="DA79">
        <v>231</v>
      </c>
      <c r="DB79">
        <v>231</v>
      </c>
      <c r="DC79">
        <v>1</v>
      </c>
      <c r="DD79">
        <v>76</v>
      </c>
      <c r="DG79">
        <v>14.213746223564954</v>
      </c>
      <c r="DH79">
        <v>0.16234873496572494</v>
      </c>
      <c r="DI79">
        <v>3.5758265950910988</v>
      </c>
      <c r="DJ79">
        <v>3.5753075855551133</v>
      </c>
      <c r="DK79">
        <v>0.76344410876132929</v>
      </c>
      <c r="DL79">
        <v>1.2084592145015106E-3</v>
      </c>
      <c r="DM79">
        <v>51.814204549243783</v>
      </c>
      <c r="DN79">
        <v>0.86357007582072987</v>
      </c>
      <c r="DO79">
        <v>0</v>
      </c>
      <c r="DP79">
        <v>0</v>
      </c>
      <c r="DQ79">
        <v>17.271401516414596</v>
      </c>
      <c r="DR79">
        <v>66.300709925414537</v>
      </c>
      <c r="DS79">
        <v>0.10479172603666946</v>
      </c>
      <c r="DT79">
        <v>7.1043226901419709</v>
      </c>
      <c r="DU79">
        <v>2.3457062399042448</v>
      </c>
      <c r="DV79">
        <v>0.99879154078549848</v>
      </c>
      <c r="DW79">
        <v>0.99033232628398793</v>
      </c>
      <c r="DX79">
        <v>0.82915407854984902</v>
      </c>
      <c r="DY79">
        <v>0</v>
      </c>
      <c r="DZ79">
        <v>87.500023782342851</v>
      </c>
      <c r="EA79">
        <v>5.3926085949601701</v>
      </c>
      <c r="EB79">
        <v>0</v>
      </c>
      <c r="EC79">
        <v>0</v>
      </c>
      <c r="ED79">
        <v>184.17931958495998</v>
      </c>
      <c r="EE79">
        <v>0.43253106070516456</v>
      </c>
      <c r="EF79">
        <v>0.62981969394862336</v>
      </c>
      <c r="EG79">
        <v>0.53305115424719063</v>
      </c>
      <c r="EH79">
        <v>92.643355827533867</v>
      </c>
      <c r="EI79">
        <v>0</v>
      </c>
      <c r="EJ79">
        <v>0</v>
      </c>
      <c r="EK79">
        <v>0</v>
      </c>
      <c r="EL79">
        <v>2.5790697929162887E-2</v>
      </c>
      <c r="EM79">
        <v>0.10829714994393114</v>
      </c>
      <c r="EN79">
        <v>0.22930513595166163</v>
      </c>
      <c r="EO79">
        <v>0.22930513595166163</v>
      </c>
      <c r="EP79">
        <v>0.29909365558912387</v>
      </c>
      <c r="EQ79">
        <v>0.29909365558912387</v>
      </c>
      <c r="ER79">
        <v>8.6238670694864048</v>
      </c>
      <c r="ES79">
        <v>8.6238670694864048</v>
      </c>
      <c r="ET79">
        <v>130.00251934118802</v>
      </c>
      <c r="EU79">
        <v>2.8182779456193354</v>
      </c>
      <c r="EV79">
        <v>6.3375874908562464</v>
      </c>
      <c r="EW79">
        <v>0</v>
      </c>
      <c r="EX79">
        <v>0</v>
      </c>
      <c r="EY79">
        <v>6.3421623422573932</v>
      </c>
      <c r="EZ79">
        <v>254.06231795879552</v>
      </c>
      <c r="FA79">
        <v>267.0265064809887</v>
      </c>
      <c r="FB79">
        <v>0.24662424266518568</v>
      </c>
      <c r="FC79">
        <v>-9.7931625542893244</v>
      </c>
      <c r="FD79">
        <v>0.11456913292828891</v>
      </c>
      <c r="FF79">
        <v>14.213746223564954</v>
      </c>
      <c r="FG79">
        <v>0</v>
      </c>
      <c r="FH79">
        <v>2.342929492214803</v>
      </c>
      <c r="FI79">
        <v>2.310421002768094</v>
      </c>
      <c r="FJ79">
        <v>0.76344410876132929</v>
      </c>
      <c r="FK79">
        <v>1.2084592145015106E-3</v>
      </c>
      <c r="FL79">
        <v>60.065383122189552</v>
      </c>
      <c r="FM79">
        <v>1.0010897187031591</v>
      </c>
      <c r="FN79">
        <v>0</v>
      </c>
      <c r="FO79">
        <v>0</v>
      </c>
      <c r="FP79">
        <v>20.021794374063184</v>
      </c>
      <c r="FQ79">
        <v>74.386599235536067</v>
      </c>
      <c r="FR79">
        <v>1.1719954463854017</v>
      </c>
      <c r="FS79">
        <v>64.122174061586563</v>
      </c>
      <c r="FT79">
        <v>21.434373374962899</v>
      </c>
      <c r="FU79">
        <v>0.99879154078549848</v>
      </c>
      <c r="FV79">
        <v>0.99033232628398793</v>
      </c>
      <c r="FW79">
        <v>0.82915407854984902</v>
      </c>
      <c r="FX79">
        <v>0.10625141140291999</v>
      </c>
      <c r="FY79">
        <v>88.714437623334419</v>
      </c>
      <c r="FZ79">
        <v>6.2112190071350639</v>
      </c>
      <c r="GA79">
        <v>0</v>
      </c>
      <c r="GB79">
        <v>0</v>
      </c>
      <c r="GC79">
        <v>201.74355100136981</v>
      </c>
      <c r="GD79">
        <v>0.67878612659700266</v>
      </c>
      <c r="GE79">
        <v>0.59715920994000105</v>
      </c>
      <c r="GF79">
        <v>0.52069935259050038</v>
      </c>
      <c r="GG79">
        <v>103.85747950416004</v>
      </c>
      <c r="GH79">
        <v>0</v>
      </c>
      <c r="GI79">
        <v>0</v>
      </c>
      <c r="GJ79">
        <v>0</v>
      </c>
      <c r="GK79">
        <v>0.25631036418482001</v>
      </c>
      <c r="GL79">
        <v>0.1560615034637125</v>
      </c>
      <c r="GM79">
        <v>0.22930513595166163</v>
      </c>
      <c r="GN79">
        <v>0.22930513595166163</v>
      </c>
      <c r="GO79">
        <v>0.29909365558912387</v>
      </c>
      <c r="GP79">
        <v>0.29909365558912387</v>
      </c>
      <c r="GQ79">
        <v>8.6238670694864048</v>
      </c>
      <c r="GR79">
        <v>8.6238670694864048</v>
      </c>
      <c r="GS79">
        <v>137.00296865495341</v>
      </c>
      <c r="GT79">
        <v>2.9245293570222559</v>
      </c>
      <c r="GU79">
        <v>7.0679399547075974</v>
      </c>
      <c r="GV79">
        <v>0</v>
      </c>
      <c r="GW79">
        <v>0</v>
      </c>
      <c r="GX79">
        <v>23.060616578623701</v>
      </c>
      <c r="GY79">
        <v>302.5599056012</v>
      </c>
      <c r="GZ79">
        <v>323.95555291312553</v>
      </c>
      <c r="HA79">
        <v>0.75337575733481432</v>
      </c>
      <c r="HB79">
        <v>30.673292280978515</v>
      </c>
      <c r="HC79">
        <v>0.88543086707171104</v>
      </c>
    </row>
    <row r="80" spans="1:211" x14ac:dyDescent="0.25">
      <c r="A80" t="s">
        <v>3720</v>
      </c>
      <c r="B80">
        <v>75</v>
      </c>
      <c r="C80">
        <v>5607</v>
      </c>
      <c r="D80">
        <v>2122</v>
      </c>
      <c r="E80">
        <v>5511</v>
      </c>
      <c r="F80">
        <v>3128</v>
      </c>
      <c r="G80">
        <v>4910</v>
      </c>
      <c r="H80">
        <v>3490</v>
      </c>
      <c r="I80">
        <v>10</v>
      </c>
      <c r="J80">
        <v>0</v>
      </c>
      <c r="K80">
        <v>35</v>
      </c>
      <c r="L80">
        <v>35</v>
      </c>
      <c r="M80">
        <v>1</v>
      </c>
      <c r="N80">
        <v>0</v>
      </c>
      <c r="O80">
        <v>60</v>
      </c>
      <c r="P80">
        <v>1</v>
      </c>
      <c r="Q80">
        <v>-3</v>
      </c>
      <c r="R80">
        <v>-3</v>
      </c>
      <c r="S80">
        <v>20</v>
      </c>
      <c r="T80">
        <v>105</v>
      </c>
      <c r="U80">
        <v>0</v>
      </c>
      <c r="V80">
        <v>24</v>
      </c>
      <c r="W80">
        <v>8</v>
      </c>
      <c r="X80">
        <v>1</v>
      </c>
      <c r="Y80">
        <v>1</v>
      </c>
      <c r="Z80">
        <v>1</v>
      </c>
      <c r="AA80">
        <v>0</v>
      </c>
      <c r="AB80">
        <v>80</v>
      </c>
      <c r="AC80">
        <v>5</v>
      </c>
      <c r="AD80">
        <v>-3</v>
      </c>
      <c r="AE80">
        <v>-3</v>
      </c>
      <c r="AF80">
        <v>138</v>
      </c>
      <c r="AG80">
        <v>0</v>
      </c>
      <c r="AH80">
        <v>1</v>
      </c>
      <c r="AI80">
        <v>0</v>
      </c>
      <c r="AJ80">
        <v>50</v>
      </c>
      <c r="AK80">
        <v>-3</v>
      </c>
      <c r="AL80">
        <v>-3</v>
      </c>
      <c r="AM80">
        <v>-3</v>
      </c>
      <c r="AN80">
        <v>1</v>
      </c>
      <c r="AO80">
        <v>0</v>
      </c>
      <c r="AP80">
        <v>0</v>
      </c>
      <c r="AQ80">
        <v>0</v>
      </c>
      <c r="AR80">
        <v>1</v>
      </c>
      <c r="AS80">
        <v>2</v>
      </c>
      <c r="AT80">
        <v>25</v>
      </c>
      <c r="AU80">
        <v>50</v>
      </c>
      <c r="AV80">
        <v>140</v>
      </c>
      <c r="AW80">
        <v>3</v>
      </c>
      <c r="AX80">
        <v>6</v>
      </c>
      <c r="AY80">
        <v>-3</v>
      </c>
      <c r="AZ80">
        <v>-3</v>
      </c>
      <c r="BA80">
        <v>43</v>
      </c>
      <c r="BB80">
        <v>293</v>
      </c>
      <c r="BC80">
        <v>313</v>
      </c>
      <c r="BD80">
        <v>1</v>
      </c>
      <c r="BE80">
        <v>33</v>
      </c>
      <c r="BH80">
        <v>15</v>
      </c>
      <c r="BI80">
        <v>0</v>
      </c>
      <c r="BJ80">
        <v>0</v>
      </c>
      <c r="BK80">
        <v>0</v>
      </c>
      <c r="BL80">
        <v>0</v>
      </c>
      <c r="BM80">
        <v>0</v>
      </c>
      <c r="BN80">
        <v>0</v>
      </c>
      <c r="BO80">
        <v>0</v>
      </c>
      <c r="BP80">
        <v>-3</v>
      </c>
      <c r="BQ80">
        <v>-3</v>
      </c>
      <c r="BR80">
        <v>0</v>
      </c>
      <c r="BS80">
        <v>15</v>
      </c>
      <c r="BT80">
        <v>0</v>
      </c>
      <c r="BU80">
        <v>0</v>
      </c>
      <c r="BV80">
        <v>0</v>
      </c>
      <c r="BW80">
        <v>1</v>
      </c>
      <c r="BX80">
        <v>1</v>
      </c>
      <c r="BY80">
        <v>1</v>
      </c>
      <c r="BZ80">
        <v>0</v>
      </c>
      <c r="CA80">
        <v>120</v>
      </c>
      <c r="CB80">
        <v>6</v>
      </c>
      <c r="CC80">
        <v>-3</v>
      </c>
      <c r="CD80">
        <v>-3</v>
      </c>
      <c r="CE80">
        <v>220</v>
      </c>
      <c r="CF80">
        <v>1</v>
      </c>
      <c r="CG80">
        <v>1</v>
      </c>
      <c r="CH80">
        <v>0</v>
      </c>
      <c r="CI80">
        <v>100</v>
      </c>
      <c r="CJ80">
        <v>-3</v>
      </c>
      <c r="CK80">
        <v>-3</v>
      </c>
      <c r="CL80">
        <v>-3</v>
      </c>
      <c r="CM80">
        <v>0</v>
      </c>
      <c r="CN80">
        <v>0</v>
      </c>
      <c r="CO80">
        <v>0</v>
      </c>
      <c r="CP80">
        <v>0</v>
      </c>
      <c r="CQ80">
        <v>2</v>
      </c>
      <c r="CR80">
        <v>1</v>
      </c>
      <c r="CS80">
        <v>50</v>
      </c>
      <c r="CT80">
        <v>25</v>
      </c>
      <c r="CU80">
        <v>120</v>
      </c>
      <c r="CV80">
        <v>3</v>
      </c>
      <c r="CW80">
        <v>6</v>
      </c>
      <c r="CX80">
        <v>-3</v>
      </c>
      <c r="CY80">
        <v>-3</v>
      </c>
      <c r="CZ80">
        <v>0</v>
      </c>
      <c r="DA80">
        <v>260</v>
      </c>
      <c r="DB80">
        <v>260</v>
      </c>
      <c r="DC80">
        <v>0</v>
      </c>
      <c r="DD80">
        <v>-33</v>
      </c>
      <c r="DG80">
        <v>14.057913588591571</v>
      </c>
      <c r="DH80">
        <v>0.31933710858831271</v>
      </c>
      <c r="DI80">
        <v>30.903771687107668</v>
      </c>
      <c r="DJ80">
        <v>30.896498984035283</v>
      </c>
      <c r="DK80">
        <v>0.75227125138487549</v>
      </c>
      <c r="DL80">
        <v>1.2084592145015106E-3</v>
      </c>
      <c r="DM80">
        <v>46.144575085247062</v>
      </c>
      <c r="DN80">
        <v>0.76907625142078428</v>
      </c>
      <c r="DO80">
        <v>0</v>
      </c>
      <c r="DP80">
        <v>0</v>
      </c>
      <c r="DQ80">
        <v>15.381525028415687</v>
      </c>
      <c r="DR80">
        <v>81.687999866714478</v>
      </c>
      <c r="DS80">
        <v>5.1473168018250463E-2</v>
      </c>
      <c r="DT80">
        <v>33.395988774593178</v>
      </c>
      <c r="DU80">
        <v>10.866634731853161</v>
      </c>
      <c r="DV80">
        <v>0.99879154078549848</v>
      </c>
      <c r="DW80">
        <v>0.99033232628398793</v>
      </c>
      <c r="DX80">
        <v>0.82915407854984902</v>
      </c>
      <c r="DY80">
        <v>0.12111664465358432</v>
      </c>
      <c r="DZ80">
        <v>89.607435161676463</v>
      </c>
      <c r="EA80">
        <v>6.0034154198784098</v>
      </c>
      <c r="EB80">
        <v>0</v>
      </c>
      <c r="EC80">
        <v>0</v>
      </c>
      <c r="ED80">
        <v>215.14978471279395</v>
      </c>
      <c r="EE80">
        <v>0.63318837458834654</v>
      </c>
      <c r="EF80">
        <v>0.81533954441773115</v>
      </c>
      <c r="EG80">
        <v>0.68433044128257026</v>
      </c>
      <c r="EH80">
        <v>114.8831459766192</v>
      </c>
      <c r="EI80">
        <v>0</v>
      </c>
      <c r="EJ80">
        <v>0</v>
      </c>
      <c r="EK80">
        <v>0</v>
      </c>
      <c r="EL80">
        <v>0.85397677333565525</v>
      </c>
      <c r="EM80">
        <v>0.16799399491754829</v>
      </c>
      <c r="EN80">
        <v>0.22930513595166163</v>
      </c>
      <c r="EO80">
        <v>0.22930513595166163</v>
      </c>
      <c r="EP80">
        <v>0.29909365558912387</v>
      </c>
      <c r="EQ80">
        <v>0.29909365558912387</v>
      </c>
      <c r="ER80">
        <v>8.6238670694864048</v>
      </c>
      <c r="ES80">
        <v>8.6238670694864048</v>
      </c>
      <c r="ET80">
        <v>132.9573086393325</v>
      </c>
      <c r="EU80">
        <v>2.9393945902729199</v>
      </c>
      <c r="EV80">
        <v>7.2206691877154938</v>
      </c>
      <c r="EW80">
        <v>0</v>
      </c>
      <c r="EX80">
        <v>0</v>
      </c>
      <c r="EY80">
        <v>41.505361770314664</v>
      </c>
      <c r="EZ80">
        <v>320.20503070235907</v>
      </c>
      <c r="FA80">
        <v>352.1761082746109</v>
      </c>
      <c r="FB80">
        <v>0.77082123984038209</v>
      </c>
      <c r="FC80">
        <v>8.5885332458827719</v>
      </c>
      <c r="FD80">
        <v>0.51774138614511034</v>
      </c>
      <c r="FF80">
        <v>14.213746223564954</v>
      </c>
      <c r="FG80">
        <v>0</v>
      </c>
      <c r="FH80">
        <v>1.0510550282789737</v>
      </c>
      <c r="FI80">
        <v>0.95289761211101565</v>
      </c>
      <c r="FJ80">
        <v>0.5751328248253279</v>
      </c>
      <c r="FK80">
        <v>1.2084592145015106E-3</v>
      </c>
      <c r="FL80">
        <v>34.73274632851971</v>
      </c>
      <c r="FM80">
        <v>0.57887910547532861</v>
      </c>
      <c r="FN80">
        <v>0</v>
      </c>
      <c r="FO80">
        <v>0</v>
      </c>
      <c r="FP80">
        <v>11.577582109506569</v>
      </c>
      <c r="FQ80">
        <v>47.892274791634527</v>
      </c>
      <c r="FR80">
        <v>6.8741522603760208E-2</v>
      </c>
      <c r="FS80">
        <v>0</v>
      </c>
      <c r="FT80">
        <v>0</v>
      </c>
      <c r="FU80">
        <v>0.99879154078549848</v>
      </c>
      <c r="FV80">
        <v>0.99033232628398793</v>
      </c>
      <c r="FW80">
        <v>0.82915407854984902</v>
      </c>
      <c r="FX80">
        <v>0</v>
      </c>
      <c r="FY80">
        <v>97.774316101753129</v>
      </c>
      <c r="FZ80">
        <v>5.9180250345009853</v>
      </c>
      <c r="GA80">
        <v>0</v>
      </c>
      <c r="GB80">
        <v>0</v>
      </c>
      <c r="GC80">
        <v>201.23198710829104</v>
      </c>
      <c r="GD80">
        <v>0.75720793274397169</v>
      </c>
      <c r="GE80">
        <v>0.70150171257413396</v>
      </c>
      <c r="GF80">
        <v>0.44001326057898416</v>
      </c>
      <c r="GG80">
        <v>109.90171132442239</v>
      </c>
      <c r="GH80">
        <v>0</v>
      </c>
      <c r="GI80">
        <v>0</v>
      </c>
      <c r="GJ80">
        <v>0</v>
      </c>
      <c r="GK80">
        <v>1.2246190078611829E-2</v>
      </c>
      <c r="GL80">
        <v>0.12319990811821058</v>
      </c>
      <c r="GM80">
        <v>0.22930513595166163</v>
      </c>
      <c r="GN80">
        <v>0.22930513595166163</v>
      </c>
      <c r="GO80">
        <v>0.29909365558912387</v>
      </c>
      <c r="GP80">
        <v>0.29909365558912387</v>
      </c>
      <c r="GQ80">
        <v>8.6238670694864048</v>
      </c>
      <c r="GR80">
        <v>8.6238670694864048</v>
      </c>
      <c r="GS80">
        <v>124.30869993427999</v>
      </c>
      <c r="GT80">
        <v>2.8182779456193354</v>
      </c>
      <c r="GU80">
        <v>6.5908391891328701</v>
      </c>
      <c r="GV80">
        <v>0</v>
      </c>
      <c r="GW80">
        <v>0</v>
      </c>
      <c r="GX80">
        <v>1.4002842379937346</v>
      </c>
      <c r="GY80">
        <v>267.52709995641527</v>
      </c>
      <c r="GZ80">
        <v>271.06525126896554</v>
      </c>
      <c r="HA80">
        <v>0.22917876015961791</v>
      </c>
      <c r="HB80">
        <v>-12.158892595072366</v>
      </c>
      <c r="HC80">
        <v>0.48225861385488966</v>
      </c>
    </row>
    <row r="81" spans="1:211" x14ac:dyDescent="0.25">
      <c r="A81" t="s">
        <v>3720</v>
      </c>
      <c r="B81">
        <v>76</v>
      </c>
      <c r="C81">
        <v>4063</v>
      </c>
      <c r="D81">
        <v>3721</v>
      </c>
      <c r="E81">
        <v>5627</v>
      </c>
      <c r="F81">
        <v>3646</v>
      </c>
      <c r="G81">
        <v>5526</v>
      </c>
      <c r="H81">
        <v>3674</v>
      </c>
      <c r="I81">
        <v>15</v>
      </c>
      <c r="J81">
        <v>0</v>
      </c>
      <c r="K81">
        <v>4</v>
      </c>
      <c r="L81">
        <v>4</v>
      </c>
      <c r="M81">
        <v>1</v>
      </c>
      <c r="N81">
        <v>0</v>
      </c>
      <c r="O81">
        <v>60</v>
      </c>
      <c r="P81">
        <v>1</v>
      </c>
      <c r="Q81">
        <v>-3</v>
      </c>
      <c r="R81">
        <v>-3</v>
      </c>
      <c r="S81">
        <v>20</v>
      </c>
      <c r="T81">
        <v>79</v>
      </c>
      <c r="U81">
        <v>0</v>
      </c>
      <c r="V81">
        <v>0</v>
      </c>
      <c r="W81">
        <v>0</v>
      </c>
      <c r="X81">
        <v>1</v>
      </c>
      <c r="Y81">
        <v>1</v>
      </c>
      <c r="Z81">
        <v>1</v>
      </c>
      <c r="AA81">
        <v>1</v>
      </c>
      <c r="AB81">
        <v>120</v>
      </c>
      <c r="AC81">
        <v>11</v>
      </c>
      <c r="AD81">
        <v>-3</v>
      </c>
      <c r="AE81">
        <v>-3</v>
      </c>
      <c r="AF81">
        <v>270</v>
      </c>
      <c r="AG81">
        <v>1</v>
      </c>
      <c r="AH81">
        <v>1</v>
      </c>
      <c r="AI81">
        <v>1</v>
      </c>
      <c r="AJ81">
        <v>150</v>
      </c>
      <c r="AK81">
        <v>-3</v>
      </c>
      <c r="AL81">
        <v>-3</v>
      </c>
      <c r="AM81">
        <v>-3</v>
      </c>
      <c r="AN81">
        <v>0</v>
      </c>
      <c r="AO81">
        <v>1</v>
      </c>
      <c r="AP81">
        <v>0</v>
      </c>
      <c r="AQ81">
        <v>0</v>
      </c>
      <c r="AR81">
        <v>0</v>
      </c>
      <c r="AS81">
        <v>0</v>
      </c>
      <c r="AT81">
        <v>0</v>
      </c>
      <c r="AU81">
        <v>0</v>
      </c>
      <c r="AV81">
        <v>180</v>
      </c>
      <c r="AW81">
        <v>4</v>
      </c>
      <c r="AX81">
        <v>12</v>
      </c>
      <c r="AY81">
        <v>-3</v>
      </c>
      <c r="AZ81">
        <v>-3</v>
      </c>
      <c r="BA81">
        <v>4</v>
      </c>
      <c r="BB81">
        <v>349</v>
      </c>
      <c r="BC81">
        <v>449</v>
      </c>
      <c r="BD81">
        <v>1</v>
      </c>
      <c r="BE81">
        <v>104</v>
      </c>
      <c r="BH81">
        <v>15</v>
      </c>
      <c r="BI81">
        <v>0</v>
      </c>
      <c r="BJ81">
        <v>0</v>
      </c>
      <c r="BK81">
        <v>0</v>
      </c>
      <c r="BL81">
        <v>1</v>
      </c>
      <c r="BM81">
        <v>0</v>
      </c>
      <c r="BN81">
        <v>60</v>
      </c>
      <c r="BO81">
        <v>1</v>
      </c>
      <c r="BP81">
        <v>-3</v>
      </c>
      <c r="BQ81">
        <v>-3</v>
      </c>
      <c r="BR81">
        <v>20</v>
      </c>
      <c r="BS81">
        <v>75</v>
      </c>
      <c r="BT81">
        <v>0</v>
      </c>
      <c r="BU81">
        <v>0</v>
      </c>
      <c r="BV81">
        <v>0</v>
      </c>
      <c r="BW81">
        <v>1</v>
      </c>
      <c r="BX81">
        <v>1</v>
      </c>
      <c r="BY81">
        <v>1</v>
      </c>
      <c r="BZ81">
        <v>1</v>
      </c>
      <c r="CA81">
        <v>120</v>
      </c>
      <c r="CB81">
        <v>11</v>
      </c>
      <c r="CC81">
        <v>-3</v>
      </c>
      <c r="CD81">
        <v>-3</v>
      </c>
      <c r="CE81">
        <v>170</v>
      </c>
      <c r="CF81">
        <v>1</v>
      </c>
      <c r="CG81">
        <v>0</v>
      </c>
      <c r="CH81">
        <v>0</v>
      </c>
      <c r="CI81">
        <v>50</v>
      </c>
      <c r="CJ81">
        <v>-3</v>
      </c>
      <c r="CK81">
        <v>-3</v>
      </c>
      <c r="CL81">
        <v>-3</v>
      </c>
      <c r="CM81">
        <v>0</v>
      </c>
      <c r="CN81">
        <v>1</v>
      </c>
      <c r="CO81">
        <v>0</v>
      </c>
      <c r="CP81">
        <v>0</v>
      </c>
      <c r="CQ81">
        <v>0</v>
      </c>
      <c r="CR81">
        <v>0</v>
      </c>
      <c r="CS81">
        <v>0</v>
      </c>
      <c r="CT81">
        <v>0</v>
      </c>
      <c r="CU81">
        <v>180</v>
      </c>
      <c r="CV81">
        <v>4</v>
      </c>
      <c r="CW81">
        <v>12</v>
      </c>
      <c r="CX81">
        <v>-3</v>
      </c>
      <c r="CY81">
        <v>-3</v>
      </c>
      <c r="CZ81">
        <v>0</v>
      </c>
      <c r="DA81">
        <v>245</v>
      </c>
      <c r="DB81">
        <v>345</v>
      </c>
      <c r="DC81">
        <v>0</v>
      </c>
      <c r="DD81">
        <v>-104</v>
      </c>
      <c r="DG81">
        <v>14.213746223564954</v>
      </c>
      <c r="DH81">
        <v>2.2963809559432016E-2</v>
      </c>
      <c r="DI81">
        <v>4.8316378362455374</v>
      </c>
      <c r="DJ81">
        <v>4.8192067840694754</v>
      </c>
      <c r="DK81">
        <v>0.76344410876132929</v>
      </c>
      <c r="DL81">
        <v>1.2084592145015106E-3</v>
      </c>
      <c r="DM81">
        <v>50.272226451260273</v>
      </c>
      <c r="DN81">
        <v>0.83787044085433759</v>
      </c>
      <c r="DO81">
        <v>0</v>
      </c>
      <c r="DP81">
        <v>0</v>
      </c>
      <c r="DQ81">
        <v>16.757408817086752</v>
      </c>
      <c r="DR81">
        <v>62.576898933806987</v>
      </c>
      <c r="DS81">
        <v>6.4112018723768302E-2</v>
      </c>
      <c r="DT81">
        <v>0</v>
      </c>
      <c r="DU81">
        <v>0</v>
      </c>
      <c r="DV81">
        <v>0.99879154078549848</v>
      </c>
      <c r="DW81">
        <v>0.99033232628398793</v>
      </c>
      <c r="DX81">
        <v>0.82915407854984902</v>
      </c>
      <c r="DY81">
        <v>0.17856497824191753</v>
      </c>
      <c r="DZ81">
        <v>92.003006720075206</v>
      </c>
      <c r="EA81">
        <v>6.1745659035763527</v>
      </c>
      <c r="EB81">
        <v>0</v>
      </c>
      <c r="EC81">
        <v>0</v>
      </c>
      <c r="ED81">
        <v>236.71266758913848</v>
      </c>
      <c r="EE81">
        <v>0.79336245918916959</v>
      </c>
      <c r="EF81">
        <v>0.84269934791713275</v>
      </c>
      <c r="EG81">
        <v>0.81735614413402335</v>
      </c>
      <c r="EH81">
        <v>118.66314199395771</v>
      </c>
      <c r="EI81">
        <v>0</v>
      </c>
      <c r="EJ81">
        <v>0</v>
      </c>
      <c r="EK81">
        <v>0</v>
      </c>
      <c r="EL81">
        <v>1.7021929969434635E-2</v>
      </c>
      <c r="EM81">
        <v>0.17797863430639937</v>
      </c>
      <c r="EN81">
        <v>0.22930513595166163</v>
      </c>
      <c r="EO81">
        <v>0.22930513595166163</v>
      </c>
      <c r="EP81">
        <v>0.29909365558912387</v>
      </c>
      <c r="EQ81">
        <v>0.29909365558912387</v>
      </c>
      <c r="ER81">
        <v>8.6238670694864048</v>
      </c>
      <c r="ES81">
        <v>8.6238670694864048</v>
      </c>
      <c r="ET81">
        <v>136.63112577153686</v>
      </c>
      <c r="EU81">
        <v>2.9968429238612524</v>
      </c>
      <c r="EV81">
        <v>7.3419390569307854</v>
      </c>
      <c r="EW81">
        <v>0</v>
      </c>
      <c r="EX81">
        <v>0</v>
      </c>
      <c r="EY81">
        <v>3.5769745572845713</v>
      </c>
      <c r="EZ81">
        <v>315.40611167411799</v>
      </c>
      <c r="FA81">
        <v>332.49235898337201</v>
      </c>
      <c r="FB81">
        <v>0.61831258088463248</v>
      </c>
      <c r="FC81">
        <v>27.741270932834006</v>
      </c>
      <c r="FD81">
        <v>0.79003025537014859</v>
      </c>
      <c r="FF81">
        <v>14.213746223564954</v>
      </c>
      <c r="FG81">
        <v>5.3450799673706445E-3</v>
      </c>
      <c r="FH81">
        <v>0.6172435926683757</v>
      </c>
      <c r="FI81">
        <v>0.62610282113904747</v>
      </c>
      <c r="FJ81">
        <v>0.76344410876132929</v>
      </c>
      <c r="FK81">
        <v>1.2084592145015106E-3</v>
      </c>
      <c r="FL81">
        <v>63.843670076149074</v>
      </c>
      <c r="FM81">
        <v>1.0640611679358181</v>
      </c>
      <c r="FN81">
        <v>0</v>
      </c>
      <c r="FO81">
        <v>0</v>
      </c>
      <c r="FP81">
        <v>21.281223358716353</v>
      </c>
      <c r="FQ81">
        <v>79.837445583891125</v>
      </c>
      <c r="FR81">
        <v>5.2854928262416695E-2</v>
      </c>
      <c r="FS81">
        <v>1.0269832169799153</v>
      </c>
      <c r="FT81">
        <v>0.31755758707095105</v>
      </c>
      <c r="FU81">
        <v>0.99879154078549848</v>
      </c>
      <c r="FV81">
        <v>0.99033232628398793</v>
      </c>
      <c r="FW81">
        <v>0.82915407854984902</v>
      </c>
      <c r="FX81">
        <v>9.341370389434045E-2</v>
      </c>
      <c r="FY81">
        <v>97.307566309267514</v>
      </c>
      <c r="FZ81">
        <v>7.3247114038237715</v>
      </c>
      <c r="GA81">
        <v>0</v>
      </c>
      <c r="GB81">
        <v>0</v>
      </c>
      <c r="GC81">
        <v>195.50302495596063</v>
      </c>
      <c r="GD81">
        <v>0.64107528434669736</v>
      </c>
      <c r="GE81">
        <v>0.5392945347068332</v>
      </c>
      <c r="GF81">
        <v>0.63918151371634346</v>
      </c>
      <c r="GG81">
        <v>102.14165839667749</v>
      </c>
      <c r="GH81">
        <v>0</v>
      </c>
      <c r="GI81">
        <v>0</v>
      </c>
      <c r="GJ81">
        <v>0</v>
      </c>
      <c r="GK81">
        <v>1.3554574061982461E-2</v>
      </c>
      <c r="GL81">
        <v>0.28455540453533967</v>
      </c>
      <c r="GM81">
        <v>0.22930513595166163</v>
      </c>
      <c r="GN81">
        <v>0.22930513595166163</v>
      </c>
      <c r="GO81">
        <v>0.29909365558912387</v>
      </c>
      <c r="GP81">
        <v>0.29909365558912387</v>
      </c>
      <c r="GQ81">
        <v>8.6238670694864048</v>
      </c>
      <c r="GR81">
        <v>8.6238670694864048</v>
      </c>
      <c r="GS81">
        <v>137.7488893392634</v>
      </c>
      <c r="GT81">
        <v>2.9116916495136764</v>
      </c>
      <c r="GU81">
        <v>8.3983633248507825</v>
      </c>
      <c r="GV81">
        <v>0</v>
      </c>
      <c r="GW81">
        <v>0</v>
      </c>
      <c r="GX81">
        <v>2.0701921728888251</v>
      </c>
      <c r="GY81">
        <v>294.4560878814591</v>
      </c>
      <c r="GZ81">
        <v>322.14654383990148</v>
      </c>
      <c r="HA81">
        <v>0.38168741911536752</v>
      </c>
      <c r="HB81">
        <v>-27.273032158144169</v>
      </c>
      <c r="HC81">
        <v>0.20996974462985141</v>
      </c>
    </row>
    <row r="82" spans="1:211" x14ac:dyDescent="0.25">
      <c r="A82" t="s">
        <v>3720</v>
      </c>
      <c r="B82">
        <v>77</v>
      </c>
      <c r="C82">
        <v>2557</v>
      </c>
      <c r="D82">
        <v>4334</v>
      </c>
      <c r="E82">
        <v>932</v>
      </c>
      <c r="F82">
        <v>1700</v>
      </c>
      <c r="G82">
        <v>5985</v>
      </c>
      <c r="H82">
        <v>4125</v>
      </c>
      <c r="I82">
        <v>15</v>
      </c>
      <c r="J82">
        <v>0</v>
      </c>
      <c r="K82">
        <v>0</v>
      </c>
      <c r="L82">
        <v>0</v>
      </c>
      <c r="M82">
        <v>0</v>
      </c>
      <c r="N82">
        <v>0</v>
      </c>
      <c r="O82">
        <v>0</v>
      </c>
      <c r="P82">
        <v>0</v>
      </c>
      <c r="Q82">
        <v>-3</v>
      </c>
      <c r="R82">
        <v>-3</v>
      </c>
      <c r="S82">
        <v>0</v>
      </c>
      <c r="T82">
        <v>15</v>
      </c>
      <c r="U82">
        <v>0</v>
      </c>
      <c r="V82">
        <v>0</v>
      </c>
      <c r="W82">
        <v>0</v>
      </c>
      <c r="X82">
        <v>1</v>
      </c>
      <c r="Y82">
        <v>1</v>
      </c>
      <c r="Z82">
        <v>1</v>
      </c>
      <c r="AA82">
        <v>1</v>
      </c>
      <c r="AB82">
        <v>160</v>
      </c>
      <c r="AC82">
        <v>12</v>
      </c>
      <c r="AD82">
        <v>-3</v>
      </c>
      <c r="AE82">
        <v>-3</v>
      </c>
      <c r="AF82">
        <v>310</v>
      </c>
      <c r="AG82">
        <v>1</v>
      </c>
      <c r="AH82">
        <v>1</v>
      </c>
      <c r="AI82">
        <v>1</v>
      </c>
      <c r="AJ82">
        <v>150</v>
      </c>
      <c r="AK82">
        <v>-3</v>
      </c>
      <c r="AL82">
        <v>-3</v>
      </c>
      <c r="AM82">
        <v>-3</v>
      </c>
      <c r="AN82">
        <v>0</v>
      </c>
      <c r="AO82">
        <v>1</v>
      </c>
      <c r="AP82">
        <v>0</v>
      </c>
      <c r="AQ82">
        <v>0</v>
      </c>
      <c r="AR82">
        <v>0</v>
      </c>
      <c r="AS82">
        <v>0</v>
      </c>
      <c r="AT82">
        <v>0</v>
      </c>
      <c r="AU82">
        <v>0</v>
      </c>
      <c r="AV82">
        <v>160</v>
      </c>
      <c r="AW82">
        <v>4</v>
      </c>
      <c r="AX82">
        <v>12</v>
      </c>
      <c r="AY82">
        <v>-3</v>
      </c>
      <c r="AZ82">
        <v>-3</v>
      </c>
      <c r="BA82">
        <v>0</v>
      </c>
      <c r="BB82">
        <v>325</v>
      </c>
      <c r="BC82">
        <v>425</v>
      </c>
      <c r="BD82">
        <v>1</v>
      </c>
      <c r="BE82">
        <v>30</v>
      </c>
      <c r="BH82">
        <v>15</v>
      </c>
      <c r="BI82">
        <v>0</v>
      </c>
      <c r="BJ82">
        <v>0</v>
      </c>
      <c r="BK82">
        <v>0</v>
      </c>
      <c r="BL82">
        <v>1</v>
      </c>
      <c r="BM82">
        <v>0</v>
      </c>
      <c r="BN82">
        <v>60</v>
      </c>
      <c r="BO82">
        <v>1</v>
      </c>
      <c r="BP82">
        <v>-3</v>
      </c>
      <c r="BQ82">
        <v>-3</v>
      </c>
      <c r="BR82">
        <v>20</v>
      </c>
      <c r="BS82">
        <v>75</v>
      </c>
      <c r="BT82">
        <v>0</v>
      </c>
      <c r="BU82">
        <v>0</v>
      </c>
      <c r="BV82">
        <v>0</v>
      </c>
      <c r="BW82">
        <v>1</v>
      </c>
      <c r="BX82">
        <v>1</v>
      </c>
      <c r="BY82">
        <v>1</v>
      </c>
      <c r="BZ82">
        <v>1</v>
      </c>
      <c r="CA82">
        <v>120</v>
      </c>
      <c r="CB82">
        <v>11</v>
      </c>
      <c r="CC82">
        <v>-3</v>
      </c>
      <c r="CD82">
        <v>-3</v>
      </c>
      <c r="CE82">
        <v>220</v>
      </c>
      <c r="CF82">
        <v>1</v>
      </c>
      <c r="CG82">
        <v>0</v>
      </c>
      <c r="CH82">
        <v>1</v>
      </c>
      <c r="CI82">
        <v>100</v>
      </c>
      <c r="CJ82">
        <v>-3</v>
      </c>
      <c r="CK82">
        <v>-3</v>
      </c>
      <c r="CL82">
        <v>-3</v>
      </c>
      <c r="CM82">
        <v>0</v>
      </c>
      <c r="CN82">
        <v>1</v>
      </c>
      <c r="CO82">
        <v>0</v>
      </c>
      <c r="CP82">
        <v>0</v>
      </c>
      <c r="CQ82">
        <v>0</v>
      </c>
      <c r="CR82">
        <v>0</v>
      </c>
      <c r="CS82">
        <v>0</v>
      </c>
      <c r="CT82">
        <v>0</v>
      </c>
      <c r="CU82">
        <v>180</v>
      </c>
      <c r="CV82">
        <v>4</v>
      </c>
      <c r="CW82">
        <v>12</v>
      </c>
      <c r="CX82">
        <v>-3</v>
      </c>
      <c r="CY82">
        <v>-3</v>
      </c>
      <c r="CZ82">
        <v>0</v>
      </c>
      <c r="DA82">
        <v>295</v>
      </c>
      <c r="DB82">
        <v>395</v>
      </c>
      <c r="DC82">
        <v>0</v>
      </c>
      <c r="DD82">
        <v>-30</v>
      </c>
      <c r="DG82">
        <v>14.213746223564954</v>
      </c>
      <c r="DH82">
        <v>0.14777009132071844</v>
      </c>
      <c r="DI82">
        <v>2.3788275844797151</v>
      </c>
      <c r="DJ82">
        <v>2.3853609134620073</v>
      </c>
      <c r="DK82">
        <v>0.47834011822536404</v>
      </c>
      <c r="DL82">
        <v>1.2084592145015106E-3</v>
      </c>
      <c r="DM82">
        <v>27.849670607896321</v>
      </c>
      <c r="DN82">
        <v>0.46416117679827218</v>
      </c>
      <c r="DO82">
        <v>0</v>
      </c>
      <c r="DP82">
        <v>0</v>
      </c>
      <c r="DQ82">
        <v>9.2832235359654423</v>
      </c>
      <c r="DR82">
        <v>41.23109939208463</v>
      </c>
      <c r="DS82">
        <v>0</v>
      </c>
      <c r="DT82">
        <v>4.5768400255180177</v>
      </c>
      <c r="DU82">
        <v>1.4522454314259614</v>
      </c>
      <c r="DV82">
        <v>0.99879154078549848</v>
      </c>
      <c r="DW82">
        <v>0.99033232628398793</v>
      </c>
      <c r="DX82">
        <v>0.82915407854984902</v>
      </c>
      <c r="DY82">
        <v>0.70694827670861349</v>
      </c>
      <c r="DZ82">
        <v>113.80234118131135</v>
      </c>
      <c r="EA82">
        <v>8.1610271903323266</v>
      </c>
      <c r="EB82">
        <v>0</v>
      </c>
      <c r="EC82">
        <v>0</v>
      </c>
      <c r="ED82">
        <v>248.04485270303618</v>
      </c>
      <c r="EE82">
        <v>0.80630187750445603</v>
      </c>
      <c r="EF82">
        <v>0.80252332258949788</v>
      </c>
      <c r="EG82">
        <v>0.60333688574156419</v>
      </c>
      <c r="EH82">
        <v>118.66314199395771</v>
      </c>
      <c r="EI82">
        <v>0</v>
      </c>
      <c r="EJ82">
        <v>0</v>
      </c>
      <c r="EK82">
        <v>0</v>
      </c>
      <c r="EL82">
        <v>1.22007075439583E-2</v>
      </c>
      <c r="EM82">
        <v>0.28769620839840815</v>
      </c>
      <c r="EN82">
        <v>0.22930513595166163</v>
      </c>
      <c r="EO82">
        <v>0.22930513595166163</v>
      </c>
      <c r="EP82">
        <v>0.29909365558912387</v>
      </c>
      <c r="EQ82">
        <v>0.29909365558912387</v>
      </c>
      <c r="ER82">
        <v>8.6238670694864048</v>
      </c>
      <c r="ES82">
        <v>8.6238670694864048</v>
      </c>
      <c r="ET82">
        <v>150.2922724290834</v>
      </c>
      <c r="EU82">
        <v>3.5252262223279489</v>
      </c>
      <c r="EV82">
        <v>8.4250755287009067</v>
      </c>
      <c r="EW82">
        <v>0</v>
      </c>
      <c r="EX82">
        <v>0</v>
      </c>
      <c r="EY82">
        <v>1.3757445942233444</v>
      </c>
      <c r="EZ82">
        <v>309.29839615027544</v>
      </c>
      <c r="FA82">
        <v>368.15107113268471</v>
      </c>
      <c r="FB82">
        <v>0.50074650176669511</v>
      </c>
      <c r="FC82">
        <v>13.24883553575614</v>
      </c>
      <c r="FD82">
        <v>0.64478578322008284</v>
      </c>
      <c r="FF82">
        <v>14.213746223564954</v>
      </c>
      <c r="FG82">
        <v>0.41539419879192169</v>
      </c>
      <c r="FH82">
        <v>2.6652330456758841</v>
      </c>
      <c r="FI82">
        <v>2.7315634931513491</v>
      </c>
      <c r="FJ82">
        <v>0.76344410876132929</v>
      </c>
      <c r="FK82">
        <v>1.2084592145015106E-3</v>
      </c>
      <c r="FL82">
        <v>52.063393612813066</v>
      </c>
      <c r="FM82">
        <v>0.86772322688021797</v>
      </c>
      <c r="FN82">
        <v>0</v>
      </c>
      <c r="FO82">
        <v>0</v>
      </c>
      <c r="FP82">
        <v>17.35446453760435</v>
      </c>
      <c r="FQ82">
        <v>63.624299775629559</v>
      </c>
      <c r="FR82">
        <v>2.1961942278469773E-2</v>
      </c>
      <c r="FS82">
        <v>12.517084000528572</v>
      </c>
      <c r="FT82">
        <v>4.1400609632094065</v>
      </c>
      <c r="FU82">
        <v>0.99879154078549848</v>
      </c>
      <c r="FV82">
        <v>0.99033232628398793</v>
      </c>
      <c r="FW82">
        <v>0.82915407854984902</v>
      </c>
      <c r="FX82">
        <v>0.57861436547383638</v>
      </c>
      <c r="FY82">
        <v>95.489033164608884</v>
      </c>
      <c r="FZ82">
        <v>7.4400322090837321</v>
      </c>
      <c r="GA82">
        <v>0</v>
      </c>
      <c r="GB82">
        <v>0</v>
      </c>
      <c r="GC82">
        <v>234.86006082032597</v>
      </c>
      <c r="GD82">
        <v>0.72236805812003246</v>
      </c>
      <c r="GE82">
        <v>0.7021866528372237</v>
      </c>
      <c r="GF82">
        <v>0.82453971158226103</v>
      </c>
      <c r="GG82">
        <v>118.66314199395771</v>
      </c>
      <c r="GH82">
        <v>0</v>
      </c>
      <c r="GI82">
        <v>0</v>
      </c>
      <c r="GJ82">
        <v>0</v>
      </c>
      <c r="GK82">
        <v>2.9211127791139768E-2</v>
      </c>
      <c r="GL82">
        <v>0.28769620839840815</v>
      </c>
      <c r="GM82">
        <v>0.22930513595166163</v>
      </c>
      <c r="GN82">
        <v>0.22930513595166163</v>
      </c>
      <c r="GO82">
        <v>0.29909365558912387</v>
      </c>
      <c r="GP82">
        <v>0.29909365558912387</v>
      </c>
      <c r="GQ82">
        <v>8.6238670694864048</v>
      </c>
      <c r="GR82">
        <v>8.6238670694864048</v>
      </c>
      <c r="GS82">
        <v>153.23015698133122</v>
      </c>
      <c r="GT82">
        <v>3.3968923110931719</v>
      </c>
      <c r="GU82">
        <v>8.4250755287009067</v>
      </c>
      <c r="GV82">
        <v>0</v>
      </c>
      <c r="GW82">
        <v>0</v>
      </c>
      <c r="GX82">
        <v>7.1763530268557876</v>
      </c>
      <c r="GY82">
        <v>309.16871541471733</v>
      </c>
      <c r="GZ82">
        <v>353.18758815309627</v>
      </c>
      <c r="HA82">
        <v>0.49925349823330489</v>
      </c>
      <c r="HB82">
        <v>3.899133261683323</v>
      </c>
      <c r="HC82">
        <v>0.35521421677991716</v>
      </c>
    </row>
    <row r="83" spans="1:211" x14ac:dyDescent="0.25">
      <c r="A83" t="s">
        <v>3720</v>
      </c>
      <c r="B83">
        <v>78</v>
      </c>
      <c r="C83">
        <v>3925</v>
      </c>
      <c r="D83">
        <v>231</v>
      </c>
      <c r="E83">
        <v>6414</v>
      </c>
      <c r="F83">
        <v>4501</v>
      </c>
      <c r="G83">
        <v>2974</v>
      </c>
      <c r="H83">
        <v>1690</v>
      </c>
      <c r="I83">
        <v>15</v>
      </c>
      <c r="J83">
        <v>0</v>
      </c>
      <c r="K83">
        <v>1</v>
      </c>
      <c r="L83">
        <v>1</v>
      </c>
      <c r="M83">
        <v>1</v>
      </c>
      <c r="N83">
        <v>0</v>
      </c>
      <c r="O83">
        <v>60</v>
      </c>
      <c r="P83">
        <v>1</v>
      </c>
      <c r="Q83">
        <v>-3</v>
      </c>
      <c r="R83">
        <v>-3</v>
      </c>
      <c r="S83">
        <v>20</v>
      </c>
      <c r="T83">
        <v>76</v>
      </c>
      <c r="U83">
        <v>0</v>
      </c>
      <c r="V83">
        <v>5</v>
      </c>
      <c r="W83">
        <v>1</v>
      </c>
      <c r="X83">
        <v>1</v>
      </c>
      <c r="Y83">
        <v>1</v>
      </c>
      <c r="Z83">
        <v>1</v>
      </c>
      <c r="AA83">
        <v>0</v>
      </c>
      <c r="AB83">
        <v>80</v>
      </c>
      <c r="AC83">
        <v>5</v>
      </c>
      <c r="AD83">
        <v>-3</v>
      </c>
      <c r="AE83">
        <v>-3</v>
      </c>
      <c r="AF83">
        <v>131</v>
      </c>
      <c r="AG83">
        <v>0</v>
      </c>
      <c r="AH83">
        <v>0</v>
      </c>
      <c r="AI83">
        <v>1</v>
      </c>
      <c r="AJ83">
        <v>50</v>
      </c>
      <c r="AK83">
        <v>-3</v>
      </c>
      <c r="AL83">
        <v>-3</v>
      </c>
      <c r="AM83">
        <v>-3</v>
      </c>
      <c r="AN83">
        <v>0</v>
      </c>
      <c r="AO83">
        <v>0</v>
      </c>
      <c r="AP83">
        <v>0</v>
      </c>
      <c r="AQ83">
        <v>0</v>
      </c>
      <c r="AR83">
        <v>2</v>
      </c>
      <c r="AS83">
        <v>0</v>
      </c>
      <c r="AT83">
        <v>50</v>
      </c>
      <c r="AU83">
        <v>0</v>
      </c>
      <c r="AV83">
        <v>140</v>
      </c>
      <c r="AW83">
        <v>3</v>
      </c>
      <c r="AX83">
        <v>6</v>
      </c>
      <c r="AY83">
        <v>-3</v>
      </c>
      <c r="AZ83">
        <v>-3</v>
      </c>
      <c r="BA83">
        <v>2</v>
      </c>
      <c r="BB83">
        <v>207</v>
      </c>
      <c r="BC83">
        <v>207</v>
      </c>
      <c r="BD83">
        <v>0</v>
      </c>
      <c r="BE83">
        <v>-138</v>
      </c>
      <c r="BH83">
        <v>15</v>
      </c>
      <c r="BI83">
        <v>0</v>
      </c>
      <c r="BJ83">
        <v>0</v>
      </c>
      <c r="BK83">
        <v>0</v>
      </c>
      <c r="BL83">
        <v>1</v>
      </c>
      <c r="BM83">
        <v>0</v>
      </c>
      <c r="BN83">
        <v>60</v>
      </c>
      <c r="BO83">
        <v>1</v>
      </c>
      <c r="BP83">
        <v>-3</v>
      </c>
      <c r="BQ83">
        <v>-3</v>
      </c>
      <c r="BR83">
        <v>20</v>
      </c>
      <c r="BS83">
        <v>75</v>
      </c>
      <c r="BT83">
        <v>0</v>
      </c>
      <c r="BU83">
        <v>0</v>
      </c>
      <c r="BV83">
        <v>0</v>
      </c>
      <c r="BW83">
        <v>1</v>
      </c>
      <c r="BX83">
        <v>1</v>
      </c>
      <c r="BY83">
        <v>1</v>
      </c>
      <c r="BZ83">
        <v>1</v>
      </c>
      <c r="CA83">
        <v>120</v>
      </c>
      <c r="CB83">
        <v>11</v>
      </c>
      <c r="CC83">
        <v>-3</v>
      </c>
      <c r="CD83">
        <v>-3</v>
      </c>
      <c r="CE83">
        <v>220</v>
      </c>
      <c r="CF83">
        <v>1</v>
      </c>
      <c r="CG83">
        <v>0</v>
      </c>
      <c r="CH83">
        <v>1</v>
      </c>
      <c r="CI83">
        <v>100</v>
      </c>
      <c r="CJ83">
        <v>-3</v>
      </c>
      <c r="CK83">
        <v>-3</v>
      </c>
      <c r="CL83">
        <v>-3</v>
      </c>
      <c r="CM83">
        <v>0</v>
      </c>
      <c r="CN83">
        <v>1</v>
      </c>
      <c r="CO83">
        <v>0</v>
      </c>
      <c r="CP83">
        <v>0</v>
      </c>
      <c r="CQ83">
        <v>0</v>
      </c>
      <c r="CR83">
        <v>2</v>
      </c>
      <c r="CS83">
        <v>0</v>
      </c>
      <c r="CT83">
        <v>50</v>
      </c>
      <c r="CU83">
        <v>180</v>
      </c>
      <c r="CV83">
        <v>4</v>
      </c>
      <c r="CW83">
        <v>12</v>
      </c>
      <c r="CX83">
        <v>-3</v>
      </c>
      <c r="CY83">
        <v>-3</v>
      </c>
      <c r="CZ83">
        <v>0</v>
      </c>
      <c r="DA83">
        <v>345</v>
      </c>
      <c r="DB83">
        <v>445</v>
      </c>
      <c r="DC83">
        <v>1</v>
      </c>
      <c r="DD83">
        <v>138</v>
      </c>
      <c r="DG83">
        <v>14.213746223564954</v>
      </c>
      <c r="DH83">
        <v>0</v>
      </c>
      <c r="DI83">
        <v>3.495688898119786</v>
      </c>
      <c r="DJ83">
        <v>3.4744252038464571</v>
      </c>
      <c r="DK83">
        <v>0.76344410876132929</v>
      </c>
      <c r="DL83">
        <v>1.2084592145015106E-3</v>
      </c>
      <c r="DM83">
        <v>56.456494575636562</v>
      </c>
      <c r="DN83">
        <v>0.94094157626060881</v>
      </c>
      <c r="DO83">
        <v>0</v>
      </c>
      <c r="DP83">
        <v>0</v>
      </c>
      <c r="DQ83">
        <v>18.818831525212179</v>
      </c>
      <c r="DR83">
        <v>70.365810892919598</v>
      </c>
      <c r="DS83">
        <v>0.98688804758347548</v>
      </c>
      <c r="DT83">
        <v>8.5026637152802298</v>
      </c>
      <c r="DU83">
        <v>2.6831370433989195</v>
      </c>
      <c r="DV83">
        <v>0.99879154078549848</v>
      </c>
      <c r="DW83">
        <v>0.99033232628398793</v>
      </c>
      <c r="DX83">
        <v>0.82915407854984902</v>
      </c>
      <c r="DY83">
        <v>0.13410180205946975</v>
      </c>
      <c r="DZ83">
        <v>92.106516185277769</v>
      </c>
      <c r="EA83">
        <v>6.3844086526592836</v>
      </c>
      <c r="EB83">
        <v>0</v>
      </c>
      <c r="EC83">
        <v>0</v>
      </c>
      <c r="ED83">
        <v>193.00619413975988</v>
      </c>
      <c r="EE83">
        <v>0.64487847123027953</v>
      </c>
      <c r="EF83">
        <v>0.55794957029212133</v>
      </c>
      <c r="EG83">
        <v>0.7261193462512695</v>
      </c>
      <c r="EH83">
        <v>108.0109244195491</v>
      </c>
      <c r="EI83">
        <v>0</v>
      </c>
      <c r="EJ83">
        <v>0</v>
      </c>
      <c r="EK83">
        <v>0</v>
      </c>
      <c r="EL83">
        <v>2.7215974724421499E-2</v>
      </c>
      <c r="EM83">
        <v>0.16267515798428012</v>
      </c>
      <c r="EN83">
        <v>0.22930513595166163</v>
      </c>
      <c r="EO83">
        <v>0.22930513595166163</v>
      </c>
      <c r="EP83">
        <v>0.29909365558912387</v>
      </c>
      <c r="EQ83">
        <v>0.29909365558912387</v>
      </c>
      <c r="ER83">
        <v>8.6238670694864048</v>
      </c>
      <c r="ES83">
        <v>8.6238670694864048</v>
      </c>
      <c r="ET83">
        <v>136.91402143236439</v>
      </c>
      <c r="EU83">
        <v>2.9523797476788056</v>
      </c>
      <c r="EV83">
        <v>7.153709043972615</v>
      </c>
      <c r="EW83">
        <v>0</v>
      </c>
      <c r="EX83">
        <v>0</v>
      </c>
      <c r="EY83">
        <v>6.7021119417754518</v>
      </c>
      <c r="EZ83">
        <v>292.91981051952843</v>
      </c>
      <c r="FA83">
        <v>312.53664603162036</v>
      </c>
      <c r="FB83">
        <v>0.33126749801485</v>
      </c>
      <c r="FC83">
        <v>-38.55965771515767</v>
      </c>
      <c r="FD83">
        <v>0.10205006261895229</v>
      </c>
      <c r="FF83">
        <v>14.213746223564954</v>
      </c>
      <c r="FG83">
        <v>0.46217065888308084</v>
      </c>
      <c r="FH83">
        <v>31.443875923417242</v>
      </c>
      <c r="FI83">
        <v>31.439893972026752</v>
      </c>
      <c r="FJ83">
        <v>0.64608450934085493</v>
      </c>
      <c r="FK83">
        <v>1.2084592145015106E-3</v>
      </c>
      <c r="FL83">
        <v>36.407826704538749</v>
      </c>
      <c r="FM83">
        <v>0.60679711174231243</v>
      </c>
      <c r="FN83">
        <v>0</v>
      </c>
      <c r="FO83">
        <v>0</v>
      </c>
      <c r="FP83">
        <v>12.135942234846247</v>
      </c>
      <c r="FQ83">
        <v>74.790951441027431</v>
      </c>
      <c r="FR83">
        <v>0.10152430533408383</v>
      </c>
      <c r="FS83">
        <v>8.8912691432828161</v>
      </c>
      <c r="FT83">
        <v>2.8154076769948064</v>
      </c>
      <c r="FU83">
        <v>0.99879154078549848</v>
      </c>
      <c r="FV83">
        <v>0.99033232628398793</v>
      </c>
      <c r="FW83">
        <v>0.82915407854984902</v>
      </c>
      <c r="FX83">
        <v>0.3319292297123449</v>
      </c>
      <c r="FY83">
        <v>111.90430226100095</v>
      </c>
      <c r="FZ83">
        <v>7.57820175314591</v>
      </c>
      <c r="GA83">
        <v>0</v>
      </c>
      <c r="GB83">
        <v>0</v>
      </c>
      <c r="GC83">
        <v>234.79117277476971</v>
      </c>
      <c r="GD83">
        <v>0.74701456612982586</v>
      </c>
      <c r="GE83">
        <v>0.60428044767604783</v>
      </c>
      <c r="GF83">
        <v>0.77450392438785465</v>
      </c>
      <c r="GG83">
        <v>118.66314199395771</v>
      </c>
      <c r="GH83">
        <v>0</v>
      </c>
      <c r="GI83">
        <v>0</v>
      </c>
      <c r="GJ83">
        <v>0</v>
      </c>
      <c r="GK83">
        <v>0.6756110184810693</v>
      </c>
      <c r="GL83">
        <v>0.28769620839840815</v>
      </c>
      <c r="GM83">
        <v>0.22930513595166163</v>
      </c>
      <c r="GN83">
        <v>0.22930513595166163</v>
      </c>
      <c r="GO83">
        <v>0.29909365558912387</v>
      </c>
      <c r="GP83">
        <v>0.29909365558912387</v>
      </c>
      <c r="GQ83">
        <v>8.6238670694864048</v>
      </c>
      <c r="GR83">
        <v>8.6238670694864048</v>
      </c>
      <c r="GS83">
        <v>138.14422924811345</v>
      </c>
      <c r="GT83">
        <v>3.1502071753316798</v>
      </c>
      <c r="GU83">
        <v>8.4250755287009067</v>
      </c>
      <c r="GV83">
        <v>0</v>
      </c>
      <c r="GW83">
        <v>0</v>
      </c>
      <c r="GX83">
        <v>34.779459444985065</v>
      </c>
      <c r="GY83">
        <v>323.42717090539753</v>
      </c>
      <c r="GZ83">
        <v>366.6583915384407</v>
      </c>
      <c r="HA83">
        <v>0.66873250198515</v>
      </c>
      <c r="HB83">
        <v>23.83668610836963</v>
      </c>
      <c r="HC83">
        <v>0.89794993738104767</v>
      </c>
    </row>
    <row r="84" spans="1:211" x14ac:dyDescent="0.25">
      <c r="A84" t="s">
        <v>3720</v>
      </c>
      <c r="B84">
        <v>79</v>
      </c>
      <c r="C84">
        <v>6396</v>
      </c>
      <c r="D84">
        <v>3802</v>
      </c>
      <c r="E84">
        <v>1746</v>
      </c>
      <c r="F84">
        <v>3339</v>
      </c>
      <c r="G84">
        <v>3024</v>
      </c>
      <c r="H84">
        <v>179</v>
      </c>
      <c r="I84">
        <v>15</v>
      </c>
      <c r="J84">
        <v>0</v>
      </c>
      <c r="K84">
        <v>0</v>
      </c>
      <c r="L84">
        <v>0</v>
      </c>
      <c r="M84">
        <v>1</v>
      </c>
      <c r="N84">
        <v>0</v>
      </c>
      <c r="O84">
        <v>60</v>
      </c>
      <c r="P84">
        <v>1</v>
      </c>
      <c r="Q84">
        <v>-3</v>
      </c>
      <c r="R84">
        <v>-3</v>
      </c>
      <c r="S84">
        <v>20</v>
      </c>
      <c r="T84">
        <v>75</v>
      </c>
      <c r="U84">
        <v>0</v>
      </c>
      <c r="V84">
        <v>0</v>
      </c>
      <c r="W84">
        <v>0</v>
      </c>
      <c r="X84">
        <v>1</v>
      </c>
      <c r="Y84">
        <v>1</v>
      </c>
      <c r="Z84">
        <v>1</v>
      </c>
      <c r="AA84">
        <v>0</v>
      </c>
      <c r="AB84">
        <v>80</v>
      </c>
      <c r="AC84">
        <v>5</v>
      </c>
      <c r="AD84">
        <v>-3</v>
      </c>
      <c r="AE84">
        <v>-3</v>
      </c>
      <c r="AF84">
        <v>180</v>
      </c>
      <c r="AG84">
        <v>0</v>
      </c>
      <c r="AH84">
        <v>1</v>
      </c>
      <c r="AI84">
        <v>1</v>
      </c>
      <c r="AJ84">
        <v>100</v>
      </c>
      <c r="AK84">
        <v>-3</v>
      </c>
      <c r="AL84">
        <v>-3</v>
      </c>
      <c r="AM84">
        <v>-3</v>
      </c>
      <c r="AN84">
        <v>0</v>
      </c>
      <c r="AO84">
        <v>0</v>
      </c>
      <c r="AP84">
        <v>0</v>
      </c>
      <c r="AQ84">
        <v>0</v>
      </c>
      <c r="AR84">
        <v>6</v>
      </c>
      <c r="AS84">
        <v>0</v>
      </c>
      <c r="AT84">
        <v>150</v>
      </c>
      <c r="AU84">
        <v>0</v>
      </c>
      <c r="AV84">
        <v>140</v>
      </c>
      <c r="AW84">
        <v>3</v>
      </c>
      <c r="AX84">
        <v>6</v>
      </c>
      <c r="AY84">
        <v>-3</v>
      </c>
      <c r="AZ84">
        <v>-3</v>
      </c>
      <c r="BA84">
        <v>0</v>
      </c>
      <c r="BB84">
        <v>255</v>
      </c>
      <c r="BC84">
        <v>255</v>
      </c>
      <c r="BD84">
        <v>0</v>
      </c>
      <c r="BE84">
        <v>-110</v>
      </c>
      <c r="BH84">
        <v>5</v>
      </c>
      <c r="BI84">
        <v>0</v>
      </c>
      <c r="BJ84">
        <v>0</v>
      </c>
      <c r="BK84">
        <v>0</v>
      </c>
      <c r="BL84">
        <v>0</v>
      </c>
      <c r="BM84">
        <v>0</v>
      </c>
      <c r="BN84">
        <v>0</v>
      </c>
      <c r="BO84">
        <v>0</v>
      </c>
      <c r="BP84">
        <v>-3</v>
      </c>
      <c r="BQ84">
        <v>-3</v>
      </c>
      <c r="BR84">
        <v>0</v>
      </c>
      <c r="BS84">
        <v>5</v>
      </c>
      <c r="BT84">
        <v>0</v>
      </c>
      <c r="BU84">
        <v>0</v>
      </c>
      <c r="BV84">
        <v>0</v>
      </c>
      <c r="BW84">
        <v>1</v>
      </c>
      <c r="BX84">
        <v>1</v>
      </c>
      <c r="BY84">
        <v>1</v>
      </c>
      <c r="BZ84">
        <v>1</v>
      </c>
      <c r="CA84">
        <v>160</v>
      </c>
      <c r="CB84">
        <v>12</v>
      </c>
      <c r="CC84">
        <v>-3</v>
      </c>
      <c r="CD84">
        <v>-3</v>
      </c>
      <c r="CE84">
        <v>210</v>
      </c>
      <c r="CF84">
        <v>0</v>
      </c>
      <c r="CG84">
        <v>0</v>
      </c>
      <c r="CH84">
        <v>1</v>
      </c>
      <c r="CI84">
        <v>50</v>
      </c>
      <c r="CJ84">
        <v>-3</v>
      </c>
      <c r="CK84">
        <v>-3</v>
      </c>
      <c r="CL84">
        <v>-3</v>
      </c>
      <c r="CM84">
        <v>0</v>
      </c>
      <c r="CN84">
        <v>1</v>
      </c>
      <c r="CO84">
        <v>0</v>
      </c>
      <c r="CP84">
        <v>0</v>
      </c>
      <c r="CQ84">
        <v>0</v>
      </c>
      <c r="CR84">
        <v>6</v>
      </c>
      <c r="CS84">
        <v>0</v>
      </c>
      <c r="CT84">
        <v>150</v>
      </c>
      <c r="CU84">
        <v>160</v>
      </c>
      <c r="CV84">
        <v>4</v>
      </c>
      <c r="CW84">
        <v>12</v>
      </c>
      <c r="CX84">
        <v>-3</v>
      </c>
      <c r="CY84">
        <v>-3</v>
      </c>
      <c r="CZ84">
        <v>0</v>
      </c>
      <c r="DA84">
        <v>365</v>
      </c>
      <c r="DB84">
        <v>465</v>
      </c>
      <c r="DC84">
        <v>1</v>
      </c>
      <c r="DD84">
        <v>110</v>
      </c>
      <c r="DG84">
        <v>14.213746223564954</v>
      </c>
      <c r="DH84">
        <v>0</v>
      </c>
      <c r="DI84">
        <v>12.647331530961058</v>
      </c>
      <c r="DJ84">
        <v>12.574196167393442</v>
      </c>
      <c r="DK84">
        <v>0.76344410876132929</v>
      </c>
      <c r="DL84">
        <v>1.2084592145015106E-3</v>
      </c>
      <c r="DM84">
        <v>52.136870291413693</v>
      </c>
      <c r="DN84">
        <v>0.86894783819022847</v>
      </c>
      <c r="DO84">
        <v>0</v>
      </c>
      <c r="DP84">
        <v>0</v>
      </c>
      <c r="DQ84">
        <v>17.37895676380457</v>
      </c>
      <c r="DR84">
        <v>67.661210148528426</v>
      </c>
      <c r="DS84">
        <v>3.763280439418739E-2</v>
      </c>
      <c r="DT84">
        <v>8.3374990233249058</v>
      </c>
      <c r="DU84">
        <v>2.6664073925089973</v>
      </c>
      <c r="DV84">
        <v>0.99879154078549848</v>
      </c>
      <c r="DW84">
        <v>0.99033232628398793</v>
      </c>
      <c r="DX84">
        <v>0.82915407854984902</v>
      </c>
      <c r="DY84">
        <v>0.31808716497185979</v>
      </c>
      <c r="DZ84">
        <v>98.169128517739296</v>
      </c>
      <c r="EA84">
        <v>7.1222381637275518</v>
      </c>
      <c r="EB84">
        <v>0</v>
      </c>
      <c r="EC84">
        <v>0</v>
      </c>
      <c r="ED84">
        <v>219.3608577684673</v>
      </c>
      <c r="EE84">
        <v>0.6634817549175156</v>
      </c>
      <c r="EF84">
        <v>0.75027566496337728</v>
      </c>
      <c r="EG84">
        <v>0.77308360686588751</v>
      </c>
      <c r="EH84">
        <v>118.66314199395771</v>
      </c>
      <c r="EI84">
        <v>0</v>
      </c>
      <c r="EJ84">
        <v>0</v>
      </c>
      <c r="EK84">
        <v>0</v>
      </c>
      <c r="EL84">
        <v>9.6492581817133827E-2</v>
      </c>
      <c r="EM84">
        <v>0.27063908369967726</v>
      </c>
      <c r="EN84">
        <v>0.22930513595166163</v>
      </c>
      <c r="EO84">
        <v>0.22930513595166163</v>
      </c>
      <c r="EP84">
        <v>0.29909365558912387</v>
      </c>
      <c r="EQ84">
        <v>0.29909365558912387</v>
      </c>
      <c r="ER84">
        <v>8.6238670694864048</v>
      </c>
      <c r="ES84">
        <v>8.6238670694864048</v>
      </c>
      <c r="ET84">
        <v>142.8335611874524</v>
      </c>
      <c r="EU84">
        <v>3.1363651105911958</v>
      </c>
      <c r="EV84">
        <v>8.2777921079876879</v>
      </c>
      <c r="EW84">
        <v>0</v>
      </c>
      <c r="EX84">
        <v>0</v>
      </c>
      <c r="EY84">
        <v>15.428433062443654</v>
      </c>
      <c r="EZ84">
        <v>313.20146908536714</v>
      </c>
      <c r="FA84">
        <v>332.47664151604312</v>
      </c>
      <c r="FB84">
        <v>0.50120781711807971</v>
      </c>
      <c r="FC84">
        <v>-12.91948505626738</v>
      </c>
      <c r="FD84">
        <v>0.19803106195255424</v>
      </c>
      <c r="FF84">
        <v>13.680977920385537</v>
      </c>
      <c r="FG84">
        <v>0</v>
      </c>
      <c r="FH84">
        <v>8.9025322324061982</v>
      </c>
      <c r="FI84">
        <v>8.7482901327066749</v>
      </c>
      <c r="FJ84">
        <v>0.60911891090435155</v>
      </c>
      <c r="FK84">
        <v>1.2084592145015106E-3</v>
      </c>
      <c r="FL84">
        <v>36.335332223605164</v>
      </c>
      <c r="FM84">
        <v>0.60558887039341935</v>
      </c>
      <c r="FN84">
        <v>0</v>
      </c>
      <c r="FO84">
        <v>0</v>
      </c>
      <c r="FP84">
        <v>12.111777407868388</v>
      </c>
      <c r="FQ84">
        <v>51.104016576138605</v>
      </c>
      <c r="FR84">
        <v>0</v>
      </c>
      <c r="FS84">
        <v>10.456688935468517</v>
      </c>
      <c r="FT84">
        <v>3.1986386736008514</v>
      </c>
      <c r="FU84">
        <v>0.99879154078549848</v>
      </c>
      <c r="FV84">
        <v>0.99033232628398793</v>
      </c>
      <c r="FW84">
        <v>0.82915407854984902</v>
      </c>
      <c r="FX84">
        <v>0.70991621419506412</v>
      </c>
      <c r="FY84">
        <v>112.26830518650384</v>
      </c>
      <c r="FZ84">
        <v>8.1610271903323266</v>
      </c>
      <c r="GA84">
        <v>0</v>
      </c>
      <c r="GB84">
        <v>0</v>
      </c>
      <c r="GC84">
        <v>221.44301905777527</v>
      </c>
      <c r="GD84">
        <v>0.46602863212573431</v>
      </c>
      <c r="GE84">
        <v>0.55272194383331197</v>
      </c>
      <c r="GF84">
        <v>0.74542786263277083</v>
      </c>
      <c r="GG84">
        <v>100.9637892914993</v>
      </c>
      <c r="GH84">
        <v>0</v>
      </c>
      <c r="GI84">
        <v>0</v>
      </c>
      <c r="GJ84">
        <v>0</v>
      </c>
      <c r="GK84">
        <v>6.0884028896667552E-2</v>
      </c>
      <c r="GL84">
        <v>0.28769620839840815</v>
      </c>
      <c r="GM84">
        <v>0.22930513595166163</v>
      </c>
      <c r="GN84">
        <v>0.22930513595166163</v>
      </c>
      <c r="GO84">
        <v>0.29909365558912387</v>
      </c>
      <c r="GP84">
        <v>0.29909365558912387</v>
      </c>
      <c r="GQ84">
        <v>8.6238670694864048</v>
      </c>
      <c r="GR84">
        <v>8.6238670694864048</v>
      </c>
      <c r="GS84">
        <v>153.23954380044438</v>
      </c>
      <c r="GT84">
        <v>3.5281941598144</v>
      </c>
      <c r="GU84">
        <v>8.4250755287009067</v>
      </c>
      <c r="GV84">
        <v>0</v>
      </c>
      <c r="GW84">
        <v>0</v>
      </c>
      <c r="GX84">
        <v>12.176762354363794</v>
      </c>
      <c r="GY84">
        <v>312.99164935343481</v>
      </c>
      <c r="GZ84">
        <v>361.50471948552268</v>
      </c>
      <c r="HA84">
        <v>0.49879218288192029</v>
      </c>
      <c r="HB84">
        <v>30.933812867008925</v>
      </c>
      <c r="HC84">
        <v>0.80196893804744573</v>
      </c>
    </row>
    <row r="85" spans="1:211" x14ac:dyDescent="0.25">
      <c r="A85" t="s">
        <v>3720</v>
      </c>
      <c r="B85">
        <v>80</v>
      </c>
      <c r="C85">
        <v>6704</v>
      </c>
      <c r="D85">
        <v>6530</v>
      </c>
      <c r="E85">
        <v>1577</v>
      </c>
      <c r="F85">
        <v>4910</v>
      </c>
      <c r="G85">
        <v>6314</v>
      </c>
      <c r="H85">
        <v>6695</v>
      </c>
      <c r="I85">
        <v>15</v>
      </c>
      <c r="J85">
        <v>0</v>
      </c>
      <c r="K85">
        <v>0</v>
      </c>
      <c r="L85">
        <v>0</v>
      </c>
      <c r="M85">
        <v>0</v>
      </c>
      <c r="N85">
        <v>0</v>
      </c>
      <c r="O85">
        <v>0</v>
      </c>
      <c r="P85">
        <v>0</v>
      </c>
      <c r="Q85">
        <v>-3</v>
      </c>
      <c r="R85">
        <v>-3</v>
      </c>
      <c r="S85">
        <v>0</v>
      </c>
      <c r="T85">
        <v>15</v>
      </c>
      <c r="U85">
        <v>0</v>
      </c>
      <c r="V85">
        <v>0</v>
      </c>
      <c r="W85">
        <v>0</v>
      </c>
      <c r="X85">
        <v>1</v>
      </c>
      <c r="Y85">
        <v>1</v>
      </c>
      <c r="Z85">
        <v>1</v>
      </c>
      <c r="AA85">
        <v>0</v>
      </c>
      <c r="AB85">
        <v>120</v>
      </c>
      <c r="AC85">
        <v>6</v>
      </c>
      <c r="AD85">
        <v>-3</v>
      </c>
      <c r="AE85">
        <v>-3</v>
      </c>
      <c r="AF85">
        <v>220</v>
      </c>
      <c r="AG85">
        <v>1</v>
      </c>
      <c r="AH85">
        <v>0</v>
      </c>
      <c r="AI85">
        <v>1</v>
      </c>
      <c r="AJ85">
        <v>100</v>
      </c>
      <c r="AK85">
        <v>-3</v>
      </c>
      <c r="AL85">
        <v>-3</v>
      </c>
      <c r="AM85">
        <v>-3</v>
      </c>
      <c r="AN85">
        <v>0</v>
      </c>
      <c r="AO85">
        <v>0</v>
      </c>
      <c r="AP85">
        <v>0</v>
      </c>
      <c r="AQ85">
        <v>0</v>
      </c>
      <c r="AR85">
        <v>0</v>
      </c>
      <c r="AS85">
        <v>0</v>
      </c>
      <c r="AT85">
        <v>0</v>
      </c>
      <c r="AU85">
        <v>0</v>
      </c>
      <c r="AV85">
        <v>120</v>
      </c>
      <c r="AW85">
        <v>3</v>
      </c>
      <c r="AX85">
        <v>6</v>
      </c>
      <c r="AY85">
        <v>-3</v>
      </c>
      <c r="AZ85">
        <v>-3</v>
      </c>
      <c r="BA85">
        <v>0</v>
      </c>
      <c r="BB85">
        <v>235</v>
      </c>
      <c r="BC85">
        <v>235</v>
      </c>
      <c r="BD85">
        <v>0</v>
      </c>
      <c r="BE85">
        <v>-60</v>
      </c>
      <c r="BH85">
        <v>15</v>
      </c>
      <c r="BI85">
        <v>0</v>
      </c>
      <c r="BJ85">
        <v>0</v>
      </c>
      <c r="BK85">
        <v>0</v>
      </c>
      <c r="BL85">
        <v>1</v>
      </c>
      <c r="BM85">
        <v>0</v>
      </c>
      <c r="BN85">
        <v>60</v>
      </c>
      <c r="BO85">
        <v>1</v>
      </c>
      <c r="BP85">
        <v>-3</v>
      </c>
      <c r="BQ85">
        <v>-3</v>
      </c>
      <c r="BR85">
        <v>20</v>
      </c>
      <c r="BS85">
        <v>75</v>
      </c>
      <c r="BT85">
        <v>0</v>
      </c>
      <c r="BU85">
        <v>0</v>
      </c>
      <c r="BV85">
        <v>0</v>
      </c>
      <c r="BW85">
        <v>1</v>
      </c>
      <c r="BX85">
        <v>1</v>
      </c>
      <c r="BY85">
        <v>1</v>
      </c>
      <c r="BZ85">
        <v>1</v>
      </c>
      <c r="CA85">
        <v>120</v>
      </c>
      <c r="CB85">
        <v>11</v>
      </c>
      <c r="CC85">
        <v>-3</v>
      </c>
      <c r="CD85">
        <v>-3</v>
      </c>
      <c r="CE85">
        <v>220</v>
      </c>
      <c r="CF85">
        <v>1</v>
      </c>
      <c r="CG85">
        <v>1</v>
      </c>
      <c r="CH85">
        <v>0</v>
      </c>
      <c r="CI85">
        <v>100</v>
      </c>
      <c r="CJ85">
        <v>-3</v>
      </c>
      <c r="CK85">
        <v>-3</v>
      </c>
      <c r="CL85">
        <v>-3</v>
      </c>
      <c r="CM85">
        <v>0</v>
      </c>
      <c r="CN85">
        <v>1</v>
      </c>
      <c r="CO85">
        <v>0</v>
      </c>
      <c r="CP85">
        <v>0</v>
      </c>
      <c r="CQ85">
        <v>0</v>
      </c>
      <c r="CR85">
        <v>0</v>
      </c>
      <c r="CS85">
        <v>0</v>
      </c>
      <c r="CT85">
        <v>0</v>
      </c>
      <c r="CU85">
        <v>180</v>
      </c>
      <c r="CV85">
        <v>4</v>
      </c>
      <c r="CW85">
        <v>12</v>
      </c>
      <c r="CX85">
        <v>-3</v>
      </c>
      <c r="CY85">
        <v>-3</v>
      </c>
      <c r="CZ85">
        <v>0</v>
      </c>
      <c r="DA85">
        <v>295</v>
      </c>
      <c r="DB85">
        <v>395</v>
      </c>
      <c r="DC85">
        <v>1</v>
      </c>
      <c r="DD85">
        <v>60</v>
      </c>
      <c r="DG85">
        <v>14.213746223564954</v>
      </c>
      <c r="DH85">
        <v>8.3041142968916459E-2</v>
      </c>
      <c r="DI85">
        <v>2.1939631619947919</v>
      </c>
      <c r="DJ85">
        <v>2.1776955786717154</v>
      </c>
      <c r="DK85">
        <v>0.36062460234964794</v>
      </c>
      <c r="DL85">
        <v>1.2084592145015106E-3</v>
      </c>
      <c r="DM85">
        <v>22.891902327503381</v>
      </c>
      <c r="DN85">
        <v>0.38153170545838955</v>
      </c>
      <c r="DO85">
        <v>0</v>
      </c>
      <c r="DP85">
        <v>0</v>
      </c>
      <c r="DQ85">
        <v>7.6306341091677963</v>
      </c>
      <c r="DR85">
        <v>45.824828938628023</v>
      </c>
      <c r="DS85">
        <v>0.98542061412474602</v>
      </c>
      <c r="DT85">
        <v>3.9171020307690831</v>
      </c>
      <c r="DU85">
        <v>1.564030860351695</v>
      </c>
      <c r="DV85">
        <v>0.99879154078549848</v>
      </c>
      <c r="DW85">
        <v>0.99033232628398793</v>
      </c>
      <c r="DX85">
        <v>0.80724979277138154</v>
      </c>
      <c r="DY85">
        <v>0.32061107632541702</v>
      </c>
      <c r="DZ85">
        <v>115.23272219685768</v>
      </c>
      <c r="EA85">
        <v>7.1476757595204088</v>
      </c>
      <c r="EB85">
        <v>0</v>
      </c>
      <c r="EC85">
        <v>0</v>
      </c>
      <c r="ED85">
        <v>229.13617208685889</v>
      </c>
      <c r="EE85">
        <v>0.62088067695915028</v>
      </c>
      <c r="EF85">
        <v>0.59835306471251837</v>
      </c>
      <c r="EG85">
        <v>0.62154058923711841</v>
      </c>
      <c r="EH85">
        <v>110.88019273418479</v>
      </c>
      <c r="EI85">
        <v>0</v>
      </c>
      <c r="EJ85">
        <v>0</v>
      </c>
      <c r="EK85">
        <v>0</v>
      </c>
      <c r="EL85">
        <v>1.656400839679617E-2</v>
      </c>
      <c r="EM85">
        <v>0.22443294038317108</v>
      </c>
      <c r="EN85">
        <v>0.22930513595166163</v>
      </c>
      <c r="EO85">
        <v>0.22930513595166163</v>
      </c>
      <c r="EP85">
        <v>0.29909365558912387</v>
      </c>
      <c r="EQ85">
        <v>0.29909365558912387</v>
      </c>
      <c r="ER85">
        <v>8.6238670694864048</v>
      </c>
      <c r="ES85">
        <v>8.6238670694864048</v>
      </c>
      <c r="ET85">
        <v>132.31002355581921</v>
      </c>
      <c r="EU85">
        <v>3.1169847361662852</v>
      </c>
      <c r="EV85">
        <v>7.8458689767894647</v>
      </c>
      <c r="EW85">
        <v>0</v>
      </c>
      <c r="EX85">
        <v>0</v>
      </c>
      <c r="EY85">
        <v>3.396290152734283</v>
      </c>
      <c r="EZ85">
        <v>267.53946682175257</v>
      </c>
      <c r="FA85">
        <v>295.12986208198629</v>
      </c>
      <c r="FB85">
        <v>0.53322427886255608</v>
      </c>
      <c r="FC85">
        <v>-7.6112799533442788</v>
      </c>
      <c r="FD85">
        <v>0.42341314289677001</v>
      </c>
      <c r="FF85">
        <v>14.213746223564954</v>
      </c>
      <c r="FG85">
        <v>8.9939373148492416E-2</v>
      </c>
      <c r="FH85">
        <v>1.5666114305512471</v>
      </c>
      <c r="FI85">
        <v>1.574845919177208</v>
      </c>
      <c r="FJ85">
        <v>0.51357629499372082</v>
      </c>
      <c r="FK85">
        <v>1.2084592145015106E-3</v>
      </c>
      <c r="FL85">
        <v>30.906865349280707</v>
      </c>
      <c r="FM85">
        <v>0.51511442248801176</v>
      </c>
      <c r="FN85">
        <v>0</v>
      </c>
      <c r="FO85">
        <v>0</v>
      </c>
      <c r="FP85">
        <v>10.302288449760233</v>
      </c>
      <c r="FQ85">
        <v>47.122315402739055</v>
      </c>
      <c r="FR85">
        <v>6.8741522603760208E-2</v>
      </c>
      <c r="FS85">
        <v>9.2067599418962836</v>
      </c>
      <c r="FT85">
        <v>3.075364447531578</v>
      </c>
      <c r="FU85">
        <v>0.99879154078549848</v>
      </c>
      <c r="FV85">
        <v>0.99033232628398793</v>
      </c>
      <c r="FW85">
        <v>0.82915407854984902</v>
      </c>
      <c r="FX85">
        <v>0.39317057751118734</v>
      </c>
      <c r="FY85">
        <v>106.48386429032384</v>
      </c>
      <c r="FZ85">
        <v>7.4970225481128274</v>
      </c>
      <c r="GA85">
        <v>0</v>
      </c>
      <c r="GB85">
        <v>0</v>
      </c>
      <c r="GC85">
        <v>209.11733693906393</v>
      </c>
      <c r="GD85">
        <v>0.66098432135554996</v>
      </c>
      <c r="GE85">
        <v>0.72975501688725619</v>
      </c>
      <c r="GF85">
        <v>0.38508883857558773</v>
      </c>
      <c r="GG85">
        <v>97.045433886533203</v>
      </c>
      <c r="GH85">
        <v>0</v>
      </c>
      <c r="GI85">
        <v>0</v>
      </c>
      <c r="GJ85">
        <v>0</v>
      </c>
      <c r="GK85">
        <v>2.3751910064484738E-2</v>
      </c>
      <c r="GL85">
        <v>0.28769620839840815</v>
      </c>
      <c r="GM85">
        <v>0.22930513595166163</v>
      </c>
      <c r="GN85">
        <v>0.22930513595166163</v>
      </c>
      <c r="GO85">
        <v>0.29909365558912387</v>
      </c>
      <c r="GP85">
        <v>0.29909365558912387</v>
      </c>
      <c r="GQ85">
        <v>8.6238670694864048</v>
      </c>
      <c r="GR85">
        <v>8.6238670694864048</v>
      </c>
      <c r="GS85">
        <v>138.76022937498112</v>
      </c>
      <c r="GT85">
        <v>3.2114485231305223</v>
      </c>
      <c r="GU85">
        <v>8.4250755287009067</v>
      </c>
      <c r="GV85">
        <v>0</v>
      </c>
      <c r="GW85">
        <v>0</v>
      </c>
      <c r="GX85">
        <v>5.7920751447239072</v>
      </c>
      <c r="GY85">
        <v>261.75930112287659</v>
      </c>
      <c r="GZ85">
        <v>296.44423160268445</v>
      </c>
      <c r="HA85">
        <v>0.46677572113744392</v>
      </c>
      <c r="HB85">
        <v>-16.301655101024462</v>
      </c>
      <c r="HC85">
        <v>0.57658685710322999</v>
      </c>
    </row>
    <row r="86" spans="1:211" x14ac:dyDescent="0.25">
      <c r="A86" t="s">
        <v>3720</v>
      </c>
      <c r="B86">
        <v>81</v>
      </c>
      <c r="C86">
        <v>3648</v>
      </c>
      <c r="D86">
        <v>2930</v>
      </c>
      <c r="E86">
        <v>1902</v>
      </c>
      <c r="F86">
        <v>2992</v>
      </c>
      <c r="G86">
        <v>1648</v>
      </c>
      <c r="H86">
        <v>3646</v>
      </c>
      <c r="I86">
        <v>15</v>
      </c>
      <c r="J86">
        <v>0</v>
      </c>
      <c r="K86">
        <v>0</v>
      </c>
      <c r="L86">
        <v>0</v>
      </c>
      <c r="M86">
        <v>1</v>
      </c>
      <c r="N86">
        <v>0</v>
      </c>
      <c r="O86">
        <v>60</v>
      </c>
      <c r="P86">
        <v>1</v>
      </c>
      <c r="Q86">
        <v>-3</v>
      </c>
      <c r="R86">
        <v>-3</v>
      </c>
      <c r="S86">
        <v>20</v>
      </c>
      <c r="T86">
        <v>75</v>
      </c>
      <c r="U86">
        <v>0</v>
      </c>
      <c r="V86">
        <v>0</v>
      </c>
      <c r="W86">
        <v>0</v>
      </c>
      <c r="X86">
        <v>1</v>
      </c>
      <c r="Y86">
        <v>1</v>
      </c>
      <c r="Z86">
        <v>1</v>
      </c>
      <c r="AA86">
        <v>0</v>
      </c>
      <c r="AB86">
        <v>80</v>
      </c>
      <c r="AC86">
        <v>5</v>
      </c>
      <c r="AD86">
        <v>-3</v>
      </c>
      <c r="AE86">
        <v>-3</v>
      </c>
      <c r="AF86">
        <v>230</v>
      </c>
      <c r="AG86">
        <v>1</v>
      </c>
      <c r="AH86">
        <v>1</v>
      </c>
      <c r="AI86">
        <v>1</v>
      </c>
      <c r="AJ86">
        <v>150</v>
      </c>
      <c r="AK86">
        <v>-3</v>
      </c>
      <c r="AL86">
        <v>-3</v>
      </c>
      <c r="AM86">
        <v>-3</v>
      </c>
      <c r="AN86">
        <v>0</v>
      </c>
      <c r="AO86">
        <v>0</v>
      </c>
      <c r="AP86">
        <v>0</v>
      </c>
      <c r="AQ86">
        <v>0</v>
      </c>
      <c r="AR86">
        <v>1</v>
      </c>
      <c r="AS86">
        <v>1</v>
      </c>
      <c r="AT86">
        <v>25</v>
      </c>
      <c r="AU86">
        <v>25</v>
      </c>
      <c r="AV86">
        <v>140</v>
      </c>
      <c r="AW86">
        <v>3</v>
      </c>
      <c r="AX86">
        <v>6</v>
      </c>
      <c r="AY86">
        <v>-3</v>
      </c>
      <c r="AZ86">
        <v>-3</v>
      </c>
      <c r="BA86">
        <v>0</v>
      </c>
      <c r="BB86">
        <v>330</v>
      </c>
      <c r="BC86">
        <v>330</v>
      </c>
      <c r="BD86">
        <v>1</v>
      </c>
      <c r="BE86">
        <v>100</v>
      </c>
      <c r="BH86">
        <v>15</v>
      </c>
      <c r="BI86">
        <v>0</v>
      </c>
      <c r="BJ86">
        <v>0</v>
      </c>
      <c r="BK86">
        <v>0</v>
      </c>
      <c r="BL86">
        <v>1</v>
      </c>
      <c r="BM86">
        <v>0</v>
      </c>
      <c r="BN86">
        <v>60</v>
      </c>
      <c r="BO86">
        <v>1</v>
      </c>
      <c r="BP86">
        <v>-3</v>
      </c>
      <c r="BQ86">
        <v>-3</v>
      </c>
      <c r="BR86">
        <v>20</v>
      </c>
      <c r="BS86">
        <v>75</v>
      </c>
      <c r="BT86">
        <v>0</v>
      </c>
      <c r="BU86">
        <v>0</v>
      </c>
      <c r="BV86">
        <v>0</v>
      </c>
      <c r="BW86">
        <v>1</v>
      </c>
      <c r="BX86">
        <v>1</v>
      </c>
      <c r="BY86">
        <v>1</v>
      </c>
      <c r="BZ86">
        <v>0</v>
      </c>
      <c r="CA86">
        <v>80</v>
      </c>
      <c r="CB86">
        <v>5</v>
      </c>
      <c r="CC86">
        <v>-3</v>
      </c>
      <c r="CD86">
        <v>-3</v>
      </c>
      <c r="CE86">
        <v>130</v>
      </c>
      <c r="CF86">
        <v>0</v>
      </c>
      <c r="CG86">
        <v>0</v>
      </c>
      <c r="CH86">
        <v>1</v>
      </c>
      <c r="CI86">
        <v>50</v>
      </c>
      <c r="CJ86">
        <v>-3</v>
      </c>
      <c r="CK86">
        <v>-3</v>
      </c>
      <c r="CL86">
        <v>-3</v>
      </c>
      <c r="CM86">
        <v>0</v>
      </c>
      <c r="CN86">
        <v>0</v>
      </c>
      <c r="CO86">
        <v>0</v>
      </c>
      <c r="CP86">
        <v>0</v>
      </c>
      <c r="CQ86">
        <v>1</v>
      </c>
      <c r="CR86">
        <v>1</v>
      </c>
      <c r="CS86">
        <v>25</v>
      </c>
      <c r="CT86">
        <v>25</v>
      </c>
      <c r="CU86">
        <v>140</v>
      </c>
      <c r="CV86">
        <v>3</v>
      </c>
      <c r="CW86">
        <v>6</v>
      </c>
      <c r="CX86">
        <v>-3</v>
      </c>
      <c r="CY86">
        <v>-3</v>
      </c>
      <c r="CZ86">
        <v>0</v>
      </c>
      <c r="DA86">
        <v>230</v>
      </c>
      <c r="DB86">
        <v>230</v>
      </c>
      <c r="DC86">
        <v>0</v>
      </c>
      <c r="DD86">
        <v>-100</v>
      </c>
      <c r="DG86">
        <v>14.213746223564954</v>
      </c>
      <c r="DH86">
        <v>0</v>
      </c>
      <c r="DI86">
        <v>2.3636432662605436</v>
      </c>
      <c r="DJ86">
        <v>2.4044308880135481</v>
      </c>
      <c r="DK86">
        <v>0.76344410876132929</v>
      </c>
      <c r="DL86">
        <v>1.2084592145015106E-3</v>
      </c>
      <c r="DM86">
        <v>57.798703582436481</v>
      </c>
      <c r="DN86">
        <v>0.96331172637394125</v>
      </c>
      <c r="DO86">
        <v>0</v>
      </c>
      <c r="DP86">
        <v>0</v>
      </c>
      <c r="DQ86">
        <v>19.266234527478822</v>
      </c>
      <c r="DR86">
        <v>74.620475550548932</v>
      </c>
      <c r="DS86">
        <v>5.6394852908905183E-2</v>
      </c>
      <c r="DT86">
        <v>9.4203908531702751</v>
      </c>
      <c r="DU86">
        <v>3.02846449891726</v>
      </c>
      <c r="DV86">
        <v>0.99879154078549848</v>
      </c>
      <c r="DW86">
        <v>0.99033232628398793</v>
      </c>
      <c r="DX86">
        <v>0.82915407854984902</v>
      </c>
      <c r="DY86">
        <v>0</v>
      </c>
      <c r="DZ86">
        <v>78.849991605847151</v>
      </c>
      <c r="EA86">
        <v>4.6337504923987876</v>
      </c>
      <c r="EB86">
        <v>0</v>
      </c>
      <c r="EC86">
        <v>0</v>
      </c>
      <c r="ED86">
        <v>217.75544212269679</v>
      </c>
      <c r="EE86">
        <v>0.87624086837272708</v>
      </c>
      <c r="EF86">
        <v>0.77612747496677237</v>
      </c>
      <c r="EG86">
        <v>0.74088119862121504</v>
      </c>
      <c r="EH86">
        <v>118.66314199395771</v>
      </c>
      <c r="EI86">
        <v>0</v>
      </c>
      <c r="EJ86">
        <v>0</v>
      </c>
      <c r="EK86">
        <v>0</v>
      </c>
      <c r="EL86">
        <v>2.5686264381357904E-2</v>
      </c>
      <c r="EM86">
        <v>7.999319644402636E-2</v>
      </c>
      <c r="EN86">
        <v>0.22930513595166163</v>
      </c>
      <c r="EO86">
        <v>0.22930513595166163</v>
      </c>
      <c r="EP86">
        <v>0.29909365558912387</v>
      </c>
      <c r="EQ86">
        <v>0.29909365558912387</v>
      </c>
      <c r="ER86">
        <v>8.6238670694864048</v>
      </c>
      <c r="ES86">
        <v>8.6238670694864048</v>
      </c>
      <c r="ET86">
        <v>131.99735235225225</v>
      </c>
      <c r="EU86">
        <v>2.8182779456193359</v>
      </c>
      <c r="EV86">
        <v>5.7570480482844566</v>
      </c>
      <c r="EW86">
        <v>0</v>
      </c>
      <c r="EX86">
        <v>0</v>
      </c>
      <c r="EY86">
        <v>6.3150318472095721</v>
      </c>
      <c r="EZ86">
        <v>306.79977397587083</v>
      </c>
      <c r="FA86">
        <v>308.45204629829681</v>
      </c>
      <c r="FB86">
        <v>0.70054917591983723</v>
      </c>
      <c r="FC86">
        <v>-18.904607471133112</v>
      </c>
      <c r="FD86">
        <v>0.64686732028195826</v>
      </c>
      <c r="FF86">
        <v>14.213746223564954</v>
      </c>
      <c r="FG86">
        <v>0.21729254109255769</v>
      </c>
      <c r="FH86">
        <v>1.9224408107631008</v>
      </c>
      <c r="FI86">
        <v>1.993946122721632</v>
      </c>
      <c r="FJ86">
        <v>0.76344410876132929</v>
      </c>
      <c r="FK86">
        <v>1.2084592145015106E-3</v>
      </c>
      <c r="FL86">
        <v>48.347779968601309</v>
      </c>
      <c r="FM86">
        <v>0.80579633281002194</v>
      </c>
      <c r="FN86">
        <v>0</v>
      </c>
      <c r="FO86">
        <v>0</v>
      </c>
      <c r="FP86">
        <v>16.11592665620044</v>
      </c>
      <c r="FQ86">
        <v>63.845689775971969</v>
      </c>
      <c r="FR86">
        <v>0.10479172603666946</v>
      </c>
      <c r="FS86">
        <v>9.995163696537622</v>
      </c>
      <c r="FT86">
        <v>3.2724024914975418</v>
      </c>
      <c r="FU86">
        <v>0.99879154078549848</v>
      </c>
      <c r="FV86">
        <v>0.99033232628398793</v>
      </c>
      <c r="FW86">
        <v>0.82915407854984902</v>
      </c>
      <c r="FX86">
        <v>0.15163436661737745</v>
      </c>
      <c r="FY86">
        <v>99.032444605925207</v>
      </c>
      <c r="FZ86">
        <v>6.3492266393153685</v>
      </c>
      <c r="GA86">
        <v>0</v>
      </c>
      <c r="GB86">
        <v>0</v>
      </c>
      <c r="GC86">
        <v>198.71930091031328</v>
      </c>
      <c r="GD86">
        <v>0.56348816790754419</v>
      </c>
      <c r="GE86">
        <v>0.53181006052471058</v>
      </c>
      <c r="GF86">
        <v>0.58221117114694576</v>
      </c>
      <c r="GG86">
        <v>90.178110543474787</v>
      </c>
      <c r="GH86">
        <v>0</v>
      </c>
      <c r="GI86">
        <v>0</v>
      </c>
      <c r="GJ86">
        <v>0</v>
      </c>
      <c r="GK86">
        <v>2.4260001444740276E-2</v>
      </c>
      <c r="GL86">
        <v>0.16488829670833616</v>
      </c>
      <c r="GM86">
        <v>0.22930513595166163</v>
      </c>
      <c r="GN86">
        <v>0.22930513595166163</v>
      </c>
      <c r="GO86">
        <v>0.29909365558912387</v>
      </c>
      <c r="GP86">
        <v>0.29909365558912387</v>
      </c>
      <c r="GQ86">
        <v>8.6238670694864048</v>
      </c>
      <c r="GR86">
        <v>8.6238670694864048</v>
      </c>
      <c r="GS86">
        <v>134.91241914566893</v>
      </c>
      <c r="GT86">
        <v>2.9699123122367124</v>
      </c>
      <c r="GU86">
        <v>7.1817810473216266</v>
      </c>
      <c r="GV86">
        <v>0</v>
      </c>
      <c r="GW86">
        <v>0</v>
      </c>
      <c r="GX86">
        <v>5.9333507097750662</v>
      </c>
      <c r="GY86">
        <v>269.88846258140518</v>
      </c>
      <c r="GZ86">
        <v>279.68413597339475</v>
      </c>
      <c r="HA86">
        <v>0.29945082408016277</v>
      </c>
      <c r="HB86">
        <v>-27.122279368021125</v>
      </c>
      <c r="HC86">
        <v>0.35313267971804174</v>
      </c>
    </row>
    <row r="87" spans="1:211" x14ac:dyDescent="0.25">
      <c r="A87" t="s">
        <v>3720</v>
      </c>
      <c r="B87">
        <v>82</v>
      </c>
      <c r="C87">
        <v>3490</v>
      </c>
      <c r="D87">
        <v>5293</v>
      </c>
      <c r="E87">
        <v>4911</v>
      </c>
      <c r="F87">
        <v>3238</v>
      </c>
      <c r="G87">
        <v>971</v>
      </c>
      <c r="H87">
        <v>599</v>
      </c>
      <c r="I87">
        <v>15</v>
      </c>
      <c r="J87">
        <v>0</v>
      </c>
      <c r="K87">
        <v>4</v>
      </c>
      <c r="L87">
        <v>4</v>
      </c>
      <c r="M87">
        <v>1</v>
      </c>
      <c r="N87">
        <v>0</v>
      </c>
      <c r="O87">
        <v>60</v>
      </c>
      <c r="P87">
        <v>1</v>
      </c>
      <c r="Q87">
        <v>-3</v>
      </c>
      <c r="R87">
        <v>-3</v>
      </c>
      <c r="S87">
        <v>20</v>
      </c>
      <c r="T87">
        <v>79</v>
      </c>
      <c r="U87">
        <v>0</v>
      </c>
      <c r="V87">
        <v>3</v>
      </c>
      <c r="W87">
        <v>1</v>
      </c>
      <c r="X87">
        <v>1</v>
      </c>
      <c r="Y87">
        <v>1</v>
      </c>
      <c r="Z87">
        <v>1</v>
      </c>
      <c r="AA87">
        <v>1</v>
      </c>
      <c r="AB87">
        <v>120</v>
      </c>
      <c r="AC87">
        <v>11</v>
      </c>
      <c r="AD87">
        <v>-3</v>
      </c>
      <c r="AE87">
        <v>-3</v>
      </c>
      <c r="AF87">
        <v>271</v>
      </c>
      <c r="AG87">
        <v>1</v>
      </c>
      <c r="AH87">
        <v>1</v>
      </c>
      <c r="AI87">
        <v>1</v>
      </c>
      <c r="AJ87">
        <v>150</v>
      </c>
      <c r="AK87">
        <v>-3</v>
      </c>
      <c r="AL87">
        <v>-3</v>
      </c>
      <c r="AM87">
        <v>-3</v>
      </c>
      <c r="AN87">
        <v>0</v>
      </c>
      <c r="AO87">
        <v>1</v>
      </c>
      <c r="AP87">
        <v>0</v>
      </c>
      <c r="AQ87">
        <v>0</v>
      </c>
      <c r="AR87">
        <v>0</v>
      </c>
      <c r="AS87">
        <v>0</v>
      </c>
      <c r="AT87">
        <v>0</v>
      </c>
      <c r="AU87">
        <v>0</v>
      </c>
      <c r="AV87">
        <v>180</v>
      </c>
      <c r="AW87">
        <v>4</v>
      </c>
      <c r="AX87">
        <v>12</v>
      </c>
      <c r="AY87">
        <v>-3</v>
      </c>
      <c r="AZ87">
        <v>-3</v>
      </c>
      <c r="BA87">
        <v>5</v>
      </c>
      <c r="BB87">
        <v>350</v>
      </c>
      <c r="BC87">
        <v>450</v>
      </c>
      <c r="BD87">
        <v>0</v>
      </c>
      <c r="BE87">
        <v>-39</v>
      </c>
      <c r="BH87">
        <v>15</v>
      </c>
      <c r="BI87">
        <v>0</v>
      </c>
      <c r="BJ87">
        <v>28</v>
      </c>
      <c r="BK87">
        <v>28</v>
      </c>
      <c r="BL87">
        <v>1</v>
      </c>
      <c r="BM87">
        <v>0</v>
      </c>
      <c r="BN87">
        <v>60</v>
      </c>
      <c r="BO87">
        <v>1</v>
      </c>
      <c r="BP87">
        <v>-3</v>
      </c>
      <c r="BQ87">
        <v>-3</v>
      </c>
      <c r="BR87">
        <v>20</v>
      </c>
      <c r="BS87">
        <v>103</v>
      </c>
      <c r="BT87">
        <v>0</v>
      </c>
      <c r="BU87">
        <v>49</v>
      </c>
      <c r="BV87">
        <v>16</v>
      </c>
      <c r="BW87">
        <v>1</v>
      </c>
      <c r="BX87">
        <v>1</v>
      </c>
      <c r="BY87">
        <v>1</v>
      </c>
      <c r="BZ87">
        <v>1</v>
      </c>
      <c r="CA87">
        <v>120</v>
      </c>
      <c r="CB87">
        <v>11</v>
      </c>
      <c r="CC87">
        <v>-3</v>
      </c>
      <c r="CD87">
        <v>-3</v>
      </c>
      <c r="CE87">
        <v>286</v>
      </c>
      <c r="CF87">
        <v>1</v>
      </c>
      <c r="CG87">
        <v>1</v>
      </c>
      <c r="CH87">
        <v>1</v>
      </c>
      <c r="CI87">
        <v>150</v>
      </c>
      <c r="CJ87">
        <v>-3</v>
      </c>
      <c r="CK87">
        <v>-3</v>
      </c>
      <c r="CL87">
        <v>-3</v>
      </c>
      <c r="CM87">
        <v>1</v>
      </c>
      <c r="CN87">
        <v>1</v>
      </c>
      <c r="CO87">
        <v>0</v>
      </c>
      <c r="CP87">
        <v>0</v>
      </c>
      <c r="CQ87">
        <v>0</v>
      </c>
      <c r="CR87">
        <v>0</v>
      </c>
      <c r="CS87">
        <v>0</v>
      </c>
      <c r="CT87">
        <v>0</v>
      </c>
      <c r="CU87">
        <v>180</v>
      </c>
      <c r="CV87">
        <v>4</v>
      </c>
      <c r="CW87">
        <v>12</v>
      </c>
      <c r="CX87">
        <v>-3</v>
      </c>
      <c r="CY87">
        <v>-3</v>
      </c>
      <c r="CZ87">
        <v>44</v>
      </c>
      <c r="DA87">
        <v>389</v>
      </c>
      <c r="DB87">
        <v>509</v>
      </c>
      <c r="DC87">
        <v>1</v>
      </c>
      <c r="DD87">
        <v>39</v>
      </c>
      <c r="DG87">
        <v>14.213746223564954</v>
      </c>
      <c r="DH87">
        <v>0</v>
      </c>
      <c r="DI87">
        <v>1.7039063317861605</v>
      </c>
      <c r="DJ87">
        <v>1.5456549875382839</v>
      </c>
      <c r="DK87">
        <v>0.6519818119119577</v>
      </c>
      <c r="DL87">
        <v>1.2084592145015106E-3</v>
      </c>
      <c r="DM87">
        <v>37.32189383304263</v>
      </c>
      <c r="DN87">
        <v>0.6220315638840439</v>
      </c>
      <c r="DO87">
        <v>0</v>
      </c>
      <c r="DP87">
        <v>0</v>
      </c>
      <c r="DQ87">
        <v>12.440631277680879</v>
      </c>
      <c r="DR87">
        <v>54.573597124102783</v>
      </c>
      <c r="DS87">
        <v>9.958493442209862E-2</v>
      </c>
      <c r="DT87">
        <v>9.4049130582121503</v>
      </c>
      <c r="DU87">
        <v>2.9312707439900647</v>
      </c>
      <c r="DV87">
        <v>0.99879154078549848</v>
      </c>
      <c r="DW87">
        <v>0.99033232628398793</v>
      </c>
      <c r="DX87">
        <v>0.82915407854984902</v>
      </c>
      <c r="DY87">
        <v>0.35170451873470854</v>
      </c>
      <c r="DZ87">
        <v>106.55878355914123</v>
      </c>
      <c r="EA87">
        <v>7.5116749246358694</v>
      </c>
      <c r="EB87">
        <v>0</v>
      </c>
      <c r="EC87">
        <v>0</v>
      </c>
      <c r="ED87">
        <v>242.95970117723255</v>
      </c>
      <c r="EE87">
        <v>0.69516598132868446</v>
      </c>
      <c r="EF87">
        <v>0.86483434719313568</v>
      </c>
      <c r="EG87">
        <v>0.66496962900277556</v>
      </c>
      <c r="EH87">
        <v>118.66314199395771</v>
      </c>
      <c r="EI87">
        <v>0</v>
      </c>
      <c r="EJ87">
        <v>0</v>
      </c>
      <c r="EK87">
        <v>0</v>
      </c>
      <c r="EL87">
        <v>2.1363963886222304E-2</v>
      </c>
      <c r="EM87">
        <v>0.27009742444177465</v>
      </c>
      <c r="EN87">
        <v>0.22930513595166163</v>
      </c>
      <c r="EO87">
        <v>0.22930513595166163</v>
      </c>
      <c r="EP87">
        <v>0.29909365558912387</v>
      </c>
      <c r="EQ87">
        <v>0.29909365558912387</v>
      </c>
      <c r="ER87">
        <v>8.6238670694864048</v>
      </c>
      <c r="ES87">
        <v>8.6238670694864048</v>
      </c>
      <c r="ET87">
        <v>139.23992985184265</v>
      </c>
      <c r="EU87">
        <v>3.1699824643540442</v>
      </c>
      <c r="EV87">
        <v>8.2730221872082641</v>
      </c>
      <c r="EW87">
        <v>0</v>
      </c>
      <c r="EX87">
        <v>0</v>
      </c>
      <c r="EY87">
        <v>5.0859094726311422</v>
      </c>
      <c r="EZ87">
        <v>319.44754508933073</v>
      </c>
      <c r="FA87">
        <v>353.10974041803973</v>
      </c>
      <c r="FB87">
        <v>0.334194120237777</v>
      </c>
      <c r="FC87">
        <v>11.585347118671219</v>
      </c>
      <c r="FD87">
        <v>0.19546396578341871</v>
      </c>
      <c r="FF87">
        <v>14.213746223564954</v>
      </c>
      <c r="FG87">
        <v>0</v>
      </c>
      <c r="FH87">
        <v>14.591065766148519</v>
      </c>
      <c r="FI87">
        <v>14.566796348153284</v>
      </c>
      <c r="FJ87">
        <v>0.76344410876132929</v>
      </c>
      <c r="FK87">
        <v>1.2084592145015106E-3</v>
      </c>
      <c r="FL87">
        <v>58.527078177932879</v>
      </c>
      <c r="FM87">
        <v>0.97545130296554805</v>
      </c>
      <c r="FN87">
        <v>0</v>
      </c>
      <c r="FO87">
        <v>0</v>
      </c>
      <c r="FP87">
        <v>19.509026059310962</v>
      </c>
      <c r="FQ87">
        <v>82.166124648682825</v>
      </c>
      <c r="FR87">
        <v>2.3419253344061537E-2</v>
      </c>
      <c r="FS87">
        <v>65.968768677070059</v>
      </c>
      <c r="FT87">
        <v>21.80194790448013</v>
      </c>
      <c r="FU87">
        <v>0.99879154078549848</v>
      </c>
      <c r="FV87">
        <v>0.99033232628398793</v>
      </c>
      <c r="FW87">
        <v>0.82915407854984902</v>
      </c>
      <c r="FX87">
        <v>0.49095116452415399</v>
      </c>
      <c r="FY87">
        <v>97.680701975104625</v>
      </c>
      <c r="FZ87">
        <v>8.0556809319575198</v>
      </c>
      <c r="GA87">
        <v>0</v>
      </c>
      <c r="GB87">
        <v>0</v>
      </c>
      <c r="GC87">
        <v>240.83064183515259</v>
      </c>
      <c r="GD87">
        <v>0.58730940345001204</v>
      </c>
      <c r="GE87">
        <v>0.77245669562384078</v>
      </c>
      <c r="GF87">
        <v>0.69250270351239696</v>
      </c>
      <c r="GG87">
        <v>118.66314199395771</v>
      </c>
      <c r="GH87">
        <v>0</v>
      </c>
      <c r="GI87">
        <v>0</v>
      </c>
      <c r="GJ87">
        <v>0</v>
      </c>
      <c r="GK87">
        <v>0.73212341361788735</v>
      </c>
      <c r="GL87">
        <v>0.28769620839840815</v>
      </c>
      <c r="GM87">
        <v>0.22930513595166163</v>
      </c>
      <c r="GN87">
        <v>0.22930513595166163</v>
      </c>
      <c r="GO87">
        <v>0.29909365558912387</v>
      </c>
      <c r="GP87">
        <v>0.29909365558912387</v>
      </c>
      <c r="GQ87">
        <v>8.6238670694864048</v>
      </c>
      <c r="GR87">
        <v>8.6238670694864048</v>
      </c>
      <c r="GS87">
        <v>151.87819046505055</v>
      </c>
      <c r="GT87">
        <v>3.3092291101434896</v>
      </c>
      <c r="GU87">
        <v>8.4250755287009067</v>
      </c>
      <c r="GV87">
        <v>0</v>
      </c>
      <c r="GW87">
        <v>0</v>
      </c>
      <c r="GX87">
        <v>36.549743100310152</v>
      </c>
      <c r="GY87">
        <v>349.38242722940367</v>
      </c>
      <c r="GZ87">
        <v>400.3263648221498</v>
      </c>
      <c r="HA87">
        <v>0.66580587976222305</v>
      </c>
      <c r="HB87">
        <v>27.30922842314877</v>
      </c>
      <c r="HC87">
        <v>0.80453603421658126</v>
      </c>
    </row>
    <row r="88" spans="1:211" x14ac:dyDescent="0.25">
      <c r="A88" t="s">
        <v>3720</v>
      </c>
      <c r="B88">
        <v>83</v>
      </c>
      <c r="C88">
        <v>2557</v>
      </c>
      <c r="D88">
        <v>4501</v>
      </c>
      <c r="E88">
        <v>3674</v>
      </c>
      <c r="F88">
        <v>5006</v>
      </c>
      <c r="G88">
        <v>5526</v>
      </c>
      <c r="H88">
        <v>3196</v>
      </c>
      <c r="I88">
        <v>15</v>
      </c>
      <c r="J88">
        <v>0</v>
      </c>
      <c r="K88">
        <v>0</v>
      </c>
      <c r="L88">
        <v>0</v>
      </c>
      <c r="M88">
        <v>1</v>
      </c>
      <c r="N88">
        <v>0</v>
      </c>
      <c r="O88">
        <v>60</v>
      </c>
      <c r="P88">
        <v>1</v>
      </c>
      <c r="Q88">
        <v>-3</v>
      </c>
      <c r="R88">
        <v>-3</v>
      </c>
      <c r="S88">
        <v>20</v>
      </c>
      <c r="T88">
        <v>75</v>
      </c>
      <c r="U88">
        <v>0</v>
      </c>
      <c r="V88">
        <v>0</v>
      </c>
      <c r="W88">
        <v>0</v>
      </c>
      <c r="X88">
        <v>1</v>
      </c>
      <c r="Y88">
        <v>1</v>
      </c>
      <c r="Z88">
        <v>1</v>
      </c>
      <c r="AA88">
        <v>1</v>
      </c>
      <c r="AB88">
        <v>120</v>
      </c>
      <c r="AC88">
        <v>11</v>
      </c>
      <c r="AD88">
        <v>-3</v>
      </c>
      <c r="AE88">
        <v>-3</v>
      </c>
      <c r="AF88">
        <v>270</v>
      </c>
      <c r="AG88">
        <v>1</v>
      </c>
      <c r="AH88">
        <v>1</v>
      </c>
      <c r="AI88">
        <v>1</v>
      </c>
      <c r="AJ88">
        <v>150</v>
      </c>
      <c r="AK88">
        <v>-3</v>
      </c>
      <c r="AL88">
        <v>-3</v>
      </c>
      <c r="AM88">
        <v>-3</v>
      </c>
      <c r="AN88">
        <v>0</v>
      </c>
      <c r="AO88">
        <v>1</v>
      </c>
      <c r="AP88">
        <v>0</v>
      </c>
      <c r="AQ88">
        <v>0</v>
      </c>
      <c r="AR88">
        <v>0</v>
      </c>
      <c r="AS88">
        <v>0</v>
      </c>
      <c r="AT88">
        <v>0</v>
      </c>
      <c r="AU88">
        <v>0</v>
      </c>
      <c r="AV88">
        <v>180</v>
      </c>
      <c r="AW88">
        <v>4</v>
      </c>
      <c r="AX88">
        <v>12</v>
      </c>
      <c r="AY88">
        <v>-3</v>
      </c>
      <c r="AZ88">
        <v>-3</v>
      </c>
      <c r="BA88">
        <v>0</v>
      </c>
      <c r="BB88">
        <v>345</v>
      </c>
      <c r="BC88">
        <v>445</v>
      </c>
      <c r="BD88">
        <v>1</v>
      </c>
      <c r="BE88">
        <v>40</v>
      </c>
      <c r="BH88">
        <v>15</v>
      </c>
      <c r="BI88">
        <v>0</v>
      </c>
      <c r="BJ88">
        <v>0</v>
      </c>
      <c r="BK88">
        <v>0</v>
      </c>
      <c r="BL88">
        <v>1</v>
      </c>
      <c r="BM88">
        <v>0</v>
      </c>
      <c r="BN88">
        <v>60</v>
      </c>
      <c r="BO88">
        <v>1</v>
      </c>
      <c r="BP88">
        <v>-3</v>
      </c>
      <c r="BQ88">
        <v>-3</v>
      </c>
      <c r="BR88">
        <v>20</v>
      </c>
      <c r="BS88">
        <v>75</v>
      </c>
      <c r="BT88">
        <v>0</v>
      </c>
      <c r="BU88">
        <v>2</v>
      </c>
      <c r="BV88">
        <v>0</v>
      </c>
      <c r="BW88">
        <v>1</v>
      </c>
      <c r="BX88">
        <v>1</v>
      </c>
      <c r="BY88">
        <v>1</v>
      </c>
      <c r="BZ88">
        <v>0</v>
      </c>
      <c r="CA88">
        <v>80</v>
      </c>
      <c r="CB88">
        <v>5</v>
      </c>
      <c r="CC88">
        <v>-3</v>
      </c>
      <c r="CD88">
        <v>-3</v>
      </c>
      <c r="CE88">
        <v>230</v>
      </c>
      <c r="CF88">
        <v>1</v>
      </c>
      <c r="CG88">
        <v>1</v>
      </c>
      <c r="CH88">
        <v>1</v>
      </c>
      <c r="CI88">
        <v>150</v>
      </c>
      <c r="CJ88">
        <v>-3</v>
      </c>
      <c r="CK88">
        <v>-3</v>
      </c>
      <c r="CL88">
        <v>-3</v>
      </c>
      <c r="CM88">
        <v>0</v>
      </c>
      <c r="CN88">
        <v>0</v>
      </c>
      <c r="CO88">
        <v>0</v>
      </c>
      <c r="CP88">
        <v>0</v>
      </c>
      <c r="CQ88">
        <v>0</v>
      </c>
      <c r="CR88">
        <v>0</v>
      </c>
      <c r="CS88">
        <v>0</v>
      </c>
      <c r="CT88">
        <v>0</v>
      </c>
      <c r="CU88">
        <v>140</v>
      </c>
      <c r="CV88">
        <v>3</v>
      </c>
      <c r="CW88">
        <v>6</v>
      </c>
      <c r="CX88">
        <v>-3</v>
      </c>
      <c r="CY88">
        <v>-3</v>
      </c>
      <c r="CZ88">
        <v>0</v>
      </c>
      <c r="DA88">
        <v>305</v>
      </c>
      <c r="DB88">
        <v>305</v>
      </c>
      <c r="DC88">
        <v>0</v>
      </c>
      <c r="DD88">
        <v>-40</v>
      </c>
      <c r="DG88">
        <v>14.213746223564954</v>
      </c>
      <c r="DH88">
        <v>0</v>
      </c>
      <c r="DI88">
        <v>0</v>
      </c>
      <c r="DJ88">
        <v>0</v>
      </c>
      <c r="DK88">
        <v>0.76344410876132929</v>
      </c>
      <c r="DL88">
        <v>1.2084592145015106E-3</v>
      </c>
      <c r="DM88">
        <v>60.244303534540933</v>
      </c>
      <c r="DN88">
        <v>1.0040717255756824</v>
      </c>
      <c r="DO88">
        <v>0</v>
      </c>
      <c r="DP88">
        <v>0</v>
      </c>
      <c r="DQ88">
        <v>20.081434511513638</v>
      </c>
      <c r="DR88">
        <v>68.586554307516906</v>
      </c>
      <c r="DS88">
        <v>0</v>
      </c>
      <c r="DT88">
        <v>0.23694550487151655</v>
      </c>
      <c r="DU88">
        <v>0</v>
      </c>
      <c r="DV88">
        <v>0.99879154078549848</v>
      </c>
      <c r="DW88">
        <v>0.99033232628398793</v>
      </c>
      <c r="DX88">
        <v>0.82915407854984902</v>
      </c>
      <c r="DY88">
        <v>0.68336858956182789</v>
      </c>
      <c r="DZ88">
        <v>113.90457313913988</v>
      </c>
      <c r="EA88">
        <v>8.1610271903323266</v>
      </c>
      <c r="EB88">
        <v>0</v>
      </c>
      <c r="EC88">
        <v>0</v>
      </c>
      <c r="ED88">
        <v>246.82103984831735</v>
      </c>
      <c r="EE88">
        <v>0.8304213650946134</v>
      </c>
      <c r="EF88">
        <v>0.64873378839076201</v>
      </c>
      <c r="EG88">
        <v>0.74507909252344284</v>
      </c>
      <c r="EH88">
        <v>118.66314199395771</v>
      </c>
      <c r="EI88">
        <v>0</v>
      </c>
      <c r="EJ88">
        <v>0</v>
      </c>
      <c r="EK88">
        <v>0</v>
      </c>
      <c r="EL88">
        <v>9.9009900990099098E-3</v>
      </c>
      <c r="EM88">
        <v>0.28769620839840815</v>
      </c>
      <c r="EN88">
        <v>0.22930513595166163</v>
      </c>
      <c r="EO88">
        <v>0.22930513595166163</v>
      </c>
      <c r="EP88">
        <v>0.29909365558912387</v>
      </c>
      <c r="EQ88">
        <v>0.29909365558912387</v>
      </c>
      <c r="ER88">
        <v>8.6238670694864048</v>
      </c>
      <c r="ES88">
        <v>8.6238670694864048</v>
      </c>
      <c r="ET88">
        <v>160.14729591876016</v>
      </c>
      <c r="EU88">
        <v>3.5016465351811634</v>
      </c>
      <c r="EV88">
        <v>8.4250755287009067</v>
      </c>
      <c r="EW88">
        <v>0</v>
      </c>
      <c r="EX88">
        <v>0</v>
      </c>
      <c r="EY88">
        <v>0</v>
      </c>
      <c r="EZ88">
        <v>315.8326588275217</v>
      </c>
      <c r="FA88">
        <v>384.23283906964105</v>
      </c>
      <c r="FB88">
        <v>0.72057477358487054</v>
      </c>
      <c r="FC88">
        <v>20.775546071092617</v>
      </c>
      <c r="FD88">
        <v>0.69874168050336094</v>
      </c>
      <c r="FF88">
        <v>14.213746223564954</v>
      </c>
      <c r="FG88">
        <v>0</v>
      </c>
      <c r="FH88">
        <v>2.3462341650661003</v>
      </c>
      <c r="FI88">
        <v>2.2573322065691248</v>
      </c>
      <c r="FJ88">
        <v>0.69298804444990592</v>
      </c>
      <c r="FK88">
        <v>1.2084592145015106E-3</v>
      </c>
      <c r="FL88">
        <v>40.890049567946036</v>
      </c>
      <c r="FM88">
        <v>0.68150082613243379</v>
      </c>
      <c r="FN88">
        <v>0</v>
      </c>
      <c r="FO88">
        <v>0</v>
      </c>
      <c r="FP88">
        <v>13.630016522648678</v>
      </c>
      <c r="FQ88">
        <v>58.573683566038774</v>
      </c>
      <c r="FR88">
        <v>2.351364062483827E-2</v>
      </c>
      <c r="FS88">
        <v>3.7766970446618124</v>
      </c>
      <c r="FT88">
        <v>1.1195148125251007</v>
      </c>
      <c r="FU88">
        <v>0.99879154078549848</v>
      </c>
      <c r="FV88">
        <v>0.99033232628398793</v>
      </c>
      <c r="FW88">
        <v>0.82915407854984902</v>
      </c>
      <c r="FX88">
        <v>0</v>
      </c>
      <c r="FY88">
        <v>84.988435267902233</v>
      </c>
      <c r="FZ88">
        <v>5.1717442254138239</v>
      </c>
      <c r="GA88">
        <v>0</v>
      </c>
      <c r="GB88">
        <v>0</v>
      </c>
      <c r="GC88">
        <v>195.42863500822452</v>
      </c>
      <c r="GD88">
        <v>0.66084818464711748</v>
      </c>
      <c r="GE88">
        <v>0.58847342894220933</v>
      </c>
      <c r="GF88">
        <v>0.65070700479767474</v>
      </c>
      <c r="GG88">
        <v>115.22546422338314</v>
      </c>
      <c r="GH88">
        <v>0</v>
      </c>
      <c r="GI88">
        <v>0</v>
      </c>
      <c r="GJ88">
        <v>0</v>
      </c>
      <c r="GK88">
        <v>1.6754676890649023E-2</v>
      </c>
      <c r="GL88">
        <v>9.4055394365780143E-2</v>
      </c>
      <c r="GM88">
        <v>0.22930513595166163</v>
      </c>
      <c r="GN88">
        <v>0.22930513595166163</v>
      </c>
      <c r="GO88">
        <v>0.29909365558912387</v>
      </c>
      <c r="GP88">
        <v>0.29909365558912387</v>
      </c>
      <c r="GQ88">
        <v>8.6238670694864048</v>
      </c>
      <c r="GR88">
        <v>8.6238670694864048</v>
      </c>
      <c r="GS88">
        <v>126.36113434742209</v>
      </c>
      <c r="GT88">
        <v>2.8182779456193354</v>
      </c>
      <c r="GU88">
        <v>6.0651282614170929</v>
      </c>
      <c r="GV88">
        <v>0</v>
      </c>
      <c r="GW88">
        <v>0</v>
      </c>
      <c r="GX88">
        <v>3.4721125151136163</v>
      </c>
      <c r="GY88">
        <v>274.69131458326285</v>
      </c>
      <c r="GZ88">
        <v>272.80457044201461</v>
      </c>
      <c r="HA88">
        <v>0.27942522641512946</v>
      </c>
      <c r="HB88">
        <v>-10.721449063116989</v>
      </c>
      <c r="HC88">
        <v>0.30125831949663906</v>
      </c>
    </row>
    <row r="89" spans="1:211" x14ac:dyDescent="0.25">
      <c r="A89" t="s">
        <v>3720</v>
      </c>
      <c r="B89">
        <v>84</v>
      </c>
      <c r="C89">
        <v>2974</v>
      </c>
      <c r="D89">
        <v>1937</v>
      </c>
      <c r="E89">
        <v>6348</v>
      </c>
      <c r="F89">
        <v>1425</v>
      </c>
      <c r="G89">
        <v>2359</v>
      </c>
      <c r="H89">
        <v>5627</v>
      </c>
      <c r="I89">
        <v>15</v>
      </c>
      <c r="J89">
        <v>0</v>
      </c>
      <c r="K89">
        <v>0</v>
      </c>
      <c r="L89">
        <v>0</v>
      </c>
      <c r="M89">
        <v>1</v>
      </c>
      <c r="N89">
        <v>0</v>
      </c>
      <c r="O89">
        <v>60</v>
      </c>
      <c r="P89">
        <v>1</v>
      </c>
      <c r="Q89">
        <v>-3</v>
      </c>
      <c r="R89">
        <v>-3</v>
      </c>
      <c r="S89">
        <v>20</v>
      </c>
      <c r="T89">
        <v>75</v>
      </c>
      <c r="U89">
        <v>0</v>
      </c>
      <c r="V89">
        <v>5</v>
      </c>
      <c r="W89">
        <v>1</v>
      </c>
      <c r="X89">
        <v>1</v>
      </c>
      <c r="Y89">
        <v>1</v>
      </c>
      <c r="Z89">
        <v>1</v>
      </c>
      <c r="AA89">
        <v>0</v>
      </c>
      <c r="AB89">
        <v>80</v>
      </c>
      <c r="AC89">
        <v>5</v>
      </c>
      <c r="AD89">
        <v>-3</v>
      </c>
      <c r="AE89">
        <v>-3</v>
      </c>
      <c r="AF89">
        <v>231</v>
      </c>
      <c r="AG89">
        <v>1</v>
      </c>
      <c r="AH89">
        <v>1</v>
      </c>
      <c r="AI89">
        <v>1</v>
      </c>
      <c r="AJ89">
        <v>150</v>
      </c>
      <c r="AK89">
        <v>-3</v>
      </c>
      <c r="AL89">
        <v>-3</v>
      </c>
      <c r="AM89">
        <v>-3</v>
      </c>
      <c r="AN89">
        <v>0</v>
      </c>
      <c r="AO89">
        <v>0</v>
      </c>
      <c r="AP89">
        <v>0</v>
      </c>
      <c r="AQ89">
        <v>0</v>
      </c>
      <c r="AR89">
        <v>0</v>
      </c>
      <c r="AS89">
        <v>0</v>
      </c>
      <c r="AT89">
        <v>0</v>
      </c>
      <c r="AU89">
        <v>0</v>
      </c>
      <c r="AV89">
        <v>140</v>
      </c>
      <c r="AW89">
        <v>3</v>
      </c>
      <c r="AX89">
        <v>6</v>
      </c>
      <c r="AY89">
        <v>-3</v>
      </c>
      <c r="AZ89">
        <v>-3</v>
      </c>
      <c r="BA89">
        <v>1</v>
      </c>
      <c r="BB89">
        <v>306</v>
      </c>
      <c r="BC89">
        <v>306</v>
      </c>
      <c r="BD89">
        <v>0</v>
      </c>
      <c r="BE89">
        <v>-41</v>
      </c>
      <c r="BH89">
        <v>15</v>
      </c>
      <c r="BI89">
        <v>0</v>
      </c>
      <c r="BJ89">
        <v>0</v>
      </c>
      <c r="BK89">
        <v>0</v>
      </c>
      <c r="BL89">
        <v>1</v>
      </c>
      <c r="BM89">
        <v>0</v>
      </c>
      <c r="BN89">
        <v>60</v>
      </c>
      <c r="BO89">
        <v>1</v>
      </c>
      <c r="BP89">
        <v>-3</v>
      </c>
      <c r="BQ89">
        <v>-3</v>
      </c>
      <c r="BR89">
        <v>20</v>
      </c>
      <c r="BS89">
        <v>75</v>
      </c>
      <c r="BT89">
        <v>0</v>
      </c>
      <c r="BU89">
        <v>7</v>
      </c>
      <c r="BV89">
        <v>2</v>
      </c>
      <c r="BW89">
        <v>1</v>
      </c>
      <c r="BX89">
        <v>1</v>
      </c>
      <c r="BY89">
        <v>1</v>
      </c>
      <c r="BZ89">
        <v>1</v>
      </c>
      <c r="CA89">
        <v>120</v>
      </c>
      <c r="CB89">
        <v>11</v>
      </c>
      <c r="CC89">
        <v>-3</v>
      </c>
      <c r="CD89">
        <v>-3</v>
      </c>
      <c r="CE89">
        <v>272</v>
      </c>
      <c r="CF89">
        <v>1</v>
      </c>
      <c r="CG89">
        <v>1</v>
      </c>
      <c r="CH89">
        <v>1</v>
      </c>
      <c r="CI89">
        <v>150</v>
      </c>
      <c r="CJ89">
        <v>-3</v>
      </c>
      <c r="CK89">
        <v>-3</v>
      </c>
      <c r="CL89">
        <v>-3</v>
      </c>
      <c r="CM89">
        <v>0</v>
      </c>
      <c r="CN89">
        <v>1</v>
      </c>
      <c r="CO89">
        <v>0</v>
      </c>
      <c r="CP89">
        <v>0</v>
      </c>
      <c r="CQ89">
        <v>0</v>
      </c>
      <c r="CR89">
        <v>0</v>
      </c>
      <c r="CS89">
        <v>0</v>
      </c>
      <c r="CT89">
        <v>0</v>
      </c>
      <c r="CU89">
        <v>180</v>
      </c>
      <c r="CV89">
        <v>4</v>
      </c>
      <c r="CW89">
        <v>12</v>
      </c>
      <c r="CX89">
        <v>-3</v>
      </c>
      <c r="CY89">
        <v>-3</v>
      </c>
      <c r="CZ89">
        <v>2</v>
      </c>
      <c r="DA89">
        <v>347</v>
      </c>
      <c r="DB89">
        <v>447</v>
      </c>
      <c r="DC89">
        <v>1</v>
      </c>
      <c r="DD89">
        <v>41</v>
      </c>
      <c r="DG89">
        <v>14.213746223564954</v>
      </c>
      <c r="DH89">
        <v>0.59916451089581879</v>
      </c>
      <c r="DI89">
        <v>0.2323458186440911</v>
      </c>
      <c r="DJ89">
        <v>0.24660932548609404</v>
      </c>
      <c r="DK89">
        <v>0.75977704649145861</v>
      </c>
      <c r="DL89">
        <v>1.2084592145015106E-3</v>
      </c>
      <c r="DM89">
        <v>44.703960858820729</v>
      </c>
      <c r="DN89">
        <v>0.74506601431367869</v>
      </c>
      <c r="DO89">
        <v>0</v>
      </c>
      <c r="DP89">
        <v>0</v>
      </c>
      <c r="DQ89">
        <v>14.90132028627357</v>
      </c>
      <c r="DR89">
        <v>56.215411222236597</v>
      </c>
      <c r="DS89">
        <v>0.10152430533408383</v>
      </c>
      <c r="DT89">
        <v>9.8224395165403546</v>
      </c>
      <c r="DU89">
        <v>3.1752391562435438</v>
      </c>
      <c r="DV89">
        <v>0.99879154078549848</v>
      </c>
      <c r="DW89">
        <v>0.99033232628398793</v>
      </c>
      <c r="DX89">
        <v>0.82915407854984902</v>
      </c>
      <c r="DY89">
        <v>0.29120056616981033</v>
      </c>
      <c r="DZ89">
        <v>95.216958866174537</v>
      </c>
      <c r="EA89">
        <v>6.8062549292165446</v>
      </c>
      <c r="EB89">
        <v>0</v>
      </c>
      <c r="EC89">
        <v>0</v>
      </c>
      <c r="ED89">
        <v>213.0716882443505</v>
      </c>
      <c r="EE89">
        <v>0.68550740858880921</v>
      </c>
      <c r="EF89">
        <v>0.5780758683267706</v>
      </c>
      <c r="EG89">
        <v>0.72823623611081278</v>
      </c>
      <c r="EH89">
        <v>113.81338570473665</v>
      </c>
      <c r="EI89">
        <v>0</v>
      </c>
      <c r="EJ89">
        <v>0</v>
      </c>
      <c r="EK89">
        <v>0</v>
      </c>
      <c r="EL89">
        <v>1.421495119419236E-2</v>
      </c>
      <c r="EM89">
        <v>0.24888000729781867</v>
      </c>
      <c r="EN89">
        <v>0.22930513595166163</v>
      </c>
      <c r="EO89">
        <v>0.22930513595166163</v>
      </c>
      <c r="EP89">
        <v>0.29909365558912387</v>
      </c>
      <c r="EQ89">
        <v>0.29909365558912387</v>
      </c>
      <c r="ER89">
        <v>8.6238670694864048</v>
      </c>
      <c r="ES89">
        <v>8.6238670694864048</v>
      </c>
      <c r="ET89">
        <v>139.28046075783939</v>
      </c>
      <c r="EU89">
        <v>3.1094785117891455</v>
      </c>
      <c r="EV89">
        <v>8.0811227560132366</v>
      </c>
      <c r="EW89">
        <v>0</v>
      </c>
      <c r="EX89">
        <v>0</v>
      </c>
      <c r="EY89">
        <v>2.3844471885102654</v>
      </c>
      <c r="EZ89">
        <v>277.08005712538562</v>
      </c>
      <c r="FA89">
        <v>304.4491576057834</v>
      </c>
      <c r="FB89">
        <v>0.3425305711204471</v>
      </c>
      <c r="FC89">
        <v>-14.625226148788638</v>
      </c>
      <c r="FD89">
        <v>0.27722644452112322</v>
      </c>
      <c r="FF89">
        <v>14.213746223564954</v>
      </c>
      <c r="FG89">
        <v>8.2778669665709764E-2</v>
      </c>
      <c r="FH89">
        <v>1.7345896127601281</v>
      </c>
      <c r="FI89">
        <v>1.7737159203116293</v>
      </c>
      <c r="FJ89">
        <v>0.76344410876132929</v>
      </c>
      <c r="FK89">
        <v>1.2084592145015106E-3</v>
      </c>
      <c r="FL89">
        <v>51.935788804083352</v>
      </c>
      <c r="FM89">
        <v>0.86559648006805556</v>
      </c>
      <c r="FN89">
        <v>0</v>
      </c>
      <c r="FO89">
        <v>0</v>
      </c>
      <c r="FP89">
        <v>17.311929601361115</v>
      </c>
      <c r="FQ89">
        <v>63.890866020204221</v>
      </c>
      <c r="FR89">
        <v>6.4112018723768302E-2</v>
      </c>
      <c r="FS89">
        <v>5.3192911840055146E-2</v>
      </c>
      <c r="FT89">
        <v>0</v>
      </c>
      <c r="FU89">
        <v>0.99879154078549848</v>
      </c>
      <c r="FV89">
        <v>0.99033232628398793</v>
      </c>
      <c r="FW89">
        <v>0.82915407854984902</v>
      </c>
      <c r="FX89">
        <v>0.50769862581368586</v>
      </c>
      <c r="FY89">
        <v>99.238936015349054</v>
      </c>
      <c r="FZ89">
        <v>7.4889365932568772</v>
      </c>
      <c r="GA89">
        <v>0</v>
      </c>
      <c r="GB89">
        <v>0</v>
      </c>
      <c r="GC89">
        <v>226.7964983395303</v>
      </c>
      <c r="GD89">
        <v>0.59143280390117692</v>
      </c>
      <c r="GE89">
        <v>0.74547498542231483</v>
      </c>
      <c r="GF89">
        <v>0.80901042724272032</v>
      </c>
      <c r="GG89">
        <v>118.66314199395771</v>
      </c>
      <c r="GH89">
        <v>0</v>
      </c>
      <c r="GI89">
        <v>0</v>
      </c>
      <c r="GJ89">
        <v>0</v>
      </c>
      <c r="GK89">
        <v>1.6081584342832134E-2</v>
      </c>
      <c r="GL89">
        <v>0.28769620839840815</v>
      </c>
      <c r="GM89">
        <v>0.22930513595166163</v>
      </c>
      <c r="GN89">
        <v>0.22930513595166163</v>
      </c>
      <c r="GO89">
        <v>0.29909365558912387</v>
      </c>
      <c r="GP89">
        <v>0.29909365558912387</v>
      </c>
      <c r="GQ89">
        <v>8.6238670694864048</v>
      </c>
      <c r="GR89">
        <v>8.6238670694864048</v>
      </c>
      <c r="GS89">
        <v>150.35099245868196</v>
      </c>
      <c r="GT89">
        <v>3.3259765714330216</v>
      </c>
      <c r="GU89">
        <v>8.4250755287009067</v>
      </c>
      <c r="GV89">
        <v>0</v>
      </c>
      <c r="GW89">
        <v>0</v>
      </c>
      <c r="GX89">
        <v>3.2005461544013127</v>
      </c>
      <c r="GY89">
        <v>305.3976796310381</v>
      </c>
      <c r="GZ89">
        <v>349.82557115101531</v>
      </c>
      <c r="HA89">
        <v>0.65746942887955284</v>
      </c>
      <c r="HB89">
        <v>-0.5351638676548589</v>
      </c>
      <c r="HC89">
        <v>0.72277355547887678</v>
      </c>
    </row>
    <row r="90" spans="1:211" x14ac:dyDescent="0.25">
      <c r="A90" t="s">
        <v>3720</v>
      </c>
      <c r="B90">
        <v>85</v>
      </c>
      <c r="C90">
        <v>6502</v>
      </c>
      <c r="D90">
        <v>5985</v>
      </c>
      <c r="E90">
        <v>5468</v>
      </c>
      <c r="F90">
        <v>231</v>
      </c>
      <c r="G90">
        <v>987</v>
      </c>
      <c r="H90">
        <v>1311</v>
      </c>
      <c r="I90">
        <v>15</v>
      </c>
      <c r="J90">
        <v>0</v>
      </c>
      <c r="K90">
        <v>0</v>
      </c>
      <c r="L90">
        <v>0</v>
      </c>
      <c r="M90">
        <v>1</v>
      </c>
      <c r="N90">
        <v>0</v>
      </c>
      <c r="O90">
        <v>60</v>
      </c>
      <c r="P90">
        <v>1</v>
      </c>
      <c r="Q90">
        <v>-3</v>
      </c>
      <c r="R90">
        <v>-3</v>
      </c>
      <c r="S90">
        <v>20</v>
      </c>
      <c r="T90">
        <v>75</v>
      </c>
      <c r="U90">
        <v>1</v>
      </c>
      <c r="V90">
        <v>84</v>
      </c>
      <c r="W90">
        <v>28</v>
      </c>
      <c r="X90">
        <v>1</v>
      </c>
      <c r="Y90">
        <v>1</v>
      </c>
      <c r="Z90">
        <v>1</v>
      </c>
      <c r="AA90">
        <v>0</v>
      </c>
      <c r="AB90">
        <v>80</v>
      </c>
      <c r="AC90">
        <v>5</v>
      </c>
      <c r="AD90">
        <v>-3</v>
      </c>
      <c r="AE90">
        <v>-3</v>
      </c>
      <c r="AF90">
        <v>258</v>
      </c>
      <c r="AG90">
        <v>1</v>
      </c>
      <c r="AH90">
        <v>1</v>
      </c>
      <c r="AI90">
        <v>1</v>
      </c>
      <c r="AJ90">
        <v>150</v>
      </c>
      <c r="AK90">
        <v>-3</v>
      </c>
      <c r="AL90">
        <v>-3</v>
      </c>
      <c r="AM90">
        <v>-3</v>
      </c>
      <c r="AN90">
        <v>0</v>
      </c>
      <c r="AO90">
        <v>0</v>
      </c>
      <c r="AP90">
        <v>0</v>
      </c>
      <c r="AQ90">
        <v>0</v>
      </c>
      <c r="AR90">
        <v>0</v>
      </c>
      <c r="AS90">
        <v>0</v>
      </c>
      <c r="AT90">
        <v>0</v>
      </c>
      <c r="AU90">
        <v>0</v>
      </c>
      <c r="AV90">
        <v>140</v>
      </c>
      <c r="AW90">
        <v>3</v>
      </c>
      <c r="AX90">
        <v>6</v>
      </c>
      <c r="AY90">
        <v>-3</v>
      </c>
      <c r="AZ90">
        <v>-3</v>
      </c>
      <c r="BA90">
        <v>28</v>
      </c>
      <c r="BB90">
        <v>333</v>
      </c>
      <c r="BC90">
        <v>333</v>
      </c>
      <c r="BD90">
        <v>1</v>
      </c>
      <c r="BE90">
        <v>38</v>
      </c>
      <c r="BH90">
        <v>15</v>
      </c>
      <c r="BI90">
        <v>0</v>
      </c>
      <c r="BJ90">
        <v>23</v>
      </c>
      <c r="BK90">
        <v>23</v>
      </c>
      <c r="BL90">
        <v>1</v>
      </c>
      <c r="BM90">
        <v>0</v>
      </c>
      <c r="BN90">
        <v>60</v>
      </c>
      <c r="BO90">
        <v>1</v>
      </c>
      <c r="BP90">
        <v>-3</v>
      </c>
      <c r="BQ90">
        <v>-3</v>
      </c>
      <c r="BR90">
        <v>20</v>
      </c>
      <c r="BS90">
        <v>98</v>
      </c>
      <c r="BT90">
        <v>0</v>
      </c>
      <c r="BU90">
        <v>53</v>
      </c>
      <c r="BV90">
        <v>17</v>
      </c>
      <c r="BW90">
        <v>1</v>
      </c>
      <c r="BX90">
        <v>1</v>
      </c>
      <c r="BY90">
        <v>1</v>
      </c>
      <c r="BZ90">
        <v>0</v>
      </c>
      <c r="CA90">
        <v>80</v>
      </c>
      <c r="CB90">
        <v>5</v>
      </c>
      <c r="CC90">
        <v>-3</v>
      </c>
      <c r="CD90">
        <v>-3</v>
      </c>
      <c r="CE90">
        <v>197</v>
      </c>
      <c r="CF90">
        <v>1</v>
      </c>
      <c r="CG90">
        <v>0</v>
      </c>
      <c r="CH90">
        <v>1</v>
      </c>
      <c r="CI90">
        <v>100</v>
      </c>
      <c r="CJ90">
        <v>-3</v>
      </c>
      <c r="CK90">
        <v>-3</v>
      </c>
      <c r="CL90">
        <v>-3</v>
      </c>
      <c r="CM90">
        <v>1</v>
      </c>
      <c r="CN90">
        <v>0</v>
      </c>
      <c r="CO90">
        <v>0</v>
      </c>
      <c r="CP90">
        <v>0</v>
      </c>
      <c r="CQ90">
        <v>0</v>
      </c>
      <c r="CR90">
        <v>0</v>
      </c>
      <c r="CS90">
        <v>0</v>
      </c>
      <c r="CT90">
        <v>0</v>
      </c>
      <c r="CU90">
        <v>140</v>
      </c>
      <c r="CV90">
        <v>3</v>
      </c>
      <c r="CW90">
        <v>6</v>
      </c>
      <c r="CX90">
        <v>-3</v>
      </c>
      <c r="CY90">
        <v>-3</v>
      </c>
      <c r="CZ90">
        <v>40</v>
      </c>
      <c r="DA90">
        <v>295</v>
      </c>
      <c r="DB90">
        <v>315</v>
      </c>
      <c r="DC90">
        <v>0</v>
      </c>
      <c r="DD90">
        <v>-38</v>
      </c>
      <c r="DG90">
        <v>14.213746223564954</v>
      </c>
      <c r="DH90">
        <v>0.31376854783691022</v>
      </c>
      <c r="DI90">
        <v>1.5131563620801889</v>
      </c>
      <c r="DJ90">
        <v>1.6133697247585062</v>
      </c>
      <c r="DK90">
        <v>0.76344410876132929</v>
      </c>
      <c r="DL90">
        <v>1.2084592145015106E-3</v>
      </c>
      <c r="DM90">
        <v>49.997647309500998</v>
      </c>
      <c r="DN90">
        <v>0.83329412182501672</v>
      </c>
      <c r="DO90">
        <v>0</v>
      </c>
      <c r="DP90">
        <v>0</v>
      </c>
      <c r="DQ90">
        <v>16.665882436500333</v>
      </c>
      <c r="DR90">
        <v>65.196918090252524</v>
      </c>
      <c r="DS90">
        <v>1.1719954463854017</v>
      </c>
      <c r="DT90">
        <v>74.248482321466028</v>
      </c>
      <c r="DU90">
        <v>24.776982298345818</v>
      </c>
      <c r="DV90">
        <v>0.99879154078549848</v>
      </c>
      <c r="DW90">
        <v>0.99033232628398793</v>
      </c>
      <c r="DX90">
        <v>0.82915407854984902</v>
      </c>
      <c r="DY90">
        <v>0</v>
      </c>
      <c r="DZ90">
        <v>81.27775579904548</v>
      </c>
      <c r="EA90">
        <v>4.5144848022814443</v>
      </c>
      <c r="EB90">
        <v>0</v>
      </c>
      <c r="EC90">
        <v>0</v>
      </c>
      <c r="ED90">
        <v>239.75212463578293</v>
      </c>
      <c r="EE90">
        <v>0.86984413564064045</v>
      </c>
      <c r="EF90">
        <v>0.83729685668888121</v>
      </c>
      <c r="EG90">
        <v>0.79710551620942716</v>
      </c>
      <c r="EH90">
        <v>118.66314199395771</v>
      </c>
      <c r="EI90">
        <v>0</v>
      </c>
      <c r="EJ90">
        <v>0</v>
      </c>
      <c r="EK90">
        <v>0</v>
      </c>
      <c r="EL90">
        <v>0.29739914573267368</v>
      </c>
      <c r="EM90">
        <v>6.200903844549166E-2</v>
      </c>
      <c r="EN90">
        <v>0.22930513595166163</v>
      </c>
      <c r="EO90">
        <v>0.22930513595166163</v>
      </c>
      <c r="EP90">
        <v>0.29909365558912387</v>
      </c>
      <c r="EQ90">
        <v>0.29909365558912387</v>
      </c>
      <c r="ER90">
        <v>8.6238670694864048</v>
      </c>
      <c r="ES90">
        <v>8.6238670694864048</v>
      </c>
      <c r="ET90">
        <v>129.39700026127375</v>
      </c>
      <c r="EU90">
        <v>2.818277945619335</v>
      </c>
      <c r="EV90">
        <v>5.2810253735130672</v>
      </c>
      <c r="EW90">
        <v>0</v>
      </c>
      <c r="EX90">
        <v>0</v>
      </c>
      <c r="EY90">
        <v>24.399465647916593</v>
      </c>
      <c r="EZ90">
        <v>324.36480435241691</v>
      </c>
      <c r="FA90">
        <v>314.38092174386782</v>
      </c>
      <c r="FB90">
        <v>0.43257605615924033</v>
      </c>
      <c r="FC90">
        <v>23.565145985808662</v>
      </c>
      <c r="FD90">
        <v>0.43652910564903391</v>
      </c>
      <c r="FF90">
        <v>14.213746223564954</v>
      </c>
      <c r="FG90">
        <v>0.12381471540767937</v>
      </c>
      <c r="FH90">
        <v>16.494046444159629</v>
      </c>
      <c r="FI90">
        <v>16.499431260645579</v>
      </c>
      <c r="FJ90">
        <v>0.76344410876132929</v>
      </c>
      <c r="FK90">
        <v>1.2084592145015106E-3</v>
      </c>
      <c r="FL90">
        <v>56.788868736453004</v>
      </c>
      <c r="FM90">
        <v>0.94648114560754948</v>
      </c>
      <c r="FN90">
        <v>0</v>
      </c>
      <c r="FO90">
        <v>0</v>
      </c>
      <c r="FP90">
        <v>18.929622912150993</v>
      </c>
      <c r="FQ90">
        <v>81.815989794028411</v>
      </c>
      <c r="FR90">
        <v>0.98688804758347548</v>
      </c>
      <c r="FS90">
        <v>50.307068742453296</v>
      </c>
      <c r="FT90">
        <v>16.485891628890936</v>
      </c>
      <c r="FU90">
        <v>0.99879154078549848</v>
      </c>
      <c r="FV90">
        <v>0.99033232628398793</v>
      </c>
      <c r="FW90">
        <v>0.82915407854984902</v>
      </c>
      <c r="FX90">
        <v>0.10317497523781433</v>
      </c>
      <c r="FY90">
        <v>93.534010812802535</v>
      </c>
      <c r="FZ90">
        <v>6.6845333860783853</v>
      </c>
      <c r="GA90">
        <v>0</v>
      </c>
      <c r="GB90">
        <v>0</v>
      </c>
      <c r="GC90">
        <v>238.42160596909687</v>
      </c>
      <c r="GD90">
        <v>0.80031509169516457</v>
      </c>
      <c r="GE90">
        <v>0.61159986839071023</v>
      </c>
      <c r="GF90">
        <v>0.79789628983037786</v>
      </c>
      <c r="GG90">
        <v>118.66314199395771</v>
      </c>
      <c r="GH90">
        <v>0</v>
      </c>
      <c r="GI90">
        <v>0</v>
      </c>
      <c r="GJ90">
        <v>0</v>
      </c>
      <c r="GK90">
        <v>0.55980648231073915</v>
      </c>
      <c r="GL90">
        <v>0.20646594870255475</v>
      </c>
      <c r="GM90">
        <v>0.22930513595166163</v>
      </c>
      <c r="GN90">
        <v>0.22930513595166163</v>
      </c>
      <c r="GO90">
        <v>0.29909365558912387</v>
      </c>
      <c r="GP90">
        <v>0.29909365558912387</v>
      </c>
      <c r="GQ90">
        <v>8.6238670694864048</v>
      </c>
      <c r="GR90">
        <v>8.6238670694864048</v>
      </c>
      <c r="GS90">
        <v>135.78773974643698</v>
      </c>
      <c r="GT90">
        <v>2.92145292085715</v>
      </c>
      <c r="GU90">
        <v>7.6611314744447707</v>
      </c>
      <c r="GV90">
        <v>0</v>
      </c>
      <c r="GW90">
        <v>0</v>
      </c>
      <c r="GX90">
        <v>31.565914204103237</v>
      </c>
      <c r="GY90">
        <v>336.14932246785406</v>
      </c>
      <c r="GZ90">
        <v>354.7661813556291</v>
      </c>
      <c r="HA90">
        <v>0.56742394384075967</v>
      </c>
      <c r="HB90">
        <v>6.5147692451715855</v>
      </c>
      <c r="HC90">
        <v>0.56347089435096609</v>
      </c>
    </row>
    <row r="91" spans="1:211" x14ac:dyDescent="0.25">
      <c r="A91" t="s">
        <v>3720</v>
      </c>
      <c r="B91">
        <v>86</v>
      </c>
      <c r="C91">
        <v>3128</v>
      </c>
      <c r="D91">
        <v>1700</v>
      </c>
      <c r="E91">
        <v>6414</v>
      </c>
      <c r="F91">
        <v>3721</v>
      </c>
      <c r="G91">
        <v>2637</v>
      </c>
      <c r="H91">
        <v>4125</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130</v>
      </c>
      <c r="AG91">
        <v>0</v>
      </c>
      <c r="AH91">
        <v>0</v>
      </c>
      <c r="AI91">
        <v>1</v>
      </c>
      <c r="AJ91">
        <v>50</v>
      </c>
      <c r="AK91">
        <v>-3</v>
      </c>
      <c r="AL91">
        <v>-3</v>
      </c>
      <c r="AM91">
        <v>-3</v>
      </c>
      <c r="AN91">
        <v>0</v>
      </c>
      <c r="AO91">
        <v>0</v>
      </c>
      <c r="AP91">
        <v>0</v>
      </c>
      <c r="AQ91">
        <v>0</v>
      </c>
      <c r="AR91">
        <v>2</v>
      </c>
      <c r="AS91">
        <v>0</v>
      </c>
      <c r="AT91">
        <v>50</v>
      </c>
      <c r="AU91">
        <v>0</v>
      </c>
      <c r="AV91">
        <v>140</v>
      </c>
      <c r="AW91">
        <v>3</v>
      </c>
      <c r="AX91">
        <v>6</v>
      </c>
      <c r="AY91">
        <v>-3</v>
      </c>
      <c r="AZ91">
        <v>-3</v>
      </c>
      <c r="BA91">
        <v>0</v>
      </c>
      <c r="BB91">
        <v>205</v>
      </c>
      <c r="BC91">
        <v>205</v>
      </c>
      <c r="BD91">
        <v>0</v>
      </c>
      <c r="BE91">
        <v>-151</v>
      </c>
      <c r="BH91">
        <v>15</v>
      </c>
      <c r="BI91">
        <v>0</v>
      </c>
      <c r="BJ91">
        <v>1</v>
      </c>
      <c r="BK91">
        <v>1</v>
      </c>
      <c r="BL91">
        <v>1</v>
      </c>
      <c r="BM91">
        <v>0</v>
      </c>
      <c r="BN91">
        <v>60</v>
      </c>
      <c r="BO91">
        <v>1</v>
      </c>
      <c r="BP91">
        <v>-3</v>
      </c>
      <c r="BQ91">
        <v>-3</v>
      </c>
      <c r="BR91">
        <v>20</v>
      </c>
      <c r="BS91">
        <v>76</v>
      </c>
      <c r="BT91">
        <v>0</v>
      </c>
      <c r="BU91">
        <v>1</v>
      </c>
      <c r="BV91">
        <v>0</v>
      </c>
      <c r="BW91">
        <v>1</v>
      </c>
      <c r="BX91">
        <v>1</v>
      </c>
      <c r="BY91">
        <v>1</v>
      </c>
      <c r="BZ91">
        <v>0</v>
      </c>
      <c r="CA91">
        <v>80</v>
      </c>
      <c r="CB91">
        <v>5</v>
      </c>
      <c r="CC91">
        <v>-3</v>
      </c>
      <c r="CD91">
        <v>-3</v>
      </c>
      <c r="CE91">
        <v>230</v>
      </c>
      <c r="CF91">
        <v>1</v>
      </c>
      <c r="CG91">
        <v>1</v>
      </c>
      <c r="CH91">
        <v>1</v>
      </c>
      <c r="CI91">
        <v>150</v>
      </c>
      <c r="CJ91">
        <v>-3</v>
      </c>
      <c r="CK91">
        <v>-3</v>
      </c>
      <c r="CL91">
        <v>-3</v>
      </c>
      <c r="CM91">
        <v>0</v>
      </c>
      <c r="CN91">
        <v>0</v>
      </c>
      <c r="CO91">
        <v>0</v>
      </c>
      <c r="CP91">
        <v>0</v>
      </c>
      <c r="CQ91">
        <v>0</v>
      </c>
      <c r="CR91">
        <v>2</v>
      </c>
      <c r="CS91">
        <v>0</v>
      </c>
      <c r="CT91">
        <v>50</v>
      </c>
      <c r="CU91">
        <v>140</v>
      </c>
      <c r="CV91">
        <v>3</v>
      </c>
      <c r="CW91">
        <v>6</v>
      </c>
      <c r="CX91">
        <v>-3</v>
      </c>
      <c r="CY91">
        <v>-3</v>
      </c>
      <c r="CZ91">
        <v>1</v>
      </c>
      <c r="DA91">
        <v>356</v>
      </c>
      <c r="DB91">
        <v>356</v>
      </c>
      <c r="DC91">
        <v>1</v>
      </c>
      <c r="DD91">
        <v>151</v>
      </c>
      <c r="DG91">
        <v>14.213746223564954</v>
      </c>
      <c r="DH91">
        <v>0</v>
      </c>
      <c r="DI91">
        <v>1.3392529519200427</v>
      </c>
      <c r="DJ91">
        <v>1.200987550340022</v>
      </c>
      <c r="DK91">
        <v>0.75532838090655852</v>
      </c>
      <c r="DL91">
        <v>1.2084592145015106E-3</v>
      </c>
      <c r="DM91">
        <v>50.317853060109599</v>
      </c>
      <c r="DN91">
        <v>0.8386308843351602</v>
      </c>
      <c r="DO91">
        <v>0</v>
      </c>
      <c r="DP91">
        <v>0</v>
      </c>
      <c r="DQ91">
        <v>16.772617686703196</v>
      </c>
      <c r="DR91">
        <v>58.753229390134251</v>
      </c>
      <c r="DS91">
        <v>5.9654444711481215E-2</v>
      </c>
      <c r="DT91">
        <v>0</v>
      </c>
      <c r="DU91">
        <v>0</v>
      </c>
      <c r="DV91">
        <v>0.99879154078549848</v>
      </c>
      <c r="DW91">
        <v>0.99033232628398793</v>
      </c>
      <c r="DX91">
        <v>0.82915407854984902</v>
      </c>
      <c r="DY91">
        <v>0</v>
      </c>
      <c r="DZ91">
        <v>89.444685592869547</v>
      </c>
      <c r="EA91">
        <v>5.4218344472251516</v>
      </c>
      <c r="EB91">
        <v>0</v>
      </c>
      <c r="EC91">
        <v>0</v>
      </c>
      <c r="ED91">
        <v>190.74353870925492</v>
      </c>
      <c r="EE91">
        <v>0.66560512352125545</v>
      </c>
      <c r="EF91">
        <v>0.38544550512583597</v>
      </c>
      <c r="EG91">
        <v>0.76630299806189772</v>
      </c>
      <c r="EH91">
        <v>104.04818494648859</v>
      </c>
      <c r="EI91">
        <v>0</v>
      </c>
      <c r="EJ91">
        <v>0</v>
      </c>
      <c r="EK91">
        <v>0</v>
      </c>
      <c r="EL91">
        <v>1.3708233797832148E-2</v>
      </c>
      <c r="EM91">
        <v>9.7389853460348008E-2</v>
      </c>
      <c r="EN91">
        <v>0.22930513595166163</v>
      </c>
      <c r="EO91">
        <v>0.22930513595166163</v>
      </c>
      <c r="EP91">
        <v>0.29909365558912387</v>
      </c>
      <c r="EQ91">
        <v>0.29909365558912387</v>
      </c>
      <c r="ER91">
        <v>8.6238670694864048</v>
      </c>
      <c r="ES91">
        <v>8.6238670694864048</v>
      </c>
      <c r="ET91">
        <v>129.50373551147661</v>
      </c>
      <c r="EU91">
        <v>2.818277945619335</v>
      </c>
      <c r="EV91">
        <v>6.132054004417224</v>
      </c>
      <c r="EW91">
        <v>0</v>
      </c>
      <c r="EX91">
        <v>0</v>
      </c>
      <c r="EY91">
        <v>2.1446414293767928</v>
      </c>
      <c r="EZ91">
        <v>271.99927890470053</v>
      </c>
      <c r="FA91">
        <v>276.25199206739615</v>
      </c>
      <c r="FB91">
        <v>0.39269363955238135</v>
      </c>
      <c r="FC91">
        <v>-28.169947176066962</v>
      </c>
      <c r="FD91">
        <v>0.20140911315346238</v>
      </c>
      <c r="FF91">
        <v>14.213746223564954</v>
      </c>
      <c r="FG91">
        <v>0</v>
      </c>
      <c r="FH91">
        <v>3.1280576324431939</v>
      </c>
      <c r="FI91">
        <v>3.1054771448600738</v>
      </c>
      <c r="FJ91">
        <v>0.76344410876132929</v>
      </c>
      <c r="FK91">
        <v>1.2084592145015106E-3</v>
      </c>
      <c r="FL91">
        <v>45.166132881437711</v>
      </c>
      <c r="FM91">
        <v>0.75276888135729525</v>
      </c>
      <c r="FN91">
        <v>0</v>
      </c>
      <c r="FO91">
        <v>0</v>
      </c>
      <c r="FP91">
        <v>15.055377627145898</v>
      </c>
      <c r="FQ91">
        <v>57.579243298833568</v>
      </c>
      <c r="FR91">
        <v>8.1460889717104204E-2</v>
      </c>
      <c r="FS91">
        <v>5.7014745191253224</v>
      </c>
      <c r="FT91">
        <v>1.7148835395502895</v>
      </c>
      <c r="FU91">
        <v>0.99879154078549848</v>
      </c>
      <c r="FV91">
        <v>0.99033232628398793</v>
      </c>
      <c r="FW91">
        <v>0.82915407854984902</v>
      </c>
      <c r="FX91">
        <v>0.23249879661967865</v>
      </c>
      <c r="FY91">
        <v>92.385496114512094</v>
      </c>
      <c r="FZ91">
        <v>6.4741902306213532</v>
      </c>
      <c r="GA91">
        <v>0</v>
      </c>
      <c r="GB91">
        <v>0</v>
      </c>
      <c r="GC91">
        <v>212.01154437178434</v>
      </c>
      <c r="GD91">
        <v>0.64639127021801213</v>
      </c>
      <c r="GE91">
        <v>0.61714278200516337</v>
      </c>
      <c r="GF91">
        <v>0.83804899494469676</v>
      </c>
      <c r="GG91">
        <v>118.66314199395771</v>
      </c>
      <c r="GH91">
        <v>0</v>
      </c>
      <c r="GI91">
        <v>0</v>
      </c>
      <c r="GJ91">
        <v>0</v>
      </c>
      <c r="GK91">
        <v>1.8503300461780725E-2</v>
      </c>
      <c r="GL91">
        <v>0.19806313691584387</v>
      </c>
      <c r="GM91">
        <v>0.22930513595166163</v>
      </c>
      <c r="GN91">
        <v>0.22930513595166163</v>
      </c>
      <c r="GO91">
        <v>0.29909365558912387</v>
      </c>
      <c r="GP91">
        <v>0.29909365558912387</v>
      </c>
      <c r="GQ91">
        <v>8.6238670694864048</v>
      </c>
      <c r="GR91">
        <v>8.6238670694864048</v>
      </c>
      <c r="GS91">
        <v>137.08644731670645</v>
      </c>
      <c r="GT91">
        <v>3.0507767422390137</v>
      </c>
      <c r="GU91">
        <v>7.5706539028485764</v>
      </c>
      <c r="GV91">
        <v>0</v>
      </c>
      <c r="GW91">
        <v>0</v>
      </c>
      <c r="GX91">
        <v>4.1304053630160293</v>
      </c>
      <c r="GY91">
        <v>290.93467515789916</v>
      </c>
      <c r="GZ91">
        <v>314.83386504097098</v>
      </c>
      <c r="HA91">
        <v>0.60730636044761865</v>
      </c>
      <c r="HB91">
        <v>11.934032272646602</v>
      </c>
      <c r="HC91">
        <v>0.79859088684653767</v>
      </c>
    </row>
    <row r="92" spans="1:211" x14ac:dyDescent="0.25">
      <c r="A92" t="s">
        <v>3720</v>
      </c>
      <c r="B92">
        <v>87</v>
      </c>
      <c r="C92">
        <v>1266</v>
      </c>
      <c r="D92">
        <v>2059</v>
      </c>
      <c r="E92">
        <v>2471</v>
      </c>
      <c r="F92">
        <v>932</v>
      </c>
      <c r="G92">
        <v>3925</v>
      </c>
      <c r="H92">
        <v>3256</v>
      </c>
      <c r="I92">
        <v>10</v>
      </c>
      <c r="J92">
        <v>0</v>
      </c>
      <c r="K92">
        <v>0</v>
      </c>
      <c r="L92">
        <v>0</v>
      </c>
      <c r="M92">
        <v>0</v>
      </c>
      <c r="N92">
        <v>0</v>
      </c>
      <c r="O92">
        <v>0</v>
      </c>
      <c r="P92">
        <v>0</v>
      </c>
      <c r="Q92">
        <v>-3</v>
      </c>
      <c r="R92">
        <v>-3</v>
      </c>
      <c r="S92">
        <v>0</v>
      </c>
      <c r="T92">
        <v>10</v>
      </c>
      <c r="U92">
        <v>0</v>
      </c>
      <c r="V92">
        <v>140</v>
      </c>
      <c r="W92">
        <v>46</v>
      </c>
      <c r="X92">
        <v>1</v>
      </c>
      <c r="Y92">
        <v>1</v>
      </c>
      <c r="Z92">
        <v>1</v>
      </c>
      <c r="AA92">
        <v>0</v>
      </c>
      <c r="AB92">
        <v>120</v>
      </c>
      <c r="AC92">
        <v>6</v>
      </c>
      <c r="AD92">
        <v>-3</v>
      </c>
      <c r="AE92">
        <v>-3</v>
      </c>
      <c r="AF92">
        <v>316</v>
      </c>
      <c r="AG92">
        <v>1</v>
      </c>
      <c r="AH92">
        <v>1</v>
      </c>
      <c r="AI92">
        <v>1</v>
      </c>
      <c r="AJ92">
        <v>150</v>
      </c>
      <c r="AK92">
        <v>-3</v>
      </c>
      <c r="AL92">
        <v>-3</v>
      </c>
      <c r="AM92">
        <v>-3</v>
      </c>
      <c r="AN92">
        <v>1</v>
      </c>
      <c r="AO92">
        <v>0</v>
      </c>
      <c r="AP92">
        <v>0</v>
      </c>
      <c r="AQ92">
        <v>0</v>
      </c>
      <c r="AR92">
        <v>1</v>
      </c>
      <c r="AS92">
        <v>0</v>
      </c>
      <c r="AT92">
        <v>25</v>
      </c>
      <c r="AU92">
        <v>0</v>
      </c>
      <c r="AV92">
        <v>120</v>
      </c>
      <c r="AW92">
        <v>3</v>
      </c>
      <c r="AX92">
        <v>6</v>
      </c>
      <c r="AY92">
        <v>-3</v>
      </c>
      <c r="AZ92">
        <v>-3</v>
      </c>
      <c r="BA92">
        <v>46</v>
      </c>
      <c r="BB92">
        <v>326</v>
      </c>
      <c r="BC92">
        <v>346</v>
      </c>
      <c r="BD92">
        <v>1</v>
      </c>
      <c r="BE92">
        <v>6</v>
      </c>
      <c r="BH92">
        <v>15</v>
      </c>
      <c r="BI92">
        <v>0</v>
      </c>
      <c r="BJ92">
        <v>0</v>
      </c>
      <c r="BK92">
        <v>0</v>
      </c>
      <c r="BL92">
        <v>1</v>
      </c>
      <c r="BM92">
        <v>0</v>
      </c>
      <c r="BN92">
        <v>60</v>
      </c>
      <c r="BO92">
        <v>1</v>
      </c>
      <c r="BP92">
        <v>-3</v>
      </c>
      <c r="BQ92">
        <v>-3</v>
      </c>
      <c r="BR92">
        <v>20</v>
      </c>
      <c r="BS92">
        <v>75</v>
      </c>
      <c r="BT92">
        <v>0</v>
      </c>
      <c r="BU92">
        <v>0</v>
      </c>
      <c r="BV92">
        <v>0</v>
      </c>
      <c r="BW92">
        <v>1</v>
      </c>
      <c r="BX92">
        <v>1</v>
      </c>
      <c r="BY92">
        <v>1</v>
      </c>
      <c r="BZ92">
        <v>1</v>
      </c>
      <c r="CA92">
        <v>120</v>
      </c>
      <c r="CB92">
        <v>11</v>
      </c>
      <c r="CC92">
        <v>-3</v>
      </c>
      <c r="CD92">
        <v>-3</v>
      </c>
      <c r="CE92">
        <v>220</v>
      </c>
      <c r="CF92">
        <v>1</v>
      </c>
      <c r="CG92">
        <v>0</v>
      </c>
      <c r="CH92">
        <v>1</v>
      </c>
      <c r="CI92">
        <v>100</v>
      </c>
      <c r="CJ92">
        <v>-3</v>
      </c>
      <c r="CK92">
        <v>-3</v>
      </c>
      <c r="CL92">
        <v>-3</v>
      </c>
      <c r="CM92">
        <v>0</v>
      </c>
      <c r="CN92">
        <v>1</v>
      </c>
      <c r="CO92">
        <v>0</v>
      </c>
      <c r="CP92">
        <v>0</v>
      </c>
      <c r="CQ92">
        <v>0</v>
      </c>
      <c r="CR92">
        <v>1</v>
      </c>
      <c r="CS92">
        <v>0</v>
      </c>
      <c r="CT92">
        <v>25</v>
      </c>
      <c r="CU92">
        <v>180</v>
      </c>
      <c r="CV92">
        <v>4</v>
      </c>
      <c r="CW92">
        <v>12</v>
      </c>
      <c r="CX92">
        <v>-3</v>
      </c>
      <c r="CY92">
        <v>-3</v>
      </c>
      <c r="CZ92">
        <v>0</v>
      </c>
      <c r="DA92">
        <v>320</v>
      </c>
      <c r="DB92">
        <v>420</v>
      </c>
      <c r="DC92">
        <v>0</v>
      </c>
      <c r="DD92">
        <v>-6</v>
      </c>
      <c r="DG92">
        <v>14.213746223564954</v>
      </c>
      <c r="DH92">
        <v>0</v>
      </c>
      <c r="DI92">
        <v>11.053664313817334</v>
      </c>
      <c r="DJ92">
        <v>10.97612957231194</v>
      </c>
      <c r="DK92">
        <v>0.54047301630954436</v>
      </c>
      <c r="DL92">
        <v>1.2084592145015106E-3</v>
      </c>
      <c r="DM92">
        <v>32.578230938890208</v>
      </c>
      <c r="DN92">
        <v>0.54297051564816989</v>
      </c>
      <c r="DO92">
        <v>0</v>
      </c>
      <c r="DP92">
        <v>0</v>
      </c>
      <c r="DQ92">
        <v>10.859410312963401</v>
      </c>
      <c r="DR92">
        <v>50.571014064928619</v>
      </c>
      <c r="DS92">
        <v>3.816610005355671E-3</v>
      </c>
      <c r="DT92">
        <v>96.083407562293473</v>
      </c>
      <c r="DU92">
        <v>31.678582306330107</v>
      </c>
      <c r="DV92">
        <v>0.99879154078549848</v>
      </c>
      <c r="DW92">
        <v>0.99033232628398793</v>
      </c>
      <c r="DX92">
        <v>0.82915407854984902</v>
      </c>
      <c r="DY92">
        <v>0</v>
      </c>
      <c r="DZ92">
        <v>97.490576757055251</v>
      </c>
      <c r="EA92">
        <v>5.5021451057392889</v>
      </c>
      <c r="EB92">
        <v>0</v>
      </c>
      <c r="EC92">
        <v>0</v>
      </c>
      <c r="ED92">
        <v>228.15154367228305</v>
      </c>
      <c r="EE92">
        <v>0.68111207068250645</v>
      </c>
      <c r="EF92">
        <v>0.64758910734916608</v>
      </c>
      <c r="EG92">
        <v>0.61152053260429362</v>
      </c>
      <c r="EH92">
        <v>115.19122365210396</v>
      </c>
      <c r="EI92">
        <v>0</v>
      </c>
      <c r="EJ92">
        <v>0</v>
      </c>
      <c r="EK92">
        <v>0</v>
      </c>
      <c r="EL92">
        <v>0.86287031972722061</v>
      </c>
      <c r="EM92">
        <v>8.9319242376871166E-2</v>
      </c>
      <c r="EN92">
        <v>0.22930513595166163</v>
      </c>
      <c r="EO92">
        <v>0.22930513595166163</v>
      </c>
      <c r="EP92">
        <v>0.29909365558912387</v>
      </c>
      <c r="EQ92">
        <v>0.29909365558912387</v>
      </c>
      <c r="ER92">
        <v>8.6238670694864048</v>
      </c>
      <c r="ES92">
        <v>8.6238670694864048</v>
      </c>
      <c r="ET92">
        <v>123.59052813773683</v>
      </c>
      <c r="EU92">
        <v>2.8182779456193354</v>
      </c>
      <c r="EV92">
        <v>5.9663154818719564</v>
      </c>
      <c r="EW92">
        <v>0</v>
      </c>
      <c r="EX92">
        <v>0</v>
      </c>
      <c r="EY92">
        <v>41.982211010014126</v>
      </c>
      <c r="EZ92">
        <v>287.24187206856624</v>
      </c>
      <c r="FA92">
        <v>298.37123980717297</v>
      </c>
      <c r="FB92">
        <v>0.39032590831620506</v>
      </c>
      <c r="FC92">
        <v>-4.7076656655739253</v>
      </c>
      <c r="FD92">
        <v>0.52846478770786443</v>
      </c>
      <c r="FF92">
        <v>14.213746223564954</v>
      </c>
      <c r="FG92">
        <v>0.46670304631257736</v>
      </c>
      <c r="FH92">
        <v>3.831982720463496</v>
      </c>
      <c r="FI92">
        <v>3.8158773944794309</v>
      </c>
      <c r="FJ92">
        <v>0.67590388174262617</v>
      </c>
      <c r="FK92">
        <v>1.2084592145015106E-3</v>
      </c>
      <c r="FL92">
        <v>41.639204266509104</v>
      </c>
      <c r="FM92">
        <v>0.69398673777515163</v>
      </c>
      <c r="FN92">
        <v>0</v>
      </c>
      <c r="FO92">
        <v>0</v>
      </c>
      <c r="FP92">
        <v>13.879734755503033</v>
      </c>
      <c r="FQ92">
        <v>58.496580102597427</v>
      </c>
      <c r="FR92">
        <v>8.6631689102488307E-2</v>
      </c>
      <c r="FS92">
        <v>3.3155304498625817</v>
      </c>
      <c r="FT92">
        <v>0.89889937408411602</v>
      </c>
      <c r="FU92">
        <v>0.99879154078549848</v>
      </c>
      <c r="FV92">
        <v>0.99033232628398793</v>
      </c>
      <c r="FW92">
        <v>0.82915407854984902</v>
      </c>
      <c r="FX92">
        <v>0.68902198835684891</v>
      </c>
      <c r="FY92">
        <v>110.94727004873739</v>
      </c>
      <c r="FZ92">
        <v>8.1610271903323266</v>
      </c>
      <c r="GA92">
        <v>0</v>
      </c>
      <c r="GB92">
        <v>0</v>
      </c>
      <c r="GC92">
        <v>239.24179424232716</v>
      </c>
      <c r="GD92">
        <v>0.88310308866244591</v>
      </c>
      <c r="GE92">
        <v>0.48215956320402065</v>
      </c>
      <c r="GF92">
        <v>0.66588247542560641</v>
      </c>
      <c r="GG92">
        <v>118.66314199395771</v>
      </c>
      <c r="GH92">
        <v>0</v>
      </c>
      <c r="GI92">
        <v>0</v>
      </c>
      <c r="GJ92">
        <v>0</v>
      </c>
      <c r="GK92">
        <v>1.9848530428139277E-2</v>
      </c>
      <c r="GL92">
        <v>0.28769620839840815</v>
      </c>
      <c r="GM92">
        <v>0.22930513595166163</v>
      </c>
      <c r="GN92">
        <v>0.22930513595166163</v>
      </c>
      <c r="GO92">
        <v>0.29909365558912387</v>
      </c>
      <c r="GP92">
        <v>0.29909365558912387</v>
      </c>
      <c r="GQ92">
        <v>8.6238670694864048</v>
      </c>
      <c r="GR92">
        <v>8.6238670694864048</v>
      </c>
      <c r="GS92">
        <v>154.17173211455039</v>
      </c>
      <c r="GT92">
        <v>3.5072999339761841</v>
      </c>
      <c r="GU92">
        <v>8.4250755287009067</v>
      </c>
      <c r="GV92">
        <v>0</v>
      </c>
      <c r="GW92">
        <v>0</v>
      </c>
      <c r="GX92">
        <v>4.596527430224131</v>
      </c>
      <c r="GY92">
        <v>306.60890815848973</v>
      </c>
      <c r="GZ92">
        <v>362.82175212815241</v>
      </c>
      <c r="HA92">
        <v>0.60967409168379494</v>
      </c>
      <c r="HB92">
        <v>-3.9388935304790875</v>
      </c>
      <c r="HC92">
        <v>0.47153521229213557</v>
      </c>
    </row>
    <row r="93" spans="1:211" x14ac:dyDescent="0.25">
      <c r="A93" t="s">
        <v>3720</v>
      </c>
      <c r="B93">
        <v>88</v>
      </c>
      <c r="C93">
        <v>3339</v>
      </c>
      <c r="D93">
        <v>3035</v>
      </c>
      <c r="E93">
        <v>1671</v>
      </c>
      <c r="F93">
        <v>6133</v>
      </c>
      <c r="G93">
        <v>4091</v>
      </c>
      <c r="H93">
        <v>5607</v>
      </c>
      <c r="I93">
        <v>15</v>
      </c>
      <c r="J93">
        <v>0</v>
      </c>
      <c r="K93">
        <v>7</v>
      </c>
      <c r="L93">
        <v>7</v>
      </c>
      <c r="M93">
        <v>0</v>
      </c>
      <c r="N93">
        <v>0</v>
      </c>
      <c r="O93">
        <v>0</v>
      </c>
      <c r="P93">
        <v>0</v>
      </c>
      <c r="Q93">
        <v>-3</v>
      </c>
      <c r="R93">
        <v>-3</v>
      </c>
      <c r="S93">
        <v>0</v>
      </c>
      <c r="T93">
        <v>22</v>
      </c>
      <c r="U93">
        <v>0</v>
      </c>
      <c r="V93">
        <v>1</v>
      </c>
      <c r="W93">
        <v>0</v>
      </c>
      <c r="X93">
        <v>1</v>
      </c>
      <c r="Y93">
        <v>1</v>
      </c>
      <c r="Z93">
        <v>1</v>
      </c>
      <c r="AA93">
        <v>1</v>
      </c>
      <c r="AB93">
        <v>160</v>
      </c>
      <c r="AC93">
        <v>12</v>
      </c>
      <c r="AD93">
        <v>-3</v>
      </c>
      <c r="AE93">
        <v>-3</v>
      </c>
      <c r="AF93">
        <v>310</v>
      </c>
      <c r="AG93">
        <v>1</v>
      </c>
      <c r="AH93">
        <v>1</v>
      </c>
      <c r="AI93">
        <v>1</v>
      </c>
      <c r="AJ93">
        <v>150</v>
      </c>
      <c r="AK93">
        <v>-3</v>
      </c>
      <c r="AL93">
        <v>-3</v>
      </c>
      <c r="AM93">
        <v>-3</v>
      </c>
      <c r="AN93">
        <v>0</v>
      </c>
      <c r="AO93">
        <v>1</v>
      </c>
      <c r="AP93">
        <v>0</v>
      </c>
      <c r="AQ93">
        <v>0</v>
      </c>
      <c r="AR93">
        <v>0</v>
      </c>
      <c r="AS93">
        <v>0</v>
      </c>
      <c r="AT93">
        <v>0</v>
      </c>
      <c r="AU93">
        <v>0</v>
      </c>
      <c r="AV93">
        <v>160</v>
      </c>
      <c r="AW93">
        <v>4</v>
      </c>
      <c r="AX93">
        <v>12</v>
      </c>
      <c r="AY93">
        <v>-3</v>
      </c>
      <c r="AZ93">
        <v>-3</v>
      </c>
      <c r="BA93">
        <v>7</v>
      </c>
      <c r="BB93">
        <v>332</v>
      </c>
      <c r="BC93">
        <v>432</v>
      </c>
      <c r="BD93">
        <v>1</v>
      </c>
      <c r="BE93">
        <v>142</v>
      </c>
      <c r="BH93">
        <v>10</v>
      </c>
      <c r="BI93">
        <v>0</v>
      </c>
      <c r="BJ93">
        <v>0</v>
      </c>
      <c r="BK93">
        <v>0</v>
      </c>
      <c r="BL93">
        <v>0</v>
      </c>
      <c r="BM93">
        <v>0</v>
      </c>
      <c r="BN93">
        <v>0</v>
      </c>
      <c r="BO93">
        <v>0</v>
      </c>
      <c r="BP93">
        <v>-3</v>
      </c>
      <c r="BQ93">
        <v>-3</v>
      </c>
      <c r="BR93">
        <v>0</v>
      </c>
      <c r="BS93">
        <v>10</v>
      </c>
      <c r="BT93">
        <v>0</v>
      </c>
      <c r="BU93">
        <v>0</v>
      </c>
      <c r="BV93">
        <v>0</v>
      </c>
      <c r="BW93">
        <v>1</v>
      </c>
      <c r="BX93">
        <v>1</v>
      </c>
      <c r="BY93">
        <v>0</v>
      </c>
      <c r="BZ93">
        <v>0</v>
      </c>
      <c r="CA93">
        <v>80</v>
      </c>
      <c r="CB93">
        <v>2</v>
      </c>
      <c r="CC93">
        <v>-3</v>
      </c>
      <c r="CD93">
        <v>-3</v>
      </c>
      <c r="CE93">
        <v>180</v>
      </c>
      <c r="CF93">
        <v>0</v>
      </c>
      <c r="CG93">
        <v>1</v>
      </c>
      <c r="CH93">
        <v>1</v>
      </c>
      <c r="CI93">
        <v>100</v>
      </c>
      <c r="CJ93">
        <v>-3</v>
      </c>
      <c r="CK93">
        <v>-3</v>
      </c>
      <c r="CL93">
        <v>-3</v>
      </c>
      <c r="CM93">
        <v>0</v>
      </c>
      <c r="CN93">
        <v>0</v>
      </c>
      <c r="CO93">
        <v>0</v>
      </c>
      <c r="CP93">
        <v>0</v>
      </c>
      <c r="CQ93">
        <v>0</v>
      </c>
      <c r="CR93">
        <v>0</v>
      </c>
      <c r="CS93">
        <v>0</v>
      </c>
      <c r="CT93">
        <v>0</v>
      </c>
      <c r="CU93">
        <v>80</v>
      </c>
      <c r="CV93">
        <v>2</v>
      </c>
      <c r="CW93">
        <v>2</v>
      </c>
      <c r="CX93">
        <v>-3</v>
      </c>
      <c r="CY93">
        <v>-3</v>
      </c>
      <c r="CZ93">
        <v>0</v>
      </c>
      <c r="DA93">
        <v>190</v>
      </c>
      <c r="DB93">
        <v>190</v>
      </c>
      <c r="DC93">
        <v>0</v>
      </c>
      <c r="DD93">
        <v>-142</v>
      </c>
      <c r="DG93">
        <v>14.213746223564954</v>
      </c>
      <c r="DH93">
        <v>0</v>
      </c>
      <c r="DI93">
        <v>9.8565643045576792</v>
      </c>
      <c r="DJ93">
        <v>9.721835649312748</v>
      </c>
      <c r="DK93">
        <v>0.27365964504155854</v>
      </c>
      <c r="DL93">
        <v>1.2084592145015106E-3</v>
      </c>
      <c r="DM93">
        <v>15.842900302114804</v>
      </c>
      <c r="DN93">
        <v>0.26404833836858005</v>
      </c>
      <c r="DO93">
        <v>0</v>
      </c>
      <c r="DP93">
        <v>0</v>
      </c>
      <c r="DQ93">
        <v>5.2809667673716012</v>
      </c>
      <c r="DR93">
        <v>35.55045917348761</v>
      </c>
      <c r="DS93">
        <v>0</v>
      </c>
      <c r="DT93">
        <v>15.708699553757365</v>
      </c>
      <c r="DU93">
        <v>4.8253885938809278</v>
      </c>
      <c r="DV93">
        <v>0.99879154078549848</v>
      </c>
      <c r="DW93">
        <v>0.99033232628398793</v>
      </c>
      <c r="DX93">
        <v>0.82915407854984902</v>
      </c>
      <c r="DY93">
        <v>0.38386702682499541</v>
      </c>
      <c r="DZ93">
        <v>118.30226405358545</v>
      </c>
      <c r="EA93">
        <v>7.7093565922597609</v>
      </c>
      <c r="EB93">
        <v>0</v>
      </c>
      <c r="EC93">
        <v>0</v>
      </c>
      <c r="ED93">
        <v>228.78121917791267</v>
      </c>
      <c r="EE93">
        <v>0.61718400343676172</v>
      </c>
      <c r="EF93">
        <v>0.53669662226319692</v>
      </c>
      <c r="EG93">
        <v>0.73588003826170278</v>
      </c>
      <c r="EH93">
        <v>109.34571033768856</v>
      </c>
      <c r="EI93">
        <v>0</v>
      </c>
      <c r="EJ93">
        <v>0</v>
      </c>
      <c r="EK93">
        <v>0</v>
      </c>
      <c r="EL93">
        <v>8.4293064885247015E-2</v>
      </c>
      <c r="EM93">
        <v>0.27021903945432901</v>
      </c>
      <c r="EN93">
        <v>0.22930513595166163</v>
      </c>
      <c r="EO93">
        <v>0.22930513595166163</v>
      </c>
      <c r="EP93">
        <v>0.29909365558912387</v>
      </c>
      <c r="EQ93">
        <v>0.29909365558912387</v>
      </c>
      <c r="ER93">
        <v>8.6238670694864048</v>
      </c>
      <c r="ES93">
        <v>8.6238670694864048</v>
      </c>
      <c r="ET93">
        <v>133.36676566514484</v>
      </c>
      <c r="EU93">
        <v>3.2021449724443309</v>
      </c>
      <c r="EV93">
        <v>8.2740936684637596</v>
      </c>
      <c r="EW93">
        <v>0</v>
      </c>
      <c r="EX93">
        <v>0</v>
      </c>
      <c r="EY93">
        <v>14.460530125262938</v>
      </c>
      <c r="EZ93">
        <v>310.16449682638842</v>
      </c>
      <c r="FA93">
        <v>330.19109633153596</v>
      </c>
      <c r="FB93">
        <v>0.8087414038135573</v>
      </c>
      <c r="FC93">
        <v>-14.019399918719483</v>
      </c>
      <c r="FD93">
        <v>0.87911531025225875</v>
      </c>
      <c r="FF93">
        <v>14.213746223564954</v>
      </c>
      <c r="FG93">
        <v>0</v>
      </c>
      <c r="FH93">
        <v>2.9165782435063923</v>
      </c>
      <c r="FI93">
        <v>2.8616868821374313</v>
      </c>
      <c r="FJ93">
        <v>0.70120761903761486</v>
      </c>
      <c r="FK93">
        <v>1.2084592145015106E-3</v>
      </c>
      <c r="FL93">
        <v>41.312774127497192</v>
      </c>
      <c r="FM93">
        <v>0.68854623545828708</v>
      </c>
      <c r="FN93">
        <v>0</v>
      </c>
      <c r="FO93">
        <v>0</v>
      </c>
      <c r="FP93">
        <v>13.77092470916573</v>
      </c>
      <c r="FQ93">
        <v>56.969426475975986</v>
      </c>
      <c r="FR93">
        <v>5.1473168018250463E-2</v>
      </c>
      <c r="FS93">
        <v>7.5763533156127707</v>
      </c>
      <c r="FT93">
        <v>2.4814716274405613</v>
      </c>
      <c r="FU93">
        <v>0.99879154078549848</v>
      </c>
      <c r="FV93">
        <v>0.99033232628398793</v>
      </c>
      <c r="FW93">
        <v>0.67581428218561634</v>
      </c>
      <c r="FX93">
        <v>0</v>
      </c>
      <c r="FY93">
        <v>83.451724387996819</v>
      </c>
      <c r="FZ93">
        <v>4.3201404923046258</v>
      </c>
      <c r="GA93">
        <v>0</v>
      </c>
      <c r="GB93">
        <v>0</v>
      </c>
      <c r="GC93">
        <v>172.00762324341218</v>
      </c>
      <c r="GD93">
        <v>0.39848683736610835</v>
      </c>
      <c r="GE93">
        <v>0.57813181304797778</v>
      </c>
      <c r="GF93">
        <v>0.68650025760772726</v>
      </c>
      <c r="GG93">
        <v>87.30891898112381</v>
      </c>
      <c r="GH93">
        <v>0</v>
      </c>
      <c r="GI93">
        <v>0</v>
      </c>
      <c r="GJ93">
        <v>0</v>
      </c>
      <c r="GK93">
        <v>1.934481168200386E-2</v>
      </c>
      <c r="GL93">
        <v>6.1177360164351935E-2</v>
      </c>
      <c r="GM93">
        <v>0.22930513595166163</v>
      </c>
      <c r="GN93">
        <v>0.22930513595166163</v>
      </c>
      <c r="GO93">
        <v>0.29909365558912387</v>
      </c>
      <c r="GP93">
        <v>0.29909365558912387</v>
      </c>
      <c r="GQ93">
        <v>8.6238670694864048</v>
      </c>
      <c r="GR93">
        <v>8.6238670694864048</v>
      </c>
      <c r="GS93">
        <v>120.36845067936984</v>
      </c>
      <c r="GT93">
        <v>2.6649381492551028</v>
      </c>
      <c r="GU93">
        <v>5.2560287155664795</v>
      </c>
      <c r="GV93">
        <v>0</v>
      </c>
      <c r="GW93">
        <v>0</v>
      </c>
      <c r="GX93">
        <v>4.4257226388434141</v>
      </c>
      <c r="GY93">
        <v>247.54562545045371</v>
      </c>
      <c r="GZ93">
        <v>245.9061411102538</v>
      </c>
      <c r="HA93">
        <v>0.1912585961864427</v>
      </c>
      <c r="HB93">
        <v>-47.075404541014336</v>
      </c>
      <c r="HC93">
        <v>0.12088468974774125</v>
      </c>
    </row>
    <row r="94" spans="1:211" x14ac:dyDescent="0.25">
      <c r="A94" t="s">
        <v>3720</v>
      </c>
      <c r="B94">
        <v>89</v>
      </c>
      <c r="C94">
        <v>4990</v>
      </c>
      <c r="D94">
        <v>5511</v>
      </c>
      <c r="E94">
        <v>2556</v>
      </c>
      <c r="F94">
        <v>6443</v>
      </c>
      <c r="G94">
        <v>1690</v>
      </c>
      <c r="H94">
        <v>4063</v>
      </c>
      <c r="I94">
        <v>15</v>
      </c>
      <c r="J94">
        <v>9</v>
      </c>
      <c r="K94">
        <v>0</v>
      </c>
      <c r="L94">
        <v>3</v>
      </c>
      <c r="M94">
        <v>0</v>
      </c>
      <c r="N94">
        <v>0</v>
      </c>
      <c r="O94">
        <v>0</v>
      </c>
      <c r="P94">
        <v>0</v>
      </c>
      <c r="Q94">
        <v>-3</v>
      </c>
      <c r="R94">
        <v>-3</v>
      </c>
      <c r="S94">
        <v>0</v>
      </c>
      <c r="T94">
        <v>18</v>
      </c>
      <c r="U94">
        <v>0</v>
      </c>
      <c r="V94">
        <v>0</v>
      </c>
      <c r="W94">
        <v>0</v>
      </c>
      <c r="X94">
        <v>1</v>
      </c>
      <c r="Y94">
        <v>1</v>
      </c>
      <c r="Z94">
        <v>1</v>
      </c>
      <c r="AA94">
        <v>0</v>
      </c>
      <c r="AB94">
        <v>120</v>
      </c>
      <c r="AC94">
        <v>6</v>
      </c>
      <c r="AD94">
        <v>-3</v>
      </c>
      <c r="AE94">
        <v>-3</v>
      </c>
      <c r="AF94">
        <v>220</v>
      </c>
      <c r="AG94">
        <v>0</v>
      </c>
      <c r="AH94">
        <v>1</v>
      </c>
      <c r="AI94">
        <v>1</v>
      </c>
      <c r="AJ94">
        <v>100</v>
      </c>
      <c r="AK94">
        <v>-3</v>
      </c>
      <c r="AL94">
        <v>-3</v>
      </c>
      <c r="AM94">
        <v>-3</v>
      </c>
      <c r="AN94">
        <v>0</v>
      </c>
      <c r="AO94">
        <v>0</v>
      </c>
      <c r="AP94">
        <v>1</v>
      </c>
      <c r="AQ94">
        <v>0</v>
      </c>
      <c r="AR94">
        <v>1</v>
      </c>
      <c r="AS94">
        <v>0</v>
      </c>
      <c r="AT94">
        <v>30</v>
      </c>
      <c r="AU94">
        <v>0</v>
      </c>
      <c r="AV94">
        <v>120</v>
      </c>
      <c r="AW94">
        <v>3</v>
      </c>
      <c r="AX94">
        <v>6</v>
      </c>
      <c r="AY94">
        <v>-3</v>
      </c>
      <c r="AZ94">
        <v>-3</v>
      </c>
      <c r="BA94">
        <v>3</v>
      </c>
      <c r="BB94">
        <v>238</v>
      </c>
      <c r="BC94">
        <v>238</v>
      </c>
      <c r="BD94">
        <v>0</v>
      </c>
      <c r="BE94">
        <v>-132</v>
      </c>
      <c r="BH94">
        <v>15</v>
      </c>
      <c r="BI94">
        <v>0</v>
      </c>
      <c r="BJ94">
        <v>44</v>
      </c>
      <c r="BK94">
        <v>44</v>
      </c>
      <c r="BL94">
        <v>0</v>
      </c>
      <c r="BM94">
        <v>0</v>
      </c>
      <c r="BN94">
        <v>0</v>
      </c>
      <c r="BO94">
        <v>0</v>
      </c>
      <c r="BP94">
        <v>-3</v>
      </c>
      <c r="BQ94">
        <v>-3</v>
      </c>
      <c r="BR94">
        <v>0</v>
      </c>
      <c r="BS94">
        <v>59</v>
      </c>
      <c r="BT94">
        <v>0</v>
      </c>
      <c r="BU94">
        <v>33</v>
      </c>
      <c r="BV94">
        <v>11</v>
      </c>
      <c r="BW94">
        <v>1</v>
      </c>
      <c r="BX94">
        <v>1</v>
      </c>
      <c r="BY94">
        <v>1</v>
      </c>
      <c r="BZ94">
        <v>0</v>
      </c>
      <c r="CA94">
        <v>120</v>
      </c>
      <c r="CB94">
        <v>6</v>
      </c>
      <c r="CC94">
        <v>-3</v>
      </c>
      <c r="CD94">
        <v>-3</v>
      </c>
      <c r="CE94">
        <v>281</v>
      </c>
      <c r="CF94">
        <v>1</v>
      </c>
      <c r="CG94">
        <v>1</v>
      </c>
      <c r="CH94">
        <v>1</v>
      </c>
      <c r="CI94">
        <v>150</v>
      </c>
      <c r="CJ94">
        <v>-3</v>
      </c>
      <c r="CK94">
        <v>-3</v>
      </c>
      <c r="CL94">
        <v>-3</v>
      </c>
      <c r="CM94">
        <v>1</v>
      </c>
      <c r="CN94">
        <v>0</v>
      </c>
      <c r="CO94">
        <v>0</v>
      </c>
      <c r="CP94">
        <v>1</v>
      </c>
      <c r="CQ94">
        <v>0</v>
      </c>
      <c r="CR94">
        <v>1</v>
      </c>
      <c r="CS94">
        <v>0</v>
      </c>
      <c r="CT94">
        <v>30</v>
      </c>
      <c r="CU94">
        <v>120</v>
      </c>
      <c r="CV94">
        <v>3</v>
      </c>
      <c r="CW94">
        <v>6</v>
      </c>
      <c r="CX94">
        <v>-3</v>
      </c>
      <c r="CY94">
        <v>-3</v>
      </c>
      <c r="CZ94">
        <v>55</v>
      </c>
      <c r="DA94">
        <v>370</v>
      </c>
      <c r="DB94">
        <v>390</v>
      </c>
      <c r="DC94">
        <v>1</v>
      </c>
      <c r="DD94">
        <v>132</v>
      </c>
      <c r="DG94">
        <v>14.213746223564954</v>
      </c>
      <c r="DH94">
        <v>4.2294200636805765</v>
      </c>
      <c r="DI94">
        <v>4.3080366804671142</v>
      </c>
      <c r="DJ94">
        <v>5.6379674241359181</v>
      </c>
      <c r="DK94">
        <v>0.51525072613105627</v>
      </c>
      <c r="DL94">
        <v>1.2084592145015106E-3</v>
      </c>
      <c r="DM94">
        <v>30.713883550705702</v>
      </c>
      <c r="DN94">
        <v>0.51189805917842857</v>
      </c>
      <c r="DO94">
        <v>0</v>
      </c>
      <c r="DP94">
        <v>0</v>
      </c>
      <c r="DQ94">
        <v>10.237961183568572</v>
      </c>
      <c r="DR94">
        <v>49.223109493999857</v>
      </c>
      <c r="DS94">
        <v>7.4845156276344776E-2</v>
      </c>
      <c r="DT94">
        <v>0</v>
      </c>
      <c r="DU94">
        <v>0</v>
      </c>
      <c r="DV94">
        <v>0.99879154078549848</v>
      </c>
      <c r="DW94">
        <v>0.99033232628398793</v>
      </c>
      <c r="DX94">
        <v>0.82915407854984902</v>
      </c>
      <c r="DY94">
        <v>2.4531590623630424E-2</v>
      </c>
      <c r="DZ94">
        <v>98.806752077445353</v>
      </c>
      <c r="EA94">
        <v>6.3283222776394314</v>
      </c>
      <c r="EB94">
        <v>0</v>
      </c>
      <c r="EC94">
        <v>0</v>
      </c>
      <c r="ED94">
        <v>210.55524407125046</v>
      </c>
      <c r="EE94">
        <v>0.55172904560337321</v>
      </c>
      <c r="EF94">
        <v>0.67154923595444038</v>
      </c>
      <c r="EG94">
        <v>0.76394161526821658</v>
      </c>
      <c r="EH94">
        <v>115.25739000506485</v>
      </c>
      <c r="EI94">
        <v>0</v>
      </c>
      <c r="EJ94">
        <v>0</v>
      </c>
      <c r="EK94">
        <v>0</v>
      </c>
      <c r="EL94">
        <v>1.7949171878898773E-2</v>
      </c>
      <c r="EM94">
        <v>0.1716744156780563</v>
      </c>
      <c r="EN94">
        <v>0.22930513595166163</v>
      </c>
      <c r="EO94">
        <v>0.22930513595166163</v>
      </c>
      <c r="EP94">
        <v>0.29909365558912387</v>
      </c>
      <c r="EQ94">
        <v>0.29909365558912387</v>
      </c>
      <c r="ER94">
        <v>8.6238670694864048</v>
      </c>
      <c r="ES94">
        <v>8.6238670694864048</v>
      </c>
      <c r="ET94">
        <v>123.95034263328721</v>
      </c>
      <c r="EU94">
        <v>2.842809536242966</v>
      </c>
      <c r="EV94">
        <v>7.2660180093842399</v>
      </c>
      <c r="EW94">
        <v>0</v>
      </c>
      <c r="EX94">
        <v>0</v>
      </c>
      <c r="EY94">
        <v>3.9286567519285795</v>
      </c>
      <c r="EZ94">
        <v>275.68568944349875</v>
      </c>
      <c r="FA94">
        <v>287.73115707530462</v>
      </c>
      <c r="FB94">
        <v>0.15231467001201449</v>
      </c>
      <c r="FC94">
        <v>-12.910880558427962</v>
      </c>
      <c r="FD94">
        <v>0.24712146788594455</v>
      </c>
      <c r="FF94">
        <v>14.213746223564954</v>
      </c>
      <c r="FG94">
        <v>5.1532648401087233E-2</v>
      </c>
      <c r="FH94">
        <v>33.970897738497968</v>
      </c>
      <c r="FI94">
        <v>33.984103196704766</v>
      </c>
      <c r="FJ94">
        <v>0.55178870050413154</v>
      </c>
      <c r="FK94">
        <v>1.2084592145015106E-3</v>
      </c>
      <c r="FL94">
        <v>32.646557147741767</v>
      </c>
      <c r="FM94">
        <v>0.54410928579569606</v>
      </c>
      <c r="FN94">
        <v>0</v>
      </c>
      <c r="FO94">
        <v>0</v>
      </c>
      <c r="FP94">
        <v>10.88218571591392</v>
      </c>
      <c r="FQ94">
        <v>71.524838599772039</v>
      </c>
      <c r="FR94">
        <v>0</v>
      </c>
      <c r="FS94">
        <v>7.2377518850064098</v>
      </c>
      <c r="FT94">
        <v>2.3246662229911905</v>
      </c>
      <c r="FU94">
        <v>0.99879154078549848</v>
      </c>
      <c r="FV94">
        <v>0.99033232628398793</v>
      </c>
      <c r="FW94">
        <v>0.82915407854984902</v>
      </c>
      <c r="FX94">
        <v>0.38016884256598393</v>
      </c>
      <c r="FY94">
        <v>107.07817963123863</v>
      </c>
      <c r="FZ94">
        <v>7.4375687827570847</v>
      </c>
      <c r="GA94">
        <v>0</v>
      </c>
      <c r="GB94">
        <v>0</v>
      </c>
      <c r="GC94">
        <v>245.22916382926823</v>
      </c>
      <c r="GD94">
        <v>0.74695578896149328</v>
      </c>
      <c r="GE94">
        <v>0.82741569082949606</v>
      </c>
      <c r="GF94">
        <v>0.77958609175298077</v>
      </c>
      <c r="GG94">
        <v>118.66314199395771</v>
      </c>
      <c r="GH94">
        <v>0</v>
      </c>
      <c r="GI94">
        <v>0</v>
      </c>
      <c r="GJ94">
        <v>0</v>
      </c>
      <c r="GK94">
        <v>0.77078273653056872</v>
      </c>
      <c r="GL94">
        <v>0.27625588651957655</v>
      </c>
      <c r="GM94">
        <v>0.22930513595166163</v>
      </c>
      <c r="GN94">
        <v>0.22930513595166163</v>
      </c>
      <c r="GO94">
        <v>0.29909365558912387</v>
      </c>
      <c r="GP94">
        <v>0.29909365558912387</v>
      </c>
      <c r="GQ94">
        <v>8.6238670694864048</v>
      </c>
      <c r="GR94">
        <v>8.6238670694864048</v>
      </c>
      <c r="GS94">
        <v>138.82005724332669</v>
      </c>
      <c r="GT94">
        <v>3.1984467881853194</v>
      </c>
      <c r="GU94">
        <v>8.3269059855358822</v>
      </c>
      <c r="GV94">
        <v>0</v>
      </c>
      <c r="GW94">
        <v>0</v>
      </c>
      <c r="GX94">
        <v>37.90026983545922</v>
      </c>
      <c r="GY94">
        <v>350.23498278492184</v>
      </c>
      <c r="GZ94">
        <v>389.33444543081191</v>
      </c>
      <c r="HA94">
        <v>0.84768532998798551</v>
      </c>
      <c r="HB94">
        <v>28.357598880046858</v>
      </c>
      <c r="HC94">
        <v>0.75287853211405542</v>
      </c>
    </row>
    <row r="95" spans="1:211" x14ac:dyDescent="0.25">
      <c r="A95" t="s">
        <v>3720</v>
      </c>
      <c r="B95">
        <v>90</v>
      </c>
      <c r="C95">
        <v>2122</v>
      </c>
      <c r="D95">
        <v>3646</v>
      </c>
      <c r="E95">
        <v>6502</v>
      </c>
      <c r="F95">
        <v>4334</v>
      </c>
      <c r="G95">
        <v>599</v>
      </c>
      <c r="H95">
        <v>3802</v>
      </c>
      <c r="I95">
        <v>15</v>
      </c>
      <c r="J95">
        <v>0</v>
      </c>
      <c r="K95">
        <v>33</v>
      </c>
      <c r="L95">
        <v>33</v>
      </c>
      <c r="M95">
        <v>0</v>
      </c>
      <c r="N95">
        <v>0</v>
      </c>
      <c r="O95">
        <v>0</v>
      </c>
      <c r="P95">
        <v>0</v>
      </c>
      <c r="Q95">
        <v>-3</v>
      </c>
      <c r="R95">
        <v>-3</v>
      </c>
      <c r="S95">
        <v>0</v>
      </c>
      <c r="T95">
        <v>48</v>
      </c>
      <c r="U95">
        <v>0</v>
      </c>
      <c r="V95">
        <v>38</v>
      </c>
      <c r="W95">
        <v>12</v>
      </c>
      <c r="X95">
        <v>1</v>
      </c>
      <c r="Y95">
        <v>1</v>
      </c>
      <c r="Z95">
        <v>1</v>
      </c>
      <c r="AA95">
        <v>0</v>
      </c>
      <c r="AB95">
        <v>120</v>
      </c>
      <c r="AC95">
        <v>6</v>
      </c>
      <c r="AD95">
        <v>-3</v>
      </c>
      <c r="AE95">
        <v>-3</v>
      </c>
      <c r="AF95">
        <v>282</v>
      </c>
      <c r="AG95">
        <v>1</v>
      </c>
      <c r="AH95">
        <v>1</v>
      </c>
      <c r="AI95">
        <v>1</v>
      </c>
      <c r="AJ95">
        <v>150</v>
      </c>
      <c r="AK95">
        <v>-3</v>
      </c>
      <c r="AL95">
        <v>-3</v>
      </c>
      <c r="AM95">
        <v>-3</v>
      </c>
      <c r="AN95">
        <v>1</v>
      </c>
      <c r="AO95">
        <v>0</v>
      </c>
      <c r="AP95">
        <v>0</v>
      </c>
      <c r="AQ95">
        <v>0</v>
      </c>
      <c r="AR95">
        <v>3</v>
      </c>
      <c r="AS95">
        <v>0</v>
      </c>
      <c r="AT95">
        <v>75</v>
      </c>
      <c r="AU95">
        <v>0</v>
      </c>
      <c r="AV95">
        <v>120</v>
      </c>
      <c r="AW95">
        <v>3</v>
      </c>
      <c r="AX95">
        <v>6</v>
      </c>
      <c r="AY95">
        <v>-3</v>
      </c>
      <c r="AZ95">
        <v>-3</v>
      </c>
      <c r="BA95">
        <v>45</v>
      </c>
      <c r="BB95">
        <v>330</v>
      </c>
      <c r="BC95">
        <v>350</v>
      </c>
      <c r="BD95">
        <v>0</v>
      </c>
      <c r="BE95">
        <v>-90</v>
      </c>
      <c r="BH95">
        <v>15</v>
      </c>
      <c r="BI95">
        <v>0</v>
      </c>
      <c r="BJ95">
        <v>0</v>
      </c>
      <c r="BK95">
        <v>0</v>
      </c>
      <c r="BL95">
        <v>1</v>
      </c>
      <c r="BM95">
        <v>0</v>
      </c>
      <c r="BN95">
        <v>60</v>
      </c>
      <c r="BO95">
        <v>1</v>
      </c>
      <c r="BP95">
        <v>-3</v>
      </c>
      <c r="BQ95">
        <v>-3</v>
      </c>
      <c r="BR95">
        <v>20</v>
      </c>
      <c r="BS95">
        <v>75</v>
      </c>
      <c r="BT95">
        <v>0</v>
      </c>
      <c r="BU95">
        <v>0</v>
      </c>
      <c r="BV95">
        <v>0</v>
      </c>
      <c r="BW95">
        <v>1</v>
      </c>
      <c r="BX95">
        <v>1</v>
      </c>
      <c r="BY95">
        <v>1</v>
      </c>
      <c r="BZ95">
        <v>1</v>
      </c>
      <c r="CA95">
        <v>120</v>
      </c>
      <c r="CB95">
        <v>11</v>
      </c>
      <c r="CC95">
        <v>-3</v>
      </c>
      <c r="CD95">
        <v>-3</v>
      </c>
      <c r="CE95">
        <v>270</v>
      </c>
      <c r="CF95">
        <v>1</v>
      </c>
      <c r="CG95">
        <v>1</v>
      </c>
      <c r="CH95">
        <v>1</v>
      </c>
      <c r="CI95">
        <v>150</v>
      </c>
      <c r="CJ95">
        <v>-3</v>
      </c>
      <c r="CK95">
        <v>-3</v>
      </c>
      <c r="CL95">
        <v>-3</v>
      </c>
      <c r="CM95">
        <v>0</v>
      </c>
      <c r="CN95">
        <v>1</v>
      </c>
      <c r="CO95">
        <v>0</v>
      </c>
      <c r="CP95">
        <v>0</v>
      </c>
      <c r="CQ95">
        <v>0</v>
      </c>
      <c r="CR95">
        <v>3</v>
      </c>
      <c r="CS95">
        <v>0</v>
      </c>
      <c r="CT95">
        <v>75</v>
      </c>
      <c r="CU95">
        <v>180</v>
      </c>
      <c r="CV95">
        <v>4</v>
      </c>
      <c r="CW95">
        <v>12</v>
      </c>
      <c r="CX95">
        <v>-3</v>
      </c>
      <c r="CY95">
        <v>-3</v>
      </c>
      <c r="CZ95">
        <v>0</v>
      </c>
      <c r="DA95">
        <v>420</v>
      </c>
      <c r="DB95">
        <v>520</v>
      </c>
      <c r="DC95">
        <v>1</v>
      </c>
      <c r="DD95">
        <v>90</v>
      </c>
      <c r="DG95">
        <v>14.213746223564954</v>
      </c>
      <c r="DH95">
        <v>0</v>
      </c>
      <c r="DI95">
        <v>29.76835982736657</v>
      </c>
      <c r="DJ95">
        <v>29.603162777515262</v>
      </c>
      <c r="DK95">
        <v>0.74649345195927785</v>
      </c>
      <c r="DL95">
        <v>1.2084592145015106E-3</v>
      </c>
      <c r="DM95">
        <v>44.622201730918945</v>
      </c>
      <c r="DN95">
        <v>0.74370336218198263</v>
      </c>
      <c r="DO95">
        <v>0</v>
      </c>
      <c r="DP95">
        <v>0</v>
      </c>
      <c r="DQ95">
        <v>14.874067243639651</v>
      </c>
      <c r="DR95">
        <v>89.309046034975864</v>
      </c>
      <c r="DS95">
        <v>5.2854928262416695E-2</v>
      </c>
      <c r="DT95">
        <v>36.689498139013935</v>
      </c>
      <c r="DU95">
        <v>11.895838240096655</v>
      </c>
      <c r="DV95">
        <v>0.99879154078549848</v>
      </c>
      <c r="DW95">
        <v>0.99033232628398793</v>
      </c>
      <c r="DX95">
        <v>0.82915407854984902</v>
      </c>
      <c r="DY95">
        <v>0</v>
      </c>
      <c r="DZ95">
        <v>94.36596731109772</v>
      </c>
      <c r="EA95">
        <v>5.8779225668518045</v>
      </c>
      <c r="EB95">
        <v>0</v>
      </c>
      <c r="EC95">
        <v>0</v>
      </c>
      <c r="ED95">
        <v>229.2732592721834</v>
      </c>
      <c r="EE95">
        <v>0.80739463679084411</v>
      </c>
      <c r="EF95">
        <v>0.84660706945002251</v>
      </c>
      <c r="EG95">
        <v>0.78300229799495824</v>
      </c>
      <c r="EH95">
        <v>118.66314199395771</v>
      </c>
      <c r="EI95">
        <v>0</v>
      </c>
      <c r="EJ95">
        <v>0</v>
      </c>
      <c r="EK95">
        <v>0</v>
      </c>
      <c r="EL95">
        <v>0.87115936566330043</v>
      </c>
      <c r="EM95">
        <v>0.13200134554949894</v>
      </c>
      <c r="EN95">
        <v>0.22930513595166163</v>
      </c>
      <c r="EO95">
        <v>0.22930513595166163</v>
      </c>
      <c r="EP95">
        <v>0.29909365558912387</v>
      </c>
      <c r="EQ95">
        <v>0.29909365558912387</v>
      </c>
      <c r="ER95">
        <v>8.6238670694864048</v>
      </c>
      <c r="ES95">
        <v>8.6238670694864048</v>
      </c>
      <c r="ET95">
        <v>127.60518506841308</v>
      </c>
      <c r="EU95">
        <v>2.8182779456193359</v>
      </c>
      <c r="EV95">
        <v>6.7282372249761497</v>
      </c>
      <c r="EW95">
        <v>0</v>
      </c>
      <c r="EX95">
        <v>0</v>
      </c>
      <c r="EY95">
        <v>42.450671334467017</v>
      </c>
      <c r="EZ95">
        <v>359.62474225219665</v>
      </c>
      <c r="FA95">
        <v>360.20287211599089</v>
      </c>
      <c r="FB95">
        <v>0.70485288030611826</v>
      </c>
      <c r="FC95">
        <v>-10.297485918061838</v>
      </c>
      <c r="FD95">
        <v>0.28681945443369816</v>
      </c>
      <c r="FF95">
        <v>14.213746223564954</v>
      </c>
      <c r="FG95">
        <v>0</v>
      </c>
      <c r="FH95">
        <v>2.23245601639278</v>
      </c>
      <c r="FI95">
        <v>2.1725941364039381</v>
      </c>
      <c r="FJ95">
        <v>0.76344410876132929</v>
      </c>
      <c r="FK95">
        <v>1.2084592145015106E-3</v>
      </c>
      <c r="FL95">
        <v>52.766070889364379</v>
      </c>
      <c r="FM95">
        <v>0.87943451482273982</v>
      </c>
      <c r="FN95">
        <v>0</v>
      </c>
      <c r="FO95">
        <v>0</v>
      </c>
      <c r="FP95">
        <v>17.588690296454796</v>
      </c>
      <c r="FQ95">
        <v>64.080310878641114</v>
      </c>
      <c r="FR95">
        <v>3.763280439418739E-2</v>
      </c>
      <c r="FS95">
        <v>1.9857435465034539</v>
      </c>
      <c r="FT95">
        <v>0.6961636310256063</v>
      </c>
      <c r="FU95">
        <v>0.99879154078549848</v>
      </c>
      <c r="FV95">
        <v>0.99033232628398793</v>
      </c>
      <c r="FW95">
        <v>0.82915407854984902</v>
      </c>
      <c r="FX95">
        <v>0.56248376688181156</v>
      </c>
      <c r="FY95">
        <v>102.44173748713651</v>
      </c>
      <c r="FZ95">
        <v>8.0258311346284508</v>
      </c>
      <c r="GA95">
        <v>0</v>
      </c>
      <c r="GB95">
        <v>0</v>
      </c>
      <c r="GC95">
        <v>232.57717515506593</v>
      </c>
      <c r="GD95">
        <v>0.69352783762526793</v>
      </c>
      <c r="GE95">
        <v>0.82191880157665409</v>
      </c>
      <c r="GF95">
        <v>0.59669281060721957</v>
      </c>
      <c r="GG95">
        <v>118.66314199395771</v>
      </c>
      <c r="GH95">
        <v>0</v>
      </c>
      <c r="GI95">
        <v>0</v>
      </c>
      <c r="GJ95">
        <v>0</v>
      </c>
      <c r="GK95">
        <v>1.3142858378733191E-2</v>
      </c>
      <c r="GL95">
        <v>0.28769620839840815</v>
      </c>
      <c r="GM95">
        <v>0.22930513595166163</v>
      </c>
      <c r="GN95">
        <v>0.22930513595166163</v>
      </c>
      <c r="GO95">
        <v>0.29909365558912387</v>
      </c>
      <c r="GP95">
        <v>0.29909365558912387</v>
      </c>
      <c r="GQ95">
        <v>8.6238670694864048</v>
      </c>
      <c r="GR95">
        <v>8.6238670694864048</v>
      </c>
      <c r="GS95">
        <v>152.81915879650066</v>
      </c>
      <c r="GT95">
        <v>3.3807617125011467</v>
      </c>
      <c r="GU95">
        <v>8.4250755287009067</v>
      </c>
      <c r="GV95">
        <v>0</v>
      </c>
      <c r="GW95">
        <v>0</v>
      </c>
      <c r="GX95">
        <v>1.8665330974872572</v>
      </c>
      <c r="GY95">
        <v>321.81874930906179</v>
      </c>
      <c r="GZ95">
        <v>369.64168117055863</v>
      </c>
      <c r="HA95">
        <v>0.29514711969388174</v>
      </c>
      <c r="HB95">
        <v>23.784395485174024</v>
      </c>
      <c r="HC95">
        <v>0.71318054556630184</v>
      </c>
    </row>
    <row r="96" spans="1:211" x14ac:dyDescent="0.25">
      <c r="A96" t="s">
        <v>3720</v>
      </c>
      <c r="B96">
        <v>91</v>
      </c>
      <c r="C96">
        <v>6348</v>
      </c>
      <c r="D96">
        <v>3196</v>
      </c>
      <c r="E96">
        <v>3721</v>
      </c>
      <c r="F96">
        <v>1648</v>
      </c>
      <c r="G96">
        <v>3490</v>
      </c>
      <c r="H96">
        <v>5468</v>
      </c>
      <c r="I96">
        <v>15</v>
      </c>
      <c r="J96">
        <v>0</v>
      </c>
      <c r="K96">
        <v>0</v>
      </c>
      <c r="L96">
        <v>0</v>
      </c>
      <c r="M96">
        <v>1</v>
      </c>
      <c r="N96">
        <v>0</v>
      </c>
      <c r="O96">
        <v>60</v>
      </c>
      <c r="P96">
        <v>1</v>
      </c>
      <c r="Q96">
        <v>-3</v>
      </c>
      <c r="R96">
        <v>-3</v>
      </c>
      <c r="S96">
        <v>20</v>
      </c>
      <c r="T96">
        <v>75</v>
      </c>
      <c r="U96">
        <v>0</v>
      </c>
      <c r="V96">
        <v>0</v>
      </c>
      <c r="W96">
        <v>0</v>
      </c>
      <c r="X96">
        <v>1</v>
      </c>
      <c r="Y96">
        <v>1</v>
      </c>
      <c r="Z96">
        <v>1</v>
      </c>
      <c r="AA96">
        <v>0</v>
      </c>
      <c r="AB96">
        <v>80</v>
      </c>
      <c r="AC96">
        <v>5</v>
      </c>
      <c r="AD96">
        <v>-3</v>
      </c>
      <c r="AE96">
        <v>-3</v>
      </c>
      <c r="AF96">
        <v>180</v>
      </c>
      <c r="AG96">
        <v>1</v>
      </c>
      <c r="AH96">
        <v>1</v>
      </c>
      <c r="AI96">
        <v>0</v>
      </c>
      <c r="AJ96">
        <v>100</v>
      </c>
      <c r="AK96">
        <v>-3</v>
      </c>
      <c r="AL96">
        <v>-3</v>
      </c>
      <c r="AM96">
        <v>-3</v>
      </c>
      <c r="AN96">
        <v>0</v>
      </c>
      <c r="AO96">
        <v>0</v>
      </c>
      <c r="AP96">
        <v>1</v>
      </c>
      <c r="AQ96">
        <v>5</v>
      </c>
      <c r="AR96">
        <v>0</v>
      </c>
      <c r="AS96">
        <v>0</v>
      </c>
      <c r="AT96">
        <v>5</v>
      </c>
      <c r="AU96">
        <v>25</v>
      </c>
      <c r="AV96">
        <v>140</v>
      </c>
      <c r="AW96">
        <v>3</v>
      </c>
      <c r="AX96">
        <v>6</v>
      </c>
      <c r="AY96">
        <v>-3</v>
      </c>
      <c r="AZ96">
        <v>-3</v>
      </c>
      <c r="BA96">
        <v>0</v>
      </c>
      <c r="BB96">
        <v>280</v>
      </c>
      <c r="BC96">
        <v>280</v>
      </c>
      <c r="BD96">
        <v>1</v>
      </c>
      <c r="BE96">
        <v>3</v>
      </c>
      <c r="BH96">
        <v>10</v>
      </c>
      <c r="BI96">
        <v>0</v>
      </c>
      <c r="BJ96">
        <v>1</v>
      </c>
      <c r="BK96">
        <v>1</v>
      </c>
      <c r="BL96">
        <v>1</v>
      </c>
      <c r="BM96">
        <v>0</v>
      </c>
      <c r="BN96">
        <v>60</v>
      </c>
      <c r="BO96">
        <v>1</v>
      </c>
      <c r="BP96">
        <v>-3</v>
      </c>
      <c r="BQ96">
        <v>-3</v>
      </c>
      <c r="BR96">
        <v>20</v>
      </c>
      <c r="BS96">
        <v>71</v>
      </c>
      <c r="BT96">
        <v>1</v>
      </c>
      <c r="BU96">
        <v>64</v>
      </c>
      <c r="BV96">
        <v>21</v>
      </c>
      <c r="BW96">
        <v>1</v>
      </c>
      <c r="BX96">
        <v>1</v>
      </c>
      <c r="BY96">
        <v>1</v>
      </c>
      <c r="BZ96">
        <v>0</v>
      </c>
      <c r="CA96">
        <v>80</v>
      </c>
      <c r="CB96">
        <v>5</v>
      </c>
      <c r="CC96">
        <v>-3</v>
      </c>
      <c r="CD96">
        <v>-3</v>
      </c>
      <c r="CE96">
        <v>201</v>
      </c>
      <c r="CF96">
        <v>1</v>
      </c>
      <c r="CG96">
        <v>1</v>
      </c>
      <c r="CH96">
        <v>0</v>
      </c>
      <c r="CI96">
        <v>100</v>
      </c>
      <c r="CJ96">
        <v>-3</v>
      </c>
      <c r="CK96">
        <v>-3</v>
      </c>
      <c r="CL96">
        <v>-3</v>
      </c>
      <c r="CM96">
        <v>0</v>
      </c>
      <c r="CN96">
        <v>0</v>
      </c>
      <c r="CO96">
        <v>5</v>
      </c>
      <c r="CP96">
        <v>1</v>
      </c>
      <c r="CQ96">
        <v>0</v>
      </c>
      <c r="CR96">
        <v>0</v>
      </c>
      <c r="CS96">
        <v>25</v>
      </c>
      <c r="CT96">
        <v>5</v>
      </c>
      <c r="CU96">
        <v>140</v>
      </c>
      <c r="CV96">
        <v>3</v>
      </c>
      <c r="CW96">
        <v>6</v>
      </c>
      <c r="CX96">
        <v>-3</v>
      </c>
      <c r="CY96">
        <v>-3</v>
      </c>
      <c r="CZ96">
        <v>22</v>
      </c>
      <c r="DA96">
        <v>277</v>
      </c>
      <c r="DB96">
        <v>277</v>
      </c>
      <c r="DC96">
        <v>0</v>
      </c>
      <c r="DD96">
        <v>-3</v>
      </c>
      <c r="DG96">
        <v>14.213746223564954</v>
      </c>
      <c r="DH96">
        <v>0</v>
      </c>
      <c r="DI96">
        <v>2.7518490892128415</v>
      </c>
      <c r="DJ96">
        <v>2.6637872366743647</v>
      </c>
      <c r="DK96">
        <v>0.62542974072159652</v>
      </c>
      <c r="DL96">
        <v>1.2084592145015106E-3</v>
      </c>
      <c r="DM96">
        <v>38.483380563046026</v>
      </c>
      <c r="DN96">
        <v>0.64138967605076724</v>
      </c>
      <c r="DO96">
        <v>0</v>
      </c>
      <c r="DP96">
        <v>0</v>
      </c>
      <c r="DQ96">
        <v>12.827793521015344</v>
      </c>
      <c r="DR96">
        <v>54.086925851936144</v>
      </c>
      <c r="DS96">
        <v>8.2769245189040025E-2</v>
      </c>
      <c r="DT96">
        <v>8.2113729050146169</v>
      </c>
      <c r="DU96">
        <v>2.743367943376537</v>
      </c>
      <c r="DV96">
        <v>0.99879154078549848</v>
      </c>
      <c r="DW96">
        <v>0.99033232628398793</v>
      </c>
      <c r="DX96">
        <v>0.82915407854984902</v>
      </c>
      <c r="DY96">
        <v>0.11900697821249423</v>
      </c>
      <c r="DZ96">
        <v>94.073747076688619</v>
      </c>
      <c r="EA96">
        <v>6.1824671914787874</v>
      </c>
      <c r="EB96">
        <v>0</v>
      </c>
      <c r="EC96">
        <v>0</v>
      </c>
      <c r="ED96">
        <v>212.79643243506419</v>
      </c>
      <c r="EE96">
        <v>0.84129678009104847</v>
      </c>
      <c r="EF96">
        <v>0.45106310494826007</v>
      </c>
      <c r="EG96">
        <v>0.69673729451551902</v>
      </c>
      <c r="EH96">
        <v>117.93960994964752</v>
      </c>
      <c r="EI96">
        <v>0</v>
      </c>
      <c r="EJ96">
        <v>0</v>
      </c>
      <c r="EK96">
        <v>0</v>
      </c>
      <c r="EL96">
        <v>1.4278332929246407E-2</v>
      </c>
      <c r="EM96">
        <v>0.17256975504945726</v>
      </c>
      <c r="EN96">
        <v>0.22930513595166163</v>
      </c>
      <c r="EO96">
        <v>0.22930513595166163</v>
      </c>
      <c r="EP96">
        <v>0.29909365558912387</v>
      </c>
      <c r="EQ96">
        <v>0.29909365558912387</v>
      </c>
      <c r="ER96">
        <v>8.6238670694864048</v>
      </c>
      <c r="ES96">
        <v>8.6238670694864048</v>
      </c>
      <c r="ET96">
        <v>130.31919047428852</v>
      </c>
      <c r="EU96">
        <v>2.9372849238318297</v>
      </c>
      <c r="EV96">
        <v>7.2769331643744035</v>
      </c>
      <c r="EW96">
        <v>0</v>
      </c>
      <c r="EX96">
        <v>0</v>
      </c>
      <c r="EY96">
        <v>2.413848020609902</v>
      </c>
      <c r="EZ96">
        <v>286.46018743306593</v>
      </c>
      <c r="FA96">
        <v>296.77334602809617</v>
      </c>
      <c r="FB96">
        <v>0.45654945246680717</v>
      </c>
      <c r="FC96">
        <v>1.419060721361042</v>
      </c>
      <c r="FD96">
        <v>0.35435003784885277</v>
      </c>
      <c r="FF96">
        <v>14.213746223564954</v>
      </c>
      <c r="FG96">
        <v>0</v>
      </c>
      <c r="FH96">
        <v>1.1240076972675621</v>
      </c>
      <c r="FI96">
        <v>1.1302873397417257</v>
      </c>
      <c r="FJ96">
        <v>0.73289581506992429</v>
      </c>
      <c r="FK96">
        <v>1.2084592145015106E-3</v>
      </c>
      <c r="FL96">
        <v>42.624015947022407</v>
      </c>
      <c r="FM96">
        <v>0.71040026578370696</v>
      </c>
      <c r="FN96">
        <v>0</v>
      </c>
      <c r="FO96">
        <v>0</v>
      </c>
      <c r="FP96">
        <v>14.208005315674136</v>
      </c>
      <c r="FQ96">
        <v>57.120528485930294</v>
      </c>
      <c r="FR96">
        <v>1.1719954463854017</v>
      </c>
      <c r="FS96">
        <v>64.090675036069342</v>
      </c>
      <c r="FT96">
        <v>21.379141715973457</v>
      </c>
      <c r="FU96">
        <v>0.99879154078549848</v>
      </c>
      <c r="FV96">
        <v>0.99033232628398793</v>
      </c>
      <c r="FW96">
        <v>0.82915407854984902</v>
      </c>
      <c r="FX96">
        <v>0</v>
      </c>
      <c r="FY96">
        <v>79.235023427413552</v>
      </c>
      <c r="FZ96">
        <v>4.1159327117876527</v>
      </c>
      <c r="GA96">
        <v>0</v>
      </c>
      <c r="GB96">
        <v>0</v>
      </c>
      <c r="GC96">
        <v>220.0605257822169</v>
      </c>
      <c r="GD96">
        <v>0.76922306874239998</v>
      </c>
      <c r="GE96">
        <v>0.71924457706217559</v>
      </c>
      <c r="GF96">
        <v>0.60751529220440181</v>
      </c>
      <c r="GG96">
        <v>118.66314199395771</v>
      </c>
      <c r="GH96">
        <v>0</v>
      </c>
      <c r="GI96">
        <v>0</v>
      </c>
      <c r="GJ96">
        <v>0</v>
      </c>
      <c r="GK96">
        <v>0.2587683563770744</v>
      </c>
      <c r="GL96">
        <v>4.6618999691604102E-2</v>
      </c>
      <c r="GM96">
        <v>0.22930513595166163</v>
      </c>
      <c r="GN96">
        <v>0.22930513595166163</v>
      </c>
      <c r="GO96">
        <v>0.29909365558912387</v>
      </c>
      <c r="GP96">
        <v>0.29909365558912387</v>
      </c>
      <c r="GQ96">
        <v>8.6238670694864048</v>
      </c>
      <c r="GR96">
        <v>8.6238670694864048</v>
      </c>
      <c r="GS96">
        <v>126.93912314044755</v>
      </c>
      <c r="GT96">
        <v>2.818277945619335</v>
      </c>
      <c r="GU96">
        <v>4.7571858314184858</v>
      </c>
      <c r="GV96">
        <v>0</v>
      </c>
      <c r="GW96">
        <v>0</v>
      </c>
      <c r="GX96">
        <v>23.144358239744061</v>
      </c>
      <c r="GY96">
        <v>294.02740787042831</v>
      </c>
      <c r="GZ96">
        <v>281.14755545383491</v>
      </c>
      <c r="HA96">
        <v>0.54345054753319277</v>
      </c>
      <c r="HB96">
        <v>1.569723586836437</v>
      </c>
      <c r="HC96">
        <v>0.64564996215114723</v>
      </c>
    </row>
    <row r="97" spans="1:211" x14ac:dyDescent="0.25">
      <c r="A97" t="s">
        <v>3720</v>
      </c>
      <c r="B97">
        <v>92</v>
      </c>
      <c r="C97">
        <v>5526</v>
      </c>
      <c r="D97">
        <v>1425</v>
      </c>
      <c r="E97">
        <v>1311</v>
      </c>
      <c r="F97">
        <v>3128</v>
      </c>
      <c r="G97">
        <v>3925</v>
      </c>
      <c r="H97">
        <v>179</v>
      </c>
      <c r="I97">
        <v>15</v>
      </c>
      <c r="J97">
        <v>0</v>
      </c>
      <c r="K97">
        <v>3</v>
      </c>
      <c r="L97">
        <v>3</v>
      </c>
      <c r="M97">
        <v>1</v>
      </c>
      <c r="N97">
        <v>0</v>
      </c>
      <c r="O97">
        <v>60</v>
      </c>
      <c r="P97">
        <v>1</v>
      </c>
      <c r="Q97">
        <v>-3</v>
      </c>
      <c r="R97">
        <v>-3</v>
      </c>
      <c r="S97">
        <v>20</v>
      </c>
      <c r="T97">
        <v>78</v>
      </c>
      <c r="U97">
        <v>0</v>
      </c>
      <c r="V97">
        <v>0</v>
      </c>
      <c r="W97">
        <v>0</v>
      </c>
      <c r="X97">
        <v>1</v>
      </c>
      <c r="Y97">
        <v>1</v>
      </c>
      <c r="Z97">
        <v>1</v>
      </c>
      <c r="AA97">
        <v>0</v>
      </c>
      <c r="AB97">
        <v>80</v>
      </c>
      <c r="AC97">
        <v>5</v>
      </c>
      <c r="AD97">
        <v>-3</v>
      </c>
      <c r="AE97">
        <v>-3</v>
      </c>
      <c r="AF97">
        <v>180</v>
      </c>
      <c r="AG97">
        <v>1</v>
      </c>
      <c r="AH97">
        <v>0</v>
      </c>
      <c r="AI97">
        <v>1</v>
      </c>
      <c r="AJ97">
        <v>100</v>
      </c>
      <c r="AK97">
        <v>-3</v>
      </c>
      <c r="AL97">
        <v>-3</v>
      </c>
      <c r="AM97">
        <v>-3</v>
      </c>
      <c r="AN97">
        <v>0</v>
      </c>
      <c r="AO97">
        <v>0</v>
      </c>
      <c r="AP97">
        <v>0</v>
      </c>
      <c r="AQ97">
        <v>0</v>
      </c>
      <c r="AR97">
        <v>0</v>
      </c>
      <c r="AS97">
        <v>0</v>
      </c>
      <c r="AT97">
        <v>0</v>
      </c>
      <c r="AU97">
        <v>0</v>
      </c>
      <c r="AV97">
        <v>140</v>
      </c>
      <c r="AW97">
        <v>3</v>
      </c>
      <c r="AX97">
        <v>6</v>
      </c>
      <c r="AY97">
        <v>-3</v>
      </c>
      <c r="AZ97">
        <v>-3</v>
      </c>
      <c r="BA97">
        <v>3</v>
      </c>
      <c r="BB97">
        <v>258</v>
      </c>
      <c r="BC97">
        <v>258</v>
      </c>
      <c r="BD97">
        <v>0</v>
      </c>
      <c r="BE97">
        <v>-52</v>
      </c>
      <c r="BH97">
        <v>15</v>
      </c>
      <c r="BI97">
        <v>0</v>
      </c>
      <c r="BJ97">
        <v>8</v>
      </c>
      <c r="BK97">
        <v>8</v>
      </c>
      <c r="BL97">
        <v>1</v>
      </c>
      <c r="BM97">
        <v>0</v>
      </c>
      <c r="BN97">
        <v>60</v>
      </c>
      <c r="BO97">
        <v>1</v>
      </c>
      <c r="BP97">
        <v>-3</v>
      </c>
      <c r="BQ97">
        <v>-3</v>
      </c>
      <c r="BR97">
        <v>20</v>
      </c>
      <c r="BS97">
        <v>83</v>
      </c>
      <c r="BT97">
        <v>0</v>
      </c>
      <c r="BU97">
        <v>21</v>
      </c>
      <c r="BV97">
        <v>7</v>
      </c>
      <c r="BW97">
        <v>1</v>
      </c>
      <c r="BX97">
        <v>1</v>
      </c>
      <c r="BY97">
        <v>1</v>
      </c>
      <c r="BZ97">
        <v>1</v>
      </c>
      <c r="CA97">
        <v>120</v>
      </c>
      <c r="CB97">
        <v>11</v>
      </c>
      <c r="CC97">
        <v>-3</v>
      </c>
      <c r="CD97">
        <v>-3</v>
      </c>
      <c r="CE97">
        <v>227</v>
      </c>
      <c r="CF97">
        <v>1</v>
      </c>
      <c r="CG97">
        <v>0</v>
      </c>
      <c r="CH97">
        <v>1</v>
      </c>
      <c r="CI97">
        <v>100</v>
      </c>
      <c r="CJ97">
        <v>-3</v>
      </c>
      <c r="CK97">
        <v>-3</v>
      </c>
      <c r="CL97">
        <v>-3</v>
      </c>
      <c r="CM97">
        <v>0</v>
      </c>
      <c r="CN97">
        <v>1</v>
      </c>
      <c r="CO97">
        <v>0</v>
      </c>
      <c r="CP97">
        <v>0</v>
      </c>
      <c r="CQ97">
        <v>0</v>
      </c>
      <c r="CR97">
        <v>0</v>
      </c>
      <c r="CS97">
        <v>0</v>
      </c>
      <c r="CT97">
        <v>0</v>
      </c>
      <c r="CU97">
        <v>180</v>
      </c>
      <c r="CV97">
        <v>4</v>
      </c>
      <c r="CW97">
        <v>12</v>
      </c>
      <c r="CX97">
        <v>-3</v>
      </c>
      <c r="CY97">
        <v>-3</v>
      </c>
      <c r="CZ97">
        <v>15</v>
      </c>
      <c r="DA97">
        <v>310</v>
      </c>
      <c r="DB97">
        <v>410</v>
      </c>
      <c r="DC97">
        <v>1</v>
      </c>
      <c r="DD97">
        <v>52</v>
      </c>
      <c r="DG97">
        <v>14.213746223564954</v>
      </c>
      <c r="DH97">
        <v>8.0877694486330198E-2</v>
      </c>
      <c r="DI97">
        <v>1.155651469757921</v>
      </c>
      <c r="DJ97">
        <v>1.2032606651970843</v>
      </c>
      <c r="DK97">
        <v>0.67086793838063608</v>
      </c>
      <c r="DL97">
        <v>1.2084592145015106E-3</v>
      </c>
      <c r="DM97">
        <v>39.536458595459443</v>
      </c>
      <c r="DN97">
        <v>0.6589409765909906</v>
      </c>
      <c r="DO97">
        <v>0</v>
      </c>
      <c r="DP97">
        <v>0</v>
      </c>
      <c r="DQ97">
        <v>13.178819531819814</v>
      </c>
      <c r="DR97">
        <v>56.999767384244016</v>
      </c>
      <c r="DS97">
        <v>2.0862530574377324E-2</v>
      </c>
      <c r="DT97">
        <v>11.976834284788119</v>
      </c>
      <c r="DU97">
        <v>3.8177781911079847</v>
      </c>
      <c r="DV97">
        <v>0.99879154078549848</v>
      </c>
      <c r="DW97">
        <v>0.99033232628398793</v>
      </c>
      <c r="DX97">
        <v>0.82915407854984902</v>
      </c>
      <c r="DY97">
        <v>0</v>
      </c>
      <c r="DZ97">
        <v>90.666163682899054</v>
      </c>
      <c r="EA97">
        <v>5.814501160210769</v>
      </c>
      <c r="EB97">
        <v>0</v>
      </c>
      <c r="EC97">
        <v>0</v>
      </c>
      <c r="ED97">
        <v>219.21064624694841</v>
      </c>
      <c r="EE97">
        <v>0.75296551720003724</v>
      </c>
      <c r="EF97">
        <v>0.54374811227745989</v>
      </c>
      <c r="EG97">
        <v>0.80261457121743573</v>
      </c>
      <c r="EH97">
        <v>118.66314199395771</v>
      </c>
      <c r="EI97">
        <v>0</v>
      </c>
      <c r="EJ97">
        <v>0</v>
      </c>
      <c r="EK97">
        <v>0</v>
      </c>
      <c r="EL97">
        <v>2.2262059193121519E-2</v>
      </c>
      <c r="EM97">
        <v>0.12361080227672683</v>
      </c>
      <c r="EN97">
        <v>0.22930513595166163</v>
      </c>
      <c r="EO97">
        <v>0.22930513595166163</v>
      </c>
      <c r="EP97">
        <v>0.29909365558912387</v>
      </c>
      <c r="EQ97">
        <v>0.29909365558912387</v>
      </c>
      <c r="ER97">
        <v>8.6238670694864048</v>
      </c>
      <c r="ES97">
        <v>8.6238670694864048</v>
      </c>
      <c r="ET97">
        <v>125.90993735659323</v>
      </c>
      <c r="EU97">
        <v>2.8182779456193354</v>
      </c>
      <c r="EV97">
        <v>6.5974376371993788</v>
      </c>
      <c r="EW97">
        <v>0</v>
      </c>
      <c r="EX97">
        <v>0</v>
      </c>
      <c r="EY97">
        <v>5.360142975041061</v>
      </c>
      <c r="EZ97">
        <v>298.49276435809361</v>
      </c>
      <c r="FA97">
        <v>300.00103014775277</v>
      </c>
      <c r="FB97">
        <v>0.63492031914623082</v>
      </c>
      <c r="FC97">
        <v>-18.824070222460421</v>
      </c>
      <c r="FD97">
        <v>0.25728013799743565</v>
      </c>
      <c r="FF97">
        <v>14.213746223564954</v>
      </c>
      <c r="FG97">
        <v>0</v>
      </c>
      <c r="FH97">
        <v>3.2377210824766491</v>
      </c>
      <c r="FI97">
        <v>3.1511905908235218</v>
      </c>
      <c r="FJ97">
        <v>0.53269220101667325</v>
      </c>
      <c r="FK97">
        <v>1.2084592145015106E-3</v>
      </c>
      <c r="FL97">
        <v>33.017349718453353</v>
      </c>
      <c r="FM97">
        <v>0.55028916197422206</v>
      </c>
      <c r="FN97">
        <v>0</v>
      </c>
      <c r="FO97">
        <v>0</v>
      </c>
      <c r="FP97">
        <v>11.005783239484447</v>
      </c>
      <c r="FQ97">
        <v>49.463428215165813</v>
      </c>
      <c r="FR97">
        <v>5.9654444711481215E-2</v>
      </c>
      <c r="FS97">
        <v>11.111258945582282</v>
      </c>
      <c r="FT97">
        <v>3.5272121290915059</v>
      </c>
      <c r="FU97">
        <v>0.99879154078549848</v>
      </c>
      <c r="FV97">
        <v>0.99033232628398793</v>
      </c>
      <c r="FW97">
        <v>0.82915407854984902</v>
      </c>
      <c r="FX97">
        <v>0.37339489977531748</v>
      </c>
      <c r="FY97">
        <v>107.41576392739823</v>
      </c>
      <c r="FZ97">
        <v>7.5235730600865089</v>
      </c>
      <c r="GA97">
        <v>0</v>
      </c>
      <c r="GB97">
        <v>0</v>
      </c>
      <c r="GC97">
        <v>198.68630121099571</v>
      </c>
      <c r="GD97">
        <v>0.64253997617302683</v>
      </c>
      <c r="GE97">
        <v>0.41279598712186316</v>
      </c>
      <c r="GF97">
        <v>0.5424282114957093</v>
      </c>
      <c r="GG97">
        <v>85.754966870002249</v>
      </c>
      <c r="GH97">
        <v>0</v>
      </c>
      <c r="GI97">
        <v>0</v>
      </c>
      <c r="GJ97">
        <v>0</v>
      </c>
      <c r="GK97">
        <v>2.5424848929757604E-2</v>
      </c>
      <c r="GL97">
        <v>0.28769620839840815</v>
      </c>
      <c r="GM97">
        <v>0.22930513595166163</v>
      </c>
      <c r="GN97">
        <v>0.22930513595166163</v>
      </c>
      <c r="GO97">
        <v>0.29909365558912387</v>
      </c>
      <c r="GP97">
        <v>0.29909365558912387</v>
      </c>
      <c r="GQ97">
        <v>8.6238670694864048</v>
      </c>
      <c r="GR97">
        <v>8.6238670694864048</v>
      </c>
      <c r="GS97">
        <v>138.67269705527056</v>
      </c>
      <c r="GT97">
        <v>3.191672845394653</v>
      </c>
      <c r="GU97">
        <v>8.4250755287009067</v>
      </c>
      <c r="GV97">
        <v>0</v>
      </c>
      <c r="GW97">
        <v>0</v>
      </c>
      <c r="GX97">
        <v>6.2466457079985451</v>
      </c>
      <c r="GY97">
        <v>274.4596079906342</v>
      </c>
      <c r="GZ97">
        <v>305.69165277717144</v>
      </c>
      <c r="HA97">
        <v>0.36507968085376918</v>
      </c>
      <c r="HB97">
        <v>6.7453919733328789</v>
      </c>
      <c r="HC97">
        <v>0.74271986200256435</v>
      </c>
    </row>
    <row r="98" spans="1:211" x14ac:dyDescent="0.25">
      <c r="A98" t="s">
        <v>3720</v>
      </c>
      <c r="B98">
        <v>93</v>
      </c>
      <c r="C98">
        <v>1746</v>
      </c>
      <c r="D98">
        <v>4910</v>
      </c>
      <c r="E98">
        <v>5293</v>
      </c>
      <c r="F98">
        <v>4125</v>
      </c>
      <c r="G98">
        <v>2471</v>
      </c>
      <c r="H98">
        <v>4091</v>
      </c>
      <c r="I98">
        <v>10</v>
      </c>
      <c r="J98">
        <v>0</v>
      </c>
      <c r="K98">
        <v>13</v>
      </c>
      <c r="L98">
        <v>13</v>
      </c>
      <c r="M98">
        <v>0</v>
      </c>
      <c r="N98">
        <v>0</v>
      </c>
      <c r="O98">
        <v>0</v>
      </c>
      <c r="P98">
        <v>0</v>
      </c>
      <c r="Q98">
        <v>-3</v>
      </c>
      <c r="R98">
        <v>-3</v>
      </c>
      <c r="S98">
        <v>0</v>
      </c>
      <c r="T98">
        <v>23</v>
      </c>
      <c r="U98">
        <v>0</v>
      </c>
      <c r="V98">
        <v>14</v>
      </c>
      <c r="W98">
        <v>4</v>
      </c>
      <c r="X98">
        <v>1</v>
      </c>
      <c r="Y98">
        <v>1</v>
      </c>
      <c r="Z98">
        <v>1</v>
      </c>
      <c r="AA98">
        <v>1</v>
      </c>
      <c r="AB98">
        <v>160</v>
      </c>
      <c r="AC98">
        <v>12</v>
      </c>
      <c r="AD98">
        <v>-3</v>
      </c>
      <c r="AE98">
        <v>-3</v>
      </c>
      <c r="AF98">
        <v>314</v>
      </c>
      <c r="AG98">
        <v>1</v>
      </c>
      <c r="AH98">
        <v>1</v>
      </c>
      <c r="AI98">
        <v>1</v>
      </c>
      <c r="AJ98">
        <v>150</v>
      </c>
      <c r="AK98">
        <v>-3</v>
      </c>
      <c r="AL98">
        <v>-3</v>
      </c>
      <c r="AM98">
        <v>-3</v>
      </c>
      <c r="AN98">
        <v>0</v>
      </c>
      <c r="AO98">
        <v>1</v>
      </c>
      <c r="AP98">
        <v>0</v>
      </c>
      <c r="AQ98">
        <v>0</v>
      </c>
      <c r="AR98">
        <v>0</v>
      </c>
      <c r="AS98">
        <v>0</v>
      </c>
      <c r="AT98">
        <v>0</v>
      </c>
      <c r="AU98">
        <v>0</v>
      </c>
      <c r="AV98">
        <v>160</v>
      </c>
      <c r="AW98">
        <v>4</v>
      </c>
      <c r="AX98">
        <v>12</v>
      </c>
      <c r="AY98">
        <v>-3</v>
      </c>
      <c r="AZ98">
        <v>-3</v>
      </c>
      <c r="BA98">
        <v>17</v>
      </c>
      <c r="BB98">
        <v>337</v>
      </c>
      <c r="BC98">
        <v>437</v>
      </c>
      <c r="BD98">
        <v>1</v>
      </c>
      <c r="BE98">
        <v>22</v>
      </c>
      <c r="BH98">
        <v>15</v>
      </c>
      <c r="BI98">
        <v>0</v>
      </c>
      <c r="BJ98">
        <v>19</v>
      </c>
      <c r="BK98">
        <v>19</v>
      </c>
      <c r="BL98">
        <v>1</v>
      </c>
      <c r="BM98">
        <v>0</v>
      </c>
      <c r="BN98">
        <v>60</v>
      </c>
      <c r="BO98">
        <v>1</v>
      </c>
      <c r="BP98">
        <v>-3</v>
      </c>
      <c r="BQ98">
        <v>-3</v>
      </c>
      <c r="BR98">
        <v>20</v>
      </c>
      <c r="BS98">
        <v>94</v>
      </c>
      <c r="BT98">
        <v>0</v>
      </c>
      <c r="BU98">
        <v>123</v>
      </c>
      <c r="BV98">
        <v>41</v>
      </c>
      <c r="BW98">
        <v>1</v>
      </c>
      <c r="BX98">
        <v>1</v>
      </c>
      <c r="BY98">
        <v>1</v>
      </c>
      <c r="BZ98">
        <v>0</v>
      </c>
      <c r="CA98">
        <v>80</v>
      </c>
      <c r="CB98">
        <v>5</v>
      </c>
      <c r="CC98">
        <v>-3</v>
      </c>
      <c r="CD98">
        <v>-3</v>
      </c>
      <c r="CE98">
        <v>221</v>
      </c>
      <c r="CF98">
        <v>1</v>
      </c>
      <c r="CG98">
        <v>0</v>
      </c>
      <c r="CH98">
        <v>1</v>
      </c>
      <c r="CI98">
        <v>100</v>
      </c>
      <c r="CJ98">
        <v>-3</v>
      </c>
      <c r="CK98">
        <v>-3</v>
      </c>
      <c r="CL98">
        <v>-3</v>
      </c>
      <c r="CM98">
        <v>1</v>
      </c>
      <c r="CN98">
        <v>0</v>
      </c>
      <c r="CO98">
        <v>0</v>
      </c>
      <c r="CP98">
        <v>0</v>
      </c>
      <c r="CQ98">
        <v>0</v>
      </c>
      <c r="CR98">
        <v>0</v>
      </c>
      <c r="CS98">
        <v>0</v>
      </c>
      <c r="CT98">
        <v>0</v>
      </c>
      <c r="CU98">
        <v>140</v>
      </c>
      <c r="CV98">
        <v>3</v>
      </c>
      <c r="CW98">
        <v>6</v>
      </c>
      <c r="CX98">
        <v>-3</v>
      </c>
      <c r="CY98">
        <v>-3</v>
      </c>
      <c r="CZ98">
        <v>60</v>
      </c>
      <c r="DA98">
        <v>315</v>
      </c>
      <c r="DB98">
        <v>335</v>
      </c>
      <c r="DC98">
        <v>0</v>
      </c>
      <c r="DD98">
        <v>-22</v>
      </c>
      <c r="DG98">
        <v>14.213746223564954</v>
      </c>
      <c r="DH98">
        <v>0</v>
      </c>
      <c r="DI98">
        <v>11.759643849071566</v>
      </c>
      <c r="DJ98">
        <v>11.606280640259079</v>
      </c>
      <c r="DK98">
        <v>0.44754666795338971</v>
      </c>
      <c r="DL98">
        <v>1.2084592145015106E-3</v>
      </c>
      <c r="DM98">
        <v>26.275844077941574</v>
      </c>
      <c r="DN98">
        <v>0.43793073463235954</v>
      </c>
      <c r="DO98">
        <v>0</v>
      </c>
      <c r="DP98">
        <v>0</v>
      </c>
      <c r="DQ98">
        <v>8.7586146926471908</v>
      </c>
      <c r="DR98">
        <v>48.005596566144732</v>
      </c>
      <c r="DS98">
        <v>9.958493442209862E-2</v>
      </c>
      <c r="DT98">
        <v>10.640644779988151</v>
      </c>
      <c r="DU98">
        <v>3.3218944984597107</v>
      </c>
      <c r="DV98">
        <v>0.99879154078549848</v>
      </c>
      <c r="DW98">
        <v>0.99033232628398793</v>
      </c>
      <c r="DX98">
        <v>0.82915407854984902</v>
      </c>
      <c r="DY98">
        <v>0.55170389855045787</v>
      </c>
      <c r="DZ98">
        <v>117.16751497249503</v>
      </c>
      <c r="EA98">
        <v>8.1610271903323266</v>
      </c>
      <c r="EB98">
        <v>0</v>
      </c>
      <c r="EC98">
        <v>0</v>
      </c>
      <c r="ED98">
        <v>252.43240186878597</v>
      </c>
      <c r="EE98">
        <v>0.72535787551372644</v>
      </c>
      <c r="EF98">
        <v>0.87965076855025193</v>
      </c>
      <c r="EG98">
        <v>0.70894552785435139</v>
      </c>
      <c r="EH98">
        <v>118.66314199395771</v>
      </c>
      <c r="EI98">
        <v>0</v>
      </c>
      <c r="EJ98">
        <v>0</v>
      </c>
      <c r="EK98">
        <v>0</v>
      </c>
      <c r="EL98">
        <v>0.10734870949587283</v>
      </c>
      <c r="EM98">
        <v>0.28769620839840815</v>
      </c>
      <c r="EN98">
        <v>0.22930513595166163</v>
      </c>
      <c r="EO98">
        <v>0.22930513595166163</v>
      </c>
      <c r="EP98">
        <v>0.29909365558912387</v>
      </c>
      <c r="EQ98">
        <v>0.29909365558912387</v>
      </c>
      <c r="ER98">
        <v>8.6238670694864048</v>
      </c>
      <c r="ES98">
        <v>8.6238670694864048</v>
      </c>
      <c r="ET98">
        <v>143.55788845943894</v>
      </c>
      <c r="EU98">
        <v>3.3699818441697937</v>
      </c>
      <c r="EV98">
        <v>8.4250755287009067</v>
      </c>
      <c r="EW98">
        <v>0</v>
      </c>
      <c r="EX98">
        <v>0</v>
      </c>
      <c r="EY98">
        <v>16.201724860589636</v>
      </c>
      <c r="EZ98">
        <v>319.57770545196809</v>
      </c>
      <c r="FA98">
        <v>354.77024377046496</v>
      </c>
      <c r="FB98">
        <v>0.70415565762306886</v>
      </c>
      <c r="FC98">
        <v>24.464401401888892</v>
      </c>
      <c r="FD98">
        <v>0.78014083779911347</v>
      </c>
      <c r="FF98">
        <v>14.213746223564954</v>
      </c>
      <c r="FG98">
        <v>0</v>
      </c>
      <c r="FH98">
        <v>12.708552297367675</v>
      </c>
      <c r="FI98">
        <v>12.704907045240278</v>
      </c>
      <c r="FJ98">
        <v>0.46051890376487126</v>
      </c>
      <c r="FK98">
        <v>1.2084592145015106E-3</v>
      </c>
      <c r="FL98">
        <v>26.693485595222157</v>
      </c>
      <c r="FM98">
        <v>0.4448914265870359</v>
      </c>
      <c r="FN98">
        <v>0</v>
      </c>
      <c r="FO98">
        <v>0</v>
      </c>
      <c r="FP98">
        <v>8.8978285317407178</v>
      </c>
      <c r="FQ98">
        <v>52.028610644222844</v>
      </c>
      <c r="FR98">
        <v>2.1900712823638618E-2</v>
      </c>
      <c r="FS98">
        <v>96.708603454787422</v>
      </c>
      <c r="FT98">
        <v>31.884601966194321</v>
      </c>
      <c r="FU98">
        <v>0.99879154078549848</v>
      </c>
      <c r="FV98">
        <v>0.99033232628398793</v>
      </c>
      <c r="FW98">
        <v>0.75889439771501344</v>
      </c>
      <c r="FX98">
        <v>0</v>
      </c>
      <c r="FY98">
        <v>91.692909691893703</v>
      </c>
      <c r="FZ98">
        <v>4.87219809028071</v>
      </c>
      <c r="GA98">
        <v>0</v>
      </c>
      <c r="GB98">
        <v>0</v>
      </c>
      <c r="GC98">
        <v>216.74528006572274</v>
      </c>
      <c r="GD98">
        <v>0.60792783093947866</v>
      </c>
      <c r="GE98">
        <v>0.63802284497213035</v>
      </c>
      <c r="GF98">
        <v>0.70329325826844902</v>
      </c>
      <c r="GG98">
        <v>109.63518143416965</v>
      </c>
      <c r="GH98">
        <v>0</v>
      </c>
      <c r="GI98">
        <v>0</v>
      </c>
      <c r="GJ98">
        <v>0</v>
      </c>
      <c r="GK98">
        <v>0.89502987457291761</v>
      </c>
      <c r="GL98">
        <v>5.9699105337531866E-2</v>
      </c>
      <c r="GM98">
        <v>0.22930513595166163</v>
      </c>
      <c r="GN98">
        <v>0.22930513595166163</v>
      </c>
      <c r="GO98">
        <v>0.29909365558912387</v>
      </c>
      <c r="GP98">
        <v>0.29909365558912387</v>
      </c>
      <c r="GQ98">
        <v>8.6238670694864048</v>
      </c>
      <c r="GR98">
        <v>8.6238670694864048</v>
      </c>
      <c r="GS98">
        <v>118.81855912312071</v>
      </c>
      <c r="GT98">
        <v>2.7480182647844997</v>
      </c>
      <c r="GU98">
        <v>5.2108038937271868</v>
      </c>
      <c r="GV98">
        <v>0</v>
      </c>
      <c r="GW98">
        <v>0</v>
      </c>
      <c r="GX98">
        <v>43.961577231506695</v>
      </c>
      <c r="GY98">
        <v>281.91716498911262</v>
      </c>
      <c r="GZ98">
        <v>290.83513652880799</v>
      </c>
      <c r="HA98">
        <v>0.29584434237693114</v>
      </c>
      <c r="HB98">
        <v>-33.620983450526708</v>
      </c>
      <c r="HC98">
        <v>0.21985916220088653</v>
      </c>
    </row>
    <row r="99" spans="1:211" x14ac:dyDescent="0.25">
      <c r="A99" t="s">
        <v>3720</v>
      </c>
      <c r="B99">
        <v>94</v>
      </c>
      <c r="C99">
        <v>2637</v>
      </c>
      <c r="D99">
        <v>932</v>
      </c>
      <c r="E99">
        <v>3238</v>
      </c>
      <c r="F99">
        <v>5607</v>
      </c>
      <c r="G99">
        <v>6443</v>
      </c>
      <c r="H99">
        <v>6704</v>
      </c>
      <c r="I99">
        <v>15</v>
      </c>
      <c r="J99">
        <v>0</v>
      </c>
      <c r="K99">
        <v>0</v>
      </c>
      <c r="L99">
        <v>0</v>
      </c>
      <c r="M99">
        <v>1</v>
      </c>
      <c r="N99">
        <v>0</v>
      </c>
      <c r="O99">
        <v>60</v>
      </c>
      <c r="P99">
        <v>1</v>
      </c>
      <c r="Q99">
        <v>-3</v>
      </c>
      <c r="R99">
        <v>-3</v>
      </c>
      <c r="S99">
        <v>20</v>
      </c>
      <c r="T99">
        <v>75</v>
      </c>
      <c r="U99">
        <v>0</v>
      </c>
      <c r="V99">
        <v>15</v>
      </c>
      <c r="W99">
        <v>5</v>
      </c>
      <c r="X99">
        <v>1</v>
      </c>
      <c r="Y99">
        <v>1</v>
      </c>
      <c r="Z99">
        <v>1</v>
      </c>
      <c r="AA99">
        <v>1</v>
      </c>
      <c r="AB99">
        <v>120</v>
      </c>
      <c r="AC99">
        <v>11</v>
      </c>
      <c r="AD99">
        <v>-3</v>
      </c>
      <c r="AE99">
        <v>-3</v>
      </c>
      <c r="AF99">
        <v>225</v>
      </c>
      <c r="AG99">
        <v>1</v>
      </c>
      <c r="AH99">
        <v>1</v>
      </c>
      <c r="AI99">
        <v>0</v>
      </c>
      <c r="AJ99">
        <v>100</v>
      </c>
      <c r="AK99">
        <v>-3</v>
      </c>
      <c r="AL99">
        <v>-3</v>
      </c>
      <c r="AM99">
        <v>-3</v>
      </c>
      <c r="AN99">
        <v>0</v>
      </c>
      <c r="AO99">
        <v>1</v>
      </c>
      <c r="AP99">
        <v>0</v>
      </c>
      <c r="AQ99">
        <v>0</v>
      </c>
      <c r="AR99">
        <v>0</v>
      </c>
      <c r="AS99">
        <v>1</v>
      </c>
      <c r="AT99">
        <v>0</v>
      </c>
      <c r="AU99">
        <v>25</v>
      </c>
      <c r="AV99">
        <v>180</v>
      </c>
      <c r="AW99">
        <v>4</v>
      </c>
      <c r="AX99">
        <v>12</v>
      </c>
      <c r="AY99">
        <v>-3</v>
      </c>
      <c r="AZ99">
        <v>-3</v>
      </c>
      <c r="BA99">
        <v>5</v>
      </c>
      <c r="BB99">
        <v>325</v>
      </c>
      <c r="BC99">
        <v>425</v>
      </c>
      <c r="BD99">
        <v>1</v>
      </c>
      <c r="BE99">
        <v>45</v>
      </c>
      <c r="BH99">
        <v>10</v>
      </c>
      <c r="BI99">
        <v>0</v>
      </c>
      <c r="BJ99">
        <v>0</v>
      </c>
      <c r="BK99">
        <v>0</v>
      </c>
      <c r="BL99">
        <v>0</v>
      </c>
      <c r="BM99">
        <v>0</v>
      </c>
      <c r="BN99">
        <v>0</v>
      </c>
      <c r="BO99">
        <v>0</v>
      </c>
      <c r="BP99">
        <v>-3</v>
      </c>
      <c r="BQ99">
        <v>-3</v>
      </c>
      <c r="BR99">
        <v>0</v>
      </c>
      <c r="BS99">
        <v>10</v>
      </c>
      <c r="BT99">
        <v>0</v>
      </c>
      <c r="BU99">
        <v>0</v>
      </c>
      <c r="BV99">
        <v>0</v>
      </c>
      <c r="BW99">
        <v>1</v>
      </c>
      <c r="BX99">
        <v>1</v>
      </c>
      <c r="BY99">
        <v>1</v>
      </c>
      <c r="BZ99">
        <v>0</v>
      </c>
      <c r="CA99">
        <v>120</v>
      </c>
      <c r="CB99">
        <v>6</v>
      </c>
      <c r="CC99">
        <v>-3</v>
      </c>
      <c r="CD99">
        <v>-3</v>
      </c>
      <c r="CE99">
        <v>270</v>
      </c>
      <c r="CF99">
        <v>1</v>
      </c>
      <c r="CG99">
        <v>1</v>
      </c>
      <c r="CH99">
        <v>1</v>
      </c>
      <c r="CI99">
        <v>150</v>
      </c>
      <c r="CJ99">
        <v>-3</v>
      </c>
      <c r="CK99">
        <v>-3</v>
      </c>
      <c r="CL99">
        <v>-3</v>
      </c>
      <c r="CM99">
        <v>0</v>
      </c>
      <c r="CN99">
        <v>0</v>
      </c>
      <c r="CO99">
        <v>0</v>
      </c>
      <c r="CP99">
        <v>0</v>
      </c>
      <c r="CQ99">
        <v>1</v>
      </c>
      <c r="CR99">
        <v>0</v>
      </c>
      <c r="CS99">
        <v>25</v>
      </c>
      <c r="CT99">
        <v>0</v>
      </c>
      <c r="CU99">
        <v>120</v>
      </c>
      <c r="CV99">
        <v>3</v>
      </c>
      <c r="CW99">
        <v>6</v>
      </c>
      <c r="CX99">
        <v>-3</v>
      </c>
      <c r="CY99">
        <v>-3</v>
      </c>
      <c r="CZ99">
        <v>0</v>
      </c>
      <c r="DA99">
        <v>280</v>
      </c>
      <c r="DB99">
        <v>280</v>
      </c>
      <c r="DC99">
        <v>0</v>
      </c>
      <c r="DD99">
        <v>-45</v>
      </c>
      <c r="DG99">
        <v>14.213746223564954</v>
      </c>
      <c r="DH99">
        <v>0</v>
      </c>
      <c r="DI99">
        <v>3.431743583189613</v>
      </c>
      <c r="DJ99">
        <v>3.4110210125969669</v>
      </c>
      <c r="DK99">
        <v>0.76344410876132929</v>
      </c>
      <c r="DL99">
        <v>1.2084592145015106E-3</v>
      </c>
      <c r="DM99">
        <v>57.130971814105663</v>
      </c>
      <c r="DN99">
        <v>0.95218286356842774</v>
      </c>
      <c r="DO99">
        <v>0</v>
      </c>
      <c r="DP99">
        <v>0</v>
      </c>
      <c r="DQ99">
        <v>19.043657271368559</v>
      </c>
      <c r="DR99">
        <v>76.779636366904072</v>
      </c>
      <c r="DS99">
        <v>8.1460889717104204E-2</v>
      </c>
      <c r="DT99">
        <v>1.8304197604295647</v>
      </c>
      <c r="DU99">
        <v>0.40342829046497575</v>
      </c>
      <c r="DV99">
        <v>0.99879154078549848</v>
      </c>
      <c r="DW99">
        <v>0.99033232628398793</v>
      </c>
      <c r="DX99">
        <v>0.82915407854984902</v>
      </c>
      <c r="DY99">
        <v>0.46778391999327096</v>
      </c>
      <c r="DZ99">
        <v>93.7306505468122</v>
      </c>
      <c r="EA99">
        <v>7.0002050696643874</v>
      </c>
      <c r="EB99">
        <v>0</v>
      </c>
      <c r="EC99">
        <v>0</v>
      </c>
      <c r="ED99">
        <v>207.16320707416736</v>
      </c>
      <c r="EE99">
        <v>0.58599014608156308</v>
      </c>
      <c r="EF99">
        <v>0.65325150866775339</v>
      </c>
      <c r="EG99">
        <v>0.62223998832461747</v>
      </c>
      <c r="EH99">
        <v>112.44201113216332</v>
      </c>
      <c r="EI99">
        <v>0</v>
      </c>
      <c r="EJ99">
        <v>0</v>
      </c>
      <c r="EK99">
        <v>0</v>
      </c>
      <c r="EL99">
        <v>1.6232501770525931E-2</v>
      </c>
      <c r="EM99">
        <v>0.28769620839840815</v>
      </c>
      <c r="EN99">
        <v>0.22930513595166163</v>
      </c>
      <c r="EO99">
        <v>0.22930513595166163</v>
      </c>
      <c r="EP99">
        <v>0.29909365558912387</v>
      </c>
      <c r="EQ99">
        <v>0.29909365558912387</v>
      </c>
      <c r="ER99">
        <v>8.6238670694864048</v>
      </c>
      <c r="ES99">
        <v>8.6238670694864048</v>
      </c>
      <c r="ET99">
        <v>150.4861318958728</v>
      </c>
      <c r="EU99">
        <v>3.2860618656126066</v>
      </c>
      <c r="EV99">
        <v>8.4250755287009067</v>
      </c>
      <c r="EW99">
        <v>0</v>
      </c>
      <c r="EX99">
        <v>0</v>
      </c>
      <c r="EY99">
        <v>3.2623948305266008</v>
      </c>
      <c r="EZ99">
        <v>312.62706513603143</v>
      </c>
      <c r="FA99">
        <v>351.56062247652119</v>
      </c>
      <c r="FB99">
        <v>0.77357274079946636</v>
      </c>
      <c r="FC99">
        <v>10.690349717574762</v>
      </c>
      <c r="FD99">
        <v>0.9236832607512655</v>
      </c>
      <c r="FF99">
        <v>14.213746223564954</v>
      </c>
      <c r="FG99">
        <v>8.5843960918011775E-2</v>
      </c>
      <c r="FH99">
        <v>0.83783915354095839</v>
      </c>
      <c r="FI99">
        <v>0.79456768885538209</v>
      </c>
      <c r="FJ99">
        <v>0.47863299769484668</v>
      </c>
      <c r="FK99">
        <v>1.2084592145015106E-3</v>
      </c>
      <c r="FL99">
        <v>28.598781012150365</v>
      </c>
      <c r="FM99">
        <v>0.47664635020250623</v>
      </c>
      <c r="FN99">
        <v>0</v>
      </c>
      <c r="FO99">
        <v>0</v>
      </c>
      <c r="FP99">
        <v>9.5329270040501228</v>
      </c>
      <c r="FQ99">
        <v>50.276119177104405</v>
      </c>
      <c r="FR99">
        <v>5.1473168018250463E-2</v>
      </c>
      <c r="FS99">
        <v>0</v>
      </c>
      <c r="FT99">
        <v>0</v>
      </c>
      <c r="FU99">
        <v>0.99879154078549848</v>
      </c>
      <c r="FV99">
        <v>0.99033232628398793</v>
      </c>
      <c r="FW99">
        <v>0.76182743584740209</v>
      </c>
      <c r="FX99">
        <v>0.11959106495115206</v>
      </c>
      <c r="FY99">
        <v>99.769592227277073</v>
      </c>
      <c r="FZ99">
        <v>5.7601548685352508</v>
      </c>
      <c r="GA99">
        <v>0</v>
      </c>
      <c r="GB99">
        <v>0</v>
      </c>
      <c r="GC99">
        <v>214.57137733723559</v>
      </c>
      <c r="GD99">
        <v>0.59732503770347445</v>
      </c>
      <c r="GE99">
        <v>0.51569754200262174</v>
      </c>
      <c r="GF99">
        <v>0.77331656206170596</v>
      </c>
      <c r="GG99">
        <v>112.10527723089521</v>
      </c>
      <c r="GH99">
        <v>0</v>
      </c>
      <c r="GI99">
        <v>0</v>
      </c>
      <c r="GJ99">
        <v>0</v>
      </c>
      <c r="GK99">
        <v>9.938121655058807E-3</v>
      </c>
      <c r="GL99">
        <v>0.10478154351793489</v>
      </c>
      <c r="GM99">
        <v>0.22930513595166163</v>
      </c>
      <c r="GN99">
        <v>0.22930513595166163</v>
      </c>
      <c r="GO99">
        <v>0.29909365558912387</v>
      </c>
      <c r="GP99">
        <v>0.29909365558912387</v>
      </c>
      <c r="GQ99">
        <v>8.6238670694864048</v>
      </c>
      <c r="GR99">
        <v>8.6238670694864048</v>
      </c>
      <c r="GS99">
        <v>124.35462171877175</v>
      </c>
      <c r="GT99">
        <v>2.8705423678680408</v>
      </c>
      <c r="GU99">
        <v>6.2734230573014358</v>
      </c>
      <c r="GV99">
        <v>0</v>
      </c>
      <c r="GW99">
        <v>0</v>
      </c>
      <c r="GX99">
        <v>2.4629551932294991E-2</v>
      </c>
      <c r="GY99">
        <v>259.2698203362429</v>
      </c>
      <c r="GZ99">
        <v>264.77127440631227</v>
      </c>
      <c r="HA99">
        <v>0.22642725920053364</v>
      </c>
      <c r="HB99">
        <v>-25.549023865777123</v>
      </c>
      <c r="HC99">
        <v>7.63167392487345E-2</v>
      </c>
    </row>
    <row r="100" spans="1:211" x14ac:dyDescent="0.25">
      <c r="A100" t="s">
        <v>3720</v>
      </c>
      <c r="B100">
        <v>95</v>
      </c>
      <c r="C100">
        <v>3648</v>
      </c>
      <c r="D100">
        <v>1690</v>
      </c>
      <c r="E100">
        <v>987</v>
      </c>
      <c r="F100">
        <v>2557</v>
      </c>
      <c r="G100">
        <v>3024</v>
      </c>
      <c r="H100">
        <v>6396</v>
      </c>
      <c r="I100">
        <v>15</v>
      </c>
      <c r="J100">
        <v>0</v>
      </c>
      <c r="K100">
        <v>45</v>
      </c>
      <c r="L100">
        <v>45</v>
      </c>
      <c r="M100">
        <v>0</v>
      </c>
      <c r="N100">
        <v>0</v>
      </c>
      <c r="O100">
        <v>0</v>
      </c>
      <c r="P100">
        <v>0</v>
      </c>
      <c r="Q100">
        <v>-3</v>
      </c>
      <c r="R100">
        <v>-3</v>
      </c>
      <c r="S100">
        <v>0</v>
      </c>
      <c r="T100">
        <v>60</v>
      </c>
      <c r="U100">
        <v>0</v>
      </c>
      <c r="V100">
        <v>6</v>
      </c>
      <c r="W100">
        <v>2</v>
      </c>
      <c r="X100">
        <v>1</v>
      </c>
      <c r="Y100">
        <v>1</v>
      </c>
      <c r="Z100">
        <v>1</v>
      </c>
      <c r="AA100">
        <v>0</v>
      </c>
      <c r="AB100">
        <v>120</v>
      </c>
      <c r="AC100">
        <v>6</v>
      </c>
      <c r="AD100">
        <v>-3</v>
      </c>
      <c r="AE100">
        <v>-3</v>
      </c>
      <c r="AF100">
        <v>272</v>
      </c>
      <c r="AG100">
        <v>1</v>
      </c>
      <c r="AH100">
        <v>1</v>
      </c>
      <c r="AI100">
        <v>1</v>
      </c>
      <c r="AJ100">
        <v>150</v>
      </c>
      <c r="AK100">
        <v>-3</v>
      </c>
      <c r="AL100">
        <v>-3</v>
      </c>
      <c r="AM100">
        <v>-3</v>
      </c>
      <c r="AN100">
        <v>1</v>
      </c>
      <c r="AO100">
        <v>0</v>
      </c>
      <c r="AP100">
        <v>0</v>
      </c>
      <c r="AQ100">
        <v>0</v>
      </c>
      <c r="AR100">
        <v>0</v>
      </c>
      <c r="AS100">
        <v>0</v>
      </c>
      <c r="AT100">
        <v>0</v>
      </c>
      <c r="AU100">
        <v>0</v>
      </c>
      <c r="AV100">
        <v>120</v>
      </c>
      <c r="AW100">
        <v>3</v>
      </c>
      <c r="AX100">
        <v>6</v>
      </c>
      <c r="AY100">
        <v>-3</v>
      </c>
      <c r="AZ100">
        <v>-3</v>
      </c>
      <c r="BA100">
        <v>47</v>
      </c>
      <c r="BB100">
        <v>332</v>
      </c>
      <c r="BC100">
        <v>352</v>
      </c>
      <c r="BD100">
        <v>1</v>
      </c>
      <c r="BE100">
        <v>37</v>
      </c>
      <c r="BH100">
        <v>15</v>
      </c>
      <c r="BI100">
        <v>0</v>
      </c>
      <c r="BJ100">
        <v>0</v>
      </c>
      <c r="BK100">
        <v>0</v>
      </c>
      <c r="BL100">
        <v>1</v>
      </c>
      <c r="BM100">
        <v>0</v>
      </c>
      <c r="BN100">
        <v>60</v>
      </c>
      <c r="BO100">
        <v>1</v>
      </c>
      <c r="BP100">
        <v>-3</v>
      </c>
      <c r="BQ100">
        <v>-3</v>
      </c>
      <c r="BR100">
        <v>20</v>
      </c>
      <c r="BS100">
        <v>75</v>
      </c>
      <c r="BT100">
        <v>0</v>
      </c>
      <c r="BU100">
        <v>0</v>
      </c>
      <c r="BV100">
        <v>0</v>
      </c>
      <c r="BW100">
        <v>1</v>
      </c>
      <c r="BX100">
        <v>1</v>
      </c>
      <c r="BY100">
        <v>1</v>
      </c>
      <c r="BZ100">
        <v>1</v>
      </c>
      <c r="CA100">
        <v>120</v>
      </c>
      <c r="CB100">
        <v>11</v>
      </c>
      <c r="CC100">
        <v>-3</v>
      </c>
      <c r="CD100">
        <v>-3</v>
      </c>
      <c r="CE100">
        <v>220</v>
      </c>
      <c r="CF100">
        <v>1</v>
      </c>
      <c r="CG100">
        <v>1</v>
      </c>
      <c r="CH100">
        <v>0</v>
      </c>
      <c r="CI100">
        <v>100</v>
      </c>
      <c r="CJ100">
        <v>-3</v>
      </c>
      <c r="CK100">
        <v>-3</v>
      </c>
      <c r="CL100">
        <v>-3</v>
      </c>
      <c r="CM100">
        <v>0</v>
      </c>
      <c r="CN100">
        <v>1</v>
      </c>
      <c r="CO100">
        <v>0</v>
      </c>
      <c r="CP100">
        <v>0</v>
      </c>
      <c r="CQ100">
        <v>0</v>
      </c>
      <c r="CR100">
        <v>0</v>
      </c>
      <c r="CS100">
        <v>0</v>
      </c>
      <c r="CT100">
        <v>0</v>
      </c>
      <c r="CU100">
        <v>180</v>
      </c>
      <c r="CV100">
        <v>4</v>
      </c>
      <c r="CW100">
        <v>12</v>
      </c>
      <c r="CX100">
        <v>-3</v>
      </c>
      <c r="CY100">
        <v>-3</v>
      </c>
      <c r="CZ100">
        <v>0</v>
      </c>
      <c r="DA100">
        <v>295</v>
      </c>
      <c r="DB100">
        <v>395</v>
      </c>
      <c r="DC100">
        <v>0</v>
      </c>
      <c r="DD100">
        <v>-37</v>
      </c>
      <c r="DG100">
        <v>14.213746223564954</v>
      </c>
      <c r="DH100">
        <v>0</v>
      </c>
      <c r="DI100">
        <v>39.713947958234492</v>
      </c>
      <c r="DJ100">
        <v>39.737921690376481</v>
      </c>
      <c r="DK100">
        <v>0.52374133022210445</v>
      </c>
      <c r="DL100">
        <v>1.2084592145015106E-3</v>
      </c>
      <c r="DM100">
        <v>30.985267817076874</v>
      </c>
      <c r="DN100">
        <v>0.51642113028461456</v>
      </c>
      <c r="DO100">
        <v>0</v>
      </c>
      <c r="DP100">
        <v>0</v>
      </c>
      <c r="DQ100">
        <v>10.328422605692291</v>
      </c>
      <c r="DR100">
        <v>82.414157432597108</v>
      </c>
      <c r="DS100">
        <v>5.6394852908905183E-2</v>
      </c>
      <c r="DT100">
        <v>47.240030896141732</v>
      </c>
      <c r="DU100">
        <v>15.471379038122564</v>
      </c>
      <c r="DV100">
        <v>0.99879154078549848</v>
      </c>
      <c r="DW100">
        <v>0.99033232628398793</v>
      </c>
      <c r="DX100">
        <v>0.82915407854984902</v>
      </c>
      <c r="DY100">
        <v>0.27438711623915352</v>
      </c>
      <c r="DZ100">
        <v>111.19048430911023</v>
      </c>
      <c r="EA100">
        <v>7.7156849944378987</v>
      </c>
      <c r="EB100">
        <v>0</v>
      </c>
      <c r="EC100">
        <v>0</v>
      </c>
      <c r="ED100">
        <v>264.42842959856102</v>
      </c>
      <c r="EE100">
        <v>0.80268740388014759</v>
      </c>
      <c r="EF100">
        <v>0.61329209714294164</v>
      </c>
      <c r="EG100">
        <v>0.88584369792745465</v>
      </c>
      <c r="EH100">
        <v>118.66314199395771</v>
      </c>
      <c r="EI100">
        <v>0</v>
      </c>
      <c r="EJ100">
        <v>0</v>
      </c>
      <c r="EK100">
        <v>0</v>
      </c>
      <c r="EL100">
        <v>0.96271738931892215</v>
      </c>
      <c r="EM100">
        <v>0.28769620839840815</v>
      </c>
      <c r="EN100">
        <v>0.22930513595166163</v>
      </c>
      <c r="EO100">
        <v>0.22930513595166163</v>
      </c>
      <c r="EP100">
        <v>0.29909365558912387</v>
      </c>
      <c r="EQ100">
        <v>0.29909365558912387</v>
      </c>
      <c r="ER100">
        <v>8.6238670694864048</v>
      </c>
      <c r="ES100">
        <v>8.6238670694864048</v>
      </c>
      <c r="ET100">
        <v>134.03502508003183</v>
      </c>
      <c r="EU100">
        <v>3.0926650618584883</v>
      </c>
      <c r="EV100">
        <v>8.4250755287009067</v>
      </c>
      <c r="EW100">
        <v>0</v>
      </c>
      <c r="EX100">
        <v>0</v>
      </c>
      <c r="EY100">
        <v>51.179887509175778</v>
      </c>
      <c r="EZ100">
        <v>367.52037545420109</v>
      </c>
      <c r="FA100">
        <v>400.79762982622344</v>
      </c>
      <c r="FB100">
        <v>0.86335461580346073</v>
      </c>
      <c r="FC100">
        <v>44.730225061112876</v>
      </c>
      <c r="FD100">
        <v>0.92156479184160067</v>
      </c>
      <c r="FF100">
        <v>14.213746223564954</v>
      </c>
      <c r="FG100">
        <v>0.43674961778283988</v>
      </c>
      <c r="FH100">
        <v>1.9549100052320114</v>
      </c>
      <c r="FI100">
        <v>2.114751318304366</v>
      </c>
      <c r="FJ100">
        <v>0.64650832584514351</v>
      </c>
      <c r="FK100">
        <v>1.2084592145015106E-3</v>
      </c>
      <c r="FL100">
        <v>37.779628378778078</v>
      </c>
      <c r="FM100">
        <v>0.62966047297963468</v>
      </c>
      <c r="FN100">
        <v>0</v>
      </c>
      <c r="FO100">
        <v>0</v>
      </c>
      <c r="FP100">
        <v>12.593209459592694</v>
      </c>
      <c r="FQ100">
        <v>54.125474180750459</v>
      </c>
      <c r="FR100">
        <v>2.3397287364893708E-2</v>
      </c>
      <c r="FS100">
        <v>4.1319709199936971</v>
      </c>
      <c r="FT100">
        <v>1.3475022735507767</v>
      </c>
      <c r="FU100">
        <v>0.99879154078549848</v>
      </c>
      <c r="FV100">
        <v>0.99033232628398793</v>
      </c>
      <c r="FW100">
        <v>0.82915407854984902</v>
      </c>
      <c r="FX100">
        <v>0.41464339242733755</v>
      </c>
      <c r="FY100">
        <v>105.4718685825697</v>
      </c>
      <c r="FZ100">
        <v>7.4198071829289525</v>
      </c>
      <c r="GA100">
        <v>0</v>
      </c>
      <c r="GB100">
        <v>0</v>
      </c>
      <c r="GC100">
        <v>215.1097987655474</v>
      </c>
      <c r="GD100">
        <v>0.70127849752211413</v>
      </c>
      <c r="GE100">
        <v>0.64727957565891225</v>
      </c>
      <c r="GF100">
        <v>0.55943774723092954</v>
      </c>
      <c r="GG100">
        <v>111.56738799215097</v>
      </c>
      <c r="GH100">
        <v>0</v>
      </c>
      <c r="GI100">
        <v>0</v>
      </c>
      <c r="GJ100">
        <v>0</v>
      </c>
      <c r="GK100">
        <v>1.2542940048700491E-2</v>
      </c>
      <c r="GL100">
        <v>0.2757757107925225</v>
      </c>
      <c r="GM100">
        <v>0.22930513595166163</v>
      </c>
      <c r="GN100">
        <v>0.22930513595166163</v>
      </c>
      <c r="GO100">
        <v>0.29909365558912387</v>
      </c>
      <c r="GP100">
        <v>0.29909365558912387</v>
      </c>
      <c r="GQ100">
        <v>8.6238670694864048</v>
      </c>
      <c r="GR100">
        <v>8.6238670694864048</v>
      </c>
      <c r="GS100">
        <v>141.91006298145962</v>
      </c>
      <c r="GT100">
        <v>3.2329213380466735</v>
      </c>
      <c r="GU100">
        <v>8.3227317057121599</v>
      </c>
      <c r="GV100">
        <v>0</v>
      </c>
      <c r="GW100">
        <v>0</v>
      </c>
      <c r="GX100">
        <v>1.5582169092177633</v>
      </c>
      <c r="GY100">
        <v>287.46095053532417</v>
      </c>
      <c r="GZ100">
        <v>315.92237375880609</v>
      </c>
      <c r="HA100">
        <v>0.13664538419653927</v>
      </c>
      <c r="HB100">
        <v>-24.174980836798845</v>
      </c>
      <c r="HC100">
        <v>7.8435208158399328E-2</v>
      </c>
    </row>
    <row r="101" spans="1:211" x14ac:dyDescent="0.25">
      <c r="A101" t="s">
        <v>3720</v>
      </c>
      <c r="B101">
        <v>96</v>
      </c>
      <c r="C101">
        <v>5006</v>
      </c>
      <c r="D101">
        <v>3256</v>
      </c>
      <c r="E101">
        <v>3035</v>
      </c>
      <c r="F101">
        <v>6314</v>
      </c>
      <c r="G101">
        <v>4990</v>
      </c>
      <c r="H101">
        <v>1700</v>
      </c>
      <c r="I101">
        <v>15</v>
      </c>
      <c r="J101">
        <v>0</v>
      </c>
      <c r="K101">
        <v>0</v>
      </c>
      <c r="L101">
        <v>0</v>
      </c>
      <c r="M101">
        <v>1</v>
      </c>
      <c r="N101">
        <v>0</v>
      </c>
      <c r="O101">
        <v>60</v>
      </c>
      <c r="P101">
        <v>1</v>
      </c>
      <c r="Q101">
        <v>-3</v>
      </c>
      <c r="R101">
        <v>-3</v>
      </c>
      <c r="S101">
        <v>20</v>
      </c>
      <c r="T101">
        <v>75</v>
      </c>
      <c r="U101">
        <v>0</v>
      </c>
      <c r="V101">
        <v>0</v>
      </c>
      <c r="W101">
        <v>0</v>
      </c>
      <c r="X101">
        <v>1</v>
      </c>
      <c r="Y101">
        <v>1</v>
      </c>
      <c r="Z101">
        <v>1</v>
      </c>
      <c r="AA101">
        <v>0</v>
      </c>
      <c r="AB101">
        <v>80</v>
      </c>
      <c r="AC101">
        <v>5</v>
      </c>
      <c r="AD101">
        <v>-3</v>
      </c>
      <c r="AE101">
        <v>-3</v>
      </c>
      <c r="AF101">
        <v>180</v>
      </c>
      <c r="AG101">
        <v>1</v>
      </c>
      <c r="AH101">
        <v>1</v>
      </c>
      <c r="AI101">
        <v>0</v>
      </c>
      <c r="AJ101">
        <v>100</v>
      </c>
      <c r="AK101">
        <v>-3</v>
      </c>
      <c r="AL101">
        <v>-3</v>
      </c>
      <c r="AM101">
        <v>-3</v>
      </c>
      <c r="AN101">
        <v>0</v>
      </c>
      <c r="AO101">
        <v>0</v>
      </c>
      <c r="AP101">
        <v>0</v>
      </c>
      <c r="AQ101">
        <v>0</v>
      </c>
      <c r="AR101">
        <v>0</v>
      </c>
      <c r="AS101">
        <v>0</v>
      </c>
      <c r="AT101">
        <v>0</v>
      </c>
      <c r="AU101">
        <v>0</v>
      </c>
      <c r="AV101">
        <v>140</v>
      </c>
      <c r="AW101">
        <v>3</v>
      </c>
      <c r="AX101">
        <v>6</v>
      </c>
      <c r="AY101">
        <v>-3</v>
      </c>
      <c r="AZ101">
        <v>-3</v>
      </c>
      <c r="BA101">
        <v>0</v>
      </c>
      <c r="BB101">
        <v>255</v>
      </c>
      <c r="BC101">
        <v>255</v>
      </c>
      <c r="BD101">
        <v>0</v>
      </c>
      <c r="BE101">
        <v>-50</v>
      </c>
      <c r="BH101">
        <v>15</v>
      </c>
      <c r="BI101">
        <v>0</v>
      </c>
      <c r="BJ101">
        <v>0</v>
      </c>
      <c r="BK101">
        <v>0</v>
      </c>
      <c r="BL101">
        <v>1</v>
      </c>
      <c r="BM101">
        <v>0</v>
      </c>
      <c r="BN101">
        <v>60</v>
      </c>
      <c r="BO101">
        <v>1</v>
      </c>
      <c r="BP101">
        <v>-3</v>
      </c>
      <c r="BQ101">
        <v>-3</v>
      </c>
      <c r="BR101">
        <v>20</v>
      </c>
      <c r="BS101">
        <v>75</v>
      </c>
      <c r="BT101">
        <v>0</v>
      </c>
      <c r="BU101">
        <v>0</v>
      </c>
      <c r="BV101">
        <v>0</v>
      </c>
      <c r="BW101">
        <v>1</v>
      </c>
      <c r="BX101">
        <v>1</v>
      </c>
      <c r="BY101">
        <v>1</v>
      </c>
      <c r="BZ101">
        <v>0</v>
      </c>
      <c r="CA101">
        <v>80</v>
      </c>
      <c r="CB101">
        <v>5</v>
      </c>
      <c r="CC101">
        <v>-3</v>
      </c>
      <c r="CD101">
        <v>-3</v>
      </c>
      <c r="CE101">
        <v>230</v>
      </c>
      <c r="CF101">
        <v>1</v>
      </c>
      <c r="CG101">
        <v>1</v>
      </c>
      <c r="CH101">
        <v>1</v>
      </c>
      <c r="CI101">
        <v>150</v>
      </c>
      <c r="CJ101">
        <v>-3</v>
      </c>
      <c r="CK101">
        <v>-3</v>
      </c>
      <c r="CL101">
        <v>-3</v>
      </c>
      <c r="CM101">
        <v>0</v>
      </c>
      <c r="CN101">
        <v>0</v>
      </c>
      <c r="CO101">
        <v>0</v>
      </c>
      <c r="CP101">
        <v>0</v>
      </c>
      <c r="CQ101">
        <v>0</v>
      </c>
      <c r="CR101">
        <v>0</v>
      </c>
      <c r="CS101">
        <v>0</v>
      </c>
      <c r="CT101">
        <v>0</v>
      </c>
      <c r="CU101">
        <v>140</v>
      </c>
      <c r="CV101">
        <v>3</v>
      </c>
      <c r="CW101">
        <v>6</v>
      </c>
      <c r="CX101">
        <v>-3</v>
      </c>
      <c r="CY101">
        <v>-3</v>
      </c>
      <c r="CZ101">
        <v>0</v>
      </c>
      <c r="DA101">
        <v>305</v>
      </c>
      <c r="DB101">
        <v>305</v>
      </c>
      <c r="DC101">
        <v>1</v>
      </c>
      <c r="DD101">
        <v>50</v>
      </c>
      <c r="DG101">
        <v>14.213746223564954</v>
      </c>
      <c r="DH101">
        <v>0.34796670179407063</v>
      </c>
      <c r="DI101">
        <v>0</v>
      </c>
      <c r="DJ101">
        <v>0</v>
      </c>
      <c r="DK101">
        <v>0.69604042301680469</v>
      </c>
      <c r="DL101">
        <v>1.2084592145015106E-3</v>
      </c>
      <c r="DM101">
        <v>42.51396683172058</v>
      </c>
      <c r="DN101">
        <v>0.70856611386200963</v>
      </c>
      <c r="DO101">
        <v>0</v>
      </c>
      <c r="DP101">
        <v>0</v>
      </c>
      <c r="DQ101">
        <v>14.171322277240193</v>
      </c>
      <c r="DR101">
        <v>57.073122234614331</v>
      </c>
      <c r="DS101">
        <v>8.6631689102488307E-2</v>
      </c>
      <c r="DT101">
        <v>0</v>
      </c>
      <c r="DU101">
        <v>0</v>
      </c>
      <c r="DV101">
        <v>0.99879154078549848</v>
      </c>
      <c r="DW101">
        <v>0.99033232628398793</v>
      </c>
      <c r="DX101">
        <v>0.82915407854984902</v>
      </c>
      <c r="DY101">
        <v>5.6197673483294186E-3</v>
      </c>
      <c r="DZ101">
        <v>98.059504023198613</v>
      </c>
      <c r="EA101">
        <v>6.6155040579094262</v>
      </c>
      <c r="EB101">
        <v>0</v>
      </c>
      <c r="EC101">
        <v>0</v>
      </c>
      <c r="ED101">
        <v>212.02788782823328</v>
      </c>
      <c r="EE101">
        <v>0.78141000880379063</v>
      </c>
      <c r="EF101">
        <v>0.63021241549502671</v>
      </c>
      <c r="EG101">
        <v>0.55643523268228923</v>
      </c>
      <c r="EH101">
        <v>108.93361094523144</v>
      </c>
      <c r="EI101">
        <v>0</v>
      </c>
      <c r="EJ101">
        <v>0</v>
      </c>
      <c r="EK101">
        <v>0</v>
      </c>
      <c r="EL101">
        <v>9.9009900990099098E-3</v>
      </c>
      <c r="EM101">
        <v>0.18714874732195208</v>
      </c>
      <c r="EN101">
        <v>0.22930513595166163</v>
      </c>
      <c r="EO101">
        <v>0.22930513595166163</v>
      </c>
      <c r="EP101">
        <v>0.29909365558912387</v>
      </c>
      <c r="EQ101">
        <v>0.29909365558912387</v>
      </c>
      <c r="ER101">
        <v>8.6238670694864048</v>
      </c>
      <c r="ES101">
        <v>8.6238670694864048</v>
      </c>
      <c r="ET101">
        <v>127.12723079594679</v>
      </c>
      <c r="EU101">
        <v>2.823897712967665</v>
      </c>
      <c r="EV101">
        <v>7.4487033806353828</v>
      </c>
      <c r="EW101">
        <v>0</v>
      </c>
      <c r="EX101">
        <v>0</v>
      </c>
      <c r="EY101">
        <v>0</v>
      </c>
      <c r="EZ101">
        <v>271.33478955628084</v>
      </c>
      <c r="FA101">
        <v>288.64679583603129</v>
      </c>
      <c r="FB101">
        <v>0.39452759013308109</v>
      </c>
      <c r="FC101">
        <v>-31.888145124458894</v>
      </c>
      <c r="FD101">
        <v>0.4289686183419244</v>
      </c>
      <c r="FF101">
        <v>14.213746223564954</v>
      </c>
      <c r="FG101">
        <v>0.23215791056998752</v>
      </c>
      <c r="FH101">
        <v>1.2596218058138671</v>
      </c>
      <c r="FI101">
        <v>1.3416392996540718</v>
      </c>
      <c r="FJ101">
        <v>0.75537715747486378</v>
      </c>
      <c r="FK101">
        <v>1.2084592145015106E-3</v>
      </c>
      <c r="FL101">
        <v>50.774432727124633</v>
      </c>
      <c r="FM101">
        <v>0.84624054545207739</v>
      </c>
      <c r="FN101">
        <v>0</v>
      </c>
      <c r="FO101">
        <v>0</v>
      </c>
      <c r="FP101">
        <v>16.92481090904154</v>
      </c>
      <c r="FQ101">
        <v>62.121587200159041</v>
      </c>
      <c r="FR101">
        <v>0</v>
      </c>
      <c r="FS101">
        <v>5.5396027850139529</v>
      </c>
      <c r="FT101">
        <v>1.8919372622269559</v>
      </c>
      <c r="FU101">
        <v>0.99879154078549848</v>
      </c>
      <c r="FV101">
        <v>0.99033232628398793</v>
      </c>
      <c r="FW101">
        <v>0.82915407854984902</v>
      </c>
      <c r="FX101">
        <v>0.33135760051529772</v>
      </c>
      <c r="FY101">
        <v>96.469486665362638</v>
      </c>
      <c r="FZ101">
        <v>7.0254012024315156</v>
      </c>
      <c r="GA101">
        <v>0</v>
      </c>
      <c r="GB101">
        <v>0</v>
      </c>
      <c r="GC101">
        <v>220.28660917021242</v>
      </c>
      <c r="GD101">
        <v>0.67474521710157465</v>
      </c>
      <c r="GE101">
        <v>0.65002136924344756</v>
      </c>
      <c r="GF101">
        <v>0.82158418863911797</v>
      </c>
      <c r="GG101">
        <v>118.66314199395771</v>
      </c>
      <c r="GH101">
        <v>0</v>
      </c>
      <c r="GI101">
        <v>0</v>
      </c>
      <c r="GJ101">
        <v>0</v>
      </c>
      <c r="GK101">
        <v>1.8952399166565104E-2</v>
      </c>
      <c r="GL101">
        <v>0.26727511187831343</v>
      </c>
      <c r="GM101">
        <v>0.22930513595166163</v>
      </c>
      <c r="GN101">
        <v>0.22930513595166163</v>
      </c>
      <c r="GO101">
        <v>0.29909365558912387</v>
      </c>
      <c r="GP101">
        <v>0.29909365558912387</v>
      </c>
      <c r="GQ101">
        <v>8.6238670694864048</v>
      </c>
      <c r="GR101">
        <v>8.6238670694864048</v>
      </c>
      <c r="GS101">
        <v>142.91023275442686</v>
      </c>
      <c r="GT101">
        <v>3.149635546134633</v>
      </c>
      <c r="GU101">
        <v>8.2480703069732364</v>
      </c>
      <c r="GV101">
        <v>0</v>
      </c>
      <c r="GW101">
        <v>0</v>
      </c>
      <c r="GX101">
        <v>4.2896117202004413</v>
      </c>
      <c r="GY101">
        <v>289.93648738641826</v>
      </c>
      <c r="GZ101">
        <v>324.31997690852131</v>
      </c>
      <c r="HA101">
        <v>0.60547240986691886</v>
      </c>
      <c r="HB101">
        <v>-4.7191608175018835</v>
      </c>
      <c r="HC101">
        <v>0.57103138165807565</v>
      </c>
    </row>
    <row r="102" spans="1:211" x14ac:dyDescent="0.25">
      <c r="A102" t="s">
        <v>3720</v>
      </c>
      <c r="B102">
        <v>97</v>
      </c>
      <c r="C102">
        <v>4501</v>
      </c>
      <c r="D102">
        <v>971</v>
      </c>
      <c r="E102">
        <v>5511</v>
      </c>
      <c r="F102">
        <v>1671</v>
      </c>
      <c r="G102">
        <v>6695</v>
      </c>
      <c r="H102">
        <v>5627</v>
      </c>
      <c r="I102">
        <v>15</v>
      </c>
      <c r="J102">
        <v>0</v>
      </c>
      <c r="K102">
        <v>24</v>
      </c>
      <c r="L102">
        <v>24</v>
      </c>
      <c r="M102">
        <v>0</v>
      </c>
      <c r="N102">
        <v>0</v>
      </c>
      <c r="O102">
        <v>0</v>
      </c>
      <c r="P102">
        <v>0</v>
      </c>
      <c r="Q102">
        <v>-3</v>
      </c>
      <c r="R102">
        <v>-3</v>
      </c>
      <c r="S102">
        <v>0</v>
      </c>
      <c r="T102">
        <v>39</v>
      </c>
      <c r="U102">
        <v>0</v>
      </c>
      <c r="V102">
        <v>18</v>
      </c>
      <c r="W102">
        <v>6</v>
      </c>
      <c r="X102">
        <v>1</v>
      </c>
      <c r="Y102">
        <v>1</v>
      </c>
      <c r="Z102">
        <v>1</v>
      </c>
      <c r="AA102">
        <v>1</v>
      </c>
      <c r="AB102">
        <v>160</v>
      </c>
      <c r="AC102">
        <v>12</v>
      </c>
      <c r="AD102">
        <v>-3</v>
      </c>
      <c r="AE102">
        <v>-3</v>
      </c>
      <c r="AF102">
        <v>266</v>
      </c>
      <c r="AG102">
        <v>1</v>
      </c>
      <c r="AH102">
        <v>0</v>
      </c>
      <c r="AI102">
        <v>1</v>
      </c>
      <c r="AJ102">
        <v>100</v>
      </c>
      <c r="AK102">
        <v>-3</v>
      </c>
      <c r="AL102">
        <v>-3</v>
      </c>
      <c r="AM102">
        <v>-3</v>
      </c>
      <c r="AN102">
        <v>0</v>
      </c>
      <c r="AO102">
        <v>1</v>
      </c>
      <c r="AP102">
        <v>1</v>
      </c>
      <c r="AQ102">
        <v>1</v>
      </c>
      <c r="AR102">
        <v>0</v>
      </c>
      <c r="AS102">
        <v>0</v>
      </c>
      <c r="AT102">
        <v>5</v>
      </c>
      <c r="AU102">
        <v>5</v>
      </c>
      <c r="AV102">
        <v>160</v>
      </c>
      <c r="AW102">
        <v>4</v>
      </c>
      <c r="AX102">
        <v>12</v>
      </c>
      <c r="AY102">
        <v>-3</v>
      </c>
      <c r="AZ102">
        <v>-3</v>
      </c>
      <c r="BA102">
        <v>30</v>
      </c>
      <c r="BB102">
        <v>310</v>
      </c>
      <c r="BC102">
        <v>410</v>
      </c>
      <c r="BD102">
        <v>1</v>
      </c>
      <c r="BE102">
        <v>50</v>
      </c>
      <c r="BH102">
        <v>15</v>
      </c>
      <c r="BI102">
        <v>0</v>
      </c>
      <c r="BJ102">
        <v>0</v>
      </c>
      <c r="BK102">
        <v>0</v>
      </c>
      <c r="BL102">
        <v>1</v>
      </c>
      <c r="BM102">
        <v>0</v>
      </c>
      <c r="BN102">
        <v>60</v>
      </c>
      <c r="BO102">
        <v>1</v>
      </c>
      <c r="BP102">
        <v>-3</v>
      </c>
      <c r="BQ102">
        <v>-3</v>
      </c>
      <c r="BR102">
        <v>20</v>
      </c>
      <c r="BS102">
        <v>75</v>
      </c>
      <c r="BT102">
        <v>0</v>
      </c>
      <c r="BU102">
        <v>0</v>
      </c>
      <c r="BV102">
        <v>0</v>
      </c>
      <c r="BW102">
        <v>1</v>
      </c>
      <c r="BX102">
        <v>1</v>
      </c>
      <c r="BY102">
        <v>1</v>
      </c>
      <c r="BZ102">
        <v>0</v>
      </c>
      <c r="CA102">
        <v>80</v>
      </c>
      <c r="CB102">
        <v>5</v>
      </c>
      <c r="CC102">
        <v>-3</v>
      </c>
      <c r="CD102">
        <v>-3</v>
      </c>
      <c r="CE102">
        <v>180</v>
      </c>
      <c r="CF102">
        <v>0</v>
      </c>
      <c r="CG102">
        <v>1</v>
      </c>
      <c r="CH102">
        <v>1</v>
      </c>
      <c r="CI102">
        <v>100</v>
      </c>
      <c r="CJ102">
        <v>-3</v>
      </c>
      <c r="CK102">
        <v>-3</v>
      </c>
      <c r="CL102">
        <v>-3</v>
      </c>
      <c r="CM102">
        <v>0</v>
      </c>
      <c r="CN102">
        <v>0</v>
      </c>
      <c r="CO102">
        <v>1</v>
      </c>
      <c r="CP102">
        <v>1</v>
      </c>
      <c r="CQ102">
        <v>0</v>
      </c>
      <c r="CR102">
        <v>0</v>
      </c>
      <c r="CS102">
        <v>5</v>
      </c>
      <c r="CT102">
        <v>5</v>
      </c>
      <c r="CU102">
        <v>140</v>
      </c>
      <c r="CV102">
        <v>3</v>
      </c>
      <c r="CW102">
        <v>6</v>
      </c>
      <c r="CX102">
        <v>-3</v>
      </c>
      <c r="CY102">
        <v>-3</v>
      </c>
      <c r="CZ102">
        <v>0</v>
      </c>
      <c r="DA102">
        <v>260</v>
      </c>
      <c r="DB102">
        <v>260</v>
      </c>
      <c r="DC102">
        <v>0</v>
      </c>
      <c r="DD102">
        <v>-50</v>
      </c>
      <c r="DG102">
        <v>14.213746223564954</v>
      </c>
      <c r="DH102">
        <v>0.50332335051114274</v>
      </c>
      <c r="DI102">
        <v>14.256838780383044</v>
      </c>
      <c r="DJ102">
        <v>14.387133767790628</v>
      </c>
      <c r="DK102">
        <v>0.5418488575066811</v>
      </c>
      <c r="DL102">
        <v>1.2084592145015106E-3</v>
      </c>
      <c r="DM102">
        <v>31.997985906670408</v>
      </c>
      <c r="DN102">
        <v>0.53329976511117372</v>
      </c>
      <c r="DO102">
        <v>0</v>
      </c>
      <c r="DP102">
        <v>0</v>
      </c>
      <c r="DQ102">
        <v>10.665995302223472</v>
      </c>
      <c r="DR102">
        <v>63.268933358273834</v>
      </c>
      <c r="DS102">
        <v>0</v>
      </c>
      <c r="DT102">
        <v>61.601508232925688</v>
      </c>
      <c r="DU102">
        <v>20.371521281779447</v>
      </c>
      <c r="DV102">
        <v>0.99879154078549848</v>
      </c>
      <c r="DW102">
        <v>0.99033232628398793</v>
      </c>
      <c r="DX102">
        <v>0.82915407854984902</v>
      </c>
      <c r="DY102">
        <v>0.24123744152504245</v>
      </c>
      <c r="DZ102">
        <v>110.55418020185797</v>
      </c>
      <c r="EA102">
        <v>7.5377481782198839</v>
      </c>
      <c r="EB102">
        <v>0</v>
      </c>
      <c r="EC102">
        <v>0</v>
      </c>
      <c r="ED102">
        <v>231.42809277690634</v>
      </c>
      <c r="EE102">
        <v>0.69386964648525884</v>
      </c>
      <c r="EF102">
        <v>0.57472715495944604</v>
      </c>
      <c r="EG102">
        <v>0.73698827063108419</v>
      </c>
      <c r="EH102">
        <v>116.92550399671046</v>
      </c>
      <c r="EI102">
        <v>0</v>
      </c>
      <c r="EJ102">
        <v>0</v>
      </c>
      <c r="EK102">
        <v>0</v>
      </c>
      <c r="EL102">
        <v>0.70809342718799029</v>
      </c>
      <c r="EM102">
        <v>0.28769593166006813</v>
      </c>
      <c r="EN102">
        <v>0.22930513595166163</v>
      </c>
      <c r="EO102">
        <v>0.22930513595166163</v>
      </c>
      <c r="EP102">
        <v>0.29909365558912387</v>
      </c>
      <c r="EQ102">
        <v>0.29909365558912387</v>
      </c>
      <c r="ER102">
        <v>8.6238670694864048</v>
      </c>
      <c r="ES102">
        <v>8.6238670694864048</v>
      </c>
      <c r="ET102">
        <v>133.04661078799859</v>
      </c>
      <c r="EU102">
        <v>3.0595153871443777</v>
      </c>
      <c r="EV102">
        <v>8.4250731827746055</v>
      </c>
      <c r="EW102">
        <v>0</v>
      </c>
      <c r="EX102">
        <v>0</v>
      </c>
      <c r="EY102">
        <v>35.77270033607661</v>
      </c>
      <c r="EZ102">
        <v>317.00437873550499</v>
      </c>
      <c r="FA102">
        <v>356.04394715451735</v>
      </c>
      <c r="FB102">
        <v>0.61514520073163592</v>
      </c>
      <c r="FC102">
        <v>18.534659240059373</v>
      </c>
      <c r="FD102">
        <v>0.72031492578986445</v>
      </c>
      <c r="FF102">
        <v>14.213746223564954</v>
      </c>
      <c r="FG102">
        <v>7.5806881834564632E-2</v>
      </c>
      <c r="FH102">
        <v>1.0900339000748542</v>
      </c>
      <c r="FI102">
        <v>1.1118479025815424</v>
      </c>
      <c r="FJ102">
        <v>0.76344410876132929</v>
      </c>
      <c r="FK102">
        <v>1.2084592145015106E-3</v>
      </c>
      <c r="FL102">
        <v>46.957665594555763</v>
      </c>
      <c r="FM102">
        <v>0.78262775990926259</v>
      </c>
      <c r="FN102">
        <v>0</v>
      </c>
      <c r="FO102">
        <v>0</v>
      </c>
      <c r="FP102">
        <v>15.652555198185247</v>
      </c>
      <c r="FQ102">
        <v>58.438327448587025</v>
      </c>
      <c r="FR102">
        <v>6.4112018723768302E-2</v>
      </c>
      <c r="FS102">
        <v>7.6468023368207501</v>
      </c>
      <c r="FT102">
        <v>2.4380528929610779</v>
      </c>
      <c r="FU102">
        <v>0.99879154078549848</v>
      </c>
      <c r="FV102">
        <v>0.99033232628398793</v>
      </c>
      <c r="FW102">
        <v>0.82915407854984902</v>
      </c>
      <c r="FX102">
        <v>0.29712965950204817</v>
      </c>
      <c r="FY102">
        <v>103.26440897195806</v>
      </c>
      <c r="FZ102">
        <v>7.1690538931496395</v>
      </c>
      <c r="GA102">
        <v>0</v>
      </c>
      <c r="GB102">
        <v>0</v>
      </c>
      <c r="GC102">
        <v>231.87491263725687</v>
      </c>
      <c r="GD102">
        <v>0.62528273054538541</v>
      </c>
      <c r="GE102">
        <v>0.74785218939261366</v>
      </c>
      <c r="GF102">
        <v>0.71018796138285034</v>
      </c>
      <c r="GG102">
        <v>118.66314199395771</v>
      </c>
      <c r="GH102">
        <v>0</v>
      </c>
      <c r="GI102">
        <v>0</v>
      </c>
      <c r="GJ102">
        <v>0</v>
      </c>
      <c r="GK102">
        <v>2.1071054058065308E-2</v>
      </c>
      <c r="GL102">
        <v>0.27025123905493653</v>
      </c>
      <c r="GM102">
        <v>0.22930513595166163</v>
      </c>
      <c r="GN102">
        <v>0.22930513595166163</v>
      </c>
      <c r="GO102">
        <v>0.29909365558912387</v>
      </c>
      <c r="GP102">
        <v>0.29909365558912387</v>
      </c>
      <c r="GQ102">
        <v>8.6238670694864048</v>
      </c>
      <c r="GR102">
        <v>8.6238670694864048</v>
      </c>
      <c r="GS102">
        <v>140.26885940304058</v>
      </c>
      <c r="GT102">
        <v>3.1154076051213835</v>
      </c>
      <c r="GU102">
        <v>8.2743773101246116</v>
      </c>
      <c r="GV102">
        <v>0</v>
      </c>
      <c r="GW102">
        <v>0</v>
      </c>
      <c r="GX102">
        <v>4.9940263641637221</v>
      </c>
      <c r="GY102">
        <v>296.63630540245504</v>
      </c>
      <c r="GZ102">
        <v>327.72541460469199</v>
      </c>
      <c r="HA102">
        <v>0.38485479926836408</v>
      </c>
      <c r="HB102">
        <v>-5.4100131166420464</v>
      </c>
      <c r="HC102">
        <v>0.27968507421013555</v>
      </c>
    </row>
    <row r="103" spans="1:211" x14ac:dyDescent="0.25">
      <c r="A103" t="s">
        <v>3720</v>
      </c>
      <c r="B103">
        <v>98</v>
      </c>
      <c r="C103">
        <v>6414</v>
      </c>
      <c r="D103">
        <v>1266</v>
      </c>
      <c r="E103">
        <v>5985</v>
      </c>
      <c r="F103">
        <v>2359</v>
      </c>
      <c r="G103">
        <v>4063</v>
      </c>
      <c r="H103">
        <v>6530</v>
      </c>
      <c r="I103">
        <v>15</v>
      </c>
      <c r="J103">
        <v>0</v>
      </c>
      <c r="K103">
        <v>0</v>
      </c>
      <c r="L103">
        <v>0</v>
      </c>
      <c r="M103">
        <v>0</v>
      </c>
      <c r="N103">
        <v>0</v>
      </c>
      <c r="O103">
        <v>0</v>
      </c>
      <c r="P103">
        <v>0</v>
      </c>
      <c r="Q103">
        <v>-3</v>
      </c>
      <c r="R103">
        <v>-3</v>
      </c>
      <c r="S103">
        <v>0</v>
      </c>
      <c r="T103">
        <v>15</v>
      </c>
      <c r="U103">
        <v>0</v>
      </c>
      <c r="V103">
        <v>0</v>
      </c>
      <c r="W103">
        <v>0</v>
      </c>
      <c r="X103">
        <v>1</v>
      </c>
      <c r="Y103">
        <v>1</v>
      </c>
      <c r="Z103">
        <v>1</v>
      </c>
      <c r="AA103">
        <v>0</v>
      </c>
      <c r="AB103">
        <v>120</v>
      </c>
      <c r="AC103">
        <v>6</v>
      </c>
      <c r="AD103">
        <v>-3</v>
      </c>
      <c r="AE103">
        <v>-3</v>
      </c>
      <c r="AF103">
        <v>270</v>
      </c>
      <c r="AG103">
        <v>1</v>
      </c>
      <c r="AH103">
        <v>1</v>
      </c>
      <c r="AI103">
        <v>1</v>
      </c>
      <c r="AJ103">
        <v>150</v>
      </c>
      <c r="AK103">
        <v>-3</v>
      </c>
      <c r="AL103">
        <v>-3</v>
      </c>
      <c r="AM103">
        <v>-3</v>
      </c>
      <c r="AN103">
        <v>0</v>
      </c>
      <c r="AO103">
        <v>0</v>
      </c>
      <c r="AP103">
        <v>1</v>
      </c>
      <c r="AQ103">
        <v>0</v>
      </c>
      <c r="AR103">
        <v>0</v>
      </c>
      <c r="AS103">
        <v>0</v>
      </c>
      <c r="AT103">
        <v>5</v>
      </c>
      <c r="AU103">
        <v>0</v>
      </c>
      <c r="AV103">
        <v>120</v>
      </c>
      <c r="AW103">
        <v>3</v>
      </c>
      <c r="AX103">
        <v>6</v>
      </c>
      <c r="AY103">
        <v>-3</v>
      </c>
      <c r="AZ103">
        <v>-3</v>
      </c>
      <c r="BA103">
        <v>0</v>
      </c>
      <c r="BB103">
        <v>285</v>
      </c>
      <c r="BC103">
        <v>285</v>
      </c>
      <c r="BD103">
        <v>0</v>
      </c>
      <c r="BE103">
        <v>-65</v>
      </c>
      <c r="BH103">
        <v>15</v>
      </c>
      <c r="BI103">
        <v>0</v>
      </c>
      <c r="BJ103">
        <v>0</v>
      </c>
      <c r="BK103">
        <v>0</v>
      </c>
      <c r="BL103">
        <v>1</v>
      </c>
      <c r="BM103">
        <v>0</v>
      </c>
      <c r="BN103">
        <v>60</v>
      </c>
      <c r="BO103">
        <v>1</v>
      </c>
      <c r="BP103">
        <v>-3</v>
      </c>
      <c r="BQ103">
        <v>-3</v>
      </c>
      <c r="BR103">
        <v>20</v>
      </c>
      <c r="BS103">
        <v>75</v>
      </c>
      <c r="BT103">
        <v>0</v>
      </c>
      <c r="BU103">
        <v>0</v>
      </c>
      <c r="BV103">
        <v>0</v>
      </c>
      <c r="BW103">
        <v>1</v>
      </c>
      <c r="BX103">
        <v>1</v>
      </c>
      <c r="BY103">
        <v>1</v>
      </c>
      <c r="BZ103">
        <v>1</v>
      </c>
      <c r="CA103">
        <v>120</v>
      </c>
      <c r="CB103">
        <v>11</v>
      </c>
      <c r="CC103">
        <v>-3</v>
      </c>
      <c r="CD103">
        <v>-3</v>
      </c>
      <c r="CE103">
        <v>270</v>
      </c>
      <c r="CF103">
        <v>1</v>
      </c>
      <c r="CG103">
        <v>1</v>
      </c>
      <c r="CH103">
        <v>1</v>
      </c>
      <c r="CI103">
        <v>150</v>
      </c>
      <c r="CJ103">
        <v>-3</v>
      </c>
      <c r="CK103">
        <v>-3</v>
      </c>
      <c r="CL103">
        <v>-3</v>
      </c>
      <c r="CM103">
        <v>0</v>
      </c>
      <c r="CN103">
        <v>1</v>
      </c>
      <c r="CO103">
        <v>0</v>
      </c>
      <c r="CP103">
        <v>1</v>
      </c>
      <c r="CQ103">
        <v>0</v>
      </c>
      <c r="CR103">
        <v>0</v>
      </c>
      <c r="CS103">
        <v>0</v>
      </c>
      <c r="CT103">
        <v>5</v>
      </c>
      <c r="CU103">
        <v>180</v>
      </c>
      <c r="CV103">
        <v>4</v>
      </c>
      <c r="CW103">
        <v>12</v>
      </c>
      <c r="CX103">
        <v>-3</v>
      </c>
      <c r="CY103">
        <v>-3</v>
      </c>
      <c r="CZ103">
        <v>0</v>
      </c>
      <c r="DA103">
        <v>350</v>
      </c>
      <c r="DB103">
        <v>450</v>
      </c>
      <c r="DC103">
        <v>1</v>
      </c>
      <c r="DD103">
        <v>65</v>
      </c>
      <c r="DG103">
        <v>14.213746223564954</v>
      </c>
      <c r="DH103">
        <v>0.28380617097772237</v>
      </c>
      <c r="DI103">
        <v>0.57692307278960231</v>
      </c>
      <c r="DJ103">
        <v>0.75445449450310009</v>
      </c>
      <c r="DK103">
        <v>0.5840303516060581</v>
      </c>
      <c r="DL103">
        <v>1.2084592145015106E-3</v>
      </c>
      <c r="DM103">
        <v>34.076178274945548</v>
      </c>
      <c r="DN103">
        <v>0.56793630458242561</v>
      </c>
      <c r="DO103">
        <v>0</v>
      </c>
      <c r="DP103">
        <v>0</v>
      </c>
      <c r="DQ103">
        <v>11.358726091648514</v>
      </c>
      <c r="DR103">
        <v>48.756068713502444</v>
      </c>
      <c r="DS103">
        <v>2.1961942278469773E-2</v>
      </c>
      <c r="DT103">
        <v>14.018603367558342</v>
      </c>
      <c r="DU103">
        <v>4.6961155156987608</v>
      </c>
      <c r="DV103">
        <v>0.99879154078549848</v>
      </c>
      <c r="DW103">
        <v>0.99033232628398793</v>
      </c>
      <c r="DX103">
        <v>0.82915407854984902</v>
      </c>
      <c r="DY103">
        <v>0</v>
      </c>
      <c r="DZ103">
        <v>92.249354188005441</v>
      </c>
      <c r="EA103">
        <v>5.2193880894642799</v>
      </c>
      <c r="EB103">
        <v>0</v>
      </c>
      <c r="EC103">
        <v>0</v>
      </c>
      <c r="ED103">
        <v>206.32857922900558</v>
      </c>
      <c r="EE103">
        <v>0.63118652598237102</v>
      </c>
      <c r="EF103">
        <v>0.68498779506361818</v>
      </c>
      <c r="EG103">
        <v>0.76486949604352539</v>
      </c>
      <c r="EH103">
        <v>118.66314199395771</v>
      </c>
      <c r="EI103">
        <v>0</v>
      </c>
      <c r="EJ103">
        <v>0</v>
      </c>
      <c r="EK103">
        <v>0</v>
      </c>
      <c r="EL103">
        <v>2.0398000848992459E-2</v>
      </c>
      <c r="EM103">
        <v>7.9957318342204098E-2</v>
      </c>
      <c r="EN103">
        <v>0.22930513595166163</v>
      </c>
      <c r="EO103">
        <v>0.22930513595166163</v>
      </c>
      <c r="EP103">
        <v>0.29909365558912387</v>
      </c>
      <c r="EQ103">
        <v>0.29909365558912387</v>
      </c>
      <c r="ER103">
        <v>8.6238670694864048</v>
      </c>
      <c r="ES103">
        <v>8.6238670694864048</v>
      </c>
      <c r="ET103">
        <v>124.08984391642193</v>
      </c>
      <c r="EU103">
        <v>2.818277945619335</v>
      </c>
      <c r="EV103">
        <v>5.7562009796248326</v>
      </c>
      <c r="EW103">
        <v>0</v>
      </c>
      <c r="EX103">
        <v>0</v>
      </c>
      <c r="EY103">
        <v>4.7780691415739449</v>
      </c>
      <c r="EZ103">
        <v>280.65647547375761</v>
      </c>
      <c r="FA103">
        <v>277.79321618779358</v>
      </c>
      <c r="FB103">
        <v>0.3099618455166136</v>
      </c>
      <c r="FC103">
        <v>-49.063164284011769</v>
      </c>
      <c r="FD103">
        <v>0.14270104893513325</v>
      </c>
      <c r="FF103">
        <v>14.213746223564954</v>
      </c>
      <c r="FG103">
        <v>8.1953346391961543E-2</v>
      </c>
      <c r="FH103">
        <v>4.8288703772843569</v>
      </c>
      <c r="FI103">
        <v>4.8298150122561987</v>
      </c>
      <c r="FJ103">
        <v>0.5966615768698722</v>
      </c>
      <c r="FK103">
        <v>1.2084592145015106E-3</v>
      </c>
      <c r="FL103">
        <v>36.006891088844327</v>
      </c>
      <c r="FM103">
        <v>0.60011485148073873</v>
      </c>
      <c r="FN103">
        <v>0</v>
      </c>
      <c r="FO103">
        <v>0</v>
      </c>
      <c r="FP103">
        <v>12.002297029614777</v>
      </c>
      <c r="FQ103">
        <v>54.032524808685004</v>
      </c>
      <c r="FR103">
        <v>0.98542061412474602</v>
      </c>
      <c r="FS103">
        <v>6.4164343595450699</v>
      </c>
      <c r="FT103">
        <v>2.2374677583234974</v>
      </c>
      <c r="FU103">
        <v>0.99879154078549848</v>
      </c>
      <c r="FV103">
        <v>0.99033232628398793</v>
      </c>
      <c r="FW103">
        <v>0.82915407854984902</v>
      </c>
      <c r="FX103">
        <v>0.34134500236459137</v>
      </c>
      <c r="FY103">
        <v>100.49251846265093</v>
      </c>
      <c r="FZ103">
        <v>6.9671512675524525</v>
      </c>
      <c r="GA103">
        <v>0</v>
      </c>
      <c r="GB103">
        <v>0</v>
      </c>
      <c r="GC103">
        <v>243.12507086574232</v>
      </c>
      <c r="GD103">
        <v>0.69554177609870393</v>
      </c>
      <c r="GE103">
        <v>0.84529109167806782</v>
      </c>
      <c r="GF103">
        <v>0.7352597735724774</v>
      </c>
      <c r="GG103">
        <v>118.66314199395771</v>
      </c>
      <c r="GH103">
        <v>0</v>
      </c>
      <c r="GI103">
        <v>0</v>
      </c>
      <c r="GJ103">
        <v>0</v>
      </c>
      <c r="GK103">
        <v>2.0883882801474574E-2</v>
      </c>
      <c r="GL103">
        <v>0.24978423746173783</v>
      </c>
      <c r="GM103">
        <v>0.22930513595166163</v>
      </c>
      <c r="GN103">
        <v>0.22930513595166163</v>
      </c>
      <c r="GO103">
        <v>0.29909365558912387</v>
      </c>
      <c r="GP103">
        <v>0.29909365558912387</v>
      </c>
      <c r="GQ103">
        <v>8.6238670694864048</v>
      </c>
      <c r="GR103">
        <v>8.6238670694864048</v>
      </c>
      <c r="GS103">
        <v>138.38721494897183</v>
      </c>
      <c r="GT103">
        <v>3.1596229479839262</v>
      </c>
      <c r="GU103">
        <v>8.0895153767459451</v>
      </c>
      <c r="GV103">
        <v>0</v>
      </c>
      <c r="GW103">
        <v>0</v>
      </c>
      <c r="GX103">
        <v>4.9346557168378506</v>
      </c>
      <c r="GY103">
        <v>315.41296216884604</v>
      </c>
      <c r="GZ103">
        <v>343.92185648415648</v>
      </c>
      <c r="HA103">
        <v>0.69003815448338646</v>
      </c>
      <c r="HB103">
        <v>39.373836238640173</v>
      </c>
      <c r="HC103">
        <v>0.85729895106486675</v>
      </c>
    </row>
    <row r="104" spans="1:211" x14ac:dyDescent="0.25">
      <c r="A104" t="s">
        <v>3720</v>
      </c>
      <c r="B104">
        <v>99</v>
      </c>
      <c r="C104">
        <v>2992</v>
      </c>
      <c r="D104">
        <v>4911</v>
      </c>
      <c r="E104">
        <v>3674</v>
      </c>
      <c r="F104">
        <v>1577</v>
      </c>
      <c r="G104">
        <v>6133</v>
      </c>
      <c r="H104">
        <v>2059</v>
      </c>
      <c r="I104">
        <v>15</v>
      </c>
      <c r="J104">
        <v>0</v>
      </c>
      <c r="K104">
        <v>1</v>
      </c>
      <c r="L104">
        <v>1</v>
      </c>
      <c r="M104">
        <v>1</v>
      </c>
      <c r="N104">
        <v>0</v>
      </c>
      <c r="O104">
        <v>60</v>
      </c>
      <c r="P104">
        <v>1</v>
      </c>
      <c r="Q104">
        <v>-3</v>
      </c>
      <c r="R104">
        <v>-3</v>
      </c>
      <c r="S104">
        <v>20</v>
      </c>
      <c r="T104">
        <v>76</v>
      </c>
      <c r="U104">
        <v>0</v>
      </c>
      <c r="V104">
        <v>7</v>
      </c>
      <c r="W104">
        <v>2</v>
      </c>
      <c r="X104">
        <v>1</v>
      </c>
      <c r="Y104">
        <v>1</v>
      </c>
      <c r="Z104">
        <v>1</v>
      </c>
      <c r="AA104">
        <v>1</v>
      </c>
      <c r="AB104">
        <v>120</v>
      </c>
      <c r="AC104">
        <v>11</v>
      </c>
      <c r="AD104">
        <v>-3</v>
      </c>
      <c r="AE104">
        <v>-3</v>
      </c>
      <c r="AF104">
        <v>222</v>
      </c>
      <c r="AG104">
        <v>0</v>
      </c>
      <c r="AH104">
        <v>1</v>
      </c>
      <c r="AI104">
        <v>1</v>
      </c>
      <c r="AJ104">
        <v>100</v>
      </c>
      <c r="AK104">
        <v>-3</v>
      </c>
      <c r="AL104">
        <v>-3</v>
      </c>
      <c r="AM104">
        <v>-3</v>
      </c>
      <c r="AN104">
        <v>0</v>
      </c>
      <c r="AO104">
        <v>1</v>
      </c>
      <c r="AP104">
        <v>0</v>
      </c>
      <c r="AQ104">
        <v>0</v>
      </c>
      <c r="AR104">
        <v>1</v>
      </c>
      <c r="AS104">
        <v>0</v>
      </c>
      <c r="AT104">
        <v>25</v>
      </c>
      <c r="AU104">
        <v>0</v>
      </c>
      <c r="AV104">
        <v>180</v>
      </c>
      <c r="AW104">
        <v>4</v>
      </c>
      <c r="AX104">
        <v>12</v>
      </c>
      <c r="AY104">
        <v>-3</v>
      </c>
      <c r="AZ104">
        <v>-3</v>
      </c>
      <c r="BA104">
        <v>3</v>
      </c>
      <c r="BB104">
        <v>298</v>
      </c>
      <c r="BC104">
        <v>398</v>
      </c>
      <c r="BD104">
        <v>1</v>
      </c>
      <c r="BE104">
        <v>88</v>
      </c>
      <c r="BH104">
        <v>15</v>
      </c>
      <c r="BI104">
        <v>0</v>
      </c>
      <c r="BJ104">
        <v>0</v>
      </c>
      <c r="BK104">
        <v>0</v>
      </c>
      <c r="BL104">
        <v>0</v>
      </c>
      <c r="BM104">
        <v>0</v>
      </c>
      <c r="BN104">
        <v>0</v>
      </c>
      <c r="BO104">
        <v>0</v>
      </c>
      <c r="BP104">
        <v>-3</v>
      </c>
      <c r="BQ104">
        <v>-3</v>
      </c>
      <c r="BR104">
        <v>0</v>
      </c>
      <c r="BS104">
        <v>15</v>
      </c>
      <c r="BT104">
        <v>0</v>
      </c>
      <c r="BU104">
        <v>0</v>
      </c>
      <c r="BV104">
        <v>0</v>
      </c>
      <c r="BW104">
        <v>1</v>
      </c>
      <c r="BX104">
        <v>1</v>
      </c>
      <c r="BY104">
        <v>1</v>
      </c>
      <c r="BZ104">
        <v>0</v>
      </c>
      <c r="CA104">
        <v>120</v>
      </c>
      <c r="CB104">
        <v>6</v>
      </c>
      <c r="CC104">
        <v>-3</v>
      </c>
      <c r="CD104">
        <v>-3</v>
      </c>
      <c r="CE104">
        <v>170</v>
      </c>
      <c r="CF104">
        <v>0</v>
      </c>
      <c r="CG104">
        <v>1</v>
      </c>
      <c r="CH104">
        <v>0</v>
      </c>
      <c r="CI104">
        <v>50</v>
      </c>
      <c r="CJ104">
        <v>-3</v>
      </c>
      <c r="CK104">
        <v>-3</v>
      </c>
      <c r="CL104">
        <v>-3</v>
      </c>
      <c r="CM104">
        <v>0</v>
      </c>
      <c r="CN104">
        <v>0</v>
      </c>
      <c r="CO104">
        <v>0</v>
      </c>
      <c r="CP104">
        <v>0</v>
      </c>
      <c r="CQ104">
        <v>0</v>
      </c>
      <c r="CR104">
        <v>1</v>
      </c>
      <c r="CS104">
        <v>0</v>
      </c>
      <c r="CT104">
        <v>25</v>
      </c>
      <c r="CU104">
        <v>120</v>
      </c>
      <c r="CV104">
        <v>3</v>
      </c>
      <c r="CW104">
        <v>6</v>
      </c>
      <c r="CX104">
        <v>-3</v>
      </c>
      <c r="CY104">
        <v>-3</v>
      </c>
      <c r="CZ104">
        <v>0</v>
      </c>
      <c r="DA104">
        <v>210</v>
      </c>
      <c r="DB104">
        <v>210</v>
      </c>
      <c r="DC104">
        <v>0</v>
      </c>
      <c r="DD104">
        <v>-88</v>
      </c>
      <c r="DG104">
        <v>14.213746223564954</v>
      </c>
      <c r="DH104">
        <v>0</v>
      </c>
      <c r="DI104">
        <v>2.7590844677133903</v>
      </c>
      <c r="DJ104">
        <v>2.7466480132418756</v>
      </c>
      <c r="DK104">
        <v>0.76344410876132929</v>
      </c>
      <c r="DL104">
        <v>1.2084592145015106E-3</v>
      </c>
      <c r="DM104">
        <v>74.675622697424529</v>
      </c>
      <c r="DN104">
        <v>1.2445937116237424</v>
      </c>
      <c r="DO104">
        <v>0</v>
      </c>
      <c r="DP104">
        <v>0</v>
      </c>
      <c r="DQ104">
        <v>24.891874232474841</v>
      </c>
      <c r="DR104">
        <v>92.436673147725742</v>
      </c>
      <c r="DS104">
        <v>0.10479172603666946</v>
      </c>
      <c r="DT104">
        <v>7.4317320879754449</v>
      </c>
      <c r="DU104">
        <v>2.2993546884154279</v>
      </c>
      <c r="DV104">
        <v>0.99879154078549848</v>
      </c>
      <c r="DW104">
        <v>0.99033232628398793</v>
      </c>
      <c r="DX104">
        <v>0.82915407854984902</v>
      </c>
      <c r="DY104">
        <v>0.90769412474804634</v>
      </c>
      <c r="DZ104">
        <v>101.34684559527628</v>
      </c>
      <c r="EA104">
        <v>8.1610271903323266</v>
      </c>
      <c r="EB104">
        <v>0</v>
      </c>
      <c r="EC104">
        <v>0</v>
      </c>
      <c r="ED104">
        <v>207.03908051626095</v>
      </c>
      <c r="EE104">
        <v>0.53282280884354405</v>
      </c>
      <c r="EF104">
        <v>0.66898426854115201</v>
      </c>
      <c r="EG104">
        <v>0.63482384584877039</v>
      </c>
      <c r="EH104">
        <v>106.39673854847757</v>
      </c>
      <c r="EI104">
        <v>0</v>
      </c>
      <c r="EJ104">
        <v>0</v>
      </c>
      <c r="EK104">
        <v>0</v>
      </c>
      <c r="EL104">
        <v>2.580331094363375E-2</v>
      </c>
      <c r="EM104">
        <v>0.28769620839840815</v>
      </c>
      <c r="EN104">
        <v>0.22930513595166163</v>
      </c>
      <c r="EO104">
        <v>0.22930513595166163</v>
      </c>
      <c r="EP104">
        <v>0.29909365558912387</v>
      </c>
      <c r="EQ104">
        <v>0.29909365558912387</v>
      </c>
      <c r="ER104">
        <v>8.6238670694864048</v>
      </c>
      <c r="ES104">
        <v>8.6238670694864048</v>
      </c>
      <c r="ET104">
        <v>173.93075704717012</v>
      </c>
      <c r="EU104">
        <v>3.7259720703673822</v>
      </c>
      <c r="EV104">
        <v>8.4250755287009067</v>
      </c>
      <c r="EW104">
        <v>0</v>
      </c>
      <c r="EX104">
        <v>0</v>
      </c>
      <c r="EY104">
        <v>6.3454318000395249</v>
      </c>
      <c r="EZ104">
        <v>330.95116165322855</v>
      </c>
      <c r="FA104">
        <v>403.34096205691731</v>
      </c>
      <c r="FB104">
        <v>0.83943600695585119</v>
      </c>
      <c r="FC104">
        <v>41.006535226067371</v>
      </c>
      <c r="FD104">
        <v>0.83751058991245642</v>
      </c>
      <c r="FF104">
        <v>14.213746223564954</v>
      </c>
      <c r="FG104">
        <v>0</v>
      </c>
      <c r="FH104">
        <v>1.6377601071007706</v>
      </c>
      <c r="FI104">
        <v>1.52728347509434</v>
      </c>
      <c r="FJ104">
        <v>0.69158423155265858</v>
      </c>
      <c r="FK104">
        <v>1.2084592145015106E-3</v>
      </c>
      <c r="FL104">
        <v>40.937085642728192</v>
      </c>
      <c r="FM104">
        <v>0.68228476071213695</v>
      </c>
      <c r="FN104">
        <v>0</v>
      </c>
      <c r="FO104">
        <v>0</v>
      </c>
      <c r="FP104">
        <v>13.645695214242732</v>
      </c>
      <c r="FQ104">
        <v>51.300573455998936</v>
      </c>
      <c r="FR104">
        <v>0</v>
      </c>
      <c r="FS104">
        <v>6.4027510721032792</v>
      </c>
      <c r="FT104">
        <v>1.9814128508322637</v>
      </c>
      <c r="FU104">
        <v>0.99879154078549848</v>
      </c>
      <c r="FV104">
        <v>0.99033232628398793</v>
      </c>
      <c r="FW104">
        <v>0.82915407854984902</v>
      </c>
      <c r="FX104">
        <v>0.2858137281247316</v>
      </c>
      <c r="FY104">
        <v>100.92051320568234</v>
      </c>
      <c r="FZ104">
        <v>6.6338599363008282</v>
      </c>
      <c r="GA104">
        <v>0</v>
      </c>
      <c r="GB104">
        <v>0</v>
      </c>
      <c r="GC104">
        <v>180.37198800854725</v>
      </c>
      <c r="GD104">
        <v>0.42015544804197147</v>
      </c>
      <c r="GE104">
        <v>0.62216961232422097</v>
      </c>
      <c r="GF104">
        <v>0.46503453090188696</v>
      </c>
      <c r="GG104">
        <v>84.622689526223397</v>
      </c>
      <c r="GH104">
        <v>0</v>
      </c>
      <c r="GI104">
        <v>0</v>
      </c>
      <c r="GJ104">
        <v>0</v>
      </c>
      <c r="GK104">
        <v>1.381280633418136E-2</v>
      </c>
      <c r="GL104">
        <v>0.19362159491968811</v>
      </c>
      <c r="GM104">
        <v>0.22930513595166163</v>
      </c>
      <c r="GN104">
        <v>0.22930513595166163</v>
      </c>
      <c r="GO104">
        <v>0.29909365558912387</v>
      </c>
      <c r="GP104">
        <v>0.29909365558912387</v>
      </c>
      <c r="GQ104">
        <v>8.6238670694864048</v>
      </c>
      <c r="GR104">
        <v>8.6238670694864048</v>
      </c>
      <c r="GS104">
        <v>137.80936216400542</v>
      </c>
      <c r="GT104">
        <v>3.1040916737440671</v>
      </c>
      <c r="GU104">
        <v>7.521659617694116</v>
      </c>
      <c r="GV104">
        <v>0</v>
      </c>
      <c r="GW104">
        <v>0</v>
      </c>
      <c r="GX104">
        <v>2.1948384616559089</v>
      </c>
      <c r="GY104">
        <v>259.11721825568685</v>
      </c>
      <c r="GZ104">
        <v>283.82977640574154</v>
      </c>
      <c r="HA104">
        <v>0.16056399304414881</v>
      </c>
      <c r="HB104">
        <v>-21.138857811944305</v>
      </c>
      <c r="HC104">
        <v>0.16248941008754358</v>
      </c>
    </row>
    <row r="105" spans="1:211" x14ac:dyDescent="0.25">
      <c r="A105" t="s">
        <v>3720</v>
      </c>
      <c r="B105">
        <v>100</v>
      </c>
      <c r="C105">
        <v>3339</v>
      </c>
      <c r="D105">
        <v>2122</v>
      </c>
      <c r="E105">
        <v>2556</v>
      </c>
      <c r="F105">
        <v>1937</v>
      </c>
      <c r="G105">
        <v>1902</v>
      </c>
      <c r="H105">
        <v>231</v>
      </c>
      <c r="I105">
        <v>10</v>
      </c>
      <c r="J105">
        <v>0</v>
      </c>
      <c r="K105">
        <v>45</v>
      </c>
      <c r="L105">
        <v>45</v>
      </c>
      <c r="M105">
        <v>1</v>
      </c>
      <c r="N105">
        <v>0</v>
      </c>
      <c r="O105">
        <v>60</v>
      </c>
      <c r="P105">
        <v>1</v>
      </c>
      <c r="Q105">
        <v>-3</v>
      </c>
      <c r="R105">
        <v>-3</v>
      </c>
      <c r="S105">
        <v>20</v>
      </c>
      <c r="T105">
        <v>115</v>
      </c>
      <c r="U105">
        <v>0</v>
      </c>
      <c r="V105">
        <v>17</v>
      </c>
      <c r="W105">
        <v>5</v>
      </c>
      <c r="X105">
        <v>1</v>
      </c>
      <c r="Y105">
        <v>1</v>
      </c>
      <c r="Z105">
        <v>1</v>
      </c>
      <c r="AA105">
        <v>1</v>
      </c>
      <c r="AB105">
        <v>120</v>
      </c>
      <c r="AC105">
        <v>11</v>
      </c>
      <c r="AD105">
        <v>-3</v>
      </c>
      <c r="AE105">
        <v>-3</v>
      </c>
      <c r="AF105">
        <v>275</v>
      </c>
      <c r="AG105">
        <v>1</v>
      </c>
      <c r="AH105">
        <v>1</v>
      </c>
      <c r="AI105">
        <v>1</v>
      </c>
      <c r="AJ105">
        <v>150</v>
      </c>
      <c r="AK105">
        <v>-3</v>
      </c>
      <c r="AL105">
        <v>-3</v>
      </c>
      <c r="AM105">
        <v>-3</v>
      </c>
      <c r="AN105">
        <v>1</v>
      </c>
      <c r="AO105">
        <v>1</v>
      </c>
      <c r="AP105">
        <v>0</v>
      </c>
      <c r="AQ105">
        <v>0</v>
      </c>
      <c r="AR105">
        <v>0</v>
      </c>
      <c r="AS105">
        <v>1</v>
      </c>
      <c r="AT105">
        <v>0</v>
      </c>
      <c r="AU105">
        <v>25</v>
      </c>
      <c r="AV105">
        <v>180</v>
      </c>
      <c r="AW105">
        <v>4</v>
      </c>
      <c r="AX105">
        <v>12</v>
      </c>
      <c r="AY105">
        <v>-3</v>
      </c>
      <c r="AZ105">
        <v>-3</v>
      </c>
      <c r="BA105">
        <v>50</v>
      </c>
      <c r="BB105">
        <v>415</v>
      </c>
      <c r="BC105">
        <v>535</v>
      </c>
      <c r="BD105">
        <v>1</v>
      </c>
      <c r="BE105">
        <v>110</v>
      </c>
      <c r="BH105">
        <v>15</v>
      </c>
      <c r="BI105">
        <v>0</v>
      </c>
      <c r="BJ105">
        <v>0</v>
      </c>
      <c r="BK105">
        <v>0</v>
      </c>
      <c r="BL105">
        <v>1</v>
      </c>
      <c r="BM105">
        <v>0</v>
      </c>
      <c r="BN105">
        <v>60</v>
      </c>
      <c r="BO105">
        <v>1</v>
      </c>
      <c r="BP105">
        <v>-3</v>
      </c>
      <c r="BQ105">
        <v>-3</v>
      </c>
      <c r="BR105">
        <v>20</v>
      </c>
      <c r="BS105">
        <v>75</v>
      </c>
      <c r="BT105">
        <v>0</v>
      </c>
      <c r="BU105">
        <v>0</v>
      </c>
      <c r="BV105">
        <v>0</v>
      </c>
      <c r="BW105">
        <v>1</v>
      </c>
      <c r="BX105">
        <v>1</v>
      </c>
      <c r="BY105">
        <v>1</v>
      </c>
      <c r="BZ105">
        <v>0</v>
      </c>
      <c r="CA105">
        <v>80</v>
      </c>
      <c r="CB105">
        <v>5</v>
      </c>
      <c r="CC105">
        <v>-3</v>
      </c>
      <c r="CD105">
        <v>-3</v>
      </c>
      <c r="CE105">
        <v>230</v>
      </c>
      <c r="CF105">
        <v>1</v>
      </c>
      <c r="CG105">
        <v>1</v>
      </c>
      <c r="CH105">
        <v>1</v>
      </c>
      <c r="CI105">
        <v>150</v>
      </c>
      <c r="CJ105">
        <v>-3</v>
      </c>
      <c r="CK105">
        <v>-3</v>
      </c>
      <c r="CL105">
        <v>-3</v>
      </c>
      <c r="CM105">
        <v>0</v>
      </c>
      <c r="CN105">
        <v>0</v>
      </c>
      <c r="CO105">
        <v>0</v>
      </c>
      <c r="CP105">
        <v>0</v>
      </c>
      <c r="CQ105">
        <v>1</v>
      </c>
      <c r="CR105">
        <v>0</v>
      </c>
      <c r="CS105">
        <v>25</v>
      </c>
      <c r="CT105">
        <v>0</v>
      </c>
      <c r="CU105">
        <v>140</v>
      </c>
      <c r="CV105">
        <v>3</v>
      </c>
      <c r="CW105">
        <v>6</v>
      </c>
      <c r="CX105">
        <v>-3</v>
      </c>
      <c r="CY105">
        <v>-3</v>
      </c>
      <c r="CZ105">
        <v>0</v>
      </c>
      <c r="DA105">
        <v>305</v>
      </c>
      <c r="DB105">
        <v>305</v>
      </c>
      <c r="DC105">
        <v>0</v>
      </c>
      <c r="DD105">
        <v>-110</v>
      </c>
      <c r="DG105">
        <v>14.213746223564954</v>
      </c>
      <c r="DH105">
        <v>3.7575678015092699</v>
      </c>
      <c r="DI105">
        <v>34.57515743961671</v>
      </c>
      <c r="DJ105">
        <v>34.375975444153461</v>
      </c>
      <c r="DK105">
        <v>0.65514133904777805</v>
      </c>
      <c r="DL105">
        <v>1.2084592145015106E-3</v>
      </c>
      <c r="DM105">
        <v>40.520005688965142</v>
      </c>
      <c r="DN105">
        <v>0.67533342814941888</v>
      </c>
      <c r="DO105">
        <v>0</v>
      </c>
      <c r="DP105">
        <v>0</v>
      </c>
      <c r="DQ105">
        <v>13.506668562988377</v>
      </c>
      <c r="DR105">
        <v>78.953775849547526</v>
      </c>
      <c r="DS105">
        <v>7.4845156276344776E-2</v>
      </c>
      <c r="DT105">
        <v>36.714013640843291</v>
      </c>
      <c r="DU105">
        <v>11.816884074181429</v>
      </c>
      <c r="DV105">
        <v>0.99879154078549848</v>
      </c>
      <c r="DW105">
        <v>0.99033232628398793</v>
      </c>
      <c r="DX105">
        <v>0.82915407854984902</v>
      </c>
      <c r="DY105">
        <v>0.65574343278367364</v>
      </c>
      <c r="DZ105">
        <v>111.76653456620399</v>
      </c>
      <c r="EA105">
        <v>8.1610271903323266</v>
      </c>
      <c r="EB105">
        <v>0</v>
      </c>
      <c r="EC105">
        <v>0</v>
      </c>
      <c r="ED105">
        <v>257.59177338000893</v>
      </c>
      <c r="EE105">
        <v>0.687800603936364</v>
      </c>
      <c r="EF105">
        <v>0.83708132092649401</v>
      </c>
      <c r="EG105">
        <v>0.80915377941357014</v>
      </c>
      <c r="EH105">
        <v>118.66314199395771</v>
      </c>
      <c r="EI105">
        <v>0</v>
      </c>
      <c r="EJ105">
        <v>0</v>
      </c>
      <c r="EK105">
        <v>0</v>
      </c>
      <c r="EL105">
        <v>0.9298949917245839</v>
      </c>
      <c r="EM105">
        <v>0.28769620839840815</v>
      </c>
      <c r="EN105">
        <v>0.22930513595166163</v>
      </c>
      <c r="EO105">
        <v>0.22930513595166163</v>
      </c>
      <c r="EP105">
        <v>0.29909365558912387</v>
      </c>
      <c r="EQ105">
        <v>0.29909365558912387</v>
      </c>
      <c r="ER105">
        <v>8.6238670694864048</v>
      </c>
      <c r="ES105">
        <v>8.6238670694864048</v>
      </c>
      <c r="ET105">
        <v>152.46752369910874</v>
      </c>
      <c r="EU105">
        <v>3.474021378403009</v>
      </c>
      <c r="EV105">
        <v>8.4250755287009067</v>
      </c>
      <c r="EW105">
        <v>0</v>
      </c>
      <c r="EX105">
        <v>0</v>
      </c>
      <c r="EY105">
        <v>46.84027295645253</v>
      </c>
      <c r="EZ105">
        <v>359.60184556579969</v>
      </c>
      <c r="FA105">
        <v>420.94514679593192</v>
      </c>
      <c r="FB105">
        <v>0.7735620504300369</v>
      </c>
      <c r="FC105">
        <v>22.576450497082799</v>
      </c>
      <c r="FD105">
        <v>0.88037559255445463</v>
      </c>
      <c r="FF105">
        <v>14.213746223564954</v>
      </c>
      <c r="FG105">
        <v>7.9953168324451429E-2</v>
      </c>
      <c r="FH105">
        <v>2.5091827671675793</v>
      </c>
      <c r="FI105">
        <v>2.5150252984408388</v>
      </c>
      <c r="FJ105">
        <v>0.76344410876132929</v>
      </c>
      <c r="FK105">
        <v>1.2084592145015106E-3</v>
      </c>
      <c r="FL105">
        <v>60.251589586486709</v>
      </c>
      <c r="FM105">
        <v>1.004193159774778</v>
      </c>
      <c r="FN105">
        <v>0</v>
      </c>
      <c r="FO105">
        <v>0</v>
      </c>
      <c r="FP105">
        <v>20.08386319549556</v>
      </c>
      <c r="FQ105">
        <v>74.29914638964118</v>
      </c>
      <c r="FR105">
        <v>0.98688804758347548</v>
      </c>
      <c r="FS105">
        <v>4.1051612168918927</v>
      </c>
      <c r="FT105">
        <v>1.4344206584083197</v>
      </c>
      <c r="FU105">
        <v>0.99879154078549848</v>
      </c>
      <c r="FV105">
        <v>0.99033232628398793</v>
      </c>
      <c r="FW105">
        <v>0.81757154228146844</v>
      </c>
      <c r="FX105">
        <v>0.32328175560794403</v>
      </c>
      <c r="FY105">
        <v>88.977264407447208</v>
      </c>
      <c r="FZ105">
        <v>6.5996557972628587</v>
      </c>
      <c r="GA105">
        <v>0</v>
      </c>
      <c r="GB105">
        <v>0</v>
      </c>
      <c r="GC105">
        <v>224.65559900648961</v>
      </c>
      <c r="GD105">
        <v>0.812737975863841</v>
      </c>
      <c r="GE105">
        <v>0.68804571806810055</v>
      </c>
      <c r="GF105">
        <v>0.80922649270367586</v>
      </c>
      <c r="GG105">
        <v>118.66314199395771</v>
      </c>
      <c r="GH105">
        <v>0</v>
      </c>
      <c r="GI105">
        <v>0</v>
      </c>
      <c r="GJ105">
        <v>0</v>
      </c>
      <c r="GK105">
        <v>1.8285400053365986E-2</v>
      </c>
      <c r="GL105">
        <v>0.22219052061970146</v>
      </c>
      <c r="GM105">
        <v>0.22930513595166163</v>
      </c>
      <c r="GN105">
        <v>0.22930513595166163</v>
      </c>
      <c r="GO105">
        <v>0.29909365558912387</v>
      </c>
      <c r="GP105">
        <v>0.29909365558912387</v>
      </c>
      <c r="GQ105">
        <v>8.6238670694864048</v>
      </c>
      <c r="GR105">
        <v>8.6238670694864048</v>
      </c>
      <c r="GS105">
        <v>145.28294979385151</v>
      </c>
      <c r="GT105">
        <v>3.1299771649588992</v>
      </c>
      <c r="GU105">
        <v>7.8234091794164744</v>
      </c>
      <c r="GV105">
        <v>0</v>
      </c>
      <c r="GW105">
        <v>0</v>
      </c>
      <c r="GX105">
        <v>4.0517882487051287</v>
      </c>
      <c r="GY105">
        <v>306.24725133984475</v>
      </c>
      <c r="GZ105">
        <v>343.37217705269228</v>
      </c>
      <c r="HA105">
        <v>0.2264379495699631</v>
      </c>
      <c r="HB105">
        <v>-25.35246301435717</v>
      </c>
      <c r="HC105">
        <v>0.11962440744554537</v>
      </c>
    </row>
    <row r="106" spans="1:211" x14ac:dyDescent="0.25">
      <c r="A106" t="s">
        <v>3720</v>
      </c>
      <c r="B106">
        <v>101</v>
      </c>
      <c r="C106">
        <v>4334</v>
      </c>
      <c r="D106">
        <v>6396</v>
      </c>
      <c r="E106">
        <v>1700</v>
      </c>
      <c r="F106">
        <v>2974</v>
      </c>
      <c r="G106">
        <v>2930</v>
      </c>
      <c r="H106">
        <v>3490</v>
      </c>
      <c r="I106">
        <v>15</v>
      </c>
      <c r="J106">
        <v>0</v>
      </c>
      <c r="K106">
        <v>0</v>
      </c>
      <c r="L106">
        <v>0</v>
      </c>
      <c r="M106">
        <v>1</v>
      </c>
      <c r="N106">
        <v>0</v>
      </c>
      <c r="O106">
        <v>60</v>
      </c>
      <c r="P106">
        <v>1</v>
      </c>
      <c r="Q106">
        <v>-3</v>
      </c>
      <c r="R106">
        <v>-3</v>
      </c>
      <c r="S106">
        <v>20</v>
      </c>
      <c r="T106">
        <v>75</v>
      </c>
      <c r="U106">
        <v>0</v>
      </c>
      <c r="V106">
        <v>0</v>
      </c>
      <c r="W106">
        <v>0</v>
      </c>
      <c r="X106">
        <v>1</v>
      </c>
      <c r="Y106">
        <v>1</v>
      </c>
      <c r="Z106">
        <v>1</v>
      </c>
      <c r="AA106">
        <v>1</v>
      </c>
      <c r="AB106">
        <v>120</v>
      </c>
      <c r="AC106">
        <v>11</v>
      </c>
      <c r="AD106">
        <v>-3</v>
      </c>
      <c r="AE106">
        <v>-3</v>
      </c>
      <c r="AF106">
        <v>270</v>
      </c>
      <c r="AG106">
        <v>1</v>
      </c>
      <c r="AH106">
        <v>1</v>
      </c>
      <c r="AI106">
        <v>1</v>
      </c>
      <c r="AJ106">
        <v>150</v>
      </c>
      <c r="AK106">
        <v>-3</v>
      </c>
      <c r="AL106">
        <v>-3</v>
      </c>
      <c r="AM106">
        <v>-3</v>
      </c>
      <c r="AN106">
        <v>0</v>
      </c>
      <c r="AO106">
        <v>1</v>
      </c>
      <c r="AP106">
        <v>0</v>
      </c>
      <c r="AQ106">
        <v>0</v>
      </c>
      <c r="AR106">
        <v>1</v>
      </c>
      <c r="AS106">
        <v>0</v>
      </c>
      <c r="AT106">
        <v>25</v>
      </c>
      <c r="AU106">
        <v>0</v>
      </c>
      <c r="AV106">
        <v>180</v>
      </c>
      <c r="AW106">
        <v>4</v>
      </c>
      <c r="AX106">
        <v>12</v>
      </c>
      <c r="AY106">
        <v>-3</v>
      </c>
      <c r="AZ106">
        <v>-3</v>
      </c>
      <c r="BA106">
        <v>0</v>
      </c>
      <c r="BB106">
        <v>345</v>
      </c>
      <c r="BC106">
        <v>445</v>
      </c>
      <c r="BD106">
        <v>0</v>
      </c>
      <c r="BE106">
        <v>-25</v>
      </c>
      <c r="BH106">
        <v>15</v>
      </c>
      <c r="BI106">
        <v>0</v>
      </c>
      <c r="BJ106">
        <v>0</v>
      </c>
      <c r="BK106">
        <v>0</v>
      </c>
      <c r="BL106">
        <v>1</v>
      </c>
      <c r="BM106">
        <v>0</v>
      </c>
      <c r="BN106">
        <v>60</v>
      </c>
      <c r="BO106">
        <v>1</v>
      </c>
      <c r="BP106">
        <v>-3</v>
      </c>
      <c r="BQ106">
        <v>-3</v>
      </c>
      <c r="BR106">
        <v>20</v>
      </c>
      <c r="BS106">
        <v>75</v>
      </c>
      <c r="BT106">
        <v>0</v>
      </c>
      <c r="BU106">
        <v>2</v>
      </c>
      <c r="BV106">
        <v>0</v>
      </c>
      <c r="BW106">
        <v>1</v>
      </c>
      <c r="BX106">
        <v>1</v>
      </c>
      <c r="BY106">
        <v>1</v>
      </c>
      <c r="BZ106">
        <v>1</v>
      </c>
      <c r="CA106">
        <v>120</v>
      </c>
      <c r="CB106">
        <v>11</v>
      </c>
      <c r="CC106">
        <v>-3</v>
      </c>
      <c r="CD106">
        <v>-3</v>
      </c>
      <c r="CE106">
        <v>270</v>
      </c>
      <c r="CF106">
        <v>1</v>
      </c>
      <c r="CG106">
        <v>1</v>
      </c>
      <c r="CH106">
        <v>1</v>
      </c>
      <c r="CI106">
        <v>150</v>
      </c>
      <c r="CJ106">
        <v>-3</v>
      </c>
      <c r="CK106">
        <v>-3</v>
      </c>
      <c r="CL106">
        <v>-3</v>
      </c>
      <c r="CM106">
        <v>0</v>
      </c>
      <c r="CN106">
        <v>1</v>
      </c>
      <c r="CO106">
        <v>0</v>
      </c>
      <c r="CP106">
        <v>0</v>
      </c>
      <c r="CQ106">
        <v>0</v>
      </c>
      <c r="CR106">
        <v>1</v>
      </c>
      <c r="CS106">
        <v>0</v>
      </c>
      <c r="CT106">
        <v>25</v>
      </c>
      <c r="CU106">
        <v>180</v>
      </c>
      <c r="CV106">
        <v>4</v>
      </c>
      <c r="CW106">
        <v>12</v>
      </c>
      <c r="CX106">
        <v>-3</v>
      </c>
      <c r="CY106">
        <v>-3</v>
      </c>
      <c r="CZ106">
        <v>0</v>
      </c>
      <c r="DA106">
        <v>370</v>
      </c>
      <c r="DB106">
        <v>470</v>
      </c>
      <c r="DC106">
        <v>1</v>
      </c>
      <c r="DD106">
        <v>25</v>
      </c>
      <c r="DG106">
        <v>14.213746223564954</v>
      </c>
      <c r="DH106">
        <v>0.10786189659362905</v>
      </c>
      <c r="DI106">
        <v>1.9591513227057271</v>
      </c>
      <c r="DJ106">
        <v>2.1386830815126698</v>
      </c>
      <c r="DK106">
        <v>0.76344410876132929</v>
      </c>
      <c r="DL106">
        <v>1.2084592145015106E-3</v>
      </c>
      <c r="DM106">
        <v>52.466169083810421</v>
      </c>
      <c r="DN106">
        <v>0.87443615139684039</v>
      </c>
      <c r="DO106">
        <v>0</v>
      </c>
      <c r="DP106">
        <v>0</v>
      </c>
      <c r="DQ106">
        <v>17.488723027936807</v>
      </c>
      <c r="DR106">
        <v>63.906446200261449</v>
      </c>
      <c r="DS106">
        <v>2.3397287364893708E-2</v>
      </c>
      <c r="DT106">
        <v>0</v>
      </c>
      <c r="DU106">
        <v>0</v>
      </c>
      <c r="DV106">
        <v>0.99879154078549848</v>
      </c>
      <c r="DW106">
        <v>0.99033232628398793</v>
      </c>
      <c r="DX106">
        <v>0.82915407854984902</v>
      </c>
      <c r="DY106">
        <v>0.56645911863688447</v>
      </c>
      <c r="DZ106">
        <v>97.12678177203199</v>
      </c>
      <c r="EA106">
        <v>7.5221040317728693</v>
      </c>
      <c r="EB106">
        <v>0</v>
      </c>
      <c r="EC106">
        <v>0</v>
      </c>
      <c r="ED106">
        <v>214.95158482670857</v>
      </c>
      <c r="EE106">
        <v>0.68366904723566779</v>
      </c>
      <c r="EF106">
        <v>0.77129135272032556</v>
      </c>
      <c r="EG106">
        <v>0.73020267512885295</v>
      </c>
      <c r="EH106">
        <v>118.66314199395771</v>
      </c>
      <c r="EI106">
        <v>0</v>
      </c>
      <c r="EJ106">
        <v>0</v>
      </c>
      <c r="EK106">
        <v>0</v>
      </c>
      <c r="EL106">
        <v>1.2897953099455517E-2</v>
      </c>
      <c r="EM106">
        <v>0.28769620839840815</v>
      </c>
      <c r="EN106">
        <v>0.22930513595166163</v>
      </c>
      <c r="EO106">
        <v>0.22930513595166163</v>
      </c>
      <c r="EP106">
        <v>0.29909365558912387</v>
      </c>
      <c r="EQ106">
        <v>0.29909365558912387</v>
      </c>
      <c r="ER106">
        <v>8.6238670694864048</v>
      </c>
      <c r="ES106">
        <v>8.6238670694864048</v>
      </c>
      <c r="ET106">
        <v>152.87820559818559</v>
      </c>
      <c r="EU106">
        <v>3.3847370642562198</v>
      </c>
      <c r="EV106">
        <v>8.4250755287009067</v>
      </c>
      <c r="EW106">
        <v>0</v>
      </c>
      <c r="EX106">
        <v>0</v>
      </c>
      <c r="EY106">
        <v>1.7423811135987748</v>
      </c>
      <c r="EZ106">
        <v>319.14113403196308</v>
      </c>
      <c r="FA106">
        <v>356.85994149959589</v>
      </c>
      <c r="FB106">
        <v>0.53892757358306542</v>
      </c>
      <c r="FC106">
        <v>-4.2641233929751863</v>
      </c>
      <c r="FD106">
        <v>0.26087557966685915</v>
      </c>
      <c r="FF106">
        <v>14.213746223564954</v>
      </c>
      <c r="FG106">
        <v>0.2650231043125762</v>
      </c>
      <c r="FH106">
        <v>1.3835434267365729</v>
      </c>
      <c r="FI106">
        <v>1.3611655489923415</v>
      </c>
      <c r="FJ106">
        <v>0.76344410876132929</v>
      </c>
      <c r="FK106">
        <v>1.2084592145015106E-3</v>
      </c>
      <c r="FL106">
        <v>62.109945826292289</v>
      </c>
      <c r="FM106">
        <v>1.0351657637715381</v>
      </c>
      <c r="FN106">
        <v>0</v>
      </c>
      <c r="FO106">
        <v>0</v>
      </c>
      <c r="FP106">
        <v>20.703315275430757</v>
      </c>
      <c r="FQ106">
        <v>74.5141129633665</v>
      </c>
      <c r="FR106">
        <v>0.10152430533408383</v>
      </c>
      <c r="FS106">
        <v>9.1510034799671338</v>
      </c>
      <c r="FT106">
        <v>2.8538562710596111</v>
      </c>
      <c r="FU106">
        <v>0.99879154078549848</v>
      </c>
      <c r="FV106">
        <v>0.99033232628398793</v>
      </c>
      <c r="FW106">
        <v>0.82915407854984902</v>
      </c>
      <c r="FX106">
        <v>5.3709282274601811E-2</v>
      </c>
      <c r="FY106">
        <v>77.333986255293439</v>
      </c>
      <c r="FZ106">
        <v>5.2632940429750104</v>
      </c>
      <c r="GA106">
        <v>0</v>
      </c>
      <c r="GB106">
        <v>0</v>
      </c>
      <c r="GC106">
        <v>207.89412936353938</v>
      </c>
      <c r="GD106">
        <v>0.73459188688582677</v>
      </c>
      <c r="GE106">
        <v>0.84547876350431839</v>
      </c>
      <c r="GF106">
        <v>0.59089615941920137</v>
      </c>
      <c r="GG106">
        <v>118.66314199395771</v>
      </c>
      <c r="GH106">
        <v>0</v>
      </c>
      <c r="GI106">
        <v>0</v>
      </c>
      <c r="GJ106">
        <v>0</v>
      </c>
      <c r="GK106">
        <v>2.0279054422124188E-2</v>
      </c>
      <c r="GL106">
        <v>0.11183593429092831</v>
      </c>
      <c r="GM106">
        <v>0.22930513595166163</v>
      </c>
      <c r="GN106">
        <v>0.22930513595166163</v>
      </c>
      <c r="GO106">
        <v>0.29909365558912387</v>
      </c>
      <c r="GP106">
        <v>0.29909365558912387</v>
      </c>
      <c r="GQ106">
        <v>8.6238670694864048</v>
      </c>
      <c r="GR106">
        <v>8.6238670694864048</v>
      </c>
      <c r="GS106">
        <v>135.58280439118826</v>
      </c>
      <c r="GT106">
        <v>2.8719872278939378</v>
      </c>
      <c r="GU106">
        <v>6.4003526888202726</v>
      </c>
      <c r="GV106">
        <v>0</v>
      </c>
      <c r="GW106">
        <v>0</v>
      </c>
      <c r="GX106">
        <v>4.7391796160154538</v>
      </c>
      <c r="GY106">
        <v>312.36500868170839</v>
      </c>
      <c r="GZ106">
        <v>320.73611886069534</v>
      </c>
      <c r="HA106">
        <v>0.46107242641693458</v>
      </c>
      <c r="HB106">
        <v>7.4561277457695345</v>
      </c>
      <c r="HC106">
        <v>0.73912442033314085</v>
      </c>
    </row>
    <row r="107" spans="1:211" x14ac:dyDescent="0.25">
      <c r="A107" t="s">
        <v>3720</v>
      </c>
      <c r="B107">
        <v>102</v>
      </c>
      <c r="C107">
        <v>5627</v>
      </c>
      <c r="D107">
        <v>3648</v>
      </c>
      <c r="E107">
        <v>3802</v>
      </c>
      <c r="F107">
        <v>2637</v>
      </c>
      <c r="G107">
        <v>4910</v>
      </c>
      <c r="H107">
        <v>3925</v>
      </c>
      <c r="I107">
        <v>15</v>
      </c>
      <c r="J107">
        <v>0</v>
      </c>
      <c r="K107">
        <v>0</v>
      </c>
      <c r="L107">
        <v>0</v>
      </c>
      <c r="M107">
        <v>1</v>
      </c>
      <c r="N107">
        <v>0</v>
      </c>
      <c r="O107">
        <v>60</v>
      </c>
      <c r="P107">
        <v>1</v>
      </c>
      <c r="Q107">
        <v>-3</v>
      </c>
      <c r="R107">
        <v>-3</v>
      </c>
      <c r="S107">
        <v>20</v>
      </c>
      <c r="T107">
        <v>75</v>
      </c>
      <c r="U107">
        <v>0</v>
      </c>
      <c r="V107">
        <v>0</v>
      </c>
      <c r="W107">
        <v>0</v>
      </c>
      <c r="X107">
        <v>1</v>
      </c>
      <c r="Y107">
        <v>1</v>
      </c>
      <c r="Z107">
        <v>1</v>
      </c>
      <c r="AA107">
        <v>0</v>
      </c>
      <c r="AB107">
        <v>80</v>
      </c>
      <c r="AC107">
        <v>5</v>
      </c>
      <c r="AD107">
        <v>-3</v>
      </c>
      <c r="AE107">
        <v>-3</v>
      </c>
      <c r="AF107">
        <v>230</v>
      </c>
      <c r="AG107">
        <v>1</v>
      </c>
      <c r="AH107">
        <v>1</v>
      </c>
      <c r="AI107">
        <v>1</v>
      </c>
      <c r="AJ107">
        <v>150</v>
      </c>
      <c r="AK107">
        <v>-3</v>
      </c>
      <c r="AL107">
        <v>-3</v>
      </c>
      <c r="AM107">
        <v>-3</v>
      </c>
      <c r="AN107">
        <v>0</v>
      </c>
      <c r="AO107">
        <v>0</v>
      </c>
      <c r="AP107">
        <v>0</v>
      </c>
      <c r="AQ107">
        <v>0</v>
      </c>
      <c r="AR107">
        <v>0</v>
      </c>
      <c r="AS107">
        <v>0</v>
      </c>
      <c r="AT107">
        <v>0</v>
      </c>
      <c r="AU107">
        <v>0</v>
      </c>
      <c r="AV107">
        <v>140</v>
      </c>
      <c r="AW107">
        <v>3</v>
      </c>
      <c r="AX107">
        <v>6</v>
      </c>
      <c r="AY107">
        <v>-3</v>
      </c>
      <c r="AZ107">
        <v>-3</v>
      </c>
      <c r="BA107">
        <v>0</v>
      </c>
      <c r="BB107">
        <v>305</v>
      </c>
      <c r="BC107">
        <v>305</v>
      </c>
      <c r="BD107">
        <v>1</v>
      </c>
      <c r="BE107">
        <v>48</v>
      </c>
      <c r="BH107">
        <v>15</v>
      </c>
      <c r="BI107">
        <v>0</v>
      </c>
      <c r="BJ107">
        <v>0</v>
      </c>
      <c r="BK107">
        <v>0</v>
      </c>
      <c r="BL107">
        <v>1</v>
      </c>
      <c r="BM107">
        <v>0</v>
      </c>
      <c r="BN107">
        <v>60</v>
      </c>
      <c r="BO107">
        <v>1</v>
      </c>
      <c r="BP107">
        <v>-3</v>
      </c>
      <c r="BQ107">
        <v>-3</v>
      </c>
      <c r="BR107">
        <v>20</v>
      </c>
      <c r="BS107">
        <v>75</v>
      </c>
      <c r="BT107">
        <v>0</v>
      </c>
      <c r="BU107">
        <v>8</v>
      </c>
      <c r="BV107">
        <v>2</v>
      </c>
      <c r="BW107">
        <v>1</v>
      </c>
      <c r="BX107">
        <v>1</v>
      </c>
      <c r="BY107">
        <v>1</v>
      </c>
      <c r="BZ107">
        <v>0</v>
      </c>
      <c r="CA107">
        <v>80</v>
      </c>
      <c r="CB107">
        <v>5</v>
      </c>
      <c r="CC107">
        <v>-3</v>
      </c>
      <c r="CD107">
        <v>-3</v>
      </c>
      <c r="CE107">
        <v>182</v>
      </c>
      <c r="CF107">
        <v>1</v>
      </c>
      <c r="CG107">
        <v>1</v>
      </c>
      <c r="CH107">
        <v>0</v>
      </c>
      <c r="CI107">
        <v>100</v>
      </c>
      <c r="CJ107">
        <v>-3</v>
      </c>
      <c r="CK107">
        <v>-3</v>
      </c>
      <c r="CL107">
        <v>-3</v>
      </c>
      <c r="CM107">
        <v>0</v>
      </c>
      <c r="CN107">
        <v>0</v>
      </c>
      <c r="CO107">
        <v>0</v>
      </c>
      <c r="CP107">
        <v>0</v>
      </c>
      <c r="CQ107">
        <v>0</v>
      </c>
      <c r="CR107">
        <v>0</v>
      </c>
      <c r="CS107">
        <v>0</v>
      </c>
      <c r="CT107">
        <v>0</v>
      </c>
      <c r="CU107">
        <v>140</v>
      </c>
      <c r="CV107">
        <v>3</v>
      </c>
      <c r="CW107">
        <v>6</v>
      </c>
      <c r="CX107">
        <v>-3</v>
      </c>
      <c r="CY107">
        <v>-3</v>
      </c>
      <c r="CZ107">
        <v>2</v>
      </c>
      <c r="DA107">
        <v>257</v>
      </c>
      <c r="DB107">
        <v>257</v>
      </c>
      <c r="DC107">
        <v>0</v>
      </c>
      <c r="DD107">
        <v>-48</v>
      </c>
      <c r="DG107">
        <v>14.213746223564954</v>
      </c>
      <c r="DH107">
        <v>0</v>
      </c>
      <c r="DI107">
        <v>0</v>
      </c>
      <c r="DJ107">
        <v>0</v>
      </c>
      <c r="DK107">
        <v>0.76344410876132929</v>
      </c>
      <c r="DL107">
        <v>1.2084592145015106E-3</v>
      </c>
      <c r="DM107">
        <v>54.398920758349689</v>
      </c>
      <c r="DN107">
        <v>0.90664867930582838</v>
      </c>
      <c r="DO107">
        <v>0</v>
      </c>
      <c r="DP107">
        <v>0</v>
      </c>
      <c r="DQ107">
        <v>18.132973586116567</v>
      </c>
      <c r="DR107">
        <v>74.471673587799486</v>
      </c>
      <c r="DS107">
        <v>6.4112018723768302E-2</v>
      </c>
      <c r="DT107">
        <v>0</v>
      </c>
      <c r="DU107">
        <v>0</v>
      </c>
      <c r="DV107">
        <v>0.99879154078549848</v>
      </c>
      <c r="DW107">
        <v>0.99033232628398793</v>
      </c>
      <c r="DX107">
        <v>0.82915407854984902</v>
      </c>
      <c r="DY107">
        <v>0.17999016644132904</v>
      </c>
      <c r="DZ107">
        <v>95.019530496520559</v>
      </c>
      <c r="EA107">
        <v>6.7912815928807166</v>
      </c>
      <c r="EB107">
        <v>0</v>
      </c>
      <c r="EC107">
        <v>0</v>
      </c>
      <c r="ED107">
        <v>210.56211209572496</v>
      </c>
      <c r="EE107">
        <v>0.73825196840655616</v>
      </c>
      <c r="EF107">
        <v>0.65247581348118322</v>
      </c>
      <c r="EG107">
        <v>0.74030516382351019</v>
      </c>
      <c r="EH107">
        <v>118.66314199395771</v>
      </c>
      <c r="EI107">
        <v>0</v>
      </c>
      <c r="EJ107">
        <v>0</v>
      </c>
      <c r="EK107">
        <v>0</v>
      </c>
      <c r="EL107">
        <v>9.9009900990099098E-3</v>
      </c>
      <c r="EM107">
        <v>0.24747619179603186</v>
      </c>
      <c r="EN107">
        <v>0.22930513595166163</v>
      </c>
      <c r="EO107">
        <v>0.22930513595166163</v>
      </c>
      <c r="EP107">
        <v>0.29909365558912387</v>
      </c>
      <c r="EQ107">
        <v>0.29909365558912387</v>
      </c>
      <c r="ER107">
        <v>8.6238670694864048</v>
      </c>
      <c r="ES107">
        <v>8.6238670694864048</v>
      </c>
      <c r="ET107">
        <v>138.06369806854315</v>
      </c>
      <c r="EU107">
        <v>2.9982681120606647</v>
      </c>
      <c r="EV107">
        <v>8.0680527191853137</v>
      </c>
      <c r="EW107">
        <v>0</v>
      </c>
      <c r="EX107">
        <v>0</v>
      </c>
      <c r="EY107">
        <v>0</v>
      </c>
      <c r="EZ107">
        <v>288.03852692635769</v>
      </c>
      <c r="FA107">
        <v>315.34078139177262</v>
      </c>
      <c r="FB107">
        <v>0.526124076093755</v>
      </c>
      <c r="FC107">
        <v>-15.607917893355134</v>
      </c>
      <c r="FD107">
        <v>0.4370207011991265</v>
      </c>
      <c r="FF107">
        <v>14.213746223564954</v>
      </c>
      <c r="FG107">
        <v>7.0986832949058942E-2</v>
      </c>
      <c r="FH107">
        <v>2.3819861713991335</v>
      </c>
      <c r="FI107">
        <v>2.3437545004206801</v>
      </c>
      <c r="FJ107">
        <v>0.75104616275234815</v>
      </c>
      <c r="FK107">
        <v>1.2084592145015106E-3</v>
      </c>
      <c r="FL107">
        <v>43.952690837952659</v>
      </c>
      <c r="FM107">
        <v>0.73254484729921099</v>
      </c>
      <c r="FN107">
        <v>0</v>
      </c>
      <c r="FO107">
        <v>0</v>
      </c>
      <c r="FP107">
        <v>14.650896945984215</v>
      </c>
      <c r="FQ107">
        <v>58.952959835314225</v>
      </c>
      <c r="FR107">
        <v>8.1460889717104204E-2</v>
      </c>
      <c r="FS107">
        <v>6.3142231173260601</v>
      </c>
      <c r="FT107">
        <v>1.8049514810140184</v>
      </c>
      <c r="FU107">
        <v>0.99879154078549848</v>
      </c>
      <c r="FV107">
        <v>0.99033232628398793</v>
      </c>
      <c r="FW107">
        <v>0.82915407854984902</v>
      </c>
      <c r="FX107">
        <v>0.51530429294394942</v>
      </c>
      <c r="FY107">
        <v>108.95807407535924</v>
      </c>
      <c r="FZ107">
        <v>7.9195236887787388</v>
      </c>
      <c r="GA107">
        <v>0</v>
      </c>
      <c r="GB107">
        <v>0</v>
      </c>
      <c r="GC107">
        <v>207.4891514022047</v>
      </c>
      <c r="GD107">
        <v>0.68602107047345751</v>
      </c>
      <c r="GE107">
        <v>0.64054672865411011</v>
      </c>
      <c r="GF107">
        <v>0.52877123411562366</v>
      </c>
      <c r="GG107">
        <v>100.136316903146</v>
      </c>
      <c r="GH107">
        <v>0</v>
      </c>
      <c r="GI107">
        <v>0</v>
      </c>
      <c r="GJ107">
        <v>0</v>
      </c>
      <c r="GK107">
        <v>2.2470542982104602E-2</v>
      </c>
      <c r="GL107">
        <v>0.28769620839840815</v>
      </c>
      <c r="GM107">
        <v>0.22930513595166163</v>
      </c>
      <c r="GN107">
        <v>0.22930513595166163</v>
      </c>
      <c r="GO107">
        <v>0.29909365558912387</v>
      </c>
      <c r="GP107">
        <v>0.29909365558912387</v>
      </c>
      <c r="GQ107">
        <v>8.6238670694864048</v>
      </c>
      <c r="GR107">
        <v>8.6238670694864048</v>
      </c>
      <c r="GS107">
        <v>147.99418648851562</v>
      </c>
      <c r="GT107">
        <v>3.3335822385632854</v>
      </c>
      <c r="GU107">
        <v>8.4250755287009067</v>
      </c>
      <c r="GV107">
        <v>0</v>
      </c>
      <c r="GW107">
        <v>0</v>
      </c>
      <c r="GX107">
        <v>5.4222557033055381</v>
      </c>
      <c r="GY107">
        <v>283.49617373250862</v>
      </c>
      <c r="GZ107">
        <v>320.15432596909227</v>
      </c>
      <c r="HA107">
        <v>0.473875923906245</v>
      </c>
      <c r="HB107">
        <v>5.6265031117072777</v>
      </c>
      <c r="HC107">
        <v>0.5629792988008735</v>
      </c>
    </row>
    <row r="108" spans="1:211" x14ac:dyDescent="0.25">
      <c r="A108" t="s">
        <v>3720</v>
      </c>
      <c r="B108">
        <v>103</v>
      </c>
      <c r="C108">
        <v>1311</v>
      </c>
      <c r="D108">
        <v>4091</v>
      </c>
      <c r="E108">
        <v>3024</v>
      </c>
      <c r="F108">
        <v>4501</v>
      </c>
      <c r="G108">
        <v>6414</v>
      </c>
      <c r="H108">
        <v>6530</v>
      </c>
      <c r="I108">
        <v>15</v>
      </c>
      <c r="J108">
        <v>0</v>
      </c>
      <c r="K108">
        <v>0</v>
      </c>
      <c r="L108">
        <v>0</v>
      </c>
      <c r="M108">
        <v>0</v>
      </c>
      <c r="N108">
        <v>0</v>
      </c>
      <c r="O108">
        <v>0</v>
      </c>
      <c r="P108">
        <v>0</v>
      </c>
      <c r="Q108">
        <v>-3</v>
      </c>
      <c r="R108">
        <v>-3</v>
      </c>
      <c r="S108">
        <v>0</v>
      </c>
      <c r="T108">
        <v>15</v>
      </c>
      <c r="U108">
        <v>0</v>
      </c>
      <c r="V108">
        <v>0</v>
      </c>
      <c r="W108">
        <v>0</v>
      </c>
      <c r="X108">
        <v>1</v>
      </c>
      <c r="Y108">
        <v>1</v>
      </c>
      <c r="Z108">
        <v>1</v>
      </c>
      <c r="AA108">
        <v>0</v>
      </c>
      <c r="AB108">
        <v>120</v>
      </c>
      <c r="AC108">
        <v>6</v>
      </c>
      <c r="AD108">
        <v>-3</v>
      </c>
      <c r="AE108">
        <v>-3</v>
      </c>
      <c r="AF108">
        <v>270</v>
      </c>
      <c r="AG108">
        <v>1</v>
      </c>
      <c r="AH108">
        <v>1</v>
      </c>
      <c r="AI108">
        <v>1</v>
      </c>
      <c r="AJ108">
        <v>150</v>
      </c>
      <c r="AK108">
        <v>-3</v>
      </c>
      <c r="AL108">
        <v>-3</v>
      </c>
      <c r="AM108">
        <v>-3</v>
      </c>
      <c r="AN108">
        <v>0</v>
      </c>
      <c r="AO108">
        <v>0</v>
      </c>
      <c r="AP108">
        <v>1</v>
      </c>
      <c r="AQ108">
        <v>1</v>
      </c>
      <c r="AR108">
        <v>0</v>
      </c>
      <c r="AS108">
        <v>0</v>
      </c>
      <c r="AT108">
        <v>5</v>
      </c>
      <c r="AU108">
        <v>5</v>
      </c>
      <c r="AV108">
        <v>120</v>
      </c>
      <c r="AW108">
        <v>3</v>
      </c>
      <c r="AX108">
        <v>6</v>
      </c>
      <c r="AY108">
        <v>-3</v>
      </c>
      <c r="AZ108">
        <v>-3</v>
      </c>
      <c r="BA108">
        <v>0</v>
      </c>
      <c r="BB108">
        <v>290</v>
      </c>
      <c r="BC108">
        <v>290</v>
      </c>
      <c r="BD108">
        <v>0.5</v>
      </c>
      <c r="BE108">
        <v>0</v>
      </c>
      <c r="BH108">
        <v>15</v>
      </c>
      <c r="BI108">
        <v>0</v>
      </c>
      <c r="BJ108">
        <v>0</v>
      </c>
      <c r="BK108">
        <v>0</v>
      </c>
      <c r="BL108">
        <v>0</v>
      </c>
      <c r="BM108">
        <v>0</v>
      </c>
      <c r="BN108">
        <v>0</v>
      </c>
      <c r="BO108">
        <v>0</v>
      </c>
      <c r="BP108">
        <v>-3</v>
      </c>
      <c r="BQ108">
        <v>-3</v>
      </c>
      <c r="BR108">
        <v>0</v>
      </c>
      <c r="BS108">
        <v>15</v>
      </c>
      <c r="BT108">
        <v>0</v>
      </c>
      <c r="BU108">
        <v>0</v>
      </c>
      <c r="BV108">
        <v>0</v>
      </c>
      <c r="BW108">
        <v>1</v>
      </c>
      <c r="BX108">
        <v>1</v>
      </c>
      <c r="BY108">
        <v>1</v>
      </c>
      <c r="BZ108">
        <v>0</v>
      </c>
      <c r="CA108">
        <v>120</v>
      </c>
      <c r="CB108">
        <v>6</v>
      </c>
      <c r="CC108">
        <v>-3</v>
      </c>
      <c r="CD108">
        <v>-3</v>
      </c>
      <c r="CE108">
        <v>270</v>
      </c>
      <c r="CF108">
        <v>1</v>
      </c>
      <c r="CG108">
        <v>1</v>
      </c>
      <c r="CH108">
        <v>1</v>
      </c>
      <c r="CI108">
        <v>150</v>
      </c>
      <c r="CJ108">
        <v>-3</v>
      </c>
      <c r="CK108">
        <v>-3</v>
      </c>
      <c r="CL108">
        <v>-3</v>
      </c>
      <c r="CM108">
        <v>0</v>
      </c>
      <c r="CN108">
        <v>0</v>
      </c>
      <c r="CO108">
        <v>1</v>
      </c>
      <c r="CP108">
        <v>1</v>
      </c>
      <c r="CQ108">
        <v>0</v>
      </c>
      <c r="CR108">
        <v>0</v>
      </c>
      <c r="CS108">
        <v>5</v>
      </c>
      <c r="CT108">
        <v>5</v>
      </c>
      <c r="CU108">
        <v>120</v>
      </c>
      <c r="CV108">
        <v>3</v>
      </c>
      <c r="CW108">
        <v>6</v>
      </c>
      <c r="CX108">
        <v>-3</v>
      </c>
      <c r="CY108">
        <v>-3</v>
      </c>
      <c r="CZ108">
        <v>0</v>
      </c>
      <c r="DA108">
        <v>290</v>
      </c>
      <c r="DB108">
        <v>290</v>
      </c>
      <c r="DC108">
        <v>0.5</v>
      </c>
      <c r="DD108">
        <v>0</v>
      </c>
      <c r="DG108">
        <v>14.213746223564954</v>
      </c>
      <c r="DH108">
        <v>6.1558830676325657E-2</v>
      </c>
      <c r="DI108">
        <v>2.9692527608719113</v>
      </c>
      <c r="DJ108">
        <v>2.954694353482707</v>
      </c>
      <c r="DK108">
        <v>0.5966817707194445</v>
      </c>
      <c r="DL108">
        <v>1.2084592145015106E-3</v>
      </c>
      <c r="DM108">
        <v>35.164949969044081</v>
      </c>
      <c r="DN108">
        <v>0.58608249948406788</v>
      </c>
      <c r="DO108">
        <v>0</v>
      </c>
      <c r="DP108">
        <v>0</v>
      </c>
      <c r="DQ108">
        <v>11.72164998968136</v>
      </c>
      <c r="DR108">
        <v>49.243991729546238</v>
      </c>
      <c r="DS108">
        <v>2.1900712823638618E-2</v>
      </c>
      <c r="DT108">
        <v>9.3648159849799892</v>
      </c>
      <c r="DU108">
        <v>3.0212849279088072</v>
      </c>
      <c r="DV108">
        <v>0.99879154078549848</v>
      </c>
      <c r="DW108">
        <v>0.99033232628398793</v>
      </c>
      <c r="DX108">
        <v>0.82915407854984902</v>
      </c>
      <c r="DY108">
        <v>0</v>
      </c>
      <c r="DZ108">
        <v>94.656886799356073</v>
      </c>
      <c r="EA108">
        <v>5.5093387101308098</v>
      </c>
      <c r="EB108">
        <v>0</v>
      </c>
      <c r="EC108">
        <v>0</v>
      </c>
      <c r="ED108">
        <v>199.25360632324828</v>
      </c>
      <c r="EE108">
        <v>0.67558548911552596</v>
      </c>
      <c r="EF108">
        <v>0.5606724746259828</v>
      </c>
      <c r="EG108">
        <v>0.577667639688485</v>
      </c>
      <c r="EH108">
        <v>103.82299776932325</v>
      </c>
      <c r="EI108">
        <v>0</v>
      </c>
      <c r="EJ108">
        <v>0</v>
      </c>
      <c r="EK108">
        <v>0</v>
      </c>
      <c r="EL108">
        <v>2.2873738778485753E-2</v>
      </c>
      <c r="EM108">
        <v>9.87497374631362E-2</v>
      </c>
      <c r="EN108">
        <v>0.22930513595166163</v>
      </c>
      <c r="EO108">
        <v>0.22930513595166163</v>
      </c>
      <c r="EP108">
        <v>0.29909365558912387</v>
      </c>
      <c r="EQ108">
        <v>0.29909365558912387</v>
      </c>
      <c r="ER108">
        <v>8.6238670694864048</v>
      </c>
      <c r="ES108">
        <v>8.6238670694864048</v>
      </c>
      <c r="ET108">
        <v>124.45276781445477</v>
      </c>
      <c r="EU108">
        <v>2.818277945619335</v>
      </c>
      <c r="EV108">
        <v>6.1587621817695322</v>
      </c>
      <c r="EW108">
        <v>0</v>
      </c>
      <c r="EX108">
        <v>0</v>
      </c>
      <c r="EY108">
        <v>5.5407970734532368</v>
      </c>
      <c r="EZ108">
        <v>272.57102883746757</v>
      </c>
      <c r="FA108">
        <v>274.16376981635739</v>
      </c>
      <c r="FB108">
        <v>0.44592354441479942</v>
      </c>
      <c r="FC108">
        <v>-29.771496806186128</v>
      </c>
      <c r="FD108">
        <v>0.48040000124843901</v>
      </c>
      <c r="FF108">
        <v>14.213746223564954</v>
      </c>
      <c r="FG108">
        <v>0</v>
      </c>
      <c r="FH108">
        <v>0.3298585155912459</v>
      </c>
      <c r="FI108">
        <v>0.32004192873579318</v>
      </c>
      <c r="FJ108">
        <v>0.43814751726780021</v>
      </c>
      <c r="FK108">
        <v>1.2084592145015106E-3</v>
      </c>
      <c r="FL108">
        <v>26.992097235904414</v>
      </c>
      <c r="FM108">
        <v>0.44986828726507344</v>
      </c>
      <c r="FN108">
        <v>0</v>
      </c>
      <c r="FO108">
        <v>0</v>
      </c>
      <c r="FP108">
        <v>8.9973657453014724</v>
      </c>
      <c r="FQ108">
        <v>46.202466673426677</v>
      </c>
      <c r="FR108">
        <v>0.98542061412474602</v>
      </c>
      <c r="FS108">
        <v>0</v>
      </c>
      <c r="FT108">
        <v>0.23334972158444245</v>
      </c>
      <c r="FU108">
        <v>0.99879154078549848</v>
      </c>
      <c r="FV108">
        <v>0.99033232628398793</v>
      </c>
      <c r="FW108">
        <v>0.80226973077498642</v>
      </c>
      <c r="FX108">
        <v>0</v>
      </c>
      <c r="FY108">
        <v>94.331823282876883</v>
      </c>
      <c r="FZ108">
        <v>4.4358720525559088</v>
      </c>
      <c r="GA108">
        <v>0</v>
      </c>
      <c r="GB108">
        <v>0</v>
      </c>
      <c r="GC108">
        <v>210.23277656942713</v>
      </c>
      <c r="GD108">
        <v>0.66065238492898137</v>
      </c>
      <c r="GE108">
        <v>0.56107692502030826</v>
      </c>
      <c r="GF108">
        <v>0.83268441321098097</v>
      </c>
      <c r="GG108">
        <v>118.66314199395771</v>
      </c>
      <c r="GH108">
        <v>0</v>
      </c>
      <c r="GI108">
        <v>0</v>
      </c>
      <c r="GJ108">
        <v>0</v>
      </c>
      <c r="GK108">
        <v>1.2560481837272319E-2</v>
      </c>
      <c r="GL108">
        <v>4.4009041304209351E-2</v>
      </c>
      <c r="GM108">
        <v>0.22930513595166163</v>
      </c>
      <c r="GN108">
        <v>0.22930513595166163</v>
      </c>
      <c r="GO108">
        <v>0.29909365558912387</v>
      </c>
      <c r="GP108">
        <v>0.29909365558912387</v>
      </c>
      <c r="GQ108">
        <v>8.6238670694864048</v>
      </c>
      <c r="GR108">
        <v>8.6238670694864048</v>
      </c>
      <c r="GS108">
        <v>120.65310965908037</v>
      </c>
      <c r="GT108">
        <v>2.7913935978444728</v>
      </c>
      <c r="GU108">
        <v>4.6523524920820769</v>
      </c>
      <c r="GV108">
        <v>0</v>
      </c>
      <c r="GW108">
        <v>0</v>
      </c>
      <c r="GX108">
        <v>1.5674369368267678</v>
      </c>
      <c r="GY108">
        <v>282.00195810524116</v>
      </c>
      <c r="GZ108">
        <v>262.00559106450618</v>
      </c>
      <c r="HA108">
        <v>0.55407645558520058</v>
      </c>
      <c r="HB108">
        <v>-32.683579604043096</v>
      </c>
      <c r="HC108">
        <v>0.51959999875156093</v>
      </c>
    </row>
    <row r="109" spans="1:211" x14ac:dyDescent="0.25">
      <c r="A109" t="s">
        <v>3720</v>
      </c>
      <c r="B109">
        <v>104</v>
      </c>
      <c r="C109">
        <v>5293</v>
      </c>
      <c r="D109">
        <v>4125</v>
      </c>
      <c r="E109">
        <v>179</v>
      </c>
      <c r="F109">
        <v>5511</v>
      </c>
      <c r="G109">
        <v>4063</v>
      </c>
      <c r="H109">
        <v>6348</v>
      </c>
      <c r="I109">
        <v>15</v>
      </c>
      <c r="J109">
        <v>0</v>
      </c>
      <c r="K109">
        <v>4</v>
      </c>
      <c r="L109">
        <v>4</v>
      </c>
      <c r="M109">
        <v>0</v>
      </c>
      <c r="N109">
        <v>0</v>
      </c>
      <c r="O109">
        <v>0</v>
      </c>
      <c r="P109">
        <v>0</v>
      </c>
      <c r="Q109">
        <v>-3</v>
      </c>
      <c r="R109">
        <v>-3</v>
      </c>
      <c r="S109">
        <v>0</v>
      </c>
      <c r="T109">
        <v>19</v>
      </c>
      <c r="U109">
        <v>0</v>
      </c>
      <c r="V109">
        <v>6</v>
      </c>
      <c r="W109">
        <v>2</v>
      </c>
      <c r="X109">
        <v>1</v>
      </c>
      <c r="Y109">
        <v>1</v>
      </c>
      <c r="Z109">
        <v>1</v>
      </c>
      <c r="AA109">
        <v>1</v>
      </c>
      <c r="AB109">
        <v>160</v>
      </c>
      <c r="AC109">
        <v>12</v>
      </c>
      <c r="AD109">
        <v>-3</v>
      </c>
      <c r="AE109">
        <v>-3</v>
      </c>
      <c r="AF109">
        <v>262</v>
      </c>
      <c r="AG109">
        <v>0</v>
      </c>
      <c r="AH109">
        <v>1</v>
      </c>
      <c r="AI109">
        <v>1</v>
      </c>
      <c r="AJ109">
        <v>100</v>
      </c>
      <c r="AK109">
        <v>-3</v>
      </c>
      <c r="AL109">
        <v>-3</v>
      </c>
      <c r="AM109">
        <v>-3</v>
      </c>
      <c r="AN109">
        <v>0</v>
      </c>
      <c r="AO109">
        <v>1</v>
      </c>
      <c r="AP109">
        <v>0</v>
      </c>
      <c r="AQ109">
        <v>0</v>
      </c>
      <c r="AR109">
        <v>0</v>
      </c>
      <c r="AS109">
        <v>0</v>
      </c>
      <c r="AT109">
        <v>0</v>
      </c>
      <c r="AU109">
        <v>0</v>
      </c>
      <c r="AV109">
        <v>160</v>
      </c>
      <c r="AW109">
        <v>4</v>
      </c>
      <c r="AX109">
        <v>12</v>
      </c>
      <c r="AY109">
        <v>-3</v>
      </c>
      <c r="AZ109">
        <v>-3</v>
      </c>
      <c r="BA109">
        <v>6</v>
      </c>
      <c r="BB109">
        <v>281</v>
      </c>
      <c r="BC109">
        <v>381</v>
      </c>
      <c r="BD109">
        <v>1</v>
      </c>
      <c r="BE109">
        <v>46</v>
      </c>
      <c r="BH109">
        <v>10</v>
      </c>
      <c r="BI109">
        <v>0</v>
      </c>
      <c r="BJ109">
        <v>5</v>
      </c>
      <c r="BK109">
        <v>5</v>
      </c>
      <c r="BL109">
        <v>0</v>
      </c>
      <c r="BM109">
        <v>0</v>
      </c>
      <c r="BN109">
        <v>0</v>
      </c>
      <c r="BO109">
        <v>0</v>
      </c>
      <c r="BP109">
        <v>-3</v>
      </c>
      <c r="BQ109">
        <v>-3</v>
      </c>
      <c r="BR109">
        <v>0</v>
      </c>
      <c r="BS109">
        <v>15</v>
      </c>
      <c r="BT109">
        <v>0</v>
      </c>
      <c r="BU109">
        <v>0</v>
      </c>
      <c r="BV109">
        <v>0</v>
      </c>
      <c r="BW109">
        <v>1</v>
      </c>
      <c r="BX109">
        <v>1</v>
      </c>
      <c r="BY109">
        <v>1</v>
      </c>
      <c r="BZ109">
        <v>0</v>
      </c>
      <c r="CA109">
        <v>120</v>
      </c>
      <c r="CB109">
        <v>6</v>
      </c>
      <c r="CC109">
        <v>-3</v>
      </c>
      <c r="CD109">
        <v>-3</v>
      </c>
      <c r="CE109">
        <v>220</v>
      </c>
      <c r="CF109">
        <v>1</v>
      </c>
      <c r="CG109">
        <v>1</v>
      </c>
      <c r="CH109">
        <v>0</v>
      </c>
      <c r="CI109">
        <v>100</v>
      </c>
      <c r="CJ109">
        <v>-3</v>
      </c>
      <c r="CK109">
        <v>-3</v>
      </c>
      <c r="CL109">
        <v>-3</v>
      </c>
      <c r="CM109">
        <v>0</v>
      </c>
      <c r="CN109">
        <v>0</v>
      </c>
      <c r="CO109">
        <v>0</v>
      </c>
      <c r="CP109">
        <v>0</v>
      </c>
      <c r="CQ109">
        <v>0</v>
      </c>
      <c r="CR109">
        <v>0</v>
      </c>
      <c r="CS109">
        <v>0</v>
      </c>
      <c r="CT109">
        <v>0</v>
      </c>
      <c r="CU109">
        <v>120</v>
      </c>
      <c r="CV109">
        <v>3</v>
      </c>
      <c r="CW109">
        <v>6</v>
      </c>
      <c r="CX109">
        <v>-3</v>
      </c>
      <c r="CY109">
        <v>-3</v>
      </c>
      <c r="CZ109">
        <v>5</v>
      </c>
      <c r="DA109">
        <v>235</v>
      </c>
      <c r="DB109">
        <v>235</v>
      </c>
      <c r="DC109">
        <v>0</v>
      </c>
      <c r="DD109">
        <v>-46</v>
      </c>
      <c r="DG109">
        <v>13.94044415974674</v>
      </c>
      <c r="DH109">
        <v>0</v>
      </c>
      <c r="DI109">
        <v>2.5346962788088119</v>
      </c>
      <c r="DJ109">
        <v>2.5090291521801222</v>
      </c>
      <c r="DK109">
        <v>0.52840126054412795</v>
      </c>
      <c r="DL109">
        <v>1.2084592145015106E-3</v>
      </c>
      <c r="DM109">
        <v>32.586594635836107</v>
      </c>
      <c r="DN109">
        <v>0.5431099105972681</v>
      </c>
      <c r="DO109">
        <v>0</v>
      </c>
      <c r="DP109">
        <v>0</v>
      </c>
      <c r="DQ109">
        <v>10.862198211945367</v>
      </c>
      <c r="DR109">
        <v>47.474354112816712</v>
      </c>
      <c r="DS109">
        <v>9.958493442209862E-2</v>
      </c>
      <c r="DT109">
        <v>10.598822330162818</v>
      </c>
      <c r="DU109">
        <v>3.4544523724743956</v>
      </c>
      <c r="DV109">
        <v>0.99879154078549848</v>
      </c>
      <c r="DW109">
        <v>0.99033232628398793</v>
      </c>
      <c r="DX109">
        <v>0.82915407854984902</v>
      </c>
      <c r="DY109">
        <v>0.74047321432131985</v>
      </c>
      <c r="DZ109">
        <v>113.19756114229097</v>
      </c>
      <c r="EA109">
        <v>8.1610271903323266</v>
      </c>
      <c r="EB109">
        <v>0</v>
      </c>
      <c r="EC109">
        <v>0</v>
      </c>
      <c r="ED109">
        <v>236.17153385817338</v>
      </c>
      <c r="EE109">
        <v>0.47200340269261798</v>
      </c>
      <c r="EF109">
        <v>0.78994092098203117</v>
      </c>
      <c r="EG109">
        <v>0.7532568667816042</v>
      </c>
      <c r="EH109">
        <v>115.43790800240285</v>
      </c>
      <c r="EI109">
        <v>0</v>
      </c>
      <c r="EJ109">
        <v>0</v>
      </c>
      <c r="EK109">
        <v>0</v>
      </c>
      <c r="EL109">
        <v>2.0970750211452338E-2</v>
      </c>
      <c r="EM109">
        <v>0.28769620839840815</v>
      </c>
      <c r="EN109">
        <v>0.22930513595166163</v>
      </c>
      <c r="EO109">
        <v>0.22930513595166163</v>
      </c>
      <c r="EP109">
        <v>0.29909365558912387</v>
      </c>
      <c r="EQ109">
        <v>0.29909365558912387</v>
      </c>
      <c r="ER109">
        <v>8.6238670694864048</v>
      </c>
      <c r="ES109">
        <v>8.6238670694864048</v>
      </c>
      <c r="ET109">
        <v>153.21224460957157</v>
      </c>
      <c r="EU109">
        <v>3.5587511599406554</v>
      </c>
      <c r="EV109">
        <v>8.4250755287009067</v>
      </c>
      <c r="EW109">
        <v>0</v>
      </c>
      <c r="EX109">
        <v>0</v>
      </c>
      <c r="EY109">
        <v>4.962274502350934</v>
      </c>
      <c r="EZ109">
        <v>295.6975811392324</v>
      </c>
      <c r="FA109">
        <v>351.94589221583544</v>
      </c>
      <c r="FB109">
        <v>0.54137405455303234</v>
      </c>
      <c r="FC109">
        <v>8.5810704855691835</v>
      </c>
      <c r="FD109">
        <v>0.68885665930292306</v>
      </c>
      <c r="FF109">
        <v>14.213746223564954</v>
      </c>
      <c r="FG109">
        <v>0.55839359508479292</v>
      </c>
      <c r="FH109">
        <v>4.928389525578698</v>
      </c>
      <c r="FI109">
        <v>5.027967265606863</v>
      </c>
      <c r="FJ109">
        <v>0.5626763861347186</v>
      </c>
      <c r="FK109">
        <v>1.2084592145015106E-3</v>
      </c>
      <c r="FL109">
        <v>35.491140642745826</v>
      </c>
      <c r="FM109">
        <v>0.5915190107124304</v>
      </c>
      <c r="FN109">
        <v>0</v>
      </c>
      <c r="FO109">
        <v>0</v>
      </c>
      <c r="FP109">
        <v>11.830380214248605</v>
      </c>
      <c r="FQ109">
        <v>51.502244361405666</v>
      </c>
      <c r="FR109">
        <v>8.2769245189040025E-2</v>
      </c>
      <c r="FS109">
        <v>9.1438291616390899</v>
      </c>
      <c r="FT109">
        <v>3.0633729003350707</v>
      </c>
      <c r="FU109">
        <v>0.99879154078549848</v>
      </c>
      <c r="FV109">
        <v>0.99033232628398793</v>
      </c>
      <c r="FW109">
        <v>0.82915407854984902</v>
      </c>
      <c r="FX109">
        <v>9.5973795987996324E-2</v>
      </c>
      <c r="FY109">
        <v>96.070673833660095</v>
      </c>
      <c r="FZ109">
        <v>6.348986861315888</v>
      </c>
      <c r="GA109">
        <v>0</v>
      </c>
      <c r="GB109">
        <v>0</v>
      </c>
      <c r="GC109">
        <v>219.74922342739779</v>
      </c>
      <c r="GD109">
        <v>0.72936408125657692</v>
      </c>
      <c r="GE109">
        <v>0.80762040022304338</v>
      </c>
      <c r="GF109">
        <v>0.57911644006105956</v>
      </c>
      <c r="GG109">
        <v>118.66314199395771</v>
      </c>
      <c r="GH109">
        <v>0</v>
      </c>
      <c r="GI109">
        <v>0</v>
      </c>
      <c r="GJ109">
        <v>0</v>
      </c>
      <c r="GK109">
        <v>1.8584778250623324E-2</v>
      </c>
      <c r="GL109">
        <v>0.18342780667513536</v>
      </c>
      <c r="GM109">
        <v>0.22930513595166163</v>
      </c>
      <c r="GN109">
        <v>0.22930513595166163</v>
      </c>
      <c r="GO109">
        <v>0.29909365558912387</v>
      </c>
      <c r="GP109">
        <v>0.29909365558912387</v>
      </c>
      <c r="GQ109">
        <v>8.6238670694864048</v>
      </c>
      <c r="GR109">
        <v>8.6238670694864048</v>
      </c>
      <c r="GS109">
        <v>128.40044987854188</v>
      </c>
      <c r="GT109">
        <v>2.9142517416073317</v>
      </c>
      <c r="GU109">
        <v>7.4058823448302178</v>
      </c>
      <c r="GV109">
        <v>0</v>
      </c>
      <c r="GW109">
        <v>0</v>
      </c>
      <c r="GX109">
        <v>4.1595689093213331</v>
      </c>
      <c r="GY109">
        <v>288.49369931518174</v>
      </c>
      <c r="GZ109">
        <v>304.90975899598868</v>
      </c>
      <c r="HA109">
        <v>0.45862594544696766</v>
      </c>
      <c r="HB109">
        <v>14.3998522090506</v>
      </c>
      <c r="HC109">
        <v>0.31114334069707694</v>
      </c>
    </row>
    <row r="110" spans="1:211" x14ac:dyDescent="0.25">
      <c r="A110" t="s">
        <v>3720</v>
      </c>
      <c r="B110">
        <v>105</v>
      </c>
      <c r="C110">
        <v>5607</v>
      </c>
      <c r="D110">
        <v>6695</v>
      </c>
      <c r="E110">
        <v>1902</v>
      </c>
      <c r="F110">
        <v>2059</v>
      </c>
      <c r="G110">
        <v>3256</v>
      </c>
      <c r="H110">
        <v>3721</v>
      </c>
      <c r="I110">
        <v>15</v>
      </c>
      <c r="J110">
        <v>0</v>
      </c>
      <c r="K110">
        <v>0</v>
      </c>
      <c r="L110">
        <v>0</v>
      </c>
      <c r="M110">
        <v>1</v>
      </c>
      <c r="N110">
        <v>0</v>
      </c>
      <c r="O110">
        <v>60</v>
      </c>
      <c r="P110">
        <v>1</v>
      </c>
      <c r="Q110">
        <v>-3</v>
      </c>
      <c r="R110">
        <v>-3</v>
      </c>
      <c r="S110">
        <v>20</v>
      </c>
      <c r="T110">
        <v>75</v>
      </c>
      <c r="U110">
        <v>0</v>
      </c>
      <c r="V110">
        <v>0</v>
      </c>
      <c r="W110">
        <v>0</v>
      </c>
      <c r="X110">
        <v>1</v>
      </c>
      <c r="Y110">
        <v>1</v>
      </c>
      <c r="Z110">
        <v>1</v>
      </c>
      <c r="AA110">
        <v>0</v>
      </c>
      <c r="AB110">
        <v>80</v>
      </c>
      <c r="AC110">
        <v>5</v>
      </c>
      <c r="AD110">
        <v>-3</v>
      </c>
      <c r="AE110">
        <v>-3</v>
      </c>
      <c r="AF110">
        <v>180</v>
      </c>
      <c r="AG110">
        <v>1</v>
      </c>
      <c r="AH110">
        <v>0</v>
      </c>
      <c r="AI110">
        <v>1</v>
      </c>
      <c r="AJ110">
        <v>100</v>
      </c>
      <c r="AK110">
        <v>-3</v>
      </c>
      <c r="AL110">
        <v>-3</v>
      </c>
      <c r="AM110">
        <v>-3</v>
      </c>
      <c r="AN110">
        <v>0</v>
      </c>
      <c r="AO110">
        <v>0</v>
      </c>
      <c r="AP110">
        <v>0</v>
      </c>
      <c r="AQ110">
        <v>0</v>
      </c>
      <c r="AR110">
        <v>0</v>
      </c>
      <c r="AS110">
        <v>0</v>
      </c>
      <c r="AT110">
        <v>0</v>
      </c>
      <c r="AU110">
        <v>0</v>
      </c>
      <c r="AV110">
        <v>140</v>
      </c>
      <c r="AW110">
        <v>3</v>
      </c>
      <c r="AX110">
        <v>6</v>
      </c>
      <c r="AY110">
        <v>-3</v>
      </c>
      <c r="AZ110">
        <v>-3</v>
      </c>
      <c r="BA110">
        <v>0</v>
      </c>
      <c r="BB110">
        <v>255</v>
      </c>
      <c r="BC110">
        <v>255</v>
      </c>
      <c r="BD110">
        <v>0</v>
      </c>
      <c r="BE110">
        <v>-90</v>
      </c>
      <c r="BH110">
        <v>15</v>
      </c>
      <c r="BI110">
        <v>0</v>
      </c>
      <c r="BJ110">
        <v>0</v>
      </c>
      <c r="BK110">
        <v>0</v>
      </c>
      <c r="BL110">
        <v>1</v>
      </c>
      <c r="BM110">
        <v>0</v>
      </c>
      <c r="BN110">
        <v>60</v>
      </c>
      <c r="BO110">
        <v>1</v>
      </c>
      <c r="BP110">
        <v>-3</v>
      </c>
      <c r="BQ110">
        <v>-3</v>
      </c>
      <c r="BR110">
        <v>20</v>
      </c>
      <c r="BS110">
        <v>75</v>
      </c>
      <c r="BT110">
        <v>0</v>
      </c>
      <c r="BU110">
        <v>0</v>
      </c>
      <c r="BV110">
        <v>0</v>
      </c>
      <c r="BW110">
        <v>1</v>
      </c>
      <c r="BX110">
        <v>1</v>
      </c>
      <c r="BY110">
        <v>1</v>
      </c>
      <c r="BZ110">
        <v>1</v>
      </c>
      <c r="CA110">
        <v>120</v>
      </c>
      <c r="CB110">
        <v>11</v>
      </c>
      <c r="CC110">
        <v>-3</v>
      </c>
      <c r="CD110">
        <v>-3</v>
      </c>
      <c r="CE110">
        <v>270</v>
      </c>
      <c r="CF110">
        <v>1</v>
      </c>
      <c r="CG110">
        <v>1</v>
      </c>
      <c r="CH110">
        <v>1</v>
      </c>
      <c r="CI110">
        <v>150</v>
      </c>
      <c r="CJ110">
        <v>-3</v>
      </c>
      <c r="CK110">
        <v>-3</v>
      </c>
      <c r="CL110">
        <v>-3</v>
      </c>
      <c r="CM110">
        <v>0</v>
      </c>
      <c r="CN110">
        <v>1</v>
      </c>
      <c r="CO110">
        <v>0</v>
      </c>
      <c r="CP110">
        <v>0</v>
      </c>
      <c r="CQ110">
        <v>0</v>
      </c>
      <c r="CR110">
        <v>0</v>
      </c>
      <c r="CS110">
        <v>0</v>
      </c>
      <c r="CT110">
        <v>0</v>
      </c>
      <c r="CU110">
        <v>180</v>
      </c>
      <c r="CV110">
        <v>4</v>
      </c>
      <c r="CW110">
        <v>12</v>
      </c>
      <c r="CX110">
        <v>-3</v>
      </c>
      <c r="CY110">
        <v>-3</v>
      </c>
      <c r="CZ110">
        <v>0</v>
      </c>
      <c r="DA110">
        <v>345</v>
      </c>
      <c r="DB110">
        <v>445</v>
      </c>
      <c r="DC110">
        <v>1</v>
      </c>
      <c r="DD110">
        <v>90</v>
      </c>
      <c r="DG110">
        <v>13.284299365503969</v>
      </c>
      <c r="DH110">
        <v>0</v>
      </c>
      <c r="DI110">
        <v>0.99132092493396184</v>
      </c>
      <c r="DJ110">
        <v>0.96895233747774756</v>
      </c>
      <c r="DK110">
        <v>0.74494227135450153</v>
      </c>
      <c r="DL110">
        <v>1.2084592145015106E-3</v>
      </c>
      <c r="DM110">
        <v>43.399739051238065</v>
      </c>
      <c r="DN110">
        <v>0.72332898418730118</v>
      </c>
      <c r="DO110">
        <v>0</v>
      </c>
      <c r="DP110">
        <v>0</v>
      </c>
      <c r="DQ110">
        <v>14.466579683746023</v>
      </c>
      <c r="DR110">
        <v>56.961183766707528</v>
      </c>
      <c r="DS110">
        <v>5.1473168018250463E-2</v>
      </c>
      <c r="DT110">
        <v>5.784404730290297</v>
      </c>
      <c r="DU110">
        <v>1.869698858078843</v>
      </c>
      <c r="DV110">
        <v>0.99879154078549848</v>
      </c>
      <c r="DW110">
        <v>0.99033232628398793</v>
      </c>
      <c r="DX110">
        <v>0.82915407854984902</v>
      </c>
      <c r="DY110">
        <v>0</v>
      </c>
      <c r="DZ110">
        <v>85.111336268081075</v>
      </c>
      <c r="EA110">
        <v>4.9491449330312349</v>
      </c>
      <c r="EB110">
        <v>0</v>
      </c>
      <c r="EC110">
        <v>0</v>
      </c>
      <c r="ED110">
        <v>194.74740820766974</v>
      </c>
      <c r="EE110">
        <v>0.72039715332976439</v>
      </c>
      <c r="EF110">
        <v>0.62312243936704792</v>
      </c>
      <c r="EG110">
        <v>0.69630701339098289</v>
      </c>
      <c r="EH110">
        <v>113.19011921598809</v>
      </c>
      <c r="EI110">
        <v>0</v>
      </c>
      <c r="EJ110">
        <v>0</v>
      </c>
      <c r="EK110">
        <v>0</v>
      </c>
      <c r="EL110">
        <v>1.3006532296654383E-2</v>
      </c>
      <c r="EM110">
        <v>8.582603784214804E-2</v>
      </c>
      <c r="EN110">
        <v>0.22930513595166163</v>
      </c>
      <c r="EO110">
        <v>0.22930513595166163</v>
      </c>
      <c r="EP110">
        <v>0.29909365558912387</v>
      </c>
      <c r="EQ110">
        <v>0.29909365558912387</v>
      </c>
      <c r="ER110">
        <v>8.6238670694864048</v>
      </c>
      <c r="ES110">
        <v>8.6238670694864048</v>
      </c>
      <c r="ET110">
        <v>127.19769750851944</v>
      </c>
      <c r="EU110">
        <v>2.8182779456193354</v>
      </c>
      <c r="EV110">
        <v>5.8903608655844746</v>
      </c>
      <c r="EW110">
        <v>0</v>
      </c>
      <c r="EX110">
        <v>0</v>
      </c>
      <c r="EY110">
        <v>1.7977086799163691</v>
      </c>
      <c r="EZ110">
        <v>269.52842958398259</v>
      </c>
      <c r="FA110">
        <v>268.67008659706994</v>
      </c>
      <c r="FB110">
        <v>0.27852207834127962</v>
      </c>
      <c r="FC110">
        <v>-32.627455757266951</v>
      </c>
      <c r="FD110">
        <v>0.15380573455586866</v>
      </c>
      <c r="FF110">
        <v>14.213746223564954</v>
      </c>
      <c r="FG110">
        <v>0</v>
      </c>
      <c r="FH110">
        <v>1.1853669544193273</v>
      </c>
      <c r="FI110">
        <v>1.1091592344590051</v>
      </c>
      <c r="FJ110">
        <v>0.7305640350024678</v>
      </c>
      <c r="FK110">
        <v>1.2084592145015106E-3</v>
      </c>
      <c r="FL110">
        <v>44.562370601308082</v>
      </c>
      <c r="FM110">
        <v>0.74270617668846795</v>
      </c>
      <c r="FN110">
        <v>0</v>
      </c>
      <c r="FO110">
        <v>0</v>
      </c>
      <c r="FP110">
        <v>14.854123533769361</v>
      </c>
      <c r="FQ110">
        <v>57.12286356611677</v>
      </c>
      <c r="FR110">
        <v>8.6631689102488307E-2</v>
      </c>
      <c r="FS110">
        <v>1.0684862157468145</v>
      </c>
      <c r="FT110">
        <v>0.38374924369615326</v>
      </c>
      <c r="FU110">
        <v>0.99879154078549848</v>
      </c>
      <c r="FV110">
        <v>0.99033232628398793</v>
      </c>
      <c r="FW110">
        <v>0.82915407854984902</v>
      </c>
      <c r="FX110">
        <v>0.34117740882530861</v>
      </c>
      <c r="FY110">
        <v>104.6074856728993</v>
      </c>
      <c r="FZ110">
        <v>7.8527775468345684</v>
      </c>
      <c r="GA110">
        <v>0</v>
      </c>
      <c r="GB110">
        <v>0</v>
      </c>
      <c r="GC110">
        <v>238.61149148526113</v>
      </c>
      <c r="GD110">
        <v>0.86368606866675923</v>
      </c>
      <c r="GE110">
        <v>0.61012091874187369</v>
      </c>
      <c r="GF110">
        <v>0.76304625233015266</v>
      </c>
      <c r="GG110">
        <v>118.66314199395771</v>
      </c>
      <c r="GH110">
        <v>0</v>
      </c>
      <c r="GI110">
        <v>0</v>
      </c>
      <c r="GJ110">
        <v>0</v>
      </c>
      <c r="GK110">
        <v>1.1012638832576527E-2</v>
      </c>
      <c r="GL110">
        <v>0.28769620839840815</v>
      </c>
      <c r="GM110">
        <v>0.22930513595166163</v>
      </c>
      <c r="GN110">
        <v>0.22930513595166163</v>
      </c>
      <c r="GO110">
        <v>0.29909365558912387</v>
      </c>
      <c r="GP110">
        <v>0.29909365558912387</v>
      </c>
      <c r="GQ110">
        <v>8.6238670694864048</v>
      </c>
      <c r="GR110">
        <v>8.6238670694864048</v>
      </c>
      <c r="GS110">
        <v>141.23233771155512</v>
      </c>
      <c r="GT110">
        <v>3.1594553544446442</v>
      </c>
      <c r="GU110">
        <v>8.4250755287009067</v>
      </c>
      <c r="GV110">
        <v>0</v>
      </c>
      <c r="GW110">
        <v>0</v>
      </c>
      <c r="GX110">
        <v>0.70050982380946825</v>
      </c>
      <c r="GY110">
        <v>310.86477141533123</v>
      </c>
      <c r="GZ110">
        <v>349.66764339503538</v>
      </c>
      <c r="HA110">
        <v>0.72147792165872038</v>
      </c>
      <c r="HB110">
        <v>28.911785242560875</v>
      </c>
      <c r="HC110">
        <v>0.84619426544413134</v>
      </c>
    </row>
    <row r="111" spans="1:211" x14ac:dyDescent="0.25">
      <c r="A111" t="s">
        <v>3720</v>
      </c>
      <c r="B111">
        <v>106</v>
      </c>
      <c r="C111">
        <v>6443</v>
      </c>
      <c r="D111">
        <v>231</v>
      </c>
      <c r="E111">
        <v>6314</v>
      </c>
      <c r="F111">
        <v>971</v>
      </c>
      <c r="G111">
        <v>1746</v>
      </c>
      <c r="H111">
        <v>2359</v>
      </c>
      <c r="I111">
        <v>15</v>
      </c>
      <c r="J111">
        <v>0</v>
      </c>
      <c r="K111">
        <v>0</v>
      </c>
      <c r="L111">
        <v>0</v>
      </c>
      <c r="M111">
        <v>1</v>
      </c>
      <c r="N111">
        <v>0</v>
      </c>
      <c r="O111">
        <v>60</v>
      </c>
      <c r="P111">
        <v>1</v>
      </c>
      <c r="Q111">
        <v>-3</v>
      </c>
      <c r="R111">
        <v>-3</v>
      </c>
      <c r="S111">
        <v>20</v>
      </c>
      <c r="T111">
        <v>75</v>
      </c>
      <c r="U111">
        <v>0</v>
      </c>
      <c r="V111">
        <v>0</v>
      </c>
      <c r="W111">
        <v>0</v>
      </c>
      <c r="X111">
        <v>1</v>
      </c>
      <c r="Y111">
        <v>1</v>
      </c>
      <c r="Z111">
        <v>1</v>
      </c>
      <c r="AA111">
        <v>1</v>
      </c>
      <c r="AB111">
        <v>120</v>
      </c>
      <c r="AC111">
        <v>11</v>
      </c>
      <c r="AD111">
        <v>-3</v>
      </c>
      <c r="AE111">
        <v>-3</v>
      </c>
      <c r="AF111">
        <v>270</v>
      </c>
      <c r="AG111">
        <v>1</v>
      </c>
      <c r="AH111">
        <v>1</v>
      </c>
      <c r="AI111">
        <v>1</v>
      </c>
      <c r="AJ111">
        <v>150</v>
      </c>
      <c r="AK111">
        <v>-3</v>
      </c>
      <c r="AL111">
        <v>-3</v>
      </c>
      <c r="AM111">
        <v>-3</v>
      </c>
      <c r="AN111">
        <v>0</v>
      </c>
      <c r="AO111">
        <v>1</v>
      </c>
      <c r="AP111">
        <v>1</v>
      </c>
      <c r="AQ111">
        <v>0</v>
      </c>
      <c r="AR111">
        <v>0</v>
      </c>
      <c r="AS111">
        <v>0</v>
      </c>
      <c r="AT111">
        <v>5</v>
      </c>
      <c r="AU111">
        <v>0</v>
      </c>
      <c r="AV111">
        <v>180</v>
      </c>
      <c r="AW111">
        <v>4</v>
      </c>
      <c r="AX111">
        <v>12</v>
      </c>
      <c r="AY111">
        <v>-3</v>
      </c>
      <c r="AZ111">
        <v>-3</v>
      </c>
      <c r="BA111">
        <v>0</v>
      </c>
      <c r="BB111">
        <v>345</v>
      </c>
      <c r="BC111">
        <v>445</v>
      </c>
      <c r="BD111">
        <v>0</v>
      </c>
      <c r="BE111">
        <v>-60</v>
      </c>
      <c r="BH111">
        <v>15</v>
      </c>
      <c r="BI111">
        <v>0</v>
      </c>
      <c r="BJ111">
        <v>37</v>
      </c>
      <c r="BK111">
        <v>37</v>
      </c>
      <c r="BL111">
        <v>1</v>
      </c>
      <c r="BM111">
        <v>0</v>
      </c>
      <c r="BN111">
        <v>60</v>
      </c>
      <c r="BO111">
        <v>1</v>
      </c>
      <c r="BP111">
        <v>-3</v>
      </c>
      <c r="BQ111">
        <v>-3</v>
      </c>
      <c r="BR111">
        <v>20</v>
      </c>
      <c r="BS111">
        <v>112</v>
      </c>
      <c r="BT111">
        <v>0</v>
      </c>
      <c r="BU111">
        <v>54</v>
      </c>
      <c r="BV111">
        <v>18</v>
      </c>
      <c r="BW111">
        <v>1</v>
      </c>
      <c r="BX111">
        <v>1</v>
      </c>
      <c r="BY111">
        <v>1</v>
      </c>
      <c r="BZ111">
        <v>1</v>
      </c>
      <c r="CA111">
        <v>120</v>
      </c>
      <c r="CB111">
        <v>11</v>
      </c>
      <c r="CC111">
        <v>-3</v>
      </c>
      <c r="CD111">
        <v>-3</v>
      </c>
      <c r="CE111">
        <v>288</v>
      </c>
      <c r="CF111">
        <v>1</v>
      </c>
      <c r="CG111">
        <v>1</v>
      </c>
      <c r="CH111">
        <v>1</v>
      </c>
      <c r="CI111">
        <v>150</v>
      </c>
      <c r="CJ111">
        <v>-3</v>
      </c>
      <c r="CK111">
        <v>-3</v>
      </c>
      <c r="CL111">
        <v>-3</v>
      </c>
      <c r="CM111">
        <v>1</v>
      </c>
      <c r="CN111">
        <v>1</v>
      </c>
      <c r="CO111">
        <v>0</v>
      </c>
      <c r="CP111">
        <v>1</v>
      </c>
      <c r="CQ111">
        <v>0</v>
      </c>
      <c r="CR111">
        <v>0</v>
      </c>
      <c r="CS111">
        <v>0</v>
      </c>
      <c r="CT111">
        <v>5</v>
      </c>
      <c r="CU111">
        <v>180</v>
      </c>
      <c r="CV111">
        <v>4</v>
      </c>
      <c r="CW111">
        <v>12</v>
      </c>
      <c r="CX111">
        <v>-3</v>
      </c>
      <c r="CY111">
        <v>-3</v>
      </c>
      <c r="CZ111">
        <v>55</v>
      </c>
      <c r="DA111">
        <v>405</v>
      </c>
      <c r="DB111">
        <v>525</v>
      </c>
      <c r="DC111">
        <v>1</v>
      </c>
      <c r="DD111">
        <v>60</v>
      </c>
      <c r="DG111">
        <v>14.213746223564954</v>
      </c>
      <c r="DH111">
        <v>0</v>
      </c>
      <c r="DI111">
        <v>2.8566617654959785</v>
      </c>
      <c r="DJ111">
        <v>2.8561932808369339</v>
      </c>
      <c r="DK111">
        <v>0.76344410876132929</v>
      </c>
      <c r="DL111">
        <v>1.2084592145015106E-3</v>
      </c>
      <c r="DM111">
        <v>56.912991538442306</v>
      </c>
      <c r="DN111">
        <v>0.94854985897403776</v>
      </c>
      <c r="DO111">
        <v>0</v>
      </c>
      <c r="DP111">
        <v>0</v>
      </c>
      <c r="DQ111">
        <v>18.970997179480758</v>
      </c>
      <c r="DR111">
        <v>69.053938660653813</v>
      </c>
      <c r="DS111">
        <v>0.98688804758347548</v>
      </c>
      <c r="DT111">
        <v>8.2703505571653935</v>
      </c>
      <c r="DU111">
        <v>2.8531171559191915</v>
      </c>
      <c r="DV111">
        <v>0.99879154078549848</v>
      </c>
      <c r="DW111">
        <v>0.99033232628398793</v>
      </c>
      <c r="DX111">
        <v>0.77786522242685852</v>
      </c>
      <c r="DY111">
        <v>0.41410386203036881</v>
      </c>
      <c r="DZ111">
        <v>91.4609717321392</v>
      </c>
      <c r="EA111">
        <v>6.7841362213698684</v>
      </c>
      <c r="EB111">
        <v>0</v>
      </c>
      <c r="EC111">
        <v>0</v>
      </c>
      <c r="ED111">
        <v>210.87651815335852</v>
      </c>
      <c r="EE111">
        <v>0.62827384139847509</v>
      </c>
      <c r="EF111">
        <v>0.65080207986105953</v>
      </c>
      <c r="EG111">
        <v>0.69334254737749856</v>
      </c>
      <c r="EH111">
        <v>117.26443697598179</v>
      </c>
      <c r="EI111">
        <v>0</v>
      </c>
      <c r="EJ111">
        <v>0</v>
      </c>
      <c r="EK111">
        <v>0</v>
      </c>
      <c r="EL111">
        <v>2.9703513177726459E-2</v>
      </c>
      <c r="EM111">
        <v>0.24197635566215092</v>
      </c>
      <c r="EN111">
        <v>0.22930513595166163</v>
      </c>
      <c r="EO111">
        <v>0.22930513595166163</v>
      </c>
      <c r="EP111">
        <v>0.29909365558912387</v>
      </c>
      <c r="EQ111">
        <v>0.29909365558912387</v>
      </c>
      <c r="ER111">
        <v>8.6238670694864048</v>
      </c>
      <c r="ES111">
        <v>8.6238670694864048</v>
      </c>
      <c r="ET111">
        <v>146.21471524054931</v>
      </c>
      <c r="EU111">
        <v>3.1810929515267139</v>
      </c>
      <c r="EV111">
        <v>8.0163607170391131</v>
      </c>
      <c r="EW111">
        <v>0</v>
      </c>
      <c r="EX111">
        <v>0</v>
      </c>
      <c r="EY111">
        <v>7.2885503930295501</v>
      </c>
      <c r="EZ111">
        <v>291.83352219750219</v>
      </c>
      <c r="FA111">
        <v>335.82393417478295</v>
      </c>
      <c r="FB111">
        <v>0.22357296188476358</v>
      </c>
      <c r="FC111">
        <v>-26.911594081883425</v>
      </c>
      <c r="FD111">
        <v>0.12462190636686182</v>
      </c>
      <c r="FF111">
        <v>14.213746223564954</v>
      </c>
      <c r="FG111">
        <v>0</v>
      </c>
      <c r="FH111">
        <v>19.172626255062937</v>
      </c>
      <c r="FI111">
        <v>19.104391966408375</v>
      </c>
      <c r="FJ111">
        <v>0.63324152676134648</v>
      </c>
      <c r="FK111">
        <v>1.2084592145015106E-3</v>
      </c>
      <c r="FL111">
        <v>37.80709831234374</v>
      </c>
      <c r="FM111">
        <v>0.6301183052057292</v>
      </c>
      <c r="FN111">
        <v>0</v>
      </c>
      <c r="FO111">
        <v>0</v>
      </c>
      <c r="FP111">
        <v>12.60236610411458</v>
      </c>
      <c r="FQ111">
        <v>67.533124491404095</v>
      </c>
      <c r="FR111">
        <v>3.2317396085154312E-2</v>
      </c>
      <c r="FS111">
        <v>73.956204340093905</v>
      </c>
      <c r="FT111">
        <v>24.382048755678671</v>
      </c>
      <c r="FU111">
        <v>0.99879154078549848</v>
      </c>
      <c r="FV111">
        <v>0.99033232628398793</v>
      </c>
      <c r="FW111">
        <v>0.82915407854984902</v>
      </c>
      <c r="FX111">
        <v>0.59258350016845585</v>
      </c>
      <c r="FY111">
        <v>107.42072686439303</v>
      </c>
      <c r="FZ111">
        <v>8.1610271903323266</v>
      </c>
      <c r="GA111">
        <v>0</v>
      </c>
      <c r="GB111">
        <v>0</v>
      </c>
      <c r="GC111">
        <v>253.26981026261652</v>
      </c>
      <c r="GD111">
        <v>0.58271666316058091</v>
      </c>
      <c r="GE111">
        <v>0.77119674693454643</v>
      </c>
      <c r="GF111">
        <v>0.83946288388248291</v>
      </c>
      <c r="GG111">
        <v>118.66314199395771</v>
      </c>
      <c r="GH111">
        <v>0</v>
      </c>
      <c r="GI111">
        <v>0</v>
      </c>
      <c r="GJ111">
        <v>0</v>
      </c>
      <c r="GK111">
        <v>0.87376924377756482</v>
      </c>
      <c r="GL111">
        <v>0.28769620839840815</v>
      </c>
      <c r="GM111">
        <v>0.22930513595166163</v>
      </c>
      <c r="GN111">
        <v>0.22930513595166163</v>
      </c>
      <c r="GO111">
        <v>0.29909365558912387</v>
      </c>
      <c r="GP111">
        <v>0.29909365558912387</v>
      </c>
      <c r="GQ111">
        <v>8.6238670694864048</v>
      </c>
      <c r="GR111">
        <v>8.6238670694864048</v>
      </c>
      <c r="GS111">
        <v>149.03682393562622</v>
      </c>
      <c r="GT111">
        <v>3.4108614457877904</v>
      </c>
      <c r="GU111">
        <v>8.4250755287009067</v>
      </c>
      <c r="GV111">
        <v>0</v>
      </c>
      <c r="GW111">
        <v>0</v>
      </c>
      <c r="GX111">
        <v>42.60347354567422</v>
      </c>
      <c r="GY111">
        <v>345.90165923580417</v>
      </c>
      <c r="GZ111">
        <v>401.00021901531534</v>
      </c>
      <c r="HA111">
        <v>0.77642703811523639</v>
      </c>
      <c r="HB111">
        <v>33.304216218948525</v>
      </c>
      <c r="HC111">
        <v>0.87537809363313812</v>
      </c>
    </row>
    <row r="112" spans="1:211" x14ac:dyDescent="0.25">
      <c r="A112" t="s">
        <v>3720</v>
      </c>
      <c r="B112">
        <v>107</v>
      </c>
      <c r="C112">
        <v>2974</v>
      </c>
      <c r="D112">
        <v>2556</v>
      </c>
      <c r="E112">
        <v>5985</v>
      </c>
      <c r="F112">
        <v>2122</v>
      </c>
      <c r="G112">
        <v>4911</v>
      </c>
      <c r="H112">
        <v>3035</v>
      </c>
      <c r="I112">
        <v>15</v>
      </c>
      <c r="J112">
        <v>10</v>
      </c>
      <c r="K112">
        <v>0</v>
      </c>
      <c r="L112">
        <v>3</v>
      </c>
      <c r="M112">
        <v>1</v>
      </c>
      <c r="N112">
        <v>0</v>
      </c>
      <c r="O112">
        <v>60</v>
      </c>
      <c r="P112">
        <v>1</v>
      </c>
      <c r="Q112">
        <v>-3</v>
      </c>
      <c r="R112">
        <v>-3</v>
      </c>
      <c r="S112">
        <v>20</v>
      </c>
      <c r="T112">
        <v>78</v>
      </c>
      <c r="U112">
        <v>1</v>
      </c>
      <c r="V112">
        <v>5</v>
      </c>
      <c r="W112">
        <v>2</v>
      </c>
      <c r="X112">
        <v>1</v>
      </c>
      <c r="Y112">
        <v>1</v>
      </c>
      <c r="Z112">
        <v>1</v>
      </c>
      <c r="AA112">
        <v>1</v>
      </c>
      <c r="AB112">
        <v>120</v>
      </c>
      <c r="AC112">
        <v>11</v>
      </c>
      <c r="AD112">
        <v>-3</v>
      </c>
      <c r="AE112">
        <v>-3</v>
      </c>
      <c r="AF112">
        <v>272</v>
      </c>
      <c r="AG112">
        <v>1</v>
      </c>
      <c r="AH112">
        <v>1</v>
      </c>
      <c r="AI112">
        <v>1</v>
      </c>
      <c r="AJ112">
        <v>150</v>
      </c>
      <c r="AK112">
        <v>-3</v>
      </c>
      <c r="AL112">
        <v>-3</v>
      </c>
      <c r="AM112">
        <v>-3</v>
      </c>
      <c r="AN112">
        <v>0</v>
      </c>
      <c r="AO112">
        <v>1</v>
      </c>
      <c r="AP112">
        <v>0</v>
      </c>
      <c r="AQ112">
        <v>0</v>
      </c>
      <c r="AR112">
        <v>0</v>
      </c>
      <c r="AS112">
        <v>0</v>
      </c>
      <c r="AT112">
        <v>0</v>
      </c>
      <c r="AU112">
        <v>0</v>
      </c>
      <c r="AV112">
        <v>180</v>
      </c>
      <c r="AW112">
        <v>4</v>
      </c>
      <c r="AX112">
        <v>12</v>
      </c>
      <c r="AY112">
        <v>-3</v>
      </c>
      <c r="AZ112">
        <v>-3</v>
      </c>
      <c r="BA112">
        <v>5</v>
      </c>
      <c r="BB112">
        <v>350</v>
      </c>
      <c r="BC112">
        <v>450</v>
      </c>
      <c r="BD112">
        <v>0.5</v>
      </c>
      <c r="BE112">
        <v>0</v>
      </c>
      <c r="BH112">
        <v>15</v>
      </c>
      <c r="BI112">
        <v>0</v>
      </c>
      <c r="BJ112">
        <v>31</v>
      </c>
      <c r="BK112">
        <v>31</v>
      </c>
      <c r="BL112">
        <v>1</v>
      </c>
      <c r="BM112">
        <v>0</v>
      </c>
      <c r="BN112">
        <v>60</v>
      </c>
      <c r="BO112">
        <v>1</v>
      </c>
      <c r="BP112">
        <v>-3</v>
      </c>
      <c r="BQ112">
        <v>-3</v>
      </c>
      <c r="BR112">
        <v>20</v>
      </c>
      <c r="BS112">
        <v>106</v>
      </c>
      <c r="BT112">
        <v>0</v>
      </c>
      <c r="BU112">
        <v>44</v>
      </c>
      <c r="BV112">
        <v>14</v>
      </c>
      <c r="BW112">
        <v>1</v>
      </c>
      <c r="BX112">
        <v>1</v>
      </c>
      <c r="BY112">
        <v>1</v>
      </c>
      <c r="BZ112">
        <v>0</v>
      </c>
      <c r="CA112">
        <v>80</v>
      </c>
      <c r="CB112">
        <v>5</v>
      </c>
      <c r="CC112">
        <v>-3</v>
      </c>
      <c r="CD112">
        <v>-3</v>
      </c>
      <c r="CE112">
        <v>244</v>
      </c>
      <c r="CF112">
        <v>1</v>
      </c>
      <c r="CG112">
        <v>1</v>
      </c>
      <c r="CH112">
        <v>1</v>
      </c>
      <c r="CI112">
        <v>150</v>
      </c>
      <c r="CJ112">
        <v>-3</v>
      </c>
      <c r="CK112">
        <v>-3</v>
      </c>
      <c r="CL112">
        <v>-3</v>
      </c>
      <c r="CM112">
        <v>1</v>
      </c>
      <c r="CN112">
        <v>0</v>
      </c>
      <c r="CO112">
        <v>0</v>
      </c>
      <c r="CP112">
        <v>0</v>
      </c>
      <c r="CQ112">
        <v>0</v>
      </c>
      <c r="CR112">
        <v>0</v>
      </c>
      <c r="CS112">
        <v>0</v>
      </c>
      <c r="CT112">
        <v>0</v>
      </c>
      <c r="CU112">
        <v>140</v>
      </c>
      <c r="CV112">
        <v>3</v>
      </c>
      <c r="CW112">
        <v>6</v>
      </c>
      <c r="CX112">
        <v>-3</v>
      </c>
      <c r="CY112">
        <v>-3</v>
      </c>
      <c r="CZ112">
        <v>45</v>
      </c>
      <c r="DA112">
        <v>350</v>
      </c>
      <c r="DB112">
        <v>370</v>
      </c>
      <c r="DC112">
        <v>0.5</v>
      </c>
      <c r="DD112">
        <v>0</v>
      </c>
      <c r="DG112">
        <v>14.213746223564954</v>
      </c>
      <c r="DH112">
        <v>4.3501780736225761</v>
      </c>
      <c r="DI112">
        <v>3.7484604043666434</v>
      </c>
      <c r="DJ112">
        <v>5.0552932908898054</v>
      </c>
      <c r="DK112">
        <v>0.74393543800588124</v>
      </c>
      <c r="DL112">
        <v>1.2084592145015106E-3</v>
      </c>
      <c r="DM112">
        <v>42.844341742015693</v>
      </c>
      <c r="DN112">
        <v>0.71407236236692806</v>
      </c>
      <c r="DO112">
        <v>0</v>
      </c>
      <c r="DP112">
        <v>0</v>
      </c>
      <c r="DQ112">
        <v>14.281447247338562</v>
      </c>
      <c r="DR112">
        <v>56.029712304684935</v>
      </c>
      <c r="DS112">
        <v>0.10152430533408383</v>
      </c>
      <c r="DT112">
        <v>10.115328259802</v>
      </c>
      <c r="DU112">
        <v>3.3965931075197924</v>
      </c>
      <c r="DV112">
        <v>0.99879154078549848</v>
      </c>
      <c r="DW112">
        <v>0.99033232628398793</v>
      </c>
      <c r="DX112">
        <v>0.82915407854984902</v>
      </c>
      <c r="DY112">
        <v>0.40423068926198019</v>
      </c>
      <c r="DZ112">
        <v>99.164024424913279</v>
      </c>
      <c r="EA112">
        <v>7.1701590193188274</v>
      </c>
      <c r="EB112">
        <v>0</v>
      </c>
      <c r="EC112">
        <v>0</v>
      </c>
      <c r="ED112">
        <v>222.32435656125668</v>
      </c>
      <c r="EE112">
        <v>0.67746522695755185</v>
      </c>
      <c r="EF112">
        <v>0.69023086858211635</v>
      </c>
      <c r="EG112">
        <v>0.73922963101272399</v>
      </c>
      <c r="EH112">
        <v>118.66314199395771</v>
      </c>
      <c r="EI112">
        <v>0</v>
      </c>
      <c r="EJ112">
        <v>0</v>
      </c>
      <c r="EK112">
        <v>0</v>
      </c>
      <c r="EL112">
        <v>2.8721168451764312E-2</v>
      </c>
      <c r="EM112">
        <v>0.28720013626411445</v>
      </c>
      <c r="EN112">
        <v>0.22930513595166163</v>
      </c>
      <c r="EO112">
        <v>0.22930513595166163</v>
      </c>
      <c r="EP112">
        <v>0.29909365558912387</v>
      </c>
      <c r="EQ112">
        <v>0.29909365558912387</v>
      </c>
      <c r="ER112">
        <v>8.6238670694864048</v>
      </c>
      <c r="ES112">
        <v>8.6238670694864048</v>
      </c>
      <c r="ET112">
        <v>143.18179264259118</v>
      </c>
      <c r="EU112">
        <v>3.222508634881315</v>
      </c>
      <c r="EV112">
        <v>8.4208681344739968</v>
      </c>
      <c r="EW112">
        <v>0</v>
      </c>
      <c r="EX112">
        <v>0</v>
      </c>
      <c r="EY112">
        <v>7.0628727076794888</v>
      </c>
      <c r="EZ112">
        <v>297.15666514257475</v>
      </c>
      <c r="FA112">
        <v>327.72851622148329</v>
      </c>
      <c r="FB112">
        <v>0.24940694510130404</v>
      </c>
      <c r="FC112">
        <v>-5.4675561646971422</v>
      </c>
      <c r="FD112">
        <v>0.41322057670857382</v>
      </c>
      <c r="FF112">
        <v>14.213746223564954</v>
      </c>
      <c r="FG112">
        <v>0</v>
      </c>
      <c r="FH112">
        <v>30.791690403144859</v>
      </c>
      <c r="FI112">
        <v>30.583444356292635</v>
      </c>
      <c r="FJ112">
        <v>0.71351025928969602</v>
      </c>
      <c r="FK112">
        <v>1.2084592145015106E-3</v>
      </c>
      <c r="FL112">
        <v>43.150104500683682</v>
      </c>
      <c r="FM112">
        <v>0.71916840834472784</v>
      </c>
      <c r="FN112">
        <v>0</v>
      </c>
      <c r="FO112">
        <v>0</v>
      </c>
      <c r="FP112">
        <v>14.383368166894556</v>
      </c>
      <c r="FQ112">
        <v>82.673142938847263</v>
      </c>
      <c r="FR112">
        <v>2.1200222893023726E-2</v>
      </c>
      <c r="FS112">
        <v>37.685126846592645</v>
      </c>
      <c r="FT112">
        <v>12.128467853724819</v>
      </c>
      <c r="FU112">
        <v>0.99879154078549848</v>
      </c>
      <c r="FV112">
        <v>0.99033232628398793</v>
      </c>
      <c r="FW112">
        <v>0.82915407854984902</v>
      </c>
      <c r="FX112">
        <v>0.31852779315846708</v>
      </c>
      <c r="FY112">
        <v>98.624573780595156</v>
      </c>
      <c r="FZ112">
        <v>7.0594356864060632</v>
      </c>
      <c r="GA112">
        <v>0</v>
      </c>
      <c r="GB112">
        <v>0</v>
      </c>
      <c r="GC112">
        <v>226.57103649564212</v>
      </c>
      <c r="GD112">
        <v>0.69249185291301618</v>
      </c>
      <c r="GE112">
        <v>0.88881723129923706</v>
      </c>
      <c r="GF112">
        <v>0.57012132924243564</v>
      </c>
      <c r="GG112">
        <v>118.66314199395771</v>
      </c>
      <c r="GH112">
        <v>0</v>
      </c>
      <c r="GI112">
        <v>0</v>
      </c>
      <c r="GJ112">
        <v>0</v>
      </c>
      <c r="GK112">
        <v>0.87413694478994675</v>
      </c>
      <c r="GL112">
        <v>0.24596109886450823</v>
      </c>
      <c r="GM112">
        <v>0.22930513595166163</v>
      </c>
      <c r="GN112">
        <v>0.22930513595166163</v>
      </c>
      <c r="GO112">
        <v>0.29909365558912387</v>
      </c>
      <c r="GP112">
        <v>0.29909365558912387</v>
      </c>
      <c r="GQ112">
        <v>8.6238670694864048</v>
      </c>
      <c r="GR112">
        <v>8.6238670694864048</v>
      </c>
      <c r="GS112">
        <v>139.85559771800666</v>
      </c>
      <c r="GT112">
        <v>3.1368057387778028</v>
      </c>
      <c r="GU112">
        <v>8.0538906911663215</v>
      </c>
      <c r="GV112">
        <v>0</v>
      </c>
      <c r="GW112">
        <v>0</v>
      </c>
      <c r="GX112">
        <v>42.62521809208674</v>
      </c>
      <c r="GY112">
        <v>345.00626501971942</v>
      </c>
      <c r="GZ112">
        <v>371.23780943767588</v>
      </c>
      <c r="HA112">
        <v>0.75059305489869599</v>
      </c>
      <c r="HB112">
        <v>-3.9748905609884204</v>
      </c>
      <c r="HC112">
        <v>0.58677942329142618</v>
      </c>
    </row>
    <row r="113" spans="1:211" x14ac:dyDescent="0.25">
      <c r="A113" t="s">
        <v>3720</v>
      </c>
      <c r="B113">
        <v>108</v>
      </c>
      <c r="C113">
        <v>1690</v>
      </c>
      <c r="D113">
        <v>2992</v>
      </c>
      <c r="E113">
        <v>599</v>
      </c>
      <c r="F113">
        <v>3196</v>
      </c>
      <c r="G113">
        <v>2471</v>
      </c>
      <c r="H113">
        <v>1937</v>
      </c>
      <c r="I113">
        <v>15</v>
      </c>
      <c r="J113">
        <v>0</v>
      </c>
      <c r="K113">
        <v>40</v>
      </c>
      <c r="L113">
        <v>40</v>
      </c>
      <c r="M113">
        <v>1</v>
      </c>
      <c r="N113">
        <v>0</v>
      </c>
      <c r="O113">
        <v>60</v>
      </c>
      <c r="P113">
        <v>1</v>
      </c>
      <c r="Q113">
        <v>-3</v>
      </c>
      <c r="R113">
        <v>-3</v>
      </c>
      <c r="S113">
        <v>20</v>
      </c>
      <c r="T113">
        <v>115</v>
      </c>
      <c r="U113">
        <v>0</v>
      </c>
      <c r="V113">
        <v>24</v>
      </c>
      <c r="W113">
        <v>8</v>
      </c>
      <c r="X113">
        <v>1</v>
      </c>
      <c r="Y113">
        <v>1</v>
      </c>
      <c r="Z113">
        <v>1</v>
      </c>
      <c r="AA113">
        <v>1</v>
      </c>
      <c r="AB113">
        <v>120</v>
      </c>
      <c r="AC113">
        <v>11</v>
      </c>
      <c r="AD113">
        <v>-3</v>
      </c>
      <c r="AE113">
        <v>-3</v>
      </c>
      <c r="AF113">
        <v>278</v>
      </c>
      <c r="AG113">
        <v>1</v>
      </c>
      <c r="AH113">
        <v>1</v>
      </c>
      <c r="AI113">
        <v>1</v>
      </c>
      <c r="AJ113">
        <v>150</v>
      </c>
      <c r="AK113">
        <v>-3</v>
      </c>
      <c r="AL113">
        <v>-3</v>
      </c>
      <c r="AM113">
        <v>-3</v>
      </c>
      <c r="AN113">
        <v>1</v>
      </c>
      <c r="AO113">
        <v>1</v>
      </c>
      <c r="AP113">
        <v>0</v>
      </c>
      <c r="AQ113">
        <v>0</v>
      </c>
      <c r="AR113">
        <v>0</v>
      </c>
      <c r="AS113">
        <v>0</v>
      </c>
      <c r="AT113">
        <v>0</v>
      </c>
      <c r="AU113">
        <v>0</v>
      </c>
      <c r="AV113">
        <v>180</v>
      </c>
      <c r="AW113">
        <v>4</v>
      </c>
      <c r="AX113">
        <v>12</v>
      </c>
      <c r="AY113">
        <v>-3</v>
      </c>
      <c r="AZ113">
        <v>-3</v>
      </c>
      <c r="BA113">
        <v>48</v>
      </c>
      <c r="BB113">
        <v>393</v>
      </c>
      <c r="BC113">
        <v>513</v>
      </c>
      <c r="BD113">
        <v>1</v>
      </c>
      <c r="BE113">
        <v>97</v>
      </c>
      <c r="BH113">
        <v>15</v>
      </c>
      <c r="BI113">
        <v>0</v>
      </c>
      <c r="BJ113">
        <v>17</v>
      </c>
      <c r="BK113">
        <v>17</v>
      </c>
      <c r="BL113">
        <v>1</v>
      </c>
      <c r="BM113">
        <v>0</v>
      </c>
      <c r="BN113">
        <v>60</v>
      </c>
      <c r="BO113">
        <v>1</v>
      </c>
      <c r="BP113">
        <v>-3</v>
      </c>
      <c r="BQ113">
        <v>-3</v>
      </c>
      <c r="BR113">
        <v>20</v>
      </c>
      <c r="BS113">
        <v>92</v>
      </c>
      <c r="BT113">
        <v>0</v>
      </c>
      <c r="BU113">
        <v>73</v>
      </c>
      <c r="BV113">
        <v>24</v>
      </c>
      <c r="BW113">
        <v>1</v>
      </c>
      <c r="BX113">
        <v>1</v>
      </c>
      <c r="BY113">
        <v>1</v>
      </c>
      <c r="BZ113">
        <v>0</v>
      </c>
      <c r="CA113">
        <v>80</v>
      </c>
      <c r="CB113">
        <v>5</v>
      </c>
      <c r="CC113">
        <v>-3</v>
      </c>
      <c r="CD113">
        <v>-3</v>
      </c>
      <c r="CE113">
        <v>204</v>
      </c>
      <c r="CF113">
        <v>1</v>
      </c>
      <c r="CG113">
        <v>0</v>
      </c>
      <c r="CH113">
        <v>1</v>
      </c>
      <c r="CI113">
        <v>100</v>
      </c>
      <c r="CJ113">
        <v>-3</v>
      </c>
      <c r="CK113">
        <v>-3</v>
      </c>
      <c r="CL113">
        <v>-3</v>
      </c>
      <c r="CM113">
        <v>1</v>
      </c>
      <c r="CN113">
        <v>0</v>
      </c>
      <c r="CO113">
        <v>0</v>
      </c>
      <c r="CP113">
        <v>0</v>
      </c>
      <c r="CQ113">
        <v>0</v>
      </c>
      <c r="CR113">
        <v>0</v>
      </c>
      <c r="CS113">
        <v>0</v>
      </c>
      <c r="CT113">
        <v>0</v>
      </c>
      <c r="CU113">
        <v>140</v>
      </c>
      <c r="CV113">
        <v>3</v>
      </c>
      <c r="CW113">
        <v>6</v>
      </c>
      <c r="CX113">
        <v>-3</v>
      </c>
      <c r="CY113">
        <v>-3</v>
      </c>
      <c r="CZ113">
        <v>41</v>
      </c>
      <c r="DA113">
        <v>296</v>
      </c>
      <c r="DB113">
        <v>316</v>
      </c>
      <c r="DC113">
        <v>0</v>
      </c>
      <c r="DD113">
        <v>-97</v>
      </c>
      <c r="DG113">
        <v>14.213746223564954</v>
      </c>
      <c r="DH113">
        <v>0</v>
      </c>
      <c r="DI113">
        <v>33.150020932813753</v>
      </c>
      <c r="DJ113">
        <v>33.138268502884451</v>
      </c>
      <c r="DK113">
        <v>0.76344410876132929</v>
      </c>
      <c r="DL113">
        <v>1.2084592145015106E-3</v>
      </c>
      <c r="DM113">
        <v>53.549232074883712</v>
      </c>
      <c r="DN113">
        <v>0.89248720124806202</v>
      </c>
      <c r="DO113">
        <v>0</v>
      </c>
      <c r="DP113">
        <v>0</v>
      </c>
      <c r="DQ113">
        <v>17.84974402496124</v>
      </c>
      <c r="DR113">
        <v>86.676247272944863</v>
      </c>
      <c r="DS113">
        <v>0.10479172603666946</v>
      </c>
      <c r="DT113">
        <v>15.404578363600985</v>
      </c>
      <c r="DU113">
        <v>5.0685794087024751</v>
      </c>
      <c r="DV113">
        <v>0.99879154078549848</v>
      </c>
      <c r="DW113">
        <v>0.99033232628398793</v>
      </c>
      <c r="DX113">
        <v>0.82915407854984902</v>
      </c>
      <c r="DY113">
        <v>0.3990487782827018</v>
      </c>
      <c r="DZ113">
        <v>98.769622237278895</v>
      </c>
      <c r="EA113">
        <v>7.5621093117691451</v>
      </c>
      <c r="EB113">
        <v>0</v>
      </c>
      <c r="EC113">
        <v>0</v>
      </c>
      <c r="ED113">
        <v>216.59497820990174</v>
      </c>
      <c r="EE113">
        <v>0.60480049475738795</v>
      </c>
      <c r="EF113">
        <v>0.71937864313971112</v>
      </c>
      <c r="EG113">
        <v>0.62156397543973985</v>
      </c>
      <c r="EH113">
        <v>109.44988499481684</v>
      </c>
      <c r="EI113">
        <v>0</v>
      </c>
      <c r="EJ113">
        <v>0</v>
      </c>
      <c r="EK113">
        <v>0</v>
      </c>
      <c r="EL113">
        <v>0.78836903952961923</v>
      </c>
      <c r="EM113">
        <v>0.28769620839840815</v>
      </c>
      <c r="EN113">
        <v>0.22930513595166163</v>
      </c>
      <c r="EO113">
        <v>0.22930513595166163</v>
      </c>
      <c r="EP113">
        <v>0.29909365558912387</v>
      </c>
      <c r="EQ113">
        <v>0.29909365558912387</v>
      </c>
      <c r="ER113">
        <v>8.6238670694864048</v>
      </c>
      <c r="ES113">
        <v>8.6238670694864048</v>
      </c>
      <c r="ET113">
        <v>146.54281298104274</v>
      </c>
      <c r="EU113">
        <v>3.2173267239020378</v>
      </c>
      <c r="EV113">
        <v>8.4250755287009067</v>
      </c>
      <c r="EW113">
        <v>0</v>
      </c>
      <c r="EX113">
        <v>0</v>
      </c>
      <c r="EY113">
        <v>38.567255363562801</v>
      </c>
      <c r="EZ113">
        <v>318.68432668778229</v>
      </c>
      <c r="FA113">
        <v>369.99251667170722</v>
      </c>
      <c r="FB113">
        <v>0.63296563542893491</v>
      </c>
      <c r="FC113">
        <v>25.854004805841935</v>
      </c>
      <c r="FD113">
        <v>0.76349362669013343</v>
      </c>
      <c r="FF113">
        <v>14.213746223564954</v>
      </c>
      <c r="FG113">
        <v>0</v>
      </c>
      <c r="FH113">
        <v>12.408185341344346</v>
      </c>
      <c r="FI113">
        <v>12.374209592504497</v>
      </c>
      <c r="FJ113">
        <v>0.60698229910556756</v>
      </c>
      <c r="FK113">
        <v>1.2084592145015106E-3</v>
      </c>
      <c r="FL113">
        <v>37.164592496680363</v>
      </c>
      <c r="FM113">
        <v>0.61940987494467281</v>
      </c>
      <c r="FN113">
        <v>0</v>
      </c>
      <c r="FO113">
        <v>0</v>
      </c>
      <c r="FP113">
        <v>12.388197498893458</v>
      </c>
      <c r="FQ113">
        <v>57.466428083047703</v>
      </c>
      <c r="FR113">
        <v>2.351364062483827E-2</v>
      </c>
      <c r="FS113">
        <v>90.222919171807973</v>
      </c>
      <c r="FT113">
        <v>29.659550124536093</v>
      </c>
      <c r="FU113">
        <v>0.99879154078549848</v>
      </c>
      <c r="FV113">
        <v>0.99033232628398793</v>
      </c>
      <c r="FW113">
        <v>0.82915407854984902</v>
      </c>
      <c r="FX113">
        <v>2.8655408768431978E-2</v>
      </c>
      <c r="FY113">
        <v>96.296525007044607</v>
      </c>
      <c r="FZ113">
        <v>5.8396630591809764</v>
      </c>
      <c r="GA113">
        <v>0</v>
      </c>
      <c r="GB113">
        <v>0</v>
      </c>
      <c r="GC113">
        <v>223.59946619480033</v>
      </c>
      <c r="GD113">
        <v>0.6994024873598137</v>
      </c>
      <c r="GE113">
        <v>0.52504311682827132</v>
      </c>
      <c r="GF113">
        <v>0.77099732769654827</v>
      </c>
      <c r="GG113">
        <v>115.67295762101546</v>
      </c>
      <c r="GH113">
        <v>0</v>
      </c>
      <c r="GI113">
        <v>0</v>
      </c>
      <c r="GJ113">
        <v>0</v>
      </c>
      <c r="GK113">
        <v>0.87202333326536408</v>
      </c>
      <c r="GL113">
        <v>0.11027212356294847</v>
      </c>
      <c r="GM113">
        <v>0.22930513595166163</v>
      </c>
      <c r="GN113">
        <v>0.22930513595166163</v>
      </c>
      <c r="GO113">
        <v>0.29909365558912387</v>
      </c>
      <c r="GP113">
        <v>0.29909365558912387</v>
      </c>
      <c r="GQ113">
        <v>8.6238670694864048</v>
      </c>
      <c r="GR113">
        <v>8.6238670694864048</v>
      </c>
      <c r="GS113">
        <v>126.26553167440416</v>
      </c>
      <c r="GT113">
        <v>2.8469333543877675</v>
      </c>
      <c r="GU113">
        <v>6.3728341609088446</v>
      </c>
      <c r="GV113">
        <v>0</v>
      </c>
      <c r="GW113">
        <v>0</v>
      </c>
      <c r="GX113">
        <v>42.5009596706414</v>
      </c>
      <c r="GY113">
        <v>295.01698627971865</v>
      </c>
      <c r="GZ113">
        <v>320.63638754846096</v>
      </c>
      <c r="HA113">
        <v>0.36703436457106509</v>
      </c>
      <c r="HB113">
        <v>-1.0270571840218912</v>
      </c>
      <c r="HC113">
        <v>0.23650637330986657</v>
      </c>
    </row>
    <row r="114" spans="1:211" x14ac:dyDescent="0.25">
      <c r="A114" t="s">
        <v>3720</v>
      </c>
      <c r="B114">
        <v>109</v>
      </c>
      <c r="C114">
        <v>932</v>
      </c>
      <c r="D114">
        <v>5526</v>
      </c>
      <c r="E114">
        <v>3339</v>
      </c>
      <c r="F114">
        <v>1577</v>
      </c>
      <c r="G114">
        <v>987</v>
      </c>
      <c r="H114">
        <v>2930</v>
      </c>
      <c r="I114">
        <v>15</v>
      </c>
      <c r="J114">
        <v>0</v>
      </c>
      <c r="K114">
        <v>6</v>
      </c>
      <c r="L114">
        <v>6</v>
      </c>
      <c r="M114">
        <v>1</v>
      </c>
      <c r="N114">
        <v>0</v>
      </c>
      <c r="O114">
        <v>60</v>
      </c>
      <c r="P114">
        <v>1</v>
      </c>
      <c r="Q114">
        <v>-3</v>
      </c>
      <c r="R114">
        <v>-3</v>
      </c>
      <c r="S114">
        <v>20</v>
      </c>
      <c r="T114">
        <v>81</v>
      </c>
      <c r="U114">
        <v>0</v>
      </c>
      <c r="V114">
        <v>4</v>
      </c>
      <c r="W114">
        <v>1</v>
      </c>
      <c r="X114">
        <v>1</v>
      </c>
      <c r="Y114">
        <v>1</v>
      </c>
      <c r="Z114">
        <v>1</v>
      </c>
      <c r="AA114">
        <v>0</v>
      </c>
      <c r="AB114">
        <v>80</v>
      </c>
      <c r="AC114">
        <v>5</v>
      </c>
      <c r="AD114">
        <v>-3</v>
      </c>
      <c r="AE114">
        <v>-3</v>
      </c>
      <c r="AF114">
        <v>231</v>
      </c>
      <c r="AG114">
        <v>1</v>
      </c>
      <c r="AH114">
        <v>1</v>
      </c>
      <c r="AI114">
        <v>1</v>
      </c>
      <c r="AJ114">
        <v>150</v>
      </c>
      <c r="AK114">
        <v>-3</v>
      </c>
      <c r="AL114">
        <v>-3</v>
      </c>
      <c r="AM114">
        <v>-3</v>
      </c>
      <c r="AN114">
        <v>0</v>
      </c>
      <c r="AO114">
        <v>0</v>
      </c>
      <c r="AP114">
        <v>0</v>
      </c>
      <c r="AQ114">
        <v>0</v>
      </c>
      <c r="AR114">
        <v>0</v>
      </c>
      <c r="AS114">
        <v>1</v>
      </c>
      <c r="AT114">
        <v>0</v>
      </c>
      <c r="AU114">
        <v>25</v>
      </c>
      <c r="AV114">
        <v>140</v>
      </c>
      <c r="AW114">
        <v>3</v>
      </c>
      <c r="AX114">
        <v>6</v>
      </c>
      <c r="AY114">
        <v>-3</v>
      </c>
      <c r="AZ114">
        <v>-3</v>
      </c>
      <c r="BA114">
        <v>7</v>
      </c>
      <c r="BB114">
        <v>337</v>
      </c>
      <c r="BC114">
        <v>337</v>
      </c>
      <c r="BD114">
        <v>0</v>
      </c>
      <c r="BE114">
        <v>-54</v>
      </c>
      <c r="BH114">
        <v>15</v>
      </c>
      <c r="BI114">
        <v>0</v>
      </c>
      <c r="BJ114">
        <v>21</v>
      </c>
      <c r="BK114">
        <v>21</v>
      </c>
      <c r="BL114">
        <v>1</v>
      </c>
      <c r="BM114">
        <v>0</v>
      </c>
      <c r="BN114">
        <v>60</v>
      </c>
      <c r="BO114">
        <v>1</v>
      </c>
      <c r="BP114">
        <v>-3</v>
      </c>
      <c r="BQ114">
        <v>-3</v>
      </c>
      <c r="BR114">
        <v>20</v>
      </c>
      <c r="BS114">
        <v>96</v>
      </c>
      <c r="BT114">
        <v>0</v>
      </c>
      <c r="BU114">
        <v>77</v>
      </c>
      <c r="BV114">
        <v>25</v>
      </c>
      <c r="BW114">
        <v>1</v>
      </c>
      <c r="BX114">
        <v>1</v>
      </c>
      <c r="BY114">
        <v>1</v>
      </c>
      <c r="BZ114">
        <v>1</v>
      </c>
      <c r="CA114">
        <v>120</v>
      </c>
      <c r="CB114">
        <v>11</v>
      </c>
      <c r="CC114">
        <v>-3</v>
      </c>
      <c r="CD114">
        <v>-3</v>
      </c>
      <c r="CE114">
        <v>295</v>
      </c>
      <c r="CF114">
        <v>1</v>
      </c>
      <c r="CG114">
        <v>1</v>
      </c>
      <c r="CH114">
        <v>1</v>
      </c>
      <c r="CI114">
        <v>150</v>
      </c>
      <c r="CJ114">
        <v>-3</v>
      </c>
      <c r="CK114">
        <v>-3</v>
      </c>
      <c r="CL114">
        <v>-3</v>
      </c>
      <c r="CM114">
        <v>1</v>
      </c>
      <c r="CN114">
        <v>1</v>
      </c>
      <c r="CO114">
        <v>0</v>
      </c>
      <c r="CP114">
        <v>0</v>
      </c>
      <c r="CQ114">
        <v>1</v>
      </c>
      <c r="CR114">
        <v>0</v>
      </c>
      <c r="CS114">
        <v>25</v>
      </c>
      <c r="CT114">
        <v>0</v>
      </c>
      <c r="CU114">
        <v>180</v>
      </c>
      <c r="CV114">
        <v>4</v>
      </c>
      <c r="CW114">
        <v>12</v>
      </c>
      <c r="CX114">
        <v>-3</v>
      </c>
      <c r="CY114">
        <v>-3</v>
      </c>
      <c r="CZ114">
        <v>46</v>
      </c>
      <c r="DA114">
        <v>391</v>
      </c>
      <c r="DB114">
        <v>511</v>
      </c>
      <c r="DC114">
        <v>1</v>
      </c>
      <c r="DD114">
        <v>54</v>
      </c>
      <c r="DG114">
        <v>14.213746223564954</v>
      </c>
      <c r="DH114">
        <v>0</v>
      </c>
      <c r="DI114">
        <v>10.368366217506347</v>
      </c>
      <c r="DJ114">
        <v>10.221971606368967</v>
      </c>
      <c r="DK114">
        <v>0.55533028080170777</v>
      </c>
      <c r="DL114">
        <v>1.2084592145015106E-3</v>
      </c>
      <c r="DM114">
        <v>32.651622968076268</v>
      </c>
      <c r="DN114">
        <v>0.54419371613460443</v>
      </c>
      <c r="DO114">
        <v>0</v>
      </c>
      <c r="DP114">
        <v>0</v>
      </c>
      <c r="DQ114">
        <v>10.88387432269209</v>
      </c>
      <c r="DR114">
        <v>48.377612887326059</v>
      </c>
      <c r="DS114">
        <v>0</v>
      </c>
      <c r="DT114">
        <v>9.8725177641937201</v>
      </c>
      <c r="DU114">
        <v>2.9276362870521551</v>
      </c>
      <c r="DV114">
        <v>0.99879154078549848</v>
      </c>
      <c r="DW114">
        <v>0.99033232628398793</v>
      </c>
      <c r="DX114">
        <v>0.82339957906819261</v>
      </c>
      <c r="DY114">
        <v>0.2396969194748092</v>
      </c>
      <c r="DZ114">
        <v>106.08949487007604</v>
      </c>
      <c r="EA114">
        <v>6.6307516174593246</v>
      </c>
      <c r="EB114">
        <v>0</v>
      </c>
      <c r="EC114">
        <v>0</v>
      </c>
      <c r="ED114">
        <v>226.61709736119715</v>
      </c>
      <c r="EE114">
        <v>0.65456591511965645</v>
      </c>
      <c r="EF114">
        <v>0.54204865639942246</v>
      </c>
      <c r="EG114">
        <v>0.79320681521892034</v>
      </c>
      <c r="EH114">
        <v>118.66314199395771</v>
      </c>
      <c r="EI114">
        <v>0</v>
      </c>
      <c r="EJ114">
        <v>0</v>
      </c>
      <c r="EK114">
        <v>0</v>
      </c>
      <c r="EL114">
        <v>7.6787322555788018E-2</v>
      </c>
      <c r="EM114">
        <v>0.17447699985424769</v>
      </c>
      <c r="EN114">
        <v>0.22930513595166163</v>
      </c>
      <c r="EO114">
        <v>0.22930513595166163</v>
      </c>
      <c r="EP114">
        <v>0.29909365558912387</v>
      </c>
      <c r="EQ114">
        <v>0.29909365558912387</v>
      </c>
      <c r="ER114">
        <v>8.6238670694864048</v>
      </c>
      <c r="ES114">
        <v>8.6238670694864048</v>
      </c>
      <c r="ET114">
        <v>132.97268894719161</v>
      </c>
      <c r="EU114">
        <v>3.052220365612488</v>
      </c>
      <c r="EV114">
        <v>7.3000360285194592</v>
      </c>
      <c r="EW114">
        <v>0</v>
      </c>
      <c r="EX114">
        <v>0</v>
      </c>
      <c r="EY114">
        <v>13.799816478097139</v>
      </c>
      <c r="EZ114">
        <v>297.42401837418538</v>
      </c>
      <c r="FA114">
        <v>329.99076598654278</v>
      </c>
      <c r="FB114">
        <v>0.22226468649805964</v>
      </c>
      <c r="FC114">
        <v>-2.4155357681802005</v>
      </c>
      <c r="FD114">
        <v>0.18282139009749046</v>
      </c>
      <c r="FF114">
        <v>14.213746223564954</v>
      </c>
      <c r="FG114">
        <v>1.5807276687752475E-2</v>
      </c>
      <c r="FH114">
        <v>16.567894688628765</v>
      </c>
      <c r="FI114">
        <v>16.583274497890933</v>
      </c>
      <c r="FJ114">
        <v>0.76344410876132929</v>
      </c>
      <c r="FK114">
        <v>1.2084592145015106E-3</v>
      </c>
      <c r="FL114">
        <v>57.214744922456255</v>
      </c>
      <c r="FM114">
        <v>0.95357908204093778</v>
      </c>
      <c r="FN114">
        <v>0</v>
      </c>
      <c r="FO114">
        <v>0</v>
      </c>
      <c r="FP114">
        <v>19.071581640818749</v>
      </c>
      <c r="FQ114">
        <v>82.137318954936177</v>
      </c>
      <c r="FR114">
        <v>0</v>
      </c>
      <c r="FS114">
        <v>50.11237812377594</v>
      </c>
      <c r="FT114">
        <v>16.344492855570927</v>
      </c>
      <c r="FU114">
        <v>0.99879154078549848</v>
      </c>
      <c r="FV114">
        <v>0.99033232628398793</v>
      </c>
      <c r="FW114">
        <v>0.82915407854984902</v>
      </c>
      <c r="FX114">
        <v>0.54635845253280146</v>
      </c>
      <c r="FY114">
        <v>102.77681135976798</v>
      </c>
      <c r="FZ114">
        <v>7.5016389017182536</v>
      </c>
      <c r="GA114">
        <v>0</v>
      </c>
      <c r="GB114">
        <v>0</v>
      </c>
      <c r="GC114">
        <v>251.49727582590805</v>
      </c>
      <c r="GD114">
        <v>0.74329040889238551</v>
      </c>
      <c r="GE114">
        <v>0.83136855438206014</v>
      </c>
      <c r="GF114">
        <v>0.80374609610819014</v>
      </c>
      <c r="GG114">
        <v>118.66314199395771</v>
      </c>
      <c r="GH114">
        <v>0</v>
      </c>
      <c r="GI114">
        <v>0</v>
      </c>
      <c r="GJ114">
        <v>0</v>
      </c>
      <c r="GK114">
        <v>0.60459941556974894</v>
      </c>
      <c r="GL114">
        <v>0.28769620839840815</v>
      </c>
      <c r="GM114">
        <v>0.22930513595166163</v>
      </c>
      <c r="GN114">
        <v>0.22930513595166163</v>
      </c>
      <c r="GO114">
        <v>0.29909365558912387</v>
      </c>
      <c r="GP114">
        <v>0.29909365558912387</v>
      </c>
      <c r="GQ114">
        <v>8.6238670694864048</v>
      </c>
      <c r="GR114">
        <v>8.6238670694864048</v>
      </c>
      <c r="GS114">
        <v>153.65703756690422</v>
      </c>
      <c r="GT114">
        <v>3.364636398152137</v>
      </c>
      <c r="GU114">
        <v>8.4250755287009067</v>
      </c>
      <c r="GV114">
        <v>0</v>
      </c>
      <c r="GW114">
        <v>0</v>
      </c>
      <c r="GX114">
        <v>32.766456242085837</v>
      </c>
      <c r="GY114">
        <v>351.8201535226213</v>
      </c>
      <c r="GZ114">
        <v>391.98582081091047</v>
      </c>
      <c r="HA114">
        <v>0.77773531350194036</v>
      </c>
      <c r="HB114">
        <v>36.875420590870775</v>
      </c>
      <c r="HC114">
        <v>0.81717860990250957</v>
      </c>
    </row>
    <row r="115" spans="1:211" x14ac:dyDescent="0.25">
      <c r="A115" t="s">
        <v>3720</v>
      </c>
      <c r="B115">
        <v>110</v>
      </c>
      <c r="C115">
        <v>3674</v>
      </c>
      <c r="D115">
        <v>1671</v>
      </c>
      <c r="E115">
        <v>5468</v>
      </c>
      <c r="F115">
        <v>6704</v>
      </c>
      <c r="G115">
        <v>3128</v>
      </c>
      <c r="H115">
        <v>6502</v>
      </c>
      <c r="I115">
        <v>15</v>
      </c>
      <c r="J115">
        <v>0</v>
      </c>
      <c r="K115">
        <v>6</v>
      </c>
      <c r="L115">
        <v>6</v>
      </c>
      <c r="M115">
        <v>1</v>
      </c>
      <c r="N115">
        <v>0</v>
      </c>
      <c r="O115">
        <v>60</v>
      </c>
      <c r="P115">
        <v>1</v>
      </c>
      <c r="Q115">
        <v>-3</v>
      </c>
      <c r="R115">
        <v>-3</v>
      </c>
      <c r="S115">
        <v>20</v>
      </c>
      <c r="T115">
        <v>81</v>
      </c>
      <c r="U115">
        <v>0</v>
      </c>
      <c r="V115">
        <v>90</v>
      </c>
      <c r="W115">
        <v>30</v>
      </c>
      <c r="X115">
        <v>1</v>
      </c>
      <c r="Y115">
        <v>1</v>
      </c>
      <c r="Z115">
        <v>1</v>
      </c>
      <c r="AA115">
        <v>0</v>
      </c>
      <c r="AB115">
        <v>80</v>
      </c>
      <c r="AC115">
        <v>5</v>
      </c>
      <c r="AD115">
        <v>-3</v>
      </c>
      <c r="AE115">
        <v>-3</v>
      </c>
      <c r="AF115">
        <v>210</v>
      </c>
      <c r="AG115">
        <v>1</v>
      </c>
      <c r="AH115">
        <v>0</v>
      </c>
      <c r="AI115">
        <v>1</v>
      </c>
      <c r="AJ115">
        <v>100</v>
      </c>
      <c r="AK115">
        <v>-3</v>
      </c>
      <c r="AL115">
        <v>-3</v>
      </c>
      <c r="AM115">
        <v>-3</v>
      </c>
      <c r="AN115">
        <v>0</v>
      </c>
      <c r="AO115">
        <v>0</v>
      </c>
      <c r="AP115">
        <v>0</v>
      </c>
      <c r="AQ115">
        <v>0</v>
      </c>
      <c r="AR115">
        <v>0</v>
      </c>
      <c r="AS115">
        <v>0</v>
      </c>
      <c r="AT115">
        <v>0</v>
      </c>
      <c r="AU115">
        <v>0</v>
      </c>
      <c r="AV115">
        <v>140</v>
      </c>
      <c r="AW115">
        <v>3</v>
      </c>
      <c r="AX115">
        <v>6</v>
      </c>
      <c r="AY115">
        <v>-3</v>
      </c>
      <c r="AZ115">
        <v>-3</v>
      </c>
      <c r="BA115">
        <v>36</v>
      </c>
      <c r="BB115">
        <v>291</v>
      </c>
      <c r="BC115">
        <v>291</v>
      </c>
      <c r="BD115">
        <v>1</v>
      </c>
      <c r="BE115">
        <v>6</v>
      </c>
      <c r="BH115">
        <v>15</v>
      </c>
      <c r="BI115">
        <v>0</v>
      </c>
      <c r="BJ115">
        <v>0</v>
      </c>
      <c r="BK115">
        <v>0</v>
      </c>
      <c r="BL115">
        <v>0</v>
      </c>
      <c r="BM115">
        <v>0</v>
      </c>
      <c r="BN115">
        <v>0</v>
      </c>
      <c r="BO115">
        <v>0</v>
      </c>
      <c r="BP115">
        <v>-3</v>
      </c>
      <c r="BQ115">
        <v>-3</v>
      </c>
      <c r="BR115">
        <v>0</v>
      </c>
      <c r="BS115">
        <v>15</v>
      </c>
      <c r="BT115">
        <v>0</v>
      </c>
      <c r="BU115">
        <v>0</v>
      </c>
      <c r="BV115">
        <v>0</v>
      </c>
      <c r="BW115">
        <v>1</v>
      </c>
      <c r="BX115">
        <v>1</v>
      </c>
      <c r="BY115">
        <v>1</v>
      </c>
      <c r="BZ115">
        <v>0</v>
      </c>
      <c r="CA115">
        <v>120</v>
      </c>
      <c r="CB115">
        <v>6</v>
      </c>
      <c r="CC115">
        <v>-3</v>
      </c>
      <c r="CD115">
        <v>-3</v>
      </c>
      <c r="CE115">
        <v>270</v>
      </c>
      <c r="CF115">
        <v>1</v>
      </c>
      <c r="CG115">
        <v>1</v>
      </c>
      <c r="CH115">
        <v>1</v>
      </c>
      <c r="CI115">
        <v>150</v>
      </c>
      <c r="CJ115">
        <v>-3</v>
      </c>
      <c r="CK115">
        <v>-3</v>
      </c>
      <c r="CL115">
        <v>-3</v>
      </c>
      <c r="CM115">
        <v>0</v>
      </c>
      <c r="CN115">
        <v>0</v>
      </c>
      <c r="CO115">
        <v>0</v>
      </c>
      <c r="CP115">
        <v>0</v>
      </c>
      <c r="CQ115">
        <v>0</v>
      </c>
      <c r="CR115">
        <v>0</v>
      </c>
      <c r="CS115">
        <v>0</v>
      </c>
      <c r="CT115">
        <v>0</v>
      </c>
      <c r="CU115">
        <v>120</v>
      </c>
      <c r="CV115">
        <v>3</v>
      </c>
      <c r="CW115">
        <v>6</v>
      </c>
      <c r="CX115">
        <v>-3</v>
      </c>
      <c r="CY115">
        <v>-3</v>
      </c>
      <c r="CZ115">
        <v>0</v>
      </c>
      <c r="DA115">
        <v>285</v>
      </c>
      <c r="DB115">
        <v>285</v>
      </c>
      <c r="DC115">
        <v>0</v>
      </c>
      <c r="DD115">
        <v>-6</v>
      </c>
      <c r="DG115">
        <v>14.213746223564954</v>
      </c>
      <c r="DH115">
        <v>4.0090791599123855E-2</v>
      </c>
      <c r="DI115">
        <v>2.1366790041505372</v>
      </c>
      <c r="DJ115">
        <v>2.1583283112937153</v>
      </c>
      <c r="DK115">
        <v>0.76344410876132929</v>
      </c>
      <c r="DL115">
        <v>1.2084592145015106E-3</v>
      </c>
      <c r="DM115">
        <v>67.15684742021196</v>
      </c>
      <c r="DN115">
        <v>1.1192807903368662</v>
      </c>
      <c r="DO115">
        <v>0</v>
      </c>
      <c r="DP115">
        <v>0</v>
      </c>
      <c r="DQ115">
        <v>22.385615806737317</v>
      </c>
      <c r="DR115">
        <v>81.272428058274329</v>
      </c>
      <c r="DS115">
        <v>1.1719954463854017</v>
      </c>
      <c r="DT115">
        <v>62.251290217180092</v>
      </c>
      <c r="DU115">
        <v>20.753358882137814</v>
      </c>
      <c r="DV115">
        <v>0.99879154078549848</v>
      </c>
      <c r="DW115">
        <v>0.99033232628398793</v>
      </c>
      <c r="DX115">
        <v>0.82915407854984902</v>
      </c>
      <c r="DY115">
        <v>0.33954126712262894</v>
      </c>
      <c r="DZ115">
        <v>102.78832669943026</v>
      </c>
      <c r="EA115">
        <v>8.1610271903323266</v>
      </c>
      <c r="EB115">
        <v>0</v>
      </c>
      <c r="EC115">
        <v>0</v>
      </c>
      <c r="ED115">
        <v>236.59309302168271</v>
      </c>
      <c r="EE115">
        <v>0.73766275001271997</v>
      </c>
      <c r="EF115">
        <v>0.60145172521338419</v>
      </c>
      <c r="EG115">
        <v>0.74770011247368784</v>
      </c>
      <c r="EH115">
        <v>118.66314199395771</v>
      </c>
      <c r="EI115">
        <v>0</v>
      </c>
      <c r="EJ115">
        <v>0</v>
      </c>
      <c r="EK115">
        <v>0</v>
      </c>
      <c r="EL115">
        <v>0.28583466128952195</v>
      </c>
      <c r="EM115">
        <v>0.28769620839840815</v>
      </c>
      <c r="EN115">
        <v>0.22930513595166163</v>
      </c>
      <c r="EO115">
        <v>0.22930513595166163</v>
      </c>
      <c r="EP115">
        <v>0.29909365558912387</v>
      </c>
      <c r="EQ115">
        <v>0.29909365558912387</v>
      </c>
      <c r="ER115">
        <v>8.6238670694864048</v>
      </c>
      <c r="ES115">
        <v>8.6238670694864048</v>
      </c>
      <c r="ET115">
        <v>148.69838431641588</v>
      </c>
      <c r="EU115">
        <v>3.157819212741964</v>
      </c>
      <c r="EV115">
        <v>8.4250755287009067</v>
      </c>
      <c r="EW115">
        <v>0</v>
      </c>
      <c r="EX115">
        <v>0</v>
      </c>
      <c r="EY115">
        <v>24.034741850360128</v>
      </c>
      <c r="EZ115">
        <v>331.26367339765892</v>
      </c>
      <c r="FA115">
        <v>374.4931965893212</v>
      </c>
      <c r="FB115">
        <v>0.70787634718175385</v>
      </c>
      <c r="FC115">
        <v>33.986099211234944</v>
      </c>
      <c r="FD115">
        <v>0.73667794163009348</v>
      </c>
      <c r="FF115">
        <v>14.213746223564954</v>
      </c>
      <c r="FG115">
        <v>0</v>
      </c>
      <c r="FH115">
        <v>1.125947409867722</v>
      </c>
      <c r="FI115">
        <v>0.95110609342443797</v>
      </c>
      <c r="FJ115">
        <v>0.62004331511977984</v>
      </c>
      <c r="FK115">
        <v>1.2084592145015106E-3</v>
      </c>
      <c r="FL115">
        <v>36.954900360220378</v>
      </c>
      <c r="FM115">
        <v>0.6159150060036731</v>
      </c>
      <c r="FN115">
        <v>0</v>
      </c>
      <c r="FO115">
        <v>0</v>
      </c>
      <c r="FP115">
        <v>12.318300120073459</v>
      </c>
      <c r="FQ115">
        <v>55.968664395956743</v>
      </c>
      <c r="FR115">
        <v>5.9654444711481215E-2</v>
      </c>
      <c r="FS115">
        <v>13.319568309867662</v>
      </c>
      <c r="FT115">
        <v>4.3366495835135153</v>
      </c>
      <c r="FU115">
        <v>0.99879154078549848</v>
      </c>
      <c r="FV115">
        <v>0.99033232628398793</v>
      </c>
      <c r="FW115">
        <v>0.82915407854984902</v>
      </c>
      <c r="FX115">
        <v>1.1088663875740208E-2</v>
      </c>
      <c r="FY115">
        <v>105.50655285318952</v>
      </c>
      <c r="FZ115">
        <v>6.1812665117143144</v>
      </c>
      <c r="GA115">
        <v>0</v>
      </c>
      <c r="GB115">
        <v>0</v>
      </c>
      <c r="GC115">
        <v>232.13213206215693</v>
      </c>
      <c r="GD115">
        <v>0.80915245484322396</v>
      </c>
      <c r="GE115">
        <v>0.76458019047999914</v>
      </c>
      <c r="GF115">
        <v>0.74991443788975731</v>
      </c>
      <c r="GG115">
        <v>118.66314199395771</v>
      </c>
      <c r="GH115">
        <v>0</v>
      </c>
      <c r="GI115">
        <v>0</v>
      </c>
      <c r="GJ115">
        <v>0</v>
      </c>
      <c r="GK115">
        <v>2.0249057400789305E-2</v>
      </c>
      <c r="GL115">
        <v>0.13964466463886316</v>
      </c>
      <c r="GM115">
        <v>0.22930513595166163</v>
      </c>
      <c r="GN115">
        <v>0.22930513595166163</v>
      </c>
      <c r="GO115">
        <v>0.29909365558912387</v>
      </c>
      <c r="GP115">
        <v>0.29909365558912387</v>
      </c>
      <c r="GQ115">
        <v>8.6238670694864048</v>
      </c>
      <c r="GR115">
        <v>8.6238670694864048</v>
      </c>
      <c r="GS115">
        <v>125.49296449987648</v>
      </c>
      <c r="GT115">
        <v>2.8293666094950756</v>
      </c>
      <c r="GU115">
        <v>6.8413859645476869</v>
      </c>
      <c r="GV115">
        <v>0</v>
      </c>
      <c r="GW115">
        <v>0</v>
      </c>
      <c r="GX115">
        <v>4.7293368227497981</v>
      </c>
      <c r="GY115">
        <v>292.82460553980388</v>
      </c>
      <c r="GZ115">
        <v>297.20799912619555</v>
      </c>
      <c r="HA115">
        <v>0.29212365281824615</v>
      </c>
      <c r="HB115">
        <v>14.333831071009016</v>
      </c>
      <c r="HC115">
        <v>0.26332205836990652</v>
      </c>
    </row>
    <row r="116" spans="1:211" x14ac:dyDescent="0.25">
      <c r="A116" t="s">
        <v>3720</v>
      </c>
      <c r="B116">
        <v>111</v>
      </c>
      <c r="C116">
        <v>3238</v>
      </c>
      <c r="D116">
        <v>4990</v>
      </c>
      <c r="E116">
        <v>2557</v>
      </c>
      <c r="F116">
        <v>1266</v>
      </c>
      <c r="G116">
        <v>1425</v>
      </c>
      <c r="H116">
        <v>3646</v>
      </c>
      <c r="I116">
        <v>15</v>
      </c>
      <c r="J116">
        <v>0</v>
      </c>
      <c r="K116">
        <v>0</v>
      </c>
      <c r="L116">
        <v>0</v>
      </c>
      <c r="M116">
        <v>1</v>
      </c>
      <c r="N116">
        <v>0</v>
      </c>
      <c r="O116">
        <v>60</v>
      </c>
      <c r="P116">
        <v>1</v>
      </c>
      <c r="Q116">
        <v>-3</v>
      </c>
      <c r="R116">
        <v>-3</v>
      </c>
      <c r="S116">
        <v>20</v>
      </c>
      <c r="T116">
        <v>75</v>
      </c>
      <c r="U116">
        <v>0</v>
      </c>
      <c r="V116">
        <v>0</v>
      </c>
      <c r="W116">
        <v>0</v>
      </c>
      <c r="X116">
        <v>1</v>
      </c>
      <c r="Y116">
        <v>1</v>
      </c>
      <c r="Z116">
        <v>1</v>
      </c>
      <c r="AA116">
        <v>1</v>
      </c>
      <c r="AB116">
        <v>120</v>
      </c>
      <c r="AC116">
        <v>11</v>
      </c>
      <c r="AD116">
        <v>-3</v>
      </c>
      <c r="AE116">
        <v>-3</v>
      </c>
      <c r="AF116">
        <v>270</v>
      </c>
      <c r="AG116">
        <v>1</v>
      </c>
      <c r="AH116">
        <v>1</v>
      </c>
      <c r="AI116">
        <v>1</v>
      </c>
      <c r="AJ116">
        <v>150</v>
      </c>
      <c r="AK116">
        <v>-3</v>
      </c>
      <c r="AL116">
        <v>-3</v>
      </c>
      <c r="AM116">
        <v>-3</v>
      </c>
      <c r="AN116">
        <v>0</v>
      </c>
      <c r="AO116">
        <v>1</v>
      </c>
      <c r="AP116">
        <v>0</v>
      </c>
      <c r="AQ116">
        <v>0</v>
      </c>
      <c r="AR116">
        <v>0</v>
      </c>
      <c r="AS116">
        <v>0</v>
      </c>
      <c r="AT116">
        <v>0</v>
      </c>
      <c r="AU116">
        <v>0</v>
      </c>
      <c r="AV116">
        <v>180</v>
      </c>
      <c r="AW116">
        <v>4</v>
      </c>
      <c r="AX116">
        <v>12</v>
      </c>
      <c r="AY116">
        <v>-3</v>
      </c>
      <c r="AZ116">
        <v>-3</v>
      </c>
      <c r="BA116">
        <v>0</v>
      </c>
      <c r="BB116">
        <v>345</v>
      </c>
      <c r="BC116">
        <v>445</v>
      </c>
      <c r="BD116">
        <v>1</v>
      </c>
      <c r="BE116">
        <v>90</v>
      </c>
      <c r="BH116">
        <v>15</v>
      </c>
      <c r="BI116">
        <v>0</v>
      </c>
      <c r="BJ116">
        <v>0</v>
      </c>
      <c r="BK116">
        <v>0</v>
      </c>
      <c r="BL116">
        <v>1</v>
      </c>
      <c r="BM116">
        <v>0</v>
      </c>
      <c r="BN116">
        <v>60</v>
      </c>
      <c r="BO116">
        <v>1</v>
      </c>
      <c r="BP116">
        <v>-3</v>
      </c>
      <c r="BQ116">
        <v>-3</v>
      </c>
      <c r="BR116">
        <v>20</v>
      </c>
      <c r="BS116">
        <v>75</v>
      </c>
      <c r="BT116">
        <v>0</v>
      </c>
      <c r="BU116">
        <v>0</v>
      </c>
      <c r="BV116">
        <v>0</v>
      </c>
      <c r="BW116">
        <v>1</v>
      </c>
      <c r="BX116">
        <v>1</v>
      </c>
      <c r="BY116">
        <v>1</v>
      </c>
      <c r="BZ116">
        <v>0</v>
      </c>
      <c r="CA116">
        <v>80</v>
      </c>
      <c r="CB116">
        <v>5</v>
      </c>
      <c r="CC116">
        <v>-3</v>
      </c>
      <c r="CD116">
        <v>-3</v>
      </c>
      <c r="CE116">
        <v>180</v>
      </c>
      <c r="CF116">
        <v>1</v>
      </c>
      <c r="CG116">
        <v>0</v>
      </c>
      <c r="CH116">
        <v>1</v>
      </c>
      <c r="CI116">
        <v>100</v>
      </c>
      <c r="CJ116">
        <v>-3</v>
      </c>
      <c r="CK116">
        <v>-3</v>
      </c>
      <c r="CL116">
        <v>-3</v>
      </c>
      <c r="CM116">
        <v>0</v>
      </c>
      <c r="CN116">
        <v>0</v>
      </c>
      <c r="CO116">
        <v>0</v>
      </c>
      <c r="CP116">
        <v>0</v>
      </c>
      <c r="CQ116">
        <v>0</v>
      </c>
      <c r="CR116">
        <v>0</v>
      </c>
      <c r="CS116">
        <v>0</v>
      </c>
      <c r="CT116">
        <v>0</v>
      </c>
      <c r="CU116">
        <v>140</v>
      </c>
      <c r="CV116">
        <v>3</v>
      </c>
      <c r="CW116">
        <v>6</v>
      </c>
      <c r="CX116">
        <v>-3</v>
      </c>
      <c r="CY116">
        <v>-3</v>
      </c>
      <c r="CZ116">
        <v>0</v>
      </c>
      <c r="DA116">
        <v>255</v>
      </c>
      <c r="DB116">
        <v>255</v>
      </c>
      <c r="DC116">
        <v>0</v>
      </c>
      <c r="DD116">
        <v>-90</v>
      </c>
      <c r="DG116">
        <v>14.213746223564954</v>
      </c>
      <c r="DH116">
        <v>0.42960464232202</v>
      </c>
      <c r="DI116">
        <v>1.0983602783969082</v>
      </c>
      <c r="DJ116">
        <v>1.1624189183885068</v>
      </c>
      <c r="DK116">
        <v>0.76344410876132929</v>
      </c>
      <c r="DL116">
        <v>1.2084592145015106E-3</v>
      </c>
      <c r="DM116">
        <v>54.466762870398007</v>
      </c>
      <c r="DN116">
        <v>0.90777938117330015</v>
      </c>
      <c r="DO116">
        <v>0</v>
      </c>
      <c r="DP116">
        <v>0</v>
      </c>
      <c r="DQ116">
        <v>18.155587623466005</v>
      </c>
      <c r="DR116">
        <v>63.153043204398408</v>
      </c>
      <c r="DS116">
        <v>0</v>
      </c>
      <c r="DT116">
        <v>6.8175830663008377</v>
      </c>
      <c r="DU116">
        <v>2.1926572617096252</v>
      </c>
      <c r="DV116">
        <v>0.99879154078549848</v>
      </c>
      <c r="DW116">
        <v>0.99033232628398793</v>
      </c>
      <c r="DX116">
        <v>0.82915407854984902</v>
      </c>
      <c r="DY116">
        <v>0.3651105611124601</v>
      </c>
      <c r="DZ116">
        <v>101.14778767020361</v>
      </c>
      <c r="EA116">
        <v>7.517090762363809</v>
      </c>
      <c r="EB116">
        <v>0</v>
      </c>
      <c r="EC116">
        <v>0</v>
      </c>
      <c r="ED116">
        <v>235.13502016833596</v>
      </c>
      <c r="EE116">
        <v>0.76857727348832139</v>
      </c>
      <c r="EF116">
        <v>0.71899582887735436</v>
      </c>
      <c r="EG116">
        <v>0.73667912532257629</v>
      </c>
      <c r="EH116">
        <v>118.66314199395771</v>
      </c>
      <c r="EI116">
        <v>0</v>
      </c>
      <c r="EJ116">
        <v>0</v>
      </c>
      <c r="EK116">
        <v>0</v>
      </c>
      <c r="EL116">
        <v>1.5709466231080826E-2</v>
      </c>
      <c r="EM116">
        <v>0.28769620839840815</v>
      </c>
      <c r="EN116">
        <v>0.22930513595166163</v>
      </c>
      <c r="EO116">
        <v>0.22930513595166163</v>
      </c>
      <c r="EP116">
        <v>0.29909365558912387</v>
      </c>
      <c r="EQ116">
        <v>0.29909365558912387</v>
      </c>
      <c r="ER116">
        <v>8.6238670694864048</v>
      </c>
      <c r="ES116">
        <v>8.6238670694864048</v>
      </c>
      <c r="ET116">
        <v>145.49112789273784</v>
      </c>
      <c r="EU116">
        <v>3.183388506731796</v>
      </c>
      <c r="EV116">
        <v>8.4250755287009067</v>
      </c>
      <c r="EW116">
        <v>0</v>
      </c>
      <c r="EX116">
        <v>0</v>
      </c>
      <c r="EY116">
        <v>3.0455718098373019</v>
      </c>
      <c r="EZ116">
        <v>308.911256671648</v>
      </c>
      <c r="FA116">
        <v>341.41776889582775</v>
      </c>
      <c r="FB116">
        <v>0.57532238413349879</v>
      </c>
      <c r="FC116">
        <v>10.209583675174997</v>
      </c>
      <c r="FD116">
        <v>0.79413040273735014</v>
      </c>
      <c r="FF116">
        <v>14.213746223564954</v>
      </c>
      <c r="FG116">
        <v>0.49806422677516166</v>
      </c>
      <c r="FH116">
        <v>6.9311693949486608E-2</v>
      </c>
      <c r="FI116">
        <v>6.9731930264974595E-2</v>
      </c>
      <c r="FJ116">
        <v>0.54800022159791595</v>
      </c>
      <c r="FK116">
        <v>1.2084592145015106E-3</v>
      </c>
      <c r="FL116">
        <v>31.971583493774133</v>
      </c>
      <c r="FM116">
        <v>0.53285972489623545</v>
      </c>
      <c r="FN116">
        <v>0</v>
      </c>
      <c r="FO116">
        <v>0</v>
      </c>
      <c r="FP116">
        <v>10.657194497924714</v>
      </c>
      <c r="FQ116">
        <v>50.44005552497871</v>
      </c>
      <c r="FR116">
        <v>5.2854928262416695E-2</v>
      </c>
      <c r="FS116">
        <v>0.18275144743860539</v>
      </c>
      <c r="FT116">
        <v>4.0512095023600314E-2</v>
      </c>
      <c r="FU116">
        <v>0.99879154078549848</v>
      </c>
      <c r="FV116">
        <v>0.99033232628398793</v>
      </c>
      <c r="FW116">
        <v>0.82915407854984902</v>
      </c>
      <c r="FX116">
        <v>0.16574442375699228</v>
      </c>
      <c r="FY116">
        <v>104.84205663701387</v>
      </c>
      <c r="FZ116">
        <v>7.0758763288552746</v>
      </c>
      <c r="GA116">
        <v>0</v>
      </c>
      <c r="GB116">
        <v>0</v>
      </c>
      <c r="GC116">
        <v>217.12552473655623</v>
      </c>
      <c r="GD116">
        <v>0.62388980387422621</v>
      </c>
      <c r="GE116">
        <v>0.53895043787650021</v>
      </c>
      <c r="GF116">
        <v>0.82306322307966018</v>
      </c>
      <c r="GG116">
        <v>113.98234098340686</v>
      </c>
      <c r="GH116">
        <v>0</v>
      </c>
      <c r="GI116">
        <v>0</v>
      </c>
      <c r="GJ116">
        <v>0</v>
      </c>
      <c r="GK116">
        <v>9.9009900990099098E-3</v>
      </c>
      <c r="GL116">
        <v>0.21260467479575007</v>
      </c>
      <c r="GM116">
        <v>0.22930513595166163</v>
      </c>
      <c r="GN116">
        <v>0.22930513595166163</v>
      </c>
      <c r="GO116">
        <v>0.29909365558912387</v>
      </c>
      <c r="GP116">
        <v>0.29909365558912387</v>
      </c>
      <c r="GQ116">
        <v>8.6238670694864048</v>
      </c>
      <c r="GR116">
        <v>8.6238670694864048</v>
      </c>
      <c r="GS116">
        <v>130.01808927297782</v>
      </c>
      <c r="GT116">
        <v>2.9840223693763277</v>
      </c>
      <c r="GU116">
        <v>7.7255199104416032</v>
      </c>
      <c r="GV116">
        <v>0</v>
      </c>
      <c r="GW116">
        <v>0</v>
      </c>
      <c r="GX116">
        <v>0</v>
      </c>
      <c r="GY116">
        <v>295.72606657869608</v>
      </c>
      <c r="GZ116">
        <v>308.16402330218847</v>
      </c>
      <c r="HA116">
        <v>0.42467761586650121</v>
      </c>
      <c r="HB116">
        <v>-31.664600590560116</v>
      </c>
      <c r="HC116">
        <v>0.20586959726264986</v>
      </c>
    </row>
    <row r="117" spans="1:211" x14ac:dyDescent="0.25">
      <c r="A117" t="s">
        <v>3720</v>
      </c>
      <c r="B117">
        <v>112</v>
      </c>
      <c r="C117">
        <v>5006</v>
      </c>
      <c r="D117">
        <v>6133</v>
      </c>
      <c r="E117">
        <v>5293</v>
      </c>
      <c r="F117">
        <v>3648</v>
      </c>
      <c r="G117">
        <v>1648</v>
      </c>
      <c r="H117">
        <v>4334</v>
      </c>
      <c r="I117">
        <v>15</v>
      </c>
      <c r="J117">
        <v>0</v>
      </c>
      <c r="K117">
        <v>0</v>
      </c>
      <c r="L117">
        <v>0</v>
      </c>
      <c r="M117">
        <v>1</v>
      </c>
      <c r="N117">
        <v>0</v>
      </c>
      <c r="O117">
        <v>60</v>
      </c>
      <c r="P117">
        <v>1</v>
      </c>
      <c r="Q117">
        <v>-3</v>
      </c>
      <c r="R117">
        <v>-3</v>
      </c>
      <c r="S117">
        <v>20</v>
      </c>
      <c r="T117">
        <v>75</v>
      </c>
      <c r="U117">
        <v>0</v>
      </c>
      <c r="V117">
        <v>0</v>
      </c>
      <c r="W117">
        <v>0</v>
      </c>
      <c r="X117">
        <v>1</v>
      </c>
      <c r="Y117">
        <v>1</v>
      </c>
      <c r="Z117">
        <v>1</v>
      </c>
      <c r="AA117">
        <v>0</v>
      </c>
      <c r="AB117">
        <v>80</v>
      </c>
      <c r="AC117">
        <v>5</v>
      </c>
      <c r="AD117">
        <v>-3</v>
      </c>
      <c r="AE117">
        <v>-3</v>
      </c>
      <c r="AF117">
        <v>180</v>
      </c>
      <c r="AG117">
        <v>1</v>
      </c>
      <c r="AH117">
        <v>1</v>
      </c>
      <c r="AI117">
        <v>0</v>
      </c>
      <c r="AJ117">
        <v>100</v>
      </c>
      <c r="AK117">
        <v>-3</v>
      </c>
      <c r="AL117">
        <v>-3</v>
      </c>
      <c r="AM117">
        <v>-3</v>
      </c>
      <c r="AN117">
        <v>0</v>
      </c>
      <c r="AO117">
        <v>0</v>
      </c>
      <c r="AP117">
        <v>0</v>
      </c>
      <c r="AQ117">
        <v>0</v>
      </c>
      <c r="AR117">
        <v>2</v>
      </c>
      <c r="AS117">
        <v>1</v>
      </c>
      <c r="AT117">
        <v>50</v>
      </c>
      <c r="AU117">
        <v>25</v>
      </c>
      <c r="AV117">
        <v>140</v>
      </c>
      <c r="AW117">
        <v>3</v>
      </c>
      <c r="AX117">
        <v>6</v>
      </c>
      <c r="AY117">
        <v>-3</v>
      </c>
      <c r="AZ117">
        <v>-3</v>
      </c>
      <c r="BA117">
        <v>0</v>
      </c>
      <c r="BB117">
        <v>280</v>
      </c>
      <c r="BC117">
        <v>280</v>
      </c>
      <c r="BD117">
        <v>0</v>
      </c>
      <c r="BE117">
        <v>-115</v>
      </c>
      <c r="BH117">
        <v>15</v>
      </c>
      <c r="BI117">
        <v>0</v>
      </c>
      <c r="BJ117">
        <v>0</v>
      </c>
      <c r="BK117">
        <v>0</v>
      </c>
      <c r="BL117">
        <v>1</v>
      </c>
      <c r="BM117">
        <v>0</v>
      </c>
      <c r="BN117">
        <v>60</v>
      </c>
      <c r="BO117">
        <v>1</v>
      </c>
      <c r="BP117">
        <v>-3</v>
      </c>
      <c r="BQ117">
        <v>-3</v>
      </c>
      <c r="BR117">
        <v>20</v>
      </c>
      <c r="BS117">
        <v>75</v>
      </c>
      <c r="BT117">
        <v>0</v>
      </c>
      <c r="BU117">
        <v>0</v>
      </c>
      <c r="BV117">
        <v>0</v>
      </c>
      <c r="BW117">
        <v>1</v>
      </c>
      <c r="BX117">
        <v>1</v>
      </c>
      <c r="BY117">
        <v>1</v>
      </c>
      <c r="BZ117">
        <v>1</v>
      </c>
      <c r="CA117">
        <v>120</v>
      </c>
      <c r="CB117">
        <v>11</v>
      </c>
      <c r="CC117">
        <v>-3</v>
      </c>
      <c r="CD117">
        <v>-3</v>
      </c>
      <c r="CE117">
        <v>270</v>
      </c>
      <c r="CF117">
        <v>1</v>
      </c>
      <c r="CG117">
        <v>1</v>
      </c>
      <c r="CH117">
        <v>1</v>
      </c>
      <c r="CI117">
        <v>150</v>
      </c>
      <c r="CJ117">
        <v>-3</v>
      </c>
      <c r="CK117">
        <v>-3</v>
      </c>
      <c r="CL117">
        <v>-3</v>
      </c>
      <c r="CM117">
        <v>0</v>
      </c>
      <c r="CN117">
        <v>1</v>
      </c>
      <c r="CO117">
        <v>0</v>
      </c>
      <c r="CP117">
        <v>0</v>
      </c>
      <c r="CQ117">
        <v>1</v>
      </c>
      <c r="CR117">
        <v>2</v>
      </c>
      <c r="CS117">
        <v>25</v>
      </c>
      <c r="CT117">
        <v>50</v>
      </c>
      <c r="CU117">
        <v>180</v>
      </c>
      <c r="CV117">
        <v>4</v>
      </c>
      <c r="CW117">
        <v>12</v>
      </c>
      <c r="CX117">
        <v>-3</v>
      </c>
      <c r="CY117">
        <v>-3</v>
      </c>
      <c r="CZ117">
        <v>0</v>
      </c>
      <c r="DA117">
        <v>395</v>
      </c>
      <c r="DB117">
        <v>495</v>
      </c>
      <c r="DC117">
        <v>1</v>
      </c>
      <c r="DD117">
        <v>115</v>
      </c>
      <c r="DG117">
        <v>14.213746223564954</v>
      </c>
      <c r="DH117">
        <v>0</v>
      </c>
      <c r="DI117">
        <v>0.48602641747678221</v>
      </c>
      <c r="DJ117">
        <v>0.4763291877148299</v>
      </c>
      <c r="DK117">
        <v>0.69832836246477581</v>
      </c>
      <c r="DL117">
        <v>1.2084592145015106E-3</v>
      </c>
      <c r="DM117">
        <v>41.798288334587902</v>
      </c>
      <c r="DN117">
        <v>0.69663813890979887</v>
      </c>
      <c r="DO117">
        <v>0</v>
      </c>
      <c r="DP117">
        <v>0</v>
      </c>
      <c r="DQ117">
        <v>13.932762778195968</v>
      </c>
      <c r="DR117">
        <v>54.530019389947995</v>
      </c>
      <c r="DS117">
        <v>9.958493442209862E-2</v>
      </c>
      <c r="DT117">
        <v>7.8695407909461226</v>
      </c>
      <c r="DU117">
        <v>2.4835266621713492</v>
      </c>
      <c r="DV117">
        <v>0.99879154078549848</v>
      </c>
      <c r="DW117">
        <v>0.99033232628398793</v>
      </c>
      <c r="DX117">
        <v>0.82915407854984902</v>
      </c>
      <c r="DY117">
        <v>1.9412114727330065E-2</v>
      </c>
      <c r="DZ117">
        <v>91.607400511076293</v>
      </c>
      <c r="EA117">
        <v>6.228930322626983</v>
      </c>
      <c r="EB117">
        <v>0</v>
      </c>
      <c r="EC117">
        <v>0</v>
      </c>
      <c r="ED117">
        <v>201.00806107146983</v>
      </c>
      <c r="EE117">
        <v>0.49246689838699076</v>
      </c>
      <c r="EF117">
        <v>0.77872791722885037</v>
      </c>
      <c r="EG117">
        <v>0.53658573155546174</v>
      </c>
      <c r="EH117">
        <v>101.52553923485382</v>
      </c>
      <c r="EI117">
        <v>0</v>
      </c>
      <c r="EJ117">
        <v>0</v>
      </c>
      <c r="EK117">
        <v>0</v>
      </c>
      <c r="EL117">
        <v>1.4810971276647211E-2</v>
      </c>
      <c r="EM117">
        <v>0.15233411013891829</v>
      </c>
      <c r="EN117">
        <v>0.22930513595166163</v>
      </c>
      <c r="EO117">
        <v>0.22930513595166163</v>
      </c>
      <c r="EP117">
        <v>0.29909365558912387</v>
      </c>
      <c r="EQ117">
        <v>0.29909365558912387</v>
      </c>
      <c r="ER117">
        <v>8.6238670694864048</v>
      </c>
      <c r="ES117">
        <v>8.6238670694864048</v>
      </c>
      <c r="ET117">
        <v>127.4403651920626</v>
      </c>
      <c r="EU117">
        <v>2.8376900603466657</v>
      </c>
      <c r="EV117">
        <v>7.0182898100431963</v>
      </c>
      <c r="EW117">
        <v>0</v>
      </c>
      <c r="EX117">
        <v>0</v>
      </c>
      <c r="EY117">
        <v>2.6559595935386477</v>
      </c>
      <c r="EZ117">
        <v>267.42906285237626</v>
      </c>
      <c r="FA117">
        <v>286.77997834402044</v>
      </c>
      <c r="FB117">
        <v>0.23930825537712169</v>
      </c>
      <c r="FC117">
        <v>-21.021314590677132</v>
      </c>
      <c r="FD117">
        <v>0.25785535121534714</v>
      </c>
      <c r="FF117">
        <v>14.213746223564954</v>
      </c>
      <c r="FG117">
        <v>0</v>
      </c>
      <c r="FH117">
        <v>0</v>
      </c>
      <c r="FI117">
        <v>0</v>
      </c>
      <c r="FJ117">
        <v>0.50654900040500439</v>
      </c>
      <c r="FK117">
        <v>1.2084592145015106E-3</v>
      </c>
      <c r="FL117">
        <v>29.639785278883828</v>
      </c>
      <c r="FM117">
        <v>0.49399642131473059</v>
      </c>
      <c r="FN117">
        <v>0</v>
      </c>
      <c r="FO117">
        <v>0</v>
      </c>
      <c r="FP117">
        <v>9.8799284262946117</v>
      </c>
      <c r="FQ117">
        <v>45.490471473411226</v>
      </c>
      <c r="FR117">
        <v>5.6394852908905183E-2</v>
      </c>
      <c r="FS117">
        <v>8.7247401688474575</v>
      </c>
      <c r="FT117">
        <v>2.8333269370274277</v>
      </c>
      <c r="FU117">
        <v>0.99879154078549848</v>
      </c>
      <c r="FV117">
        <v>0.99033232628398793</v>
      </c>
      <c r="FW117">
        <v>0.82915407854984902</v>
      </c>
      <c r="FX117">
        <v>0.27116360453009347</v>
      </c>
      <c r="FY117">
        <v>105.28129462128086</v>
      </c>
      <c r="FZ117">
        <v>7.3174740599391157</v>
      </c>
      <c r="GA117">
        <v>0</v>
      </c>
      <c r="GB117">
        <v>0</v>
      </c>
      <c r="GC117">
        <v>242.47159588353756</v>
      </c>
      <c r="GD117">
        <v>0.71032657969541502</v>
      </c>
      <c r="GE117">
        <v>0.77169193139663828</v>
      </c>
      <c r="GF117">
        <v>0.75125952027693754</v>
      </c>
      <c r="GG117">
        <v>118.66314199395771</v>
      </c>
      <c r="GH117">
        <v>0</v>
      </c>
      <c r="GI117">
        <v>0</v>
      </c>
      <c r="GJ117">
        <v>0</v>
      </c>
      <c r="GK117">
        <v>1.6566332029666397E-2</v>
      </c>
      <c r="GL117">
        <v>0.25988518322842125</v>
      </c>
      <c r="GM117">
        <v>0.22930513595166163</v>
      </c>
      <c r="GN117">
        <v>0.22930513595166163</v>
      </c>
      <c r="GO117">
        <v>0.29909365558912387</v>
      </c>
      <c r="GP117">
        <v>0.29909365558912387</v>
      </c>
      <c r="GQ117">
        <v>8.6238670694864048</v>
      </c>
      <c r="GR117">
        <v>8.6238670694864048</v>
      </c>
      <c r="GS117">
        <v>133.45759043227179</v>
      </c>
      <c r="GT117">
        <v>3.0894415501494294</v>
      </c>
      <c r="GU117">
        <v>8.1819296847988152</v>
      </c>
      <c r="GV117">
        <v>0</v>
      </c>
      <c r="GW117">
        <v>0</v>
      </c>
      <c r="GX117">
        <v>3.3972193364590328</v>
      </c>
      <c r="GY117">
        <v>317.65416509842061</v>
      </c>
      <c r="GZ117">
        <v>350.03749429830862</v>
      </c>
      <c r="HA117">
        <v>0.76069174462287825</v>
      </c>
      <c r="HB117">
        <v>20.268834064125826</v>
      </c>
      <c r="HC117">
        <v>0.74214464878465281</v>
      </c>
    </row>
    <row r="118" spans="1:211" x14ac:dyDescent="0.25">
      <c r="A118" t="s">
        <v>3724</v>
      </c>
      <c r="B118">
        <v>1</v>
      </c>
      <c r="C118">
        <v>1425</v>
      </c>
      <c r="D118">
        <v>5468</v>
      </c>
      <c r="E118">
        <v>1937</v>
      </c>
      <c r="F118">
        <v>971</v>
      </c>
      <c r="G118">
        <v>2974</v>
      </c>
      <c r="H118">
        <v>1690</v>
      </c>
      <c r="I118">
        <v>15</v>
      </c>
      <c r="J118">
        <v>0</v>
      </c>
      <c r="K118">
        <v>0</v>
      </c>
      <c r="L118">
        <v>0</v>
      </c>
      <c r="M118">
        <v>1</v>
      </c>
      <c r="N118">
        <v>0</v>
      </c>
      <c r="O118">
        <v>60</v>
      </c>
      <c r="P118">
        <v>1</v>
      </c>
      <c r="Q118">
        <v>-3</v>
      </c>
      <c r="R118">
        <v>-3</v>
      </c>
      <c r="S118">
        <v>20</v>
      </c>
      <c r="T118">
        <v>75</v>
      </c>
      <c r="U118">
        <v>0</v>
      </c>
      <c r="V118">
        <v>0</v>
      </c>
      <c r="W118">
        <v>0</v>
      </c>
      <c r="X118">
        <v>1</v>
      </c>
      <c r="Y118">
        <v>1</v>
      </c>
      <c r="Z118">
        <v>1</v>
      </c>
      <c r="AA118">
        <v>1</v>
      </c>
      <c r="AB118">
        <v>120</v>
      </c>
      <c r="AC118">
        <v>11</v>
      </c>
      <c r="AD118">
        <v>-3</v>
      </c>
      <c r="AE118">
        <v>-3</v>
      </c>
      <c r="AF118">
        <v>370</v>
      </c>
      <c r="AG118">
        <v>1</v>
      </c>
      <c r="AH118">
        <v>1</v>
      </c>
      <c r="AI118">
        <v>1</v>
      </c>
      <c r="AJ118">
        <v>150</v>
      </c>
      <c r="AK118">
        <v>-3</v>
      </c>
      <c r="AL118">
        <v>-3</v>
      </c>
      <c r="AM118">
        <v>-3</v>
      </c>
      <c r="AN118">
        <v>0</v>
      </c>
      <c r="AO118">
        <v>0</v>
      </c>
      <c r="AP118">
        <v>0</v>
      </c>
      <c r="AQ118">
        <v>0</v>
      </c>
      <c r="AR118">
        <v>0</v>
      </c>
      <c r="AS118">
        <v>0</v>
      </c>
      <c r="AT118">
        <v>0</v>
      </c>
      <c r="AU118">
        <v>0</v>
      </c>
      <c r="AV118">
        <v>180</v>
      </c>
      <c r="AW118">
        <v>4</v>
      </c>
      <c r="AX118">
        <v>12</v>
      </c>
      <c r="AY118">
        <v>-3</v>
      </c>
      <c r="AZ118">
        <v>-3</v>
      </c>
      <c r="BA118">
        <v>0</v>
      </c>
      <c r="BB118">
        <v>445</v>
      </c>
      <c r="BC118">
        <v>445</v>
      </c>
      <c r="BD118">
        <v>0</v>
      </c>
      <c r="BE118">
        <v>-61</v>
      </c>
      <c r="BH118">
        <v>15</v>
      </c>
      <c r="BI118">
        <v>0</v>
      </c>
      <c r="BJ118">
        <v>49</v>
      </c>
      <c r="BK118">
        <v>49</v>
      </c>
      <c r="BL118">
        <v>0</v>
      </c>
      <c r="BM118">
        <v>0</v>
      </c>
      <c r="BN118">
        <v>0</v>
      </c>
      <c r="BO118">
        <v>0</v>
      </c>
      <c r="BP118">
        <v>-3</v>
      </c>
      <c r="BQ118">
        <v>-3</v>
      </c>
      <c r="BR118">
        <v>0</v>
      </c>
      <c r="BS118">
        <v>64</v>
      </c>
      <c r="BT118">
        <v>0</v>
      </c>
      <c r="BU118">
        <v>37</v>
      </c>
      <c r="BV118">
        <v>12</v>
      </c>
      <c r="BW118">
        <v>1</v>
      </c>
      <c r="BX118">
        <v>1</v>
      </c>
      <c r="BY118">
        <v>1</v>
      </c>
      <c r="BZ118">
        <v>1</v>
      </c>
      <c r="CA118">
        <v>160</v>
      </c>
      <c r="CB118">
        <v>12</v>
      </c>
      <c r="CC118">
        <v>-3</v>
      </c>
      <c r="CD118">
        <v>-3</v>
      </c>
      <c r="CE118">
        <v>442</v>
      </c>
      <c r="CF118">
        <v>1</v>
      </c>
      <c r="CG118">
        <v>1</v>
      </c>
      <c r="CH118">
        <v>1</v>
      </c>
      <c r="CI118">
        <v>150</v>
      </c>
      <c r="CJ118">
        <v>-3</v>
      </c>
      <c r="CK118">
        <v>-3</v>
      </c>
      <c r="CL118">
        <v>-3</v>
      </c>
      <c r="CM118">
        <v>0</v>
      </c>
      <c r="CN118">
        <v>0</v>
      </c>
      <c r="CO118">
        <v>0</v>
      </c>
      <c r="CP118">
        <v>0</v>
      </c>
      <c r="CQ118">
        <v>0</v>
      </c>
      <c r="CR118">
        <v>0</v>
      </c>
      <c r="CS118">
        <v>0</v>
      </c>
      <c r="CT118">
        <v>0</v>
      </c>
      <c r="CU118">
        <v>160</v>
      </c>
      <c r="CV118">
        <v>4</v>
      </c>
      <c r="CW118">
        <v>12</v>
      </c>
      <c r="CX118">
        <v>-3</v>
      </c>
      <c r="CY118">
        <v>-3</v>
      </c>
      <c r="CZ118">
        <v>61</v>
      </c>
      <c r="DA118">
        <v>506</v>
      </c>
      <c r="DB118">
        <v>506</v>
      </c>
      <c r="DC118">
        <v>1</v>
      </c>
      <c r="DD118">
        <v>61</v>
      </c>
    </row>
    <row r="119" spans="1:211" x14ac:dyDescent="0.25">
      <c r="A119" t="s">
        <v>3724</v>
      </c>
      <c r="B119">
        <v>1</v>
      </c>
      <c r="C119">
        <v>1746</v>
      </c>
      <c r="D119">
        <v>1577</v>
      </c>
      <c r="E119">
        <v>1671</v>
      </c>
      <c r="F119">
        <v>3238</v>
      </c>
      <c r="G119">
        <v>1700</v>
      </c>
      <c r="H119">
        <v>3339</v>
      </c>
      <c r="I119">
        <v>15</v>
      </c>
      <c r="J119">
        <v>0</v>
      </c>
      <c r="K119">
        <v>15</v>
      </c>
      <c r="L119">
        <v>15</v>
      </c>
      <c r="M119">
        <v>1</v>
      </c>
      <c r="N119">
        <v>0</v>
      </c>
      <c r="O119">
        <v>60</v>
      </c>
      <c r="P119">
        <v>1</v>
      </c>
      <c r="Q119">
        <v>-3</v>
      </c>
      <c r="R119">
        <v>-3</v>
      </c>
      <c r="S119">
        <v>20</v>
      </c>
      <c r="T119">
        <v>90</v>
      </c>
      <c r="U119">
        <v>0</v>
      </c>
      <c r="V119">
        <v>0</v>
      </c>
      <c r="W119">
        <v>0</v>
      </c>
      <c r="X119">
        <v>1</v>
      </c>
      <c r="Y119">
        <v>1</v>
      </c>
      <c r="Z119">
        <v>1</v>
      </c>
      <c r="AA119">
        <v>1</v>
      </c>
      <c r="AB119">
        <v>120</v>
      </c>
      <c r="AC119">
        <v>11</v>
      </c>
      <c r="AD119">
        <v>-3</v>
      </c>
      <c r="AE119">
        <v>-3</v>
      </c>
      <c r="AF119">
        <v>320</v>
      </c>
      <c r="AG119">
        <v>1</v>
      </c>
      <c r="AH119">
        <v>1</v>
      </c>
      <c r="AI119">
        <v>0</v>
      </c>
      <c r="AJ119">
        <v>100</v>
      </c>
      <c r="AK119">
        <v>-3</v>
      </c>
      <c r="AL119">
        <v>-3</v>
      </c>
      <c r="AM119">
        <v>-3</v>
      </c>
      <c r="AN119">
        <v>0</v>
      </c>
      <c r="AO119">
        <v>0</v>
      </c>
      <c r="AP119">
        <v>0</v>
      </c>
      <c r="AQ119">
        <v>0</v>
      </c>
      <c r="AR119">
        <v>0</v>
      </c>
      <c r="AS119">
        <v>0</v>
      </c>
      <c r="AT119">
        <v>0</v>
      </c>
      <c r="AU119">
        <v>0</v>
      </c>
      <c r="AV119">
        <v>180</v>
      </c>
      <c r="AW119">
        <v>4</v>
      </c>
      <c r="AX119">
        <v>12</v>
      </c>
      <c r="AY119">
        <v>-3</v>
      </c>
      <c r="AZ119">
        <v>-3</v>
      </c>
      <c r="BA119">
        <v>15</v>
      </c>
      <c r="BB119">
        <v>410</v>
      </c>
      <c r="BC119">
        <v>410</v>
      </c>
      <c r="BD119">
        <v>0</v>
      </c>
      <c r="BE119">
        <v>-35</v>
      </c>
      <c r="BH119">
        <v>15</v>
      </c>
      <c r="BI119">
        <v>0</v>
      </c>
      <c r="BJ119">
        <v>0</v>
      </c>
      <c r="BK119">
        <v>0</v>
      </c>
      <c r="BL119">
        <v>1</v>
      </c>
      <c r="BM119">
        <v>0</v>
      </c>
      <c r="BN119">
        <v>60</v>
      </c>
      <c r="BO119">
        <v>1</v>
      </c>
      <c r="BP119">
        <v>-3</v>
      </c>
      <c r="BQ119">
        <v>-3</v>
      </c>
      <c r="BR119">
        <v>20</v>
      </c>
      <c r="BS119">
        <v>75</v>
      </c>
      <c r="BT119">
        <v>0</v>
      </c>
      <c r="BU119">
        <v>0</v>
      </c>
      <c r="BV119">
        <v>0</v>
      </c>
      <c r="BW119">
        <v>1</v>
      </c>
      <c r="BX119">
        <v>1</v>
      </c>
      <c r="BY119">
        <v>1</v>
      </c>
      <c r="BZ119">
        <v>1</v>
      </c>
      <c r="CA119">
        <v>120</v>
      </c>
      <c r="CB119">
        <v>11</v>
      </c>
      <c r="CC119">
        <v>-3</v>
      </c>
      <c r="CD119">
        <v>-3</v>
      </c>
      <c r="CE119">
        <v>370</v>
      </c>
      <c r="CF119">
        <v>1</v>
      </c>
      <c r="CG119">
        <v>1</v>
      </c>
      <c r="CH119">
        <v>1</v>
      </c>
      <c r="CI119">
        <v>150</v>
      </c>
      <c r="CJ119">
        <v>-3</v>
      </c>
      <c r="CK119">
        <v>-3</v>
      </c>
      <c r="CL119">
        <v>-3</v>
      </c>
      <c r="CM119">
        <v>0</v>
      </c>
      <c r="CN119">
        <v>0</v>
      </c>
      <c r="CO119">
        <v>0</v>
      </c>
      <c r="CP119">
        <v>0</v>
      </c>
      <c r="CQ119">
        <v>0</v>
      </c>
      <c r="CR119">
        <v>0</v>
      </c>
      <c r="CS119">
        <v>0</v>
      </c>
      <c r="CT119">
        <v>0</v>
      </c>
      <c r="CU119">
        <v>180</v>
      </c>
      <c r="CV119">
        <v>4</v>
      </c>
      <c r="CW119">
        <v>12</v>
      </c>
      <c r="CX119">
        <v>-3</v>
      </c>
      <c r="CY119">
        <v>-3</v>
      </c>
      <c r="CZ119">
        <v>0</v>
      </c>
      <c r="DA119">
        <v>445</v>
      </c>
      <c r="DB119">
        <v>445</v>
      </c>
      <c r="DC119">
        <v>1</v>
      </c>
      <c r="DD119">
        <v>35</v>
      </c>
    </row>
    <row r="120" spans="1:211" x14ac:dyDescent="0.25">
      <c r="A120" t="s">
        <v>3724</v>
      </c>
      <c r="B120">
        <v>1</v>
      </c>
      <c r="C120">
        <v>231</v>
      </c>
      <c r="D120">
        <v>4063</v>
      </c>
      <c r="E120">
        <v>4911</v>
      </c>
      <c r="F120">
        <v>987</v>
      </c>
      <c r="G120">
        <v>2122</v>
      </c>
      <c r="H120">
        <v>4910</v>
      </c>
      <c r="I120">
        <v>15</v>
      </c>
      <c r="J120">
        <v>0</v>
      </c>
      <c r="K120">
        <v>0</v>
      </c>
      <c r="L120">
        <v>0</v>
      </c>
      <c r="M120">
        <v>0</v>
      </c>
      <c r="N120">
        <v>0</v>
      </c>
      <c r="O120">
        <v>0</v>
      </c>
      <c r="P120">
        <v>0</v>
      </c>
      <c r="Q120">
        <v>-3</v>
      </c>
      <c r="R120">
        <v>-3</v>
      </c>
      <c r="S120">
        <v>0</v>
      </c>
      <c r="T120">
        <v>15</v>
      </c>
      <c r="U120">
        <v>0</v>
      </c>
      <c r="V120">
        <v>0</v>
      </c>
      <c r="W120">
        <v>0</v>
      </c>
      <c r="X120">
        <v>1</v>
      </c>
      <c r="Y120">
        <v>1</v>
      </c>
      <c r="Z120">
        <v>1</v>
      </c>
      <c r="AA120">
        <v>0</v>
      </c>
      <c r="AB120">
        <v>120</v>
      </c>
      <c r="AC120">
        <v>6</v>
      </c>
      <c r="AD120">
        <v>-3</v>
      </c>
      <c r="AE120">
        <v>-3</v>
      </c>
      <c r="AF120">
        <v>270</v>
      </c>
      <c r="AG120">
        <v>1</v>
      </c>
      <c r="AH120">
        <v>1</v>
      </c>
      <c r="AI120">
        <v>1</v>
      </c>
      <c r="AJ120">
        <v>150</v>
      </c>
      <c r="AK120">
        <v>-3</v>
      </c>
      <c r="AL120">
        <v>-3</v>
      </c>
      <c r="AM120">
        <v>-3</v>
      </c>
      <c r="AN120">
        <v>0</v>
      </c>
      <c r="AO120">
        <v>0</v>
      </c>
      <c r="AP120">
        <v>0</v>
      </c>
      <c r="AQ120">
        <v>0</v>
      </c>
      <c r="AR120">
        <v>2</v>
      </c>
      <c r="AS120">
        <v>1</v>
      </c>
      <c r="AT120">
        <v>50</v>
      </c>
      <c r="AU120">
        <v>25</v>
      </c>
      <c r="AV120">
        <v>120</v>
      </c>
      <c r="AW120">
        <v>3</v>
      </c>
      <c r="AX120">
        <v>6</v>
      </c>
      <c r="AY120">
        <v>-3</v>
      </c>
      <c r="AZ120">
        <v>-3</v>
      </c>
      <c r="BA120">
        <v>0</v>
      </c>
      <c r="BB120">
        <v>310</v>
      </c>
      <c r="BC120">
        <v>310</v>
      </c>
      <c r="BD120">
        <v>0</v>
      </c>
      <c r="BE120">
        <v>-94</v>
      </c>
      <c r="BH120">
        <v>15</v>
      </c>
      <c r="BI120">
        <v>0</v>
      </c>
      <c r="BJ120">
        <v>34</v>
      </c>
      <c r="BK120">
        <v>34</v>
      </c>
      <c r="BL120">
        <v>0</v>
      </c>
      <c r="BM120">
        <v>0</v>
      </c>
      <c r="BN120">
        <v>0</v>
      </c>
      <c r="BO120">
        <v>0</v>
      </c>
      <c r="BP120">
        <v>-3</v>
      </c>
      <c r="BQ120">
        <v>-3</v>
      </c>
      <c r="BR120">
        <v>0</v>
      </c>
      <c r="BS120">
        <v>49</v>
      </c>
      <c r="BT120">
        <v>0</v>
      </c>
      <c r="BU120">
        <v>45</v>
      </c>
      <c r="BV120">
        <v>15</v>
      </c>
      <c r="BW120">
        <v>1</v>
      </c>
      <c r="BX120">
        <v>1</v>
      </c>
      <c r="BY120">
        <v>1</v>
      </c>
      <c r="BZ120">
        <v>0</v>
      </c>
      <c r="CA120">
        <v>120</v>
      </c>
      <c r="CB120">
        <v>6</v>
      </c>
      <c r="CC120">
        <v>-3</v>
      </c>
      <c r="CD120">
        <v>-3</v>
      </c>
      <c r="CE120">
        <v>305</v>
      </c>
      <c r="CF120">
        <v>1</v>
      </c>
      <c r="CG120">
        <v>1</v>
      </c>
      <c r="CH120">
        <v>1</v>
      </c>
      <c r="CI120">
        <v>150</v>
      </c>
      <c r="CJ120">
        <v>-3</v>
      </c>
      <c r="CK120">
        <v>-3</v>
      </c>
      <c r="CL120">
        <v>-3</v>
      </c>
      <c r="CM120">
        <v>0</v>
      </c>
      <c r="CN120">
        <v>0</v>
      </c>
      <c r="CO120">
        <v>0</v>
      </c>
      <c r="CP120">
        <v>0</v>
      </c>
      <c r="CQ120">
        <v>1</v>
      </c>
      <c r="CR120">
        <v>2</v>
      </c>
      <c r="CS120">
        <v>25</v>
      </c>
      <c r="CT120">
        <v>50</v>
      </c>
      <c r="CU120">
        <v>120</v>
      </c>
      <c r="CV120">
        <v>3</v>
      </c>
      <c r="CW120">
        <v>6</v>
      </c>
      <c r="CX120">
        <v>-3</v>
      </c>
      <c r="CY120">
        <v>-3</v>
      </c>
      <c r="CZ120">
        <v>49</v>
      </c>
      <c r="DA120">
        <v>404</v>
      </c>
      <c r="DB120">
        <v>404</v>
      </c>
      <c r="DC120">
        <v>1</v>
      </c>
      <c r="DD120">
        <v>94</v>
      </c>
    </row>
    <row r="121" spans="1:211" x14ac:dyDescent="0.25">
      <c r="A121" t="s">
        <v>3724</v>
      </c>
      <c r="B121">
        <v>1</v>
      </c>
      <c r="C121">
        <v>179</v>
      </c>
      <c r="D121">
        <v>3674</v>
      </c>
      <c r="E121">
        <v>2930</v>
      </c>
      <c r="F121">
        <v>4334</v>
      </c>
      <c r="G121">
        <v>3256</v>
      </c>
      <c r="H121">
        <v>2471</v>
      </c>
      <c r="I121">
        <v>15</v>
      </c>
      <c r="J121">
        <v>0</v>
      </c>
      <c r="K121">
        <v>1</v>
      </c>
      <c r="L121">
        <v>1</v>
      </c>
      <c r="M121">
        <v>1</v>
      </c>
      <c r="N121">
        <v>0</v>
      </c>
      <c r="O121">
        <v>60</v>
      </c>
      <c r="P121">
        <v>1</v>
      </c>
      <c r="Q121">
        <v>-3</v>
      </c>
      <c r="R121">
        <v>-3</v>
      </c>
      <c r="S121">
        <v>20</v>
      </c>
      <c r="T121">
        <v>76</v>
      </c>
      <c r="U121">
        <v>0</v>
      </c>
      <c r="V121">
        <v>2</v>
      </c>
      <c r="W121">
        <v>0</v>
      </c>
      <c r="X121">
        <v>1</v>
      </c>
      <c r="Y121">
        <v>1</v>
      </c>
      <c r="Z121">
        <v>1</v>
      </c>
      <c r="AA121">
        <v>1</v>
      </c>
      <c r="AB121">
        <v>120</v>
      </c>
      <c r="AC121">
        <v>11</v>
      </c>
      <c r="AD121">
        <v>-3</v>
      </c>
      <c r="AE121">
        <v>-3</v>
      </c>
      <c r="AF121">
        <v>320</v>
      </c>
      <c r="AG121">
        <v>0</v>
      </c>
      <c r="AH121">
        <v>1</v>
      </c>
      <c r="AI121">
        <v>1</v>
      </c>
      <c r="AJ121">
        <v>100</v>
      </c>
      <c r="AK121">
        <v>-3</v>
      </c>
      <c r="AL121">
        <v>-3</v>
      </c>
      <c r="AM121">
        <v>-3</v>
      </c>
      <c r="AN121">
        <v>0</v>
      </c>
      <c r="AO121">
        <v>0</v>
      </c>
      <c r="AP121">
        <v>0</v>
      </c>
      <c r="AQ121">
        <v>0</v>
      </c>
      <c r="AR121">
        <v>0</v>
      </c>
      <c r="AS121">
        <v>0</v>
      </c>
      <c r="AT121">
        <v>0</v>
      </c>
      <c r="AU121">
        <v>0</v>
      </c>
      <c r="AV121">
        <v>180</v>
      </c>
      <c r="AW121">
        <v>4</v>
      </c>
      <c r="AX121">
        <v>12</v>
      </c>
      <c r="AY121">
        <v>-3</v>
      </c>
      <c r="AZ121">
        <v>-3</v>
      </c>
      <c r="BA121">
        <v>1</v>
      </c>
      <c r="BB121">
        <v>396</v>
      </c>
      <c r="BC121">
        <v>396</v>
      </c>
      <c r="BD121">
        <v>1</v>
      </c>
      <c r="BE121">
        <v>178</v>
      </c>
      <c r="BH121">
        <v>15</v>
      </c>
      <c r="BI121">
        <v>0</v>
      </c>
      <c r="BJ121">
        <v>0</v>
      </c>
      <c r="BK121">
        <v>0</v>
      </c>
      <c r="BL121">
        <v>1</v>
      </c>
      <c r="BM121">
        <v>0</v>
      </c>
      <c r="BN121">
        <v>60</v>
      </c>
      <c r="BO121">
        <v>1</v>
      </c>
      <c r="BP121">
        <v>-3</v>
      </c>
      <c r="BQ121">
        <v>-3</v>
      </c>
      <c r="BR121">
        <v>20</v>
      </c>
      <c r="BS121">
        <v>75</v>
      </c>
      <c r="BT121">
        <v>0</v>
      </c>
      <c r="BU121">
        <v>39</v>
      </c>
      <c r="BV121">
        <v>13</v>
      </c>
      <c r="BW121">
        <v>1</v>
      </c>
      <c r="BX121">
        <v>1</v>
      </c>
      <c r="BY121">
        <v>1</v>
      </c>
      <c r="BZ121">
        <v>0</v>
      </c>
      <c r="CA121">
        <v>80</v>
      </c>
      <c r="CB121">
        <v>5</v>
      </c>
      <c r="CC121">
        <v>-3</v>
      </c>
      <c r="CD121">
        <v>-3</v>
      </c>
      <c r="CE121">
        <v>143</v>
      </c>
      <c r="CF121">
        <v>1</v>
      </c>
      <c r="CG121">
        <v>0</v>
      </c>
      <c r="CH121">
        <v>0</v>
      </c>
      <c r="CI121">
        <v>50</v>
      </c>
      <c r="CJ121">
        <v>-3</v>
      </c>
      <c r="CK121">
        <v>-3</v>
      </c>
      <c r="CL121">
        <v>-3</v>
      </c>
      <c r="CM121">
        <v>0</v>
      </c>
      <c r="CN121">
        <v>0</v>
      </c>
      <c r="CO121">
        <v>0</v>
      </c>
      <c r="CP121">
        <v>0</v>
      </c>
      <c r="CQ121">
        <v>0</v>
      </c>
      <c r="CR121">
        <v>0</v>
      </c>
      <c r="CS121">
        <v>0</v>
      </c>
      <c r="CT121">
        <v>0</v>
      </c>
      <c r="CU121">
        <v>140</v>
      </c>
      <c r="CV121">
        <v>3</v>
      </c>
      <c r="CW121">
        <v>6</v>
      </c>
      <c r="CX121">
        <v>-3</v>
      </c>
      <c r="CY121">
        <v>-3</v>
      </c>
      <c r="CZ121">
        <v>13</v>
      </c>
      <c r="DA121">
        <v>218</v>
      </c>
      <c r="DB121">
        <v>218</v>
      </c>
      <c r="DC121">
        <v>0</v>
      </c>
      <c r="DD121">
        <v>-178</v>
      </c>
    </row>
    <row r="122" spans="1:211" x14ac:dyDescent="0.25">
      <c r="A122" t="s">
        <v>3724</v>
      </c>
      <c r="B122">
        <v>2</v>
      </c>
      <c r="C122">
        <v>1425</v>
      </c>
      <c r="D122">
        <v>5468</v>
      </c>
      <c r="E122">
        <v>1937</v>
      </c>
      <c r="F122">
        <v>971</v>
      </c>
      <c r="G122">
        <v>2974</v>
      </c>
      <c r="H122">
        <v>1690</v>
      </c>
      <c r="I122">
        <v>15</v>
      </c>
      <c r="J122">
        <v>0</v>
      </c>
      <c r="K122">
        <v>0</v>
      </c>
      <c r="L122">
        <v>0</v>
      </c>
      <c r="M122">
        <v>1</v>
      </c>
      <c r="N122">
        <v>0</v>
      </c>
      <c r="O122">
        <v>60</v>
      </c>
      <c r="P122">
        <v>1</v>
      </c>
      <c r="Q122">
        <v>-3</v>
      </c>
      <c r="R122">
        <v>-3</v>
      </c>
      <c r="S122">
        <v>20</v>
      </c>
      <c r="T122">
        <v>75</v>
      </c>
      <c r="U122">
        <v>0</v>
      </c>
      <c r="V122">
        <v>0</v>
      </c>
      <c r="W122">
        <v>0</v>
      </c>
      <c r="X122">
        <v>1</v>
      </c>
      <c r="Y122">
        <v>1</v>
      </c>
      <c r="Z122">
        <v>1</v>
      </c>
      <c r="AA122">
        <v>1</v>
      </c>
      <c r="AB122">
        <v>120</v>
      </c>
      <c r="AC122">
        <v>11</v>
      </c>
      <c r="AD122">
        <v>-3</v>
      </c>
      <c r="AE122">
        <v>-3</v>
      </c>
      <c r="AF122">
        <v>320</v>
      </c>
      <c r="AG122">
        <v>0</v>
      </c>
      <c r="AH122">
        <v>1</v>
      </c>
      <c r="AI122">
        <v>1</v>
      </c>
      <c r="AJ122">
        <v>100</v>
      </c>
      <c r="AK122">
        <v>-3</v>
      </c>
      <c r="AL122">
        <v>-3</v>
      </c>
      <c r="AM122">
        <v>-3</v>
      </c>
      <c r="AN122">
        <v>0</v>
      </c>
      <c r="AO122">
        <v>0</v>
      </c>
      <c r="AP122">
        <v>0</v>
      </c>
      <c r="AQ122">
        <v>0</v>
      </c>
      <c r="AR122">
        <v>1</v>
      </c>
      <c r="AS122">
        <v>0</v>
      </c>
      <c r="AT122">
        <v>25</v>
      </c>
      <c r="AU122">
        <v>0</v>
      </c>
      <c r="AV122">
        <v>180</v>
      </c>
      <c r="AW122">
        <v>4</v>
      </c>
      <c r="AX122">
        <v>12</v>
      </c>
      <c r="AY122">
        <v>-3</v>
      </c>
      <c r="AZ122">
        <v>-3</v>
      </c>
      <c r="BA122">
        <v>0</v>
      </c>
      <c r="BB122">
        <v>395</v>
      </c>
      <c r="BC122">
        <v>395</v>
      </c>
      <c r="BD122">
        <v>1</v>
      </c>
      <c r="BE122">
        <v>41</v>
      </c>
      <c r="BH122">
        <v>15</v>
      </c>
      <c r="BI122">
        <v>0</v>
      </c>
      <c r="BJ122">
        <v>52</v>
      </c>
      <c r="BK122">
        <v>52</v>
      </c>
      <c r="BL122">
        <v>1</v>
      </c>
      <c r="BM122">
        <v>0</v>
      </c>
      <c r="BN122">
        <v>60</v>
      </c>
      <c r="BO122">
        <v>1</v>
      </c>
      <c r="BP122">
        <v>-3</v>
      </c>
      <c r="BQ122">
        <v>-3</v>
      </c>
      <c r="BR122">
        <v>20</v>
      </c>
      <c r="BS122">
        <v>127</v>
      </c>
      <c r="BT122">
        <v>0</v>
      </c>
      <c r="BU122">
        <v>7</v>
      </c>
      <c r="BV122">
        <v>2</v>
      </c>
      <c r="BW122">
        <v>1</v>
      </c>
      <c r="BX122">
        <v>1</v>
      </c>
      <c r="BY122">
        <v>1</v>
      </c>
      <c r="BZ122">
        <v>0</v>
      </c>
      <c r="CA122">
        <v>80</v>
      </c>
      <c r="CB122">
        <v>5</v>
      </c>
      <c r="CC122">
        <v>-3</v>
      </c>
      <c r="CD122">
        <v>-3</v>
      </c>
      <c r="CE122">
        <v>202</v>
      </c>
      <c r="CF122">
        <v>1</v>
      </c>
      <c r="CG122">
        <v>0</v>
      </c>
      <c r="CH122">
        <v>1</v>
      </c>
      <c r="CI122">
        <v>100</v>
      </c>
      <c r="CJ122">
        <v>-3</v>
      </c>
      <c r="CK122">
        <v>-3</v>
      </c>
      <c r="CL122">
        <v>-3</v>
      </c>
      <c r="CM122">
        <v>0</v>
      </c>
      <c r="CN122">
        <v>0</v>
      </c>
      <c r="CO122">
        <v>0</v>
      </c>
      <c r="CP122">
        <v>0</v>
      </c>
      <c r="CQ122">
        <v>0</v>
      </c>
      <c r="CR122">
        <v>1</v>
      </c>
      <c r="CS122">
        <v>0</v>
      </c>
      <c r="CT122">
        <v>25</v>
      </c>
      <c r="CU122">
        <v>140</v>
      </c>
      <c r="CV122">
        <v>3</v>
      </c>
      <c r="CW122">
        <v>6</v>
      </c>
      <c r="CX122">
        <v>-3</v>
      </c>
      <c r="CY122">
        <v>-3</v>
      </c>
      <c r="CZ122">
        <v>54</v>
      </c>
      <c r="DA122">
        <v>354</v>
      </c>
      <c r="DB122">
        <v>354</v>
      </c>
      <c r="DC122">
        <v>0</v>
      </c>
      <c r="DD122">
        <v>-41</v>
      </c>
    </row>
    <row r="123" spans="1:211" x14ac:dyDescent="0.25">
      <c r="A123" t="s">
        <v>3724</v>
      </c>
      <c r="B123">
        <v>2</v>
      </c>
      <c r="C123">
        <v>1746</v>
      </c>
      <c r="D123">
        <v>1577</v>
      </c>
      <c r="E123">
        <v>1671</v>
      </c>
      <c r="F123">
        <v>3238</v>
      </c>
      <c r="G123">
        <v>1700</v>
      </c>
      <c r="H123">
        <v>3339</v>
      </c>
      <c r="I123">
        <v>15</v>
      </c>
      <c r="J123">
        <v>0</v>
      </c>
      <c r="K123">
        <v>10</v>
      </c>
      <c r="L123">
        <v>10</v>
      </c>
      <c r="M123">
        <v>1</v>
      </c>
      <c r="N123">
        <v>0</v>
      </c>
      <c r="O123">
        <v>60</v>
      </c>
      <c r="P123">
        <v>1</v>
      </c>
      <c r="Q123">
        <v>-3</v>
      </c>
      <c r="R123">
        <v>-3</v>
      </c>
      <c r="S123">
        <v>20</v>
      </c>
      <c r="T123">
        <v>85</v>
      </c>
      <c r="U123">
        <v>0</v>
      </c>
      <c r="V123">
        <v>42</v>
      </c>
      <c r="W123">
        <v>14</v>
      </c>
      <c r="X123">
        <v>1</v>
      </c>
      <c r="Y123">
        <v>1</v>
      </c>
      <c r="Z123">
        <v>1</v>
      </c>
      <c r="AA123">
        <v>1</v>
      </c>
      <c r="AB123">
        <v>120</v>
      </c>
      <c r="AC123">
        <v>11</v>
      </c>
      <c r="AD123">
        <v>-3</v>
      </c>
      <c r="AE123">
        <v>-3</v>
      </c>
      <c r="AF123">
        <v>334</v>
      </c>
      <c r="AG123">
        <v>1</v>
      </c>
      <c r="AH123">
        <v>1</v>
      </c>
      <c r="AI123">
        <v>0</v>
      </c>
      <c r="AJ123">
        <v>100</v>
      </c>
      <c r="AK123">
        <v>-3</v>
      </c>
      <c r="AL123">
        <v>-3</v>
      </c>
      <c r="AM123">
        <v>-3</v>
      </c>
      <c r="AN123">
        <v>0</v>
      </c>
      <c r="AO123">
        <v>0</v>
      </c>
      <c r="AP123">
        <v>0</v>
      </c>
      <c r="AQ123">
        <v>0</v>
      </c>
      <c r="AR123">
        <v>0</v>
      </c>
      <c r="AS123">
        <v>0</v>
      </c>
      <c r="AT123">
        <v>0</v>
      </c>
      <c r="AU123">
        <v>0</v>
      </c>
      <c r="AV123">
        <v>180</v>
      </c>
      <c r="AW123">
        <v>4</v>
      </c>
      <c r="AX123">
        <v>12</v>
      </c>
      <c r="AY123">
        <v>-3</v>
      </c>
      <c r="AZ123">
        <v>-3</v>
      </c>
      <c r="BA123">
        <v>24</v>
      </c>
      <c r="BB123">
        <v>419</v>
      </c>
      <c r="BC123">
        <v>419</v>
      </c>
      <c r="BD123">
        <v>0</v>
      </c>
      <c r="BE123">
        <v>-53</v>
      </c>
      <c r="BH123">
        <v>15</v>
      </c>
      <c r="BI123">
        <v>0</v>
      </c>
      <c r="BJ123">
        <v>7</v>
      </c>
      <c r="BK123">
        <v>7</v>
      </c>
      <c r="BL123">
        <v>1</v>
      </c>
      <c r="BM123">
        <v>1</v>
      </c>
      <c r="BN123">
        <v>120</v>
      </c>
      <c r="BO123">
        <v>2</v>
      </c>
      <c r="BP123">
        <v>-3</v>
      </c>
      <c r="BQ123">
        <v>-3</v>
      </c>
      <c r="BR123">
        <v>40</v>
      </c>
      <c r="BS123">
        <v>142</v>
      </c>
      <c r="BT123">
        <v>0</v>
      </c>
      <c r="BU123">
        <v>2</v>
      </c>
      <c r="BV123">
        <v>0</v>
      </c>
      <c r="BW123">
        <v>1</v>
      </c>
      <c r="BX123">
        <v>1</v>
      </c>
      <c r="BY123">
        <v>1</v>
      </c>
      <c r="BZ123">
        <v>1</v>
      </c>
      <c r="CA123">
        <v>80</v>
      </c>
      <c r="CB123">
        <v>10</v>
      </c>
      <c r="CC123">
        <v>-3</v>
      </c>
      <c r="CD123">
        <v>-3</v>
      </c>
      <c r="CE123">
        <v>330</v>
      </c>
      <c r="CF123">
        <v>1</v>
      </c>
      <c r="CG123">
        <v>1</v>
      </c>
      <c r="CH123">
        <v>1</v>
      </c>
      <c r="CI123">
        <v>150</v>
      </c>
      <c r="CJ123">
        <v>-3</v>
      </c>
      <c r="CK123">
        <v>-3</v>
      </c>
      <c r="CL123">
        <v>-3</v>
      </c>
      <c r="CM123">
        <v>0</v>
      </c>
      <c r="CN123">
        <v>0</v>
      </c>
      <c r="CO123">
        <v>0</v>
      </c>
      <c r="CP123">
        <v>0</v>
      </c>
      <c r="CQ123">
        <v>0</v>
      </c>
      <c r="CR123">
        <v>0</v>
      </c>
      <c r="CS123">
        <v>0</v>
      </c>
      <c r="CT123">
        <v>0</v>
      </c>
      <c r="CU123">
        <v>200</v>
      </c>
      <c r="CV123">
        <v>4</v>
      </c>
      <c r="CW123">
        <v>12</v>
      </c>
      <c r="CX123">
        <v>-3</v>
      </c>
      <c r="CY123">
        <v>-3</v>
      </c>
      <c r="CZ123">
        <v>7</v>
      </c>
      <c r="DA123">
        <v>472</v>
      </c>
      <c r="DB123">
        <v>472</v>
      </c>
      <c r="DC123">
        <v>1</v>
      </c>
      <c r="DD123">
        <v>53</v>
      </c>
    </row>
    <row r="124" spans="1:211" x14ac:dyDescent="0.25">
      <c r="A124" t="s">
        <v>3724</v>
      </c>
      <c r="B124">
        <v>2</v>
      </c>
      <c r="C124">
        <v>231</v>
      </c>
      <c r="D124">
        <v>4063</v>
      </c>
      <c r="E124">
        <v>4911</v>
      </c>
      <c r="F124">
        <v>987</v>
      </c>
      <c r="G124">
        <v>2122</v>
      </c>
      <c r="H124">
        <v>4910</v>
      </c>
      <c r="I124">
        <v>15</v>
      </c>
      <c r="J124">
        <v>0</v>
      </c>
      <c r="K124">
        <v>0</v>
      </c>
      <c r="L124">
        <v>0</v>
      </c>
      <c r="M124">
        <v>1</v>
      </c>
      <c r="N124">
        <v>0</v>
      </c>
      <c r="O124">
        <v>60</v>
      </c>
      <c r="P124">
        <v>1</v>
      </c>
      <c r="Q124">
        <v>-3</v>
      </c>
      <c r="R124">
        <v>-3</v>
      </c>
      <c r="S124">
        <v>20</v>
      </c>
      <c r="T124">
        <v>75</v>
      </c>
      <c r="U124">
        <v>4</v>
      </c>
      <c r="V124">
        <v>2</v>
      </c>
      <c r="W124">
        <v>1</v>
      </c>
      <c r="X124">
        <v>1</v>
      </c>
      <c r="Y124">
        <v>1</v>
      </c>
      <c r="Z124">
        <v>1</v>
      </c>
      <c r="AA124">
        <v>1</v>
      </c>
      <c r="AB124">
        <v>120</v>
      </c>
      <c r="AC124">
        <v>11</v>
      </c>
      <c r="AD124">
        <v>-3</v>
      </c>
      <c r="AE124">
        <v>-3</v>
      </c>
      <c r="AF124">
        <v>321</v>
      </c>
      <c r="AG124">
        <v>1</v>
      </c>
      <c r="AH124">
        <v>1</v>
      </c>
      <c r="AI124">
        <v>0</v>
      </c>
      <c r="AJ124">
        <v>100</v>
      </c>
      <c r="AK124">
        <v>-3</v>
      </c>
      <c r="AL124">
        <v>-3</v>
      </c>
      <c r="AM124">
        <v>-3</v>
      </c>
      <c r="AN124">
        <v>0</v>
      </c>
      <c r="AO124">
        <v>0</v>
      </c>
      <c r="AP124">
        <v>0</v>
      </c>
      <c r="AQ124">
        <v>0</v>
      </c>
      <c r="AR124">
        <v>2</v>
      </c>
      <c r="AS124">
        <v>0</v>
      </c>
      <c r="AT124">
        <v>50</v>
      </c>
      <c r="AU124">
        <v>0</v>
      </c>
      <c r="AV124">
        <v>180</v>
      </c>
      <c r="AW124">
        <v>4</v>
      </c>
      <c r="AX124">
        <v>12</v>
      </c>
      <c r="AY124">
        <v>-3</v>
      </c>
      <c r="AZ124">
        <v>-3</v>
      </c>
      <c r="BA124">
        <v>1</v>
      </c>
      <c r="BB124">
        <v>396</v>
      </c>
      <c r="BC124">
        <v>396</v>
      </c>
      <c r="BD124">
        <v>0</v>
      </c>
      <c r="BE124">
        <v>-146</v>
      </c>
      <c r="BH124">
        <v>15</v>
      </c>
      <c r="BI124">
        <v>0</v>
      </c>
      <c r="BJ124">
        <v>42</v>
      </c>
      <c r="BK124">
        <v>42</v>
      </c>
      <c r="BL124">
        <v>0</v>
      </c>
      <c r="BM124">
        <v>0</v>
      </c>
      <c r="BN124">
        <v>0</v>
      </c>
      <c r="BO124">
        <v>0</v>
      </c>
      <c r="BP124">
        <v>-3</v>
      </c>
      <c r="BQ124">
        <v>-3</v>
      </c>
      <c r="BR124">
        <v>0</v>
      </c>
      <c r="BS124">
        <v>57</v>
      </c>
      <c r="BT124">
        <v>0</v>
      </c>
      <c r="BU124">
        <v>16</v>
      </c>
      <c r="BV124">
        <v>5</v>
      </c>
      <c r="BW124">
        <v>1</v>
      </c>
      <c r="BX124">
        <v>1</v>
      </c>
      <c r="BY124">
        <v>1</v>
      </c>
      <c r="BZ124">
        <v>1</v>
      </c>
      <c r="CA124">
        <v>160</v>
      </c>
      <c r="CB124">
        <v>12</v>
      </c>
      <c r="CC124">
        <v>-3</v>
      </c>
      <c r="CD124">
        <v>-3</v>
      </c>
      <c r="CE124">
        <v>435</v>
      </c>
      <c r="CF124">
        <v>1</v>
      </c>
      <c r="CG124">
        <v>1</v>
      </c>
      <c r="CH124">
        <v>1</v>
      </c>
      <c r="CI124">
        <v>150</v>
      </c>
      <c r="CJ124">
        <v>-3</v>
      </c>
      <c r="CK124">
        <v>-3</v>
      </c>
      <c r="CL124">
        <v>-3</v>
      </c>
      <c r="CM124">
        <v>0</v>
      </c>
      <c r="CN124">
        <v>0</v>
      </c>
      <c r="CO124">
        <v>0</v>
      </c>
      <c r="CP124">
        <v>0</v>
      </c>
      <c r="CQ124">
        <v>0</v>
      </c>
      <c r="CR124">
        <v>2</v>
      </c>
      <c r="CS124">
        <v>0</v>
      </c>
      <c r="CT124">
        <v>50</v>
      </c>
      <c r="CU124">
        <v>160</v>
      </c>
      <c r="CV124">
        <v>4</v>
      </c>
      <c r="CW124">
        <v>12</v>
      </c>
      <c r="CX124">
        <v>-3</v>
      </c>
      <c r="CY124">
        <v>-3</v>
      </c>
      <c r="CZ124">
        <v>47</v>
      </c>
      <c r="DA124">
        <v>542</v>
      </c>
      <c r="DB124">
        <v>542</v>
      </c>
      <c r="DC124">
        <v>1</v>
      </c>
      <c r="DD124">
        <v>146</v>
      </c>
    </row>
    <row r="125" spans="1:211" x14ac:dyDescent="0.25">
      <c r="A125" t="s">
        <v>3724</v>
      </c>
      <c r="B125">
        <v>2</v>
      </c>
      <c r="C125">
        <v>179</v>
      </c>
      <c r="D125">
        <v>3674</v>
      </c>
      <c r="E125">
        <v>2930</v>
      </c>
      <c r="F125">
        <v>4334</v>
      </c>
      <c r="G125">
        <v>3256</v>
      </c>
      <c r="H125">
        <v>2471</v>
      </c>
      <c r="I125">
        <v>15</v>
      </c>
      <c r="J125">
        <v>0</v>
      </c>
      <c r="K125">
        <v>1</v>
      </c>
      <c r="L125">
        <v>1</v>
      </c>
      <c r="M125">
        <v>1</v>
      </c>
      <c r="N125">
        <v>0</v>
      </c>
      <c r="O125">
        <v>60</v>
      </c>
      <c r="P125">
        <v>1</v>
      </c>
      <c r="Q125">
        <v>-3</v>
      </c>
      <c r="R125">
        <v>-3</v>
      </c>
      <c r="S125">
        <v>20</v>
      </c>
      <c r="T125">
        <v>76</v>
      </c>
      <c r="U125">
        <v>0</v>
      </c>
      <c r="V125">
        <v>20</v>
      </c>
      <c r="W125">
        <v>6</v>
      </c>
      <c r="X125">
        <v>1</v>
      </c>
      <c r="Y125">
        <v>1</v>
      </c>
      <c r="Z125">
        <v>1</v>
      </c>
      <c r="AA125">
        <v>1</v>
      </c>
      <c r="AB125">
        <v>120</v>
      </c>
      <c r="AC125">
        <v>11</v>
      </c>
      <c r="AD125">
        <v>-3</v>
      </c>
      <c r="AE125">
        <v>-3</v>
      </c>
      <c r="AF125">
        <v>376</v>
      </c>
      <c r="AG125">
        <v>1</v>
      </c>
      <c r="AH125">
        <v>1</v>
      </c>
      <c r="AI125">
        <v>1</v>
      </c>
      <c r="AJ125">
        <v>150</v>
      </c>
      <c r="AK125">
        <v>-3</v>
      </c>
      <c r="AL125">
        <v>-3</v>
      </c>
      <c r="AM125">
        <v>-3</v>
      </c>
      <c r="AN125">
        <v>0</v>
      </c>
      <c r="AO125">
        <v>0</v>
      </c>
      <c r="AP125">
        <v>0</v>
      </c>
      <c r="AQ125">
        <v>0</v>
      </c>
      <c r="AR125">
        <v>2</v>
      </c>
      <c r="AS125">
        <v>1</v>
      </c>
      <c r="AT125">
        <v>50</v>
      </c>
      <c r="AU125">
        <v>25</v>
      </c>
      <c r="AV125">
        <v>180</v>
      </c>
      <c r="AW125">
        <v>4</v>
      </c>
      <c r="AX125">
        <v>12</v>
      </c>
      <c r="AY125">
        <v>-3</v>
      </c>
      <c r="AZ125">
        <v>-3</v>
      </c>
      <c r="BA125">
        <v>7</v>
      </c>
      <c r="BB125">
        <v>477</v>
      </c>
      <c r="BC125">
        <v>477</v>
      </c>
      <c r="BD125">
        <v>1</v>
      </c>
      <c r="BE125">
        <v>6</v>
      </c>
      <c r="BH125">
        <v>15</v>
      </c>
      <c r="BI125">
        <v>0</v>
      </c>
      <c r="BJ125">
        <v>20</v>
      </c>
      <c r="BK125">
        <v>20</v>
      </c>
      <c r="BL125">
        <v>1</v>
      </c>
      <c r="BM125">
        <v>0</v>
      </c>
      <c r="BN125">
        <v>60</v>
      </c>
      <c r="BO125">
        <v>1</v>
      </c>
      <c r="BP125">
        <v>-3</v>
      </c>
      <c r="BQ125">
        <v>-3</v>
      </c>
      <c r="BR125">
        <v>20</v>
      </c>
      <c r="BS125">
        <v>95</v>
      </c>
      <c r="BT125">
        <v>0</v>
      </c>
      <c r="BU125">
        <v>19</v>
      </c>
      <c r="BV125">
        <v>6</v>
      </c>
      <c r="BW125">
        <v>1</v>
      </c>
      <c r="BX125">
        <v>1</v>
      </c>
      <c r="BY125">
        <v>1</v>
      </c>
      <c r="BZ125">
        <v>1</v>
      </c>
      <c r="CA125">
        <v>120</v>
      </c>
      <c r="CB125">
        <v>11</v>
      </c>
      <c r="CC125">
        <v>-3</v>
      </c>
      <c r="CD125">
        <v>-3</v>
      </c>
      <c r="CE125">
        <v>326</v>
      </c>
      <c r="CF125">
        <v>1</v>
      </c>
      <c r="CG125">
        <v>0</v>
      </c>
      <c r="CH125">
        <v>1</v>
      </c>
      <c r="CI125">
        <v>100</v>
      </c>
      <c r="CJ125">
        <v>-3</v>
      </c>
      <c r="CK125">
        <v>-3</v>
      </c>
      <c r="CL125">
        <v>-3</v>
      </c>
      <c r="CM125">
        <v>0</v>
      </c>
      <c r="CN125">
        <v>0</v>
      </c>
      <c r="CO125">
        <v>0</v>
      </c>
      <c r="CP125">
        <v>0</v>
      </c>
      <c r="CQ125">
        <v>1</v>
      </c>
      <c r="CR125">
        <v>2</v>
      </c>
      <c r="CS125">
        <v>25</v>
      </c>
      <c r="CT125">
        <v>50</v>
      </c>
      <c r="CU125">
        <v>180</v>
      </c>
      <c r="CV125">
        <v>4</v>
      </c>
      <c r="CW125">
        <v>12</v>
      </c>
      <c r="CX125">
        <v>-3</v>
      </c>
      <c r="CY125">
        <v>-3</v>
      </c>
      <c r="CZ125">
        <v>26</v>
      </c>
      <c r="DA125">
        <v>471</v>
      </c>
      <c r="DB125">
        <v>471</v>
      </c>
      <c r="DC125">
        <v>0</v>
      </c>
      <c r="DD125">
        <v>-6</v>
      </c>
    </row>
    <row r="126" spans="1:211" x14ac:dyDescent="0.25">
      <c r="A126" t="s">
        <v>3724</v>
      </c>
      <c r="B126">
        <v>3</v>
      </c>
      <c r="C126">
        <v>1425</v>
      </c>
      <c r="D126">
        <v>5468</v>
      </c>
      <c r="E126">
        <v>1937</v>
      </c>
      <c r="F126">
        <v>971</v>
      </c>
      <c r="G126">
        <v>2974</v>
      </c>
      <c r="H126">
        <v>1690</v>
      </c>
      <c r="I126">
        <v>15</v>
      </c>
      <c r="J126">
        <v>0</v>
      </c>
      <c r="K126">
        <v>0</v>
      </c>
      <c r="L126">
        <v>0</v>
      </c>
      <c r="M126">
        <v>1</v>
      </c>
      <c r="N126">
        <v>0</v>
      </c>
      <c r="O126">
        <v>60</v>
      </c>
      <c r="P126">
        <v>1</v>
      </c>
      <c r="Q126">
        <v>-3</v>
      </c>
      <c r="R126">
        <v>-3</v>
      </c>
      <c r="S126">
        <v>20</v>
      </c>
      <c r="T126">
        <v>75</v>
      </c>
      <c r="U126">
        <v>0</v>
      </c>
      <c r="V126">
        <v>0</v>
      </c>
      <c r="W126">
        <v>0</v>
      </c>
      <c r="X126">
        <v>1</v>
      </c>
      <c r="Y126">
        <v>1</v>
      </c>
      <c r="Z126">
        <v>1</v>
      </c>
      <c r="AA126">
        <v>0</v>
      </c>
      <c r="AB126">
        <v>80</v>
      </c>
      <c r="AC126">
        <v>5</v>
      </c>
      <c r="AD126">
        <v>-3</v>
      </c>
      <c r="AE126">
        <v>-3</v>
      </c>
      <c r="AF126">
        <v>180</v>
      </c>
      <c r="AG126">
        <v>1</v>
      </c>
      <c r="AH126">
        <v>1</v>
      </c>
      <c r="AI126">
        <v>0</v>
      </c>
      <c r="AJ126">
        <v>100</v>
      </c>
      <c r="AK126">
        <v>-3</v>
      </c>
      <c r="AL126">
        <v>-3</v>
      </c>
      <c r="AM126">
        <v>-3</v>
      </c>
      <c r="AN126">
        <v>0</v>
      </c>
      <c r="AO126">
        <v>0</v>
      </c>
      <c r="AP126">
        <v>0</v>
      </c>
      <c r="AQ126">
        <v>0</v>
      </c>
      <c r="AR126">
        <v>1</v>
      </c>
      <c r="AS126">
        <v>0</v>
      </c>
      <c r="AT126">
        <v>25</v>
      </c>
      <c r="AU126">
        <v>0</v>
      </c>
      <c r="AV126">
        <v>140</v>
      </c>
      <c r="AW126">
        <v>3</v>
      </c>
      <c r="AX126">
        <v>6</v>
      </c>
      <c r="AY126">
        <v>-3</v>
      </c>
      <c r="AZ126">
        <v>-3</v>
      </c>
      <c r="BA126">
        <v>0</v>
      </c>
      <c r="BB126">
        <v>255</v>
      </c>
      <c r="BC126">
        <v>255</v>
      </c>
      <c r="BD126">
        <v>0</v>
      </c>
      <c r="BE126">
        <v>-286</v>
      </c>
      <c r="BH126">
        <v>15</v>
      </c>
      <c r="BI126">
        <v>0</v>
      </c>
      <c r="BJ126">
        <v>49</v>
      </c>
      <c r="BK126">
        <v>49</v>
      </c>
      <c r="BL126">
        <v>1</v>
      </c>
      <c r="BM126">
        <v>0</v>
      </c>
      <c r="BN126">
        <v>60</v>
      </c>
      <c r="BO126">
        <v>1</v>
      </c>
      <c r="BP126">
        <v>-3</v>
      </c>
      <c r="BQ126">
        <v>-3</v>
      </c>
      <c r="BR126">
        <v>20</v>
      </c>
      <c r="BS126">
        <v>124</v>
      </c>
      <c r="BT126">
        <v>0</v>
      </c>
      <c r="BU126">
        <v>6</v>
      </c>
      <c r="BV126">
        <v>2</v>
      </c>
      <c r="BW126">
        <v>1</v>
      </c>
      <c r="BX126">
        <v>1</v>
      </c>
      <c r="BY126">
        <v>1</v>
      </c>
      <c r="BZ126">
        <v>1</v>
      </c>
      <c r="CA126">
        <v>120</v>
      </c>
      <c r="CB126">
        <v>11</v>
      </c>
      <c r="CC126">
        <v>-3</v>
      </c>
      <c r="CD126">
        <v>-3</v>
      </c>
      <c r="CE126">
        <v>392</v>
      </c>
      <c r="CF126">
        <v>1</v>
      </c>
      <c r="CG126">
        <v>1</v>
      </c>
      <c r="CH126">
        <v>1</v>
      </c>
      <c r="CI126">
        <v>150</v>
      </c>
      <c r="CJ126">
        <v>-3</v>
      </c>
      <c r="CK126">
        <v>-3</v>
      </c>
      <c r="CL126">
        <v>-3</v>
      </c>
      <c r="CM126">
        <v>0</v>
      </c>
      <c r="CN126">
        <v>0</v>
      </c>
      <c r="CO126">
        <v>0</v>
      </c>
      <c r="CP126">
        <v>0</v>
      </c>
      <c r="CQ126">
        <v>0</v>
      </c>
      <c r="CR126">
        <v>1</v>
      </c>
      <c r="CS126">
        <v>0</v>
      </c>
      <c r="CT126">
        <v>25</v>
      </c>
      <c r="CU126">
        <v>180</v>
      </c>
      <c r="CV126">
        <v>4</v>
      </c>
      <c r="CW126">
        <v>12</v>
      </c>
      <c r="CX126">
        <v>-3</v>
      </c>
      <c r="CY126">
        <v>-3</v>
      </c>
      <c r="CZ126">
        <v>51</v>
      </c>
      <c r="DA126">
        <v>541</v>
      </c>
      <c r="DB126">
        <v>541</v>
      </c>
      <c r="DC126">
        <v>1</v>
      </c>
      <c r="DD126">
        <v>286</v>
      </c>
    </row>
    <row r="127" spans="1:211" x14ac:dyDescent="0.25">
      <c r="A127" t="s">
        <v>3725</v>
      </c>
      <c r="B127">
        <v>1</v>
      </c>
      <c r="C127">
        <v>3238</v>
      </c>
      <c r="D127">
        <v>1700</v>
      </c>
      <c r="E127">
        <v>2637</v>
      </c>
      <c r="F127">
        <v>971</v>
      </c>
      <c r="G127">
        <v>2974</v>
      </c>
      <c r="H127">
        <v>1690</v>
      </c>
      <c r="I127">
        <v>15</v>
      </c>
      <c r="J127">
        <v>0</v>
      </c>
      <c r="K127">
        <v>6</v>
      </c>
      <c r="L127">
        <v>6</v>
      </c>
      <c r="M127">
        <v>1</v>
      </c>
      <c r="N127">
        <v>0</v>
      </c>
      <c r="O127">
        <v>60</v>
      </c>
      <c r="P127">
        <v>1</v>
      </c>
      <c r="Q127">
        <v>-3</v>
      </c>
      <c r="R127">
        <v>-3</v>
      </c>
      <c r="S127">
        <v>20</v>
      </c>
      <c r="T127">
        <v>81</v>
      </c>
      <c r="U127">
        <v>0</v>
      </c>
      <c r="V127">
        <v>1</v>
      </c>
      <c r="W127">
        <v>0</v>
      </c>
      <c r="X127">
        <v>1</v>
      </c>
      <c r="Y127">
        <v>1</v>
      </c>
      <c r="Z127">
        <v>1</v>
      </c>
      <c r="AA127">
        <v>1</v>
      </c>
      <c r="AB127">
        <v>120</v>
      </c>
      <c r="AC127">
        <v>11</v>
      </c>
      <c r="AD127">
        <v>-3</v>
      </c>
      <c r="AE127">
        <v>-3</v>
      </c>
      <c r="AF127">
        <v>370</v>
      </c>
      <c r="AG127">
        <v>1</v>
      </c>
      <c r="AH127">
        <v>1</v>
      </c>
      <c r="AI127">
        <v>1</v>
      </c>
      <c r="AJ127">
        <v>150</v>
      </c>
      <c r="AK127">
        <v>-3</v>
      </c>
      <c r="AL127">
        <v>-3</v>
      </c>
      <c r="AM127">
        <v>-3</v>
      </c>
      <c r="AN127">
        <v>0</v>
      </c>
      <c r="AO127">
        <v>0</v>
      </c>
      <c r="AP127">
        <v>0</v>
      </c>
      <c r="AQ127">
        <v>0</v>
      </c>
      <c r="AR127">
        <v>0</v>
      </c>
      <c r="AS127">
        <v>0</v>
      </c>
      <c r="AT127">
        <v>0</v>
      </c>
      <c r="AU127">
        <v>0</v>
      </c>
      <c r="AV127">
        <v>180</v>
      </c>
      <c r="AW127">
        <v>4</v>
      </c>
      <c r="AX127">
        <v>12</v>
      </c>
      <c r="AY127">
        <v>-3</v>
      </c>
      <c r="AZ127">
        <v>-3</v>
      </c>
      <c r="BA127">
        <v>6</v>
      </c>
      <c r="BB127">
        <v>451</v>
      </c>
      <c r="BC127">
        <v>451</v>
      </c>
      <c r="BD127">
        <v>1</v>
      </c>
      <c r="BE127">
        <v>169</v>
      </c>
      <c r="BH127">
        <v>15</v>
      </c>
      <c r="BI127">
        <v>0</v>
      </c>
      <c r="BJ127">
        <v>47</v>
      </c>
      <c r="BK127">
        <v>47</v>
      </c>
      <c r="BL127">
        <v>1</v>
      </c>
      <c r="BM127">
        <v>0</v>
      </c>
      <c r="BN127">
        <v>60</v>
      </c>
      <c r="BO127">
        <v>1</v>
      </c>
      <c r="BP127">
        <v>-3</v>
      </c>
      <c r="BQ127">
        <v>-3</v>
      </c>
      <c r="BR127">
        <v>20</v>
      </c>
      <c r="BS127">
        <v>122</v>
      </c>
      <c r="BT127">
        <v>0</v>
      </c>
      <c r="BU127">
        <v>2</v>
      </c>
      <c r="BV127">
        <v>0</v>
      </c>
      <c r="BW127">
        <v>1</v>
      </c>
      <c r="BX127">
        <v>1</v>
      </c>
      <c r="BY127">
        <v>0</v>
      </c>
      <c r="BZ127">
        <v>0</v>
      </c>
      <c r="CA127">
        <v>40</v>
      </c>
      <c r="CB127">
        <v>1</v>
      </c>
      <c r="CC127">
        <v>-3</v>
      </c>
      <c r="CD127">
        <v>-3</v>
      </c>
      <c r="CE127">
        <v>160</v>
      </c>
      <c r="CF127">
        <v>1</v>
      </c>
      <c r="CG127">
        <v>1</v>
      </c>
      <c r="CH127">
        <v>0</v>
      </c>
      <c r="CI127">
        <v>100</v>
      </c>
      <c r="CJ127">
        <v>-3</v>
      </c>
      <c r="CK127">
        <v>-3</v>
      </c>
      <c r="CL127">
        <v>-3</v>
      </c>
      <c r="CM127">
        <v>0</v>
      </c>
      <c r="CN127">
        <v>0</v>
      </c>
      <c r="CO127">
        <v>0</v>
      </c>
      <c r="CP127">
        <v>0</v>
      </c>
      <c r="CQ127">
        <v>0</v>
      </c>
      <c r="CR127">
        <v>0</v>
      </c>
      <c r="CS127">
        <v>0</v>
      </c>
      <c r="CT127">
        <v>0</v>
      </c>
      <c r="CU127">
        <v>100</v>
      </c>
      <c r="CV127">
        <v>2</v>
      </c>
      <c r="CW127">
        <v>2</v>
      </c>
      <c r="CX127">
        <v>-3</v>
      </c>
      <c r="CY127">
        <v>-3</v>
      </c>
      <c r="CZ127">
        <v>47</v>
      </c>
      <c r="DA127">
        <v>282</v>
      </c>
      <c r="DB127">
        <v>282</v>
      </c>
      <c r="DC127">
        <v>0</v>
      </c>
      <c r="DD127">
        <v>-169</v>
      </c>
    </row>
    <row r="128" spans="1:211" x14ac:dyDescent="0.25">
      <c r="A128" t="s">
        <v>3725</v>
      </c>
      <c r="B128">
        <v>1</v>
      </c>
      <c r="C128">
        <v>179</v>
      </c>
      <c r="D128">
        <v>3674</v>
      </c>
      <c r="E128">
        <v>2930</v>
      </c>
      <c r="F128">
        <v>987</v>
      </c>
      <c r="G128">
        <v>2122</v>
      </c>
      <c r="H128">
        <v>4910</v>
      </c>
      <c r="I128">
        <v>15</v>
      </c>
      <c r="J128">
        <v>0</v>
      </c>
      <c r="K128">
        <v>3</v>
      </c>
      <c r="L128">
        <v>3</v>
      </c>
      <c r="M128">
        <v>1</v>
      </c>
      <c r="N128">
        <v>0</v>
      </c>
      <c r="O128">
        <v>60</v>
      </c>
      <c r="P128">
        <v>1</v>
      </c>
      <c r="Q128">
        <v>-3</v>
      </c>
      <c r="R128">
        <v>-3</v>
      </c>
      <c r="S128">
        <v>20</v>
      </c>
      <c r="T128">
        <v>78</v>
      </c>
      <c r="U128">
        <v>0</v>
      </c>
      <c r="V128">
        <v>11</v>
      </c>
      <c r="W128">
        <v>3</v>
      </c>
      <c r="X128">
        <v>1</v>
      </c>
      <c r="Y128">
        <v>1</v>
      </c>
      <c r="Z128">
        <v>1</v>
      </c>
      <c r="AA128">
        <v>1</v>
      </c>
      <c r="AB128">
        <v>120</v>
      </c>
      <c r="AC128">
        <v>11</v>
      </c>
      <c r="AD128">
        <v>-3</v>
      </c>
      <c r="AE128">
        <v>-3</v>
      </c>
      <c r="AF128">
        <v>373</v>
      </c>
      <c r="AG128">
        <v>1</v>
      </c>
      <c r="AH128">
        <v>1</v>
      </c>
      <c r="AI128">
        <v>1</v>
      </c>
      <c r="AJ128">
        <v>150</v>
      </c>
      <c r="AK128">
        <v>-3</v>
      </c>
      <c r="AL128">
        <v>-3</v>
      </c>
      <c r="AM128">
        <v>-3</v>
      </c>
      <c r="AN128">
        <v>0</v>
      </c>
      <c r="AO128">
        <v>0</v>
      </c>
      <c r="AP128">
        <v>0</v>
      </c>
      <c r="AQ128">
        <v>0</v>
      </c>
      <c r="AR128">
        <v>0</v>
      </c>
      <c r="AS128">
        <v>0</v>
      </c>
      <c r="AT128">
        <v>0</v>
      </c>
      <c r="AU128">
        <v>0</v>
      </c>
      <c r="AV128">
        <v>180</v>
      </c>
      <c r="AW128">
        <v>4</v>
      </c>
      <c r="AX128">
        <v>12</v>
      </c>
      <c r="AY128">
        <v>-3</v>
      </c>
      <c r="AZ128">
        <v>-3</v>
      </c>
      <c r="BA128">
        <v>6</v>
      </c>
      <c r="BB128">
        <v>451</v>
      </c>
      <c r="BC128">
        <v>451</v>
      </c>
      <c r="BD128">
        <v>0</v>
      </c>
      <c r="BE128">
        <v>-60</v>
      </c>
      <c r="BH128">
        <v>15</v>
      </c>
      <c r="BI128">
        <v>0</v>
      </c>
      <c r="BJ128">
        <v>40</v>
      </c>
      <c r="BK128">
        <v>40</v>
      </c>
      <c r="BL128">
        <v>1</v>
      </c>
      <c r="BM128">
        <v>0</v>
      </c>
      <c r="BN128">
        <v>60</v>
      </c>
      <c r="BO128">
        <v>1</v>
      </c>
      <c r="BP128">
        <v>-3</v>
      </c>
      <c r="BQ128">
        <v>-3</v>
      </c>
      <c r="BR128">
        <v>20</v>
      </c>
      <c r="BS128">
        <v>115</v>
      </c>
      <c r="BT128">
        <v>0</v>
      </c>
      <c r="BU128">
        <v>19</v>
      </c>
      <c r="BV128">
        <v>6</v>
      </c>
      <c r="BW128">
        <v>1</v>
      </c>
      <c r="BX128">
        <v>1</v>
      </c>
      <c r="BY128">
        <v>1</v>
      </c>
      <c r="BZ128">
        <v>1</v>
      </c>
      <c r="CA128">
        <v>120</v>
      </c>
      <c r="CB128">
        <v>11</v>
      </c>
      <c r="CC128">
        <v>-3</v>
      </c>
      <c r="CD128">
        <v>-3</v>
      </c>
      <c r="CE128">
        <v>396</v>
      </c>
      <c r="CF128">
        <v>1</v>
      </c>
      <c r="CG128">
        <v>1</v>
      </c>
      <c r="CH128">
        <v>1</v>
      </c>
      <c r="CI128">
        <v>150</v>
      </c>
      <c r="CJ128">
        <v>-3</v>
      </c>
      <c r="CK128">
        <v>-3</v>
      </c>
      <c r="CL128">
        <v>-3</v>
      </c>
      <c r="CM128">
        <v>0</v>
      </c>
      <c r="CN128">
        <v>0</v>
      </c>
      <c r="CO128">
        <v>0</v>
      </c>
      <c r="CP128">
        <v>0</v>
      </c>
      <c r="CQ128">
        <v>0</v>
      </c>
      <c r="CR128">
        <v>0</v>
      </c>
      <c r="CS128">
        <v>0</v>
      </c>
      <c r="CT128">
        <v>0</v>
      </c>
      <c r="CU128">
        <v>180</v>
      </c>
      <c r="CV128">
        <v>4</v>
      </c>
      <c r="CW128">
        <v>12</v>
      </c>
      <c r="CX128">
        <v>-3</v>
      </c>
      <c r="CY128">
        <v>-3</v>
      </c>
      <c r="CZ128">
        <v>46</v>
      </c>
      <c r="DA128">
        <v>511</v>
      </c>
      <c r="DB128">
        <v>511</v>
      </c>
      <c r="DC128">
        <v>1</v>
      </c>
      <c r="DD128">
        <v>60</v>
      </c>
    </row>
    <row r="129" spans="1:108" x14ac:dyDescent="0.25">
      <c r="A129" t="s">
        <v>3725</v>
      </c>
      <c r="B129">
        <v>2</v>
      </c>
      <c r="C129">
        <v>3339</v>
      </c>
      <c r="D129">
        <v>1700</v>
      </c>
      <c r="E129">
        <v>3238</v>
      </c>
      <c r="F129">
        <v>971</v>
      </c>
      <c r="G129">
        <v>2992</v>
      </c>
      <c r="H129">
        <v>1690</v>
      </c>
      <c r="I129">
        <v>15</v>
      </c>
      <c r="J129">
        <v>0</v>
      </c>
      <c r="K129">
        <v>3</v>
      </c>
      <c r="L129">
        <v>3</v>
      </c>
      <c r="M129">
        <v>1</v>
      </c>
      <c r="N129">
        <v>1</v>
      </c>
      <c r="O129">
        <v>120</v>
      </c>
      <c r="P129">
        <v>2</v>
      </c>
      <c r="Q129">
        <v>-3</v>
      </c>
      <c r="R129">
        <v>-3</v>
      </c>
      <c r="S129">
        <v>40</v>
      </c>
      <c r="T129">
        <v>138</v>
      </c>
      <c r="U129">
        <v>0</v>
      </c>
      <c r="V129">
        <v>5</v>
      </c>
      <c r="W129">
        <v>1</v>
      </c>
      <c r="X129">
        <v>1</v>
      </c>
      <c r="Y129">
        <v>1</v>
      </c>
      <c r="Z129">
        <v>1</v>
      </c>
      <c r="AA129">
        <v>0</v>
      </c>
      <c r="AB129">
        <v>40</v>
      </c>
      <c r="AC129">
        <v>4</v>
      </c>
      <c r="AD129">
        <v>-3</v>
      </c>
      <c r="AE129">
        <v>-3</v>
      </c>
      <c r="AF129">
        <v>91</v>
      </c>
      <c r="AG129">
        <v>0</v>
      </c>
      <c r="AH129">
        <v>1</v>
      </c>
      <c r="AI129">
        <v>0</v>
      </c>
      <c r="AJ129">
        <v>50</v>
      </c>
      <c r="AK129">
        <v>-3</v>
      </c>
      <c r="AL129">
        <v>-3</v>
      </c>
      <c r="AM129">
        <v>-3</v>
      </c>
      <c r="AN129">
        <v>0</v>
      </c>
      <c r="AO129">
        <v>0</v>
      </c>
      <c r="AP129">
        <v>1</v>
      </c>
      <c r="AQ129">
        <v>0</v>
      </c>
      <c r="AR129">
        <v>1</v>
      </c>
      <c r="AS129">
        <v>0</v>
      </c>
      <c r="AT129">
        <v>30</v>
      </c>
      <c r="AU129">
        <v>0</v>
      </c>
      <c r="AV129">
        <v>160</v>
      </c>
      <c r="AW129">
        <v>3</v>
      </c>
      <c r="AX129">
        <v>6</v>
      </c>
      <c r="AY129">
        <v>-3</v>
      </c>
      <c r="AZ129">
        <v>-3</v>
      </c>
      <c r="BA129">
        <v>4</v>
      </c>
      <c r="BB129">
        <v>229</v>
      </c>
      <c r="BC129">
        <v>229</v>
      </c>
      <c r="BD129">
        <v>0</v>
      </c>
      <c r="BE129">
        <v>-176</v>
      </c>
      <c r="BH129">
        <v>15</v>
      </c>
      <c r="BI129">
        <v>0</v>
      </c>
      <c r="BJ129">
        <v>49</v>
      </c>
      <c r="BK129">
        <v>49</v>
      </c>
      <c r="BL129">
        <v>1</v>
      </c>
      <c r="BM129">
        <v>0</v>
      </c>
      <c r="BN129">
        <v>60</v>
      </c>
      <c r="BO129">
        <v>1</v>
      </c>
      <c r="BP129">
        <v>-3</v>
      </c>
      <c r="BQ129">
        <v>-3</v>
      </c>
      <c r="BR129">
        <v>20</v>
      </c>
      <c r="BS129">
        <v>124</v>
      </c>
      <c r="BT129">
        <v>0</v>
      </c>
      <c r="BU129">
        <v>5</v>
      </c>
      <c r="BV129">
        <v>1</v>
      </c>
      <c r="BW129">
        <v>1</v>
      </c>
      <c r="BX129">
        <v>1</v>
      </c>
      <c r="BY129">
        <v>1</v>
      </c>
      <c r="BZ129">
        <v>0</v>
      </c>
      <c r="CA129">
        <v>80</v>
      </c>
      <c r="CB129">
        <v>5</v>
      </c>
      <c r="CC129">
        <v>-3</v>
      </c>
      <c r="CD129">
        <v>-3</v>
      </c>
      <c r="CE129">
        <v>251</v>
      </c>
      <c r="CF129">
        <v>1</v>
      </c>
      <c r="CG129">
        <v>1</v>
      </c>
      <c r="CH129">
        <v>1</v>
      </c>
      <c r="CI129">
        <v>150</v>
      </c>
      <c r="CJ129">
        <v>-3</v>
      </c>
      <c r="CK129">
        <v>-3</v>
      </c>
      <c r="CL129">
        <v>-3</v>
      </c>
      <c r="CM129">
        <v>0</v>
      </c>
      <c r="CN129">
        <v>0</v>
      </c>
      <c r="CO129">
        <v>0</v>
      </c>
      <c r="CP129">
        <v>1</v>
      </c>
      <c r="CQ129">
        <v>0</v>
      </c>
      <c r="CR129">
        <v>1</v>
      </c>
      <c r="CS129">
        <v>0</v>
      </c>
      <c r="CT129">
        <v>30</v>
      </c>
      <c r="CU129">
        <v>140</v>
      </c>
      <c r="CV129">
        <v>3</v>
      </c>
      <c r="CW129">
        <v>6</v>
      </c>
      <c r="CX129">
        <v>-3</v>
      </c>
      <c r="CY129">
        <v>-3</v>
      </c>
      <c r="CZ129">
        <v>50</v>
      </c>
      <c r="DA129">
        <v>405</v>
      </c>
      <c r="DB129">
        <v>405</v>
      </c>
      <c r="DC129">
        <v>1</v>
      </c>
      <c r="DD129">
        <v>176</v>
      </c>
    </row>
    <row r="130" spans="1:108" x14ac:dyDescent="0.25">
      <c r="A130" t="s">
        <v>3725</v>
      </c>
      <c r="B130">
        <v>2</v>
      </c>
      <c r="C130">
        <v>179</v>
      </c>
      <c r="D130">
        <v>3674</v>
      </c>
      <c r="E130">
        <v>2930</v>
      </c>
      <c r="F130">
        <v>987</v>
      </c>
      <c r="G130">
        <v>2122</v>
      </c>
      <c r="H130">
        <v>4910</v>
      </c>
      <c r="I130">
        <v>15</v>
      </c>
      <c r="J130">
        <v>0</v>
      </c>
      <c r="K130">
        <v>2</v>
      </c>
      <c r="L130">
        <v>2</v>
      </c>
      <c r="M130">
        <v>1</v>
      </c>
      <c r="N130">
        <v>0</v>
      </c>
      <c r="O130">
        <v>60</v>
      </c>
      <c r="P130">
        <v>1</v>
      </c>
      <c r="Q130">
        <v>-3</v>
      </c>
      <c r="R130">
        <v>-3</v>
      </c>
      <c r="S130">
        <v>20</v>
      </c>
      <c r="T130">
        <v>77</v>
      </c>
      <c r="U130">
        <v>0</v>
      </c>
      <c r="V130">
        <v>3</v>
      </c>
      <c r="W130">
        <v>1</v>
      </c>
      <c r="X130">
        <v>1</v>
      </c>
      <c r="Y130">
        <v>1</v>
      </c>
      <c r="Z130">
        <v>1</v>
      </c>
      <c r="AA130">
        <v>1</v>
      </c>
      <c r="AB130">
        <v>120</v>
      </c>
      <c r="AC130">
        <v>11</v>
      </c>
      <c r="AD130">
        <v>-3</v>
      </c>
      <c r="AE130">
        <v>-3</v>
      </c>
      <c r="AF130">
        <v>321</v>
      </c>
      <c r="AG130">
        <v>0</v>
      </c>
      <c r="AH130">
        <v>1</v>
      </c>
      <c r="AI130">
        <v>1</v>
      </c>
      <c r="AJ130">
        <v>100</v>
      </c>
      <c r="AK130">
        <v>-3</v>
      </c>
      <c r="AL130">
        <v>-3</v>
      </c>
      <c r="AM130">
        <v>-3</v>
      </c>
      <c r="AN130">
        <v>0</v>
      </c>
      <c r="AO130">
        <v>0</v>
      </c>
      <c r="AP130">
        <v>0</v>
      </c>
      <c r="AQ130">
        <v>0</v>
      </c>
      <c r="AR130">
        <v>0</v>
      </c>
      <c r="AS130">
        <v>0</v>
      </c>
      <c r="AT130">
        <v>0</v>
      </c>
      <c r="AU130">
        <v>0</v>
      </c>
      <c r="AV130">
        <v>180</v>
      </c>
      <c r="AW130">
        <v>4</v>
      </c>
      <c r="AX130">
        <v>12</v>
      </c>
      <c r="AY130">
        <v>-3</v>
      </c>
      <c r="AZ130">
        <v>-3</v>
      </c>
      <c r="BA130">
        <v>3</v>
      </c>
      <c r="BB130">
        <v>398</v>
      </c>
      <c r="BC130">
        <v>398</v>
      </c>
      <c r="BD130">
        <v>1</v>
      </c>
      <c r="BE130">
        <v>39</v>
      </c>
      <c r="BH130">
        <v>15</v>
      </c>
      <c r="BI130">
        <v>0</v>
      </c>
      <c r="BJ130">
        <v>48</v>
      </c>
      <c r="BK130">
        <v>48</v>
      </c>
      <c r="BL130">
        <v>0</v>
      </c>
      <c r="BM130">
        <v>0</v>
      </c>
      <c r="BN130">
        <v>0</v>
      </c>
      <c r="BO130">
        <v>0</v>
      </c>
      <c r="BP130">
        <v>-3</v>
      </c>
      <c r="BQ130">
        <v>-3</v>
      </c>
      <c r="BR130">
        <v>0</v>
      </c>
      <c r="BS130">
        <v>63</v>
      </c>
      <c r="BT130">
        <v>0</v>
      </c>
      <c r="BU130">
        <v>19</v>
      </c>
      <c r="BV130">
        <v>6</v>
      </c>
      <c r="BW130">
        <v>1</v>
      </c>
      <c r="BX130">
        <v>1</v>
      </c>
      <c r="BY130">
        <v>1</v>
      </c>
      <c r="BZ130">
        <v>0</v>
      </c>
      <c r="CA130">
        <v>120</v>
      </c>
      <c r="CB130">
        <v>6</v>
      </c>
      <c r="CC130">
        <v>-3</v>
      </c>
      <c r="CD130">
        <v>-3</v>
      </c>
      <c r="CE130">
        <v>296</v>
      </c>
      <c r="CF130">
        <v>1</v>
      </c>
      <c r="CG130">
        <v>1</v>
      </c>
      <c r="CH130">
        <v>1</v>
      </c>
      <c r="CI130">
        <v>150</v>
      </c>
      <c r="CJ130">
        <v>-3</v>
      </c>
      <c r="CK130">
        <v>-3</v>
      </c>
      <c r="CL130">
        <v>-3</v>
      </c>
      <c r="CM130">
        <v>0</v>
      </c>
      <c r="CN130">
        <v>0</v>
      </c>
      <c r="CO130">
        <v>0</v>
      </c>
      <c r="CP130">
        <v>0</v>
      </c>
      <c r="CQ130">
        <v>0</v>
      </c>
      <c r="CR130">
        <v>0</v>
      </c>
      <c r="CS130">
        <v>0</v>
      </c>
      <c r="CT130">
        <v>0</v>
      </c>
      <c r="CU130">
        <v>120</v>
      </c>
      <c r="CV130">
        <v>3</v>
      </c>
      <c r="CW130">
        <v>6</v>
      </c>
      <c r="CX130">
        <v>-3</v>
      </c>
      <c r="CY130">
        <v>-3</v>
      </c>
      <c r="CZ130">
        <v>54</v>
      </c>
      <c r="DA130">
        <v>359</v>
      </c>
      <c r="DB130">
        <v>359</v>
      </c>
      <c r="DC130">
        <v>0</v>
      </c>
      <c r="DD130">
        <v>-39</v>
      </c>
    </row>
    <row r="131" spans="1:108" x14ac:dyDescent="0.25">
      <c r="A131" t="s">
        <v>3725</v>
      </c>
      <c r="B131">
        <v>3</v>
      </c>
      <c r="C131">
        <v>3339</v>
      </c>
      <c r="D131">
        <v>1700</v>
      </c>
      <c r="E131">
        <v>3238</v>
      </c>
      <c r="F131">
        <v>971</v>
      </c>
      <c r="G131">
        <v>2992</v>
      </c>
      <c r="H131">
        <v>1690</v>
      </c>
      <c r="I131">
        <v>15</v>
      </c>
      <c r="J131">
        <v>0</v>
      </c>
      <c r="K131">
        <v>0</v>
      </c>
      <c r="L131">
        <v>0</v>
      </c>
      <c r="M131">
        <v>1</v>
      </c>
      <c r="N131">
        <v>0</v>
      </c>
      <c r="O131">
        <v>60</v>
      </c>
      <c r="P131">
        <v>1</v>
      </c>
      <c r="Q131">
        <v>-3</v>
      </c>
      <c r="R131">
        <v>-3</v>
      </c>
      <c r="S131">
        <v>20</v>
      </c>
      <c r="T131">
        <v>75</v>
      </c>
      <c r="U131">
        <v>0</v>
      </c>
      <c r="V131">
        <v>0</v>
      </c>
      <c r="W131">
        <v>0</v>
      </c>
      <c r="X131">
        <v>1</v>
      </c>
      <c r="Y131">
        <v>1</v>
      </c>
      <c r="Z131">
        <v>1</v>
      </c>
      <c r="AA131">
        <v>0</v>
      </c>
      <c r="AB131">
        <v>80</v>
      </c>
      <c r="AC131">
        <v>5</v>
      </c>
      <c r="AD131">
        <v>-3</v>
      </c>
      <c r="AE131">
        <v>-3</v>
      </c>
      <c r="AF131">
        <v>180</v>
      </c>
      <c r="AG131">
        <v>1</v>
      </c>
      <c r="AH131">
        <v>0</v>
      </c>
      <c r="AI131">
        <v>1</v>
      </c>
      <c r="AJ131">
        <v>100</v>
      </c>
      <c r="AK131">
        <v>-3</v>
      </c>
      <c r="AL131">
        <v>-3</v>
      </c>
      <c r="AM131">
        <v>-3</v>
      </c>
      <c r="AN131">
        <v>0</v>
      </c>
      <c r="AO131">
        <v>0</v>
      </c>
      <c r="AP131">
        <v>0</v>
      </c>
      <c r="AQ131">
        <v>0</v>
      </c>
      <c r="AR131">
        <v>0</v>
      </c>
      <c r="AS131">
        <v>0</v>
      </c>
      <c r="AT131">
        <v>0</v>
      </c>
      <c r="AU131">
        <v>0</v>
      </c>
      <c r="AV131">
        <v>140</v>
      </c>
      <c r="AW131">
        <v>3</v>
      </c>
      <c r="AX131">
        <v>6</v>
      </c>
      <c r="AY131">
        <v>-3</v>
      </c>
      <c r="AZ131">
        <v>-3</v>
      </c>
      <c r="BA131">
        <v>0</v>
      </c>
      <c r="BB131">
        <v>255</v>
      </c>
      <c r="BC131">
        <v>255</v>
      </c>
      <c r="BD131">
        <v>0</v>
      </c>
      <c r="BE131">
        <v>-38</v>
      </c>
      <c r="BH131">
        <v>15</v>
      </c>
      <c r="BI131">
        <v>0</v>
      </c>
      <c r="BJ131">
        <v>22</v>
      </c>
      <c r="BK131">
        <v>22</v>
      </c>
      <c r="BL131">
        <v>1</v>
      </c>
      <c r="BM131">
        <v>0</v>
      </c>
      <c r="BN131">
        <v>60</v>
      </c>
      <c r="BO131">
        <v>1</v>
      </c>
      <c r="BP131">
        <v>-3</v>
      </c>
      <c r="BQ131">
        <v>-3</v>
      </c>
      <c r="BR131">
        <v>20</v>
      </c>
      <c r="BS131">
        <v>97</v>
      </c>
      <c r="BT131">
        <v>0</v>
      </c>
      <c r="BU131">
        <v>50</v>
      </c>
      <c r="BV131">
        <v>16</v>
      </c>
      <c r="BW131">
        <v>1</v>
      </c>
      <c r="BX131">
        <v>1</v>
      </c>
      <c r="BY131">
        <v>1</v>
      </c>
      <c r="BZ131">
        <v>0</v>
      </c>
      <c r="CA131">
        <v>80</v>
      </c>
      <c r="CB131">
        <v>5</v>
      </c>
      <c r="CC131">
        <v>-3</v>
      </c>
      <c r="CD131">
        <v>-3</v>
      </c>
      <c r="CE131">
        <v>196</v>
      </c>
      <c r="CF131">
        <v>1</v>
      </c>
      <c r="CG131">
        <v>1</v>
      </c>
      <c r="CH131">
        <v>0</v>
      </c>
      <c r="CI131">
        <v>100</v>
      </c>
      <c r="CJ131">
        <v>-3</v>
      </c>
      <c r="CK131">
        <v>-3</v>
      </c>
      <c r="CL131">
        <v>-3</v>
      </c>
      <c r="CM131">
        <v>0</v>
      </c>
      <c r="CN131">
        <v>0</v>
      </c>
      <c r="CO131">
        <v>0</v>
      </c>
      <c r="CP131">
        <v>0</v>
      </c>
      <c r="CQ131">
        <v>0</v>
      </c>
      <c r="CR131">
        <v>0</v>
      </c>
      <c r="CS131">
        <v>0</v>
      </c>
      <c r="CT131">
        <v>0</v>
      </c>
      <c r="CU131">
        <v>140</v>
      </c>
      <c r="CV131">
        <v>3</v>
      </c>
      <c r="CW131">
        <v>6</v>
      </c>
      <c r="CX131">
        <v>-3</v>
      </c>
      <c r="CY131">
        <v>-3</v>
      </c>
      <c r="CZ131">
        <v>38</v>
      </c>
      <c r="DA131">
        <v>293</v>
      </c>
      <c r="DB131">
        <v>293</v>
      </c>
      <c r="DC131">
        <v>1</v>
      </c>
      <c r="DD131">
        <v>38</v>
      </c>
    </row>
    <row r="132" spans="1:108" x14ac:dyDescent="0.25">
      <c r="A132" t="s">
        <v>3725</v>
      </c>
      <c r="B132">
        <v>3</v>
      </c>
      <c r="C132">
        <v>179</v>
      </c>
      <c r="D132">
        <v>3674</v>
      </c>
      <c r="E132">
        <v>2930</v>
      </c>
      <c r="F132">
        <v>987</v>
      </c>
      <c r="G132">
        <v>2122</v>
      </c>
      <c r="H132">
        <v>4910</v>
      </c>
      <c r="I132">
        <v>15</v>
      </c>
      <c r="J132">
        <v>0</v>
      </c>
      <c r="K132">
        <v>3</v>
      </c>
      <c r="L132">
        <v>3</v>
      </c>
      <c r="M132">
        <v>1</v>
      </c>
      <c r="N132">
        <v>1</v>
      </c>
      <c r="O132">
        <v>120</v>
      </c>
      <c r="P132">
        <v>2</v>
      </c>
      <c r="Q132">
        <v>-3</v>
      </c>
      <c r="R132">
        <v>-3</v>
      </c>
      <c r="S132">
        <v>40</v>
      </c>
      <c r="T132">
        <v>138</v>
      </c>
      <c r="U132">
        <v>0</v>
      </c>
      <c r="V132">
        <v>1</v>
      </c>
      <c r="W132">
        <v>0</v>
      </c>
      <c r="X132">
        <v>1</v>
      </c>
      <c r="Y132">
        <v>1</v>
      </c>
      <c r="Z132">
        <v>1</v>
      </c>
      <c r="AA132">
        <v>1</v>
      </c>
      <c r="AB132">
        <v>80</v>
      </c>
      <c r="AC132">
        <v>10</v>
      </c>
      <c r="AD132">
        <v>-3</v>
      </c>
      <c r="AE132">
        <v>-3</v>
      </c>
      <c r="AF132">
        <v>330</v>
      </c>
      <c r="AG132">
        <v>1</v>
      </c>
      <c r="AH132">
        <v>1</v>
      </c>
      <c r="AI132">
        <v>1</v>
      </c>
      <c r="AJ132">
        <v>150</v>
      </c>
      <c r="AK132">
        <v>-3</v>
      </c>
      <c r="AL132">
        <v>-3</v>
      </c>
      <c r="AM132">
        <v>-3</v>
      </c>
      <c r="AN132">
        <v>0</v>
      </c>
      <c r="AO132">
        <v>0</v>
      </c>
      <c r="AP132">
        <v>0</v>
      </c>
      <c r="AQ132">
        <v>0</v>
      </c>
      <c r="AR132">
        <v>0</v>
      </c>
      <c r="AS132">
        <v>0</v>
      </c>
      <c r="AT132">
        <v>0</v>
      </c>
      <c r="AU132">
        <v>0</v>
      </c>
      <c r="AV132">
        <v>200</v>
      </c>
      <c r="AW132">
        <v>4</v>
      </c>
      <c r="AX132">
        <v>12</v>
      </c>
      <c r="AY132">
        <v>-3</v>
      </c>
      <c r="AZ132">
        <v>-3</v>
      </c>
      <c r="BA132">
        <v>3</v>
      </c>
      <c r="BB132">
        <v>468</v>
      </c>
      <c r="BC132">
        <v>468</v>
      </c>
      <c r="BD132">
        <v>0</v>
      </c>
      <c r="BE132">
        <v>-37</v>
      </c>
      <c r="BH132">
        <v>15</v>
      </c>
      <c r="BI132">
        <v>0</v>
      </c>
      <c r="BJ132">
        <v>39</v>
      </c>
      <c r="BK132">
        <v>39</v>
      </c>
      <c r="BL132">
        <v>1</v>
      </c>
      <c r="BM132">
        <v>0</v>
      </c>
      <c r="BN132">
        <v>60</v>
      </c>
      <c r="BO132">
        <v>1</v>
      </c>
      <c r="BP132">
        <v>-3</v>
      </c>
      <c r="BQ132">
        <v>-3</v>
      </c>
      <c r="BR132">
        <v>20</v>
      </c>
      <c r="BS132">
        <v>114</v>
      </c>
      <c r="BT132">
        <v>0</v>
      </c>
      <c r="BU132">
        <v>5</v>
      </c>
      <c r="BV132">
        <v>1</v>
      </c>
      <c r="BW132">
        <v>1</v>
      </c>
      <c r="BX132">
        <v>1</v>
      </c>
      <c r="BY132">
        <v>1</v>
      </c>
      <c r="BZ132">
        <v>1</v>
      </c>
      <c r="CA132">
        <v>120</v>
      </c>
      <c r="CB132">
        <v>11</v>
      </c>
      <c r="CC132">
        <v>-3</v>
      </c>
      <c r="CD132">
        <v>-3</v>
      </c>
      <c r="CE132">
        <v>391</v>
      </c>
      <c r="CF132">
        <v>1</v>
      </c>
      <c r="CG132">
        <v>1</v>
      </c>
      <c r="CH132">
        <v>1</v>
      </c>
      <c r="CI132">
        <v>150</v>
      </c>
      <c r="CJ132">
        <v>-3</v>
      </c>
      <c r="CK132">
        <v>-3</v>
      </c>
      <c r="CL132">
        <v>-3</v>
      </c>
      <c r="CM132">
        <v>0</v>
      </c>
      <c r="CN132">
        <v>0</v>
      </c>
      <c r="CO132">
        <v>0</v>
      </c>
      <c r="CP132">
        <v>0</v>
      </c>
      <c r="CQ132">
        <v>0</v>
      </c>
      <c r="CR132">
        <v>0</v>
      </c>
      <c r="CS132">
        <v>0</v>
      </c>
      <c r="CT132">
        <v>0</v>
      </c>
      <c r="CU132">
        <v>180</v>
      </c>
      <c r="CV132">
        <v>4</v>
      </c>
      <c r="CW132">
        <v>12</v>
      </c>
      <c r="CX132">
        <v>-3</v>
      </c>
      <c r="CY132">
        <v>-3</v>
      </c>
      <c r="CZ132">
        <v>40</v>
      </c>
      <c r="DA132">
        <v>505</v>
      </c>
      <c r="DB132">
        <v>505</v>
      </c>
      <c r="DC132">
        <v>1</v>
      </c>
      <c r="DD132">
        <v>37</v>
      </c>
    </row>
    <row r="133" spans="1:108" x14ac:dyDescent="0.25">
      <c r="A133" t="s">
        <v>3723</v>
      </c>
      <c r="B133">
        <v>1</v>
      </c>
      <c r="C133">
        <v>987</v>
      </c>
      <c r="D133">
        <v>2122</v>
      </c>
      <c r="E133">
        <v>4910</v>
      </c>
      <c r="F133">
        <v>1690</v>
      </c>
      <c r="G133">
        <v>2992</v>
      </c>
      <c r="H133">
        <v>971</v>
      </c>
      <c r="I133">
        <v>15</v>
      </c>
      <c r="J133">
        <v>0</v>
      </c>
      <c r="K133">
        <v>47</v>
      </c>
      <c r="L133">
        <v>47</v>
      </c>
      <c r="M133">
        <v>0</v>
      </c>
      <c r="N133">
        <v>0</v>
      </c>
      <c r="O133">
        <v>0</v>
      </c>
      <c r="P133">
        <v>0</v>
      </c>
      <c r="Q133">
        <v>-3</v>
      </c>
      <c r="R133">
        <v>-3</v>
      </c>
      <c r="S133">
        <v>0</v>
      </c>
      <c r="T133">
        <v>62</v>
      </c>
      <c r="U133">
        <v>0</v>
      </c>
      <c r="V133">
        <v>6</v>
      </c>
      <c r="W133">
        <v>2</v>
      </c>
      <c r="X133">
        <v>1</v>
      </c>
      <c r="Y133">
        <v>1</v>
      </c>
      <c r="Z133">
        <v>1</v>
      </c>
      <c r="AA133">
        <v>1</v>
      </c>
      <c r="AB133">
        <v>160</v>
      </c>
      <c r="AC133">
        <v>12</v>
      </c>
      <c r="AD133">
        <v>-3</v>
      </c>
      <c r="AE133">
        <v>-3</v>
      </c>
      <c r="AF133">
        <v>432</v>
      </c>
      <c r="AG133">
        <v>1</v>
      </c>
      <c r="AH133">
        <v>1</v>
      </c>
      <c r="AI133">
        <v>1</v>
      </c>
      <c r="AJ133">
        <v>150</v>
      </c>
      <c r="AK133">
        <v>-3</v>
      </c>
      <c r="AL133">
        <v>-3</v>
      </c>
      <c r="AM133">
        <v>-3</v>
      </c>
      <c r="AN133">
        <v>0</v>
      </c>
      <c r="AO133">
        <v>0</v>
      </c>
      <c r="AP133">
        <v>0</v>
      </c>
      <c r="AQ133">
        <v>0</v>
      </c>
      <c r="AR133">
        <v>1</v>
      </c>
      <c r="AS133">
        <v>1</v>
      </c>
      <c r="AT133">
        <v>25</v>
      </c>
      <c r="AU133">
        <v>25</v>
      </c>
      <c r="AV133">
        <v>160</v>
      </c>
      <c r="AW133">
        <v>4</v>
      </c>
      <c r="AX133">
        <v>12</v>
      </c>
      <c r="AY133">
        <v>-3</v>
      </c>
      <c r="AZ133">
        <v>-3</v>
      </c>
      <c r="BA133">
        <v>49</v>
      </c>
      <c r="BB133">
        <v>519</v>
      </c>
      <c r="BC133">
        <v>519</v>
      </c>
      <c r="BD133">
        <v>1</v>
      </c>
      <c r="BE133">
        <v>104</v>
      </c>
      <c r="BH133">
        <v>10</v>
      </c>
      <c r="BI133">
        <v>0</v>
      </c>
      <c r="BJ133">
        <v>0</v>
      </c>
      <c r="BK133">
        <v>0</v>
      </c>
      <c r="BL133">
        <v>1</v>
      </c>
      <c r="BM133">
        <v>0</v>
      </c>
      <c r="BN133">
        <v>60</v>
      </c>
      <c r="BO133">
        <v>1</v>
      </c>
      <c r="BP133">
        <v>-3</v>
      </c>
      <c r="BQ133">
        <v>-3</v>
      </c>
      <c r="BR133">
        <v>20</v>
      </c>
      <c r="BS133">
        <v>70</v>
      </c>
      <c r="BT133">
        <v>0</v>
      </c>
      <c r="BU133">
        <v>0</v>
      </c>
      <c r="BV133">
        <v>0</v>
      </c>
      <c r="BW133">
        <v>1</v>
      </c>
      <c r="BX133">
        <v>1</v>
      </c>
      <c r="BY133">
        <v>1</v>
      </c>
      <c r="BZ133">
        <v>1</v>
      </c>
      <c r="CA133">
        <v>120</v>
      </c>
      <c r="CB133">
        <v>11</v>
      </c>
      <c r="CC133">
        <v>-3</v>
      </c>
      <c r="CD133">
        <v>-3</v>
      </c>
      <c r="CE133">
        <v>320</v>
      </c>
      <c r="CF133">
        <v>0</v>
      </c>
      <c r="CG133">
        <v>1</v>
      </c>
      <c r="CH133">
        <v>1</v>
      </c>
      <c r="CI133">
        <v>100</v>
      </c>
      <c r="CJ133">
        <v>-3</v>
      </c>
      <c r="CK133">
        <v>-3</v>
      </c>
      <c r="CL133">
        <v>-3</v>
      </c>
      <c r="CM133">
        <v>0</v>
      </c>
      <c r="CN133">
        <v>0</v>
      </c>
      <c r="CO133">
        <v>0</v>
      </c>
      <c r="CP133">
        <v>0</v>
      </c>
      <c r="CQ133">
        <v>1</v>
      </c>
      <c r="CR133">
        <v>1</v>
      </c>
      <c r="CS133">
        <v>25</v>
      </c>
      <c r="CT133">
        <v>25</v>
      </c>
      <c r="CU133">
        <v>180</v>
      </c>
      <c r="CV133">
        <v>4</v>
      </c>
      <c r="CW133">
        <v>12</v>
      </c>
      <c r="CX133">
        <v>-3</v>
      </c>
      <c r="CY133">
        <v>-3</v>
      </c>
      <c r="CZ133">
        <v>0</v>
      </c>
      <c r="DA133">
        <v>415</v>
      </c>
      <c r="DB133">
        <v>415</v>
      </c>
      <c r="DC133">
        <v>0</v>
      </c>
      <c r="DD133">
        <v>-104</v>
      </c>
    </row>
    <row r="134" spans="1:108" x14ac:dyDescent="0.25">
      <c r="A134" t="s">
        <v>3723</v>
      </c>
      <c r="B134">
        <v>2</v>
      </c>
      <c r="C134">
        <v>987</v>
      </c>
      <c r="D134">
        <v>2122</v>
      </c>
      <c r="E134">
        <v>4910</v>
      </c>
      <c r="F134">
        <v>2974</v>
      </c>
      <c r="G134">
        <v>2992</v>
      </c>
      <c r="H134">
        <v>971</v>
      </c>
      <c r="I134">
        <v>15</v>
      </c>
      <c r="J134">
        <v>0</v>
      </c>
      <c r="K134">
        <v>42</v>
      </c>
      <c r="L134">
        <v>42</v>
      </c>
      <c r="M134">
        <v>0</v>
      </c>
      <c r="N134">
        <v>0</v>
      </c>
      <c r="O134">
        <v>0</v>
      </c>
      <c r="P134">
        <v>0</v>
      </c>
      <c r="Q134">
        <v>-3</v>
      </c>
      <c r="R134">
        <v>-3</v>
      </c>
      <c r="S134">
        <v>0</v>
      </c>
      <c r="T134">
        <v>57</v>
      </c>
      <c r="U134">
        <v>0</v>
      </c>
      <c r="V134">
        <v>9</v>
      </c>
      <c r="W134">
        <v>3</v>
      </c>
      <c r="X134">
        <v>1</v>
      </c>
      <c r="Y134">
        <v>1</v>
      </c>
      <c r="Z134">
        <v>1</v>
      </c>
      <c r="AA134">
        <v>0</v>
      </c>
      <c r="AB134">
        <v>120</v>
      </c>
      <c r="AC134">
        <v>6</v>
      </c>
      <c r="AD134">
        <v>-3</v>
      </c>
      <c r="AE134">
        <v>-3</v>
      </c>
      <c r="AF134">
        <v>293</v>
      </c>
      <c r="AG134">
        <v>1</v>
      </c>
      <c r="AH134">
        <v>1</v>
      </c>
      <c r="AI134">
        <v>1</v>
      </c>
      <c r="AJ134">
        <v>150</v>
      </c>
      <c r="AK134">
        <v>-3</v>
      </c>
      <c r="AL134">
        <v>-3</v>
      </c>
      <c r="AM134">
        <v>-3</v>
      </c>
      <c r="AN134">
        <v>0</v>
      </c>
      <c r="AO134">
        <v>0</v>
      </c>
      <c r="AP134">
        <v>0</v>
      </c>
      <c r="AQ134">
        <v>0</v>
      </c>
      <c r="AR134">
        <v>0</v>
      </c>
      <c r="AS134">
        <v>1</v>
      </c>
      <c r="AT134">
        <v>0</v>
      </c>
      <c r="AU134">
        <v>25</v>
      </c>
      <c r="AV134">
        <v>120</v>
      </c>
      <c r="AW134">
        <v>3</v>
      </c>
      <c r="AX134">
        <v>6</v>
      </c>
      <c r="AY134">
        <v>-3</v>
      </c>
      <c r="AZ134">
        <v>-3</v>
      </c>
      <c r="BA134">
        <v>45</v>
      </c>
      <c r="BB134">
        <v>375</v>
      </c>
      <c r="BC134">
        <v>375</v>
      </c>
      <c r="BD134">
        <v>0</v>
      </c>
      <c r="BE134">
        <v>-2</v>
      </c>
      <c r="BH134">
        <v>15</v>
      </c>
      <c r="BI134">
        <v>0</v>
      </c>
      <c r="BJ134">
        <v>22</v>
      </c>
      <c r="BK134">
        <v>22</v>
      </c>
      <c r="BL134">
        <v>1</v>
      </c>
      <c r="BM134">
        <v>0</v>
      </c>
      <c r="BN134">
        <v>60</v>
      </c>
      <c r="BO134">
        <v>1</v>
      </c>
      <c r="BP134">
        <v>-3</v>
      </c>
      <c r="BQ134">
        <v>-3</v>
      </c>
      <c r="BR134">
        <v>20</v>
      </c>
      <c r="BS134">
        <v>97</v>
      </c>
      <c r="BT134">
        <v>0</v>
      </c>
      <c r="BU134">
        <v>91</v>
      </c>
      <c r="BV134">
        <v>30</v>
      </c>
      <c r="BW134">
        <v>1</v>
      </c>
      <c r="BX134">
        <v>1</v>
      </c>
      <c r="BY134">
        <v>1</v>
      </c>
      <c r="BZ134">
        <v>0</v>
      </c>
      <c r="CA134">
        <v>80</v>
      </c>
      <c r="CB134">
        <v>5</v>
      </c>
      <c r="CC134">
        <v>-3</v>
      </c>
      <c r="CD134">
        <v>-3</v>
      </c>
      <c r="CE134">
        <v>280</v>
      </c>
      <c r="CF134">
        <v>1</v>
      </c>
      <c r="CG134">
        <v>1</v>
      </c>
      <c r="CH134">
        <v>1</v>
      </c>
      <c r="CI134">
        <v>150</v>
      </c>
      <c r="CJ134">
        <v>-3</v>
      </c>
      <c r="CK134">
        <v>-3</v>
      </c>
      <c r="CL134">
        <v>-3</v>
      </c>
      <c r="CM134">
        <v>0</v>
      </c>
      <c r="CN134">
        <v>0</v>
      </c>
      <c r="CO134">
        <v>0</v>
      </c>
      <c r="CP134">
        <v>0</v>
      </c>
      <c r="CQ134">
        <v>1</v>
      </c>
      <c r="CR134">
        <v>0</v>
      </c>
      <c r="CS134">
        <v>25</v>
      </c>
      <c r="CT134">
        <v>0</v>
      </c>
      <c r="CU134">
        <v>140</v>
      </c>
      <c r="CV134">
        <v>3</v>
      </c>
      <c r="CW134">
        <v>6</v>
      </c>
      <c r="CX134">
        <v>-3</v>
      </c>
      <c r="CY134">
        <v>-3</v>
      </c>
      <c r="CZ134">
        <v>52</v>
      </c>
      <c r="DA134">
        <v>377</v>
      </c>
      <c r="DB134">
        <v>377</v>
      </c>
      <c r="DC134">
        <v>1</v>
      </c>
      <c r="DD134">
        <v>2</v>
      </c>
    </row>
    <row r="135" spans="1:108" x14ac:dyDescent="0.25">
      <c r="A135" t="s">
        <v>3723</v>
      </c>
      <c r="B135">
        <v>3</v>
      </c>
      <c r="C135">
        <v>6314</v>
      </c>
      <c r="D135">
        <v>2122</v>
      </c>
      <c r="E135">
        <v>987</v>
      </c>
      <c r="F135">
        <v>2974</v>
      </c>
      <c r="G135">
        <v>2992</v>
      </c>
      <c r="H135">
        <v>971</v>
      </c>
      <c r="I135">
        <v>15</v>
      </c>
      <c r="J135">
        <v>0</v>
      </c>
      <c r="K135">
        <v>39</v>
      </c>
      <c r="L135">
        <v>39</v>
      </c>
      <c r="M135">
        <v>1</v>
      </c>
      <c r="N135">
        <v>0</v>
      </c>
      <c r="O135">
        <v>60</v>
      </c>
      <c r="P135">
        <v>1</v>
      </c>
      <c r="Q135">
        <v>-3</v>
      </c>
      <c r="R135">
        <v>-3</v>
      </c>
      <c r="S135">
        <v>20</v>
      </c>
      <c r="T135">
        <v>114</v>
      </c>
      <c r="U135">
        <v>0</v>
      </c>
      <c r="V135">
        <v>17</v>
      </c>
      <c r="W135">
        <v>5</v>
      </c>
      <c r="X135">
        <v>1</v>
      </c>
      <c r="Y135">
        <v>1</v>
      </c>
      <c r="Z135">
        <v>1</v>
      </c>
      <c r="AA135">
        <v>1</v>
      </c>
      <c r="AB135">
        <v>120</v>
      </c>
      <c r="AC135">
        <v>11</v>
      </c>
      <c r="AD135">
        <v>-3</v>
      </c>
      <c r="AE135">
        <v>-3</v>
      </c>
      <c r="AF135">
        <v>395</v>
      </c>
      <c r="AG135">
        <v>1</v>
      </c>
      <c r="AH135">
        <v>1</v>
      </c>
      <c r="AI135">
        <v>1</v>
      </c>
      <c r="AJ135">
        <v>150</v>
      </c>
      <c r="AK135">
        <v>-3</v>
      </c>
      <c r="AL135">
        <v>-3</v>
      </c>
      <c r="AM135">
        <v>-3</v>
      </c>
      <c r="AN135">
        <v>0</v>
      </c>
      <c r="AO135">
        <v>0</v>
      </c>
      <c r="AP135">
        <v>0</v>
      </c>
      <c r="AQ135">
        <v>0</v>
      </c>
      <c r="AR135">
        <v>0</v>
      </c>
      <c r="AS135">
        <v>0</v>
      </c>
      <c r="AT135">
        <v>0</v>
      </c>
      <c r="AU135">
        <v>0</v>
      </c>
      <c r="AV135">
        <v>180</v>
      </c>
      <c r="AW135">
        <v>4</v>
      </c>
      <c r="AX135">
        <v>12</v>
      </c>
      <c r="AY135">
        <v>-3</v>
      </c>
      <c r="AZ135">
        <v>-3</v>
      </c>
      <c r="BA135">
        <v>44</v>
      </c>
      <c r="BB135">
        <v>509</v>
      </c>
      <c r="BC135">
        <v>509</v>
      </c>
      <c r="BD135">
        <v>1</v>
      </c>
      <c r="BE135">
        <v>121</v>
      </c>
      <c r="BH135">
        <v>15</v>
      </c>
      <c r="BI135">
        <v>0</v>
      </c>
      <c r="BJ135">
        <v>33</v>
      </c>
      <c r="BK135">
        <v>33</v>
      </c>
      <c r="BL135">
        <v>1</v>
      </c>
      <c r="BM135">
        <v>0</v>
      </c>
      <c r="BN135">
        <v>60</v>
      </c>
      <c r="BO135">
        <v>1</v>
      </c>
      <c r="BP135">
        <v>-3</v>
      </c>
      <c r="BQ135">
        <v>-3</v>
      </c>
      <c r="BR135">
        <v>20</v>
      </c>
      <c r="BS135">
        <v>108</v>
      </c>
      <c r="BT135">
        <v>0</v>
      </c>
      <c r="BU135">
        <v>92</v>
      </c>
      <c r="BV135">
        <v>30</v>
      </c>
      <c r="BW135">
        <v>1</v>
      </c>
      <c r="BX135">
        <v>1</v>
      </c>
      <c r="BY135">
        <v>1</v>
      </c>
      <c r="BZ135">
        <v>0</v>
      </c>
      <c r="CA135">
        <v>80</v>
      </c>
      <c r="CB135">
        <v>5</v>
      </c>
      <c r="CC135">
        <v>-3</v>
      </c>
      <c r="CD135">
        <v>-3</v>
      </c>
      <c r="CE135">
        <v>280</v>
      </c>
      <c r="CF135">
        <v>1</v>
      </c>
      <c r="CG135">
        <v>1</v>
      </c>
      <c r="CH135">
        <v>1</v>
      </c>
      <c r="CI135">
        <v>150</v>
      </c>
      <c r="CJ135">
        <v>-3</v>
      </c>
      <c r="CK135">
        <v>-3</v>
      </c>
      <c r="CL135">
        <v>-3</v>
      </c>
      <c r="CM135">
        <v>0</v>
      </c>
      <c r="CN135">
        <v>0</v>
      </c>
      <c r="CO135">
        <v>0</v>
      </c>
      <c r="CP135">
        <v>0</v>
      </c>
      <c r="CQ135">
        <v>0</v>
      </c>
      <c r="CR135">
        <v>0</v>
      </c>
      <c r="CS135">
        <v>0</v>
      </c>
      <c r="CT135">
        <v>0</v>
      </c>
      <c r="CU135">
        <v>140</v>
      </c>
      <c r="CV135">
        <v>3</v>
      </c>
      <c r="CW135">
        <v>6</v>
      </c>
      <c r="CX135">
        <v>-3</v>
      </c>
      <c r="CY135">
        <v>-3</v>
      </c>
      <c r="CZ135">
        <v>63</v>
      </c>
      <c r="DA135">
        <v>388</v>
      </c>
      <c r="DB135">
        <v>388</v>
      </c>
      <c r="DC135">
        <v>0</v>
      </c>
      <c r="DD135">
        <v>-121</v>
      </c>
    </row>
  </sheetData>
  <sortState ref="A6:HD135">
    <sortCondition ref="A5" customList="qm,em,qf,sf,f"/>
    <sortCondition ref="B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135"/>
  <sheetViews>
    <sheetView workbookViewId="0">
      <pane xSplit="8" ySplit="5" topLeftCell="I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9" ht="15.75" thickBot="1" x14ac:dyDescent="0.3">
      <c r="A1" t="s">
        <v>95</v>
      </c>
      <c r="E1" s="32" t="s">
        <v>3694</v>
      </c>
      <c r="DE1" t="s">
        <v>3695</v>
      </c>
    </row>
    <row r="2" spans="1:109" ht="16.5" thickTop="1" thickBot="1" x14ac:dyDescent="0.3">
      <c r="A2" s="6" t="s">
        <v>389</v>
      </c>
      <c r="E2" s="48" t="s">
        <v>3696</v>
      </c>
      <c r="F2" s="49"/>
      <c r="G2" s="50"/>
      <c r="DE2" t="s">
        <v>3698</v>
      </c>
    </row>
    <row r="3" spans="1:109" ht="15.75" thickTop="1" x14ac:dyDescent="0.25">
      <c r="A3" s="8" t="s">
        <v>3667</v>
      </c>
      <c r="I3" t="s">
        <v>87</v>
      </c>
      <c r="BH3" t="s">
        <v>88</v>
      </c>
      <c r="DE3" t="s">
        <v>3696</v>
      </c>
    </row>
    <row r="4" spans="1:109" x14ac:dyDescent="0.25">
      <c r="A4">
        <f>'data import sorted'!A4</f>
        <v>112</v>
      </c>
      <c r="I4" t="s">
        <v>2</v>
      </c>
      <c r="U4" t="s">
        <v>12</v>
      </c>
      <c r="AG4" t="s">
        <v>28</v>
      </c>
      <c r="AK4" t="s">
        <v>42</v>
      </c>
      <c r="AN4" t="s">
        <v>33</v>
      </c>
      <c r="AV4" t="s">
        <v>46</v>
      </c>
      <c r="BH4" t="s">
        <v>2</v>
      </c>
      <c r="BT4" t="s">
        <v>12</v>
      </c>
      <c r="CF4" t="s">
        <v>28</v>
      </c>
      <c r="CJ4" t="s">
        <v>42</v>
      </c>
      <c r="CM4" t="s">
        <v>33</v>
      </c>
      <c r="CU4" t="s">
        <v>46</v>
      </c>
      <c r="DE4" t="s">
        <v>3697</v>
      </c>
    </row>
    <row r="5" spans="1:109" ht="106.5" x14ac:dyDescent="0.25">
      <c r="A5" t="s">
        <v>3657</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9" x14ac:dyDescent="0.25">
      <c r="A6" t="s">
        <v>3720</v>
      </c>
      <c r="B6">
        <v>1</v>
      </c>
      <c r="C6">
        <v>231</v>
      </c>
      <c r="D6">
        <v>5468</v>
      </c>
      <c r="E6">
        <v>6530</v>
      </c>
      <c r="F6">
        <v>5627</v>
      </c>
      <c r="G6">
        <v>2557</v>
      </c>
      <c r="H6">
        <v>2059</v>
      </c>
      <c r="I6">
        <v>15</v>
      </c>
      <c r="J6">
        <v>0</v>
      </c>
      <c r="K6">
        <v>4</v>
      </c>
      <c r="L6">
        <v>4</v>
      </c>
      <c r="M6">
        <v>1</v>
      </c>
      <c r="N6">
        <v>0</v>
      </c>
      <c r="O6">
        <v>60</v>
      </c>
      <c r="P6">
        <v>1</v>
      </c>
      <c r="Q6">
        <v>-3</v>
      </c>
      <c r="R6">
        <v>-3</v>
      </c>
      <c r="S6">
        <v>20</v>
      </c>
      <c r="T6">
        <v>79</v>
      </c>
      <c r="U6">
        <v>21</v>
      </c>
      <c r="V6">
        <v>107</v>
      </c>
      <c r="W6">
        <v>38</v>
      </c>
      <c r="X6">
        <v>1</v>
      </c>
      <c r="Y6">
        <v>1</v>
      </c>
      <c r="Z6">
        <v>1</v>
      </c>
      <c r="AA6">
        <v>0</v>
      </c>
      <c r="AB6">
        <v>80</v>
      </c>
      <c r="AC6">
        <v>5</v>
      </c>
      <c r="AD6">
        <v>-3</v>
      </c>
      <c r="AE6">
        <v>-3</v>
      </c>
      <c r="AF6">
        <v>268</v>
      </c>
      <c r="AG6">
        <v>1</v>
      </c>
      <c r="AH6">
        <v>1</v>
      </c>
      <c r="AI6">
        <v>1</v>
      </c>
      <c r="AJ6">
        <v>150</v>
      </c>
      <c r="AK6">
        <v>-3</v>
      </c>
      <c r="AL6">
        <v>-3</v>
      </c>
      <c r="AM6">
        <v>-3</v>
      </c>
      <c r="AN6">
        <v>1</v>
      </c>
      <c r="AO6">
        <v>0</v>
      </c>
      <c r="AP6">
        <v>0</v>
      </c>
      <c r="AQ6">
        <v>0</v>
      </c>
      <c r="AR6">
        <v>0</v>
      </c>
      <c r="AS6">
        <v>1</v>
      </c>
      <c r="AT6">
        <v>0</v>
      </c>
      <c r="AU6">
        <v>25</v>
      </c>
      <c r="AV6">
        <v>140</v>
      </c>
      <c r="AW6">
        <v>3</v>
      </c>
      <c r="AX6">
        <v>6</v>
      </c>
      <c r="AY6">
        <v>-3</v>
      </c>
      <c r="AZ6">
        <v>-3</v>
      </c>
      <c r="BA6">
        <v>42</v>
      </c>
      <c r="BB6">
        <v>372</v>
      </c>
      <c r="BC6">
        <v>392</v>
      </c>
      <c r="BD6">
        <v>1</v>
      </c>
      <c r="BE6">
        <v>117</v>
      </c>
      <c r="BH6">
        <v>15</v>
      </c>
      <c r="BI6">
        <v>0</v>
      </c>
      <c r="BJ6">
        <v>0</v>
      </c>
      <c r="BK6">
        <v>0</v>
      </c>
      <c r="BL6">
        <v>1</v>
      </c>
      <c r="BM6">
        <v>0</v>
      </c>
      <c r="BN6">
        <v>60</v>
      </c>
      <c r="BO6">
        <v>1</v>
      </c>
      <c r="BP6">
        <v>-3</v>
      </c>
      <c r="BQ6">
        <v>-3</v>
      </c>
      <c r="BR6">
        <v>20</v>
      </c>
      <c r="BS6">
        <v>75</v>
      </c>
      <c r="BT6">
        <v>0</v>
      </c>
      <c r="BU6">
        <v>0</v>
      </c>
      <c r="BV6">
        <v>0</v>
      </c>
      <c r="BW6">
        <v>1</v>
      </c>
      <c r="BX6">
        <v>1</v>
      </c>
      <c r="BY6">
        <v>1</v>
      </c>
      <c r="BZ6">
        <v>0</v>
      </c>
      <c r="CA6">
        <v>80</v>
      </c>
      <c r="CB6">
        <v>5</v>
      </c>
      <c r="CC6">
        <v>-3</v>
      </c>
      <c r="CD6">
        <v>-3</v>
      </c>
      <c r="CE6">
        <v>180</v>
      </c>
      <c r="CF6">
        <v>1</v>
      </c>
      <c r="CG6">
        <v>1</v>
      </c>
      <c r="CH6">
        <v>0</v>
      </c>
      <c r="CI6">
        <v>100</v>
      </c>
      <c r="CJ6">
        <v>-3</v>
      </c>
      <c r="CK6">
        <v>-3</v>
      </c>
      <c r="CL6">
        <v>-3</v>
      </c>
      <c r="CM6">
        <v>0</v>
      </c>
      <c r="CN6">
        <v>0</v>
      </c>
      <c r="CO6">
        <v>0</v>
      </c>
      <c r="CP6">
        <v>0</v>
      </c>
      <c r="CQ6">
        <v>1</v>
      </c>
      <c r="CR6">
        <v>0</v>
      </c>
      <c r="CS6">
        <v>25</v>
      </c>
      <c r="CT6">
        <v>0</v>
      </c>
      <c r="CU6">
        <v>140</v>
      </c>
      <c r="CV6">
        <v>3</v>
      </c>
      <c r="CW6">
        <v>6</v>
      </c>
      <c r="CX6">
        <v>-3</v>
      </c>
      <c r="CY6">
        <v>-3</v>
      </c>
      <c r="CZ6">
        <v>0</v>
      </c>
      <c r="DA6">
        <v>255</v>
      </c>
      <c r="DB6">
        <v>255</v>
      </c>
      <c r="DC6">
        <v>0</v>
      </c>
      <c r="DD6">
        <v>-117</v>
      </c>
    </row>
    <row r="7" spans="1:109" x14ac:dyDescent="0.25">
      <c r="A7" t="s">
        <v>3720</v>
      </c>
      <c r="B7">
        <v>2</v>
      </c>
      <c r="C7">
        <v>4334</v>
      </c>
      <c r="D7">
        <v>1266</v>
      </c>
      <c r="E7">
        <v>3721</v>
      </c>
      <c r="F7">
        <v>2992</v>
      </c>
      <c r="G7">
        <v>6443</v>
      </c>
      <c r="H7">
        <v>1311</v>
      </c>
      <c r="I7">
        <v>10</v>
      </c>
      <c r="J7">
        <v>0</v>
      </c>
      <c r="K7">
        <v>0</v>
      </c>
      <c r="L7">
        <v>0</v>
      </c>
      <c r="M7">
        <v>0</v>
      </c>
      <c r="N7">
        <v>0</v>
      </c>
      <c r="O7">
        <v>0</v>
      </c>
      <c r="P7">
        <v>0</v>
      </c>
      <c r="Q7">
        <v>-3</v>
      </c>
      <c r="R7">
        <v>-3</v>
      </c>
      <c r="S7">
        <v>0</v>
      </c>
      <c r="T7">
        <v>10</v>
      </c>
      <c r="U7">
        <v>0</v>
      </c>
      <c r="V7">
        <v>0</v>
      </c>
      <c r="W7">
        <v>0</v>
      </c>
      <c r="X7">
        <v>1</v>
      </c>
      <c r="Y7">
        <v>1</v>
      </c>
      <c r="Z7">
        <v>1</v>
      </c>
      <c r="AA7">
        <v>0</v>
      </c>
      <c r="AB7">
        <v>120</v>
      </c>
      <c r="AC7">
        <v>6</v>
      </c>
      <c r="AD7">
        <v>-3</v>
      </c>
      <c r="AE7">
        <v>-3</v>
      </c>
      <c r="AF7">
        <v>270</v>
      </c>
      <c r="AG7">
        <v>1</v>
      </c>
      <c r="AH7">
        <v>1</v>
      </c>
      <c r="AI7">
        <v>1</v>
      </c>
      <c r="AJ7">
        <v>150</v>
      </c>
      <c r="AK7">
        <v>-3</v>
      </c>
      <c r="AL7">
        <v>-3</v>
      </c>
      <c r="AM7">
        <v>-3</v>
      </c>
      <c r="AN7">
        <v>0</v>
      </c>
      <c r="AO7">
        <v>0</v>
      </c>
      <c r="AP7">
        <v>1</v>
      </c>
      <c r="AQ7">
        <v>0</v>
      </c>
      <c r="AR7">
        <v>0</v>
      </c>
      <c r="AS7">
        <v>0</v>
      </c>
      <c r="AT7">
        <v>5</v>
      </c>
      <c r="AU7">
        <v>0</v>
      </c>
      <c r="AV7">
        <v>120</v>
      </c>
      <c r="AW7">
        <v>3</v>
      </c>
      <c r="AX7">
        <v>6</v>
      </c>
      <c r="AY7">
        <v>-3</v>
      </c>
      <c r="AZ7">
        <v>-3</v>
      </c>
      <c r="BA7">
        <v>0</v>
      </c>
      <c r="BB7">
        <v>280</v>
      </c>
      <c r="BC7">
        <v>280</v>
      </c>
      <c r="BD7">
        <v>1</v>
      </c>
      <c r="BE7">
        <v>62</v>
      </c>
      <c r="BH7">
        <v>15</v>
      </c>
      <c r="BI7">
        <v>0</v>
      </c>
      <c r="BJ7">
        <v>4</v>
      </c>
      <c r="BK7">
        <v>4</v>
      </c>
      <c r="BL7">
        <v>1</v>
      </c>
      <c r="BM7">
        <v>0</v>
      </c>
      <c r="BN7">
        <v>60</v>
      </c>
      <c r="BO7">
        <v>1</v>
      </c>
      <c r="BP7">
        <v>-3</v>
      </c>
      <c r="BQ7">
        <v>-3</v>
      </c>
      <c r="BR7">
        <v>20</v>
      </c>
      <c r="BS7">
        <v>79</v>
      </c>
      <c r="BT7">
        <v>1</v>
      </c>
      <c r="BU7">
        <v>13</v>
      </c>
      <c r="BV7">
        <v>4</v>
      </c>
      <c r="BW7">
        <v>1</v>
      </c>
      <c r="BX7">
        <v>1</v>
      </c>
      <c r="BY7">
        <v>1</v>
      </c>
      <c r="BZ7">
        <v>0</v>
      </c>
      <c r="CA7">
        <v>80</v>
      </c>
      <c r="CB7">
        <v>5</v>
      </c>
      <c r="CC7">
        <v>-3</v>
      </c>
      <c r="CD7">
        <v>-3</v>
      </c>
      <c r="CE7">
        <v>134</v>
      </c>
      <c r="CF7">
        <v>1</v>
      </c>
      <c r="CG7">
        <v>0</v>
      </c>
      <c r="CH7">
        <v>0</v>
      </c>
      <c r="CI7">
        <v>50</v>
      </c>
      <c r="CJ7">
        <v>-3</v>
      </c>
      <c r="CK7">
        <v>-3</v>
      </c>
      <c r="CL7">
        <v>-3</v>
      </c>
      <c r="CM7">
        <v>0</v>
      </c>
      <c r="CN7">
        <v>0</v>
      </c>
      <c r="CO7">
        <v>0</v>
      </c>
      <c r="CP7">
        <v>1</v>
      </c>
      <c r="CQ7">
        <v>0</v>
      </c>
      <c r="CR7">
        <v>0</v>
      </c>
      <c r="CS7">
        <v>0</v>
      </c>
      <c r="CT7">
        <v>5</v>
      </c>
      <c r="CU7">
        <v>140</v>
      </c>
      <c r="CV7">
        <v>3</v>
      </c>
      <c r="CW7">
        <v>6</v>
      </c>
      <c r="CX7">
        <v>-3</v>
      </c>
      <c r="CY7">
        <v>-3</v>
      </c>
      <c r="CZ7">
        <v>8</v>
      </c>
      <c r="DA7">
        <v>218</v>
      </c>
      <c r="DB7">
        <v>218</v>
      </c>
      <c r="DC7">
        <v>0</v>
      </c>
      <c r="DD7">
        <v>-62</v>
      </c>
    </row>
    <row r="8" spans="1:109" x14ac:dyDescent="0.25">
      <c r="A8" t="s">
        <v>3720</v>
      </c>
      <c r="B8">
        <v>3</v>
      </c>
      <c r="C8">
        <v>6396</v>
      </c>
      <c r="D8">
        <v>5607</v>
      </c>
      <c r="E8">
        <v>5526</v>
      </c>
      <c r="F8">
        <v>6502</v>
      </c>
      <c r="G8">
        <v>6348</v>
      </c>
      <c r="H8">
        <v>971</v>
      </c>
      <c r="I8">
        <v>10</v>
      </c>
      <c r="J8">
        <v>0</v>
      </c>
      <c r="K8">
        <v>0</v>
      </c>
      <c r="L8">
        <v>0</v>
      </c>
      <c r="M8">
        <v>1</v>
      </c>
      <c r="N8">
        <v>0</v>
      </c>
      <c r="O8">
        <v>60</v>
      </c>
      <c r="P8">
        <v>1</v>
      </c>
      <c r="Q8">
        <v>-3</v>
      </c>
      <c r="R8">
        <v>-3</v>
      </c>
      <c r="S8">
        <v>20</v>
      </c>
      <c r="T8">
        <v>70</v>
      </c>
      <c r="U8">
        <v>0</v>
      </c>
      <c r="V8">
        <v>0</v>
      </c>
      <c r="W8">
        <v>0</v>
      </c>
      <c r="X8">
        <v>1</v>
      </c>
      <c r="Y8">
        <v>1</v>
      </c>
      <c r="Z8">
        <v>0</v>
      </c>
      <c r="AA8">
        <v>0</v>
      </c>
      <c r="AB8">
        <v>40</v>
      </c>
      <c r="AC8">
        <v>1</v>
      </c>
      <c r="AD8">
        <v>-3</v>
      </c>
      <c r="AE8">
        <v>-3</v>
      </c>
      <c r="AF8">
        <v>140</v>
      </c>
      <c r="AG8">
        <v>1</v>
      </c>
      <c r="AH8">
        <v>0</v>
      </c>
      <c r="AI8">
        <v>1</v>
      </c>
      <c r="AJ8">
        <v>100</v>
      </c>
      <c r="AK8">
        <v>-3</v>
      </c>
      <c r="AL8">
        <v>-3</v>
      </c>
      <c r="AM8">
        <v>-3</v>
      </c>
      <c r="AN8">
        <v>0</v>
      </c>
      <c r="AO8">
        <v>0</v>
      </c>
      <c r="AP8">
        <v>1</v>
      </c>
      <c r="AQ8">
        <v>0</v>
      </c>
      <c r="AR8">
        <v>1</v>
      </c>
      <c r="AS8">
        <v>0</v>
      </c>
      <c r="AT8">
        <v>30</v>
      </c>
      <c r="AU8">
        <v>0</v>
      </c>
      <c r="AV8">
        <v>100</v>
      </c>
      <c r="AW8">
        <v>2</v>
      </c>
      <c r="AX8">
        <v>2</v>
      </c>
      <c r="AY8">
        <v>-3</v>
      </c>
      <c r="AZ8">
        <v>-3</v>
      </c>
      <c r="BA8">
        <v>0</v>
      </c>
      <c r="BB8">
        <v>210</v>
      </c>
      <c r="BC8">
        <v>210</v>
      </c>
      <c r="BD8">
        <v>0</v>
      </c>
      <c r="BE8">
        <v>-186</v>
      </c>
      <c r="BH8">
        <v>15</v>
      </c>
      <c r="BI8">
        <v>0</v>
      </c>
      <c r="BJ8">
        <v>7</v>
      </c>
      <c r="BK8">
        <v>7</v>
      </c>
      <c r="BL8">
        <v>1</v>
      </c>
      <c r="BM8">
        <v>0</v>
      </c>
      <c r="BN8">
        <v>60</v>
      </c>
      <c r="BO8">
        <v>1</v>
      </c>
      <c r="BP8">
        <v>-3</v>
      </c>
      <c r="BQ8">
        <v>-3</v>
      </c>
      <c r="BR8">
        <v>20</v>
      </c>
      <c r="BS8">
        <v>82</v>
      </c>
      <c r="BT8">
        <v>0</v>
      </c>
      <c r="BU8">
        <v>162</v>
      </c>
      <c r="BV8">
        <v>54</v>
      </c>
      <c r="BW8">
        <v>1</v>
      </c>
      <c r="BX8">
        <v>1</v>
      </c>
      <c r="BY8">
        <v>1</v>
      </c>
      <c r="BZ8">
        <v>0</v>
      </c>
      <c r="CA8">
        <v>80</v>
      </c>
      <c r="CB8">
        <v>5</v>
      </c>
      <c r="CC8">
        <v>-3</v>
      </c>
      <c r="CD8">
        <v>-3</v>
      </c>
      <c r="CE8">
        <v>284</v>
      </c>
      <c r="CF8">
        <v>1</v>
      </c>
      <c r="CG8">
        <v>1</v>
      </c>
      <c r="CH8">
        <v>1</v>
      </c>
      <c r="CI8">
        <v>150</v>
      </c>
      <c r="CJ8">
        <v>-3</v>
      </c>
      <c r="CK8">
        <v>-3</v>
      </c>
      <c r="CL8">
        <v>-3</v>
      </c>
      <c r="CM8">
        <v>1</v>
      </c>
      <c r="CN8">
        <v>0</v>
      </c>
      <c r="CO8">
        <v>0</v>
      </c>
      <c r="CP8">
        <v>1</v>
      </c>
      <c r="CQ8">
        <v>0</v>
      </c>
      <c r="CR8">
        <v>1</v>
      </c>
      <c r="CS8">
        <v>0</v>
      </c>
      <c r="CT8">
        <v>30</v>
      </c>
      <c r="CU8">
        <v>140</v>
      </c>
      <c r="CV8">
        <v>3</v>
      </c>
      <c r="CW8">
        <v>6</v>
      </c>
      <c r="CX8">
        <v>-3</v>
      </c>
      <c r="CY8">
        <v>-3</v>
      </c>
      <c r="CZ8">
        <v>61</v>
      </c>
      <c r="DA8">
        <v>396</v>
      </c>
      <c r="DB8">
        <v>416</v>
      </c>
      <c r="DC8">
        <v>1</v>
      </c>
      <c r="DD8">
        <v>186</v>
      </c>
    </row>
    <row r="9" spans="1:109" x14ac:dyDescent="0.25">
      <c r="A9" t="s">
        <v>3720</v>
      </c>
      <c r="B9">
        <v>4</v>
      </c>
      <c r="C9">
        <v>5985</v>
      </c>
      <c r="D9">
        <v>179</v>
      </c>
      <c r="E9">
        <v>4910</v>
      </c>
      <c r="F9">
        <v>2930</v>
      </c>
      <c r="G9">
        <v>1671</v>
      </c>
      <c r="H9">
        <v>3646</v>
      </c>
      <c r="I9">
        <v>15</v>
      </c>
      <c r="J9">
        <v>0</v>
      </c>
      <c r="K9">
        <v>0</v>
      </c>
      <c r="L9">
        <v>0</v>
      </c>
      <c r="M9">
        <v>1</v>
      </c>
      <c r="N9">
        <v>0</v>
      </c>
      <c r="O9">
        <v>60</v>
      </c>
      <c r="P9">
        <v>1</v>
      </c>
      <c r="Q9">
        <v>-3</v>
      </c>
      <c r="R9">
        <v>-3</v>
      </c>
      <c r="S9">
        <v>20</v>
      </c>
      <c r="T9">
        <v>75</v>
      </c>
      <c r="U9">
        <v>0</v>
      </c>
      <c r="V9">
        <v>0</v>
      </c>
      <c r="W9">
        <v>0</v>
      </c>
      <c r="X9">
        <v>1</v>
      </c>
      <c r="Y9">
        <v>1</v>
      </c>
      <c r="Z9">
        <v>1</v>
      </c>
      <c r="AA9">
        <v>1</v>
      </c>
      <c r="AB9">
        <v>120</v>
      </c>
      <c r="AC9">
        <v>11</v>
      </c>
      <c r="AD9">
        <v>-3</v>
      </c>
      <c r="AE9">
        <v>-3</v>
      </c>
      <c r="AF9">
        <v>220</v>
      </c>
      <c r="AG9">
        <v>1</v>
      </c>
      <c r="AH9">
        <v>1</v>
      </c>
      <c r="AI9">
        <v>0</v>
      </c>
      <c r="AJ9">
        <v>100</v>
      </c>
      <c r="AK9">
        <v>-3</v>
      </c>
      <c r="AL9">
        <v>-3</v>
      </c>
      <c r="AM9">
        <v>-3</v>
      </c>
      <c r="AN9">
        <v>0</v>
      </c>
      <c r="AO9">
        <v>1</v>
      </c>
      <c r="AP9">
        <v>0</v>
      </c>
      <c r="AQ9">
        <v>0</v>
      </c>
      <c r="AR9">
        <v>1</v>
      </c>
      <c r="AS9">
        <v>0</v>
      </c>
      <c r="AT9">
        <v>25</v>
      </c>
      <c r="AU9">
        <v>0</v>
      </c>
      <c r="AV9">
        <v>180</v>
      </c>
      <c r="AW9">
        <v>4</v>
      </c>
      <c r="AX9">
        <v>12</v>
      </c>
      <c r="AY9">
        <v>-3</v>
      </c>
      <c r="AZ9">
        <v>-3</v>
      </c>
      <c r="BA9">
        <v>0</v>
      </c>
      <c r="BB9">
        <v>295</v>
      </c>
      <c r="BC9">
        <v>395</v>
      </c>
      <c r="BD9">
        <v>0</v>
      </c>
      <c r="BE9">
        <v>-35</v>
      </c>
      <c r="BH9">
        <v>15</v>
      </c>
      <c r="BI9">
        <v>0</v>
      </c>
      <c r="BJ9">
        <v>0</v>
      </c>
      <c r="BK9">
        <v>0</v>
      </c>
      <c r="BL9">
        <v>1</v>
      </c>
      <c r="BM9">
        <v>0</v>
      </c>
      <c r="BN9">
        <v>60</v>
      </c>
      <c r="BO9">
        <v>1</v>
      </c>
      <c r="BP9">
        <v>-3</v>
      </c>
      <c r="BQ9">
        <v>-3</v>
      </c>
      <c r="BR9">
        <v>20</v>
      </c>
      <c r="BS9">
        <v>75</v>
      </c>
      <c r="BT9">
        <v>0</v>
      </c>
      <c r="BU9">
        <v>0</v>
      </c>
      <c r="BV9">
        <v>0</v>
      </c>
      <c r="BW9">
        <v>1</v>
      </c>
      <c r="BX9">
        <v>1</v>
      </c>
      <c r="BY9">
        <v>1</v>
      </c>
      <c r="BZ9">
        <v>0</v>
      </c>
      <c r="CA9">
        <v>80</v>
      </c>
      <c r="CB9">
        <v>5</v>
      </c>
      <c r="CC9">
        <v>-3</v>
      </c>
      <c r="CD9">
        <v>-3</v>
      </c>
      <c r="CE9">
        <v>230</v>
      </c>
      <c r="CF9">
        <v>1</v>
      </c>
      <c r="CG9">
        <v>1</v>
      </c>
      <c r="CH9">
        <v>1</v>
      </c>
      <c r="CI9">
        <v>150</v>
      </c>
      <c r="CJ9">
        <v>-3</v>
      </c>
      <c r="CK9">
        <v>-3</v>
      </c>
      <c r="CL9">
        <v>-3</v>
      </c>
      <c r="CM9">
        <v>0</v>
      </c>
      <c r="CN9">
        <v>0</v>
      </c>
      <c r="CO9">
        <v>0</v>
      </c>
      <c r="CP9">
        <v>0</v>
      </c>
      <c r="CQ9">
        <v>0</v>
      </c>
      <c r="CR9">
        <v>1</v>
      </c>
      <c r="CS9">
        <v>0</v>
      </c>
      <c r="CT9">
        <v>25</v>
      </c>
      <c r="CU9">
        <v>140</v>
      </c>
      <c r="CV9">
        <v>3</v>
      </c>
      <c r="CW9">
        <v>6</v>
      </c>
      <c r="CX9">
        <v>-3</v>
      </c>
      <c r="CY9">
        <v>-3</v>
      </c>
      <c r="CZ9">
        <v>0</v>
      </c>
      <c r="DA9">
        <v>330</v>
      </c>
      <c r="DB9">
        <v>330</v>
      </c>
      <c r="DC9">
        <v>1</v>
      </c>
      <c r="DD9">
        <v>35</v>
      </c>
    </row>
    <row r="10" spans="1:109" x14ac:dyDescent="0.25">
      <c r="A10" t="s">
        <v>3720</v>
      </c>
      <c r="B10">
        <v>5</v>
      </c>
      <c r="C10">
        <v>5511</v>
      </c>
      <c r="D10">
        <v>3648</v>
      </c>
      <c r="E10">
        <v>3339</v>
      </c>
      <c r="F10">
        <v>1700</v>
      </c>
      <c r="G10">
        <v>2471</v>
      </c>
      <c r="H10">
        <v>3674</v>
      </c>
      <c r="I10">
        <v>10</v>
      </c>
      <c r="J10">
        <v>0</v>
      </c>
      <c r="K10">
        <v>9</v>
      </c>
      <c r="L10">
        <v>9</v>
      </c>
      <c r="M10">
        <v>0</v>
      </c>
      <c r="N10">
        <v>0</v>
      </c>
      <c r="O10">
        <v>0</v>
      </c>
      <c r="P10">
        <v>0</v>
      </c>
      <c r="Q10">
        <v>-3</v>
      </c>
      <c r="R10">
        <v>-3</v>
      </c>
      <c r="S10">
        <v>0</v>
      </c>
      <c r="T10">
        <v>19</v>
      </c>
      <c r="U10">
        <v>0</v>
      </c>
      <c r="V10">
        <v>5</v>
      </c>
      <c r="W10">
        <v>1</v>
      </c>
      <c r="X10">
        <v>1</v>
      </c>
      <c r="Y10">
        <v>1</v>
      </c>
      <c r="Z10">
        <v>1</v>
      </c>
      <c r="AA10">
        <v>0</v>
      </c>
      <c r="AB10">
        <v>120</v>
      </c>
      <c r="AC10">
        <v>6</v>
      </c>
      <c r="AD10">
        <v>-3</v>
      </c>
      <c r="AE10">
        <v>-3</v>
      </c>
      <c r="AF10">
        <v>221</v>
      </c>
      <c r="AG10">
        <v>1</v>
      </c>
      <c r="AH10">
        <v>0</v>
      </c>
      <c r="AI10">
        <v>1</v>
      </c>
      <c r="AJ10">
        <v>100</v>
      </c>
      <c r="AK10">
        <v>-3</v>
      </c>
      <c r="AL10">
        <v>-3</v>
      </c>
      <c r="AM10">
        <v>-3</v>
      </c>
      <c r="AN10">
        <v>0</v>
      </c>
      <c r="AO10">
        <v>0</v>
      </c>
      <c r="AP10">
        <v>0</v>
      </c>
      <c r="AQ10">
        <v>0</v>
      </c>
      <c r="AR10">
        <v>2</v>
      </c>
      <c r="AS10">
        <v>0</v>
      </c>
      <c r="AT10">
        <v>50</v>
      </c>
      <c r="AU10">
        <v>0</v>
      </c>
      <c r="AV10">
        <v>120</v>
      </c>
      <c r="AW10">
        <v>3</v>
      </c>
      <c r="AX10">
        <v>6</v>
      </c>
      <c r="AY10">
        <v>-3</v>
      </c>
      <c r="AZ10">
        <v>-3</v>
      </c>
      <c r="BA10">
        <v>10</v>
      </c>
      <c r="BB10">
        <v>240</v>
      </c>
      <c r="BC10">
        <v>240</v>
      </c>
      <c r="BD10">
        <v>0</v>
      </c>
      <c r="BE10">
        <v>-137</v>
      </c>
      <c r="BH10">
        <v>15</v>
      </c>
      <c r="BI10">
        <v>0</v>
      </c>
      <c r="BJ10">
        <v>2</v>
      </c>
      <c r="BK10">
        <v>2</v>
      </c>
      <c r="BL10">
        <v>1</v>
      </c>
      <c r="BM10">
        <v>1</v>
      </c>
      <c r="BN10">
        <v>120</v>
      </c>
      <c r="BO10">
        <v>2</v>
      </c>
      <c r="BP10">
        <v>-3</v>
      </c>
      <c r="BQ10">
        <v>-3</v>
      </c>
      <c r="BR10">
        <v>40</v>
      </c>
      <c r="BS10">
        <v>137</v>
      </c>
      <c r="BT10">
        <v>0</v>
      </c>
      <c r="BU10">
        <v>32</v>
      </c>
      <c r="BV10">
        <v>10</v>
      </c>
      <c r="BW10">
        <v>1</v>
      </c>
      <c r="BX10">
        <v>1</v>
      </c>
      <c r="BY10">
        <v>1</v>
      </c>
      <c r="BZ10">
        <v>1</v>
      </c>
      <c r="CA10">
        <v>80</v>
      </c>
      <c r="CB10">
        <v>10</v>
      </c>
      <c r="CC10">
        <v>-3</v>
      </c>
      <c r="CD10">
        <v>-3</v>
      </c>
      <c r="CE10">
        <v>190</v>
      </c>
      <c r="CF10">
        <v>1</v>
      </c>
      <c r="CG10">
        <v>1</v>
      </c>
      <c r="CH10">
        <v>0</v>
      </c>
      <c r="CI10">
        <v>100</v>
      </c>
      <c r="CJ10">
        <v>-3</v>
      </c>
      <c r="CK10">
        <v>-3</v>
      </c>
      <c r="CL10">
        <v>-3</v>
      </c>
      <c r="CM10">
        <v>0</v>
      </c>
      <c r="CN10">
        <v>1</v>
      </c>
      <c r="CO10">
        <v>0</v>
      </c>
      <c r="CP10">
        <v>0</v>
      </c>
      <c r="CQ10">
        <v>0</v>
      </c>
      <c r="CR10">
        <v>2</v>
      </c>
      <c r="CS10">
        <v>0</v>
      </c>
      <c r="CT10">
        <v>50</v>
      </c>
      <c r="CU10">
        <v>200</v>
      </c>
      <c r="CV10">
        <v>4</v>
      </c>
      <c r="CW10">
        <v>12</v>
      </c>
      <c r="CX10">
        <v>-3</v>
      </c>
      <c r="CY10">
        <v>-3</v>
      </c>
      <c r="CZ10">
        <v>12</v>
      </c>
      <c r="DA10">
        <v>377</v>
      </c>
      <c r="DB10">
        <v>477</v>
      </c>
      <c r="DC10">
        <v>1</v>
      </c>
      <c r="DD10">
        <v>137</v>
      </c>
    </row>
    <row r="11" spans="1:109" x14ac:dyDescent="0.25">
      <c r="A11" t="s">
        <v>3720</v>
      </c>
      <c r="B11">
        <v>6</v>
      </c>
      <c r="C11">
        <v>4501</v>
      </c>
      <c r="D11">
        <v>1577</v>
      </c>
      <c r="E11">
        <v>3035</v>
      </c>
      <c r="F11">
        <v>1746</v>
      </c>
      <c r="G11">
        <v>3490</v>
      </c>
      <c r="H11">
        <v>987</v>
      </c>
      <c r="I11">
        <v>15</v>
      </c>
      <c r="J11">
        <v>0</v>
      </c>
      <c r="K11">
        <v>3</v>
      </c>
      <c r="L11">
        <v>3</v>
      </c>
      <c r="M11">
        <v>0</v>
      </c>
      <c r="N11">
        <v>0</v>
      </c>
      <c r="O11">
        <v>0</v>
      </c>
      <c r="P11">
        <v>0</v>
      </c>
      <c r="Q11">
        <v>-3</v>
      </c>
      <c r="R11">
        <v>-3</v>
      </c>
      <c r="S11">
        <v>0</v>
      </c>
      <c r="T11">
        <v>18</v>
      </c>
      <c r="U11">
        <v>0</v>
      </c>
      <c r="V11">
        <v>2</v>
      </c>
      <c r="W11">
        <v>0</v>
      </c>
      <c r="X11">
        <v>1</v>
      </c>
      <c r="Y11">
        <v>1</v>
      </c>
      <c r="Z11">
        <v>0</v>
      </c>
      <c r="AA11">
        <v>0</v>
      </c>
      <c r="AB11">
        <v>80</v>
      </c>
      <c r="AC11">
        <v>2</v>
      </c>
      <c r="AD11">
        <v>-3</v>
      </c>
      <c r="AE11">
        <v>-3</v>
      </c>
      <c r="AF11">
        <v>130</v>
      </c>
      <c r="AG11">
        <v>0</v>
      </c>
      <c r="AH11">
        <v>1</v>
      </c>
      <c r="AI11">
        <v>0</v>
      </c>
      <c r="AJ11">
        <v>50</v>
      </c>
      <c r="AK11">
        <v>-3</v>
      </c>
      <c r="AL11">
        <v>-3</v>
      </c>
      <c r="AM11">
        <v>-3</v>
      </c>
      <c r="AN11">
        <v>0</v>
      </c>
      <c r="AO11">
        <v>0</v>
      </c>
      <c r="AP11">
        <v>0</v>
      </c>
      <c r="AQ11">
        <v>1</v>
      </c>
      <c r="AR11">
        <v>0</v>
      </c>
      <c r="AS11">
        <v>0</v>
      </c>
      <c r="AT11">
        <v>0</v>
      </c>
      <c r="AU11">
        <v>5</v>
      </c>
      <c r="AV11">
        <v>80</v>
      </c>
      <c r="AW11">
        <v>2</v>
      </c>
      <c r="AX11">
        <v>2</v>
      </c>
      <c r="AY11">
        <v>-3</v>
      </c>
      <c r="AZ11">
        <v>-3</v>
      </c>
      <c r="BA11">
        <v>3</v>
      </c>
      <c r="BB11">
        <v>153</v>
      </c>
      <c r="BC11">
        <v>153</v>
      </c>
      <c r="BD11">
        <v>0</v>
      </c>
      <c r="BE11">
        <v>-181</v>
      </c>
      <c r="BH11">
        <v>15</v>
      </c>
      <c r="BI11">
        <v>0</v>
      </c>
      <c r="BJ11">
        <v>15</v>
      </c>
      <c r="BK11">
        <v>15</v>
      </c>
      <c r="BL11">
        <v>1</v>
      </c>
      <c r="BM11">
        <v>0</v>
      </c>
      <c r="BN11">
        <v>60</v>
      </c>
      <c r="BO11">
        <v>1</v>
      </c>
      <c r="BP11">
        <v>-3</v>
      </c>
      <c r="BQ11">
        <v>-3</v>
      </c>
      <c r="BR11">
        <v>20</v>
      </c>
      <c r="BS11">
        <v>90</v>
      </c>
      <c r="BT11">
        <v>1</v>
      </c>
      <c r="BU11">
        <v>43</v>
      </c>
      <c r="BV11">
        <v>14</v>
      </c>
      <c r="BW11">
        <v>1</v>
      </c>
      <c r="BX11">
        <v>1</v>
      </c>
      <c r="BY11">
        <v>1</v>
      </c>
      <c r="BZ11">
        <v>0</v>
      </c>
      <c r="CA11">
        <v>80</v>
      </c>
      <c r="CB11">
        <v>5</v>
      </c>
      <c r="CC11">
        <v>-3</v>
      </c>
      <c r="CD11">
        <v>-3</v>
      </c>
      <c r="CE11">
        <v>244</v>
      </c>
      <c r="CF11">
        <v>1</v>
      </c>
      <c r="CG11">
        <v>1</v>
      </c>
      <c r="CH11">
        <v>1</v>
      </c>
      <c r="CI11">
        <v>150</v>
      </c>
      <c r="CJ11">
        <v>-3</v>
      </c>
      <c r="CK11">
        <v>-3</v>
      </c>
      <c r="CL11">
        <v>-3</v>
      </c>
      <c r="CM11">
        <v>0</v>
      </c>
      <c r="CN11">
        <v>0</v>
      </c>
      <c r="CO11">
        <v>1</v>
      </c>
      <c r="CP11">
        <v>0</v>
      </c>
      <c r="CQ11">
        <v>0</v>
      </c>
      <c r="CR11">
        <v>0</v>
      </c>
      <c r="CS11">
        <v>5</v>
      </c>
      <c r="CT11">
        <v>0</v>
      </c>
      <c r="CU11">
        <v>140</v>
      </c>
      <c r="CV11">
        <v>3</v>
      </c>
      <c r="CW11">
        <v>6</v>
      </c>
      <c r="CX11">
        <v>-3</v>
      </c>
      <c r="CY11">
        <v>-3</v>
      </c>
      <c r="CZ11">
        <v>29</v>
      </c>
      <c r="DA11">
        <v>334</v>
      </c>
      <c r="DB11">
        <v>334</v>
      </c>
      <c r="DC11">
        <v>1</v>
      </c>
      <c r="DD11">
        <v>181</v>
      </c>
    </row>
    <row r="12" spans="1:109" x14ac:dyDescent="0.25">
      <c r="A12" t="s">
        <v>3720</v>
      </c>
      <c r="B12">
        <v>7</v>
      </c>
      <c r="C12">
        <v>1902</v>
      </c>
      <c r="D12">
        <v>4063</v>
      </c>
      <c r="E12">
        <v>599</v>
      </c>
      <c r="F12">
        <v>4091</v>
      </c>
      <c r="G12">
        <v>2637</v>
      </c>
      <c r="H12">
        <v>6695</v>
      </c>
      <c r="I12">
        <v>10</v>
      </c>
      <c r="J12">
        <v>0</v>
      </c>
      <c r="K12">
        <v>6</v>
      </c>
      <c r="L12">
        <v>6</v>
      </c>
      <c r="M12">
        <v>1</v>
      </c>
      <c r="N12">
        <v>0</v>
      </c>
      <c r="O12">
        <v>60</v>
      </c>
      <c r="P12">
        <v>1</v>
      </c>
      <c r="Q12">
        <v>-3</v>
      </c>
      <c r="R12">
        <v>-3</v>
      </c>
      <c r="S12">
        <v>20</v>
      </c>
      <c r="T12">
        <v>76</v>
      </c>
      <c r="U12">
        <v>0</v>
      </c>
      <c r="V12">
        <v>0</v>
      </c>
      <c r="W12">
        <v>0</v>
      </c>
      <c r="X12">
        <v>1</v>
      </c>
      <c r="Y12">
        <v>1</v>
      </c>
      <c r="Z12">
        <v>1</v>
      </c>
      <c r="AA12">
        <v>0</v>
      </c>
      <c r="AB12">
        <v>80</v>
      </c>
      <c r="AC12">
        <v>5</v>
      </c>
      <c r="AD12">
        <v>-3</v>
      </c>
      <c r="AE12">
        <v>-3</v>
      </c>
      <c r="AF12">
        <v>180</v>
      </c>
      <c r="AG12">
        <v>1</v>
      </c>
      <c r="AH12">
        <v>1</v>
      </c>
      <c r="AI12">
        <v>0</v>
      </c>
      <c r="AJ12">
        <v>100</v>
      </c>
      <c r="AK12">
        <v>-3</v>
      </c>
      <c r="AL12">
        <v>-3</v>
      </c>
      <c r="AM12">
        <v>-3</v>
      </c>
      <c r="AN12">
        <v>0</v>
      </c>
      <c r="AO12">
        <v>0</v>
      </c>
      <c r="AP12">
        <v>0</v>
      </c>
      <c r="AQ12">
        <v>0</v>
      </c>
      <c r="AR12">
        <v>3</v>
      </c>
      <c r="AS12">
        <v>0</v>
      </c>
      <c r="AT12">
        <v>75</v>
      </c>
      <c r="AU12">
        <v>0</v>
      </c>
      <c r="AV12">
        <v>140</v>
      </c>
      <c r="AW12">
        <v>3</v>
      </c>
      <c r="AX12">
        <v>6</v>
      </c>
      <c r="AY12">
        <v>-3</v>
      </c>
      <c r="AZ12">
        <v>-3</v>
      </c>
      <c r="BA12">
        <v>6</v>
      </c>
      <c r="BB12">
        <v>256</v>
      </c>
      <c r="BC12">
        <v>256</v>
      </c>
      <c r="BD12">
        <v>0</v>
      </c>
      <c r="BE12">
        <v>-25</v>
      </c>
      <c r="BH12">
        <v>10</v>
      </c>
      <c r="BI12">
        <v>0</v>
      </c>
      <c r="BJ12">
        <v>5</v>
      </c>
      <c r="BK12">
        <v>5</v>
      </c>
      <c r="BL12">
        <v>1</v>
      </c>
      <c r="BM12">
        <v>0</v>
      </c>
      <c r="BN12">
        <v>60</v>
      </c>
      <c r="BO12">
        <v>1</v>
      </c>
      <c r="BP12">
        <v>-3</v>
      </c>
      <c r="BQ12">
        <v>-3</v>
      </c>
      <c r="BR12">
        <v>20</v>
      </c>
      <c r="BS12">
        <v>75</v>
      </c>
      <c r="BT12">
        <v>0</v>
      </c>
      <c r="BU12">
        <v>5</v>
      </c>
      <c r="BV12">
        <v>1</v>
      </c>
      <c r="BW12">
        <v>1</v>
      </c>
      <c r="BX12">
        <v>1</v>
      </c>
      <c r="BY12">
        <v>1</v>
      </c>
      <c r="BZ12">
        <v>0</v>
      </c>
      <c r="CA12">
        <v>80</v>
      </c>
      <c r="CB12">
        <v>5</v>
      </c>
      <c r="CC12">
        <v>-3</v>
      </c>
      <c r="CD12">
        <v>-3</v>
      </c>
      <c r="CE12">
        <v>131</v>
      </c>
      <c r="CF12">
        <v>0</v>
      </c>
      <c r="CG12">
        <v>1</v>
      </c>
      <c r="CH12">
        <v>0</v>
      </c>
      <c r="CI12">
        <v>50</v>
      </c>
      <c r="CJ12">
        <v>-3</v>
      </c>
      <c r="CK12">
        <v>-3</v>
      </c>
      <c r="CL12">
        <v>-3</v>
      </c>
      <c r="CM12">
        <v>0</v>
      </c>
      <c r="CN12">
        <v>0</v>
      </c>
      <c r="CO12">
        <v>0</v>
      </c>
      <c r="CP12">
        <v>0</v>
      </c>
      <c r="CQ12">
        <v>0</v>
      </c>
      <c r="CR12">
        <v>3</v>
      </c>
      <c r="CS12">
        <v>0</v>
      </c>
      <c r="CT12">
        <v>75</v>
      </c>
      <c r="CU12">
        <v>140</v>
      </c>
      <c r="CV12">
        <v>3</v>
      </c>
      <c r="CW12">
        <v>6</v>
      </c>
      <c r="CX12">
        <v>-3</v>
      </c>
      <c r="CY12">
        <v>-3</v>
      </c>
      <c r="CZ12">
        <v>6</v>
      </c>
      <c r="DA12">
        <v>281</v>
      </c>
      <c r="DB12">
        <v>281</v>
      </c>
      <c r="DC12">
        <v>1</v>
      </c>
      <c r="DD12">
        <v>25</v>
      </c>
    </row>
    <row r="13" spans="1:109" x14ac:dyDescent="0.25">
      <c r="A13" t="s">
        <v>3720</v>
      </c>
      <c r="B13">
        <v>8</v>
      </c>
      <c r="C13">
        <v>6314</v>
      </c>
      <c r="D13">
        <v>3802</v>
      </c>
      <c r="E13">
        <v>2974</v>
      </c>
      <c r="F13">
        <v>1937</v>
      </c>
      <c r="G13">
        <v>932</v>
      </c>
      <c r="H13">
        <v>5293</v>
      </c>
      <c r="I13">
        <v>15</v>
      </c>
      <c r="J13">
        <v>0</v>
      </c>
      <c r="K13">
        <v>0</v>
      </c>
      <c r="L13">
        <v>0</v>
      </c>
      <c r="M13">
        <v>1</v>
      </c>
      <c r="N13">
        <v>0</v>
      </c>
      <c r="O13">
        <v>60</v>
      </c>
      <c r="P13">
        <v>1</v>
      </c>
      <c r="Q13">
        <v>-3</v>
      </c>
      <c r="R13">
        <v>-3</v>
      </c>
      <c r="S13">
        <v>20</v>
      </c>
      <c r="T13">
        <v>75</v>
      </c>
      <c r="U13">
        <v>0</v>
      </c>
      <c r="V13">
        <v>0</v>
      </c>
      <c r="W13">
        <v>0</v>
      </c>
      <c r="X13">
        <v>1</v>
      </c>
      <c r="Y13">
        <v>1</v>
      </c>
      <c r="Z13">
        <v>1</v>
      </c>
      <c r="AA13">
        <v>1</v>
      </c>
      <c r="AB13">
        <v>120</v>
      </c>
      <c r="AC13">
        <v>11</v>
      </c>
      <c r="AD13">
        <v>-3</v>
      </c>
      <c r="AE13">
        <v>-3</v>
      </c>
      <c r="AF13">
        <v>170</v>
      </c>
      <c r="AG13">
        <v>1</v>
      </c>
      <c r="AH13">
        <v>0</v>
      </c>
      <c r="AI13">
        <v>0</v>
      </c>
      <c r="AJ13">
        <v>50</v>
      </c>
      <c r="AK13">
        <v>-3</v>
      </c>
      <c r="AL13">
        <v>-3</v>
      </c>
      <c r="AM13">
        <v>-3</v>
      </c>
      <c r="AN13">
        <v>0</v>
      </c>
      <c r="AO13">
        <v>1</v>
      </c>
      <c r="AP13">
        <v>0</v>
      </c>
      <c r="AQ13">
        <v>0</v>
      </c>
      <c r="AR13">
        <v>0</v>
      </c>
      <c r="AS13">
        <v>0</v>
      </c>
      <c r="AT13">
        <v>0</v>
      </c>
      <c r="AU13">
        <v>0</v>
      </c>
      <c r="AV13">
        <v>180</v>
      </c>
      <c r="AW13">
        <v>4</v>
      </c>
      <c r="AX13">
        <v>12</v>
      </c>
      <c r="AY13">
        <v>-3</v>
      </c>
      <c r="AZ13">
        <v>-3</v>
      </c>
      <c r="BA13">
        <v>0</v>
      </c>
      <c r="BB13">
        <v>245</v>
      </c>
      <c r="BC13">
        <v>345</v>
      </c>
      <c r="BD13">
        <v>0</v>
      </c>
      <c r="BE13">
        <v>-23</v>
      </c>
      <c r="BH13">
        <v>5</v>
      </c>
      <c r="BI13">
        <v>0</v>
      </c>
      <c r="BJ13">
        <v>3</v>
      </c>
      <c r="BK13">
        <v>3</v>
      </c>
      <c r="BL13">
        <v>0</v>
      </c>
      <c r="BM13">
        <v>0</v>
      </c>
      <c r="BN13">
        <v>0</v>
      </c>
      <c r="BO13">
        <v>0</v>
      </c>
      <c r="BP13">
        <v>-3</v>
      </c>
      <c r="BQ13">
        <v>-3</v>
      </c>
      <c r="BR13">
        <v>0</v>
      </c>
      <c r="BS13">
        <v>8</v>
      </c>
      <c r="BT13">
        <v>0</v>
      </c>
      <c r="BU13">
        <v>0</v>
      </c>
      <c r="BV13">
        <v>0</v>
      </c>
      <c r="BW13">
        <v>1</v>
      </c>
      <c r="BX13">
        <v>1</v>
      </c>
      <c r="BY13">
        <v>1</v>
      </c>
      <c r="BZ13">
        <v>1</v>
      </c>
      <c r="CA13">
        <v>160</v>
      </c>
      <c r="CB13">
        <v>12</v>
      </c>
      <c r="CC13">
        <v>-3</v>
      </c>
      <c r="CD13">
        <v>-3</v>
      </c>
      <c r="CE13">
        <v>260</v>
      </c>
      <c r="CF13">
        <v>0</v>
      </c>
      <c r="CG13">
        <v>1</v>
      </c>
      <c r="CH13">
        <v>1</v>
      </c>
      <c r="CI13">
        <v>100</v>
      </c>
      <c r="CJ13">
        <v>-3</v>
      </c>
      <c r="CK13">
        <v>-3</v>
      </c>
      <c r="CL13">
        <v>-3</v>
      </c>
      <c r="CM13">
        <v>0</v>
      </c>
      <c r="CN13">
        <v>1</v>
      </c>
      <c r="CO13">
        <v>0</v>
      </c>
      <c r="CP13">
        <v>0</v>
      </c>
      <c r="CQ13">
        <v>0</v>
      </c>
      <c r="CR13">
        <v>0</v>
      </c>
      <c r="CS13">
        <v>0</v>
      </c>
      <c r="CT13">
        <v>0</v>
      </c>
      <c r="CU13">
        <v>160</v>
      </c>
      <c r="CV13">
        <v>4</v>
      </c>
      <c r="CW13">
        <v>12</v>
      </c>
      <c r="CX13">
        <v>-3</v>
      </c>
      <c r="CY13">
        <v>-3</v>
      </c>
      <c r="CZ13">
        <v>3</v>
      </c>
      <c r="DA13">
        <v>268</v>
      </c>
      <c r="DB13">
        <v>368</v>
      </c>
      <c r="DC13">
        <v>1</v>
      </c>
      <c r="DD13">
        <v>23</v>
      </c>
    </row>
    <row r="14" spans="1:109" x14ac:dyDescent="0.25">
      <c r="A14" t="s">
        <v>3720</v>
      </c>
      <c r="B14">
        <v>9</v>
      </c>
      <c r="C14">
        <v>3024</v>
      </c>
      <c r="D14">
        <v>5006</v>
      </c>
      <c r="E14">
        <v>2359</v>
      </c>
      <c r="F14">
        <v>2556</v>
      </c>
      <c r="G14">
        <v>3128</v>
      </c>
      <c r="H14">
        <v>4911</v>
      </c>
      <c r="I14">
        <v>15</v>
      </c>
      <c r="J14">
        <v>0</v>
      </c>
      <c r="K14">
        <v>0</v>
      </c>
      <c r="L14">
        <v>0</v>
      </c>
      <c r="M14">
        <v>1</v>
      </c>
      <c r="N14">
        <v>0</v>
      </c>
      <c r="O14">
        <v>60</v>
      </c>
      <c r="P14">
        <v>1</v>
      </c>
      <c r="Q14">
        <v>-3</v>
      </c>
      <c r="R14">
        <v>-3</v>
      </c>
      <c r="S14">
        <v>20</v>
      </c>
      <c r="T14">
        <v>75</v>
      </c>
      <c r="U14">
        <v>0</v>
      </c>
      <c r="V14">
        <v>0</v>
      </c>
      <c r="W14">
        <v>0</v>
      </c>
      <c r="X14">
        <v>1</v>
      </c>
      <c r="Y14">
        <v>1</v>
      </c>
      <c r="Z14">
        <v>1</v>
      </c>
      <c r="AA14">
        <v>0</v>
      </c>
      <c r="AB14">
        <v>80</v>
      </c>
      <c r="AC14">
        <v>5</v>
      </c>
      <c r="AD14">
        <v>-3</v>
      </c>
      <c r="AE14">
        <v>-3</v>
      </c>
      <c r="AF14">
        <v>180</v>
      </c>
      <c r="AG14">
        <v>0</v>
      </c>
      <c r="AH14">
        <v>1</v>
      </c>
      <c r="AI14">
        <v>1</v>
      </c>
      <c r="AJ14">
        <v>100</v>
      </c>
      <c r="AK14">
        <v>-3</v>
      </c>
      <c r="AL14">
        <v>-3</v>
      </c>
      <c r="AM14">
        <v>-3</v>
      </c>
      <c r="AN14">
        <v>0</v>
      </c>
      <c r="AO14">
        <v>0</v>
      </c>
      <c r="AP14">
        <v>0</v>
      </c>
      <c r="AQ14">
        <v>0</v>
      </c>
      <c r="AR14">
        <v>0</v>
      </c>
      <c r="AS14">
        <v>0</v>
      </c>
      <c r="AT14">
        <v>0</v>
      </c>
      <c r="AU14">
        <v>0</v>
      </c>
      <c r="AV14">
        <v>140</v>
      </c>
      <c r="AW14">
        <v>3</v>
      </c>
      <c r="AX14">
        <v>6</v>
      </c>
      <c r="AY14">
        <v>-3</v>
      </c>
      <c r="AZ14">
        <v>-3</v>
      </c>
      <c r="BA14">
        <v>0</v>
      </c>
      <c r="BB14">
        <v>255</v>
      </c>
      <c r="BC14">
        <v>255</v>
      </c>
      <c r="BD14">
        <v>1</v>
      </c>
      <c r="BE14">
        <v>71</v>
      </c>
      <c r="BH14">
        <v>10</v>
      </c>
      <c r="BI14">
        <v>0</v>
      </c>
      <c r="BJ14">
        <v>2</v>
      </c>
      <c r="BK14">
        <v>2</v>
      </c>
      <c r="BL14">
        <v>0</v>
      </c>
      <c r="BM14">
        <v>0</v>
      </c>
      <c r="BN14">
        <v>0</v>
      </c>
      <c r="BO14">
        <v>0</v>
      </c>
      <c r="BP14">
        <v>-3</v>
      </c>
      <c r="BQ14">
        <v>-3</v>
      </c>
      <c r="BR14">
        <v>0</v>
      </c>
      <c r="BS14">
        <v>12</v>
      </c>
      <c r="BT14">
        <v>0</v>
      </c>
      <c r="BU14">
        <v>7</v>
      </c>
      <c r="BV14">
        <v>2</v>
      </c>
      <c r="BW14">
        <v>1</v>
      </c>
      <c r="BX14">
        <v>1</v>
      </c>
      <c r="BY14">
        <v>1</v>
      </c>
      <c r="BZ14">
        <v>0</v>
      </c>
      <c r="CA14">
        <v>120</v>
      </c>
      <c r="CB14">
        <v>6</v>
      </c>
      <c r="CC14">
        <v>-3</v>
      </c>
      <c r="CD14">
        <v>-3</v>
      </c>
      <c r="CE14">
        <v>172</v>
      </c>
      <c r="CF14">
        <v>0</v>
      </c>
      <c r="CG14">
        <v>0</v>
      </c>
      <c r="CH14">
        <v>1</v>
      </c>
      <c r="CI14">
        <v>50</v>
      </c>
      <c r="CJ14">
        <v>-3</v>
      </c>
      <c r="CK14">
        <v>-3</v>
      </c>
      <c r="CL14">
        <v>-3</v>
      </c>
      <c r="CM14">
        <v>0</v>
      </c>
      <c r="CN14">
        <v>0</v>
      </c>
      <c r="CO14">
        <v>0</v>
      </c>
      <c r="CP14">
        <v>0</v>
      </c>
      <c r="CQ14">
        <v>0</v>
      </c>
      <c r="CR14">
        <v>0</v>
      </c>
      <c r="CS14">
        <v>0</v>
      </c>
      <c r="CT14">
        <v>0</v>
      </c>
      <c r="CU14">
        <v>120</v>
      </c>
      <c r="CV14">
        <v>3</v>
      </c>
      <c r="CW14">
        <v>6</v>
      </c>
      <c r="CX14">
        <v>-3</v>
      </c>
      <c r="CY14">
        <v>-3</v>
      </c>
      <c r="CZ14">
        <v>4</v>
      </c>
      <c r="DA14">
        <v>184</v>
      </c>
      <c r="DB14">
        <v>184</v>
      </c>
      <c r="DC14">
        <v>0</v>
      </c>
      <c r="DD14">
        <v>-71</v>
      </c>
    </row>
    <row r="15" spans="1:109" x14ac:dyDescent="0.25">
      <c r="A15" t="s">
        <v>3720</v>
      </c>
      <c r="B15">
        <v>10</v>
      </c>
      <c r="C15">
        <v>1648</v>
      </c>
      <c r="D15">
        <v>3925</v>
      </c>
      <c r="E15">
        <v>4990</v>
      </c>
      <c r="F15">
        <v>3238</v>
      </c>
      <c r="G15">
        <v>4125</v>
      </c>
      <c r="H15">
        <v>6704</v>
      </c>
      <c r="I15">
        <v>15</v>
      </c>
      <c r="J15">
        <v>0</v>
      </c>
      <c r="K15">
        <v>0</v>
      </c>
      <c r="L15">
        <v>0</v>
      </c>
      <c r="M15">
        <v>0</v>
      </c>
      <c r="N15">
        <v>0</v>
      </c>
      <c r="O15">
        <v>0</v>
      </c>
      <c r="P15">
        <v>0</v>
      </c>
      <c r="Q15">
        <v>-3</v>
      </c>
      <c r="R15">
        <v>-3</v>
      </c>
      <c r="S15">
        <v>0</v>
      </c>
      <c r="T15">
        <v>15</v>
      </c>
      <c r="U15">
        <v>0</v>
      </c>
      <c r="V15">
        <v>27</v>
      </c>
      <c r="W15">
        <v>9</v>
      </c>
      <c r="X15">
        <v>1</v>
      </c>
      <c r="Y15">
        <v>1</v>
      </c>
      <c r="Z15">
        <v>1</v>
      </c>
      <c r="AA15">
        <v>0</v>
      </c>
      <c r="AB15">
        <v>120</v>
      </c>
      <c r="AC15">
        <v>6</v>
      </c>
      <c r="AD15">
        <v>-3</v>
      </c>
      <c r="AE15">
        <v>-3</v>
      </c>
      <c r="AF15">
        <v>229</v>
      </c>
      <c r="AG15">
        <v>1</v>
      </c>
      <c r="AH15">
        <v>0</v>
      </c>
      <c r="AI15">
        <v>1</v>
      </c>
      <c r="AJ15">
        <v>100</v>
      </c>
      <c r="AK15">
        <v>-3</v>
      </c>
      <c r="AL15">
        <v>-3</v>
      </c>
      <c r="AM15">
        <v>-3</v>
      </c>
      <c r="AN15">
        <v>0</v>
      </c>
      <c r="AO15">
        <v>0</v>
      </c>
      <c r="AP15">
        <v>0</v>
      </c>
      <c r="AQ15">
        <v>0</v>
      </c>
      <c r="AR15">
        <v>0</v>
      </c>
      <c r="AS15">
        <v>0</v>
      </c>
      <c r="AT15">
        <v>0</v>
      </c>
      <c r="AU15">
        <v>0</v>
      </c>
      <c r="AV15">
        <v>120</v>
      </c>
      <c r="AW15">
        <v>3</v>
      </c>
      <c r="AX15">
        <v>6</v>
      </c>
      <c r="AY15">
        <v>-3</v>
      </c>
      <c r="AZ15">
        <v>-3</v>
      </c>
      <c r="BA15">
        <v>9</v>
      </c>
      <c r="BB15">
        <v>244</v>
      </c>
      <c r="BC15">
        <v>244</v>
      </c>
      <c r="BD15">
        <v>1</v>
      </c>
      <c r="BE15">
        <v>9</v>
      </c>
      <c r="BH15">
        <v>15</v>
      </c>
      <c r="BI15">
        <v>0</v>
      </c>
      <c r="BJ15">
        <v>0</v>
      </c>
      <c r="BK15">
        <v>0</v>
      </c>
      <c r="BL15">
        <v>0</v>
      </c>
      <c r="BM15">
        <v>0</v>
      </c>
      <c r="BN15">
        <v>0</v>
      </c>
      <c r="BO15">
        <v>0</v>
      </c>
      <c r="BP15">
        <v>-3</v>
      </c>
      <c r="BQ15">
        <v>-3</v>
      </c>
      <c r="BR15">
        <v>0</v>
      </c>
      <c r="BS15">
        <v>15</v>
      </c>
      <c r="BT15">
        <v>0</v>
      </c>
      <c r="BU15">
        <v>0</v>
      </c>
      <c r="BV15">
        <v>0</v>
      </c>
      <c r="BW15">
        <v>1</v>
      </c>
      <c r="BX15">
        <v>1</v>
      </c>
      <c r="BY15">
        <v>1</v>
      </c>
      <c r="BZ15">
        <v>0</v>
      </c>
      <c r="CA15">
        <v>120</v>
      </c>
      <c r="CB15">
        <v>6</v>
      </c>
      <c r="CC15">
        <v>-3</v>
      </c>
      <c r="CD15">
        <v>-3</v>
      </c>
      <c r="CE15">
        <v>220</v>
      </c>
      <c r="CF15">
        <v>0</v>
      </c>
      <c r="CG15">
        <v>1</v>
      </c>
      <c r="CH15">
        <v>1</v>
      </c>
      <c r="CI15">
        <v>100</v>
      </c>
      <c r="CJ15">
        <v>-3</v>
      </c>
      <c r="CK15">
        <v>-3</v>
      </c>
      <c r="CL15">
        <v>-3</v>
      </c>
      <c r="CM15">
        <v>0</v>
      </c>
      <c r="CN15">
        <v>0</v>
      </c>
      <c r="CO15">
        <v>0</v>
      </c>
      <c r="CP15">
        <v>0</v>
      </c>
      <c r="CQ15">
        <v>0</v>
      </c>
      <c r="CR15">
        <v>0</v>
      </c>
      <c r="CS15">
        <v>0</v>
      </c>
      <c r="CT15">
        <v>0</v>
      </c>
      <c r="CU15">
        <v>120</v>
      </c>
      <c r="CV15">
        <v>3</v>
      </c>
      <c r="CW15">
        <v>6</v>
      </c>
      <c r="CX15">
        <v>-3</v>
      </c>
      <c r="CY15">
        <v>-3</v>
      </c>
      <c r="CZ15">
        <v>0</v>
      </c>
      <c r="DA15">
        <v>235</v>
      </c>
      <c r="DB15">
        <v>235</v>
      </c>
      <c r="DC15">
        <v>0</v>
      </c>
      <c r="DD15">
        <v>-9</v>
      </c>
    </row>
    <row r="16" spans="1:109" x14ac:dyDescent="0.25">
      <c r="A16" t="s">
        <v>3720</v>
      </c>
      <c r="B16">
        <v>11</v>
      </c>
      <c r="C16">
        <v>2122</v>
      </c>
      <c r="D16">
        <v>1425</v>
      </c>
      <c r="E16">
        <v>3196</v>
      </c>
      <c r="F16">
        <v>3256</v>
      </c>
      <c r="G16">
        <v>6414</v>
      </c>
      <c r="H16">
        <v>6133</v>
      </c>
      <c r="I16">
        <v>15</v>
      </c>
      <c r="J16">
        <v>0</v>
      </c>
      <c r="K16">
        <v>34</v>
      </c>
      <c r="L16">
        <v>34</v>
      </c>
      <c r="M16">
        <v>1</v>
      </c>
      <c r="N16">
        <v>0</v>
      </c>
      <c r="O16">
        <v>60</v>
      </c>
      <c r="P16">
        <v>1</v>
      </c>
      <c r="Q16">
        <v>-3</v>
      </c>
      <c r="R16">
        <v>-3</v>
      </c>
      <c r="S16">
        <v>20</v>
      </c>
      <c r="T16">
        <v>109</v>
      </c>
      <c r="U16">
        <v>0</v>
      </c>
      <c r="V16">
        <v>23</v>
      </c>
      <c r="W16">
        <v>7</v>
      </c>
      <c r="X16">
        <v>1</v>
      </c>
      <c r="Y16">
        <v>1</v>
      </c>
      <c r="Z16">
        <v>1</v>
      </c>
      <c r="AA16">
        <v>1</v>
      </c>
      <c r="AB16">
        <v>120</v>
      </c>
      <c r="AC16">
        <v>11</v>
      </c>
      <c r="AD16">
        <v>-3</v>
      </c>
      <c r="AE16">
        <v>-3</v>
      </c>
      <c r="AF16">
        <v>277</v>
      </c>
      <c r="AG16">
        <v>1</v>
      </c>
      <c r="AH16">
        <v>1</v>
      </c>
      <c r="AI16">
        <v>1</v>
      </c>
      <c r="AJ16">
        <v>150</v>
      </c>
      <c r="AK16">
        <v>-3</v>
      </c>
      <c r="AL16">
        <v>-3</v>
      </c>
      <c r="AM16">
        <v>-3</v>
      </c>
      <c r="AN16">
        <v>1</v>
      </c>
      <c r="AO16">
        <v>1</v>
      </c>
      <c r="AP16">
        <v>0</v>
      </c>
      <c r="AQ16">
        <v>0</v>
      </c>
      <c r="AR16">
        <v>0</v>
      </c>
      <c r="AS16">
        <v>0</v>
      </c>
      <c r="AT16">
        <v>0</v>
      </c>
      <c r="AU16">
        <v>0</v>
      </c>
      <c r="AV16">
        <v>180</v>
      </c>
      <c r="AW16">
        <v>4</v>
      </c>
      <c r="AX16">
        <v>12</v>
      </c>
      <c r="AY16">
        <v>-3</v>
      </c>
      <c r="AZ16">
        <v>-3</v>
      </c>
      <c r="BA16">
        <v>41</v>
      </c>
      <c r="BB16">
        <v>386</v>
      </c>
      <c r="BC16">
        <v>506</v>
      </c>
      <c r="BD16">
        <v>1</v>
      </c>
      <c r="BE16">
        <v>136</v>
      </c>
      <c r="BH16">
        <v>10</v>
      </c>
      <c r="BI16">
        <v>0</v>
      </c>
      <c r="BJ16">
        <v>0</v>
      </c>
      <c r="BK16">
        <v>0</v>
      </c>
      <c r="BL16">
        <v>1</v>
      </c>
      <c r="BM16">
        <v>0</v>
      </c>
      <c r="BN16">
        <v>60</v>
      </c>
      <c r="BO16">
        <v>1</v>
      </c>
      <c r="BP16">
        <v>-3</v>
      </c>
      <c r="BQ16">
        <v>-3</v>
      </c>
      <c r="BR16">
        <v>20</v>
      </c>
      <c r="BS16">
        <v>70</v>
      </c>
      <c r="BT16">
        <v>0</v>
      </c>
      <c r="BU16">
        <v>0</v>
      </c>
      <c r="BV16">
        <v>0</v>
      </c>
      <c r="BW16">
        <v>1</v>
      </c>
      <c r="BX16">
        <v>1</v>
      </c>
      <c r="BY16">
        <v>1</v>
      </c>
      <c r="BZ16">
        <v>0</v>
      </c>
      <c r="CA16">
        <v>80</v>
      </c>
      <c r="CB16">
        <v>5</v>
      </c>
      <c r="CC16">
        <v>-3</v>
      </c>
      <c r="CD16">
        <v>-3</v>
      </c>
      <c r="CE16">
        <v>180</v>
      </c>
      <c r="CF16">
        <v>1</v>
      </c>
      <c r="CG16">
        <v>0</v>
      </c>
      <c r="CH16">
        <v>1</v>
      </c>
      <c r="CI16">
        <v>100</v>
      </c>
      <c r="CJ16">
        <v>-3</v>
      </c>
      <c r="CK16">
        <v>-3</v>
      </c>
      <c r="CL16">
        <v>-3</v>
      </c>
      <c r="CM16">
        <v>0</v>
      </c>
      <c r="CN16">
        <v>0</v>
      </c>
      <c r="CO16">
        <v>0</v>
      </c>
      <c r="CP16">
        <v>0</v>
      </c>
      <c r="CQ16">
        <v>0</v>
      </c>
      <c r="CR16">
        <v>0</v>
      </c>
      <c r="CS16">
        <v>0</v>
      </c>
      <c r="CT16">
        <v>0</v>
      </c>
      <c r="CU16">
        <v>140</v>
      </c>
      <c r="CV16">
        <v>3</v>
      </c>
      <c r="CW16">
        <v>6</v>
      </c>
      <c r="CX16">
        <v>-3</v>
      </c>
      <c r="CY16">
        <v>-3</v>
      </c>
      <c r="CZ16">
        <v>0</v>
      </c>
      <c r="DA16">
        <v>250</v>
      </c>
      <c r="DB16">
        <v>250</v>
      </c>
      <c r="DC16">
        <v>0</v>
      </c>
      <c r="DD16">
        <v>-136</v>
      </c>
    </row>
    <row r="17" spans="1:108" x14ac:dyDescent="0.25">
      <c r="A17" t="s">
        <v>3720</v>
      </c>
      <c r="B17">
        <v>12</v>
      </c>
      <c r="C17">
        <v>1690</v>
      </c>
      <c r="D17">
        <v>3490</v>
      </c>
      <c r="E17">
        <v>5526</v>
      </c>
      <c r="F17">
        <v>4091</v>
      </c>
      <c r="G17">
        <v>3339</v>
      </c>
      <c r="H17">
        <v>5985</v>
      </c>
      <c r="I17">
        <v>15</v>
      </c>
      <c r="J17">
        <v>0</v>
      </c>
      <c r="K17">
        <v>40</v>
      </c>
      <c r="L17">
        <v>40</v>
      </c>
      <c r="M17">
        <v>0</v>
      </c>
      <c r="N17">
        <v>0</v>
      </c>
      <c r="O17">
        <v>0</v>
      </c>
      <c r="P17">
        <v>0</v>
      </c>
      <c r="Q17">
        <v>-3</v>
      </c>
      <c r="R17">
        <v>-3</v>
      </c>
      <c r="S17">
        <v>0</v>
      </c>
      <c r="T17">
        <v>55</v>
      </c>
      <c r="U17">
        <v>0</v>
      </c>
      <c r="V17">
        <v>18</v>
      </c>
      <c r="W17">
        <v>6</v>
      </c>
      <c r="X17">
        <v>1</v>
      </c>
      <c r="Y17">
        <v>1</v>
      </c>
      <c r="Z17">
        <v>1</v>
      </c>
      <c r="AA17">
        <v>0</v>
      </c>
      <c r="AB17">
        <v>120</v>
      </c>
      <c r="AC17">
        <v>6</v>
      </c>
      <c r="AD17">
        <v>-3</v>
      </c>
      <c r="AE17">
        <v>-3</v>
      </c>
      <c r="AF17">
        <v>276</v>
      </c>
      <c r="AG17">
        <v>1</v>
      </c>
      <c r="AH17">
        <v>1</v>
      </c>
      <c r="AI17">
        <v>1</v>
      </c>
      <c r="AJ17">
        <v>150</v>
      </c>
      <c r="AK17">
        <v>-3</v>
      </c>
      <c r="AL17">
        <v>-3</v>
      </c>
      <c r="AM17">
        <v>-3</v>
      </c>
      <c r="AN17">
        <v>1</v>
      </c>
      <c r="AO17">
        <v>0</v>
      </c>
      <c r="AP17">
        <v>0</v>
      </c>
      <c r="AQ17">
        <v>1</v>
      </c>
      <c r="AR17">
        <v>1</v>
      </c>
      <c r="AS17">
        <v>0</v>
      </c>
      <c r="AT17">
        <v>25</v>
      </c>
      <c r="AU17">
        <v>5</v>
      </c>
      <c r="AV17">
        <v>120</v>
      </c>
      <c r="AW17">
        <v>3</v>
      </c>
      <c r="AX17">
        <v>6</v>
      </c>
      <c r="AY17">
        <v>-3</v>
      </c>
      <c r="AZ17">
        <v>-3</v>
      </c>
      <c r="BA17">
        <v>46</v>
      </c>
      <c r="BB17">
        <v>336</v>
      </c>
      <c r="BC17">
        <v>356</v>
      </c>
      <c r="BD17">
        <v>1</v>
      </c>
      <c r="BE17">
        <v>75</v>
      </c>
      <c r="BH17">
        <v>15</v>
      </c>
      <c r="BI17">
        <v>0</v>
      </c>
      <c r="BJ17">
        <v>17</v>
      </c>
      <c r="BK17">
        <v>17</v>
      </c>
      <c r="BL17">
        <v>0</v>
      </c>
      <c r="BM17">
        <v>0</v>
      </c>
      <c r="BN17">
        <v>0</v>
      </c>
      <c r="BO17">
        <v>0</v>
      </c>
      <c r="BP17">
        <v>-3</v>
      </c>
      <c r="BQ17">
        <v>-3</v>
      </c>
      <c r="BR17">
        <v>0</v>
      </c>
      <c r="BS17">
        <v>32</v>
      </c>
      <c r="BT17">
        <v>0</v>
      </c>
      <c r="BU17">
        <v>73</v>
      </c>
      <c r="BV17">
        <v>24</v>
      </c>
      <c r="BW17">
        <v>1</v>
      </c>
      <c r="BX17">
        <v>1</v>
      </c>
      <c r="BY17">
        <v>0</v>
      </c>
      <c r="BZ17">
        <v>0</v>
      </c>
      <c r="CA17">
        <v>80</v>
      </c>
      <c r="CB17">
        <v>2</v>
      </c>
      <c r="CC17">
        <v>-3</v>
      </c>
      <c r="CD17">
        <v>-3</v>
      </c>
      <c r="CE17">
        <v>204</v>
      </c>
      <c r="CF17">
        <v>0</v>
      </c>
      <c r="CG17">
        <v>1</v>
      </c>
      <c r="CH17">
        <v>1</v>
      </c>
      <c r="CI17">
        <v>100</v>
      </c>
      <c r="CJ17">
        <v>-3</v>
      </c>
      <c r="CK17">
        <v>-3</v>
      </c>
      <c r="CL17">
        <v>-3</v>
      </c>
      <c r="CM17">
        <v>1</v>
      </c>
      <c r="CN17">
        <v>0</v>
      </c>
      <c r="CO17">
        <v>1</v>
      </c>
      <c r="CP17">
        <v>0</v>
      </c>
      <c r="CQ17">
        <v>0</v>
      </c>
      <c r="CR17">
        <v>1</v>
      </c>
      <c r="CS17">
        <v>5</v>
      </c>
      <c r="CT17">
        <v>25</v>
      </c>
      <c r="CU17">
        <v>80</v>
      </c>
      <c r="CV17">
        <v>2</v>
      </c>
      <c r="CW17">
        <v>2</v>
      </c>
      <c r="CX17">
        <v>-3</v>
      </c>
      <c r="CY17">
        <v>-3</v>
      </c>
      <c r="CZ17">
        <v>41</v>
      </c>
      <c r="DA17">
        <v>261</v>
      </c>
      <c r="DB17">
        <v>281</v>
      </c>
      <c r="DC17">
        <v>0</v>
      </c>
      <c r="DD17">
        <v>-75</v>
      </c>
    </row>
    <row r="18" spans="1:108" x14ac:dyDescent="0.25">
      <c r="A18" t="s">
        <v>3720</v>
      </c>
      <c r="B18">
        <v>13</v>
      </c>
      <c r="C18">
        <v>1902</v>
      </c>
      <c r="D18">
        <v>3674</v>
      </c>
      <c r="E18">
        <v>2974</v>
      </c>
      <c r="F18">
        <v>971</v>
      </c>
      <c r="G18">
        <v>179</v>
      </c>
      <c r="H18">
        <v>1266</v>
      </c>
      <c r="I18">
        <v>15</v>
      </c>
      <c r="J18">
        <v>0</v>
      </c>
      <c r="K18">
        <v>0</v>
      </c>
      <c r="L18">
        <v>0</v>
      </c>
      <c r="M18">
        <v>1</v>
      </c>
      <c r="N18">
        <v>0</v>
      </c>
      <c r="O18">
        <v>60</v>
      </c>
      <c r="P18">
        <v>1</v>
      </c>
      <c r="Q18">
        <v>-3</v>
      </c>
      <c r="R18">
        <v>-3</v>
      </c>
      <c r="S18">
        <v>20</v>
      </c>
      <c r="T18">
        <v>75</v>
      </c>
      <c r="U18">
        <v>0</v>
      </c>
      <c r="V18">
        <v>10</v>
      </c>
      <c r="W18">
        <v>3</v>
      </c>
      <c r="X18">
        <v>1</v>
      </c>
      <c r="Y18">
        <v>1</v>
      </c>
      <c r="Z18">
        <v>1</v>
      </c>
      <c r="AA18">
        <v>0</v>
      </c>
      <c r="AB18">
        <v>80</v>
      </c>
      <c r="AC18">
        <v>5</v>
      </c>
      <c r="AD18">
        <v>-3</v>
      </c>
      <c r="AE18">
        <v>-3</v>
      </c>
      <c r="AF18">
        <v>233</v>
      </c>
      <c r="AG18">
        <v>1</v>
      </c>
      <c r="AH18">
        <v>1</v>
      </c>
      <c r="AI18">
        <v>1</v>
      </c>
      <c r="AJ18">
        <v>150</v>
      </c>
      <c r="AK18">
        <v>-3</v>
      </c>
      <c r="AL18">
        <v>-3</v>
      </c>
      <c r="AM18">
        <v>-3</v>
      </c>
      <c r="AN18">
        <v>0</v>
      </c>
      <c r="AO18">
        <v>0</v>
      </c>
      <c r="AP18">
        <v>0</v>
      </c>
      <c r="AQ18">
        <v>1</v>
      </c>
      <c r="AR18">
        <v>0</v>
      </c>
      <c r="AS18">
        <v>0</v>
      </c>
      <c r="AT18">
        <v>0</v>
      </c>
      <c r="AU18">
        <v>5</v>
      </c>
      <c r="AV18">
        <v>140</v>
      </c>
      <c r="AW18">
        <v>3</v>
      </c>
      <c r="AX18">
        <v>6</v>
      </c>
      <c r="AY18">
        <v>-3</v>
      </c>
      <c r="AZ18">
        <v>-3</v>
      </c>
      <c r="BA18">
        <v>3</v>
      </c>
      <c r="BB18">
        <v>313</v>
      </c>
      <c r="BC18">
        <v>313</v>
      </c>
      <c r="BD18">
        <v>0</v>
      </c>
      <c r="BE18">
        <v>-12</v>
      </c>
      <c r="BH18">
        <v>15</v>
      </c>
      <c r="BI18">
        <v>0</v>
      </c>
      <c r="BJ18">
        <v>7</v>
      </c>
      <c r="BK18">
        <v>7</v>
      </c>
      <c r="BL18">
        <v>1</v>
      </c>
      <c r="BM18">
        <v>0</v>
      </c>
      <c r="BN18">
        <v>60</v>
      </c>
      <c r="BO18">
        <v>1</v>
      </c>
      <c r="BP18">
        <v>-3</v>
      </c>
      <c r="BQ18">
        <v>-3</v>
      </c>
      <c r="BR18">
        <v>20</v>
      </c>
      <c r="BS18">
        <v>82</v>
      </c>
      <c r="BT18">
        <v>0</v>
      </c>
      <c r="BU18">
        <v>69</v>
      </c>
      <c r="BV18">
        <v>23</v>
      </c>
      <c r="BW18">
        <v>1</v>
      </c>
      <c r="BX18">
        <v>1</v>
      </c>
      <c r="BY18">
        <v>1</v>
      </c>
      <c r="BZ18">
        <v>1</v>
      </c>
      <c r="CA18">
        <v>120</v>
      </c>
      <c r="CB18">
        <v>11</v>
      </c>
      <c r="CC18">
        <v>-3</v>
      </c>
      <c r="CD18">
        <v>-3</v>
      </c>
      <c r="CE18">
        <v>243</v>
      </c>
      <c r="CF18">
        <v>0</v>
      </c>
      <c r="CG18">
        <v>1</v>
      </c>
      <c r="CH18">
        <v>1</v>
      </c>
      <c r="CI18">
        <v>100</v>
      </c>
      <c r="CJ18">
        <v>-3</v>
      </c>
      <c r="CK18">
        <v>-3</v>
      </c>
      <c r="CL18">
        <v>-3</v>
      </c>
      <c r="CM18">
        <v>0</v>
      </c>
      <c r="CN18">
        <v>1</v>
      </c>
      <c r="CO18">
        <v>1</v>
      </c>
      <c r="CP18">
        <v>0</v>
      </c>
      <c r="CQ18">
        <v>0</v>
      </c>
      <c r="CR18">
        <v>0</v>
      </c>
      <c r="CS18">
        <v>5</v>
      </c>
      <c r="CT18">
        <v>0</v>
      </c>
      <c r="CU18">
        <v>180</v>
      </c>
      <c r="CV18">
        <v>4</v>
      </c>
      <c r="CW18">
        <v>12</v>
      </c>
      <c r="CX18">
        <v>-3</v>
      </c>
      <c r="CY18">
        <v>-3</v>
      </c>
      <c r="CZ18">
        <v>30</v>
      </c>
      <c r="DA18">
        <v>325</v>
      </c>
      <c r="DB18">
        <v>425</v>
      </c>
      <c r="DC18">
        <v>1</v>
      </c>
      <c r="DD18">
        <v>12</v>
      </c>
    </row>
    <row r="19" spans="1:108" x14ac:dyDescent="0.25">
      <c r="A19" t="s">
        <v>3720</v>
      </c>
      <c r="B19">
        <v>14</v>
      </c>
      <c r="C19">
        <v>2471</v>
      </c>
      <c r="D19">
        <v>231</v>
      </c>
      <c r="E19">
        <v>4334</v>
      </c>
      <c r="F19">
        <v>3802</v>
      </c>
      <c r="G19">
        <v>1577</v>
      </c>
      <c r="H19">
        <v>3128</v>
      </c>
      <c r="I19">
        <v>15</v>
      </c>
      <c r="J19">
        <v>0</v>
      </c>
      <c r="K19">
        <v>12</v>
      </c>
      <c r="L19">
        <v>12</v>
      </c>
      <c r="M19">
        <v>1</v>
      </c>
      <c r="N19">
        <v>0</v>
      </c>
      <c r="O19">
        <v>60</v>
      </c>
      <c r="P19">
        <v>1</v>
      </c>
      <c r="Q19">
        <v>-3</v>
      </c>
      <c r="R19">
        <v>-3</v>
      </c>
      <c r="S19">
        <v>20</v>
      </c>
      <c r="T19">
        <v>87</v>
      </c>
      <c r="U19">
        <v>0</v>
      </c>
      <c r="V19">
        <v>94</v>
      </c>
      <c r="W19">
        <v>31</v>
      </c>
      <c r="X19">
        <v>1</v>
      </c>
      <c r="Y19">
        <v>1</v>
      </c>
      <c r="Z19">
        <v>0</v>
      </c>
      <c r="AA19">
        <v>0</v>
      </c>
      <c r="AB19">
        <v>40</v>
      </c>
      <c r="AC19">
        <v>1</v>
      </c>
      <c r="AD19">
        <v>-3</v>
      </c>
      <c r="AE19">
        <v>-3</v>
      </c>
      <c r="AF19">
        <v>171</v>
      </c>
      <c r="AG19">
        <v>1</v>
      </c>
      <c r="AH19">
        <v>1</v>
      </c>
      <c r="AI19">
        <v>0</v>
      </c>
      <c r="AJ19">
        <v>100</v>
      </c>
      <c r="AK19">
        <v>-3</v>
      </c>
      <c r="AL19">
        <v>-3</v>
      </c>
      <c r="AM19">
        <v>-3</v>
      </c>
      <c r="AN19">
        <v>1</v>
      </c>
      <c r="AO19">
        <v>0</v>
      </c>
      <c r="AP19">
        <v>0</v>
      </c>
      <c r="AQ19">
        <v>0</v>
      </c>
      <c r="AR19">
        <v>0</v>
      </c>
      <c r="AS19">
        <v>0</v>
      </c>
      <c r="AT19">
        <v>0</v>
      </c>
      <c r="AU19">
        <v>0</v>
      </c>
      <c r="AV19">
        <v>100</v>
      </c>
      <c r="AW19">
        <v>2</v>
      </c>
      <c r="AX19">
        <v>2</v>
      </c>
      <c r="AY19">
        <v>-3</v>
      </c>
      <c r="AZ19">
        <v>-3</v>
      </c>
      <c r="BA19">
        <v>43</v>
      </c>
      <c r="BB19">
        <v>258</v>
      </c>
      <c r="BC19">
        <v>278</v>
      </c>
      <c r="BD19">
        <v>1</v>
      </c>
      <c r="BE19">
        <v>13</v>
      </c>
      <c r="BH19">
        <v>15</v>
      </c>
      <c r="BI19">
        <v>0</v>
      </c>
      <c r="BJ19">
        <v>0</v>
      </c>
      <c r="BK19">
        <v>0</v>
      </c>
      <c r="BL19">
        <v>1</v>
      </c>
      <c r="BM19">
        <v>0</v>
      </c>
      <c r="BN19">
        <v>60</v>
      </c>
      <c r="BO19">
        <v>1</v>
      </c>
      <c r="BP19">
        <v>-3</v>
      </c>
      <c r="BQ19">
        <v>-3</v>
      </c>
      <c r="BR19">
        <v>20</v>
      </c>
      <c r="BS19">
        <v>75</v>
      </c>
      <c r="BT19">
        <v>0</v>
      </c>
      <c r="BU19">
        <v>0</v>
      </c>
      <c r="BV19">
        <v>0</v>
      </c>
      <c r="BW19">
        <v>1</v>
      </c>
      <c r="BX19">
        <v>1</v>
      </c>
      <c r="BY19">
        <v>1</v>
      </c>
      <c r="BZ19">
        <v>1</v>
      </c>
      <c r="CA19">
        <v>120</v>
      </c>
      <c r="CB19">
        <v>11</v>
      </c>
      <c r="CC19">
        <v>-3</v>
      </c>
      <c r="CD19">
        <v>-3</v>
      </c>
      <c r="CE19">
        <v>170</v>
      </c>
      <c r="CF19">
        <v>1</v>
      </c>
      <c r="CG19">
        <v>0</v>
      </c>
      <c r="CH19">
        <v>0</v>
      </c>
      <c r="CI19">
        <v>50</v>
      </c>
      <c r="CJ19">
        <v>-3</v>
      </c>
      <c r="CK19">
        <v>-3</v>
      </c>
      <c r="CL19">
        <v>-3</v>
      </c>
      <c r="CM19">
        <v>0</v>
      </c>
      <c r="CN19">
        <v>1</v>
      </c>
      <c r="CO19">
        <v>0</v>
      </c>
      <c r="CP19">
        <v>0</v>
      </c>
      <c r="CQ19">
        <v>0</v>
      </c>
      <c r="CR19">
        <v>0</v>
      </c>
      <c r="CS19">
        <v>0</v>
      </c>
      <c r="CT19">
        <v>0</v>
      </c>
      <c r="CU19">
        <v>180</v>
      </c>
      <c r="CV19">
        <v>4</v>
      </c>
      <c r="CW19">
        <v>12</v>
      </c>
      <c r="CX19">
        <v>-3</v>
      </c>
      <c r="CY19">
        <v>-3</v>
      </c>
      <c r="CZ19">
        <v>0</v>
      </c>
      <c r="DA19">
        <v>245</v>
      </c>
      <c r="DB19">
        <v>345</v>
      </c>
      <c r="DC19">
        <v>0</v>
      </c>
      <c r="DD19">
        <v>-13</v>
      </c>
    </row>
    <row r="20" spans="1:108" x14ac:dyDescent="0.25">
      <c r="A20" t="s">
        <v>3720</v>
      </c>
      <c r="B20">
        <v>15</v>
      </c>
      <c r="C20">
        <v>6502</v>
      </c>
      <c r="D20">
        <v>2556</v>
      </c>
      <c r="E20">
        <v>2059</v>
      </c>
      <c r="F20">
        <v>4990</v>
      </c>
      <c r="G20">
        <v>4501</v>
      </c>
      <c r="H20">
        <v>3648</v>
      </c>
      <c r="I20">
        <v>15</v>
      </c>
      <c r="J20">
        <v>0</v>
      </c>
      <c r="K20">
        <v>0</v>
      </c>
      <c r="L20">
        <v>0</v>
      </c>
      <c r="M20">
        <v>1</v>
      </c>
      <c r="N20">
        <v>0</v>
      </c>
      <c r="O20">
        <v>60</v>
      </c>
      <c r="P20">
        <v>1</v>
      </c>
      <c r="Q20">
        <v>-3</v>
      </c>
      <c r="R20">
        <v>-3</v>
      </c>
      <c r="S20">
        <v>20</v>
      </c>
      <c r="T20">
        <v>75</v>
      </c>
      <c r="U20">
        <v>0</v>
      </c>
      <c r="V20">
        <v>0</v>
      </c>
      <c r="W20">
        <v>0</v>
      </c>
      <c r="X20">
        <v>1</v>
      </c>
      <c r="Y20">
        <v>1</v>
      </c>
      <c r="Z20">
        <v>1</v>
      </c>
      <c r="AA20">
        <v>0</v>
      </c>
      <c r="AB20">
        <v>80</v>
      </c>
      <c r="AC20">
        <v>5</v>
      </c>
      <c r="AD20">
        <v>-3</v>
      </c>
      <c r="AE20">
        <v>-3</v>
      </c>
      <c r="AF20">
        <v>230</v>
      </c>
      <c r="AG20">
        <v>1</v>
      </c>
      <c r="AH20">
        <v>1</v>
      </c>
      <c r="AI20">
        <v>1</v>
      </c>
      <c r="AJ20">
        <v>150</v>
      </c>
      <c r="AK20">
        <v>-3</v>
      </c>
      <c r="AL20">
        <v>-3</v>
      </c>
      <c r="AM20">
        <v>-3</v>
      </c>
      <c r="AN20">
        <v>0</v>
      </c>
      <c r="AO20">
        <v>0</v>
      </c>
      <c r="AP20">
        <v>0</v>
      </c>
      <c r="AQ20">
        <v>0</v>
      </c>
      <c r="AR20">
        <v>0</v>
      </c>
      <c r="AS20">
        <v>0</v>
      </c>
      <c r="AT20">
        <v>0</v>
      </c>
      <c r="AU20">
        <v>0</v>
      </c>
      <c r="AV20">
        <v>140</v>
      </c>
      <c r="AW20">
        <v>3</v>
      </c>
      <c r="AX20">
        <v>6</v>
      </c>
      <c r="AY20">
        <v>-3</v>
      </c>
      <c r="AZ20">
        <v>-3</v>
      </c>
      <c r="BA20">
        <v>0</v>
      </c>
      <c r="BB20">
        <v>305</v>
      </c>
      <c r="BC20">
        <v>305</v>
      </c>
      <c r="BD20">
        <v>1</v>
      </c>
      <c r="BE20">
        <v>20</v>
      </c>
      <c r="BH20">
        <v>15</v>
      </c>
      <c r="BI20">
        <v>0</v>
      </c>
      <c r="BJ20">
        <v>0</v>
      </c>
      <c r="BK20">
        <v>0</v>
      </c>
      <c r="BL20">
        <v>0</v>
      </c>
      <c r="BM20">
        <v>0</v>
      </c>
      <c r="BN20">
        <v>0</v>
      </c>
      <c r="BO20">
        <v>0</v>
      </c>
      <c r="BP20">
        <v>-3</v>
      </c>
      <c r="BQ20">
        <v>-3</v>
      </c>
      <c r="BR20">
        <v>0</v>
      </c>
      <c r="BS20">
        <v>15</v>
      </c>
      <c r="BT20">
        <v>0</v>
      </c>
      <c r="BU20">
        <v>0</v>
      </c>
      <c r="BV20">
        <v>0</v>
      </c>
      <c r="BW20">
        <v>1</v>
      </c>
      <c r="BX20">
        <v>1</v>
      </c>
      <c r="BY20">
        <v>1</v>
      </c>
      <c r="BZ20">
        <v>0</v>
      </c>
      <c r="CA20">
        <v>120</v>
      </c>
      <c r="CB20">
        <v>6</v>
      </c>
      <c r="CC20">
        <v>-3</v>
      </c>
      <c r="CD20">
        <v>-3</v>
      </c>
      <c r="CE20">
        <v>270</v>
      </c>
      <c r="CF20">
        <v>1</v>
      </c>
      <c r="CG20">
        <v>1</v>
      </c>
      <c r="CH20">
        <v>1</v>
      </c>
      <c r="CI20">
        <v>150</v>
      </c>
      <c r="CJ20">
        <v>-3</v>
      </c>
      <c r="CK20">
        <v>-3</v>
      </c>
      <c r="CL20">
        <v>-3</v>
      </c>
      <c r="CM20">
        <v>0</v>
      </c>
      <c r="CN20">
        <v>0</v>
      </c>
      <c r="CO20">
        <v>0</v>
      </c>
      <c r="CP20">
        <v>0</v>
      </c>
      <c r="CQ20">
        <v>0</v>
      </c>
      <c r="CR20">
        <v>0</v>
      </c>
      <c r="CS20">
        <v>0</v>
      </c>
      <c r="CT20">
        <v>0</v>
      </c>
      <c r="CU20">
        <v>120</v>
      </c>
      <c r="CV20">
        <v>3</v>
      </c>
      <c r="CW20">
        <v>6</v>
      </c>
      <c r="CX20">
        <v>-3</v>
      </c>
      <c r="CY20">
        <v>-3</v>
      </c>
      <c r="CZ20">
        <v>0</v>
      </c>
      <c r="DA20">
        <v>285</v>
      </c>
      <c r="DB20">
        <v>285</v>
      </c>
      <c r="DC20">
        <v>0</v>
      </c>
      <c r="DD20">
        <v>-20</v>
      </c>
    </row>
    <row r="21" spans="1:108" x14ac:dyDescent="0.25">
      <c r="A21" t="s">
        <v>3720</v>
      </c>
      <c r="B21">
        <v>16</v>
      </c>
      <c r="C21">
        <v>3196</v>
      </c>
      <c r="D21">
        <v>3035</v>
      </c>
      <c r="E21">
        <v>6695</v>
      </c>
      <c r="F21">
        <v>3925</v>
      </c>
      <c r="G21">
        <v>3646</v>
      </c>
      <c r="H21">
        <v>5293</v>
      </c>
      <c r="I21">
        <v>15</v>
      </c>
      <c r="J21">
        <v>0</v>
      </c>
      <c r="K21">
        <v>0</v>
      </c>
      <c r="L21">
        <v>0</v>
      </c>
      <c r="M21">
        <v>0</v>
      </c>
      <c r="N21">
        <v>0</v>
      </c>
      <c r="O21">
        <v>0</v>
      </c>
      <c r="P21">
        <v>0</v>
      </c>
      <c r="Q21">
        <v>-3</v>
      </c>
      <c r="R21">
        <v>-3</v>
      </c>
      <c r="S21">
        <v>0</v>
      </c>
      <c r="T21">
        <v>15</v>
      </c>
      <c r="U21">
        <v>0</v>
      </c>
      <c r="V21">
        <v>0</v>
      </c>
      <c r="W21">
        <v>0</v>
      </c>
      <c r="X21">
        <v>1</v>
      </c>
      <c r="Y21">
        <v>1</v>
      </c>
      <c r="Z21">
        <v>1</v>
      </c>
      <c r="AA21">
        <v>0</v>
      </c>
      <c r="AB21">
        <v>120</v>
      </c>
      <c r="AC21">
        <v>6</v>
      </c>
      <c r="AD21">
        <v>-3</v>
      </c>
      <c r="AE21">
        <v>-3</v>
      </c>
      <c r="AF21">
        <v>170</v>
      </c>
      <c r="AG21">
        <v>1</v>
      </c>
      <c r="AH21">
        <v>0</v>
      </c>
      <c r="AI21">
        <v>0</v>
      </c>
      <c r="AJ21">
        <v>50</v>
      </c>
      <c r="AK21">
        <v>-3</v>
      </c>
      <c r="AL21">
        <v>-3</v>
      </c>
      <c r="AM21">
        <v>-3</v>
      </c>
      <c r="AN21">
        <v>0</v>
      </c>
      <c r="AO21">
        <v>0</v>
      </c>
      <c r="AP21">
        <v>0</v>
      </c>
      <c r="AQ21">
        <v>0</v>
      </c>
      <c r="AR21">
        <v>1</v>
      </c>
      <c r="AS21">
        <v>0</v>
      </c>
      <c r="AT21">
        <v>25</v>
      </c>
      <c r="AU21">
        <v>0</v>
      </c>
      <c r="AV21">
        <v>120</v>
      </c>
      <c r="AW21">
        <v>3</v>
      </c>
      <c r="AX21">
        <v>6</v>
      </c>
      <c r="AY21">
        <v>-3</v>
      </c>
      <c r="AZ21">
        <v>-3</v>
      </c>
      <c r="BA21">
        <v>0</v>
      </c>
      <c r="BB21">
        <v>185</v>
      </c>
      <c r="BC21">
        <v>185</v>
      </c>
      <c r="BD21">
        <v>0</v>
      </c>
      <c r="BE21">
        <v>-117</v>
      </c>
      <c r="BH21">
        <v>15</v>
      </c>
      <c r="BI21">
        <v>0</v>
      </c>
      <c r="BJ21">
        <v>2</v>
      </c>
      <c r="BK21">
        <v>2</v>
      </c>
      <c r="BL21">
        <v>0</v>
      </c>
      <c r="BM21">
        <v>0</v>
      </c>
      <c r="BN21">
        <v>0</v>
      </c>
      <c r="BO21">
        <v>0</v>
      </c>
      <c r="BP21">
        <v>-3</v>
      </c>
      <c r="BQ21">
        <v>-3</v>
      </c>
      <c r="BR21">
        <v>0</v>
      </c>
      <c r="BS21">
        <v>17</v>
      </c>
      <c r="BT21">
        <v>0</v>
      </c>
      <c r="BU21">
        <v>1</v>
      </c>
      <c r="BV21">
        <v>0</v>
      </c>
      <c r="BW21">
        <v>1</v>
      </c>
      <c r="BX21">
        <v>1</v>
      </c>
      <c r="BY21">
        <v>1</v>
      </c>
      <c r="BZ21">
        <v>1</v>
      </c>
      <c r="CA21">
        <v>160</v>
      </c>
      <c r="CB21">
        <v>12</v>
      </c>
      <c r="CC21">
        <v>-3</v>
      </c>
      <c r="CD21">
        <v>-3</v>
      </c>
      <c r="CE21">
        <v>260</v>
      </c>
      <c r="CF21">
        <v>1</v>
      </c>
      <c r="CG21">
        <v>1</v>
      </c>
      <c r="CH21">
        <v>0</v>
      </c>
      <c r="CI21">
        <v>100</v>
      </c>
      <c r="CJ21">
        <v>-3</v>
      </c>
      <c r="CK21">
        <v>-3</v>
      </c>
      <c r="CL21">
        <v>-3</v>
      </c>
      <c r="CM21">
        <v>0</v>
      </c>
      <c r="CN21">
        <v>1</v>
      </c>
      <c r="CO21">
        <v>0</v>
      </c>
      <c r="CP21">
        <v>0</v>
      </c>
      <c r="CQ21">
        <v>0</v>
      </c>
      <c r="CR21">
        <v>1</v>
      </c>
      <c r="CS21">
        <v>0</v>
      </c>
      <c r="CT21">
        <v>25</v>
      </c>
      <c r="CU21">
        <v>160</v>
      </c>
      <c r="CV21">
        <v>4</v>
      </c>
      <c r="CW21">
        <v>12</v>
      </c>
      <c r="CX21">
        <v>-3</v>
      </c>
      <c r="CY21">
        <v>-3</v>
      </c>
      <c r="CZ21">
        <v>2</v>
      </c>
      <c r="DA21">
        <v>302</v>
      </c>
      <c r="DB21">
        <v>402</v>
      </c>
      <c r="DC21">
        <v>1</v>
      </c>
      <c r="DD21">
        <v>117</v>
      </c>
    </row>
    <row r="22" spans="1:108" x14ac:dyDescent="0.25">
      <c r="A22" t="s">
        <v>3720</v>
      </c>
      <c r="B22">
        <v>17</v>
      </c>
      <c r="C22">
        <v>4125</v>
      </c>
      <c r="D22">
        <v>2930</v>
      </c>
      <c r="E22">
        <v>5468</v>
      </c>
      <c r="F22">
        <v>2359</v>
      </c>
      <c r="G22">
        <v>4911</v>
      </c>
      <c r="H22">
        <v>6133</v>
      </c>
      <c r="I22">
        <v>10</v>
      </c>
      <c r="J22">
        <v>0</v>
      </c>
      <c r="K22">
        <v>4</v>
      </c>
      <c r="L22">
        <v>4</v>
      </c>
      <c r="M22">
        <v>1</v>
      </c>
      <c r="N22">
        <v>0</v>
      </c>
      <c r="O22">
        <v>60</v>
      </c>
      <c r="P22">
        <v>1</v>
      </c>
      <c r="Q22">
        <v>-3</v>
      </c>
      <c r="R22">
        <v>-3</v>
      </c>
      <c r="S22">
        <v>20</v>
      </c>
      <c r="T22">
        <v>74</v>
      </c>
      <c r="U22">
        <v>0</v>
      </c>
      <c r="V22">
        <v>98</v>
      </c>
      <c r="W22">
        <v>32</v>
      </c>
      <c r="X22">
        <v>1</v>
      </c>
      <c r="Y22">
        <v>0</v>
      </c>
      <c r="Z22">
        <v>0</v>
      </c>
      <c r="AA22">
        <v>0</v>
      </c>
      <c r="AB22">
        <v>0</v>
      </c>
      <c r="AC22">
        <v>0</v>
      </c>
      <c r="AD22">
        <v>-3</v>
      </c>
      <c r="AE22">
        <v>-3</v>
      </c>
      <c r="AF22">
        <v>182</v>
      </c>
      <c r="AG22">
        <v>1</v>
      </c>
      <c r="AH22">
        <v>1</v>
      </c>
      <c r="AI22">
        <v>1</v>
      </c>
      <c r="AJ22">
        <v>150</v>
      </c>
      <c r="AK22">
        <v>-3</v>
      </c>
      <c r="AL22">
        <v>-3</v>
      </c>
      <c r="AM22">
        <v>-3</v>
      </c>
      <c r="AN22">
        <v>0</v>
      </c>
      <c r="AO22">
        <v>0</v>
      </c>
      <c r="AP22">
        <v>0</v>
      </c>
      <c r="AQ22">
        <v>0</v>
      </c>
      <c r="AR22">
        <v>0</v>
      </c>
      <c r="AS22">
        <v>0</v>
      </c>
      <c r="AT22">
        <v>0</v>
      </c>
      <c r="AU22">
        <v>0</v>
      </c>
      <c r="AV22">
        <v>60</v>
      </c>
      <c r="AW22">
        <v>1</v>
      </c>
      <c r="AX22">
        <v>1</v>
      </c>
      <c r="AY22">
        <v>-3</v>
      </c>
      <c r="AZ22">
        <v>-3</v>
      </c>
      <c r="BA22">
        <v>36</v>
      </c>
      <c r="BB22">
        <v>256</v>
      </c>
      <c r="BC22">
        <v>256</v>
      </c>
      <c r="BD22">
        <v>0.5</v>
      </c>
      <c r="BE22">
        <v>0</v>
      </c>
      <c r="BH22">
        <v>15</v>
      </c>
      <c r="BI22">
        <v>0</v>
      </c>
      <c r="BJ22">
        <v>4</v>
      </c>
      <c r="BK22">
        <v>4</v>
      </c>
      <c r="BL22">
        <v>1</v>
      </c>
      <c r="BM22">
        <v>0</v>
      </c>
      <c r="BN22">
        <v>60</v>
      </c>
      <c r="BO22">
        <v>1</v>
      </c>
      <c r="BP22">
        <v>-3</v>
      </c>
      <c r="BQ22">
        <v>-3</v>
      </c>
      <c r="BR22">
        <v>20</v>
      </c>
      <c r="BS22">
        <v>79</v>
      </c>
      <c r="BT22">
        <v>0</v>
      </c>
      <c r="BU22">
        <v>23</v>
      </c>
      <c r="BV22">
        <v>7</v>
      </c>
      <c r="BW22">
        <v>1</v>
      </c>
      <c r="BX22">
        <v>1</v>
      </c>
      <c r="BY22">
        <v>1</v>
      </c>
      <c r="BZ22">
        <v>1</v>
      </c>
      <c r="CA22">
        <v>120</v>
      </c>
      <c r="CB22">
        <v>11</v>
      </c>
      <c r="CC22">
        <v>-3</v>
      </c>
      <c r="CD22">
        <v>-3</v>
      </c>
      <c r="CE22">
        <v>177</v>
      </c>
      <c r="CF22">
        <v>0</v>
      </c>
      <c r="CG22">
        <v>1</v>
      </c>
      <c r="CH22">
        <v>0</v>
      </c>
      <c r="CI22">
        <v>50</v>
      </c>
      <c r="CJ22">
        <v>-3</v>
      </c>
      <c r="CK22">
        <v>-3</v>
      </c>
      <c r="CL22">
        <v>-3</v>
      </c>
      <c r="CM22">
        <v>0</v>
      </c>
      <c r="CN22">
        <v>1</v>
      </c>
      <c r="CO22">
        <v>0</v>
      </c>
      <c r="CP22">
        <v>0</v>
      </c>
      <c r="CQ22">
        <v>0</v>
      </c>
      <c r="CR22">
        <v>0</v>
      </c>
      <c r="CS22">
        <v>0</v>
      </c>
      <c r="CT22">
        <v>0</v>
      </c>
      <c r="CU22">
        <v>180</v>
      </c>
      <c r="CV22">
        <v>4</v>
      </c>
      <c r="CW22">
        <v>12</v>
      </c>
      <c r="CX22">
        <v>-3</v>
      </c>
      <c r="CY22">
        <v>-3</v>
      </c>
      <c r="CZ22">
        <v>11</v>
      </c>
      <c r="DA22">
        <v>256</v>
      </c>
      <c r="DB22">
        <v>356</v>
      </c>
      <c r="DC22">
        <v>0.5</v>
      </c>
      <c r="DD22">
        <v>0</v>
      </c>
    </row>
    <row r="23" spans="1:108" x14ac:dyDescent="0.25">
      <c r="A23" t="s">
        <v>3720</v>
      </c>
      <c r="B23">
        <v>18</v>
      </c>
      <c r="C23">
        <v>1700</v>
      </c>
      <c r="D23">
        <v>5627</v>
      </c>
      <c r="E23">
        <v>2992</v>
      </c>
      <c r="F23">
        <v>3024</v>
      </c>
      <c r="G23">
        <v>5607</v>
      </c>
      <c r="H23">
        <v>1425</v>
      </c>
      <c r="I23">
        <v>15</v>
      </c>
      <c r="J23">
        <v>0</v>
      </c>
      <c r="K23">
        <v>0</v>
      </c>
      <c r="L23">
        <v>0</v>
      </c>
      <c r="M23">
        <v>1</v>
      </c>
      <c r="N23">
        <v>0</v>
      </c>
      <c r="O23">
        <v>60</v>
      </c>
      <c r="P23">
        <v>1</v>
      </c>
      <c r="Q23">
        <v>-3</v>
      </c>
      <c r="R23">
        <v>-3</v>
      </c>
      <c r="S23">
        <v>20</v>
      </c>
      <c r="T23">
        <v>75</v>
      </c>
      <c r="U23">
        <v>0</v>
      </c>
      <c r="V23">
        <v>0</v>
      </c>
      <c r="W23">
        <v>0</v>
      </c>
      <c r="X23">
        <v>1</v>
      </c>
      <c r="Y23">
        <v>1</v>
      </c>
      <c r="Z23">
        <v>1</v>
      </c>
      <c r="AA23">
        <v>1</v>
      </c>
      <c r="AB23">
        <v>120</v>
      </c>
      <c r="AC23">
        <v>11</v>
      </c>
      <c r="AD23">
        <v>-3</v>
      </c>
      <c r="AE23">
        <v>-3</v>
      </c>
      <c r="AF23">
        <v>270</v>
      </c>
      <c r="AG23">
        <v>1</v>
      </c>
      <c r="AH23">
        <v>1</v>
      </c>
      <c r="AI23">
        <v>1</v>
      </c>
      <c r="AJ23">
        <v>150</v>
      </c>
      <c r="AK23">
        <v>-3</v>
      </c>
      <c r="AL23">
        <v>-3</v>
      </c>
      <c r="AM23">
        <v>-3</v>
      </c>
      <c r="AN23">
        <v>0</v>
      </c>
      <c r="AO23">
        <v>1</v>
      </c>
      <c r="AP23">
        <v>0</v>
      </c>
      <c r="AQ23">
        <v>0</v>
      </c>
      <c r="AR23">
        <v>1</v>
      </c>
      <c r="AS23">
        <v>0</v>
      </c>
      <c r="AT23">
        <v>25</v>
      </c>
      <c r="AU23">
        <v>0</v>
      </c>
      <c r="AV23">
        <v>180</v>
      </c>
      <c r="AW23">
        <v>4</v>
      </c>
      <c r="AX23">
        <v>12</v>
      </c>
      <c r="AY23">
        <v>-3</v>
      </c>
      <c r="AZ23">
        <v>-3</v>
      </c>
      <c r="BA23">
        <v>0</v>
      </c>
      <c r="BB23">
        <v>345</v>
      </c>
      <c r="BC23">
        <v>445</v>
      </c>
      <c r="BD23">
        <v>1</v>
      </c>
      <c r="BE23">
        <v>25</v>
      </c>
      <c r="BH23">
        <v>15</v>
      </c>
      <c r="BI23">
        <v>0</v>
      </c>
      <c r="BJ23">
        <v>0</v>
      </c>
      <c r="BK23">
        <v>0</v>
      </c>
      <c r="BL23">
        <v>1</v>
      </c>
      <c r="BM23">
        <v>0</v>
      </c>
      <c r="BN23">
        <v>60</v>
      </c>
      <c r="BO23">
        <v>1</v>
      </c>
      <c r="BP23">
        <v>-3</v>
      </c>
      <c r="BQ23">
        <v>-3</v>
      </c>
      <c r="BR23">
        <v>20</v>
      </c>
      <c r="BS23">
        <v>75</v>
      </c>
      <c r="BT23">
        <v>0</v>
      </c>
      <c r="BU23">
        <v>0</v>
      </c>
      <c r="BV23">
        <v>0</v>
      </c>
      <c r="BW23">
        <v>1</v>
      </c>
      <c r="BX23">
        <v>1</v>
      </c>
      <c r="BY23">
        <v>1</v>
      </c>
      <c r="BZ23">
        <v>1</v>
      </c>
      <c r="CA23">
        <v>120</v>
      </c>
      <c r="CB23">
        <v>11</v>
      </c>
      <c r="CC23">
        <v>-3</v>
      </c>
      <c r="CD23">
        <v>-3</v>
      </c>
      <c r="CE23">
        <v>220</v>
      </c>
      <c r="CF23">
        <v>0</v>
      </c>
      <c r="CG23">
        <v>1</v>
      </c>
      <c r="CH23">
        <v>1</v>
      </c>
      <c r="CI23">
        <v>100</v>
      </c>
      <c r="CJ23">
        <v>-3</v>
      </c>
      <c r="CK23">
        <v>-3</v>
      </c>
      <c r="CL23">
        <v>-3</v>
      </c>
      <c r="CM23">
        <v>0</v>
      </c>
      <c r="CN23">
        <v>1</v>
      </c>
      <c r="CO23">
        <v>0</v>
      </c>
      <c r="CP23">
        <v>0</v>
      </c>
      <c r="CQ23">
        <v>0</v>
      </c>
      <c r="CR23">
        <v>1</v>
      </c>
      <c r="CS23">
        <v>0</v>
      </c>
      <c r="CT23">
        <v>25</v>
      </c>
      <c r="CU23">
        <v>180</v>
      </c>
      <c r="CV23">
        <v>4</v>
      </c>
      <c r="CW23">
        <v>12</v>
      </c>
      <c r="CX23">
        <v>-3</v>
      </c>
      <c r="CY23">
        <v>-3</v>
      </c>
      <c r="CZ23">
        <v>0</v>
      </c>
      <c r="DA23">
        <v>320</v>
      </c>
      <c r="DB23">
        <v>420</v>
      </c>
      <c r="DC23">
        <v>0</v>
      </c>
      <c r="DD23">
        <v>-25</v>
      </c>
    </row>
    <row r="24" spans="1:108" x14ac:dyDescent="0.25">
      <c r="A24" t="s">
        <v>3720</v>
      </c>
      <c r="B24">
        <v>19</v>
      </c>
      <c r="C24">
        <v>1746</v>
      </c>
      <c r="D24">
        <v>6348</v>
      </c>
      <c r="E24">
        <v>599</v>
      </c>
      <c r="F24">
        <v>6530</v>
      </c>
      <c r="G24">
        <v>2557</v>
      </c>
      <c r="H24">
        <v>1671</v>
      </c>
      <c r="I24">
        <v>15</v>
      </c>
      <c r="J24">
        <v>0</v>
      </c>
      <c r="K24">
        <v>8</v>
      </c>
      <c r="L24">
        <v>8</v>
      </c>
      <c r="M24">
        <v>0</v>
      </c>
      <c r="N24">
        <v>0</v>
      </c>
      <c r="O24">
        <v>0</v>
      </c>
      <c r="P24">
        <v>0</v>
      </c>
      <c r="Q24">
        <v>-3</v>
      </c>
      <c r="R24">
        <v>-3</v>
      </c>
      <c r="S24">
        <v>0</v>
      </c>
      <c r="T24">
        <v>23</v>
      </c>
      <c r="U24">
        <v>0</v>
      </c>
      <c r="V24">
        <v>22</v>
      </c>
      <c r="W24">
        <v>7</v>
      </c>
      <c r="X24">
        <v>1</v>
      </c>
      <c r="Y24">
        <v>1</v>
      </c>
      <c r="Z24">
        <v>1</v>
      </c>
      <c r="AA24">
        <v>0</v>
      </c>
      <c r="AB24">
        <v>120</v>
      </c>
      <c r="AC24">
        <v>6</v>
      </c>
      <c r="AD24">
        <v>-3</v>
      </c>
      <c r="AE24">
        <v>-3</v>
      </c>
      <c r="AF24">
        <v>277</v>
      </c>
      <c r="AG24">
        <v>1</v>
      </c>
      <c r="AH24">
        <v>1</v>
      </c>
      <c r="AI24">
        <v>1</v>
      </c>
      <c r="AJ24">
        <v>150</v>
      </c>
      <c r="AK24">
        <v>-3</v>
      </c>
      <c r="AL24">
        <v>-3</v>
      </c>
      <c r="AM24">
        <v>-3</v>
      </c>
      <c r="AN24">
        <v>0</v>
      </c>
      <c r="AO24">
        <v>0</v>
      </c>
      <c r="AP24">
        <v>0</v>
      </c>
      <c r="AQ24">
        <v>0</v>
      </c>
      <c r="AR24">
        <v>0</v>
      </c>
      <c r="AS24">
        <v>0</v>
      </c>
      <c r="AT24">
        <v>0</v>
      </c>
      <c r="AU24">
        <v>0</v>
      </c>
      <c r="AV24">
        <v>120</v>
      </c>
      <c r="AW24">
        <v>3</v>
      </c>
      <c r="AX24">
        <v>6</v>
      </c>
      <c r="AY24">
        <v>-3</v>
      </c>
      <c r="AZ24">
        <v>-3</v>
      </c>
      <c r="BA24">
        <v>15</v>
      </c>
      <c r="BB24">
        <v>300</v>
      </c>
      <c r="BC24">
        <v>300</v>
      </c>
      <c r="BD24">
        <v>0</v>
      </c>
      <c r="BE24">
        <v>-25</v>
      </c>
      <c r="BH24">
        <v>15</v>
      </c>
      <c r="BI24">
        <v>0</v>
      </c>
      <c r="BJ24">
        <v>0</v>
      </c>
      <c r="BK24">
        <v>0</v>
      </c>
      <c r="BL24">
        <v>0</v>
      </c>
      <c r="BM24">
        <v>0</v>
      </c>
      <c r="BN24">
        <v>0</v>
      </c>
      <c r="BO24">
        <v>0</v>
      </c>
      <c r="BP24">
        <v>-3</v>
      </c>
      <c r="BQ24">
        <v>-3</v>
      </c>
      <c r="BR24">
        <v>0</v>
      </c>
      <c r="BS24">
        <v>15</v>
      </c>
      <c r="BT24">
        <v>0</v>
      </c>
      <c r="BU24">
        <v>0</v>
      </c>
      <c r="BV24">
        <v>0</v>
      </c>
      <c r="BW24">
        <v>1</v>
      </c>
      <c r="BX24">
        <v>1</v>
      </c>
      <c r="BY24">
        <v>1</v>
      </c>
      <c r="BZ24">
        <v>1</v>
      </c>
      <c r="CA24">
        <v>160</v>
      </c>
      <c r="CB24">
        <v>12</v>
      </c>
      <c r="CC24">
        <v>-3</v>
      </c>
      <c r="CD24">
        <v>-3</v>
      </c>
      <c r="CE24">
        <v>310</v>
      </c>
      <c r="CF24">
        <v>1</v>
      </c>
      <c r="CG24">
        <v>1</v>
      </c>
      <c r="CH24">
        <v>1</v>
      </c>
      <c r="CI24">
        <v>150</v>
      </c>
      <c r="CJ24">
        <v>-3</v>
      </c>
      <c r="CK24">
        <v>-3</v>
      </c>
      <c r="CL24">
        <v>-3</v>
      </c>
      <c r="CM24">
        <v>0</v>
      </c>
      <c r="CN24">
        <v>1</v>
      </c>
      <c r="CO24">
        <v>0</v>
      </c>
      <c r="CP24">
        <v>0</v>
      </c>
      <c r="CQ24">
        <v>0</v>
      </c>
      <c r="CR24">
        <v>0</v>
      </c>
      <c r="CS24">
        <v>0</v>
      </c>
      <c r="CT24">
        <v>0</v>
      </c>
      <c r="CU24">
        <v>160</v>
      </c>
      <c r="CV24">
        <v>4</v>
      </c>
      <c r="CW24">
        <v>12</v>
      </c>
      <c r="CX24">
        <v>-3</v>
      </c>
      <c r="CY24">
        <v>-3</v>
      </c>
      <c r="CZ24">
        <v>0</v>
      </c>
      <c r="DA24">
        <v>325</v>
      </c>
      <c r="DB24">
        <v>425</v>
      </c>
      <c r="DC24">
        <v>1</v>
      </c>
      <c r="DD24">
        <v>25</v>
      </c>
    </row>
    <row r="25" spans="1:108" x14ac:dyDescent="0.25">
      <c r="A25" t="s">
        <v>3720</v>
      </c>
      <c r="B25">
        <v>20</v>
      </c>
      <c r="C25">
        <v>3256</v>
      </c>
      <c r="D25">
        <v>2637</v>
      </c>
      <c r="E25">
        <v>6396</v>
      </c>
      <c r="F25">
        <v>1937</v>
      </c>
      <c r="G25">
        <v>3238</v>
      </c>
      <c r="H25">
        <v>5511</v>
      </c>
      <c r="I25">
        <v>15</v>
      </c>
      <c r="J25">
        <v>0</v>
      </c>
      <c r="K25">
        <v>0</v>
      </c>
      <c r="L25">
        <v>0</v>
      </c>
      <c r="M25">
        <v>1</v>
      </c>
      <c r="N25">
        <v>0</v>
      </c>
      <c r="O25">
        <v>60</v>
      </c>
      <c r="P25">
        <v>1</v>
      </c>
      <c r="Q25">
        <v>-3</v>
      </c>
      <c r="R25">
        <v>-3</v>
      </c>
      <c r="S25">
        <v>20</v>
      </c>
      <c r="T25">
        <v>75</v>
      </c>
      <c r="U25">
        <v>0</v>
      </c>
      <c r="V25">
        <v>1</v>
      </c>
      <c r="W25">
        <v>0</v>
      </c>
      <c r="X25">
        <v>1</v>
      </c>
      <c r="Y25">
        <v>1</v>
      </c>
      <c r="Z25">
        <v>1</v>
      </c>
      <c r="AA25">
        <v>0</v>
      </c>
      <c r="AB25">
        <v>80</v>
      </c>
      <c r="AC25">
        <v>5</v>
      </c>
      <c r="AD25">
        <v>-3</v>
      </c>
      <c r="AE25">
        <v>-3</v>
      </c>
      <c r="AF25">
        <v>180</v>
      </c>
      <c r="AG25">
        <v>0</v>
      </c>
      <c r="AH25">
        <v>1</v>
      </c>
      <c r="AI25">
        <v>1</v>
      </c>
      <c r="AJ25">
        <v>100</v>
      </c>
      <c r="AK25">
        <v>-3</v>
      </c>
      <c r="AL25">
        <v>-3</v>
      </c>
      <c r="AM25">
        <v>-3</v>
      </c>
      <c r="AN25">
        <v>0</v>
      </c>
      <c r="AO25">
        <v>0</v>
      </c>
      <c r="AP25">
        <v>0</v>
      </c>
      <c r="AQ25">
        <v>0</v>
      </c>
      <c r="AR25">
        <v>2</v>
      </c>
      <c r="AS25">
        <v>0</v>
      </c>
      <c r="AT25">
        <v>50</v>
      </c>
      <c r="AU25">
        <v>0</v>
      </c>
      <c r="AV25">
        <v>140</v>
      </c>
      <c r="AW25">
        <v>3</v>
      </c>
      <c r="AX25">
        <v>6</v>
      </c>
      <c r="AY25">
        <v>-3</v>
      </c>
      <c r="AZ25">
        <v>-3</v>
      </c>
      <c r="BA25">
        <v>0</v>
      </c>
      <c r="BB25">
        <v>255</v>
      </c>
      <c r="BC25">
        <v>255</v>
      </c>
      <c r="BD25">
        <v>0</v>
      </c>
      <c r="BE25">
        <v>-50</v>
      </c>
      <c r="BH25">
        <v>15</v>
      </c>
      <c r="BI25">
        <v>0</v>
      </c>
      <c r="BJ25">
        <v>0</v>
      </c>
      <c r="BK25">
        <v>0</v>
      </c>
      <c r="BL25">
        <v>1</v>
      </c>
      <c r="BM25">
        <v>0</v>
      </c>
      <c r="BN25">
        <v>60</v>
      </c>
      <c r="BO25">
        <v>1</v>
      </c>
      <c r="BP25">
        <v>-3</v>
      </c>
      <c r="BQ25">
        <v>-3</v>
      </c>
      <c r="BR25">
        <v>20</v>
      </c>
      <c r="BS25">
        <v>75</v>
      </c>
      <c r="BT25">
        <v>0</v>
      </c>
      <c r="BU25">
        <v>0</v>
      </c>
      <c r="BV25">
        <v>0</v>
      </c>
      <c r="BW25">
        <v>1</v>
      </c>
      <c r="BX25">
        <v>1</v>
      </c>
      <c r="BY25">
        <v>1</v>
      </c>
      <c r="BZ25">
        <v>0</v>
      </c>
      <c r="CA25">
        <v>80</v>
      </c>
      <c r="CB25">
        <v>5</v>
      </c>
      <c r="CC25">
        <v>-3</v>
      </c>
      <c r="CD25">
        <v>-3</v>
      </c>
      <c r="CE25">
        <v>180</v>
      </c>
      <c r="CF25">
        <v>1</v>
      </c>
      <c r="CG25">
        <v>1</v>
      </c>
      <c r="CH25">
        <v>0</v>
      </c>
      <c r="CI25">
        <v>100</v>
      </c>
      <c r="CJ25">
        <v>-3</v>
      </c>
      <c r="CK25">
        <v>-3</v>
      </c>
      <c r="CL25">
        <v>-3</v>
      </c>
      <c r="CM25">
        <v>0</v>
      </c>
      <c r="CN25">
        <v>0</v>
      </c>
      <c r="CO25">
        <v>0</v>
      </c>
      <c r="CP25">
        <v>0</v>
      </c>
      <c r="CQ25">
        <v>0</v>
      </c>
      <c r="CR25">
        <v>2</v>
      </c>
      <c r="CS25">
        <v>0</v>
      </c>
      <c r="CT25">
        <v>50</v>
      </c>
      <c r="CU25">
        <v>140</v>
      </c>
      <c r="CV25">
        <v>3</v>
      </c>
      <c r="CW25">
        <v>6</v>
      </c>
      <c r="CX25">
        <v>-3</v>
      </c>
      <c r="CY25">
        <v>-3</v>
      </c>
      <c r="CZ25">
        <v>0</v>
      </c>
      <c r="DA25">
        <v>305</v>
      </c>
      <c r="DB25">
        <v>305</v>
      </c>
      <c r="DC25">
        <v>1</v>
      </c>
      <c r="DD25">
        <v>50</v>
      </c>
    </row>
    <row r="26" spans="1:108" x14ac:dyDescent="0.25">
      <c r="A26" t="s">
        <v>3720</v>
      </c>
      <c r="B26">
        <v>21</v>
      </c>
      <c r="C26">
        <v>6314</v>
      </c>
      <c r="D26">
        <v>932</v>
      </c>
      <c r="E26">
        <v>1648</v>
      </c>
      <c r="F26">
        <v>4063</v>
      </c>
      <c r="G26">
        <v>6414</v>
      </c>
      <c r="H26">
        <v>4910</v>
      </c>
      <c r="I26">
        <v>15</v>
      </c>
      <c r="J26">
        <v>0</v>
      </c>
      <c r="K26">
        <v>6</v>
      </c>
      <c r="L26">
        <v>6</v>
      </c>
      <c r="M26">
        <v>0</v>
      </c>
      <c r="N26">
        <v>0</v>
      </c>
      <c r="O26">
        <v>0</v>
      </c>
      <c r="P26">
        <v>0</v>
      </c>
      <c r="Q26">
        <v>-3</v>
      </c>
      <c r="R26">
        <v>-3</v>
      </c>
      <c r="S26">
        <v>0</v>
      </c>
      <c r="T26">
        <v>21</v>
      </c>
      <c r="U26">
        <v>0</v>
      </c>
      <c r="V26">
        <v>0</v>
      </c>
      <c r="W26">
        <v>0</v>
      </c>
      <c r="X26">
        <v>1</v>
      </c>
      <c r="Y26">
        <v>1</v>
      </c>
      <c r="Z26">
        <v>0</v>
      </c>
      <c r="AA26">
        <v>0</v>
      </c>
      <c r="AB26">
        <v>80</v>
      </c>
      <c r="AC26">
        <v>2</v>
      </c>
      <c r="AD26">
        <v>-3</v>
      </c>
      <c r="AE26">
        <v>-3</v>
      </c>
      <c r="AF26">
        <v>230</v>
      </c>
      <c r="AG26">
        <v>1</v>
      </c>
      <c r="AH26">
        <v>1</v>
      </c>
      <c r="AI26">
        <v>1</v>
      </c>
      <c r="AJ26">
        <v>150</v>
      </c>
      <c r="AK26">
        <v>-3</v>
      </c>
      <c r="AL26">
        <v>-3</v>
      </c>
      <c r="AM26">
        <v>-3</v>
      </c>
      <c r="AN26">
        <v>0</v>
      </c>
      <c r="AO26">
        <v>0</v>
      </c>
      <c r="AP26">
        <v>0</v>
      </c>
      <c r="AQ26">
        <v>0</v>
      </c>
      <c r="AR26">
        <v>0</v>
      </c>
      <c r="AS26">
        <v>1</v>
      </c>
      <c r="AT26">
        <v>0</v>
      </c>
      <c r="AU26">
        <v>25</v>
      </c>
      <c r="AV26">
        <v>80</v>
      </c>
      <c r="AW26">
        <v>2</v>
      </c>
      <c r="AX26">
        <v>2</v>
      </c>
      <c r="AY26">
        <v>-3</v>
      </c>
      <c r="AZ26">
        <v>-3</v>
      </c>
      <c r="BA26">
        <v>6</v>
      </c>
      <c r="BB26">
        <v>276</v>
      </c>
      <c r="BC26">
        <v>276</v>
      </c>
      <c r="BD26">
        <v>0</v>
      </c>
      <c r="BE26">
        <v>-28</v>
      </c>
      <c r="BH26">
        <v>10</v>
      </c>
      <c r="BI26">
        <v>0</v>
      </c>
      <c r="BJ26">
        <v>4</v>
      </c>
      <c r="BK26">
        <v>4</v>
      </c>
      <c r="BL26">
        <v>1</v>
      </c>
      <c r="BM26">
        <v>0</v>
      </c>
      <c r="BN26">
        <v>60</v>
      </c>
      <c r="BO26">
        <v>1</v>
      </c>
      <c r="BP26">
        <v>-3</v>
      </c>
      <c r="BQ26">
        <v>-3</v>
      </c>
      <c r="BR26">
        <v>20</v>
      </c>
      <c r="BS26">
        <v>74</v>
      </c>
      <c r="BT26">
        <v>0</v>
      </c>
      <c r="BU26">
        <v>0</v>
      </c>
      <c r="BV26">
        <v>0</v>
      </c>
      <c r="BW26">
        <v>1</v>
      </c>
      <c r="BX26">
        <v>1</v>
      </c>
      <c r="BY26">
        <v>1</v>
      </c>
      <c r="BZ26">
        <v>0</v>
      </c>
      <c r="CA26">
        <v>80</v>
      </c>
      <c r="CB26">
        <v>5</v>
      </c>
      <c r="CC26">
        <v>-3</v>
      </c>
      <c r="CD26">
        <v>-3</v>
      </c>
      <c r="CE26">
        <v>230</v>
      </c>
      <c r="CF26">
        <v>1</v>
      </c>
      <c r="CG26">
        <v>1</v>
      </c>
      <c r="CH26">
        <v>1</v>
      </c>
      <c r="CI26">
        <v>150</v>
      </c>
      <c r="CJ26">
        <v>-3</v>
      </c>
      <c r="CK26">
        <v>-3</v>
      </c>
      <c r="CL26">
        <v>-3</v>
      </c>
      <c r="CM26">
        <v>0</v>
      </c>
      <c r="CN26">
        <v>0</v>
      </c>
      <c r="CO26">
        <v>0</v>
      </c>
      <c r="CP26">
        <v>0</v>
      </c>
      <c r="CQ26">
        <v>1</v>
      </c>
      <c r="CR26">
        <v>0</v>
      </c>
      <c r="CS26">
        <v>25</v>
      </c>
      <c r="CT26">
        <v>0</v>
      </c>
      <c r="CU26">
        <v>140</v>
      </c>
      <c r="CV26">
        <v>3</v>
      </c>
      <c r="CW26">
        <v>6</v>
      </c>
      <c r="CX26">
        <v>-3</v>
      </c>
      <c r="CY26">
        <v>-3</v>
      </c>
      <c r="CZ26">
        <v>4</v>
      </c>
      <c r="DA26">
        <v>304</v>
      </c>
      <c r="DB26">
        <v>304</v>
      </c>
      <c r="DC26">
        <v>1</v>
      </c>
      <c r="DD26">
        <v>28</v>
      </c>
    </row>
    <row r="27" spans="1:108" x14ac:dyDescent="0.25">
      <c r="A27" t="s">
        <v>3720</v>
      </c>
      <c r="B27">
        <v>22</v>
      </c>
      <c r="C27">
        <v>2122</v>
      </c>
      <c r="D27">
        <v>987</v>
      </c>
      <c r="E27">
        <v>6704</v>
      </c>
      <c r="F27">
        <v>3721</v>
      </c>
      <c r="G27">
        <v>5006</v>
      </c>
      <c r="H27">
        <v>6443</v>
      </c>
      <c r="I27">
        <v>15</v>
      </c>
      <c r="J27">
        <v>0</v>
      </c>
      <c r="K27">
        <v>28</v>
      </c>
      <c r="L27">
        <v>28</v>
      </c>
      <c r="M27">
        <v>0</v>
      </c>
      <c r="N27">
        <v>0</v>
      </c>
      <c r="O27">
        <v>0</v>
      </c>
      <c r="P27">
        <v>0</v>
      </c>
      <c r="Q27">
        <v>-3</v>
      </c>
      <c r="R27">
        <v>-3</v>
      </c>
      <c r="S27">
        <v>0</v>
      </c>
      <c r="T27">
        <v>43</v>
      </c>
      <c r="U27">
        <v>0</v>
      </c>
      <c r="V27">
        <v>84</v>
      </c>
      <c r="W27">
        <v>28</v>
      </c>
      <c r="X27">
        <v>1</v>
      </c>
      <c r="Y27">
        <v>1</v>
      </c>
      <c r="Z27">
        <v>1</v>
      </c>
      <c r="AA27">
        <v>1</v>
      </c>
      <c r="AB27">
        <v>160</v>
      </c>
      <c r="AC27">
        <v>12</v>
      </c>
      <c r="AD27">
        <v>-3</v>
      </c>
      <c r="AE27">
        <v>-3</v>
      </c>
      <c r="AF27">
        <v>338</v>
      </c>
      <c r="AG27">
        <v>1</v>
      </c>
      <c r="AH27">
        <v>1</v>
      </c>
      <c r="AI27">
        <v>1</v>
      </c>
      <c r="AJ27">
        <v>150</v>
      </c>
      <c r="AK27">
        <v>-3</v>
      </c>
      <c r="AL27">
        <v>-3</v>
      </c>
      <c r="AM27">
        <v>-3</v>
      </c>
      <c r="AN27">
        <v>1</v>
      </c>
      <c r="AO27">
        <v>1</v>
      </c>
      <c r="AP27">
        <v>0</v>
      </c>
      <c r="AQ27">
        <v>0</v>
      </c>
      <c r="AR27">
        <v>0</v>
      </c>
      <c r="AS27">
        <v>0</v>
      </c>
      <c r="AT27">
        <v>0</v>
      </c>
      <c r="AU27">
        <v>0</v>
      </c>
      <c r="AV27">
        <v>160</v>
      </c>
      <c r="AW27">
        <v>4</v>
      </c>
      <c r="AX27">
        <v>12</v>
      </c>
      <c r="AY27">
        <v>-3</v>
      </c>
      <c r="AZ27">
        <v>-3</v>
      </c>
      <c r="BA27">
        <v>56</v>
      </c>
      <c r="BB27">
        <v>381</v>
      </c>
      <c r="BC27">
        <v>501</v>
      </c>
      <c r="BD27">
        <v>1</v>
      </c>
      <c r="BE27">
        <v>166</v>
      </c>
      <c r="BH27">
        <v>15</v>
      </c>
      <c r="BI27">
        <v>0</v>
      </c>
      <c r="BJ27">
        <v>0</v>
      </c>
      <c r="BK27">
        <v>0</v>
      </c>
      <c r="BL27">
        <v>1</v>
      </c>
      <c r="BM27">
        <v>0</v>
      </c>
      <c r="BN27">
        <v>60</v>
      </c>
      <c r="BO27">
        <v>1</v>
      </c>
      <c r="BP27">
        <v>-3</v>
      </c>
      <c r="BQ27">
        <v>-3</v>
      </c>
      <c r="BR27">
        <v>20</v>
      </c>
      <c r="BS27">
        <v>75</v>
      </c>
      <c r="BT27">
        <v>0</v>
      </c>
      <c r="BU27">
        <v>0</v>
      </c>
      <c r="BV27">
        <v>0</v>
      </c>
      <c r="BW27">
        <v>1</v>
      </c>
      <c r="BX27">
        <v>1</v>
      </c>
      <c r="BY27">
        <v>0</v>
      </c>
      <c r="BZ27">
        <v>0</v>
      </c>
      <c r="CA27">
        <v>40</v>
      </c>
      <c r="CB27">
        <v>1</v>
      </c>
      <c r="CC27">
        <v>-3</v>
      </c>
      <c r="CD27">
        <v>-3</v>
      </c>
      <c r="CE27">
        <v>140</v>
      </c>
      <c r="CF27">
        <v>1</v>
      </c>
      <c r="CG27">
        <v>0</v>
      </c>
      <c r="CH27">
        <v>1</v>
      </c>
      <c r="CI27">
        <v>100</v>
      </c>
      <c r="CJ27">
        <v>-3</v>
      </c>
      <c r="CK27">
        <v>-3</v>
      </c>
      <c r="CL27">
        <v>-3</v>
      </c>
      <c r="CM27">
        <v>0</v>
      </c>
      <c r="CN27">
        <v>0</v>
      </c>
      <c r="CO27">
        <v>0</v>
      </c>
      <c r="CP27">
        <v>0</v>
      </c>
      <c r="CQ27">
        <v>0</v>
      </c>
      <c r="CR27">
        <v>0</v>
      </c>
      <c r="CS27">
        <v>0</v>
      </c>
      <c r="CT27">
        <v>0</v>
      </c>
      <c r="CU27">
        <v>100</v>
      </c>
      <c r="CV27">
        <v>2</v>
      </c>
      <c r="CW27">
        <v>2</v>
      </c>
      <c r="CX27">
        <v>-3</v>
      </c>
      <c r="CY27">
        <v>-3</v>
      </c>
      <c r="CZ27">
        <v>0</v>
      </c>
      <c r="DA27">
        <v>215</v>
      </c>
      <c r="DB27">
        <v>215</v>
      </c>
      <c r="DC27">
        <v>0</v>
      </c>
      <c r="DD27">
        <v>-166</v>
      </c>
    </row>
    <row r="28" spans="1:108" x14ac:dyDescent="0.25">
      <c r="A28" t="s">
        <v>3720</v>
      </c>
      <c r="B28">
        <v>23</v>
      </c>
      <c r="C28">
        <v>179</v>
      </c>
      <c r="D28">
        <v>1311</v>
      </c>
      <c r="E28">
        <v>4911</v>
      </c>
      <c r="F28">
        <v>1690</v>
      </c>
      <c r="G28">
        <v>1700</v>
      </c>
      <c r="H28">
        <v>231</v>
      </c>
      <c r="I28">
        <v>10</v>
      </c>
      <c r="J28">
        <v>0</v>
      </c>
      <c r="K28">
        <v>0</v>
      </c>
      <c r="L28">
        <v>0</v>
      </c>
      <c r="M28">
        <v>1</v>
      </c>
      <c r="N28">
        <v>0</v>
      </c>
      <c r="O28">
        <v>60</v>
      </c>
      <c r="P28">
        <v>1</v>
      </c>
      <c r="Q28">
        <v>-3</v>
      </c>
      <c r="R28">
        <v>-3</v>
      </c>
      <c r="S28">
        <v>20</v>
      </c>
      <c r="T28">
        <v>70</v>
      </c>
      <c r="U28">
        <v>0</v>
      </c>
      <c r="V28">
        <v>0</v>
      </c>
      <c r="W28">
        <v>0</v>
      </c>
      <c r="X28">
        <v>1</v>
      </c>
      <c r="Y28">
        <v>1</v>
      </c>
      <c r="Z28">
        <v>1</v>
      </c>
      <c r="AA28">
        <v>0</v>
      </c>
      <c r="AB28">
        <v>80</v>
      </c>
      <c r="AC28">
        <v>5</v>
      </c>
      <c r="AD28">
        <v>-3</v>
      </c>
      <c r="AE28">
        <v>-3</v>
      </c>
      <c r="AF28">
        <v>230</v>
      </c>
      <c r="AG28">
        <v>1</v>
      </c>
      <c r="AH28">
        <v>1</v>
      </c>
      <c r="AI28">
        <v>1</v>
      </c>
      <c r="AJ28">
        <v>150</v>
      </c>
      <c r="AK28">
        <v>-3</v>
      </c>
      <c r="AL28">
        <v>-3</v>
      </c>
      <c r="AM28">
        <v>-3</v>
      </c>
      <c r="AN28">
        <v>0</v>
      </c>
      <c r="AO28">
        <v>0</v>
      </c>
      <c r="AP28">
        <v>0</v>
      </c>
      <c r="AQ28">
        <v>0</v>
      </c>
      <c r="AR28">
        <v>0</v>
      </c>
      <c r="AS28">
        <v>0</v>
      </c>
      <c r="AT28">
        <v>0</v>
      </c>
      <c r="AU28">
        <v>0</v>
      </c>
      <c r="AV28">
        <v>140</v>
      </c>
      <c r="AW28">
        <v>3</v>
      </c>
      <c r="AX28">
        <v>6</v>
      </c>
      <c r="AY28">
        <v>-3</v>
      </c>
      <c r="AZ28">
        <v>-3</v>
      </c>
      <c r="BA28">
        <v>0</v>
      </c>
      <c r="BB28">
        <v>300</v>
      </c>
      <c r="BC28">
        <v>300</v>
      </c>
      <c r="BD28">
        <v>0</v>
      </c>
      <c r="BE28">
        <v>-88</v>
      </c>
      <c r="BH28">
        <v>15</v>
      </c>
      <c r="BI28">
        <v>0</v>
      </c>
      <c r="BJ28">
        <v>36</v>
      </c>
      <c r="BK28">
        <v>36</v>
      </c>
      <c r="BL28">
        <v>1</v>
      </c>
      <c r="BM28">
        <v>0</v>
      </c>
      <c r="BN28">
        <v>60</v>
      </c>
      <c r="BO28">
        <v>1</v>
      </c>
      <c r="BP28">
        <v>-3</v>
      </c>
      <c r="BQ28">
        <v>-3</v>
      </c>
      <c r="BR28">
        <v>20</v>
      </c>
      <c r="BS28">
        <v>111</v>
      </c>
      <c r="BT28">
        <v>0</v>
      </c>
      <c r="BU28">
        <v>22</v>
      </c>
      <c r="BV28">
        <v>7</v>
      </c>
      <c r="BW28">
        <v>1</v>
      </c>
      <c r="BX28">
        <v>1</v>
      </c>
      <c r="BY28">
        <v>1</v>
      </c>
      <c r="BZ28">
        <v>1</v>
      </c>
      <c r="CA28">
        <v>120</v>
      </c>
      <c r="CB28">
        <v>11</v>
      </c>
      <c r="CC28">
        <v>-3</v>
      </c>
      <c r="CD28">
        <v>-3</v>
      </c>
      <c r="CE28">
        <v>277</v>
      </c>
      <c r="CF28">
        <v>1</v>
      </c>
      <c r="CG28">
        <v>1</v>
      </c>
      <c r="CH28">
        <v>1</v>
      </c>
      <c r="CI28">
        <v>150</v>
      </c>
      <c r="CJ28">
        <v>-3</v>
      </c>
      <c r="CK28">
        <v>-3</v>
      </c>
      <c r="CL28">
        <v>-3</v>
      </c>
      <c r="CM28">
        <v>1</v>
      </c>
      <c r="CN28">
        <v>1</v>
      </c>
      <c r="CO28">
        <v>0</v>
      </c>
      <c r="CP28">
        <v>0</v>
      </c>
      <c r="CQ28">
        <v>0</v>
      </c>
      <c r="CR28">
        <v>0</v>
      </c>
      <c r="CS28">
        <v>0</v>
      </c>
      <c r="CT28">
        <v>0</v>
      </c>
      <c r="CU28">
        <v>180</v>
      </c>
      <c r="CV28">
        <v>4</v>
      </c>
      <c r="CW28">
        <v>12</v>
      </c>
      <c r="CX28">
        <v>-3</v>
      </c>
      <c r="CY28">
        <v>-3</v>
      </c>
      <c r="CZ28">
        <v>43</v>
      </c>
      <c r="DA28">
        <v>388</v>
      </c>
      <c r="DB28">
        <v>508</v>
      </c>
      <c r="DC28">
        <v>1</v>
      </c>
      <c r="DD28">
        <v>88</v>
      </c>
    </row>
    <row r="29" spans="1:108" x14ac:dyDescent="0.25">
      <c r="A29" t="s">
        <v>3720</v>
      </c>
      <c r="B29">
        <v>24</v>
      </c>
      <c r="C29" s="41">
        <v>3648</v>
      </c>
      <c r="D29">
        <v>2556</v>
      </c>
      <c r="E29">
        <v>3490</v>
      </c>
      <c r="F29" s="41">
        <v>5293</v>
      </c>
      <c r="G29">
        <v>3802</v>
      </c>
      <c r="H29">
        <v>1425</v>
      </c>
      <c r="I29">
        <v>15</v>
      </c>
      <c r="J29">
        <v>0</v>
      </c>
      <c r="K29">
        <v>0</v>
      </c>
      <c r="L29">
        <v>0</v>
      </c>
      <c r="M29">
        <v>0</v>
      </c>
      <c r="N29">
        <v>0</v>
      </c>
      <c r="O29">
        <v>0</v>
      </c>
      <c r="P29">
        <v>0</v>
      </c>
      <c r="Q29">
        <v>-3</v>
      </c>
      <c r="R29">
        <v>-3</v>
      </c>
      <c r="S29">
        <v>0</v>
      </c>
      <c r="T29">
        <v>15</v>
      </c>
      <c r="U29">
        <v>0</v>
      </c>
      <c r="V29">
        <v>0</v>
      </c>
      <c r="W29">
        <v>0</v>
      </c>
      <c r="X29">
        <v>1</v>
      </c>
      <c r="Y29">
        <v>1</v>
      </c>
      <c r="Z29">
        <v>1</v>
      </c>
      <c r="AA29">
        <v>0</v>
      </c>
      <c r="AB29">
        <v>120</v>
      </c>
      <c r="AC29">
        <v>6</v>
      </c>
      <c r="AD29">
        <v>-3</v>
      </c>
      <c r="AE29">
        <v>-3</v>
      </c>
      <c r="AF29">
        <v>270</v>
      </c>
      <c r="AG29">
        <v>1</v>
      </c>
      <c r="AH29">
        <v>1</v>
      </c>
      <c r="AI29">
        <v>1</v>
      </c>
      <c r="AJ29">
        <v>150</v>
      </c>
      <c r="AK29">
        <v>-3</v>
      </c>
      <c r="AL29">
        <v>-3</v>
      </c>
      <c r="AM29">
        <v>-3</v>
      </c>
      <c r="AN29">
        <v>0</v>
      </c>
      <c r="AO29">
        <v>0</v>
      </c>
      <c r="AP29">
        <v>0</v>
      </c>
      <c r="AQ29">
        <v>0</v>
      </c>
      <c r="AR29">
        <v>0</v>
      </c>
      <c r="AS29">
        <v>1</v>
      </c>
      <c r="AT29">
        <v>0</v>
      </c>
      <c r="AU29">
        <v>25</v>
      </c>
      <c r="AV29">
        <v>120</v>
      </c>
      <c r="AW29">
        <v>3</v>
      </c>
      <c r="AX29">
        <v>6</v>
      </c>
      <c r="AY29">
        <v>-3</v>
      </c>
      <c r="AZ29">
        <v>-3</v>
      </c>
      <c r="BA29">
        <v>0</v>
      </c>
      <c r="BB29">
        <v>310</v>
      </c>
      <c r="BC29">
        <v>310</v>
      </c>
      <c r="BD29">
        <v>0</v>
      </c>
      <c r="BE29">
        <v>-35</v>
      </c>
      <c r="BH29">
        <v>15</v>
      </c>
      <c r="BI29">
        <v>0</v>
      </c>
      <c r="BJ29">
        <v>0</v>
      </c>
      <c r="BK29">
        <v>0</v>
      </c>
      <c r="BL29">
        <v>1</v>
      </c>
      <c r="BM29">
        <v>0</v>
      </c>
      <c r="BN29">
        <v>60</v>
      </c>
      <c r="BO29">
        <v>1</v>
      </c>
      <c r="BP29">
        <v>-3</v>
      </c>
      <c r="BQ29">
        <v>-3</v>
      </c>
      <c r="BR29">
        <v>20</v>
      </c>
      <c r="BS29">
        <v>75</v>
      </c>
      <c r="BT29">
        <v>0</v>
      </c>
      <c r="BU29">
        <v>0</v>
      </c>
      <c r="BV29">
        <v>0</v>
      </c>
      <c r="BW29">
        <v>1</v>
      </c>
      <c r="BX29">
        <v>1</v>
      </c>
      <c r="BY29">
        <v>1</v>
      </c>
      <c r="BZ29">
        <v>1</v>
      </c>
      <c r="CA29">
        <v>120</v>
      </c>
      <c r="CB29">
        <v>11</v>
      </c>
      <c r="CC29">
        <v>-3</v>
      </c>
      <c r="CD29">
        <v>-3</v>
      </c>
      <c r="CE29">
        <v>270</v>
      </c>
      <c r="CF29">
        <v>1</v>
      </c>
      <c r="CG29">
        <v>1</v>
      </c>
      <c r="CH29">
        <v>1</v>
      </c>
      <c r="CI29">
        <v>150</v>
      </c>
      <c r="CJ29">
        <v>-3</v>
      </c>
      <c r="CK29">
        <v>-3</v>
      </c>
      <c r="CL29">
        <v>-3</v>
      </c>
      <c r="CM29">
        <v>0</v>
      </c>
      <c r="CN29">
        <v>1</v>
      </c>
      <c r="CO29">
        <v>0</v>
      </c>
      <c r="CP29">
        <v>0</v>
      </c>
      <c r="CQ29">
        <v>1</v>
      </c>
      <c r="CR29">
        <v>0</v>
      </c>
      <c r="CS29">
        <v>25</v>
      </c>
      <c r="CT29">
        <v>0</v>
      </c>
      <c r="CU29">
        <v>180</v>
      </c>
      <c r="CV29">
        <v>4</v>
      </c>
      <c r="CW29">
        <v>12</v>
      </c>
      <c r="CX29">
        <v>-3</v>
      </c>
      <c r="CY29">
        <v>-3</v>
      </c>
      <c r="CZ29">
        <v>0</v>
      </c>
      <c r="DA29">
        <v>345</v>
      </c>
      <c r="DB29">
        <v>445</v>
      </c>
      <c r="DC29">
        <v>1</v>
      </c>
      <c r="DD29">
        <v>35</v>
      </c>
    </row>
    <row r="30" spans="1:108" x14ac:dyDescent="0.25">
      <c r="A30" t="s">
        <v>3720</v>
      </c>
      <c r="B30">
        <v>25</v>
      </c>
      <c r="C30">
        <v>1746</v>
      </c>
      <c r="D30">
        <v>5511</v>
      </c>
      <c r="E30">
        <v>6530</v>
      </c>
      <c r="F30">
        <v>5526</v>
      </c>
      <c r="G30">
        <v>4334</v>
      </c>
      <c r="H30">
        <v>4990</v>
      </c>
      <c r="I30">
        <v>15</v>
      </c>
      <c r="J30">
        <v>0</v>
      </c>
      <c r="K30">
        <v>8</v>
      </c>
      <c r="L30">
        <v>8</v>
      </c>
      <c r="M30">
        <v>1</v>
      </c>
      <c r="N30">
        <v>0</v>
      </c>
      <c r="O30">
        <v>60</v>
      </c>
      <c r="P30">
        <v>1</v>
      </c>
      <c r="Q30">
        <v>-3</v>
      </c>
      <c r="R30">
        <v>-3</v>
      </c>
      <c r="S30">
        <v>20</v>
      </c>
      <c r="T30">
        <v>83</v>
      </c>
      <c r="U30">
        <v>0</v>
      </c>
      <c r="V30">
        <v>0</v>
      </c>
      <c r="W30">
        <v>0</v>
      </c>
      <c r="X30">
        <v>1</v>
      </c>
      <c r="Y30">
        <v>1</v>
      </c>
      <c r="Z30">
        <v>1</v>
      </c>
      <c r="AA30">
        <v>0</v>
      </c>
      <c r="AB30">
        <v>80</v>
      </c>
      <c r="AC30">
        <v>5</v>
      </c>
      <c r="AD30">
        <v>-3</v>
      </c>
      <c r="AE30">
        <v>-3</v>
      </c>
      <c r="AF30">
        <v>230</v>
      </c>
      <c r="AG30">
        <v>1</v>
      </c>
      <c r="AH30">
        <v>1</v>
      </c>
      <c r="AI30">
        <v>1</v>
      </c>
      <c r="AJ30">
        <v>150</v>
      </c>
      <c r="AK30">
        <v>-3</v>
      </c>
      <c r="AL30">
        <v>-3</v>
      </c>
      <c r="AM30">
        <v>-3</v>
      </c>
      <c r="AN30">
        <v>0</v>
      </c>
      <c r="AO30">
        <v>0</v>
      </c>
      <c r="AP30">
        <v>2</v>
      </c>
      <c r="AQ30">
        <v>0</v>
      </c>
      <c r="AR30">
        <v>0</v>
      </c>
      <c r="AS30">
        <v>1</v>
      </c>
      <c r="AT30">
        <v>10</v>
      </c>
      <c r="AU30">
        <v>25</v>
      </c>
      <c r="AV30">
        <v>140</v>
      </c>
      <c r="AW30">
        <v>3</v>
      </c>
      <c r="AX30">
        <v>6</v>
      </c>
      <c r="AY30">
        <v>-3</v>
      </c>
      <c r="AZ30">
        <v>-3</v>
      </c>
      <c r="BA30">
        <v>8</v>
      </c>
      <c r="BB30">
        <v>338</v>
      </c>
      <c r="BC30">
        <v>338</v>
      </c>
      <c r="BD30">
        <v>1</v>
      </c>
      <c r="BE30">
        <v>98</v>
      </c>
      <c r="BH30">
        <v>10</v>
      </c>
      <c r="BI30">
        <v>0</v>
      </c>
      <c r="BJ30">
        <v>0</v>
      </c>
      <c r="BK30">
        <v>0</v>
      </c>
      <c r="BL30">
        <v>0</v>
      </c>
      <c r="BM30">
        <v>0</v>
      </c>
      <c r="BN30">
        <v>0</v>
      </c>
      <c r="BO30">
        <v>0</v>
      </c>
      <c r="BP30">
        <v>-3</v>
      </c>
      <c r="BQ30">
        <v>-3</v>
      </c>
      <c r="BR30">
        <v>0</v>
      </c>
      <c r="BS30">
        <v>10</v>
      </c>
      <c r="BT30">
        <v>0</v>
      </c>
      <c r="BU30">
        <v>0</v>
      </c>
      <c r="BV30">
        <v>0</v>
      </c>
      <c r="BW30">
        <v>1</v>
      </c>
      <c r="BX30">
        <v>1</v>
      </c>
      <c r="BY30">
        <v>1</v>
      </c>
      <c r="BZ30">
        <v>0</v>
      </c>
      <c r="CA30">
        <v>120</v>
      </c>
      <c r="CB30">
        <v>6</v>
      </c>
      <c r="CC30">
        <v>-3</v>
      </c>
      <c r="CD30">
        <v>-3</v>
      </c>
      <c r="CE30">
        <v>220</v>
      </c>
      <c r="CF30">
        <v>0</v>
      </c>
      <c r="CG30">
        <v>1</v>
      </c>
      <c r="CH30">
        <v>1</v>
      </c>
      <c r="CI30">
        <v>100</v>
      </c>
      <c r="CJ30">
        <v>-3</v>
      </c>
      <c r="CK30">
        <v>-3</v>
      </c>
      <c r="CL30">
        <v>-3</v>
      </c>
      <c r="CM30">
        <v>0</v>
      </c>
      <c r="CN30">
        <v>0</v>
      </c>
      <c r="CO30">
        <v>0</v>
      </c>
      <c r="CP30">
        <v>2</v>
      </c>
      <c r="CQ30">
        <v>1</v>
      </c>
      <c r="CR30">
        <v>0</v>
      </c>
      <c r="CS30">
        <v>25</v>
      </c>
      <c r="CT30">
        <v>10</v>
      </c>
      <c r="CU30">
        <v>120</v>
      </c>
      <c r="CV30">
        <v>3</v>
      </c>
      <c r="CW30">
        <v>6</v>
      </c>
      <c r="CX30">
        <v>-3</v>
      </c>
      <c r="CY30">
        <v>-3</v>
      </c>
      <c r="CZ30">
        <v>0</v>
      </c>
      <c r="DA30">
        <v>240</v>
      </c>
      <c r="DB30">
        <v>240</v>
      </c>
      <c r="DC30">
        <v>0</v>
      </c>
      <c r="DD30">
        <v>-98</v>
      </c>
    </row>
    <row r="31" spans="1:108" x14ac:dyDescent="0.25">
      <c r="A31" t="s">
        <v>3720</v>
      </c>
      <c r="B31">
        <v>26</v>
      </c>
      <c r="C31">
        <v>2557</v>
      </c>
      <c r="D31">
        <v>2471</v>
      </c>
      <c r="E31">
        <v>6695</v>
      </c>
      <c r="F31">
        <v>6502</v>
      </c>
      <c r="G31">
        <v>2359</v>
      </c>
      <c r="H31">
        <v>6414</v>
      </c>
      <c r="I31">
        <v>15</v>
      </c>
      <c r="J31">
        <v>0</v>
      </c>
      <c r="K31">
        <v>1</v>
      </c>
      <c r="L31">
        <v>1</v>
      </c>
      <c r="M31">
        <v>0</v>
      </c>
      <c r="N31">
        <v>0</v>
      </c>
      <c r="O31">
        <v>0</v>
      </c>
      <c r="P31">
        <v>0</v>
      </c>
      <c r="Q31">
        <v>-3</v>
      </c>
      <c r="R31">
        <v>-3</v>
      </c>
      <c r="S31">
        <v>0</v>
      </c>
      <c r="T31">
        <v>16</v>
      </c>
      <c r="U31">
        <v>0</v>
      </c>
      <c r="V31">
        <v>136</v>
      </c>
      <c r="W31">
        <v>45</v>
      </c>
      <c r="X31">
        <v>1</v>
      </c>
      <c r="Y31">
        <v>1</v>
      </c>
      <c r="Z31">
        <v>1</v>
      </c>
      <c r="AA31">
        <v>0</v>
      </c>
      <c r="AB31">
        <v>120</v>
      </c>
      <c r="AC31">
        <v>6</v>
      </c>
      <c r="AD31">
        <v>-3</v>
      </c>
      <c r="AE31">
        <v>-3</v>
      </c>
      <c r="AF31">
        <v>265</v>
      </c>
      <c r="AG31">
        <v>1</v>
      </c>
      <c r="AH31">
        <v>1</v>
      </c>
      <c r="AI31">
        <v>0</v>
      </c>
      <c r="AJ31">
        <v>100</v>
      </c>
      <c r="AK31">
        <v>-3</v>
      </c>
      <c r="AL31">
        <v>-3</v>
      </c>
      <c r="AM31">
        <v>-3</v>
      </c>
      <c r="AN31">
        <v>1</v>
      </c>
      <c r="AO31">
        <v>0</v>
      </c>
      <c r="AP31">
        <v>0</v>
      </c>
      <c r="AQ31">
        <v>0</v>
      </c>
      <c r="AR31">
        <v>0</v>
      </c>
      <c r="AS31">
        <v>0</v>
      </c>
      <c r="AT31">
        <v>0</v>
      </c>
      <c r="AU31">
        <v>0</v>
      </c>
      <c r="AV31">
        <v>120</v>
      </c>
      <c r="AW31">
        <v>3</v>
      </c>
      <c r="AX31">
        <v>6</v>
      </c>
      <c r="AY31">
        <v>-3</v>
      </c>
      <c r="AZ31">
        <v>-3</v>
      </c>
      <c r="BA31">
        <v>46</v>
      </c>
      <c r="BB31">
        <v>281</v>
      </c>
      <c r="BC31">
        <v>301</v>
      </c>
      <c r="BD31">
        <v>0</v>
      </c>
      <c r="BE31">
        <v>-25</v>
      </c>
      <c r="BH31">
        <v>15</v>
      </c>
      <c r="BI31">
        <v>0</v>
      </c>
      <c r="BJ31">
        <v>0</v>
      </c>
      <c r="BK31">
        <v>0</v>
      </c>
      <c r="BL31">
        <v>1</v>
      </c>
      <c r="BM31">
        <v>0</v>
      </c>
      <c r="BN31">
        <v>60</v>
      </c>
      <c r="BO31">
        <v>1</v>
      </c>
      <c r="BP31">
        <v>-3</v>
      </c>
      <c r="BQ31">
        <v>-3</v>
      </c>
      <c r="BR31">
        <v>20</v>
      </c>
      <c r="BS31">
        <v>75</v>
      </c>
      <c r="BT31">
        <v>1</v>
      </c>
      <c r="BU31">
        <v>3</v>
      </c>
      <c r="BV31">
        <v>1</v>
      </c>
      <c r="BW31">
        <v>1</v>
      </c>
      <c r="BX31">
        <v>1</v>
      </c>
      <c r="BY31">
        <v>1</v>
      </c>
      <c r="BZ31">
        <v>0</v>
      </c>
      <c r="CA31">
        <v>80</v>
      </c>
      <c r="CB31">
        <v>5</v>
      </c>
      <c r="CC31">
        <v>-3</v>
      </c>
      <c r="CD31">
        <v>-3</v>
      </c>
      <c r="CE31">
        <v>231</v>
      </c>
      <c r="CF31">
        <v>1</v>
      </c>
      <c r="CG31">
        <v>1</v>
      </c>
      <c r="CH31">
        <v>1</v>
      </c>
      <c r="CI31">
        <v>150</v>
      </c>
      <c r="CJ31">
        <v>-3</v>
      </c>
      <c r="CK31">
        <v>-3</v>
      </c>
      <c r="CL31">
        <v>-3</v>
      </c>
      <c r="CM31">
        <v>0</v>
      </c>
      <c r="CN31">
        <v>0</v>
      </c>
      <c r="CO31">
        <v>0</v>
      </c>
      <c r="CP31">
        <v>0</v>
      </c>
      <c r="CQ31">
        <v>0</v>
      </c>
      <c r="CR31">
        <v>0</v>
      </c>
      <c r="CS31">
        <v>0</v>
      </c>
      <c r="CT31">
        <v>0</v>
      </c>
      <c r="CU31">
        <v>140</v>
      </c>
      <c r="CV31">
        <v>3</v>
      </c>
      <c r="CW31">
        <v>6</v>
      </c>
      <c r="CX31">
        <v>-3</v>
      </c>
      <c r="CY31">
        <v>-3</v>
      </c>
      <c r="CZ31">
        <v>1</v>
      </c>
      <c r="DA31">
        <v>306</v>
      </c>
      <c r="DB31">
        <v>306</v>
      </c>
      <c r="DC31">
        <v>1</v>
      </c>
      <c r="DD31">
        <v>25</v>
      </c>
    </row>
    <row r="32" spans="1:108" x14ac:dyDescent="0.25">
      <c r="A32" t="s">
        <v>3720</v>
      </c>
      <c r="B32">
        <v>27</v>
      </c>
      <c r="C32">
        <v>4501</v>
      </c>
      <c r="D32">
        <v>4910</v>
      </c>
      <c r="E32">
        <v>2930</v>
      </c>
      <c r="F32">
        <v>971</v>
      </c>
      <c r="G32">
        <v>5468</v>
      </c>
      <c r="H32">
        <v>6443</v>
      </c>
      <c r="I32">
        <v>15</v>
      </c>
      <c r="J32">
        <v>0</v>
      </c>
      <c r="K32">
        <v>0</v>
      </c>
      <c r="L32">
        <v>0</v>
      </c>
      <c r="M32">
        <v>0</v>
      </c>
      <c r="N32">
        <v>0</v>
      </c>
      <c r="O32">
        <v>0</v>
      </c>
      <c r="P32">
        <v>0</v>
      </c>
      <c r="Q32">
        <v>-3</v>
      </c>
      <c r="R32">
        <v>-3</v>
      </c>
      <c r="S32">
        <v>0</v>
      </c>
      <c r="T32">
        <v>15</v>
      </c>
      <c r="U32">
        <v>0</v>
      </c>
      <c r="V32">
        <v>0</v>
      </c>
      <c r="W32">
        <v>0</v>
      </c>
      <c r="X32">
        <v>1</v>
      </c>
      <c r="Y32">
        <v>1</v>
      </c>
      <c r="Z32">
        <v>1</v>
      </c>
      <c r="AA32">
        <v>0</v>
      </c>
      <c r="AB32">
        <v>120</v>
      </c>
      <c r="AC32">
        <v>6</v>
      </c>
      <c r="AD32">
        <v>-3</v>
      </c>
      <c r="AE32">
        <v>-3</v>
      </c>
      <c r="AF32">
        <v>270</v>
      </c>
      <c r="AG32">
        <v>1</v>
      </c>
      <c r="AH32">
        <v>1</v>
      </c>
      <c r="AI32">
        <v>1</v>
      </c>
      <c r="AJ32">
        <v>150</v>
      </c>
      <c r="AK32">
        <v>-3</v>
      </c>
      <c r="AL32">
        <v>-3</v>
      </c>
      <c r="AM32">
        <v>-3</v>
      </c>
      <c r="AN32">
        <v>0</v>
      </c>
      <c r="AO32">
        <v>0</v>
      </c>
      <c r="AP32">
        <v>0</v>
      </c>
      <c r="AQ32">
        <v>0</v>
      </c>
      <c r="AR32">
        <v>0</v>
      </c>
      <c r="AS32">
        <v>0</v>
      </c>
      <c r="AT32">
        <v>0</v>
      </c>
      <c r="AU32">
        <v>0</v>
      </c>
      <c r="AV32">
        <v>120</v>
      </c>
      <c r="AW32">
        <v>3</v>
      </c>
      <c r="AX32">
        <v>6</v>
      </c>
      <c r="AY32">
        <v>-3</v>
      </c>
      <c r="AZ32">
        <v>-3</v>
      </c>
      <c r="BA32">
        <v>0</v>
      </c>
      <c r="BB32">
        <v>285</v>
      </c>
      <c r="BC32">
        <v>285</v>
      </c>
      <c r="BD32">
        <v>0</v>
      </c>
      <c r="BE32">
        <v>-48</v>
      </c>
      <c r="BH32">
        <v>15</v>
      </c>
      <c r="BI32">
        <v>0</v>
      </c>
      <c r="BJ32">
        <v>12</v>
      </c>
      <c r="BK32">
        <v>12</v>
      </c>
      <c r="BL32">
        <v>1</v>
      </c>
      <c r="BM32">
        <v>0</v>
      </c>
      <c r="BN32">
        <v>60</v>
      </c>
      <c r="BO32">
        <v>1</v>
      </c>
      <c r="BP32">
        <v>-3</v>
      </c>
      <c r="BQ32">
        <v>-3</v>
      </c>
      <c r="BR32">
        <v>20</v>
      </c>
      <c r="BS32">
        <v>87</v>
      </c>
      <c r="BT32">
        <v>0</v>
      </c>
      <c r="BU32">
        <v>49</v>
      </c>
      <c r="BV32">
        <v>16</v>
      </c>
      <c r="BW32">
        <v>1</v>
      </c>
      <c r="BX32">
        <v>1</v>
      </c>
      <c r="BY32">
        <v>1</v>
      </c>
      <c r="BZ32">
        <v>0</v>
      </c>
      <c r="CA32">
        <v>80</v>
      </c>
      <c r="CB32">
        <v>5</v>
      </c>
      <c r="CC32">
        <v>-3</v>
      </c>
      <c r="CD32">
        <v>-3</v>
      </c>
      <c r="CE32">
        <v>246</v>
      </c>
      <c r="CF32">
        <v>1</v>
      </c>
      <c r="CG32">
        <v>1</v>
      </c>
      <c r="CH32">
        <v>1</v>
      </c>
      <c r="CI32">
        <v>150</v>
      </c>
      <c r="CJ32">
        <v>-3</v>
      </c>
      <c r="CK32">
        <v>-3</v>
      </c>
      <c r="CL32">
        <v>-3</v>
      </c>
      <c r="CM32">
        <v>0</v>
      </c>
      <c r="CN32">
        <v>0</v>
      </c>
      <c r="CO32">
        <v>0</v>
      </c>
      <c r="CP32">
        <v>0</v>
      </c>
      <c r="CQ32">
        <v>0</v>
      </c>
      <c r="CR32">
        <v>0</v>
      </c>
      <c r="CS32">
        <v>0</v>
      </c>
      <c r="CT32">
        <v>0</v>
      </c>
      <c r="CU32">
        <v>140</v>
      </c>
      <c r="CV32">
        <v>3</v>
      </c>
      <c r="CW32">
        <v>6</v>
      </c>
      <c r="CX32">
        <v>-3</v>
      </c>
      <c r="CY32">
        <v>-3</v>
      </c>
      <c r="CZ32">
        <v>28</v>
      </c>
      <c r="DA32">
        <v>333</v>
      </c>
      <c r="DB32">
        <v>333</v>
      </c>
      <c r="DC32">
        <v>1</v>
      </c>
      <c r="DD32">
        <v>48</v>
      </c>
    </row>
    <row r="33" spans="1:108" x14ac:dyDescent="0.25">
      <c r="A33" t="s">
        <v>3720</v>
      </c>
      <c r="B33">
        <v>28</v>
      </c>
      <c r="C33">
        <v>2992</v>
      </c>
      <c r="D33">
        <v>3196</v>
      </c>
      <c r="E33">
        <v>4063</v>
      </c>
      <c r="F33">
        <v>6396</v>
      </c>
      <c r="G33">
        <v>6704</v>
      </c>
      <c r="H33">
        <v>3035</v>
      </c>
      <c r="I33">
        <v>10</v>
      </c>
      <c r="J33">
        <v>0</v>
      </c>
      <c r="K33">
        <v>4</v>
      </c>
      <c r="L33">
        <v>4</v>
      </c>
      <c r="M33">
        <v>1</v>
      </c>
      <c r="N33">
        <v>0</v>
      </c>
      <c r="O33">
        <v>60</v>
      </c>
      <c r="P33">
        <v>1</v>
      </c>
      <c r="Q33">
        <v>-3</v>
      </c>
      <c r="R33">
        <v>-3</v>
      </c>
      <c r="S33">
        <v>20</v>
      </c>
      <c r="T33">
        <v>74</v>
      </c>
      <c r="U33">
        <v>0</v>
      </c>
      <c r="V33">
        <v>4</v>
      </c>
      <c r="W33">
        <v>1</v>
      </c>
      <c r="X33">
        <v>1</v>
      </c>
      <c r="Y33">
        <v>1</v>
      </c>
      <c r="Z33">
        <v>1</v>
      </c>
      <c r="AA33">
        <v>1</v>
      </c>
      <c r="AB33">
        <v>120</v>
      </c>
      <c r="AC33">
        <v>11</v>
      </c>
      <c r="AD33">
        <v>-3</v>
      </c>
      <c r="AE33">
        <v>-3</v>
      </c>
      <c r="AF33">
        <v>271</v>
      </c>
      <c r="AG33">
        <v>1</v>
      </c>
      <c r="AH33">
        <v>1</v>
      </c>
      <c r="AI33">
        <v>1</v>
      </c>
      <c r="AJ33">
        <v>150</v>
      </c>
      <c r="AK33">
        <v>-3</v>
      </c>
      <c r="AL33">
        <v>-3</v>
      </c>
      <c r="AM33">
        <v>-3</v>
      </c>
      <c r="AN33">
        <v>0</v>
      </c>
      <c r="AO33">
        <v>1</v>
      </c>
      <c r="AP33">
        <v>0</v>
      </c>
      <c r="AQ33">
        <v>0</v>
      </c>
      <c r="AR33">
        <v>0</v>
      </c>
      <c r="AS33">
        <v>0</v>
      </c>
      <c r="AT33">
        <v>0</v>
      </c>
      <c r="AU33">
        <v>0</v>
      </c>
      <c r="AV33">
        <v>180</v>
      </c>
      <c r="AW33">
        <v>4</v>
      </c>
      <c r="AX33">
        <v>12</v>
      </c>
      <c r="AY33">
        <v>-3</v>
      </c>
      <c r="AZ33">
        <v>-3</v>
      </c>
      <c r="BA33">
        <v>5</v>
      </c>
      <c r="BB33">
        <v>345</v>
      </c>
      <c r="BC33">
        <v>445</v>
      </c>
      <c r="BD33">
        <v>1</v>
      </c>
      <c r="BE33">
        <v>210</v>
      </c>
      <c r="BH33">
        <v>15</v>
      </c>
      <c r="BI33">
        <v>0</v>
      </c>
      <c r="BJ33">
        <v>0</v>
      </c>
      <c r="BK33">
        <v>0</v>
      </c>
      <c r="BL33">
        <v>0</v>
      </c>
      <c r="BM33">
        <v>0</v>
      </c>
      <c r="BN33">
        <v>0</v>
      </c>
      <c r="BO33">
        <v>0</v>
      </c>
      <c r="BP33">
        <v>-3</v>
      </c>
      <c r="BQ33">
        <v>-3</v>
      </c>
      <c r="BR33">
        <v>0</v>
      </c>
      <c r="BS33">
        <v>15</v>
      </c>
      <c r="BT33">
        <v>0</v>
      </c>
      <c r="BU33">
        <v>0</v>
      </c>
      <c r="BV33">
        <v>0</v>
      </c>
      <c r="BW33">
        <v>1</v>
      </c>
      <c r="BX33">
        <v>1</v>
      </c>
      <c r="BY33">
        <v>1</v>
      </c>
      <c r="BZ33">
        <v>0</v>
      </c>
      <c r="CA33">
        <v>120</v>
      </c>
      <c r="CB33">
        <v>6</v>
      </c>
      <c r="CC33">
        <v>-3</v>
      </c>
      <c r="CD33">
        <v>-3</v>
      </c>
      <c r="CE33">
        <v>120</v>
      </c>
      <c r="CF33">
        <v>0</v>
      </c>
      <c r="CG33">
        <v>0</v>
      </c>
      <c r="CH33">
        <v>0</v>
      </c>
      <c r="CI33">
        <v>0</v>
      </c>
      <c r="CJ33">
        <v>-3</v>
      </c>
      <c r="CK33">
        <v>-3</v>
      </c>
      <c r="CL33">
        <v>-3</v>
      </c>
      <c r="CM33">
        <v>0</v>
      </c>
      <c r="CN33">
        <v>0</v>
      </c>
      <c r="CO33">
        <v>0</v>
      </c>
      <c r="CP33">
        <v>0</v>
      </c>
      <c r="CQ33">
        <v>0</v>
      </c>
      <c r="CR33">
        <v>0</v>
      </c>
      <c r="CS33">
        <v>0</v>
      </c>
      <c r="CT33">
        <v>0</v>
      </c>
      <c r="CU33">
        <v>120</v>
      </c>
      <c r="CV33">
        <v>3</v>
      </c>
      <c r="CW33">
        <v>6</v>
      </c>
      <c r="CX33">
        <v>-3</v>
      </c>
      <c r="CY33">
        <v>-3</v>
      </c>
      <c r="CZ33">
        <v>0</v>
      </c>
      <c r="DA33">
        <v>135</v>
      </c>
      <c r="DB33">
        <v>135</v>
      </c>
      <c r="DC33">
        <v>0</v>
      </c>
      <c r="DD33">
        <v>-210</v>
      </c>
    </row>
    <row r="34" spans="1:108" x14ac:dyDescent="0.25">
      <c r="A34" t="s">
        <v>3720</v>
      </c>
      <c r="B34">
        <v>29</v>
      </c>
      <c r="C34">
        <v>4125</v>
      </c>
      <c r="D34">
        <v>3646</v>
      </c>
      <c r="E34">
        <v>5006</v>
      </c>
      <c r="F34">
        <v>5607</v>
      </c>
      <c r="G34">
        <v>2974</v>
      </c>
      <c r="H34">
        <v>1577</v>
      </c>
      <c r="I34">
        <v>10</v>
      </c>
      <c r="J34">
        <v>0</v>
      </c>
      <c r="K34">
        <v>0</v>
      </c>
      <c r="L34">
        <v>0</v>
      </c>
      <c r="M34">
        <v>0</v>
      </c>
      <c r="N34">
        <v>0</v>
      </c>
      <c r="O34">
        <v>0</v>
      </c>
      <c r="P34">
        <v>0</v>
      </c>
      <c r="Q34">
        <v>-3</v>
      </c>
      <c r="R34">
        <v>-3</v>
      </c>
      <c r="S34">
        <v>0</v>
      </c>
      <c r="T34">
        <v>10</v>
      </c>
      <c r="U34">
        <v>0</v>
      </c>
      <c r="V34">
        <v>0</v>
      </c>
      <c r="W34">
        <v>0</v>
      </c>
      <c r="X34">
        <v>1</v>
      </c>
      <c r="Y34">
        <v>1</v>
      </c>
      <c r="Z34">
        <v>1</v>
      </c>
      <c r="AA34">
        <v>0</v>
      </c>
      <c r="AB34">
        <v>120</v>
      </c>
      <c r="AC34">
        <v>6</v>
      </c>
      <c r="AD34">
        <v>-3</v>
      </c>
      <c r="AE34">
        <v>-3</v>
      </c>
      <c r="AF34">
        <v>220</v>
      </c>
      <c r="AG34">
        <v>0</v>
      </c>
      <c r="AH34">
        <v>1</v>
      </c>
      <c r="AI34">
        <v>1</v>
      </c>
      <c r="AJ34">
        <v>100</v>
      </c>
      <c r="AK34">
        <v>-3</v>
      </c>
      <c r="AL34">
        <v>-3</v>
      </c>
      <c r="AM34">
        <v>-3</v>
      </c>
      <c r="AN34">
        <v>0</v>
      </c>
      <c r="AO34">
        <v>0</v>
      </c>
      <c r="AP34">
        <v>0</v>
      </c>
      <c r="AQ34">
        <v>0</v>
      </c>
      <c r="AR34">
        <v>0</v>
      </c>
      <c r="AS34">
        <v>0</v>
      </c>
      <c r="AT34">
        <v>0</v>
      </c>
      <c r="AU34">
        <v>0</v>
      </c>
      <c r="AV34">
        <v>120</v>
      </c>
      <c r="AW34">
        <v>3</v>
      </c>
      <c r="AX34">
        <v>6</v>
      </c>
      <c r="AY34">
        <v>-3</v>
      </c>
      <c r="AZ34">
        <v>-3</v>
      </c>
      <c r="BA34">
        <v>0</v>
      </c>
      <c r="BB34">
        <v>230</v>
      </c>
      <c r="BC34">
        <v>230</v>
      </c>
      <c r="BD34">
        <v>0</v>
      </c>
      <c r="BE34">
        <v>-66</v>
      </c>
      <c r="BH34">
        <v>15</v>
      </c>
      <c r="BI34">
        <v>0</v>
      </c>
      <c r="BJ34">
        <v>1</v>
      </c>
      <c r="BK34">
        <v>1</v>
      </c>
      <c r="BL34">
        <v>1</v>
      </c>
      <c r="BM34">
        <v>0</v>
      </c>
      <c r="BN34">
        <v>60</v>
      </c>
      <c r="BO34">
        <v>1</v>
      </c>
      <c r="BP34">
        <v>-3</v>
      </c>
      <c r="BQ34">
        <v>-3</v>
      </c>
      <c r="BR34">
        <v>20</v>
      </c>
      <c r="BS34">
        <v>76</v>
      </c>
      <c r="BT34">
        <v>0</v>
      </c>
      <c r="BU34">
        <v>0</v>
      </c>
      <c r="BV34">
        <v>0</v>
      </c>
      <c r="BW34">
        <v>1</v>
      </c>
      <c r="BX34">
        <v>1</v>
      </c>
      <c r="BY34">
        <v>1</v>
      </c>
      <c r="BZ34">
        <v>1</v>
      </c>
      <c r="CA34">
        <v>120</v>
      </c>
      <c r="CB34">
        <v>11</v>
      </c>
      <c r="CC34">
        <v>-3</v>
      </c>
      <c r="CD34">
        <v>-3</v>
      </c>
      <c r="CE34">
        <v>220</v>
      </c>
      <c r="CF34">
        <v>0</v>
      </c>
      <c r="CG34">
        <v>1</v>
      </c>
      <c r="CH34">
        <v>1</v>
      </c>
      <c r="CI34">
        <v>100</v>
      </c>
      <c r="CJ34">
        <v>-3</v>
      </c>
      <c r="CK34">
        <v>-3</v>
      </c>
      <c r="CL34">
        <v>-3</v>
      </c>
      <c r="CM34">
        <v>0</v>
      </c>
      <c r="CN34">
        <v>1</v>
      </c>
      <c r="CO34">
        <v>0</v>
      </c>
      <c r="CP34">
        <v>0</v>
      </c>
      <c r="CQ34">
        <v>0</v>
      </c>
      <c r="CR34">
        <v>0</v>
      </c>
      <c r="CS34">
        <v>0</v>
      </c>
      <c r="CT34">
        <v>0</v>
      </c>
      <c r="CU34">
        <v>180</v>
      </c>
      <c r="CV34">
        <v>4</v>
      </c>
      <c r="CW34">
        <v>12</v>
      </c>
      <c r="CX34">
        <v>-3</v>
      </c>
      <c r="CY34">
        <v>-3</v>
      </c>
      <c r="CZ34">
        <v>1</v>
      </c>
      <c r="DA34">
        <v>296</v>
      </c>
      <c r="DB34">
        <v>396</v>
      </c>
      <c r="DC34">
        <v>1</v>
      </c>
      <c r="DD34">
        <v>66</v>
      </c>
    </row>
    <row r="35" spans="1:108" x14ac:dyDescent="0.25">
      <c r="A35" t="s">
        <v>3720</v>
      </c>
      <c r="B35">
        <v>30</v>
      </c>
      <c r="C35">
        <v>3925</v>
      </c>
      <c r="D35">
        <v>3238</v>
      </c>
      <c r="E35">
        <v>1690</v>
      </c>
      <c r="F35">
        <v>3128</v>
      </c>
      <c r="G35">
        <v>1902</v>
      </c>
      <c r="H35">
        <v>987</v>
      </c>
      <c r="I35">
        <v>15</v>
      </c>
      <c r="J35">
        <v>0</v>
      </c>
      <c r="K35">
        <v>38</v>
      </c>
      <c r="L35">
        <v>38</v>
      </c>
      <c r="M35">
        <v>1</v>
      </c>
      <c r="N35">
        <v>0</v>
      </c>
      <c r="O35">
        <v>60</v>
      </c>
      <c r="P35">
        <v>1</v>
      </c>
      <c r="Q35">
        <v>-3</v>
      </c>
      <c r="R35">
        <v>-3</v>
      </c>
      <c r="S35">
        <v>20</v>
      </c>
      <c r="T35">
        <v>113</v>
      </c>
      <c r="U35">
        <v>0</v>
      </c>
      <c r="V35">
        <v>34</v>
      </c>
      <c r="W35">
        <v>11</v>
      </c>
      <c r="X35">
        <v>1</v>
      </c>
      <c r="Y35">
        <v>1</v>
      </c>
      <c r="Z35">
        <v>1</v>
      </c>
      <c r="AA35">
        <v>1</v>
      </c>
      <c r="AB35">
        <v>120</v>
      </c>
      <c r="AC35">
        <v>11</v>
      </c>
      <c r="AD35">
        <v>-3</v>
      </c>
      <c r="AE35">
        <v>-3</v>
      </c>
      <c r="AF35">
        <v>281</v>
      </c>
      <c r="AG35">
        <v>1</v>
      </c>
      <c r="AH35">
        <v>1</v>
      </c>
      <c r="AI35">
        <v>1</v>
      </c>
      <c r="AJ35">
        <v>150</v>
      </c>
      <c r="AK35">
        <v>-3</v>
      </c>
      <c r="AL35">
        <v>-3</v>
      </c>
      <c r="AM35">
        <v>-3</v>
      </c>
      <c r="AN35">
        <v>1</v>
      </c>
      <c r="AO35">
        <v>1</v>
      </c>
      <c r="AP35">
        <v>0</v>
      </c>
      <c r="AQ35">
        <v>0</v>
      </c>
      <c r="AR35">
        <v>1</v>
      </c>
      <c r="AS35">
        <v>1</v>
      </c>
      <c r="AT35">
        <v>25</v>
      </c>
      <c r="AU35">
        <v>25</v>
      </c>
      <c r="AV35">
        <v>180</v>
      </c>
      <c r="AW35">
        <v>4</v>
      </c>
      <c r="AX35">
        <v>12</v>
      </c>
      <c r="AY35">
        <v>-3</v>
      </c>
      <c r="AZ35">
        <v>-3</v>
      </c>
      <c r="BA35">
        <v>49</v>
      </c>
      <c r="BB35">
        <v>419</v>
      </c>
      <c r="BC35">
        <v>539</v>
      </c>
      <c r="BD35">
        <v>1</v>
      </c>
      <c r="BE35">
        <v>46</v>
      </c>
      <c r="BH35">
        <v>15</v>
      </c>
      <c r="BI35">
        <v>0</v>
      </c>
      <c r="BJ35">
        <v>22</v>
      </c>
      <c r="BK35">
        <v>22</v>
      </c>
      <c r="BL35">
        <v>1</v>
      </c>
      <c r="BM35">
        <v>0</v>
      </c>
      <c r="BN35">
        <v>60</v>
      </c>
      <c r="BO35">
        <v>1</v>
      </c>
      <c r="BP35">
        <v>-3</v>
      </c>
      <c r="BQ35">
        <v>-3</v>
      </c>
      <c r="BR35">
        <v>20</v>
      </c>
      <c r="BS35">
        <v>97</v>
      </c>
      <c r="BT35">
        <v>0</v>
      </c>
      <c r="BU35">
        <v>65</v>
      </c>
      <c r="BV35">
        <v>21</v>
      </c>
      <c r="BW35">
        <v>1</v>
      </c>
      <c r="BX35">
        <v>1</v>
      </c>
      <c r="BY35">
        <v>1</v>
      </c>
      <c r="BZ35">
        <v>0</v>
      </c>
      <c r="CA35">
        <v>80</v>
      </c>
      <c r="CB35">
        <v>5</v>
      </c>
      <c r="CC35">
        <v>-3</v>
      </c>
      <c r="CD35">
        <v>-3</v>
      </c>
      <c r="CE35">
        <v>251</v>
      </c>
      <c r="CF35">
        <v>1</v>
      </c>
      <c r="CG35">
        <v>1</v>
      </c>
      <c r="CH35">
        <v>1</v>
      </c>
      <c r="CI35">
        <v>150</v>
      </c>
      <c r="CJ35">
        <v>-3</v>
      </c>
      <c r="CK35">
        <v>-3</v>
      </c>
      <c r="CL35">
        <v>-3</v>
      </c>
      <c r="CM35">
        <v>1</v>
      </c>
      <c r="CN35">
        <v>0</v>
      </c>
      <c r="CO35">
        <v>0</v>
      </c>
      <c r="CP35">
        <v>0</v>
      </c>
      <c r="CQ35">
        <v>1</v>
      </c>
      <c r="CR35">
        <v>1</v>
      </c>
      <c r="CS35">
        <v>25</v>
      </c>
      <c r="CT35">
        <v>25</v>
      </c>
      <c r="CU35">
        <v>140</v>
      </c>
      <c r="CV35">
        <v>3</v>
      </c>
      <c r="CW35">
        <v>6</v>
      </c>
      <c r="CX35">
        <v>-3</v>
      </c>
      <c r="CY35">
        <v>-3</v>
      </c>
      <c r="CZ35">
        <v>43</v>
      </c>
      <c r="DA35">
        <v>373</v>
      </c>
      <c r="DB35">
        <v>393</v>
      </c>
      <c r="DC35">
        <v>0</v>
      </c>
      <c r="DD35">
        <v>-46</v>
      </c>
    </row>
    <row r="36" spans="1:108" x14ac:dyDescent="0.25">
      <c r="A36" t="s">
        <v>3720</v>
      </c>
      <c r="B36">
        <v>31</v>
      </c>
      <c r="C36">
        <v>6133</v>
      </c>
      <c r="D36">
        <v>3721</v>
      </c>
      <c r="E36">
        <v>599</v>
      </c>
      <c r="F36">
        <v>5985</v>
      </c>
      <c r="G36">
        <v>5627</v>
      </c>
      <c r="H36">
        <v>932</v>
      </c>
      <c r="I36">
        <v>15</v>
      </c>
      <c r="J36">
        <v>0</v>
      </c>
      <c r="K36">
        <v>0</v>
      </c>
      <c r="L36">
        <v>0</v>
      </c>
      <c r="M36">
        <v>1</v>
      </c>
      <c r="N36">
        <v>0</v>
      </c>
      <c r="O36">
        <v>60</v>
      </c>
      <c r="P36">
        <v>1</v>
      </c>
      <c r="Q36">
        <v>-3</v>
      </c>
      <c r="R36">
        <v>-3</v>
      </c>
      <c r="S36">
        <v>20</v>
      </c>
      <c r="T36">
        <v>75</v>
      </c>
      <c r="U36">
        <v>0</v>
      </c>
      <c r="V36">
        <v>0</v>
      </c>
      <c r="W36">
        <v>0</v>
      </c>
      <c r="X36">
        <v>1</v>
      </c>
      <c r="Y36">
        <v>1</v>
      </c>
      <c r="Z36">
        <v>1</v>
      </c>
      <c r="AA36">
        <v>0</v>
      </c>
      <c r="AB36">
        <v>80</v>
      </c>
      <c r="AC36">
        <v>5</v>
      </c>
      <c r="AD36">
        <v>-3</v>
      </c>
      <c r="AE36">
        <v>-3</v>
      </c>
      <c r="AF36">
        <v>230</v>
      </c>
      <c r="AG36">
        <v>1</v>
      </c>
      <c r="AH36">
        <v>1</v>
      </c>
      <c r="AI36">
        <v>1</v>
      </c>
      <c r="AJ36">
        <v>150</v>
      </c>
      <c r="AK36">
        <v>-3</v>
      </c>
      <c r="AL36">
        <v>-3</v>
      </c>
      <c r="AM36">
        <v>-3</v>
      </c>
      <c r="AN36">
        <v>0</v>
      </c>
      <c r="AO36">
        <v>0</v>
      </c>
      <c r="AP36">
        <v>0</v>
      </c>
      <c r="AQ36">
        <v>0</v>
      </c>
      <c r="AR36">
        <v>0</v>
      </c>
      <c r="AS36">
        <v>0</v>
      </c>
      <c r="AT36">
        <v>0</v>
      </c>
      <c r="AU36">
        <v>0</v>
      </c>
      <c r="AV36">
        <v>140</v>
      </c>
      <c r="AW36">
        <v>3</v>
      </c>
      <c r="AX36">
        <v>6</v>
      </c>
      <c r="AY36">
        <v>-3</v>
      </c>
      <c r="AZ36">
        <v>-3</v>
      </c>
      <c r="BA36">
        <v>0</v>
      </c>
      <c r="BB36">
        <v>305</v>
      </c>
      <c r="BC36">
        <v>305</v>
      </c>
      <c r="BD36">
        <v>1</v>
      </c>
      <c r="BE36">
        <v>60</v>
      </c>
      <c r="BH36">
        <v>15</v>
      </c>
      <c r="BI36">
        <v>0</v>
      </c>
      <c r="BJ36">
        <v>0</v>
      </c>
      <c r="BK36">
        <v>0</v>
      </c>
      <c r="BL36">
        <v>0</v>
      </c>
      <c r="BM36">
        <v>0</v>
      </c>
      <c r="BN36">
        <v>0</v>
      </c>
      <c r="BO36">
        <v>0</v>
      </c>
      <c r="BP36">
        <v>-3</v>
      </c>
      <c r="BQ36">
        <v>-3</v>
      </c>
      <c r="BR36">
        <v>0</v>
      </c>
      <c r="BS36">
        <v>15</v>
      </c>
      <c r="BT36">
        <v>0</v>
      </c>
      <c r="BU36">
        <v>0</v>
      </c>
      <c r="BV36">
        <v>0</v>
      </c>
      <c r="BW36">
        <v>1</v>
      </c>
      <c r="BX36">
        <v>1</v>
      </c>
      <c r="BY36">
        <v>0</v>
      </c>
      <c r="BZ36">
        <v>0</v>
      </c>
      <c r="CA36">
        <v>80</v>
      </c>
      <c r="CB36">
        <v>2</v>
      </c>
      <c r="CC36">
        <v>-3</v>
      </c>
      <c r="CD36">
        <v>-3</v>
      </c>
      <c r="CE36">
        <v>230</v>
      </c>
      <c r="CF36">
        <v>1</v>
      </c>
      <c r="CG36">
        <v>1</v>
      </c>
      <c r="CH36">
        <v>1</v>
      </c>
      <c r="CI36">
        <v>150</v>
      </c>
      <c r="CJ36">
        <v>-3</v>
      </c>
      <c r="CK36">
        <v>-3</v>
      </c>
      <c r="CL36">
        <v>-3</v>
      </c>
      <c r="CM36">
        <v>0</v>
      </c>
      <c r="CN36">
        <v>0</v>
      </c>
      <c r="CO36">
        <v>0</v>
      </c>
      <c r="CP36">
        <v>0</v>
      </c>
      <c r="CQ36">
        <v>0</v>
      </c>
      <c r="CR36">
        <v>0</v>
      </c>
      <c r="CS36">
        <v>0</v>
      </c>
      <c r="CT36">
        <v>0</v>
      </c>
      <c r="CU36">
        <v>80</v>
      </c>
      <c r="CV36">
        <v>2</v>
      </c>
      <c r="CW36">
        <v>2</v>
      </c>
      <c r="CX36">
        <v>-3</v>
      </c>
      <c r="CY36">
        <v>-3</v>
      </c>
      <c r="CZ36">
        <v>0</v>
      </c>
      <c r="DA36">
        <v>245</v>
      </c>
      <c r="DB36">
        <v>245</v>
      </c>
      <c r="DC36">
        <v>0</v>
      </c>
      <c r="DD36">
        <v>-60</v>
      </c>
    </row>
    <row r="37" spans="1:108" x14ac:dyDescent="0.25">
      <c r="A37" t="s">
        <v>3720</v>
      </c>
      <c r="B37">
        <v>32</v>
      </c>
      <c r="C37">
        <v>2637</v>
      </c>
      <c r="D37">
        <v>6348</v>
      </c>
      <c r="E37">
        <v>2059</v>
      </c>
      <c r="F37">
        <v>3339</v>
      </c>
      <c r="G37">
        <v>1311</v>
      </c>
      <c r="H37">
        <v>6314</v>
      </c>
      <c r="I37">
        <v>15</v>
      </c>
      <c r="J37">
        <v>0</v>
      </c>
      <c r="K37">
        <v>0</v>
      </c>
      <c r="L37">
        <v>0</v>
      </c>
      <c r="M37">
        <v>1</v>
      </c>
      <c r="N37">
        <v>0</v>
      </c>
      <c r="O37">
        <v>60</v>
      </c>
      <c r="P37">
        <v>1</v>
      </c>
      <c r="Q37">
        <v>-3</v>
      </c>
      <c r="R37">
        <v>-3</v>
      </c>
      <c r="S37">
        <v>20</v>
      </c>
      <c r="T37">
        <v>75</v>
      </c>
      <c r="U37">
        <v>0</v>
      </c>
      <c r="V37">
        <v>12</v>
      </c>
      <c r="W37">
        <v>4</v>
      </c>
      <c r="X37">
        <v>1</v>
      </c>
      <c r="Y37">
        <v>1</v>
      </c>
      <c r="Z37">
        <v>1</v>
      </c>
      <c r="AA37">
        <v>1</v>
      </c>
      <c r="AB37">
        <v>120</v>
      </c>
      <c r="AC37">
        <v>11</v>
      </c>
      <c r="AD37">
        <v>-3</v>
      </c>
      <c r="AE37">
        <v>-3</v>
      </c>
      <c r="AF37">
        <v>224</v>
      </c>
      <c r="AG37">
        <v>1</v>
      </c>
      <c r="AH37">
        <v>0</v>
      </c>
      <c r="AI37">
        <v>1</v>
      </c>
      <c r="AJ37">
        <v>100</v>
      </c>
      <c r="AK37">
        <v>-3</v>
      </c>
      <c r="AL37">
        <v>-3</v>
      </c>
      <c r="AM37">
        <v>-3</v>
      </c>
      <c r="AN37">
        <v>0</v>
      </c>
      <c r="AO37">
        <v>1</v>
      </c>
      <c r="AP37">
        <v>0</v>
      </c>
      <c r="AQ37">
        <v>1</v>
      </c>
      <c r="AR37">
        <v>0</v>
      </c>
      <c r="AS37">
        <v>0</v>
      </c>
      <c r="AT37">
        <v>0</v>
      </c>
      <c r="AU37">
        <v>5</v>
      </c>
      <c r="AV37">
        <v>180</v>
      </c>
      <c r="AW37">
        <v>4</v>
      </c>
      <c r="AX37">
        <v>12</v>
      </c>
      <c r="AY37">
        <v>-3</v>
      </c>
      <c r="AZ37">
        <v>-3</v>
      </c>
      <c r="BA37">
        <v>4</v>
      </c>
      <c r="BB37">
        <v>304</v>
      </c>
      <c r="BC37">
        <v>404</v>
      </c>
      <c r="BD37">
        <v>1</v>
      </c>
      <c r="BE37">
        <v>78</v>
      </c>
      <c r="BH37">
        <v>15</v>
      </c>
      <c r="BI37">
        <v>0</v>
      </c>
      <c r="BJ37">
        <v>16</v>
      </c>
      <c r="BK37">
        <v>16</v>
      </c>
      <c r="BL37">
        <v>0</v>
      </c>
      <c r="BM37">
        <v>0</v>
      </c>
      <c r="BN37">
        <v>0</v>
      </c>
      <c r="BO37">
        <v>0</v>
      </c>
      <c r="BP37">
        <v>-3</v>
      </c>
      <c r="BQ37">
        <v>-3</v>
      </c>
      <c r="BR37">
        <v>0</v>
      </c>
      <c r="BS37">
        <v>31</v>
      </c>
      <c r="BT37">
        <v>0</v>
      </c>
      <c r="BU37">
        <v>76</v>
      </c>
      <c r="BV37">
        <v>25</v>
      </c>
      <c r="BW37">
        <v>1</v>
      </c>
      <c r="BX37">
        <v>1</v>
      </c>
      <c r="BY37">
        <v>1</v>
      </c>
      <c r="BZ37">
        <v>0</v>
      </c>
      <c r="CA37">
        <v>120</v>
      </c>
      <c r="CB37">
        <v>6</v>
      </c>
      <c r="CC37">
        <v>-3</v>
      </c>
      <c r="CD37">
        <v>-3</v>
      </c>
      <c r="CE37">
        <v>195</v>
      </c>
      <c r="CF37">
        <v>0</v>
      </c>
      <c r="CG37">
        <v>0</v>
      </c>
      <c r="CH37">
        <v>1</v>
      </c>
      <c r="CI37">
        <v>50</v>
      </c>
      <c r="CJ37">
        <v>-3</v>
      </c>
      <c r="CK37">
        <v>-3</v>
      </c>
      <c r="CL37">
        <v>-3</v>
      </c>
      <c r="CM37">
        <v>1</v>
      </c>
      <c r="CN37">
        <v>0</v>
      </c>
      <c r="CO37">
        <v>1</v>
      </c>
      <c r="CP37">
        <v>0</v>
      </c>
      <c r="CQ37">
        <v>0</v>
      </c>
      <c r="CR37">
        <v>0</v>
      </c>
      <c r="CS37">
        <v>5</v>
      </c>
      <c r="CT37">
        <v>0</v>
      </c>
      <c r="CU37">
        <v>120</v>
      </c>
      <c r="CV37">
        <v>3</v>
      </c>
      <c r="CW37">
        <v>6</v>
      </c>
      <c r="CX37">
        <v>-3</v>
      </c>
      <c r="CY37">
        <v>-3</v>
      </c>
      <c r="CZ37">
        <v>41</v>
      </c>
      <c r="DA37">
        <v>226</v>
      </c>
      <c r="DB37">
        <v>246</v>
      </c>
      <c r="DC37">
        <v>0</v>
      </c>
      <c r="DD37">
        <v>-78</v>
      </c>
    </row>
    <row r="38" spans="1:108" x14ac:dyDescent="0.25">
      <c r="A38" t="s">
        <v>3720</v>
      </c>
      <c r="B38">
        <v>33</v>
      </c>
      <c r="C38">
        <v>1266</v>
      </c>
      <c r="D38">
        <v>3674</v>
      </c>
      <c r="E38">
        <v>4091</v>
      </c>
      <c r="F38">
        <v>2122</v>
      </c>
      <c r="G38">
        <v>1937</v>
      </c>
      <c r="H38">
        <v>1648</v>
      </c>
      <c r="I38">
        <v>15</v>
      </c>
      <c r="J38">
        <v>0</v>
      </c>
      <c r="K38">
        <v>0</v>
      </c>
      <c r="L38">
        <v>0</v>
      </c>
      <c r="M38">
        <v>1</v>
      </c>
      <c r="N38">
        <v>0</v>
      </c>
      <c r="O38">
        <v>60</v>
      </c>
      <c r="P38">
        <v>1</v>
      </c>
      <c r="Q38">
        <v>-3</v>
      </c>
      <c r="R38">
        <v>-3</v>
      </c>
      <c r="S38">
        <v>20</v>
      </c>
      <c r="T38">
        <v>75</v>
      </c>
      <c r="U38">
        <v>0</v>
      </c>
      <c r="V38">
        <v>0</v>
      </c>
      <c r="W38">
        <v>0</v>
      </c>
      <c r="X38">
        <v>1</v>
      </c>
      <c r="Y38">
        <v>1</v>
      </c>
      <c r="Z38">
        <v>1</v>
      </c>
      <c r="AA38">
        <v>1</v>
      </c>
      <c r="AB38">
        <v>120</v>
      </c>
      <c r="AC38">
        <v>11</v>
      </c>
      <c r="AD38">
        <v>-3</v>
      </c>
      <c r="AE38">
        <v>-3</v>
      </c>
      <c r="AF38">
        <v>270</v>
      </c>
      <c r="AG38">
        <v>1</v>
      </c>
      <c r="AH38">
        <v>1</v>
      </c>
      <c r="AI38">
        <v>1</v>
      </c>
      <c r="AJ38">
        <v>150</v>
      </c>
      <c r="AK38">
        <v>-3</v>
      </c>
      <c r="AL38">
        <v>-3</v>
      </c>
      <c r="AM38">
        <v>-3</v>
      </c>
      <c r="AN38">
        <v>0</v>
      </c>
      <c r="AO38">
        <v>1</v>
      </c>
      <c r="AP38">
        <v>0</v>
      </c>
      <c r="AQ38">
        <v>0</v>
      </c>
      <c r="AR38">
        <v>0</v>
      </c>
      <c r="AS38">
        <v>0</v>
      </c>
      <c r="AT38">
        <v>0</v>
      </c>
      <c r="AU38">
        <v>0</v>
      </c>
      <c r="AV38">
        <v>180</v>
      </c>
      <c r="AW38">
        <v>4</v>
      </c>
      <c r="AX38">
        <v>12</v>
      </c>
      <c r="AY38">
        <v>-3</v>
      </c>
      <c r="AZ38">
        <v>-3</v>
      </c>
      <c r="BA38">
        <v>0</v>
      </c>
      <c r="BB38">
        <v>345</v>
      </c>
      <c r="BC38">
        <v>445</v>
      </c>
      <c r="BD38">
        <v>0</v>
      </c>
      <c r="BE38">
        <v>-24</v>
      </c>
      <c r="BH38">
        <v>15</v>
      </c>
      <c r="BI38">
        <v>0</v>
      </c>
      <c r="BJ38">
        <v>33</v>
      </c>
      <c r="BK38">
        <v>33</v>
      </c>
      <c r="BL38">
        <v>0</v>
      </c>
      <c r="BM38">
        <v>0</v>
      </c>
      <c r="BN38">
        <v>0</v>
      </c>
      <c r="BO38">
        <v>0</v>
      </c>
      <c r="BP38">
        <v>-3</v>
      </c>
      <c r="BQ38">
        <v>-3</v>
      </c>
      <c r="BR38">
        <v>0</v>
      </c>
      <c r="BS38">
        <v>48</v>
      </c>
      <c r="BT38">
        <v>0</v>
      </c>
      <c r="BU38">
        <v>34</v>
      </c>
      <c r="BV38">
        <v>11</v>
      </c>
      <c r="BW38">
        <v>1</v>
      </c>
      <c r="BX38">
        <v>1</v>
      </c>
      <c r="BY38">
        <v>1</v>
      </c>
      <c r="BZ38">
        <v>1</v>
      </c>
      <c r="CA38">
        <v>160</v>
      </c>
      <c r="CB38">
        <v>12</v>
      </c>
      <c r="CC38">
        <v>-3</v>
      </c>
      <c r="CD38">
        <v>-3</v>
      </c>
      <c r="CE38">
        <v>321</v>
      </c>
      <c r="CF38">
        <v>1</v>
      </c>
      <c r="CG38">
        <v>1</v>
      </c>
      <c r="CH38">
        <v>1</v>
      </c>
      <c r="CI38">
        <v>150</v>
      </c>
      <c r="CJ38">
        <v>-3</v>
      </c>
      <c r="CK38">
        <v>-3</v>
      </c>
      <c r="CL38">
        <v>-3</v>
      </c>
      <c r="CM38">
        <v>1</v>
      </c>
      <c r="CN38">
        <v>1</v>
      </c>
      <c r="CO38">
        <v>0</v>
      </c>
      <c r="CP38">
        <v>0</v>
      </c>
      <c r="CQ38">
        <v>0</v>
      </c>
      <c r="CR38">
        <v>0</v>
      </c>
      <c r="CS38">
        <v>0</v>
      </c>
      <c r="CT38">
        <v>0</v>
      </c>
      <c r="CU38">
        <v>160</v>
      </c>
      <c r="CV38">
        <v>4</v>
      </c>
      <c r="CW38">
        <v>12</v>
      </c>
      <c r="CX38">
        <v>-3</v>
      </c>
      <c r="CY38">
        <v>-3</v>
      </c>
      <c r="CZ38">
        <v>44</v>
      </c>
      <c r="DA38">
        <v>369</v>
      </c>
      <c r="DB38">
        <v>489</v>
      </c>
      <c r="DC38">
        <v>1</v>
      </c>
      <c r="DD38">
        <v>24</v>
      </c>
    </row>
    <row r="39" spans="1:108" x14ac:dyDescent="0.25">
      <c r="A39" t="s">
        <v>3720</v>
      </c>
      <c r="B39">
        <v>34</v>
      </c>
      <c r="C39">
        <v>3256</v>
      </c>
      <c r="D39">
        <v>3024</v>
      </c>
      <c r="E39">
        <v>3646</v>
      </c>
      <c r="F39">
        <v>1671</v>
      </c>
      <c r="G39">
        <v>5293</v>
      </c>
      <c r="H39">
        <v>971</v>
      </c>
      <c r="I39">
        <v>15</v>
      </c>
      <c r="J39">
        <v>0</v>
      </c>
      <c r="K39">
        <v>0</v>
      </c>
      <c r="L39">
        <v>0</v>
      </c>
      <c r="M39">
        <v>0</v>
      </c>
      <c r="N39">
        <v>0</v>
      </c>
      <c r="O39">
        <v>0</v>
      </c>
      <c r="P39">
        <v>0</v>
      </c>
      <c r="Q39">
        <v>-3</v>
      </c>
      <c r="R39">
        <v>-3</v>
      </c>
      <c r="S39">
        <v>0</v>
      </c>
      <c r="T39">
        <v>15</v>
      </c>
      <c r="U39">
        <v>0</v>
      </c>
      <c r="V39">
        <v>0</v>
      </c>
      <c r="W39">
        <v>0</v>
      </c>
      <c r="X39">
        <v>1</v>
      </c>
      <c r="Y39">
        <v>1</v>
      </c>
      <c r="Z39">
        <v>1</v>
      </c>
      <c r="AA39">
        <v>1</v>
      </c>
      <c r="AB39">
        <v>160</v>
      </c>
      <c r="AC39">
        <v>12</v>
      </c>
      <c r="AD39">
        <v>-3</v>
      </c>
      <c r="AE39">
        <v>-3</v>
      </c>
      <c r="AF39">
        <v>260</v>
      </c>
      <c r="AG39">
        <v>1</v>
      </c>
      <c r="AH39">
        <v>0</v>
      </c>
      <c r="AI39">
        <v>1</v>
      </c>
      <c r="AJ39">
        <v>100</v>
      </c>
      <c r="AK39">
        <v>-3</v>
      </c>
      <c r="AL39">
        <v>-3</v>
      </c>
      <c r="AM39">
        <v>-3</v>
      </c>
      <c r="AN39">
        <v>0</v>
      </c>
      <c r="AO39">
        <v>1</v>
      </c>
      <c r="AP39">
        <v>0</v>
      </c>
      <c r="AQ39">
        <v>0</v>
      </c>
      <c r="AR39">
        <v>0</v>
      </c>
      <c r="AS39">
        <v>0</v>
      </c>
      <c r="AT39">
        <v>0</v>
      </c>
      <c r="AU39">
        <v>0</v>
      </c>
      <c r="AV39">
        <v>160</v>
      </c>
      <c r="AW39">
        <v>4</v>
      </c>
      <c r="AX39">
        <v>12</v>
      </c>
      <c r="AY39">
        <v>-3</v>
      </c>
      <c r="AZ39">
        <v>-3</v>
      </c>
      <c r="BA39">
        <v>0</v>
      </c>
      <c r="BB39">
        <v>275</v>
      </c>
      <c r="BC39">
        <v>375</v>
      </c>
      <c r="BD39">
        <v>0</v>
      </c>
      <c r="BE39">
        <v>-57</v>
      </c>
      <c r="BH39">
        <v>15</v>
      </c>
      <c r="BI39">
        <v>0</v>
      </c>
      <c r="BJ39">
        <v>7</v>
      </c>
      <c r="BK39">
        <v>7</v>
      </c>
      <c r="BL39">
        <v>0</v>
      </c>
      <c r="BM39">
        <v>0</v>
      </c>
      <c r="BN39">
        <v>0</v>
      </c>
      <c r="BO39">
        <v>0</v>
      </c>
      <c r="BP39">
        <v>-3</v>
      </c>
      <c r="BQ39">
        <v>-3</v>
      </c>
      <c r="BR39">
        <v>0</v>
      </c>
      <c r="BS39">
        <v>22</v>
      </c>
      <c r="BT39">
        <v>0</v>
      </c>
      <c r="BU39">
        <v>122</v>
      </c>
      <c r="BV39">
        <v>40</v>
      </c>
      <c r="BW39">
        <v>1</v>
      </c>
      <c r="BX39">
        <v>1</v>
      </c>
      <c r="BY39">
        <v>1</v>
      </c>
      <c r="BZ39">
        <v>0</v>
      </c>
      <c r="CA39">
        <v>120</v>
      </c>
      <c r="CB39">
        <v>6</v>
      </c>
      <c r="CC39">
        <v>-3</v>
      </c>
      <c r="CD39">
        <v>-3</v>
      </c>
      <c r="CE39">
        <v>310</v>
      </c>
      <c r="CF39">
        <v>1</v>
      </c>
      <c r="CG39">
        <v>1</v>
      </c>
      <c r="CH39">
        <v>1</v>
      </c>
      <c r="CI39">
        <v>150</v>
      </c>
      <c r="CJ39">
        <v>-3</v>
      </c>
      <c r="CK39">
        <v>-3</v>
      </c>
      <c r="CL39">
        <v>-3</v>
      </c>
      <c r="CM39">
        <v>1</v>
      </c>
      <c r="CN39">
        <v>0</v>
      </c>
      <c r="CO39">
        <v>0</v>
      </c>
      <c r="CP39">
        <v>0</v>
      </c>
      <c r="CQ39">
        <v>0</v>
      </c>
      <c r="CR39">
        <v>0</v>
      </c>
      <c r="CS39">
        <v>0</v>
      </c>
      <c r="CT39">
        <v>0</v>
      </c>
      <c r="CU39">
        <v>120</v>
      </c>
      <c r="CV39">
        <v>3</v>
      </c>
      <c r="CW39">
        <v>6</v>
      </c>
      <c r="CX39">
        <v>-3</v>
      </c>
      <c r="CY39">
        <v>-3</v>
      </c>
      <c r="CZ39">
        <v>47</v>
      </c>
      <c r="DA39">
        <v>332</v>
      </c>
      <c r="DB39">
        <v>352</v>
      </c>
      <c r="DC39">
        <v>1</v>
      </c>
      <c r="DD39">
        <v>57</v>
      </c>
    </row>
    <row r="40" spans="1:108" x14ac:dyDescent="0.25">
      <c r="A40" t="s">
        <v>3720</v>
      </c>
      <c r="B40">
        <v>35</v>
      </c>
      <c r="C40">
        <v>6414</v>
      </c>
      <c r="D40">
        <v>6704</v>
      </c>
      <c r="E40">
        <v>1902</v>
      </c>
      <c r="F40">
        <v>5511</v>
      </c>
      <c r="G40">
        <v>4334</v>
      </c>
      <c r="H40">
        <v>987</v>
      </c>
      <c r="I40">
        <v>10</v>
      </c>
      <c r="J40">
        <v>0</v>
      </c>
      <c r="K40">
        <v>0</v>
      </c>
      <c r="L40">
        <v>0</v>
      </c>
      <c r="M40">
        <v>0</v>
      </c>
      <c r="N40">
        <v>0</v>
      </c>
      <c r="O40">
        <v>0</v>
      </c>
      <c r="P40">
        <v>0</v>
      </c>
      <c r="Q40">
        <v>-3</v>
      </c>
      <c r="R40">
        <v>-3</v>
      </c>
      <c r="S40">
        <v>0</v>
      </c>
      <c r="T40">
        <v>10</v>
      </c>
      <c r="U40">
        <v>0</v>
      </c>
      <c r="V40">
        <v>0</v>
      </c>
      <c r="W40">
        <v>0</v>
      </c>
      <c r="X40">
        <v>1</v>
      </c>
      <c r="Y40">
        <v>1</v>
      </c>
      <c r="Z40">
        <v>0</v>
      </c>
      <c r="AA40">
        <v>0</v>
      </c>
      <c r="AB40">
        <v>80</v>
      </c>
      <c r="AC40">
        <v>2</v>
      </c>
      <c r="AD40">
        <v>-3</v>
      </c>
      <c r="AE40">
        <v>-3</v>
      </c>
      <c r="AF40">
        <v>180</v>
      </c>
      <c r="AG40">
        <v>1</v>
      </c>
      <c r="AH40">
        <v>1</v>
      </c>
      <c r="AI40">
        <v>0</v>
      </c>
      <c r="AJ40">
        <v>100</v>
      </c>
      <c r="AK40">
        <v>-3</v>
      </c>
      <c r="AL40">
        <v>-3</v>
      </c>
      <c r="AM40">
        <v>-3</v>
      </c>
      <c r="AN40">
        <v>0</v>
      </c>
      <c r="AO40">
        <v>0</v>
      </c>
      <c r="AP40">
        <v>0</v>
      </c>
      <c r="AQ40">
        <v>0</v>
      </c>
      <c r="AR40">
        <v>0</v>
      </c>
      <c r="AS40">
        <v>0</v>
      </c>
      <c r="AT40">
        <v>0</v>
      </c>
      <c r="AU40">
        <v>0</v>
      </c>
      <c r="AV40">
        <v>80</v>
      </c>
      <c r="AW40">
        <v>2</v>
      </c>
      <c r="AX40">
        <v>2</v>
      </c>
      <c r="AY40">
        <v>-3</v>
      </c>
      <c r="AZ40">
        <v>-3</v>
      </c>
      <c r="BA40">
        <v>0</v>
      </c>
      <c r="BB40">
        <v>190</v>
      </c>
      <c r="BC40">
        <v>190</v>
      </c>
      <c r="BD40">
        <v>0</v>
      </c>
      <c r="BE40">
        <v>-199</v>
      </c>
      <c r="BH40">
        <v>15</v>
      </c>
      <c r="BI40">
        <v>0</v>
      </c>
      <c r="BJ40">
        <v>18</v>
      </c>
      <c r="BK40">
        <v>18</v>
      </c>
      <c r="BL40">
        <v>1</v>
      </c>
      <c r="BM40">
        <v>0</v>
      </c>
      <c r="BN40">
        <v>60</v>
      </c>
      <c r="BO40">
        <v>1</v>
      </c>
      <c r="BP40">
        <v>-3</v>
      </c>
      <c r="BQ40">
        <v>-3</v>
      </c>
      <c r="BR40">
        <v>20</v>
      </c>
      <c r="BS40">
        <v>93</v>
      </c>
      <c r="BT40">
        <v>0</v>
      </c>
      <c r="BU40">
        <v>79</v>
      </c>
      <c r="BV40">
        <v>26</v>
      </c>
      <c r="BW40">
        <v>1</v>
      </c>
      <c r="BX40">
        <v>1</v>
      </c>
      <c r="BY40">
        <v>1</v>
      </c>
      <c r="BZ40">
        <v>1</v>
      </c>
      <c r="CA40">
        <v>120</v>
      </c>
      <c r="CB40">
        <v>11</v>
      </c>
      <c r="CC40">
        <v>-3</v>
      </c>
      <c r="CD40">
        <v>-3</v>
      </c>
      <c r="CE40">
        <v>296</v>
      </c>
      <c r="CF40">
        <v>1</v>
      </c>
      <c r="CG40">
        <v>1</v>
      </c>
      <c r="CH40">
        <v>1</v>
      </c>
      <c r="CI40">
        <v>150</v>
      </c>
      <c r="CJ40">
        <v>-3</v>
      </c>
      <c r="CK40">
        <v>-3</v>
      </c>
      <c r="CL40">
        <v>-3</v>
      </c>
      <c r="CM40">
        <v>1</v>
      </c>
      <c r="CN40">
        <v>1</v>
      </c>
      <c r="CO40">
        <v>0</v>
      </c>
      <c r="CP40">
        <v>0</v>
      </c>
      <c r="CQ40">
        <v>0</v>
      </c>
      <c r="CR40">
        <v>0</v>
      </c>
      <c r="CS40">
        <v>0</v>
      </c>
      <c r="CT40">
        <v>0</v>
      </c>
      <c r="CU40">
        <v>180</v>
      </c>
      <c r="CV40">
        <v>4</v>
      </c>
      <c r="CW40">
        <v>12</v>
      </c>
      <c r="CX40">
        <v>-3</v>
      </c>
      <c r="CY40">
        <v>-3</v>
      </c>
      <c r="CZ40">
        <v>44</v>
      </c>
      <c r="DA40">
        <v>389</v>
      </c>
      <c r="DB40">
        <v>509</v>
      </c>
      <c r="DC40">
        <v>1</v>
      </c>
      <c r="DD40">
        <v>199</v>
      </c>
    </row>
    <row r="41" spans="1:108" x14ac:dyDescent="0.25">
      <c r="A41" t="s">
        <v>3720</v>
      </c>
      <c r="B41">
        <v>36</v>
      </c>
      <c r="C41">
        <v>6695</v>
      </c>
      <c r="D41">
        <v>6443</v>
      </c>
      <c r="E41">
        <v>1425</v>
      </c>
      <c r="F41">
        <v>6396</v>
      </c>
      <c r="G41">
        <v>5006</v>
      </c>
      <c r="H41">
        <v>2471</v>
      </c>
      <c r="I41">
        <v>10</v>
      </c>
      <c r="J41">
        <v>0</v>
      </c>
      <c r="K41">
        <v>0</v>
      </c>
      <c r="L41">
        <v>0</v>
      </c>
      <c r="M41">
        <v>0</v>
      </c>
      <c r="N41">
        <v>0</v>
      </c>
      <c r="O41">
        <v>0</v>
      </c>
      <c r="P41">
        <v>0</v>
      </c>
      <c r="Q41">
        <v>-3</v>
      </c>
      <c r="R41">
        <v>-3</v>
      </c>
      <c r="S41">
        <v>0</v>
      </c>
      <c r="T41">
        <v>10</v>
      </c>
      <c r="U41">
        <v>0</v>
      </c>
      <c r="V41">
        <v>0</v>
      </c>
      <c r="W41">
        <v>0</v>
      </c>
      <c r="X41">
        <v>1</v>
      </c>
      <c r="Y41">
        <v>1</v>
      </c>
      <c r="Z41">
        <v>1</v>
      </c>
      <c r="AA41">
        <v>0</v>
      </c>
      <c r="AB41">
        <v>120</v>
      </c>
      <c r="AC41">
        <v>6</v>
      </c>
      <c r="AD41">
        <v>-3</v>
      </c>
      <c r="AE41">
        <v>-3</v>
      </c>
      <c r="AF41">
        <v>220</v>
      </c>
      <c r="AG41">
        <v>0</v>
      </c>
      <c r="AH41">
        <v>1</v>
      </c>
      <c r="AI41">
        <v>1</v>
      </c>
      <c r="AJ41">
        <v>100</v>
      </c>
      <c r="AK41">
        <v>-3</v>
      </c>
      <c r="AL41">
        <v>-3</v>
      </c>
      <c r="AM41">
        <v>-3</v>
      </c>
      <c r="AN41">
        <v>0</v>
      </c>
      <c r="AO41">
        <v>0</v>
      </c>
      <c r="AP41">
        <v>0</v>
      </c>
      <c r="AQ41">
        <v>1</v>
      </c>
      <c r="AR41">
        <v>0</v>
      </c>
      <c r="AS41">
        <v>0</v>
      </c>
      <c r="AT41">
        <v>0</v>
      </c>
      <c r="AU41">
        <v>5</v>
      </c>
      <c r="AV41">
        <v>120</v>
      </c>
      <c r="AW41">
        <v>3</v>
      </c>
      <c r="AX41">
        <v>6</v>
      </c>
      <c r="AY41">
        <v>-3</v>
      </c>
      <c r="AZ41">
        <v>-3</v>
      </c>
      <c r="BA41">
        <v>0</v>
      </c>
      <c r="BB41">
        <v>235</v>
      </c>
      <c r="BC41">
        <v>235</v>
      </c>
      <c r="BD41">
        <v>1</v>
      </c>
      <c r="BE41">
        <v>38</v>
      </c>
      <c r="BH41">
        <v>15</v>
      </c>
      <c r="BI41">
        <v>0</v>
      </c>
      <c r="BJ41">
        <v>24</v>
      </c>
      <c r="BK41">
        <v>24</v>
      </c>
      <c r="BL41">
        <v>0</v>
      </c>
      <c r="BM41">
        <v>0</v>
      </c>
      <c r="BN41">
        <v>0</v>
      </c>
      <c r="BO41">
        <v>0</v>
      </c>
      <c r="BP41">
        <v>-3</v>
      </c>
      <c r="BQ41">
        <v>-3</v>
      </c>
      <c r="BR41">
        <v>0</v>
      </c>
      <c r="BS41">
        <v>39</v>
      </c>
      <c r="BT41">
        <v>0</v>
      </c>
      <c r="BU41">
        <v>86</v>
      </c>
      <c r="BV41">
        <v>28</v>
      </c>
      <c r="BW41">
        <v>1</v>
      </c>
      <c r="BX41">
        <v>1</v>
      </c>
      <c r="BY41">
        <v>0</v>
      </c>
      <c r="BZ41">
        <v>0</v>
      </c>
      <c r="CA41">
        <v>80</v>
      </c>
      <c r="CB41">
        <v>2</v>
      </c>
      <c r="CC41">
        <v>-3</v>
      </c>
      <c r="CD41">
        <v>-3</v>
      </c>
      <c r="CE41">
        <v>158</v>
      </c>
      <c r="CF41">
        <v>0</v>
      </c>
      <c r="CG41">
        <v>1</v>
      </c>
      <c r="CH41">
        <v>0</v>
      </c>
      <c r="CI41">
        <v>50</v>
      </c>
      <c r="CJ41">
        <v>-3</v>
      </c>
      <c r="CK41">
        <v>-3</v>
      </c>
      <c r="CL41">
        <v>-3</v>
      </c>
      <c r="CM41">
        <v>1</v>
      </c>
      <c r="CN41">
        <v>0</v>
      </c>
      <c r="CO41">
        <v>1</v>
      </c>
      <c r="CP41">
        <v>0</v>
      </c>
      <c r="CQ41">
        <v>0</v>
      </c>
      <c r="CR41">
        <v>0</v>
      </c>
      <c r="CS41">
        <v>5</v>
      </c>
      <c r="CT41">
        <v>0</v>
      </c>
      <c r="CU41">
        <v>80</v>
      </c>
      <c r="CV41">
        <v>2</v>
      </c>
      <c r="CW41">
        <v>2</v>
      </c>
      <c r="CX41">
        <v>-3</v>
      </c>
      <c r="CY41">
        <v>-3</v>
      </c>
      <c r="CZ41">
        <v>52</v>
      </c>
      <c r="DA41">
        <v>197</v>
      </c>
      <c r="DB41">
        <v>217</v>
      </c>
      <c r="DC41">
        <v>0</v>
      </c>
      <c r="DD41">
        <v>-38</v>
      </c>
    </row>
    <row r="42" spans="1:108" x14ac:dyDescent="0.25">
      <c r="A42" t="s">
        <v>3720</v>
      </c>
      <c r="B42">
        <v>37</v>
      </c>
      <c r="C42">
        <v>2556</v>
      </c>
      <c r="D42">
        <v>1700</v>
      </c>
      <c r="E42">
        <v>6133</v>
      </c>
      <c r="F42">
        <v>6348</v>
      </c>
      <c r="G42">
        <v>3238</v>
      </c>
      <c r="H42">
        <v>4910</v>
      </c>
      <c r="I42">
        <v>15</v>
      </c>
      <c r="J42">
        <v>3</v>
      </c>
      <c r="K42">
        <v>0</v>
      </c>
      <c r="L42">
        <v>1</v>
      </c>
      <c r="M42">
        <v>1</v>
      </c>
      <c r="N42">
        <v>0</v>
      </c>
      <c r="O42">
        <v>60</v>
      </c>
      <c r="P42">
        <v>1</v>
      </c>
      <c r="Q42">
        <v>-3</v>
      </c>
      <c r="R42">
        <v>-3</v>
      </c>
      <c r="S42">
        <v>20</v>
      </c>
      <c r="T42">
        <v>76</v>
      </c>
      <c r="U42">
        <v>0</v>
      </c>
      <c r="V42">
        <v>0</v>
      </c>
      <c r="W42">
        <v>0</v>
      </c>
      <c r="X42">
        <v>1</v>
      </c>
      <c r="Y42">
        <v>1</v>
      </c>
      <c r="Z42">
        <v>1</v>
      </c>
      <c r="AA42">
        <v>0</v>
      </c>
      <c r="AB42">
        <v>80</v>
      </c>
      <c r="AC42">
        <v>5</v>
      </c>
      <c r="AD42">
        <v>-3</v>
      </c>
      <c r="AE42">
        <v>-3</v>
      </c>
      <c r="AF42">
        <v>180</v>
      </c>
      <c r="AG42">
        <v>1</v>
      </c>
      <c r="AH42">
        <v>0</v>
      </c>
      <c r="AI42">
        <v>1</v>
      </c>
      <c r="AJ42">
        <v>100</v>
      </c>
      <c r="AK42">
        <v>-3</v>
      </c>
      <c r="AL42">
        <v>-3</v>
      </c>
      <c r="AM42">
        <v>-3</v>
      </c>
      <c r="AN42">
        <v>0</v>
      </c>
      <c r="AO42">
        <v>0</v>
      </c>
      <c r="AP42">
        <v>0</v>
      </c>
      <c r="AQ42">
        <v>0</v>
      </c>
      <c r="AR42">
        <v>0</v>
      </c>
      <c r="AS42">
        <v>0</v>
      </c>
      <c r="AT42">
        <v>0</v>
      </c>
      <c r="AU42">
        <v>0</v>
      </c>
      <c r="AV42">
        <v>140</v>
      </c>
      <c r="AW42">
        <v>3</v>
      </c>
      <c r="AX42">
        <v>6</v>
      </c>
      <c r="AY42">
        <v>-3</v>
      </c>
      <c r="AZ42">
        <v>-3</v>
      </c>
      <c r="BA42">
        <v>1</v>
      </c>
      <c r="BB42">
        <v>256</v>
      </c>
      <c r="BC42">
        <v>256</v>
      </c>
      <c r="BD42">
        <v>0</v>
      </c>
      <c r="BE42">
        <v>-39</v>
      </c>
      <c r="BH42">
        <v>15</v>
      </c>
      <c r="BI42">
        <v>0</v>
      </c>
      <c r="BJ42">
        <v>0</v>
      </c>
      <c r="BK42">
        <v>0</v>
      </c>
      <c r="BL42">
        <v>1</v>
      </c>
      <c r="BM42">
        <v>0</v>
      </c>
      <c r="BN42">
        <v>60</v>
      </c>
      <c r="BO42">
        <v>1</v>
      </c>
      <c r="BP42">
        <v>-3</v>
      </c>
      <c r="BQ42">
        <v>-3</v>
      </c>
      <c r="BR42">
        <v>20</v>
      </c>
      <c r="BS42">
        <v>75</v>
      </c>
      <c r="BT42">
        <v>0</v>
      </c>
      <c r="BU42">
        <v>0</v>
      </c>
      <c r="BV42">
        <v>0</v>
      </c>
      <c r="BW42">
        <v>1</v>
      </c>
      <c r="BX42">
        <v>1</v>
      </c>
      <c r="BY42">
        <v>1</v>
      </c>
      <c r="BZ42">
        <v>1</v>
      </c>
      <c r="CA42">
        <v>120</v>
      </c>
      <c r="CB42">
        <v>11</v>
      </c>
      <c r="CC42">
        <v>-3</v>
      </c>
      <c r="CD42">
        <v>-3</v>
      </c>
      <c r="CE42">
        <v>220</v>
      </c>
      <c r="CF42">
        <v>1</v>
      </c>
      <c r="CG42">
        <v>1</v>
      </c>
      <c r="CH42">
        <v>0</v>
      </c>
      <c r="CI42">
        <v>100</v>
      </c>
      <c r="CJ42">
        <v>-3</v>
      </c>
      <c r="CK42">
        <v>-3</v>
      </c>
      <c r="CL42">
        <v>-3</v>
      </c>
      <c r="CM42">
        <v>0</v>
      </c>
      <c r="CN42">
        <v>1</v>
      </c>
      <c r="CO42">
        <v>0</v>
      </c>
      <c r="CP42">
        <v>0</v>
      </c>
      <c r="CQ42">
        <v>0</v>
      </c>
      <c r="CR42">
        <v>0</v>
      </c>
      <c r="CS42">
        <v>0</v>
      </c>
      <c r="CT42">
        <v>0</v>
      </c>
      <c r="CU42">
        <v>180</v>
      </c>
      <c r="CV42">
        <v>4</v>
      </c>
      <c r="CW42">
        <v>12</v>
      </c>
      <c r="CX42">
        <v>-3</v>
      </c>
      <c r="CY42">
        <v>-3</v>
      </c>
      <c r="CZ42">
        <v>0</v>
      </c>
      <c r="DA42">
        <v>295</v>
      </c>
      <c r="DB42">
        <v>395</v>
      </c>
      <c r="DC42">
        <v>1</v>
      </c>
      <c r="DD42">
        <v>39</v>
      </c>
    </row>
    <row r="43" spans="1:108" x14ac:dyDescent="0.25">
      <c r="A43" t="s">
        <v>3720</v>
      </c>
      <c r="B43">
        <v>38</v>
      </c>
      <c r="C43">
        <v>1937</v>
      </c>
      <c r="D43">
        <v>1577</v>
      </c>
      <c r="E43">
        <v>3490</v>
      </c>
      <c r="F43">
        <v>3925</v>
      </c>
      <c r="G43">
        <v>5468</v>
      </c>
      <c r="H43">
        <v>4063</v>
      </c>
      <c r="I43">
        <v>15</v>
      </c>
      <c r="J43">
        <v>0</v>
      </c>
      <c r="K43">
        <v>0</v>
      </c>
      <c r="L43">
        <v>0</v>
      </c>
      <c r="M43">
        <v>1</v>
      </c>
      <c r="N43">
        <v>0</v>
      </c>
      <c r="O43">
        <v>60</v>
      </c>
      <c r="P43">
        <v>1</v>
      </c>
      <c r="Q43">
        <v>-3</v>
      </c>
      <c r="R43">
        <v>-3</v>
      </c>
      <c r="S43">
        <v>20</v>
      </c>
      <c r="T43">
        <v>75</v>
      </c>
      <c r="U43">
        <v>0</v>
      </c>
      <c r="V43">
        <v>0</v>
      </c>
      <c r="W43">
        <v>0</v>
      </c>
      <c r="X43">
        <v>1</v>
      </c>
      <c r="Y43">
        <v>1</v>
      </c>
      <c r="Z43">
        <v>0</v>
      </c>
      <c r="AA43">
        <v>0</v>
      </c>
      <c r="AB43">
        <v>40</v>
      </c>
      <c r="AC43">
        <v>1</v>
      </c>
      <c r="AD43">
        <v>-3</v>
      </c>
      <c r="AE43">
        <v>-3</v>
      </c>
      <c r="AF43">
        <v>190</v>
      </c>
      <c r="AG43">
        <v>1</v>
      </c>
      <c r="AH43">
        <v>1</v>
      </c>
      <c r="AI43">
        <v>1</v>
      </c>
      <c r="AJ43">
        <v>150</v>
      </c>
      <c r="AK43">
        <v>-3</v>
      </c>
      <c r="AL43">
        <v>-3</v>
      </c>
      <c r="AM43">
        <v>-3</v>
      </c>
      <c r="AN43">
        <v>0</v>
      </c>
      <c r="AO43">
        <v>0</v>
      </c>
      <c r="AP43">
        <v>0</v>
      </c>
      <c r="AQ43">
        <v>0</v>
      </c>
      <c r="AR43">
        <v>0</v>
      </c>
      <c r="AS43">
        <v>0</v>
      </c>
      <c r="AT43">
        <v>0</v>
      </c>
      <c r="AU43">
        <v>0</v>
      </c>
      <c r="AV43">
        <v>100</v>
      </c>
      <c r="AW43">
        <v>2</v>
      </c>
      <c r="AX43">
        <v>2</v>
      </c>
      <c r="AY43">
        <v>-3</v>
      </c>
      <c r="AZ43">
        <v>-3</v>
      </c>
      <c r="BA43">
        <v>0</v>
      </c>
      <c r="BB43">
        <v>265</v>
      </c>
      <c r="BC43">
        <v>265</v>
      </c>
      <c r="BD43">
        <v>0</v>
      </c>
      <c r="BE43">
        <v>-41</v>
      </c>
      <c r="BH43">
        <v>15</v>
      </c>
      <c r="BI43">
        <v>0</v>
      </c>
      <c r="BJ43">
        <v>9</v>
      </c>
      <c r="BK43">
        <v>9</v>
      </c>
      <c r="BL43">
        <v>0</v>
      </c>
      <c r="BM43">
        <v>0</v>
      </c>
      <c r="BN43">
        <v>0</v>
      </c>
      <c r="BO43">
        <v>0</v>
      </c>
      <c r="BP43">
        <v>-3</v>
      </c>
      <c r="BQ43">
        <v>-3</v>
      </c>
      <c r="BR43">
        <v>0</v>
      </c>
      <c r="BS43">
        <v>24</v>
      </c>
      <c r="BT43">
        <v>0</v>
      </c>
      <c r="BU43">
        <v>36</v>
      </c>
      <c r="BV43">
        <v>12</v>
      </c>
      <c r="BW43">
        <v>1</v>
      </c>
      <c r="BX43">
        <v>1</v>
      </c>
      <c r="BY43">
        <v>1</v>
      </c>
      <c r="BZ43">
        <v>0</v>
      </c>
      <c r="CA43">
        <v>120</v>
      </c>
      <c r="CB43">
        <v>6</v>
      </c>
      <c r="CC43">
        <v>-3</v>
      </c>
      <c r="CD43">
        <v>-3</v>
      </c>
      <c r="CE43">
        <v>282</v>
      </c>
      <c r="CF43">
        <v>1</v>
      </c>
      <c r="CG43">
        <v>1</v>
      </c>
      <c r="CH43">
        <v>1</v>
      </c>
      <c r="CI43">
        <v>150</v>
      </c>
      <c r="CJ43">
        <v>-3</v>
      </c>
      <c r="CK43">
        <v>-3</v>
      </c>
      <c r="CL43">
        <v>-3</v>
      </c>
      <c r="CM43">
        <v>0</v>
      </c>
      <c r="CN43">
        <v>0</v>
      </c>
      <c r="CO43">
        <v>0</v>
      </c>
      <c r="CP43">
        <v>0</v>
      </c>
      <c r="CQ43">
        <v>0</v>
      </c>
      <c r="CR43">
        <v>0</v>
      </c>
      <c r="CS43">
        <v>0</v>
      </c>
      <c r="CT43">
        <v>0</v>
      </c>
      <c r="CU43">
        <v>120</v>
      </c>
      <c r="CV43">
        <v>3</v>
      </c>
      <c r="CW43">
        <v>6</v>
      </c>
      <c r="CX43">
        <v>-3</v>
      </c>
      <c r="CY43">
        <v>-3</v>
      </c>
      <c r="CZ43">
        <v>21</v>
      </c>
      <c r="DA43">
        <v>306</v>
      </c>
      <c r="DB43">
        <v>306</v>
      </c>
      <c r="DC43">
        <v>1</v>
      </c>
      <c r="DD43">
        <v>41</v>
      </c>
    </row>
    <row r="44" spans="1:108" x14ac:dyDescent="0.25">
      <c r="A44" t="s">
        <v>3720</v>
      </c>
      <c r="B44">
        <v>39</v>
      </c>
      <c r="C44">
        <v>4091</v>
      </c>
      <c r="D44">
        <v>179</v>
      </c>
      <c r="E44">
        <v>2974</v>
      </c>
      <c r="F44">
        <v>2557</v>
      </c>
      <c r="G44">
        <v>3648</v>
      </c>
      <c r="H44">
        <v>3721</v>
      </c>
      <c r="I44">
        <v>15</v>
      </c>
      <c r="J44">
        <v>0</v>
      </c>
      <c r="K44">
        <v>3</v>
      </c>
      <c r="L44">
        <v>3</v>
      </c>
      <c r="M44">
        <v>0</v>
      </c>
      <c r="N44">
        <v>0</v>
      </c>
      <c r="O44">
        <v>0</v>
      </c>
      <c r="P44">
        <v>0</v>
      </c>
      <c r="Q44">
        <v>-3</v>
      </c>
      <c r="R44">
        <v>-3</v>
      </c>
      <c r="S44">
        <v>0</v>
      </c>
      <c r="T44">
        <v>18</v>
      </c>
      <c r="U44">
        <v>0</v>
      </c>
      <c r="V44">
        <v>0</v>
      </c>
      <c r="W44">
        <v>0</v>
      </c>
      <c r="X44">
        <v>1</v>
      </c>
      <c r="Y44">
        <v>1</v>
      </c>
      <c r="Z44">
        <v>1</v>
      </c>
      <c r="AA44">
        <v>0</v>
      </c>
      <c r="AB44">
        <v>120</v>
      </c>
      <c r="AC44">
        <v>6</v>
      </c>
      <c r="AD44">
        <v>-3</v>
      </c>
      <c r="AE44">
        <v>-3</v>
      </c>
      <c r="AF44">
        <v>170</v>
      </c>
      <c r="AG44">
        <v>0</v>
      </c>
      <c r="AH44">
        <v>1</v>
      </c>
      <c r="AI44">
        <v>0</v>
      </c>
      <c r="AJ44">
        <v>50</v>
      </c>
      <c r="AK44">
        <v>-3</v>
      </c>
      <c r="AL44">
        <v>-3</v>
      </c>
      <c r="AM44">
        <v>-3</v>
      </c>
      <c r="AN44">
        <v>0</v>
      </c>
      <c r="AO44">
        <v>0</v>
      </c>
      <c r="AP44">
        <v>1</v>
      </c>
      <c r="AQ44">
        <v>1</v>
      </c>
      <c r="AR44">
        <v>0</v>
      </c>
      <c r="AS44">
        <v>0</v>
      </c>
      <c r="AT44">
        <v>5</v>
      </c>
      <c r="AU44">
        <v>5</v>
      </c>
      <c r="AV44">
        <v>120</v>
      </c>
      <c r="AW44">
        <v>3</v>
      </c>
      <c r="AX44">
        <v>6</v>
      </c>
      <c r="AY44">
        <v>-3</v>
      </c>
      <c r="AZ44">
        <v>-3</v>
      </c>
      <c r="BA44">
        <v>3</v>
      </c>
      <c r="BB44">
        <v>193</v>
      </c>
      <c r="BC44">
        <v>193</v>
      </c>
      <c r="BD44">
        <v>0</v>
      </c>
      <c r="BE44">
        <v>-47</v>
      </c>
      <c r="BH44">
        <v>15</v>
      </c>
      <c r="BI44">
        <v>0</v>
      </c>
      <c r="BJ44">
        <v>0</v>
      </c>
      <c r="BK44">
        <v>0</v>
      </c>
      <c r="BL44">
        <v>0</v>
      </c>
      <c r="BM44">
        <v>0</v>
      </c>
      <c r="BN44">
        <v>0</v>
      </c>
      <c r="BO44">
        <v>0</v>
      </c>
      <c r="BP44">
        <v>-3</v>
      </c>
      <c r="BQ44">
        <v>-3</v>
      </c>
      <c r="BR44">
        <v>0</v>
      </c>
      <c r="BS44">
        <v>15</v>
      </c>
      <c r="BT44">
        <v>0</v>
      </c>
      <c r="BU44">
        <v>0</v>
      </c>
      <c r="BV44">
        <v>0</v>
      </c>
      <c r="BW44">
        <v>1</v>
      </c>
      <c r="BX44">
        <v>1</v>
      </c>
      <c r="BY44">
        <v>1</v>
      </c>
      <c r="BZ44">
        <v>0</v>
      </c>
      <c r="CA44">
        <v>120</v>
      </c>
      <c r="CB44">
        <v>6</v>
      </c>
      <c r="CC44">
        <v>-3</v>
      </c>
      <c r="CD44">
        <v>-3</v>
      </c>
      <c r="CE44">
        <v>220</v>
      </c>
      <c r="CF44">
        <v>1</v>
      </c>
      <c r="CG44">
        <v>0</v>
      </c>
      <c r="CH44">
        <v>1</v>
      </c>
      <c r="CI44">
        <v>100</v>
      </c>
      <c r="CJ44">
        <v>-3</v>
      </c>
      <c r="CK44">
        <v>-3</v>
      </c>
      <c r="CL44">
        <v>-3</v>
      </c>
      <c r="CM44">
        <v>0</v>
      </c>
      <c r="CN44">
        <v>0</v>
      </c>
      <c r="CO44">
        <v>1</v>
      </c>
      <c r="CP44">
        <v>1</v>
      </c>
      <c r="CQ44">
        <v>0</v>
      </c>
      <c r="CR44">
        <v>0</v>
      </c>
      <c r="CS44">
        <v>5</v>
      </c>
      <c r="CT44">
        <v>5</v>
      </c>
      <c r="CU44">
        <v>120</v>
      </c>
      <c r="CV44">
        <v>3</v>
      </c>
      <c r="CW44">
        <v>6</v>
      </c>
      <c r="CX44">
        <v>-3</v>
      </c>
      <c r="CY44">
        <v>-3</v>
      </c>
      <c r="CZ44">
        <v>0</v>
      </c>
      <c r="DA44">
        <v>240</v>
      </c>
      <c r="DB44">
        <v>240</v>
      </c>
      <c r="DC44">
        <v>1</v>
      </c>
      <c r="DD44">
        <v>47</v>
      </c>
    </row>
    <row r="45" spans="1:108" x14ac:dyDescent="0.25">
      <c r="A45" t="s">
        <v>3720</v>
      </c>
      <c r="B45">
        <v>40</v>
      </c>
      <c r="C45">
        <v>3024</v>
      </c>
      <c r="D45">
        <v>2930</v>
      </c>
      <c r="E45">
        <v>1690</v>
      </c>
      <c r="F45">
        <v>3035</v>
      </c>
      <c r="G45">
        <v>3674</v>
      </c>
      <c r="H45">
        <v>2637</v>
      </c>
      <c r="I45">
        <v>15</v>
      </c>
      <c r="J45">
        <v>0</v>
      </c>
      <c r="K45">
        <v>34</v>
      </c>
      <c r="L45">
        <v>34</v>
      </c>
      <c r="M45">
        <v>1</v>
      </c>
      <c r="N45">
        <v>0</v>
      </c>
      <c r="O45">
        <v>60</v>
      </c>
      <c r="P45">
        <v>1</v>
      </c>
      <c r="Q45">
        <v>-3</v>
      </c>
      <c r="R45">
        <v>-3</v>
      </c>
      <c r="S45">
        <v>20</v>
      </c>
      <c r="T45">
        <v>109</v>
      </c>
      <c r="U45">
        <v>0</v>
      </c>
      <c r="V45">
        <v>31</v>
      </c>
      <c r="W45">
        <v>10</v>
      </c>
      <c r="X45">
        <v>1</v>
      </c>
      <c r="Y45">
        <v>1</v>
      </c>
      <c r="Z45">
        <v>1</v>
      </c>
      <c r="AA45">
        <v>0</v>
      </c>
      <c r="AB45">
        <v>80</v>
      </c>
      <c r="AC45">
        <v>5</v>
      </c>
      <c r="AD45">
        <v>-3</v>
      </c>
      <c r="AE45">
        <v>-3</v>
      </c>
      <c r="AF45">
        <v>190</v>
      </c>
      <c r="AG45">
        <v>1</v>
      </c>
      <c r="AH45">
        <v>1</v>
      </c>
      <c r="AI45">
        <v>0</v>
      </c>
      <c r="AJ45">
        <v>100</v>
      </c>
      <c r="AK45">
        <v>-3</v>
      </c>
      <c r="AL45">
        <v>-3</v>
      </c>
      <c r="AM45">
        <v>-3</v>
      </c>
      <c r="AN45">
        <v>1</v>
      </c>
      <c r="AO45">
        <v>0</v>
      </c>
      <c r="AP45">
        <v>0</v>
      </c>
      <c r="AQ45">
        <v>0</v>
      </c>
      <c r="AR45">
        <v>0</v>
      </c>
      <c r="AS45">
        <v>0</v>
      </c>
      <c r="AT45">
        <v>0</v>
      </c>
      <c r="AU45">
        <v>0</v>
      </c>
      <c r="AV45">
        <v>140</v>
      </c>
      <c r="AW45">
        <v>3</v>
      </c>
      <c r="AX45">
        <v>6</v>
      </c>
      <c r="AY45">
        <v>-3</v>
      </c>
      <c r="AZ45">
        <v>-3</v>
      </c>
      <c r="BA45">
        <v>44</v>
      </c>
      <c r="BB45">
        <v>299</v>
      </c>
      <c r="BC45">
        <v>319</v>
      </c>
      <c r="BD45">
        <v>1</v>
      </c>
      <c r="BE45">
        <v>4</v>
      </c>
      <c r="BH45">
        <v>15</v>
      </c>
      <c r="BI45">
        <v>0</v>
      </c>
      <c r="BJ45">
        <v>0</v>
      </c>
      <c r="BK45">
        <v>0</v>
      </c>
      <c r="BL45">
        <v>1</v>
      </c>
      <c r="BM45">
        <v>0</v>
      </c>
      <c r="BN45">
        <v>60</v>
      </c>
      <c r="BO45">
        <v>1</v>
      </c>
      <c r="BP45">
        <v>-3</v>
      </c>
      <c r="BQ45">
        <v>-3</v>
      </c>
      <c r="BR45">
        <v>20</v>
      </c>
      <c r="BS45">
        <v>75</v>
      </c>
      <c r="BT45">
        <v>0</v>
      </c>
      <c r="BU45">
        <v>0</v>
      </c>
      <c r="BV45">
        <v>0</v>
      </c>
      <c r="BW45">
        <v>1</v>
      </c>
      <c r="BX45">
        <v>1</v>
      </c>
      <c r="BY45">
        <v>1</v>
      </c>
      <c r="BZ45">
        <v>1</v>
      </c>
      <c r="CA45">
        <v>120</v>
      </c>
      <c r="CB45">
        <v>11</v>
      </c>
      <c r="CC45">
        <v>-3</v>
      </c>
      <c r="CD45">
        <v>-3</v>
      </c>
      <c r="CE45">
        <v>220</v>
      </c>
      <c r="CF45">
        <v>0</v>
      </c>
      <c r="CG45">
        <v>1</v>
      </c>
      <c r="CH45">
        <v>1</v>
      </c>
      <c r="CI45">
        <v>100</v>
      </c>
      <c r="CJ45">
        <v>-3</v>
      </c>
      <c r="CK45">
        <v>-3</v>
      </c>
      <c r="CL45">
        <v>-3</v>
      </c>
      <c r="CM45">
        <v>0</v>
      </c>
      <c r="CN45">
        <v>1</v>
      </c>
      <c r="CO45">
        <v>0</v>
      </c>
      <c r="CP45">
        <v>0</v>
      </c>
      <c r="CQ45">
        <v>0</v>
      </c>
      <c r="CR45">
        <v>0</v>
      </c>
      <c r="CS45">
        <v>0</v>
      </c>
      <c r="CT45">
        <v>0</v>
      </c>
      <c r="CU45">
        <v>180</v>
      </c>
      <c r="CV45">
        <v>4</v>
      </c>
      <c r="CW45">
        <v>12</v>
      </c>
      <c r="CX45">
        <v>-3</v>
      </c>
      <c r="CY45">
        <v>-3</v>
      </c>
      <c r="CZ45">
        <v>0</v>
      </c>
      <c r="DA45">
        <v>295</v>
      </c>
      <c r="DB45">
        <v>395</v>
      </c>
      <c r="DC45">
        <v>0</v>
      </c>
      <c r="DD45">
        <v>-4</v>
      </c>
    </row>
    <row r="46" spans="1:108" x14ac:dyDescent="0.25">
      <c r="A46" t="s">
        <v>3720</v>
      </c>
      <c r="B46">
        <v>41</v>
      </c>
      <c r="C46">
        <v>2359</v>
      </c>
      <c r="D46">
        <v>2122</v>
      </c>
      <c r="E46">
        <v>1311</v>
      </c>
      <c r="F46">
        <v>1746</v>
      </c>
      <c r="G46">
        <v>1671</v>
      </c>
      <c r="H46">
        <v>932</v>
      </c>
      <c r="I46">
        <v>15</v>
      </c>
      <c r="J46">
        <v>0</v>
      </c>
      <c r="K46">
        <v>20</v>
      </c>
      <c r="L46">
        <v>20</v>
      </c>
      <c r="M46">
        <v>1</v>
      </c>
      <c r="N46">
        <v>0</v>
      </c>
      <c r="O46">
        <v>60</v>
      </c>
      <c r="P46">
        <v>1</v>
      </c>
      <c r="Q46">
        <v>-3</v>
      </c>
      <c r="R46">
        <v>-3</v>
      </c>
      <c r="S46">
        <v>20</v>
      </c>
      <c r="T46">
        <v>95</v>
      </c>
      <c r="U46">
        <v>0</v>
      </c>
      <c r="V46">
        <v>71</v>
      </c>
      <c r="W46">
        <v>23</v>
      </c>
      <c r="X46">
        <v>1</v>
      </c>
      <c r="Y46">
        <v>1</v>
      </c>
      <c r="Z46">
        <v>1</v>
      </c>
      <c r="AA46">
        <v>0</v>
      </c>
      <c r="AB46">
        <v>80</v>
      </c>
      <c r="AC46">
        <v>5</v>
      </c>
      <c r="AD46">
        <v>-3</v>
      </c>
      <c r="AE46">
        <v>-3</v>
      </c>
      <c r="AF46">
        <v>203</v>
      </c>
      <c r="AG46">
        <v>1</v>
      </c>
      <c r="AH46">
        <v>1</v>
      </c>
      <c r="AI46">
        <v>0</v>
      </c>
      <c r="AJ46">
        <v>100</v>
      </c>
      <c r="AK46">
        <v>-3</v>
      </c>
      <c r="AL46">
        <v>-3</v>
      </c>
      <c r="AM46">
        <v>-3</v>
      </c>
      <c r="AN46">
        <v>1</v>
      </c>
      <c r="AO46">
        <v>0</v>
      </c>
      <c r="AP46">
        <v>0</v>
      </c>
      <c r="AQ46">
        <v>0</v>
      </c>
      <c r="AR46">
        <v>1</v>
      </c>
      <c r="AS46">
        <v>0</v>
      </c>
      <c r="AT46">
        <v>25</v>
      </c>
      <c r="AU46">
        <v>0</v>
      </c>
      <c r="AV46">
        <v>140</v>
      </c>
      <c r="AW46">
        <v>3</v>
      </c>
      <c r="AX46">
        <v>6</v>
      </c>
      <c r="AY46">
        <v>-3</v>
      </c>
      <c r="AZ46">
        <v>-3</v>
      </c>
      <c r="BA46">
        <v>43</v>
      </c>
      <c r="BB46">
        <v>298</v>
      </c>
      <c r="BC46">
        <v>318</v>
      </c>
      <c r="BD46">
        <v>0</v>
      </c>
      <c r="BE46">
        <v>-85</v>
      </c>
      <c r="BH46">
        <v>15</v>
      </c>
      <c r="BI46">
        <v>0</v>
      </c>
      <c r="BJ46">
        <v>23</v>
      </c>
      <c r="BK46">
        <v>23</v>
      </c>
      <c r="BL46">
        <v>0</v>
      </c>
      <c r="BM46">
        <v>0</v>
      </c>
      <c r="BN46">
        <v>0</v>
      </c>
      <c r="BO46">
        <v>0</v>
      </c>
      <c r="BP46">
        <v>-3</v>
      </c>
      <c r="BQ46">
        <v>-3</v>
      </c>
      <c r="BR46">
        <v>0</v>
      </c>
      <c r="BS46">
        <v>38</v>
      </c>
      <c r="BT46">
        <v>0</v>
      </c>
      <c r="BU46">
        <v>31</v>
      </c>
      <c r="BV46">
        <v>10</v>
      </c>
      <c r="BW46">
        <v>1</v>
      </c>
      <c r="BX46">
        <v>1</v>
      </c>
      <c r="BY46">
        <v>1</v>
      </c>
      <c r="BZ46">
        <v>1</v>
      </c>
      <c r="CA46">
        <v>160</v>
      </c>
      <c r="CB46">
        <v>12</v>
      </c>
      <c r="CC46">
        <v>-3</v>
      </c>
      <c r="CD46">
        <v>-3</v>
      </c>
      <c r="CE46">
        <v>320</v>
      </c>
      <c r="CF46">
        <v>1</v>
      </c>
      <c r="CG46">
        <v>1</v>
      </c>
      <c r="CH46">
        <v>1</v>
      </c>
      <c r="CI46">
        <v>150</v>
      </c>
      <c r="CJ46">
        <v>-3</v>
      </c>
      <c r="CK46">
        <v>-3</v>
      </c>
      <c r="CL46">
        <v>-3</v>
      </c>
      <c r="CM46">
        <v>0</v>
      </c>
      <c r="CN46">
        <v>1</v>
      </c>
      <c r="CO46">
        <v>0</v>
      </c>
      <c r="CP46">
        <v>0</v>
      </c>
      <c r="CQ46">
        <v>0</v>
      </c>
      <c r="CR46">
        <v>1</v>
      </c>
      <c r="CS46">
        <v>0</v>
      </c>
      <c r="CT46">
        <v>25</v>
      </c>
      <c r="CU46">
        <v>160</v>
      </c>
      <c r="CV46">
        <v>4</v>
      </c>
      <c r="CW46">
        <v>12</v>
      </c>
      <c r="CX46">
        <v>-3</v>
      </c>
      <c r="CY46">
        <v>-3</v>
      </c>
      <c r="CZ46">
        <v>33</v>
      </c>
      <c r="DA46">
        <v>383</v>
      </c>
      <c r="DB46">
        <v>483</v>
      </c>
      <c r="DC46">
        <v>1</v>
      </c>
      <c r="DD46">
        <v>85</v>
      </c>
    </row>
    <row r="47" spans="1:108" x14ac:dyDescent="0.25">
      <c r="A47" t="s">
        <v>3720</v>
      </c>
      <c r="B47">
        <v>42</v>
      </c>
      <c r="C47">
        <v>4990</v>
      </c>
      <c r="D47">
        <v>3128</v>
      </c>
      <c r="E47">
        <v>5985</v>
      </c>
      <c r="F47">
        <v>6314</v>
      </c>
      <c r="G47">
        <v>5627</v>
      </c>
      <c r="H47">
        <v>3196</v>
      </c>
      <c r="I47">
        <v>15</v>
      </c>
      <c r="J47">
        <v>0</v>
      </c>
      <c r="K47">
        <v>0</v>
      </c>
      <c r="L47">
        <v>0</v>
      </c>
      <c r="M47">
        <v>1</v>
      </c>
      <c r="N47">
        <v>0</v>
      </c>
      <c r="O47">
        <v>60</v>
      </c>
      <c r="P47">
        <v>1</v>
      </c>
      <c r="Q47">
        <v>-3</v>
      </c>
      <c r="R47">
        <v>-3</v>
      </c>
      <c r="S47">
        <v>20</v>
      </c>
      <c r="T47">
        <v>75</v>
      </c>
      <c r="U47">
        <v>0</v>
      </c>
      <c r="V47">
        <v>0</v>
      </c>
      <c r="W47">
        <v>0</v>
      </c>
      <c r="X47">
        <v>1</v>
      </c>
      <c r="Y47">
        <v>1</v>
      </c>
      <c r="Z47">
        <v>1</v>
      </c>
      <c r="AA47">
        <v>0</v>
      </c>
      <c r="AB47">
        <v>80</v>
      </c>
      <c r="AC47">
        <v>5</v>
      </c>
      <c r="AD47">
        <v>-3</v>
      </c>
      <c r="AE47">
        <v>-3</v>
      </c>
      <c r="AF47">
        <v>230</v>
      </c>
      <c r="AG47">
        <v>1</v>
      </c>
      <c r="AH47">
        <v>1</v>
      </c>
      <c r="AI47">
        <v>1</v>
      </c>
      <c r="AJ47">
        <v>150</v>
      </c>
      <c r="AK47">
        <v>-3</v>
      </c>
      <c r="AL47">
        <v>-3</v>
      </c>
      <c r="AM47">
        <v>-3</v>
      </c>
      <c r="AN47">
        <v>0</v>
      </c>
      <c r="AO47">
        <v>0</v>
      </c>
      <c r="AP47">
        <v>0</v>
      </c>
      <c r="AQ47">
        <v>0</v>
      </c>
      <c r="AR47">
        <v>0</v>
      </c>
      <c r="AS47">
        <v>0</v>
      </c>
      <c r="AT47">
        <v>0</v>
      </c>
      <c r="AU47">
        <v>0</v>
      </c>
      <c r="AV47">
        <v>140</v>
      </c>
      <c r="AW47">
        <v>3</v>
      </c>
      <c r="AX47">
        <v>6</v>
      </c>
      <c r="AY47">
        <v>-3</v>
      </c>
      <c r="AZ47">
        <v>-3</v>
      </c>
      <c r="BA47">
        <v>0</v>
      </c>
      <c r="BB47">
        <v>305</v>
      </c>
      <c r="BC47">
        <v>305</v>
      </c>
      <c r="BD47">
        <v>1</v>
      </c>
      <c r="BE47">
        <v>100</v>
      </c>
      <c r="BH47">
        <v>15</v>
      </c>
      <c r="BI47">
        <v>0</v>
      </c>
      <c r="BJ47">
        <v>0</v>
      </c>
      <c r="BK47">
        <v>0</v>
      </c>
      <c r="BL47">
        <v>1</v>
      </c>
      <c r="BM47">
        <v>0</v>
      </c>
      <c r="BN47">
        <v>60</v>
      </c>
      <c r="BO47">
        <v>1</v>
      </c>
      <c r="BP47">
        <v>-3</v>
      </c>
      <c r="BQ47">
        <v>-3</v>
      </c>
      <c r="BR47">
        <v>20</v>
      </c>
      <c r="BS47">
        <v>75</v>
      </c>
      <c r="BT47">
        <v>0</v>
      </c>
      <c r="BU47">
        <v>0</v>
      </c>
      <c r="BV47">
        <v>0</v>
      </c>
      <c r="BW47">
        <v>1</v>
      </c>
      <c r="BX47">
        <v>1</v>
      </c>
      <c r="BY47">
        <v>1</v>
      </c>
      <c r="BZ47">
        <v>0</v>
      </c>
      <c r="CA47">
        <v>80</v>
      </c>
      <c r="CB47">
        <v>5</v>
      </c>
      <c r="CC47">
        <v>-3</v>
      </c>
      <c r="CD47">
        <v>-3</v>
      </c>
      <c r="CE47">
        <v>130</v>
      </c>
      <c r="CF47">
        <v>0</v>
      </c>
      <c r="CG47">
        <v>0</v>
      </c>
      <c r="CH47">
        <v>1</v>
      </c>
      <c r="CI47">
        <v>50</v>
      </c>
      <c r="CJ47">
        <v>-3</v>
      </c>
      <c r="CK47">
        <v>-3</v>
      </c>
      <c r="CL47">
        <v>-3</v>
      </c>
      <c r="CM47">
        <v>0</v>
      </c>
      <c r="CN47">
        <v>0</v>
      </c>
      <c r="CO47">
        <v>0</v>
      </c>
      <c r="CP47">
        <v>0</v>
      </c>
      <c r="CQ47">
        <v>0</v>
      </c>
      <c r="CR47">
        <v>0</v>
      </c>
      <c r="CS47">
        <v>0</v>
      </c>
      <c r="CT47">
        <v>0</v>
      </c>
      <c r="CU47">
        <v>140</v>
      </c>
      <c r="CV47">
        <v>3</v>
      </c>
      <c r="CW47">
        <v>6</v>
      </c>
      <c r="CX47">
        <v>-3</v>
      </c>
      <c r="CY47">
        <v>-3</v>
      </c>
      <c r="CZ47">
        <v>0</v>
      </c>
      <c r="DA47">
        <v>205</v>
      </c>
      <c r="DB47">
        <v>205</v>
      </c>
      <c r="DC47">
        <v>0</v>
      </c>
      <c r="DD47">
        <v>-100</v>
      </c>
    </row>
    <row r="48" spans="1:108" x14ac:dyDescent="0.25">
      <c r="A48" t="s">
        <v>3720</v>
      </c>
      <c r="B48">
        <v>43</v>
      </c>
      <c r="C48">
        <v>3802</v>
      </c>
      <c r="D48">
        <v>5607</v>
      </c>
      <c r="E48">
        <v>4501</v>
      </c>
      <c r="F48">
        <v>1266</v>
      </c>
      <c r="G48">
        <v>6530</v>
      </c>
      <c r="H48">
        <v>4911</v>
      </c>
      <c r="I48">
        <v>10</v>
      </c>
      <c r="J48">
        <v>0</v>
      </c>
      <c r="K48">
        <v>0</v>
      </c>
      <c r="L48">
        <v>0</v>
      </c>
      <c r="M48">
        <v>0</v>
      </c>
      <c r="N48">
        <v>0</v>
      </c>
      <c r="O48">
        <v>0</v>
      </c>
      <c r="P48">
        <v>0</v>
      </c>
      <c r="Q48">
        <v>-3</v>
      </c>
      <c r="R48">
        <v>-3</v>
      </c>
      <c r="S48">
        <v>0</v>
      </c>
      <c r="T48">
        <v>10</v>
      </c>
      <c r="U48">
        <v>0</v>
      </c>
      <c r="V48">
        <v>0</v>
      </c>
      <c r="W48">
        <v>0</v>
      </c>
      <c r="X48">
        <v>1</v>
      </c>
      <c r="Y48">
        <v>1</v>
      </c>
      <c r="Z48">
        <v>1</v>
      </c>
      <c r="AA48">
        <v>0</v>
      </c>
      <c r="AB48">
        <v>120</v>
      </c>
      <c r="AC48">
        <v>6</v>
      </c>
      <c r="AD48">
        <v>-3</v>
      </c>
      <c r="AE48">
        <v>-3</v>
      </c>
      <c r="AF48">
        <v>220</v>
      </c>
      <c r="AG48">
        <v>1</v>
      </c>
      <c r="AH48">
        <v>0</v>
      </c>
      <c r="AI48">
        <v>1</v>
      </c>
      <c r="AJ48">
        <v>100</v>
      </c>
      <c r="AK48">
        <v>-3</v>
      </c>
      <c r="AL48">
        <v>-3</v>
      </c>
      <c r="AM48">
        <v>-3</v>
      </c>
      <c r="AN48">
        <v>0</v>
      </c>
      <c r="AO48">
        <v>0</v>
      </c>
      <c r="AP48">
        <v>1</v>
      </c>
      <c r="AQ48">
        <v>0</v>
      </c>
      <c r="AR48">
        <v>1</v>
      </c>
      <c r="AS48">
        <v>1</v>
      </c>
      <c r="AT48">
        <v>30</v>
      </c>
      <c r="AU48">
        <v>25</v>
      </c>
      <c r="AV48">
        <v>120</v>
      </c>
      <c r="AW48">
        <v>3</v>
      </c>
      <c r="AX48">
        <v>6</v>
      </c>
      <c r="AY48">
        <v>-3</v>
      </c>
      <c r="AZ48">
        <v>-3</v>
      </c>
      <c r="BA48">
        <v>0</v>
      </c>
      <c r="BB48">
        <v>255</v>
      </c>
      <c r="BC48">
        <v>255</v>
      </c>
      <c r="BD48">
        <v>0</v>
      </c>
      <c r="BE48">
        <v>-33</v>
      </c>
      <c r="BH48">
        <v>15</v>
      </c>
      <c r="BI48">
        <v>0</v>
      </c>
      <c r="BJ48">
        <v>0</v>
      </c>
      <c r="BK48">
        <v>0</v>
      </c>
      <c r="BL48">
        <v>1</v>
      </c>
      <c r="BM48">
        <v>0</v>
      </c>
      <c r="BN48">
        <v>60</v>
      </c>
      <c r="BO48">
        <v>1</v>
      </c>
      <c r="BP48">
        <v>-3</v>
      </c>
      <c r="BQ48">
        <v>-3</v>
      </c>
      <c r="BR48">
        <v>20</v>
      </c>
      <c r="BS48">
        <v>75</v>
      </c>
      <c r="BT48">
        <v>0</v>
      </c>
      <c r="BU48">
        <v>9</v>
      </c>
      <c r="BV48">
        <v>3</v>
      </c>
      <c r="BW48">
        <v>1</v>
      </c>
      <c r="BX48">
        <v>1</v>
      </c>
      <c r="BY48">
        <v>1</v>
      </c>
      <c r="BZ48">
        <v>0</v>
      </c>
      <c r="CA48">
        <v>80</v>
      </c>
      <c r="CB48">
        <v>5</v>
      </c>
      <c r="CC48">
        <v>-3</v>
      </c>
      <c r="CD48">
        <v>-3</v>
      </c>
      <c r="CE48">
        <v>183</v>
      </c>
      <c r="CF48">
        <v>1</v>
      </c>
      <c r="CG48">
        <v>1</v>
      </c>
      <c r="CH48">
        <v>0</v>
      </c>
      <c r="CI48">
        <v>100</v>
      </c>
      <c r="CJ48">
        <v>-3</v>
      </c>
      <c r="CK48">
        <v>-3</v>
      </c>
      <c r="CL48">
        <v>-3</v>
      </c>
      <c r="CM48">
        <v>0</v>
      </c>
      <c r="CN48">
        <v>0</v>
      </c>
      <c r="CO48">
        <v>0</v>
      </c>
      <c r="CP48">
        <v>1</v>
      </c>
      <c r="CQ48">
        <v>1</v>
      </c>
      <c r="CR48">
        <v>1</v>
      </c>
      <c r="CS48">
        <v>25</v>
      </c>
      <c r="CT48">
        <v>30</v>
      </c>
      <c r="CU48">
        <v>140</v>
      </c>
      <c r="CV48">
        <v>3</v>
      </c>
      <c r="CW48">
        <v>6</v>
      </c>
      <c r="CX48">
        <v>-3</v>
      </c>
      <c r="CY48">
        <v>-3</v>
      </c>
      <c r="CZ48">
        <v>3</v>
      </c>
      <c r="DA48">
        <v>288</v>
      </c>
      <c r="DB48">
        <v>288</v>
      </c>
      <c r="DC48">
        <v>1</v>
      </c>
      <c r="DD48">
        <v>33</v>
      </c>
    </row>
    <row r="49" spans="1:108" x14ac:dyDescent="0.25">
      <c r="A49" t="s">
        <v>3720</v>
      </c>
      <c r="B49">
        <v>44</v>
      </c>
      <c r="C49">
        <v>1648</v>
      </c>
      <c r="D49">
        <v>4125</v>
      </c>
      <c r="E49">
        <v>3256</v>
      </c>
      <c r="F49">
        <v>231</v>
      </c>
      <c r="G49">
        <v>6502</v>
      </c>
      <c r="H49">
        <v>3339</v>
      </c>
      <c r="I49">
        <v>15</v>
      </c>
      <c r="J49">
        <v>0</v>
      </c>
      <c r="K49">
        <v>3</v>
      </c>
      <c r="L49">
        <v>3</v>
      </c>
      <c r="M49">
        <v>1</v>
      </c>
      <c r="N49">
        <v>0</v>
      </c>
      <c r="O49">
        <v>60</v>
      </c>
      <c r="P49">
        <v>1</v>
      </c>
      <c r="Q49">
        <v>-3</v>
      </c>
      <c r="R49">
        <v>-3</v>
      </c>
      <c r="S49">
        <v>20</v>
      </c>
      <c r="T49">
        <v>78</v>
      </c>
      <c r="U49">
        <v>0</v>
      </c>
      <c r="V49">
        <v>2</v>
      </c>
      <c r="W49">
        <v>0</v>
      </c>
      <c r="X49">
        <v>1</v>
      </c>
      <c r="Y49">
        <v>1</v>
      </c>
      <c r="Z49">
        <v>1</v>
      </c>
      <c r="AA49">
        <v>1</v>
      </c>
      <c r="AB49">
        <v>120</v>
      </c>
      <c r="AC49">
        <v>11</v>
      </c>
      <c r="AD49">
        <v>-3</v>
      </c>
      <c r="AE49">
        <v>-3</v>
      </c>
      <c r="AF49">
        <v>270</v>
      </c>
      <c r="AG49">
        <v>1</v>
      </c>
      <c r="AH49">
        <v>1</v>
      </c>
      <c r="AI49">
        <v>1</v>
      </c>
      <c r="AJ49">
        <v>150</v>
      </c>
      <c r="AK49">
        <v>-3</v>
      </c>
      <c r="AL49">
        <v>-3</v>
      </c>
      <c r="AM49">
        <v>-3</v>
      </c>
      <c r="AN49">
        <v>0</v>
      </c>
      <c r="AO49">
        <v>1</v>
      </c>
      <c r="AP49">
        <v>0</v>
      </c>
      <c r="AQ49">
        <v>0</v>
      </c>
      <c r="AR49">
        <v>1</v>
      </c>
      <c r="AS49">
        <v>0</v>
      </c>
      <c r="AT49">
        <v>25</v>
      </c>
      <c r="AU49">
        <v>0</v>
      </c>
      <c r="AV49">
        <v>180</v>
      </c>
      <c r="AW49">
        <v>4</v>
      </c>
      <c r="AX49">
        <v>12</v>
      </c>
      <c r="AY49">
        <v>-3</v>
      </c>
      <c r="AZ49">
        <v>-3</v>
      </c>
      <c r="BA49">
        <v>3</v>
      </c>
      <c r="BB49">
        <v>348</v>
      </c>
      <c r="BC49">
        <v>448</v>
      </c>
      <c r="BD49">
        <v>0</v>
      </c>
      <c r="BE49">
        <v>-41</v>
      </c>
      <c r="BH49">
        <v>15</v>
      </c>
      <c r="BI49">
        <v>0</v>
      </c>
      <c r="BJ49">
        <v>14</v>
      </c>
      <c r="BK49">
        <v>14</v>
      </c>
      <c r="BL49">
        <v>1</v>
      </c>
      <c r="BM49">
        <v>0</v>
      </c>
      <c r="BN49">
        <v>60</v>
      </c>
      <c r="BO49">
        <v>1</v>
      </c>
      <c r="BP49">
        <v>-3</v>
      </c>
      <c r="BQ49">
        <v>-3</v>
      </c>
      <c r="BR49">
        <v>20</v>
      </c>
      <c r="BS49">
        <v>89</v>
      </c>
      <c r="BT49">
        <v>0</v>
      </c>
      <c r="BU49">
        <v>17</v>
      </c>
      <c r="BV49">
        <v>5</v>
      </c>
      <c r="BW49">
        <v>1</v>
      </c>
      <c r="BX49">
        <v>1</v>
      </c>
      <c r="BY49">
        <v>1</v>
      </c>
      <c r="BZ49">
        <v>1</v>
      </c>
      <c r="CA49">
        <v>120</v>
      </c>
      <c r="CB49">
        <v>11</v>
      </c>
      <c r="CC49">
        <v>-3</v>
      </c>
      <c r="CD49">
        <v>-3</v>
      </c>
      <c r="CE49">
        <v>275</v>
      </c>
      <c r="CF49">
        <v>1</v>
      </c>
      <c r="CG49">
        <v>1</v>
      </c>
      <c r="CH49">
        <v>1</v>
      </c>
      <c r="CI49">
        <v>150</v>
      </c>
      <c r="CJ49">
        <v>-3</v>
      </c>
      <c r="CK49">
        <v>-3</v>
      </c>
      <c r="CL49">
        <v>-3</v>
      </c>
      <c r="CM49">
        <v>0</v>
      </c>
      <c r="CN49">
        <v>1</v>
      </c>
      <c r="CO49">
        <v>0</v>
      </c>
      <c r="CP49">
        <v>0</v>
      </c>
      <c r="CQ49">
        <v>0</v>
      </c>
      <c r="CR49">
        <v>1</v>
      </c>
      <c r="CS49">
        <v>0</v>
      </c>
      <c r="CT49">
        <v>25</v>
      </c>
      <c r="CU49">
        <v>180</v>
      </c>
      <c r="CV49">
        <v>4</v>
      </c>
      <c r="CW49">
        <v>12</v>
      </c>
      <c r="CX49">
        <v>-3</v>
      </c>
      <c r="CY49">
        <v>-3</v>
      </c>
      <c r="CZ49">
        <v>19</v>
      </c>
      <c r="DA49">
        <v>389</v>
      </c>
      <c r="DB49">
        <v>489</v>
      </c>
      <c r="DC49">
        <v>1</v>
      </c>
      <c r="DD49">
        <v>41</v>
      </c>
    </row>
    <row r="50" spans="1:108" x14ac:dyDescent="0.25">
      <c r="A50" t="s">
        <v>3720</v>
      </c>
      <c r="B50">
        <v>45</v>
      </c>
      <c r="C50">
        <v>5526</v>
      </c>
      <c r="D50">
        <v>599</v>
      </c>
      <c r="E50">
        <v>4910</v>
      </c>
      <c r="F50">
        <v>2059</v>
      </c>
      <c r="G50">
        <v>2992</v>
      </c>
      <c r="H50">
        <v>2974</v>
      </c>
      <c r="I50">
        <v>15</v>
      </c>
      <c r="J50">
        <v>0</v>
      </c>
      <c r="K50">
        <v>0</v>
      </c>
      <c r="L50">
        <v>0</v>
      </c>
      <c r="M50">
        <v>0</v>
      </c>
      <c r="N50">
        <v>0</v>
      </c>
      <c r="O50">
        <v>0</v>
      </c>
      <c r="P50">
        <v>0</v>
      </c>
      <c r="Q50">
        <v>-3</v>
      </c>
      <c r="R50">
        <v>-3</v>
      </c>
      <c r="S50">
        <v>0</v>
      </c>
      <c r="T50">
        <v>15</v>
      </c>
      <c r="U50">
        <v>0</v>
      </c>
      <c r="V50">
        <v>0</v>
      </c>
      <c r="W50">
        <v>0</v>
      </c>
      <c r="X50">
        <v>1</v>
      </c>
      <c r="Y50">
        <v>1</v>
      </c>
      <c r="Z50">
        <v>1</v>
      </c>
      <c r="AA50">
        <v>0</v>
      </c>
      <c r="AB50">
        <v>120</v>
      </c>
      <c r="AC50">
        <v>6</v>
      </c>
      <c r="AD50">
        <v>-3</v>
      </c>
      <c r="AE50">
        <v>-3</v>
      </c>
      <c r="AF50">
        <v>170</v>
      </c>
      <c r="AG50">
        <v>0</v>
      </c>
      <c r="AH50">
        <v>1</v>
      </c>
      <c r="AI50">
        <v>0</v>
      </c>
      <c r="AJ50">
        <v>50</v>
      </c>
      <c r="AK50">
        <v>-3</v>
      </c>
      <c r="AL50">
        <v>-3</v>
      </c>
      <c r="AM50">
        <v>-3</v>
      </c>
      <c r="AN50">
        <v>0</v>
      </c>
      <c r="AO50">
        <v>0</v>
      </c>
      <c r="AP50">
        <v>0</v>
      </c>
      <c r="AQ50">
        <v>0</v>
      </c>
      <c r="AR50">
        <v>0</v>
      </c>
      <c r="AS50">
        <v>0</v>
      </c>
      <c r="AT50">
        <v>0</v>
      </c>
      <c r="AU50">
        <v>0</v>
      </c>
      <c r="AV50">
        <v>120</v>
      </c>
      <c r="AW50">
        <v>3</v>
      </c>
      <c r="AX50">
        <v>6</v>
      </c>
      <c r="AY50">
        <v>-3</v>
      </c>
      <c r="AZ50">
        <v>-3</v>
      </c>
      <c r="BA50">
        <v>0</v>
      </c>
      <c r="BB50">
        <v>185</v>
      </c>
      <c r="BC50">
        <v>185</v>
      </c>
      <c r="BD50">
        <v>1</v>
      </c>
      <c r="BE50">
        <v>30</v>
      </c>
      <c r="BH50">
        <v>15</v>
      </c>
      <c r="BI50">
        <v>0</v>
      </c>
      <c r="BJ50">
        <v>0</v>
      </c>
      <c r="BK50">
        <v>0</v>
      </c>
      <c r="BL50">
        <v>1</v>
      </c>
      <c r="BM50">
        <v>0</v>
      </c>
      <c r="BN50">
        <v>60</v>
      </c>
      <c r="BO50">
        <v>1</v>
      </c>
      <c r="BP50">
        <v>-3</v>
      </c>
      <c r="BQ50">
        <v>-3</v>
      </c>
      <c r="BR50">
        <v>20</v>
      </c>
      <c r="BS50">
        <v>75</v>
      </c>
      <c r="BT50">
        <v>0</v>
      </c>
      <c r="BU50">
        <v>0</v>
      </c>
      <c r="BV50">
        <v>0</v>
      </c>
      <c r="BW50">
        <v>1</v>
      </c>
      <c r="BX50">
        <v>1</v>
      </c>
      <c r="BY50">
        <v>1</v>
      </c>
      <c r="BZ50">
        <v>0</v>
      </c>
      <c r="CA50">
        <v>80</v>
      </c>
      <c r="CB50">
        <v>5</v>
      </c>
      <c r="CC50">
        <v>-3</v>
      </c>
      <c r="CD50">
        <v>-3</v>
      </c>
      <c r="CE50">
        <v>80</v>
      </c>
      <c r="CF50">
        <v>0</v>
      </c>
      <c r="CG50">
        <v>0</v>
      </c>
      <c r="CH50">
        <v>0</v>
      </c>
      <c r="CI50">
        <v>0</v>
      </c>
      <c r="CJ50">
        <v>-3</v>
      </c>
      <c r="CK50">
        <v>-3</v>
      </c>
      <c r="CL50">
        <v>-3</v>
      </c>
      <c r="CM50">
        <v>0</v>
      </c>
      <c r="CN50">
        <v>0</v>
      </c>
      <c r="CO50">
        <v>0</v>
      </c>
      <c r="CP50">
        <v>0</v>
      </c>
      <c r="CQ50">
        <v>0</v>
      </c>
      <c r="CR50">
        <v>0</v>
      </c>
      <c r="CS50">
        <v>0</v>
      </c>
      <c r="CT50">
        <v>0</v>
      </c>
      <c r="CU50">
        <v>140</v>
      </c>
      <c r="CV50">
        <v>3</v>
      </c>
      <c r="CW50">
        <v>6</v>
      </c>
      <c r="CX50">
        <v>-3</v>
      </c>
      <c r="CY50">
        <v>-3</v>
      </c>
      <c r="CZ50">
        <v>0</v>
      </c>
      <c r="DA50">
        <v>155</v>
      </c>
      <c r="DB50">
        <v>155</v>
      </c>
      <c r="DC50">
        <v>0</v>
      </c>
      <c r="DD50">
        <v>-30</v>
      </c>
    </row>
    <row r="51" spans="1:108" x14ac:dyDescent="0.25">
      <c r="A51" t="s">
        <v>3720</v>
      </c>
      <c r="B51">
        <v>46</v>
      </c>
      <c r="C51">
        <v>3490</v>
      </c>
      <c r="D51">
        <v>2557</v>
      </c>
      <c r="E51">
        <v>4063</v>
      </c>
      <c r="F51">
        <v>1311</v>
      </c>
      <c r="G51">
        <v>5006</v>
      </c>
      <c r="H51">
        <v>1902</v>
      </c>
      <c r="I51">
        <v>15</v>
      </c>
      <c r="J51">
        <v>0</v>
      </c>
      <c r="K51">
        <v>0</v>
      </c>
      <c r="L51">
        <v>0</v>
      </c>
      <c r="M51">
        <v>1</v>
      </c>
      <c r="N51">
        <v>0</v>
      </c>
      <c r="O51">
        <v>60</v>
      </c>
      <c r="P51">
        <v>1</v>
      </c>
      <c r="Q51">
        <v>-3</v>
      </c>
      <c r="R51">
        <v>-3</v>
      </c>
      <c r="S51">
        <v>20</v>
      </c>
      <c r="T51">
        <v>75</v>
      </c>
      <c r="U51">
        <v>0</v>
      </c>
      <c r="V51">
        <v>0</v>
      </c>
      <c r="W51">
        <v>0</v>
      </c>
      <c r="X51">
        <v>1</v>
      </c>
      <c r="Y51">
        <v>1</v>
      </c>
      <c r="Z51">
        <v>1</v>
      </c>
      <c r="AA51">
        <v>0</v>
      </c>
      <c r="AB51">
        <v>80</v>
      </c>
      <c r="AC51">
        <v>5</v>
      </c>
      <c r="AD51">
        <v>-3</v>
      </c>
      <c r="AE51">
        <v>-3</v>
      </c>
      <c r="AF51">
        <v>230</v>
      </c>
      <c r="AG51">
        <v>1</v>
      </c>
      <c r="AH51">
        <v>1</v>
      </c>
      <c r="AI51">
        <v>1</v>
      </c>
      <c r="AJ51">
        <v>150</v>
      </c>
      <c r="AK51">
        <v>-3</v>
      </c>
      <c r="AL51">
        <v>-3</v>
      </c>
      <c r="AM51">
        <v>-3</v>
      </c>
      <c r="AN51">
        <v>0</v>
      </c>
      <c r="AO51">
        <v>0</v>
      </c>
      <c r="AP51">
        <v>0</v>
      </c>
      <c r="AQ51">
        <v>0</v>
      </c>
      <c r="AR51">
        <v>0</v>
      </c>
      <c r="AS51">
        <v>0</v>
      </c>
      <c r="AT51">
        <v>0</v>
      </c>
      <c r="AU51">
        <v>0</v>
      </c>
      <c r="AV51">
        <v>140</v>
      </c>
      <c r="AW51">
        <v>3</v>
      </c>
      <c r="AX51">
        <v>6</v>
      </c>
      <c r="AY51">
        <v>-3</v>
      </c>
      <c r="AZ51">
        <v>-3</v>
      </c>
      <c r="BA51">
        <v>0</v>
      </c>
      <c r="BB51">
        <v>305</v>
      </c>
      <c r="BC51">
        <v>305</v>
      </c>
      <c r="BD51">
        <v>1</v>
      </c>
      <c r="BE51">
        <v>70</v>
      </c>
      <c r="BH51">
        <v>15</v>
      </c>
      <c r="BI51">
        <v>0</v>
      </c>
      <c r="BJ51">
        <v>0</v>
      </c>
      <c r="BK51">
        <v>0</v>
      </c>
      <c r="BL51">
        <v>0</v>
      </c>
      <c r="BM51">
        <v>0</v>
      </c>
      <c r="BN51">
        <v>0</v>
      </c>
      <c r="BO51">
        <v>0</v>
      </c>
      <c r="BP51">
        <v>-3</v>
      </c>
      <c r="BQ51">
        <v>-3</v>
      </c>
      <c r="BR51">
        <v>0</v>
      </c>
      <c r="BS51">
        <v>15</v>
      </c>
      <c r="BT51">
        <v>0</v>
      </c>
      <c r="BU51">
        <v>0</v>
      </c>
      <c r="BV51">
        <v>0</v>
      </c>
      <c r="BW51">
        <v>1</v>
      </c>
      <c r="BX51">
        <v>1</v>
      </c>
      <c r="BY51">
        <v>1</v>
      </c>
      <c r="BZ51">
        <v>0</v>
      </c>
      <c r="CA51">
        <v>120</v>
      </c>
      <c r="CB51">
        <v>6</v>
      </c>
      <c r="CC51">
        <v>-3</v>
      </c>
      <c r="CD51">
        <v>-3</v>
      </c>
      <c r="CE51">
        <v>220</v>
      </c>
      <c r="CF51">
        <v>1</v>
      </c>
      <c r="CG51">
        <v>0</v>
      </c>
      <c r="CH51">
        <v>1</v>
      </c>
      <c r="CI51">
        <v>100</v>
      </c>
      <c r="CJ51">
        <v>-3</v>
      </c>
      <c r="CK51">
        <v>-3</v>
      </c>
      <c r="CL51">
        <v>-3</v>
      </c>
      <c r="CM51">
        <v>0</v>
      </c>
      <c r="CN51">
        <v>0</v>
      </c>
      <c r="CO51">
        <v>0</v>
      </c>
      <c r="CP51">
        <v>0</v>
      </c>
      <c r="CQ51">
        <v>0</v>
      </c>
      <c r="CR51">
        <v>0</v>
      </c>
      <c r="CS51">
        <v>0</v>
      </c>
      <c r="CT51">
        <v>0</v>
      </c>
      <c r="CU51">
        <v>120</v>
      </c>
      <c r="CV51">
        <v>3</v>
      </c>
      <c r="CW51">
        <v>6</v>
      </c>
      <c r="CX51">
        <v>-3</v>
      </c>
      <c r="CY51">
        <v>-3</v>
      </c>
      <c r="CZ51">
        <v>0</v>
      </c>
      <c r="DA51">
        <v>235</v>
      </c>
      <c r="DB51">
        <v>235</v>
      </c>
      <c r="DC51">
        <v>0</v>
      </c>
      <c r="DD51">
        <v>-70</v>
      </c>
    </row>
    <row r="52" spans="1:108" x14ac:dyDescent="0.25">
      <c r="A52" t="s">
        <v>3720</v>
      </c>
      <c r="B52">
        <v>47</v>
      </c>
      <c r="C52">
        <v>6695</v>
      </c>
      <c r="D52">
        <v>1746</v>
      </c>
      <c r="E52">
        <v>3648</v>
      </c>
      <c r="F52">
        <v>932</v>
      </c>
      <c r="G52">
        <v>1690</v>
      </c>
      <c r="H52">
        <v>5468</v>
      </c>
      <c r="I52">
        <v>10</v>
      </c>
      <c r="J52">
        <v>0</v>
      </c>
      <c r="K52">
        <v>8</v>
      </c>
      <c r="L52">
        <v>8</v>
      </c>
      <c r="M52">
        <v>0</v>
      </c>
      <c r="N52">
        <v>0</v>
      </c>
      <c r="O52">
        <v>0</v>
      </c>
      <c r="P52">
        <v>0</v>
      </c>
      <c r="Q52">
        <v>-3</v>
      </c>
      <c r="R52">
        <v>-3</v>
      </c>
      <c r="S52">
        <v>0</v>
      </c>
      <c r="T52">
        <v>18</v>
      </c>
      <c r="U52">
        <v>0</v>
      </c>
      <c r="V52">
        <v>18</v>
      </c>
      <c r="W52">
        <v>6</v>
      </c>
      <c r="X52">
        <v>1</v>
      </c>
      <c r="Y52">
        <v>1</v>
      </c>
      <c r="Z52">
        <v>1</v>
      </c>
      <c r="AA52">
        <v>0</v>
      </c>
      <c r="AB52">
        <v>120</v>
      </c>
      <c r="AC52">
        <v>6</v>
      </c>
      <c r="AD52">
        <v>-3</v>
      </c>
      <c r="AE52">
        <v>-3</v>
      </c>
      <c r="AF52">
        <v>276</v>
      </c>
      <c r="AG52">
        <v>1</v>
      </c>
      <c r="AH52">
        <v>1</v>
      </c>
      <c r="AI52">
        <v>1</v>
      </c>
      <c r="AJ52">
        <v>150</v>
      </c>
      <c r="AK52">
        <v>-3</v>
      </c>
      <c r="AL52">
        <v>-3</v>
      </c>
      <c r="AM52">
        <v>-3</v>
      </c>
      <c r="AN52">
        <v>0</v>
      </c>
      <c r="AO52">
        <v>0</v>
      </c>
      <c r="AP52">
        <v>0</v>
      </c>
      <c r="AQ52">
        <v>0</v>
      </c>
      <c r="AR52">
        <v>0</v>
      </c>
      <c r="AS52">
        <v>0</v>
      </c>
      <c r="AT52">
        <v>0</v>
      </c>
      <c r="AU52">
        <v>0</v>
      </c>
      <c r="AV52">
        <v>120</v>
      </c>
      <c r="AW52">
        <v>3</v>
      </c>
      <c r="AX52">
        <v>6</v>
      </c>
      <c r="AY52">
        <v>-3</v>
      </c>
      <c r="AZ52">
        <v>-3</v>
      </c>
      <c r="BA52">
        <v>14</v>
      </c>
      <c r="BB52">
        <v>294</v>
      </c>
      <c r="BC52">
        <v>294</v>
      </c>
      <c r="BD52">
        <v>0</v>
      </c>
      <c r="BE52">
        <v>-45</v>
      </c>
      <c r="BH52">
        <v>15</v>
      </c>
      <c r="BI52">
        <v>0</v>
      </c>
      <c r="BJ52">
        <v>35</v>
      </c>
      <c r="BK52">
        <v>35</v>
      </c>
      <c r="BL52">
        <v>1</v>
      </c>
      <c r="BM52">
        <v>0</v>
      </c>
      <c r="BN52">
        <v>60</v>
      </c>
      <c r="BO52">
        <v>1</v>
      </c>
      <c r="BP52">
        <v>-3</v>
      </c>
      <c r="BQ52">
        <v>-3</v>
      </c>
      <c r="BR52">
        <v>20</v>
      </c>
      <c r="BS52">
        <v>110</v>
      </c>
      <c r="BT52">
        <v>0</v>
      </c>
      <c r="BU52">
        <v>28</v>
      </c>
      <c r="BV52">
        <v>9</v>
      </c>
      <c r="BW52">
        <v>1</v>
      </c>
      <c r="BX52">
        <v>1</v>
      </c>
      <c r="BY52">
        <v>1</v>
      </c>
      <c r="BZ52">
        <v>1</v>
      </c>
      <c r="CA52">
        <v>120</v>
      </c>
      <c r="CB52">
        <v>11</v>
      </c>
      <c r="CC52">
        <v>-3</v>
      </c>
      <c r="CD52">
        <v>-3</v>
      </c>
      <c r="CE52">
        <v>229</v>
      </c>
      <c r="CF52">
        <v>1</v>
      </c>
      <c r="CG52">
        <v>0</v>
      </c>
      <c r="CH52">
        <v>1</v>
      </c>
      <c r="CI52">
        <v>100</v>
      </c>
      <c r="CJ52">
        <v>-3</v>
      </c>
      <c r="CK52">
        <v>-3</v>
      </c>
      <c r="CL52">
        <v>-3</v>
      </c>
      <c r="CM52">
        <v>1</v>
      </c>
      <c r="CN52">
        <v>1</v>
      </c>
      <c r="CO52">
        <v>0</v>
      </c>
      <c r="CP52">
        <v>0</v>
      </c>
      <c r="CQ52">
        <v>0</v>
      </c>
      <c r="CR52">
        <v>0</v>
      </c>
      <c r="CS52">
        <v>0</v>
      </c>
      <c r="CT52">
        <v>0</v>
      </c>
      <c r="CU52">
        <v>180</v>
      </c>
      <c r="CV52">
        <v>4</v>
      </c>
      <c r="CW52">
        <v>12</v>
      </c>
      <c r="CX52">
        <v>-3</v>
      </c>
      <c r="CY52">
        <v>-3</v>
      </c>
      <c r="CZ52">
        <v>44</v>
      </c>
      <c r="DA52">
        <v>339</v>
      </c>
      <c r="DB52">
        <v>459</v>
      </c>
      <c r="DC52">
        <v>1</v>
      </c>
      <c r="DD52">
        <v>45</v>
      </c>
    </row>
    <row r="53" spans="1:108" x14ac:dyDescent="0.25">
      <c r="A53" t="s">
        <v>3720</v>
      </c>
      <c r="B53">
        <v>48</v>
      </c>
      <c r="C53">
        <v>3128</v>
      </c>
      <c r="D53">
        <v>5607</v>
      </c>
      <c r="E53">
        <v>3674</v>
      </c>
      <c r="F53">
        <v>6414</v>
      </c>
      <c r="G53">
        <v>6396</v>
      </c>
      <c r="H53">
        <v>5293</v>
      </c>
      <c r="I53">
        <v>15</v>
      </c>
      <c r="J53">
        <v>0</v>
      </c>
      <c r="K53">
        <v>0</v>
      </c>
      <c r="L53">
        <v>0</v>
      </c>
      <c r="M53">
        <v>1</v>
      </c>
      <c r="N53">
        <v>0</v>
      </c>
      <c r="O53">
        <v>60</v>
      </c>
      <c r="P53">
        <v>1</v>
      </c>
      <c r="Q53">
        <v>-3</v>
      </c>
      <c r="R53">
        <v>-3</v>
      </c>
      <c r="S53">
        <v>20</v>
      </c>
      <c r="T53">
        <v>75</v>
      </c>
      <c r="U53">
        <v>0</v>
      </c>
      <c r="V53">
        <v>0</v>
      </c>
      <c r="W53">
        <v>0</v>
      </c>
      <c r="X53">
        <v>1</v>
      </c>
      <c r="Y53">
        <v>1</v>
      </c>
      <c r="Z53">
        <v>1</v>
      </c>
      <c r="AA53">
        <v>1</v>
      </c>
      <c r="AB53">
        <v>120</v>
      </c>
      <c r="AC53">
        <v>11</v>
      </c>
      <c r="AD53">
        <v>-3</v>
      </c>
      <c r="AE53">
        <v>-3</v>
      </c>
      <c r="AF53">
        <v>220</v>
      </c>
      <c r="AG53">
        <v>1</v>
      </c>
      <c r="AH53">
        <v>0</v>
      </c>
      <c r="AI53">
        <v>1</v>
      </c>
      <c r="AJ53">
        <v>100</v>
      </c>
      <c r="AK53">
        <v>-3</v>
      </c>
      <c r="AL53">
        <v>-3</v>
      </c>
      <c r="AM53">
        <v>-3</v>
      </c>
      <c r="AN53">
        <v>0</v>
      </c>
      <c r="AO53">
        <v>1</v>
      </c>
      <c r="AP53">
        <v>0</v>
      </c>
      <c r="AQ53">
        <v>0</v>
      </c>
      <c r="AR53">
        <v>0</v>
      </c>
      <c r="AS53">
        <v>2</v>
      </c>
      <c r="AT53">
        <v>0</v>
      </c>
      <c r="AU53">
        <v>50</v>
      </c>
      <c r="AV53">
        <v>180</v>
      </c>
      <c r="AW53">
        <v>4</v>
      </c>
      <c r="AX53">
        <v>12</v>
      </c>
      <c r="AY53">
        <v>-3</v>
      </c>
      <c r="AZ53">
        <v>-3</v>
      </c>
      <c r="BA53">
        <v>0</v>
      </c>
      <c r="BB53">
        <v>345</v>
      </c>
      <c r="BC53">
        <v>445</v>
      </c>
      <c r="BD53">
        <v>1</v>
      </c>
      <c r="BE53">
        <v>109</v>
      </c>
      <c r="BH53">
        <v>15</v>
      </c>
      <c r="BI53">
        <v>0</v>
      </c>
      <c r="BJ53">
        <v>1</v>
      </c>
      <c r="BK53">
        <v>1</v>
      </c>
      <c r="BL53">
        <v>0</v>
      </c>
      <c r="BM53">
        <v>0</v>
      </c>
      <c r="BN53">
        <v>0</v>
      </c>
      <c r="BO53">
        <v>0</v>
      </c>
      <c r="BP53">
        <v>-3</v>
      </c>
      <c r="BQ53">
        <v>-3</v>
      </c>
      <c r="BR53">
        <v>0</v>
      </c>
      <c r="BS53">
        <v>16</v>
      </c>
      <c r="BT53">
        <v>0</v>
      </c>
      <c r="BU53">
        <v>0</v>
      </c>
      <c r="BV53">
        <v>0</v>
      </c>
      <c r="BW53">
        <v>1</v>
      </c>
      <c r="BX53">
        <v>1</v>
      </c>
      <c r="BY53">
        <v>1</v>
      </c>
      <c r="BZ53">
        <v>0</v>
      </c>
      <c r="CA53">
        <v>120</v>
      </c>
      <c r="CB53">
        <v>6</v>
      </c>
      <c r="CC53">
        <v>-3</v>
      </c>
      <c r="CD53">
        <v>-3</v>
      </c>
      <c r="CE53">
        <v>220</v>
      </c>
      <c r="CF53">
        <v>0</v>
      </c>
      <c r="CG53">
        <v>1</v>
      </c>
      <c r="CH53">
        <v>1</v>
      </c>
      <c r="CI53">
        <v>100</v>
      </c>
      <c r="CJ53">
        <v>-3</v>
      </c>
      <c r="CK53">
        <v>-3</v>
      </c>
      <c r="CL53">
        <v>-3</v>
      </c>
      <c r="CM53">
        <v>0</v>
      </c>
      <c r="CN53">
        <v>0</v>
      </c>
      <c r="CO53">
        <v>0</v>
      </c>
      <c r="CP53">
        <v>0</v>
      </c>
      <c r="CQ53">
        <v>2</v>
      </c>
      <c r="CR53">
        <v>0</v>
      </c>
      <c r="CS53">
        <v>50</v>
      </c>
      <c r="CT53">
        <v>0</v>
      </c>
      <c r="CU53">
        <v>120</v>
      </c>
      <c r="CV53">
        <v>3</v>
      </c>
      <c r="CW53">
        <v>6</v>
      </c>
      <c r="CX53">
        <v>-3</v>
      </c>
      <c r="CY53">
        <v>-3</v>
      </c>
      <c r="CZ53">
        <v>1</v>
      </c>
      <c r="DA53">
        <v>236</v>
      </c>
      <c r="DB53">
        <v>236</v>
      </c>
      <c r="DC53">
        <v>0</v>
      </c>
      <c r="DD53">
        <v>-109</v>
      </c>
    </row>
    <row r="54" spans="1:108" x14ac:dyDescent="0.25">
      <c r="A54" t="s">
        <v>3720</v>
      </c>
      <c r="B54">
        <v>49</v>
      </c>
      <c r="C54">
        <v>1937</v>
      </c>
      <c r="D54">
        <v>6502</v>
      </c>
      <c r="E54">
        <v>179</v>
      </c>
      <c r="F54">
        <v>6133</v>
      </c>
      <c r="G54">
        <v>6530</v>
      </c>
      <c r="H54">
        <v>6443</v>
      </c>
      <c r="I54">
        <v>15</v>
      </c>
      <c r="J54">
        <v>0</v>
      </c>
      <c r="K54">
        <v>0</v>
      </c>
      <c r="L54">
        <v>0</v>
      </c>
      <c r="M54">
        <v>1</v>
      </c>
      <c r="N54">
        <v>0</v>
      </c>
      <c r="O54">
        <v>60</v>
      </c>
      <c r="P54">
        <v>1</v>
      </c>
      <c r="Q54">
        <v>-3</v>
      </c>
      <c r="R54">
        <v>-3</v>
      </c>
      <c r="S54">
        <v>20</v>
      </c>
      <c r="T54">
        <v>75</v>
      </c>
      <c r="U54">
        <v>0</v>
      </c>
      <c r="V54">
        <v>28</v>
      </c>
      <c r="W54">
        <v>9</v>
      </c>
      <c r="X54">
        <v>1</v>
      </c>
      <c r="Y54">
        <v>1</v>
      </c>
      <c r="Z54">
        <v>1</v>
      </c>
      <c r="AA54">
        <v>1</v>
      </c>
      <c r="AB54">
        <v>120</v>
      </c>
      <c r="AC54">
        <v>11</v>
      </c>
      <c r="AD54">
        <v>-3</v>
      </c>
      <c r="AE54">
        <v>-3</v>
      </c>
      <c r="AF54">
        <v>279</v>
      </c>
      <c r="AG54">
        <v>1</v>
      </c>
      <c r="AH54">
        <v>1</v>
      </c>
      <c r="AI54">
        <v>1</v>
      </c>
      <c r="AJ54">
        <v>150</v>
      </c>
      <c r="AK54">
        <v>-3</v>
      </c>
      <c r="AL54">
        <v>-3</v>
      </c>
      <c r="AM54">
        <v>-3</v>
      </c>
      <c r="AN54">
        <v>0</v>
      </c>
      <c r="AO54">
        <v>1</v>
      </c>
      <c r="AP54">
        <v>1</v>
      </c>
      <c r="AQ54">
        <v>0</v>
      </c>
      <c r="AR54">
        <v>0</v>
      </c>
      <c r="AS54">
        <v>0</v>
      </c>
      <c r="AT54">
        <v>5</v>
      </c>
      <c r="AU54">
        <v>0</v>
      </c>
      <c r="AV54">
        <v>180</v>
      </c>
      <c r="AW54">
        <v>4</v>
      </c>
      <c r="AX54">
        <v>12</v>
      </c>
      <c r="AY54">
        <v>-3</v>
      </c>
      <c r="AZ54">
        <v>-3</v>
      </c>
      <c r="BA54">
        <v>9</v>
      </c>
      <c r="BB54">
        <v>354</v>
      </c>
      <c r="BC54">
        <v>454</v>
      </c>
      <c r="BD54">
        <v>1</v>
      </c>
      <c r="BE54">
        <v>184</v>
      </c>
      <c r="BH54">
        <v>15</v>
      </c>
      <c r="BI54">
        <v>0</v>
      </c>
      <c r="BJ54">
        <v>0</v>
      </c>
      <c r="BK54">
        <v>0</v>
      </c>
      <c r="BL54">
        <v>1</v>
      </c>
      <c r="BM54">
        <v>0</v>
      </c>
      <c r="BN54">
        <v>60</v>
      </c>
      <c r="BO54">
        <v>1</v>
      </c>
      <c r="BP54">
        <v>-3</v>
      </c>
      <c r="BQ54">
        <v>-3</v>
      </c>
      <c r="BR54">
        <v>20</v>
      </c>
      <c r="BS54">
        <v>75</v>
      </c>
      <c r="BT54">
        <v>0</v>
      </c>
      <c r="BU54">
        <v>0</v>
      </c>
      <c r="BV54">
        <v>0</v>
      </c>
      <c r="BW54">
        <v>1</v>
      </c>
      <c r="BX54">
        <v>1</v>
      </c>
      <c r="BY54">
        <v>0</v>
      </c>
      <c r="BZ54">
        <v>0</v>
      </c>
      <c r="CA54">
        <v>40</v>
      </c>
      <c r="CB54">
        <v>1</v>
      </c>
      <c r="CC54">
        <v>-3</v>
      </c>
      <c r="CD54">
        <v>-3</v>
      </c>
      <c r="CE54">
        <v>90</v>
      </c>
      <c r="CF54">
        <v>0</v>
      </c>
      <c r="CG54">
        <v>0</v>
      </c>
      <c r="CH54">
        <v>1</v>
      </c>
      <c r="CI54">
        <v>50</v>
      </c>
      <c r="CJ54">
        <v>-3</v>
      </c>
      <c r="CK54">
        <v>-3</v>
      </c>
      <c r="CL54">
        <v>-3</v>
      </c>
      <c r="CM54">
        <v>0</v>
      </c>
      <c r="CN54">
        <v>0</v>
      </c>
      <c r="CO54">
        <v>0</v>
      </c>
      <c r="CP54">
        <v>1</v>
      </c>
      <c r="CQ54">
        <v>0</v>
      </c>
      <c r="CR54">
        <v>0</v>
      </c>
      <c r="CS54">
        <v>0</v>
      </c>
      <c r="CT54">
        <v>5</v>
      </c>
      <c r="CU54">
        <v>100</v>
      </c>
      <c r="CV54">
        <v>2</v>
      </c>
      <c r="CW54">
        <v>2</v>
      </c>
      <c r="CX54">
        <v>-3</v>
      </c>
      <c r="CY54">
        <v>-3</v>
      </c>
      <c r="CZ54">
        <v>0</v>
      </c>
      <c r="DA54">
        <v>170</v>
      </c>
      <c r="DB54">
        <v>170</v>
      </c>
      <c r="DC54">
        <v>0</v>
      </c>
      <c r="DD54">
        <v>-184</v>
      </c>
    </row>
    <row r="55" spans="1:108" x14ac:dyDescent="0.25">
      <c r="A55" t="s">
        <v>3720</v>
      </c>
      <c r="B55">
        <v>50</v>
      </c>
      <c r="C55">
        <v>5627</v>
      </c>
      <c r="D55">
        <v>4091</v>
      </c>
      <c r="E55">
        <v>987</v>
      </c>
      <c r="F55">
        <v>3256</v>
      </c>
      <c r="G55">
        <v>4334</v>
      </c>
      <c r="H55">
        <v>2556</v>
      </c>
      <c r="I55">
        <v>15</v>
      </c>
      <c r="J55">
        <v>0</v>
      </c>
      <c r="K55">
        <v>14</v>
      </c>
      <c r="L55">
        <v>14</v>
      </c>
      <c r="M55">
        <v>1</v>
      </c>
      <c r="N55">
        <v>0</v>
      </c>
      <c r="O55">
        <v>60</v>
      </c>
      <c r="P55">
        <v>1</v>
      </c>
      <c r="Q55">
        <v>-3</v>
      </c>
      <c r="R55">
        <v>-3</v>
      </c>
      <c r="S55">
        <v>20</v>
      </c>
      <c r="T55">
        <v>89</v>
      </c>
      <c r="U55">
        <v>0</v>
      </c>
      <c r="V55">
        <v>0</v>
      </c>
      <c r="W55">
        <v>0</v>
      </c>
      <c r="X55">
        <v>1</v>
      </c>
      <c r="Y55">
        <v>1</v>
      </c>
      <c r="Z55">
        <v>1</v>
      </c>
      <c r="AA55">
        <v>1</v>
      </c>
      <c r="AB55">
        <v>120</v>
      </c>
      <c r="AC55">
        <v>11</v>
      </c>
      <c r="AD55">
        <v>-3</v>
      </c>
      <c r="AE55">
        <v>-3</v>
      </c>
      <c r="AF55">
        <v>270</v>
      </c>
      <c r="AG55">
        <v>1</v>
      </c>
      <c r="AH55">
        <v>1</v>
      </c>
      <c r="AI55">
        <v>1</v>
      </c>
      <c r="AJ55">
        <v>150</v>
      </c>
      <c r="AK55">
        <v>-3</v>
      </c>
      <c r="AL55">
        <v>-3</v>
      </c>
      <c r="AM55">
        <v>-3</v>
      </c>
      <c r="AN55">
        <v>0</v>
      </c>
      <c r="AO55">
        <v>1</v>
      </c>
      <c r="AP55">
        <v>0</v>
      </c>
      <c r="AQ55">
        <v>0</v>
      </c>
      <c r="AR55">
        <v>1</v>
      </c>
      <c r="AS55">
        <v>0</v>
      </c>
      <c r="AT55">
        <v>25</v>
      </c>
      <c r="AU55">
        <v>0</v>
      </c>
      <c r="AV55">
        <v>180</v>
      </c>
      <c r="AW55">
        <v>4</v>
      </c>
      <c r="AX55">
        <v>12</v>
      </c>
      <c r="AY55">
        <v>-3</v>
      </c>
      <c r="AZ55">
        <v>-3</v>
      </c>
      <c r="BA55">
        <v>14</v>
      </c>
      <c r="BB55">
        <v>359</v>
      </c>
      <c r="BC55">
        <v>459</v>
      </c>
      <c r="BD55">
        <v>0</v>
      </c>
      <c r="BE55">
        <v>-13</v>
      </c>
      <c r="BH55">
        <v>15</v>
      </c>
      <c r="BI55">
        <v>8</v>
      </c>
      <c r="BJ55">
        <v>0</v>
      </c>
      <c r="BK55">
        <v>2</v>
      </c>
      <c r="BL55">
        <v>1</v>
      </c>
      <c r="BM55">
        <v>0</v>
      </c>
      <c r="BN55">
        <v>60</v>
      </c>
      <c r="BO55">
        <v>1</v>
      </c>
      <c r="BP55">
        <v>-3</v>
      </c>
      <c r="BQ55">
        <v>-3</v>
      </c>
      <c r="BR55">
        <v>20</v>
      </c>
      <c r="BS55">
        <v>77</v>
      </c>
      <c r="BT55">
        <v>0</v>
      </c>
      <c r="BU55">
        <v>0</v>
      </c>
      <c r="BV55">
        <v>0</v>
      </c>
      <c r="BW55">
        <v>1</v>
      </c>
      <c r="BX55">
        <v>1</v>
      </c>
      <c r="BY55">
        <v>1</v>
      </c>
      <c r="BZ55">
        <v>1</v>
      </c>
      <c r="CA55">
        <v>120</v>
      </c>
      <c r="CB55">
        <v>11</v>
      </c>
      <c r="CC55">
        <v>-3</v>
      </c>
      <c r="CD55">
        <v>-3</v>
      </c>
      <c r="CE55">
        <v>270</v>
      </c>
      <c r="CF55">
        <v>1</v>
      </c>
      <c r="CG55">
        <v>1</v>
      </c>
      <c r="CH55">
        <v>1</v>
      </c>
      <c r="CI55">
        <v>150</v>
      </c>
      <c r="CJ55">
        <v>-3</v>
      </c>
      <c r="CK55">
        <v>-3</v>
      </c>
      <c r="CL55">
        <v>-3</v>
      </c>
      <c r="CM55">
        <v>0</v>
      </c>
      <c r="CN55">
        <v>1</v>
      </c>
      <c r="CO55">
        <v>0</v>
      </c>
      <c r="CP55">
        <v>0</v>
      </c>
      <c r="CQ55">
        <v>0</v>
      </c>
      <c r="CR55">
        <v>1</v>
      </c>
      <c r="CS55">
        <v>0</v>
      </c>
      <c r="CT55">
        <v>25</v>
      </c>
      <c r="CU55">
        <v>180</v>
      </c>
      <c r="CV55">
        <v>4</v>
      </c>
      <c r="CW55">
        <v>12</v>
      </c>
      <c r="CX55">
        <v>-3</v>
      </c>
      <c r="CY55">
        <v>-3</v>
      </c>
      <c r="CZ55">
        <v>2</v>
      </c>
      <c r="DA55">
        <v>372</v>
      </c>
      <c r="DB55">
        <v>472</v>
      </c>
      <c r="DC55">
        <v>1</v>
      </c>
      <c r="DD55">
        <v>13</v>
      </c>
    </row>
    <row r="56" spans="1:108" x14ac:dyDescent="0.25">
      <c r="A56" t="s">
        <v>3720</v>
      </c>
      <c r="B56">
        <v>51</v>
      </c>
      <c r="C56">
        <v>971</v>
      </c>
      <c r="D56">
        <v>2637</v>
      </c>
      <c r="E56">
        <v>1648</v>
      </c>
      <c r="F56">
        <v>1425</v>
      </c>
      <c r="G56">
        <v>5985</v>
      </c>
      <c r="H56">
        <v>1577</v>
      </c>
      <c r="I56">
        <v>15</v>
      </c>
      <c r="J56">
        <v>0</v>
      </c>
      <c r="K56">
        <v>7</v>
      </c>
      <c r="L56">
        <v>7</v>
      </c>
      <c r="M56">
        <v>1</v>
      </c>
      <c r="N56">
        <v>0</v>
      </c>
      <c r="O56">
        <v>60</v>
      </c>
      <c r="P56">
        <v>1</v>
      </c>
      <c r="Q56">
        <v>-3</v>
      </c>
      <c r="R56">
        <v>-3</v>
      </c>
      <c r="S56">
        <v>20</v>
      </c>
      <c r="T56">
        <v>82</v>
      </c>
      <c r="U56">
        <v>0</v>
      </c>
      <c r="V56">
        <v>105</v>
      </c>
      <c r="W56">
        <v>35</v>
      </c>
      <c r="X56">
        <v>1</v>
      </c>
      <c r="Y56">
        <v>1</v>
      </c>
      <c r="Z56">
        <v>1</v>
      </c>
      <c r="AA56">
        <v>1</v>
      </c>
      <c r="AB56">
        <v>120</v>
      </c>
      <c r="AC56">
        <v>11</v>
      </c>
      <c r="AD56">
        <v>-3</v>
      </c>
      <c r="AE56">
        <v>-3</v>
      </c>
      <c r="AF56">
        <v>255</v>
      </c>
      <c r="AG56">
        <v>0</v>
      </c>
      <c r="AH56">
        <v>1</v>
      </c>
      <c r="AI56">
        <v>1</v>
      </c>
      <c r="AJ56">
        <v>100</v>
      </c>
      <c r="AK56">
        <v>-3</v>
      </c>
      <c r="AL56">
        <v>-3</v>
      </c>
      <c r="AM56">
        <v>-3</v>
      </c>
      <c r="AN56">
        <v>1</v>
      </c>
      <c r="AO56">
        <v>1</v>
      </c>
      <c r="AP56">
        <v>0</v>
      </c>
      <c r="AQ56">
        <v>0</v>
      </c>
      <c r="AR56">
        <v>0</v>
      </c>
      <c r="AS56">
        <v>0</v>
      </c>
      <c r="AT56">
        <v>0</v>
      </c>
      <c r="AU56">
        <v>0</v>
      </c>
      <c r="AV56">
        <v>180</v>
      </c>
      <c r="AW56">
        <v>4</v>
      </c>
      <c r="AX56">
        <v>12</v>
      </c>
      <c r="AY56">
        <v>-3</v>
      </c>
      <c r="AZ56">
        <v>-3</v>
      </c>
      <c r="BA56">
        <v>42</v>
      </c>
      <c r="BB56">
        <v>337</v>
      </c>
      <c r="BC56">
        <v>457</v>
      </c>
      <c r="BD56">
        <v>1</v>
      </c>
      <c r="BE56">
        <v>12</v>
      </c>
      <c r="BH56">
        <v>15</v>
      </c>
      <c r="BI56">
        <v>0</v>
      </c>
      <c r="BJ56">
        <v>0</v>
      </c>
      <c r="BK56">
        <v>0</v>
      </c>
      <c r="BL56">
        <v>0</v>
      </c>
      <c r="BM56">
        <v>0</v>
      </c>
      <c r="BN56">
        <v>0</v>
      </c>
      <c r="BO56">
        <v>0</v>
      </c>
      <c r="BP56">
        <v>-3</v>
      </c>
      <c r="BQ56">
        <v>-3</v>
      </c>
      <c r="BR56">
        <v>0</v>
      </c>
      <c r="BS56">
        <v>15</v>
      </c>
      <c r="BT56">
        <v>0</v>
      </c>
      <c r="BU56">
        <v>0</v>
      </c>
      <c r="BV56">
        <v>0</v>
      </c>
      <c r="BW56">
        <v>1</v>
      </c>
      <c r="BX56">
        <v>1</v>
      </c>
      <c r="BY56">
        <v>1</v>
      </c>
      <c r="BZ56">
        <v>1</v>
      </c>
      <c r="CA56">
        <v>160</v>
      </c>
      <c r="CB56">
        <v>12</v>
      </c>
      <c r="CC56">
        <v>-3</v>
      </c>
      <c r="CD56">
        <v>-3</v>
      </c>
      <c r="CE56">
        <v>310</v>
      </c>
      <c r="CF56">
        <v>1</v>
      </c>
      <c r="CG56">
        <v>1</v>
      </c>
      <c r="CH56">
        <v>1</v>
      </c>
      <c r="CI56">
        <v>150</v>
      </c>
      <c r="CJ56">
        <v>-3</v>
      </c>
      <c r="CK56">
        <v>-3</v>
      </c>
      <c r="CL56">
        <v>-3</v>
      </c>
      <c r="CM56">
        <v>0</v>
      </c>
      <c r="CN56">
        <v>1</v>
      </c>
      <c r="CO56">
        <v>0</v>
      </c>
      <c r="CP56">
        <v>0</v>
      </c>
      <c r="CQ56">
        <v>0</v>
      </c>
      <c r="CR56">
        <v>0</v>
      </c>
      <c r="CS56">
        <v>0</v>
      </c>
      <c r="CT56">
        <v>0</v>
      </c>
      <c r="CU56">
        <v>160</v>
      </c>
      <c r="CV56">
        <v>4</v>
      </c>
      <c r="CW56">
        <v>12</v>
      </c>
      <c r="CX56">
        <v>-3</v>
      </c>
      <c r="CY56">
        <v>-3</v>
      </c>
      <c r="CZ56">
        <v>0</v>
      </c>
      <c r="DA56">
        <v>325</v>
      </c>
      <c r="DB56">
        <v>425</v>
      </c>
      <c r="DC56">
        <v>0</v>
      </c>
      <c r="DD56">
        <v>-12</v>
      </c>
    </row>
    <row r="57" spans="1:108" x14ac:dyDescent="0.25">
      <c r="A57" t="s">
        <v>3720</v>
      </c>
      <c r="B57">
        <v>52</v>
      </c>
      <c r="C57">
        <v>1700</v>
      </c>
      <c r="D57">
        <v>2359</v>
      </c>
      <c r="E57">
        <v>3646</v>
      </c>
      <c r="F57">
        <v>6704</v>
      </c>
      <c r="G57">
        <v>2059</v>
      </c>
      <c r="H57">
        <v>5526</v>
      </c>
      <c r="I57">
        <v>15</v>
      </c>
      <c r="J57">
        <v>0</v>
      </c>
      <c r="K57">
        <v>0</v>
      </c>
      <c r="L57">
        <v>0</v>
      </c>
      <c r="M57">
        <v>0</v>
      </c>
      <c r="N57">
        <v>0</v>
      </c>
      <c r="O57">
        <v>0</v>
      </c>
      <c r="P57">
        <v>0</v>
      </c>
      <c r="Q57">
        <v>-3</v>
      </c>
      <c r="R57">
        <v>-3</v>
      </c>
      <c r="S57">
        <v>0</v>
      </c>
      <c r="T57">
        <v>15</v>
      </c>
      <c r="U57">
        <v>0</v>
      </c>
      <c r="V57">
        <v>0</v>
      </c>
      <c r="W57">
        <v>0</v>
      </c>
      <c r="X57">
        <v>1</v>
      </c>
      <c r="Y57">
        <v>1</v>
      </c>
      <c r="Z57">
        <v>0</v>
      </c>
      <c r="AA57">
        <v>0</v>
      </c>
      <c r="AB57">
        <v>80</v>
      </c>
      <c r="AC57">
        <v>2</v>
      </c>
      <c r="AD57">
        <v>-3</v>
      </c>
      <c r="AE57">
        <v>-3</v>
      </c>
      <c r="AF57">
        <v>130</v>
      </c>
      <c r="AG57">
        <v>0</v>
      </c>
      <c r="AH57">
        <v>0</v>
      </c>
      <c r="AI57">
        <v>1</v>
      </c>
      <c r="AJ57">
        <v>50</v>
      </c>
      <c r="AK57">
        <v>-3</v>
      </c>
      <c r="AL57">
        <v>-3</v>
      </c>
      <c r="AM57">
        <v>-3</v>
      </c>
      <c r="AN57">
        <v>0</v>
      </c>
      <c r="AO57">
        <v>0</v>
      </c>
      <c r="AP57">
        <v>1</v>
      </c>
      <c r="AQ57">
        <v>0</v>
      </c>
      <c r="AR57">
        <v>0</v>
      </c>
      <c r="AS57">
        <v>0</v>
      </c>
      <c r="AT57">
        <v>5</v>
      </c>
      <c r="AU57">
        <v>0</v>
      </c>
      <c r="AV57">
        <v>80</v>
      </c>
      <c r="AW57">
        <v>2</v>
      </c>
      <c r="AX57">
        <v>2</v>
      </c>
      <c r="AY57">
        <v>-3</v>
      </c>
      <c r="AZ57">
        <v>-3</v>
      </c>
      <c r="BA57">
        <v>0</v>
      </c>
      <c r="BB57">
        <v>145</v>
      </c>
      <c r="BC57">
        <v>145</v>
      </c>
      <c r="BD57">
        <v>0</v>
      </c>
      <c r="BE57">
        <v>-145</v>
      </c>
      <c r="BH57">
        <v>15</v>
      </c>
      <c r="BI57">
        <v>0</v>
      </c>
      <c r="BJ57">
        <v>0</v>
      </c>
      <c r="BK57">
        <v>0</v>
      </c>
      <c r="BL57">
        <v>0</v>
      </c>
      <c r="BM57">
        <v>0</v>
      </c>
      <c r="BN57">
        <v>0</v>
      </c>
      <c r="BO57">
        <v>0</v>
      </c>
      <c r="BP57">
        <v>-3</v>
      </c>
      <c r="BQ57">
        <v>-3</v>
      </c>
      <c r="BR57">
        <v>0</v>
      </c>
      <c r="BS57">
        <v>15</v>
      </c>
      <c r="BT57">
        <v>0</v>
      </c>
      <c r="BU57">
        <v>0</v>
      </c>
      <c r="BV57">
        <v>0</v>
      </c>
      <c r="BW57">
        <v>1</v>
      </c>
      <c r="BX57">
        <v>1</v>
      </c>
      <c r="BY57">
        <v>1</v>
      </c>
      <c r="BZ57">
        <v>0</v>
      </c>
      <c r="CA57">
        <v>120</v>
      </c>
      <c r="CB57">
        <v>6</v>
      </c>
      <c r="CC57">
        <v>-3</v>
      </c>
      <c r="CD57">
        <v>-3</v>
      </c>
      <c r="CE57">
        <v>270</v>
      </c>
      <c r="CF57">
        <v>1</v>
      </c>
      <c r="CG57">
        <v>1</v>
      </c>
      <c r="CH57">
        <v>1</v>
      </c>
      <c r="CI57">
        <v>150</v>
      </c>
      <c r="CJ57">
        <v>-3</v>
      </c>
      <c r="CK57">
        <v>-3</v>
      </c>
      <c r="CL57">
        <v>-3</v>
      </c>
      <c r="CM57">
        <v>0</v>
      </c>
      <c r="CN57">
        <v>0</v>
      </c>
      <c r="CO57">
        <v>0</v>
      </c>
      <c r="CP57">
        <v>1</v>
      </c>
      <c r="CQ57">
        <v>0</v>
      </c>
      <c r="CR57">
        <v>0</v>
      </c>
      <c r="CS57">
        <v>0</v>
      </c>
      <c r="CT57">
        <v>5</v>
      </c>
      <c r="CU57">
        <v>120</v>
      </c>
      <c r="CV57">
        <v>3</v>
      </c>
      <c r="CW57">
        <v>6</v>
      </c>
      <c r="CX57">
        <v>-3</v>
      </c>
      <c r="CY57">
        <v>-3</v>
      </c>
      <c r="CZ57">
        <v>0</v>
      </c>
      <c r="DA57">
        <v>290</v>
      </c>
      <c r="DB57">
        <v>290</v>
      </c>
      <c r="DC57">
        <v>1</v>
      </c>
      <c r="DD57">
        <v>145</v>
      </c>
    </row>
    <row r="58" spans="1:108" x14ac:dyDescent="0.25">
      <c r="A58" t="s">
        <v>3720</v>
      </c>
      <c r="B58">
        <v>53</v>
      </c>
      <c r="C58">
        <v>2471</v>
      </c>
      <c r="D58">
        <v>3721</v>
      </c>
      <c r="E58">
        <v>3925</v>
      </c>
      <c r="F58">
        <v>1671</v>
      </c>
      <c r="G58">
        <v>4990</v>
      </c>
      <c r="H58">
        <v>4911</v>
      </c>
      <c r="I58">
        <v>15</v>
      </c>
      <c r="J58">
        <v>0</v>
      </c>
      <c r="K58">
        <v>24</v>
      </c>
      <c r="L58">
        <v>24</v>
      </c>
      <c r="M58">
        <v>0</v>
      </c>
      <c r="N58">
        <v>0</v>
      </c>
      <c r="O58">
        <v>0</v>
      </c>
      <c r="P58">
        <v>0</v>
      </c>
      <c r="Q58">
        <v>-3</v>
      </c>
      <c r="R58">
        <v>-3</v>
      </c>
      <c r="S58">
        <v>0</v>
      </c>
      <c r="T58">
        <v>39</v>
      </c>
      <c r="U58">
        <v>0</v>
      </c>
      <c r="V58">
        <v>87</v>
      </c>
      <c r="W58">
        <v>29</v>
      </c>
      <c r="X58">
        <v>1</v>
      </c>
      <c r="Y58">
        <v>1</v>
      </c>
      <c r="Z58">
        <v>1</v>
      </c>
      <c r="AA58">
        <v>0</v>
      </c>
      <c r="AB58">
        <v>120</v>
      </c>
      <c r="AC58">
        <v>6</v>
      </c>
      <c r="AD58">
        <v>-3</v>
      </c>
      <c r="AE58">
        <v>-3</v>
      </c>
      <c r="AF58">
        <v>249</v>
      </c>
      <c r="AG58">
        <v>1</v>
      </c>
      <c r="AH58">
        <v>0</v>
      </c>
      <c r="AI58">
        <v>1</v>
      </c>
      <c r="AJ58">
        <v>100</v>
      </c>
      <c r="AK58">
        <v>-3</v>
      </c>
      <c r="AL58">
        <v>-3</v>
      </c>
      <c r="AM58">
        <v>-3</v>
      </c>
      <c r="AN58">
        <v>1</v>
      </c>
      <c r="AO58">
        <v>0</v>
      </c>
      <c r="AP58">
        <v>1</v>
      </c>
      <c r="AQ58">
        <v>0</v>
      </c>
      <c r="AR58">
        <v>0</v>
      </c>
      <c r="AS58">
        <v>0</v>
      </c>
      <c r="AT58">
        <v>5</v>
      </c>
      <c r="AU58">
        <v>0</v>
      </c>
      <c r="AV58">
        <v>120</v>
      </c>
      <c r="AW58">
        <v>3</v>
      </c>
      <c r="AX58">
        <v>6</v>
      </c>
      <c r="AY58">
        <v>-3</v>
      </c>
      <c r="AZ58">
        <v>-3</v>
      </c>
      <c r="BA58">
        <v>53</v>
      </c>
      <c r="BB58">
        <v>288</v>
      </c>
      <c r="BC58">
        <v>308</v>
      </c>
      <c r="BD58">
        <v>0</v>
      </c>
      <c r="BE58">
        <v>-46</v>
      </c>
      <c r="BH58">
        <v>15</v>
      </c>
      <c r="BI58">
        <v>0</v>
      </c>
      <c r="BJ58">
        <v>1</v>
      </c>
      <c r="BK58">
        <v>1</v>
      </c>
      <c r="BL58">
        <v>0</v>
      </c>
      <c r="BM58">
        <v>0</v>
      </c>
      <c r="BN58">
        <v>0</v>
      </c>
      <c r="BO58">
        <v>0</v>
      </c>
      <c r="BP58">
        <v>-3</v>
      </c>
      <c r="BQ58">
        <v>-3</v>
      </c>
      <c r="BR58">
        <v>0</v>
      </c>
      <c r="BS58">
        <v>16</v>
      </c>
      <c r="BT58">
        <v>0</v>
      </c>
      <c r="BU58">
        <v>11</v>
      </c>
      <c r="BV58">
        <v>3</v>
      </c>
      <c r="BW58">
        <v>1</v>
      </c>
      <c r="BX58">
        <v>1</v>
      </c>
      <c r="BY58">
        <v>1</v>
      </c>
      <c r="BZ58">
        <v>1</v>
      </c>
      <c r="CA58">
        <v>160</v>
      </c>
      <c r="CB58">
        <v>12</v>
      </c>
      <c r="CC58">
        <v>-3</v>
      </c>
      <c r="CD58">
        <v>-3</v>
      </c>
      <c r="CE58">
        <v>313</v>
      </c>
      <c r="CF58">
        <v>1</v>
      </c>
      <c r="CG58">
        <v>1</v>
      </c>
      <c r="CH58">
        <v>1</v>
      </c>
      <c r="CI58">
        <v>150</v>
      </c>
      <c r="CJ58">
        <v>-3</v>
      </c>
      <c r="CK58">
        <v>-3</v>
      </c>
      <c r="CL58">
        <v>-3</v>
      </c>
      <c r="CM58">
        <v>0</v>
      </c>
      <c r="CN58">
        <v>1</v>
      </c>
      <c r="CO58">
        <v>0</v>
      </c>
      <c r="CP58">
        <v>1</v>
      </c>
      <c r="CQ58">
        <v>0</v>
      </c>
      <c r="CR58">
        <v>0</v>
      </c>
      <c r="CS58">
        <v>0</v>
      </c>
      <c r="CT58">
        <v>5</v>
      </c>
      <c r="CU58">
        <v>160</v>
      </c>
      <c r="CV58">
        <v>4</v>
      </c>
      <c r="CW58">
        <v>12</v>
      </c>
      <c r="CX58">
        <v>-3</v>
      </c>
      <c r="CY58">
        <v>-3</v>
      </c>
      <c r="CZ58">
        <v>4</v>
      </c>
      <c r="DA58">
        <v>334</v>
      </c>
      <c r="DB58">
        <v>434</v>
      </c>
      <c r="DC58">
        <v>1</v>
      </c>
      <c r="DD58">
        <v>46</v>
      </c>
    </row>
    <row r="59" spans="1:108" x14ac:dyDescent="0.25">
      <c r="A59" t="s">
        <v>3720</v>
      </c>
      <c r="B59">
        <v>54</v>
      </c>
      <c r="C59">
        <v>6348</v>
      </c>
      <c r="D59">
        <v>6314</v>
      </c>
      <c r="E59">
        <v>4125</v>
      </c>
      <c r="F59">
        <v>2122</v>
      </c>
      <c r="G59">
        <v>2992</v>
      </c>
      <c r="H59">
        <v>4501</v>
      </c>
      <c r="I59">
        <v>15</v>
      </c>
      <c r="J59">
        <v>0</v>
      </c>
      <c r="K59">
        <v>0</v>
      </c>
      <c r="L59">
        <v>0</v>
      </c>
      <c r="M59">
        <v>0</v>
      </c>
      <c r="N59">
        <v>0</v>
      </c>
      <c r="O59">
        <v>0</v>
      </c>
      <c r="P59">
        <v>0</v>
      </c>
      <c r="Q59">
        <v>-3</v>
      </c>
      <c r="R59">
        <v>-3</v>
      </c>
      <c r="S59">
        <v>0</v>
      </c>
      <c r="T59">
        <v>15</v>
      </c>
      <c r="U59">
        <v>0</v>
      </c>
      <c r="V59">
        <v>0</v>
      </c>
      <c r="W59">
        <v>0</v>
      </c>
      <c r="X59">
        <v>1</v>
      </c>
      <c r="Y59">
        <v>1</v>
      </c>
      <c r="Z59">
        <v>1</v>
      </c>
      <c r="AA59">
        <v>1</v>
      </c>
      <c r="AB59">
        <v>160</v>
      </c>
      <c r="AC59">
        <v>12</v>
      </c>
      <c r="AD59">
        <v>-3</v>
      </c>
      <c r="AE59">
        <v>-3</v>
      </c>
      <c r="AF59">
        <v>210</v>
      </c>
      <c r="AG59">
        <v>0</v>
      </c>
      <c r="AH59">
        <v>1</v>
      </c>
      <c r="AI59">
        <v>0</v>
      </c>
      <c r="AJ59">
        <v>50</v>
      </c>
      <c r="AK59">
        <v>-3</v>
      </c>
      <c r="AL59">
        <v>-3</v>
      </c>
      <c r="AM59">
        <v>-3</v>
      </c>
      <c r="AN59">
        <v>0</v>
      </c>
      <c r="AO59">
        <v>1</v>
      </c>
      <c r="AP59">
        <v>0</v>
      </c>
      <c r="AQ59">
        <v>0</v>
      </c>
      <c r="AR59">
        <v>1</v>
      </c>
      <c r="AS59">
        <v>0</v>
      </c>
      <c r="AT59">
        <v>25</v>
      </c>
      <c r="AU59">
        <v>0</v>
      </c>
      <c r="AV59">
        <v>160</v>
      </c>
      <c r="AW59">
        <v>4</v>
      </c>
      <c r="AX59">
        <v>12</v>
      </c>
      <c r="AY59">
        <v>-3</v>
      </c>
      <c r="AZ59">
        <v>-3</v>
      </c>
      <c r="BA59">
        <v>0</v>
      </c>
      <c r="BB59">
        <v>225</v>
      </c>
      <c r="BC59">
        <v>325</v>
      </c>
      <c r="BD59">
        <v>0</v>
      </c>
      <c r="BE59">
        <v>-194</v>
      </c>
      <c r="BH59">
        <v>15</v>
      </c>
      <c r="BI59">
        <v>0</v>
      </c>
      <c r="BJ59">
        <v>37</v>
      </c>
      <c r="BK59">
        <v>37</v>
      </c>
      <c r="BL59">
        <v>1</v>
      </c>
      <c r="BM59">
        <v>0</v>
      </c>
      <c r="BN59">
        <v>60</v>
      </c>
      <c r="BO59">
        <v>1</v>
      </c>
      <c r="BP59">
        <v>-3</v>
      </c>
      <c r="BQ59">
        <v>-3</v>
      </c>
      <c r="BR59">
        <v>20</v>
      </c>
      <c r="BS59">
        <v>112</v>
      </c>
      <c r="BT59">
        <v>0</v>
      </c>
      <c r="BU59">
        <v>37</v>
      </c>
      <c r="BV59">
        <v>12</v>
      </c>
      <c r="BW59">
        <v>1</v>
      </c>
      <c r="BX59">
        <v>1</v>
      </c>
      <c r="BY59">
        <v>1</v>
      </c>
      <c r="BZ59">
        <v>1</v>
      </c>
      <c r="CA59">
        <v>120</v>
      </c>
      <c r="CB59">
        <v>11</v>
      </c>
      <c r="CC59">
        <v>-3</v>
      </c>
      <c r="CD59">
        <v>-3</v>
      </c>
      <c r="CE59">
        <v>282</v>
      </c>
      <c r="CF59">
        <v>1</v>
      </c>
      <c r="CG59">
        <v>1</v>
      </c>
      <c r="CH59">
        <v>1</v>
      </c>
      <c r="CI59">
        <v>150</v>
      </c>
      <c r="CJ59">
        <v>-3</v>
      </c>
      <c r="CK59">
        <v>-3</v>
      </c>
      <c r="CL59">
        <v>-3</v>
      </c>
      <c r="CM59">
        <v>1</v>
      </c>
      <c r="CN59">
        <v>1</v>
      </c>
      <c r="CO59">
        <v>0</v>
      </c>
      <c r="CP59">
        <v>0</v>
      </c>
      <c r="CQ59">
        <v>0</v>
      </c>
      <c r="CR59">
        <v>1</v>
      </c>
      <c r="CS59">
        <v>0</v>
      </c>
      <c r="CT59">
        <v>25</v>
      </c>
      <c r="CU59">
        <v>180</v>
      </c>
      <c r="CV59">
        <v>4</v>
      </c>
      <c r="CW59">
        <v>12</v>
      </c>
      <c r="CX59">
        <v>-3</v>
      </c>
      <c r="CY59">
        <v>-3</v>
      </c>
      <c r="CZ59">
        <v>49</v>
      </c>
      <c r="DA59">
        <v>419</v>
      </c>
      <c r="DB59">
        <v>539</v>
      </c>
      <c r="DC59">
        <v>1</v>
      </c>
      <c r="DD59">
        <v>194</v>
      </c>
    </row>
    <row r="60" spans="1:108" x14ac:dyDescent="0.25">
      <c r="A60" t="s">
        <v>3720</v>
      </c>
      <c r="B60">
        <v>55</v>
      </c>
      <c r="C60">
        <v>3024</v>
      </c>
      <c r="D60">
        <v>231</v>
      </c>
      <c r="E60">
        <v>3035</v>
      </c>
      <c r="F60">
        <v>1266</v>
      </c>
      <c r="G60">
        <v>5511</v>
      </c>
      <c r="H60">
        <v>599</v>
      </c>
      <c r="I60">
        <v>15</v>
      </c>
      <c r="J60">
        <v>0</v>
      </c>
      <c r="K60">
        <v>0</v>
      </c>
      <c r="L60">
        <v>0</v>
      </c>
      <c r="M60">
        <v>1</v>
      </c>
      <c r="N60">
        <v>0</v>
      </c>
      <c r="O60">
        <v>60</v>
      </c>
      <c r="P60">
        <v>1</v>
      </c>
      <c r="Q60">
        <v>-3</v>
      </c>
      <c r="R60">
        <v>-3</v>
      </c>
      <c r="S60">
        <v>20</v>
      </c>
      <c r="T60">
        <v>75</v>
      </c>
      <c r="U60">
        <v>0</v>
      </c>
      <c r="V60">
        <v>0</v>
      </c>
      <c r="W60">
        <v>0</v>
      </c>
      <c r="X60">
        <v>1</v>
      </c>
      <c r="Y60">
        <v>1</v>
      </c>
      <c r="Z60">
        <v>1</v>
      </c>
      <c r="AA60">
        <v>1</v>
      </c>
      <c r="AB60">
        <v>120</v>
      </c>
      <c r="AC60">
        <v>11</v>
      </c>
      <c r="AD60">
        <v>-3</v>
      </c>
      <c r="AE60">
        <v>-3</v>
      </c>
      <c r="AF60">
        <v>220</v>
      </c>
      <c r="AG60">
        <v>1</v>
      </c>
      <c r="AH60">
        <v>1</v>
      </c>
      <c r="AI60">
        <v>0</v>
      </c>
      <c r="AJ60">
        <v>100</v>
      </c>
      <c r="AK60">
        <v>-3</v>
      </c>
      <c r="AL60">
        <v>-3</v>
      </c>
      <c r="AM60">
        <v>-3</v>
      </c>
      <c r="AN60">
        <v>0</v>
      </c>
      <c r="AO60">
        <v>1</v>
      </c>
      <c r="AP60">
        <v>0</v>
      </c>
      <c r="AQ60">
        <v>0</v>
      </c>
      <c r="AR60">
        <v>0</v>
      </c>
      <c r="AS60">
        <v>0</v>
      </c>
      <c r="AT60">
        <v>0</v>
      </c>
      <c r="AU60">
        <v>0</v>
      </c>
      <c r="AV60">
        <v>180</v>
      </c>
      <c r="AW60">
        <v>4</v>
      </c>
      <c r="AX60">
        <v>12</v>
      </c>
      <c r="AY60">
        <v>-3</v>
      </c>
      <c r="AZ60">
        <v>-3</v>
      </c>
      <c r="BA60">
        <v>0</v>
      </c>
      <c r="BB60">
        <v>295</v>
      </c>
      <c r="BC60">
        <v>395</v>
      </c>
      <c r="BD60">
        <v>1</v>
      </c>
      <c r="BE60">
        <v>40</v>
      </c>
      <c r="BH60">
        <v>15</v>
      </c>
      <c r="BI60">
        <v>0</v>
      </c>
      <c r="BJ60">
        <v>0</v>
      </c>
      <c r="BK60">
        <v>0</v>
      </c>
      <c r="BL60">
        <v>1</v>
      </c>
      <c r="BM60">
        <v>0</v>
      </c>
      <c r="BN60">
        <v>60</v>
      </c>
      <c r="BO60">
        <v>1</v>
      </c>
      <c r="BP60">
        <v>-3</v>
      </c>
      <c r="BQ60">
        <v>-3</v>
      </c>
      <c r="BR60">
        <v>20</v>
      </c>
      <c r="BS60">
        <v>75</v>
      </c>
      <c r="BT60">
        <v>0</v>
      </c>
      <c r="BU60">
        <v>0</v>
      </c>
      <c r="BV60">
        <v>0</v>
      </c>
      <c r="BW60">
        <v>1</v>
      </c>
      <c r="BX60">
        <v>1</v>
      </c>
      <c r="BY60">
        <v>1</v>
      </c>
      <c r="BZ60">
        <v>0</v>
      </c>
      <c r="CA60">
        <v>80</v>
      </c>
      <c r="CB60">
        <v>5</v>
      </c>
      <c r="CC60">
        <v>-3</v>
      </c>
      <c r="CD60">
        <v>-3</v>
      </c>
      <c r="CE60">
        <v>180</v>
      </c>
      <c r="CF60">
        <v>0</v>
      </c>
      <c r="CG60">
        <v>1</v>
      </c>
      <c r="CH60">
        <v>1</v>
      </c>
      <c r="CI60">
        <v>100</v>
      </c>
      <c r="CJ60">
        <v>-3</v>
      </c>
      <c r="CK60">
        <v>-3</v>
      </c>
      <c r="CL60">
        <v>-3</v>
      </c>
      <c r="CM60">
        <v>0</v>
      </c>
      <c r="CN60">
        <v>0</v>
      </c>
      <c r="CO60">
        <v>0</v>
      </c>
      <c r="CP60">
        <v>0</v>
      </c>
      <c r="CQ60">
        <v>0</v>
      </c>
      <c r="CR60">
        <v>0</v>
      </c>
      <c r="CS60">
        <v>0</v>
      </c>
      <c r="CT60">
        <v>0</v>
      </c>
      <c r="CU60">
        <v>140</v>
      </c>
      <c r="CV60">
        <v>3</v>
      </c>
      <c r="CW60">
        <v>6</v>
      </c>
      <c r="CX60">
        <v>-3</v>
      </c>
      <c r="CY60">
        <v>-3</v>
      </c>
      <c r="CZ60">
        <v>0</v>
      </c>
      <c r="DA60">
        <v>255</v>
      </c>
      <c r="DB60">
        <v>255</v>
      </c>
      <c r="DC60">
        <v>0</v>
      </c>
      <c r="DD60">
        <v>-40</v>
      </c>
    </row>
    <row r="61" spans="1:108" x14ac:dyDescent="0.25">
      <c r="A61" t="s">
        <v>3720</v>
      </c>
      <c r="B61">
        <v>56</v>
      </c>
      <c r="C61">
        <v>3238</v>
      </c>
      <c r="D61">
        <v>6414</v>
      </c>
      <c r="E61">
        <v>3196</v>
      </c>
      <c r="F61">
        <v>3802</v>
      </c>
      <c r="G61">
        <v>3339</v>
      </c>
      <c r="H61">
        <v>2930</v>
      </c>
      <c r="I61">
        <v>15</v>
      </c>
      <c r="J61">
        <v>0</v>
      </c>
      <c r="K61">
        <v>0</v>
      </c>
      <c r="L61">
        <v>0</v>
      </c>
      <c r="M61">
        <v>1</v>
      </c>
      <c r="N61">
        <v>0</v>
      </c>
      <c r="O61">
        <v>60</v>
      </c>
      <c r="P61">
        <v>1</v>
      </c>
      <c r="Q61">
        <v>-3</v>
      </c>
      <c r="R61">
        <v>-3</v>
      </c>
      <c r="S61">
        <v>20</v>
      </c>
      <c r="T61">
        <v>75</v>
      </c>
      <c r="U61">
        <v>0</v>
      </c>
      <c r="V61">
        <v>0</v>
      </c>
      <c r="W61">
        <v>0</v>
      </c>
      <c r="X61">
        <v>1</v>
      </c>
      <c r="Y61">
        <v>1</v>
      </c>
      <c r="Z61">
        <v>1</v>
      </c>
      <c r="AA61">
        <v>0</v>
      </c>
      <c r="AB61">
        <v>80</v>
      </c>
      <c r="AC61">
        <v>5</v>
      </c>
      <c r="AD61">
        <v>-3</v>
      </c>
      <c r="AE61">
        <v>-3</v>
      </c>
      <c r="AF61">
        <v>130</v>
      </c>
      <c r="AG61">
        <v>0</v>
      </c>
      <c r="AH61">
        <v>0</v>
      </c>
      <c r="AI61">
        <v>1</v>
      </c>
      <c r="AJ61">
        <v>50</v>
      </c>
      <c r="AK61">
        <v>-3</v>
      </c>
      <c r="AL61">
        <v>-3</v>
      </c>
      <c r="AM61">
        <v>-3</v>
      </c>
      <c r="AN61">
        <v>0</v>
      </c>
      <c r="AO61">
        <v>0</v>
      </c>
      <c r="AP61">
        <v>0</v>
      </c>
      <c r="AQ61">
        <v>0</v>
      </c>
      <c r="AR61">
        <v>0</v>
      </c>
      <c r="AS61">
        <v>4</v>
      </c>
      <c r="AT61">
        <v>0</v>
      </c>
      <c r="AU61">
        <v>100</v>
      </c>
      <c r="AV61">
        <v>140</v>
      </c>
      <c r="AW61">
        <v>3</v>
      </c>
      <c r="AX61">
        <v>6</v>
      </c>
      <c r="AY61">
        <v>-3</v>
      </c>
      <c r="AZ61">
        <v>-3</v>
      </c>
      <c r="BA61">
        <v>0</v>
      </c>
      <c r="BB61">
        <v>305</v>
      </c>
      <c r="BC61">
        <v>305</v>
      </c>
      <c r="BD61">
        <v>0</v>
      </c>
      <c r="BE61">
        <v>-55</v>
      </c>
      <c r="BH61">
        <v>15</v>
      </c>
      <c r="BI61">
        <v>0</v>
      </c>
      <c r="BJ61">
        <v>14</v>
      </c>
      <c r="BK61">
        <v>14</v>
      </c>
      <c r="BL61">
        <v>1</v>
      </c>
      <c r="BM61">
        <v>0</v>
      </c>
      <c r="BN61">
        <v>60</v>
      </c>
      <c r="BO61">
        <v>1</v>
      </c>
      <c r="BP61">
        <v>-3</v>
      </c>
      <c r="BQ61">
        <v>-3</v>
      </c>
      <c r="BR61">
        <v>20</v>
      </c>
      <c r="BS61">
        <v>89</v>
      </c>
      <c r="BT61">
        <v>0</v>
      </c>
      <c r="BU61">
        <v>3</v>
      </c>
      <c r="BV61">
        <v>1</v>
      </c>
      <c r="BW61">
        <v>1</v>
      </c>
      <c r="BX61">
        <v>1</v>
      </c>
      <c r="BY61">
        <v>1</v>
      </c>
      <c r="BZ61">
        <v>1</v>
      </c>
      <c r="CA61">
        <v>120</v>
      </c>
      <c r="CB61">
        <v>11</v>
      </c>
      <c r="CC61">
        <v>-3</v>
      </c>
      <c r="CD61">
        <v>-3</v>
      </c>
      <c r="CE61">
        <v>271</v>
      </c>
      <c r="CF61">
        <v>1</v>
      </c>
      <c r="CG61">
        <v>1</v>
      </c>
      <c r="CH61">
        <v>1</v>
      </c>
      <c r="CI61">
        <v>150</v>
      </c>
      <c r="CJ61">
        <v>-3</v>
      </c>
      <c r="CK61">
        <v>-3</v>
      </c>
      <c r="CL61">
        <v>-3</v>
      </c>
      <c r="CM61">
        <v>0</v>
      </c>
      <c r="CN61">
        <v>1</v>
      </c>
      <c r="CO61">
        <v>0</v>
      </c>
      <c r="CP61">
        <v>0</v>
      </c>
      <c r="CQ61">
        <v>4</v>
      </c>
      <c r="CR61">
        <v>0</v>
      </c>
      <c r="CS61">
        <v>100</v>
      </c>
      <c r="CT61">
        <v>0</v>
      </c>
      <c r="CU61">
        <v>180</v>
      </c>
      <c r="CV61">
        <v>4</v>
      </c>
      <c r="CW61">
        <v>12</v>
      </c>
      <c r="CX61">
        <v>-3</v>
      </c>
      <c r="CY61">
        <v>-3</v>
      </c>
      <c r="CZ61">
        <v>15</v>
      </c>
      <c r="DA61">
        <v>360</v>
      </c>
      <c r="DB61">
        <v>460</v>
      </c>
      <c r="DC61">
        <v>1</v>
      </c>
      <c r="DD61">
        <v>55</v>
      </c>
    </row>
    <row r="62" spans="1:108" x14ac:dyDescent="0.25">
      <c r="A62" t="s">
        <v>3720</v>
      </c>
      <c r="B62">
        <v>57</v>
      </c>
      <c r="C62">
        <v>1937</v>
      </c>
      <c r="D62">
        <v>6704</v>
      </c>
      <c r="E62">
        <v>3648</v>
      </c>
      <c r="F62">
        <v>5607</v>
      </c>
      <c r="G62">
        <v>1746</v>
      </c>
      <c r="H62">
        <v>5985</v>
      </c>
      <c r="I62">
        <v>15</v>
      </c>
      <c r="J62">
        <v>0</v>
      </c>
      <c r="K62">
        <v>0</v>
      </c>
      <c r="L62">
        <v>0</v>
      </c>
      <c r="M62">
        <v>0</v>
      </c>
      <c r="N62">
        <v>0</v>
      </c>
      <c r="O62">
        <v>0</v>
      </c>
      <c r="P62">
        <v>0</v>
      </c>
      <c r="Q62">
        <v>-3</v>
      </c>
      <c r="R62">
        <v>-3</v>
      </c>
      <c r="S62">
        <v>0</v>
      </c>
      <c r="T62">
        <v>15</v>
      </c>
      <c r="U62">
        <v>0</v>
      </c>
      <c r="V62">
        <v>0</v>
      </c>
      <c r="W62">
        <v>0</v>
      </c>
      <c r="X62">
        <v>1</v>
      </c>
      <c r="Y62">
        <v>1</v>
      </c>
      <c r="Z62">
        <v>1</v>
      </c>
      <c r="AA62">
        <v>1</v>
      </c>
      <c r="AB62">
        <v>160</v>
      </c>
      <c r="AC62">
        <v>12</v>
      </c>
      <c r="AD62">
        <v>-3</v>
      </c>
      <c r="AE62">
        <v>-3</v>
      </c>
      <c r="AF62">
        <v>260</v>
      </c>
      <c r="AG62">
        <v>1</v>
      </c>
      <c r="AH62">
        <v>0</v>
      </c>
      <c r="AI62">
        <v>1</v>
      </c>
      <c r="AJ62">
        <v>100</v>
      </c>
      <c r="AK62">
        <v>-3</v>
      </c>
      <c r="AL62">
        <v>-3</v>
      </c>
      <c r="AM62">
        <v>-3</v>
      </c>
      <c r="AN62">
        <v>0</v>
      </c>
      <c r="AO62">
        <v>1</v>
      </c>
      <c r="AP62">
        <v>0</v>
      </c>
      <c r="AQ62">
        <v>1</v>
      </c>
      <c r="AR62">
        <v>0</v>
      </c>
      <c r="AS62">
        <v>0</v>
      </c>
      <c r="AT62">
        <v>0</v>
      </c>
      <c r="AU62">
        <v>5</v>
      </c>
      <c r="AV62">
        <v>160</v>
      </c>
      <c r="AW62">
        <v>4</v>
      </c>
      <c r="AX62">
        <v>12</v>
      </c>
      <c r="AY62">
        <v>-3</v>
      </c>
      <c r="AZ62">
        <v>-3</v>
      </c>
      <c r="BA62">
        <v>0</v>
      </c>
      <c r="BB62">
        <v>280</v>
      </c>
      <c r="BC62">
        <v>380</v>
      </c>
      <c r="BD62">
        <v>0</v>
      </c>
      <c r="BE62">
        <v>-3</v>
      </c>
      <c r="BH62">
        <v>15</v>
      </c>
      <c r="BI62">
        <v>0</v>
      </c>
      <c r="BJ62">
        <v>14</v>
      </c>
      <c r="BK62">
        <v>14</v>
      </c>
      <c r="BL62">
        <v>1</v>
      </c>
      <c r="BM62">
        <v>0</v>
      </c>
      <c r="BN62">
        <v>60</v>
      </c>
      <c r="BO62">
        <v>1</v>
      </c>
      <c r="BP62">
        <v>-3</v>
      </c>
      <c r="BQ62">
        <v>-3</v>
      </c>
      <c r="BR62">
        <v>20</v>
      </c>
      <c r="BS62">
        <v>89</v>
      </c>
      <c r="BT62">
        <v>0</v>
      </c>
      <c r="BU62">
        <v>43</v>
      </c>
      <c r="BV62">
        <v>14</v>
      </c>
      <c r="BW62">
        <v>1</v>
      </c>
      <c r="BX62">
        <v>1</v>
      </c>
      <c r="BY62">
        <v>1</v>
      </c>
      <c r="BZ62">
        <v>0</v>
      </c>
      <c r="CA62">
        <v>80</v>
      </c>
      <c r="CB62">
        <v>5</v>
      </c>
      <c r="CC62">
        <v>-3</v>
      </c>
      <c r="CD62">
        <v>-3</v>
      </c>
      <c r="CE62">
        <v>194</v>
      </c>
      <c r="CF62">
        <v>0</v>
      </c>
      <c r="CG62">
        <v>1</v>
      </c>
      <c r="CH62">
        <v>1</v>
      </c>
      <c r="CI62">
        <v>100</v>
      </c>
      <c r="CJ62">
        <v>-3</v>
      </c>
      <c r="CK62">
        <v>-3</v>
      </c>
      <c r="CL62">
        <v>-3</v>
      </c>
      <c r="CM62">
        <v>0</v>
      </c>
      <c r="CN62">
        <v>0</v>
      </c>
      <c r="CO62">
        <v>1</v>
      </c>
      <c r="CP62">
        <v>0</v>
      </c>
      <c r="CQ62">
        <v>0</v>
      </c>
      <c r="CR62">
        <v>0</v>
      </c>
      <c r="CS62">
        <v>5</v>
      </c>
      <c r="CT62">
        <v>0</v>
      </c>
      <c r="CU62">
        <v>140</v>
      </c>
      <c r="CV62">
        <v>3</v>
      </c>
      <c r="CW62">
        <v>6</v>
      </c>
      <c r="CX62">
        <v>-3</v>
      </c>
      <c r="CY62">
        <v>-3</v>
      </c>
      <c r="CZ62">
        <v>28</v>
      </c>
      <c r="DA62">
        <v>283</v>
      </c>
      <c r="DB62">
        <v>283</v>
      </c>
      <c r="DC62">
        <v>1</v>
      </c>
      <c r="DD62">
        <v>3</v>
      </c>
    </row>
    <row r="63" spans="1:108" x14ac:dyDescent="0.25">
      <c r="A63" t="s">
        <v>3720</v>
      </c>
      <c r="B63">
        <v>58</v>
      </c>
      <c r="C63">
        <v>971</v>
      </c>
      <c r="D63">
        <v>6133</v>
      </c>
      <c r="E63">
        <v>3925</v>
      </c>
      <c r="F63">
        <v>2637</v>
      </c>
      <c r="G63">
        <v>2557</v>
      </c>
      <c r="H63">
        <v>5006</v>
      </c>
      <c r="I63">
        <v>15</v>
      </c>
      <c r="J63">
        <v>0</v>
      </c>
      <c r="K63">
        <v>8</v>
      </c>
      <c r="L63">
        <v>8</v>
      </c>
      <c r="M63">
        <v>1</v>
      </c>
      <c r="N63">
        <v>0</v>
      </c>
      <c r="O63">
        <v>60</v>
      </c>
      <c r="P63">
        <v>1</v>
      </c>
      <c r="Q63">
        <v>-3</v>
      </c>
      <c r="R63">
        <v>-3</v>
      </c>
      <c r="S63">
        <v>20</v>
      </c>
      <c r="T63">
        <v>83</v>
      </c>
      <c r="U63">
        <v>0</v>
      </c>
      <c r="V63">
        <v>98</v>
      </c>
      <c r="W63">
        <v>32</v>
      </c>
      <c r="X63">
        <v>1</v>
      </c>
      <c r="Y63">
        <v>1</v>
      </c>
      <c r="Z63">
        <v>1</v>
      </c>
      <c r="AA63">
        <v>1</v>
      </c>
      <c r="AB63">
        <v>120</v>
      </c>
      <c r="AC63">
        <v>11</v>
      </c>
      <c r="AD63">
        <v>-3</v>
      </c>
      <c r="AE63">
        <v>-3</v>
      </c>
      <c r="AF63">
        <v>202</v>
      </c>
      <c r="AG63">
        <v>1</v>
      </c>
      <c r="AH63">
        <v>0</v>
      </c>
      <c r="AI63">
        <v>0</v>
      </c>
      <c r="AJ63">
        <v>50</v>
      </c>
      <c r="AK63">
        <v>-3</v>
      </c>
      <c r="AL63">
        <v>-3</v>
      </c>
      <c r="AM63">
        <v>-3</v>
      </c>
      <c r="AN63">
        <v>1</v>
      </c>
      <c r="AO63">
        <v>1</v>
      </c>
      <c r="AP63">
        <v>0</v>
      </c>
      <c r="AQ63">
        <v>2</v>
      </c>
      <c r="AR63">
        <v>0</v>
      </c>
      <c r="AS63">
        <v>1</v>
      </c>
      <c r="AT63">
        <v>0</v>
      </c>
      <c r="AU63">
        <v>35</v>
      </c>
      <c r="AV63">
        <v>180</v>
      </c>
      <c r="AW63">
        <v>4</v>
      </c>
      <c r="AX63">
        <v>12</v>
      </c>
      <c r="AY63">
        <v>-3</v>
      </c>
      <c r="AZ63">
        <v>-3</v>
      </c>
      <c r="BA63">
        <v>40</v>
      </c>
      <c r="BB63">
        <v>320</v>
      </c>
      <c r="BC63">
        <v>440</v>
      </c>
      <c r="BD63">
        <v>1</v>
      </c>
      <c r="BE63">
        <v>35</v>
      </c>
      <c r="BH63">
        <v>15</v>
      </c>
      <c r="BI63">
        <v>0</v>
      </c>
      <c r="BJ63">
        <v>0</v>
      </c>
      <c r="BK63">
        <v>0</v>
      </c>
      <c r="BL63">
        <v>0</v>
      </c>
      <c r="BM63">
        <v>0</v>
      </c>
      <c r="BN63">
        <v>0</v>
      </c>
      <c r="BO63">
        <v>0</v>
      </c>
      <c r="BP63">
        <v>-3</v>
      </c>
      <c r="BQ63">
        <v>-3</v>
      </c>
      <c r="BR63">
        <v>0</v>
      </c>
      <c r="BS63">
        <v>15</v>
      </c>
      <c r="BT63">
        <v>0</v>
      </c>
      <c r="BU63">
        <v>2</v>
      </c>
      <c r="BV63">
        <v>0</v>
      </c>
      <c r="BW63">
        <v>1</v>
      </c>
      <c r="BX63">
        <v>1</v>
      </c>
      <c r="BY63">
        <v>1</v>
      </c>
      <c r="BZ63">
        <v>0</v>
      </c>
      <c r="CA63">
        <v>120</v>
      </c>
      <c r="CB63">
        <v>6</v>
      </c>
      <c r="CC63">
        <v>-3</v>
      </c>
      <c r="CD63">
        <v>-3</v>
      </c>
      <c r="CE63">
        <v>270</v>
      </c>
      <c r="CF63">
        <v>1</v>
      </c>
      <c r="CG63">
        <v>1</v>
      </c>
      <c r="CH63">
        <v>1</v>
      </c>
      <c r="CI63">
        <v>150</v>
      </c>
      <c r="CJ63">
        <v>-3</v>
      </c>
      <c r="CK63">
        <v>-3</v>
      </c>
      <c r="CL63">
        <v>-3</v>
      </c>
      <c r="CM63">
        <v>0</v>
      </c>
      <c r="CN63">
        <v>0</v>
      </c>
      <c r="CO63">
        <v>2</v>
      </c>
      <c r="CP63">
        <v>0</v>
      </c>
      <c r="CQ63">
        <v>1</v>
      </c>
      <c r="CR63">
        <v>0</v>
      </c>
      <c r="CS63">
        <v>35</v>
      </c>
      <c r="CT63">
        <v>0</v>
      </c>
      <c r="CU63">
        <v>120</v>
      </c>
      <c r="CV63">
        <v>3</v>
      </c>
      <c r="CW63">
        <v>6</v>
      </c>
      <c r="CX63">
        <v>-3</v>
      </c>
      <c r="CY63">
        <v>-3</v>
      </c>
      <c r="CZ63">
        <v>0</v>
      </c>
      <c r="DA63">
        <v>285</v>
      </c>
      <c r="DB63">
        <v>285</v>
      </c>
      <c r="DC63">
        <v>0</v>
      </c>
      <c r="DD63">
        <v>-35</v>
      </c>
    </row>
    <row r="64" spans="1:108" x14ac:dyDescent="0.25">
      <c r="A64" t="s">
        <v>3720</v>
      </c>
      <c r="B64">
        <v>59</v>
      </c>
      <c r="C64">
        <v>6530</v>
      </c>
      <c r="D64">
        <v>987</v>
      </c>
      <c r="E64">
        <v>932</v>
      </c>
      <c r="F64">
        <v>3490</v>
      </c>
      <c r="G64">
        <v>2992</v>
      </c>
      <c r="H64">
        <v>1425</v>
      </c>
      <c r="I64">
        <v>15</v>
      </c>
      <c r="J64">
        <v>0</v>
      </c>
      <c r="K64">
        <v>28</v>
      </c>
      <c r="L64">
        <v>28</v>
      </c>
      <c r="M64">
        <v>0</v>
      </c>
      <c r="N64">
        <v>0</v>
      </c>
      <c r="O64">
        <v>0</v>
      </c>
      <c r="P64">
        <v>0</v>
      </c>
      <c r="Q64">
        <v>-3</v>
      </c>
      <c r="R64">
        <v>-3</v>
      </c>
      <c r="S64">
        <v>0</v>
      </c>
      <c r="T64">
        <v>43</v>
      </c>
      <c r="U64">
        <v>0</v>
      </c>
      <c r="V64">
        <v>49</v>
      </c>
      <c r="W64">
        <v>16</v>
      </c>
      <c r="X64">
        <v>1</v>
      </c>
      <c r="Y64">
        <v>1</v>
      </c>
      <c r="Z64">
        <v>1</v>
      </c>
      <c r="AA64">
        <v>0</v>
      </c>
      <c r="AB64">
        <v>120</v>
      </c>
      <c r="AC64">
        <v>6</v>
      </c>
      <c r="AD64">
        <v>-3</v>
      </c>
      <c r="AE64">
        <v>-3</v>
      </c>
      <c r="AF64">
        <v>286</v>
      </c>
      <c r="AG64">
        <v>1</v>
      </c>
      <c r="AH64">
        <v>1</v>
      </c>
      <c r="AI64">
        <v>1</v>
      </c>
      <c r="AJ64">
        <v>150</v>
      </c>
      <c r="AK64">
        <v>-3</v>
      </c>
      <c r="AL64">
        <v>-3</v>
      </c>
      <c r="AM64">
        <v>-3</v>
      </c>
      <c r="AN64">
        <v>1</v>
      </c>
      <c r="AO64">
        <v>0</v>
      </c>
      <c r="AP64">
        <v>0</v>
      </c>
      <c r="AQ64">
        <v>0</v>
      </c>
      <c r="AR64">
        <v>2</v>
      </c>
      <c r="AS64">
        <v>1</v>
      </c>
      <c r="AT64">
        <v>50</v>
      </c>
      <c r="AU64">
        <v>25</v>
      </c>
      <c r="AV64">
        <v>120</v>
      </c>
      <c r="AW64">
        <v>3</v>
      </c>
      <c r="AX64">
        <v>6</v>
      </c>
      <c r="AY64">
        <v>-3</v>
      </c>
      <c r="AZ64">
        <v>-3</v>
      </c>
      <c r="BA64">
        <v>44</v>
      </c>
      <c r="BB64">
        <v>354</v>
      </c>
      <c r="BC64">
        <v>374</v>
      </c>
      <c r="BD64">
        <v>0</v>
      </c>
      <c r="BE64">
        <v>-1</v>
      </c>
      <c r="BH64">
        <v>15</v>
      </c>
      <c r="BI64">
        <v>0</v>
      </c>
      <c r="BJ64">
        <v>0</v>
      </c>
      <c r="BK64">
        <v>0</v>
      </c>
      <c r="BL64">
        <v>1</v>
      </c>
      <c r="BM64">
        <v>0</v>
      </c>
      <c r="BN64">
        <v>60</v>
      </c>
      <c r="BO64">
        <v>1</v>
      </c>
      <c r="BP64">
        <v>-3</v>
      </c>
      <c r="BQ64">
        <v>-3</v>
      </c>
      <c r="BR64">
        <v>20</v>
      </c>
      <c r="BS64">
        <v>75</v>
      </c>
      <c r="BT64">
        <v>0</v>
      </c>
      <c r="BU64">
        <v>0</v>
      </c>
      <c r="BV64">
        <v>0</v>
      </c>
      <c r="BW64">
        <v>1</v>
      </c>
      <c r="BX64">
        <v>1</v>
      </c>
      <c r="BY64">
        <v>1</v>
      </c>
      <c r="BZ64">
        <v>0</v>
      </c>
      <c r="CA64">
        <v>80</v>
      </c>
      <c r="CB64">
        <v>5</v>
      </c>
      <c r="CC64">
        <v>-3</v>
      </c>
      <c r="CD64">
        <v>-3</v>
      </c>
      <c r="CE64">
        <v>230</v>
      </c>
      <c r="CF64">
        <v>1</v>
      </c>
      <c r="CG64">
        <v>1</v>
      </c>
      <c r="CH64">
        <v>1</v>
      </c>
      <c r="CI64">
        <v>150</v>
      </c>
      <c r="CJ64">
        <v>-3</v>
      </c>
      <c r="CK64">
        <v>-3</v>
      </c>
      <c r="CL64">
        <v>-3</v>
      </c>
      <c r="CM64">
        <v>0</v>
      </c>
      <c r="CN64">
        <v>0</v>
      </c>
      <c r="CO64">
        <v>0</v>
      </c>
      <c r="CP64">
        <v>0</v>
      </c>
      <c r="CQ64">
        <v>1</v>
      </c>
      <c r="CR64">
        <v>2</v>
      </c>
      <c r="CS64">
        <v>25</v>
      </c>
      <c r="CT64">
        <v>50</v>
      </c>
      <c r="CU64">
        <v>140</v>
      </c>
      <c r="CV64">
        <v>3</v>
      </c>
      <c r="CW64">
        <v>6</v>
      </c>
      <c r="CX64">
        <v>-3</v>
      </c>
      <c r="CY64">
        <v>-3</v>
      </c>
      <c r="CZ64">
        <v>0</v>
      </c>
      <c r="DA64">
        <v>355</v>
      </c>
      <c r="DB64">
        <v>355</v>
      </c>
      <c r="DC64">
        <v>1</v>
      </c>
      <c r="DD64">
        <v>1</v>
      </c>
    </row>
    <row r="65" spans="1:108" x14ac:dyDescent="0.25">
      <c r="A65" t="s">
        <v>3720</v>
      </c>
      <c r="B65">
        <v>60</v>
      </c>
      <c r="C65">
        <v>6314</v>
      </c>
      <c r="D65">
        <v>5526</v>
      </c>
      <c r="E65">
        <v>5468</v>
      </c>
      <c r="F65">
        <v>6396</v>
      </c>
      <c r="G65">
        <v>1266</v>
      </c>
      <c r="H65">
        <v>2556</v>
      </c>
      <c r="I65">
        <v>15</v>
      </c>
      <c r="J65">
        <v>0</v>
      </c>
      <c r="K65">
        <v>6</v>
      </c>
      <c r="L65">
        <v>6</v>
      </c>
      <c r="M65">
        <v>1</v>
      </c>
      <c r="N65">
        <v>0</v>
      </c>
      <c r="O65">
        <v>60</v>
      </c>
      <c r="P65">
        <v>1</v>
      </c>
      <c r="Q65">
        <v>-3</v>
      </c>
      <c r="R65">
        <v>-3</v>
      </c>
      <c r="S65">
        <v>20</v>
      </c>
      <c r="T65">
        <v>81</v>
      </c>
      <c r="U65">
        <v>1</v>
      </c>
      <c r="V65">
        <v>111</v>
      </c>
      <c r="W65">
        <v>37</v>
      </c>
      <c r="X65">
        <v>1</v>
      </c>
      <c r="Y65">
        <v>1</v>
      </c>
      <c r="Z65">
        <v>1</v>
      </c>
      <c r="AA65">
        <v>0</v>
      </c>
      <c r="AB65">
        <v>80</v>
      </c>
      <c r="AC65">
        <v>5</v>
      </c>
      <c r="AD65">
        <v>-3</v>
      </c>
      <c r="AE65">
        <v>-3</v>
      </c>
      <c r="AF65">
        <v>267</v>
      </c>
      <c r="AG65">
        <v>1</v>
      </c>
      <c r="AH65">
        <v>1</v>
      </c>
      <c r="AI65">
        <v>1</v>
      </c>
      <c r="AJ65">
        <v>150</v>
      </c>
      <c r="AK65">
        <v>-3</v>
      </c>
      <c r="AL65">
        <v>-3</v>
      </c>
      <c r="AM65">
        <v>-3</v>
      </c>
      <c r="AN65">
        <v>1</v>
      </c>
      <c r="AO65">
        <v>0</v>
      </c>
      <c r="AP65">
        <v>0</v>
      </c>
      <c r="AQ65">
        <v>0</v>
      </c>
      <c r="AR65">
        <v>0</v>
      </c>
      <c r="AS65">
        <v>0</v>
      </c>
      <c r="AT65">
        <v>0</v>
      </c>
      <c r="AU65">
        <v>0</v>
      </c>
      <c r="AV65">
        <v>140</v>
      </c>
      <c r="AW65">
        <v>3</v>
      </c>
      <c r="AX65">
        <v>6</v>
      </c>
      <c r="AY65">
        <v>-3</v>
      </c>
      <c r="AZ65">
        <v>-3</v>
      </c>
      <c r="BA65">
        <v>43</v>
      </c>
      <c r="BB65">
        <v>348</v>
      </c>
      <c r="BC65">
        <v>368</v>
      </c>
      <c r="BD65">
        <v>0.5</v>
      </c>
      <c r="BE65">
        <v>0</v>
      </c>
      <c r="BH65">
        <v>15</v>
      </c>
      <c r="BI65">
        <v>10</v>
      </c>
      <c r="BJ65">
        <v>0</v>
      </c>
      <c r="BK65">
        <v>3</v>
      </c>
      <c r="BL65">
        <v>1</v>
      </c>
      <c r="BM65">
        <v>0</v>
      </c>
      <c r="BN65">
        <v>60</v>
      </c>
      <c r="BO65">
        <v>1</v>
      </c>
      <c r="BP65">
        <v>-3</v>
      </c>
      <c r="BQ65">
        <v>-3</v>
      </c>
      <c r="BR65">
        <v>20</v>
      </c>
      <c r="BS65">
        <v>78</v>
      </c>
      <c r="BT65">
        <v>0</v>
      </c>
      <c r="BU65">
        <v>0</v>
      </c>
      <c r="BV65">
        <v>0</v>
      </c>
      <c r="BW65">
        <v>1</v>
      </c>
      <c r="BX65">
        <v>1</v>
      </c>
      <c r="BY65">
        <v>1</v>
      </c>
      <c r="BZ65">
        <v>1</v>
      </c>
      <c r="CA65">
        <v>120</v>
      </c>
      <c r="CB65">
        <v>11</v>
      </c>
      <c r="CC65">
        <v>-3</v>
      </c>
      <c r="CD65">
        <v>-3</v>
      </c>
      <c r="CE65">
        <v>270</v>
      </c>
      <c r="CF65">
        <v>1</v>
      </c>
      <c r="CG65">
        <v>1</v>
      </c>
      <c r="CH65">
        <v>1</v>
      </c>
      <c r="CI65">
        <v>150</v>
      </c>
      <c r="CJ65">
        <v>-3</v>
      </c>
      <c r="CK65">
        <v>-3</v>
      </c>
      <c r="CL65">
        <v>-3</v>
      </c>
      <c r="CM65">
        <v>0</v>
      </c>
      <c r="CN65">
        <v>1</v>
      </c>
      <c r="CO65">
        <v>0</v>
      </c>
      <c r="CP65">
        <v>0</v>
      </c>
      <c r="CQ65">
        <v>0</v>
      </c>
      <c r="CR65">
        <v>0</v>
      </c>
      <c r="CS65">
        <v>0</v>
      </c>
      <c r="CT65">
        <v>0</v>
      </c>
      <c r="CU65">
        <v>180</v>
      </c>
      <c r="CV65">
        <v>4</v>
      </c>
      <c r="CW65">
        <v>12</v>
      </c>
      <c r="CX65">
        <v>-3</v>
      </c>
      <c r="CY65">
        <v>-3</v>
      </c>
      <c r="CZ65">
        <v>3</v>
      </c>
      <c r="DA65">
        <v>348</v>
      </c>
      <c r="DB65">
        <v>448</v>
      </c>
      <c r="DC65">
        <v>0.5</v>
      </c>
      <c r="DD65">
        <v>0</v>
      </c>
    </row>
    <row r="66" spans="1:108" x14ac:dyDescent="0.25">
      <c r="A66" t="s">
        <v>3720</v>
      </c>
      <c r="B66">
        <v>61</v>
      </c>
      <c r="C66">
        <v>4990</v>
      </c>
      <c r="D66">
        <v>6695</v>
      </c>
      <c r="E66">
        <v>231</v>
      </c>
      <c r="F66">
        <v>2930</v>
      </c>
      <c r="G66">
        <v>3674</v>
      </c>
      <c r="H66">
        <v>6348</v>
      </c>
      <c r="I66">
        <v>15</v>
      </c>
      <c r="J66">
        <v>0</v>
      </c>
      <c r="K66">
        <v>0</v>
      </c>
      <c r="L66">
        <v>0</v>
      </c>
      <c r="M66">
        <v>1</v>
      </c>
      <c r="N66">
        <v>0</v>
      </c>
      <c r="O66">
        <v>60</v>
      </c>
      <c r="P66">
        <v>1</v>
      </c>
      <c r="Q66">
        <v>-3</v>
      </c>
      <c r="R66">
        <v>-3</v>
      </c>
      <c r="S66">
        <v>20</v>
      </c>
      <c r="T66">
        <v>75</v>
      </c>
      <c r="U66">
        <v>0</v>
      </c>
      <c r="V66">
        <v>0</v>
      </c>
      <c r="W66">
        <v>0</v>
      </c>
      <c r="X66">
        <v>1</v>
      </c>
      <c r="Y66">
        <v>1</v>
      </c>
      <c r="Z66">
        <v>1</v>
      </c>
      <c r="AA66">
        <v>1</v>
      </c>
      <c r="AB66">
        <v>120</v>
      </c>
      <c r="AC66">
        <v>11</v>
      </c>
      <c r="AD66">
        <v>-3</v>
      </c>
      <c r="AE66">
        <v>-3</v>
      </c>
      <c r="AF66">
        <v>270</v>
      </c>
      <c r="AG66">
        <v>1</v>
      </c>
      <c r="AH66">
        <v>1</v>
      </c>
      <c r="AI66">
        <v>1</v>
      </c>
      <c r="AJ66">
        <v>150</v>
      </c>
      <c r="AK66">
        <v>-3</v>
      </c>
      <c r="AL66">
        <v>-3</v>
      </c>
      <c r="AM66">
        <v>-3</v>
      </c>
      <c r="AN66">
        <v>0</v>
      </c>
      <c r="AO66">
        <v>1</v>
      </c>
      <c r="AP66">
        <v>0</v>
      </c>
      <c r="AQ66">
        <v>0</v>
      </c>
      <c r="AR66">
        <v>0</v>
      </c>
      <c r="AS66">
        <v>0</v>
      </c>
      <c r="AT66">
        <v>0</v>
      </c>
      <c r="AU66">
        <v>0</v>
      </c>
      <c r="AV66">
        <v>180</v>
      </c>
      <c r="AW66">
        <v>4</v>
      </c>
      <c r="AX66">
        <v>12</v>
      </c>
      <c r="AY66">
        <v>-3</v>
      </c>
      <c r="AZ66">
        <v>-3</v>
      </c>
      <c r="BA66">
        <v>0</v>
      </c>
      <c r="BB66">
        <v>345</v>
      </c>
      <c r="BC66">
        <v>445</v>
      </c>
      <c r="BD66">
        <v>1</v>
      </c>
      <c r="BE66">
        <v>30</v>
      </c>
      <c r="BH66">
        <v>15</v>
      </c>
      <c r="BI66">
        <v>0</v>
      </c>
      <c r="BJ66">
        <v>0</v>
      </c>
      <c r="BK66">
        <v>0</v>
      </c>
      <c r="BL66">
        <v>1</v>
      </c>
      <c r="BM66">
        <v>1</v>
      </c>
      <c r="BN66">
        <v>120</v>
      </c>
      <c r="BO66">
        <v>2</v>
      </c>
      <c r="BP66">
        <v>-3</v>
      </c>
      <c r="BQ66">
        <v>-3</v>
      </c>
      <c r="BR66">
        <v>40</v>
      </c>
      <c r="BS66">
        <v>135</v>
      </c>
      <c r="BT66">
        <v>0</v>
      </c>
      <c r="BU66">
        <v>0</v>
      </c>
      <c r="BV66">
        <v>0</v>
      </c>
      <c r="BW66">
        <v>1</v>
      </c>
      <c r="BX66">
        <v>1</v>
      </c>
      <c r="BY66">
        <v>1</v>
      </c>
      <c r="BZ66">
        <v>1</v>
      </c>
      <c r="CA66">
        <v>80</v>
      </c>
      <c r="CB66">
        <v>10</v>
      </c>
      <c r="CC66">
        <v>-3</v>
      </c>
      <c r="CD66">
        <v>-3</v>
      </c>
      <c r="CE66">
        <v>180</v>
      </c>
      <c r="CF66">
        <v>1</v>
      </c>
      <c r="CG66">
        <v>1</v>
      </c>
      <c r="CH66">
        <v>0</v>
      </c>
      <c r="CI66">
        <v>100</v>
      </c>
      <c r="CJ66">
        <v>-3</v>
      </c>
      <c r="CK66">
        <v>-3</v>
      </c>
      <c r="CL66">
        <v>-3</v>
      </c>
      <c r="CM66">
        <v>0</v>
      </c>
      <c r="CN66">
        <v>1</v>
      </c>
      <c r="CO66">
        <v>0</v>
      </c>
      <c r="CP66">
        <v>0</v>
      </c>
      <c r="CQ66">
        <v>0</v>
      </c>
      <c r="CR66">
        <v>0</v>
      </c>
      <c r="CS66">
        <v>0</v>
      </c>
      <c r="CT66">
        <v>0</v>
      </c>
      <c r="CU66">
        <v>200</v>
      </c>
      <c r="CV66">
        <v>4</v>
      </c>
      <c r="CW66">
        <v>12</v>
      </c>
      <c r="CX66">
        <v>-3</v>
      </c>
      <c r="CY66">
        <v>-3</v>
      </c>
      <c r="CZ66">
        <v>0</v>
      </c>
      <c r="DA66">
        <v>315</v>
      </c>
      <c r="DB66">
        <v>415</v>
      </c>
      <c r="DC66">
        <v>0</v>
      </c>
      <c r="DD66">
        <v>-30</v>
      </c>
    </row>
    <row r="67" spans="1:108" x14ac:dyDescent="0.25">
      <c r="A67" t="s">
        <v>3720</v>
      </c>
      <c r="B67">
        <v>62</v>
      </c>
      <c r="C67">
        <v>1311</v>
      </c>
      <c r="D67">
        <v>6502</v>
      </c>
      <c r="E67">
        <v>5627</v>
      </c>
      <c r="F67">
        <v>5293</v>
      </c>
      <c r="G67">
        <v>1902</v>
      </c>
      <c r="H67">
        <v>1577</v>
      </c>
      <c r="I67">
        <v>15</v>
      </c>
      <c r="J67">
        <v>0</v>
      </c>
      <c r="K67">
        <v>0</v>
      </c>
      <c r="L67">
        <v>0</v>
      </c>
      <c r="M67">
        <v>1</v>
      </c>
      <c r="N67">
        <v>0</v>
      </c>
      <c r="O67">
        <v>60</v>
      </c>
      <c r="P67">
        <v>1</v>
      </c>
      <c r="Q67">
        <v>-3</v>
      </c>
      <c r="R67">
        <v>-3</v>
      </c>
      <c r="S67">
        <v>20</v>
      </c>
      <c r="T67">
        <v>75</v>
      </c>
      <c r="U67">
        <v>0</v>
      </c>
      <c r="V67">
        <v>0</v>
      </c>
      <c r="W67">
        <v>0</v>
      </c>
      <c r="X67">
        <v>1</v>
      </c>
      <c r="Y67">
        <v>1</v>
      </c>
      <c r="Z67">
        <v>1</v>
      </c>
      <c r="AA67">
        <v>0</v>
      </c>
      <c r="AB67">
        <v>80</v>
      </c>
      <c r="AC67">
        <v>5</v>
      </c>
      <c r="AD67">
        <v>-3</v>
      </c>
      <c r="AE67">
        <v>-3</v>
      </c>
      <c r="AF67">
        <v>230</v>
      </c>
      <c r="AG67">
        <v>1</v>
      </c>
      <c r="AH67">
        <v>1</v>
      </c>
      <c r="AI67">
        <v>1</v>
      </c>
      <c r="AJ67">
        <v>150</v>
      </c>
      <c r="AK67">
        <v>-3</v>
      </c>
      <c r="AL67">
        <v>-3</v>
      </c>
      <c r="AM67">
        <v>-3</v>
      </c>
      <c r="AN67">
        <v>0</v>
      </c>
      <c r="AO67">
        <v>0</v>
      </c>
      <c r="AP67">
        <v>0</v>
      </c>
      <c r="AQ67">
        <v>0</v>
      </c>
      <c r="AR67">
        <v>0</v>
      </c>
      <c r="AS67">
        <v>0</v>
      </c>
      <c r="AT67">
        <v>0</v>
      </c>
      <c r="AU67">
        <v>0</v>
      </c>
      <c r="AV67">
        <v>140</v>
      </c>
      <c r="AW67">
        <v>3</v>
      </c>
      <c r="AX67">
        <v>6</v>
      </c>
      <c r="AY67">
        <v>-3</v>
      </c>
      <c r="AZ67">
        <v>-3</v>
      </c>
      <c r="BA67">
        <v>0</v>
      </c>
      <c r="BB67">
        <v>305</v>
      </c>
      <c r="BC67">
        <v>305</v>
      </c>
      <c r="BD67">
        <v>0</v>
      </c>
      <c r="BE67">
        <v>-35</v>
      </c>
      <c r="BH67">
        <v>5</v>
      </c>
      <c r="BI67">
        <v>0</v>
      </c>
      <c r="BJ67">
        <v>5</v>
      </c>
      <c r="BK67">
        <v>5</v>
      </c>
      <c r="BL67">
        <v>1</v>
      </c>
      <c r="BM67">
        <v>0</v>
      </c>
      <c r="BN67">
        <v>60</v>
      </c>
      <c r="BO67">
        <v>1</v>
      </c>
      <c r="BP67">
        <v>-3</v>
      </c>
      <c r="BQ67">
        <v>-3</v>
      </c>
      <c r="BR67">
        <v>20</v>
      </c>
      <c r="BS67">
        <v>70</v>
      </c>
      <c r="BT67">
        <v>0</v>
      </c>
      <c r="BU67">
        <v>0</v>
      </c>
      <c r="BV67">
        <v>0</v>
      </c>
      <c r="BW67">
        <v>1</v>
      </c>
      <c r="BX67">
        <v>1</v>
      </c>
      <c r="BY67">
        <v>1</v>
      </c>
      <c r="BZ67">
        <v>1</v>
      </c>
      <c r="CA67">
        <v>120</v>
      </c>
      <c r="CB67">
        <v>11</v>
      </c>
      <c r="CC67">
        <v>-3</v>
      </c>
      <c r="CD67">
        <v>-3</v>
      </c>
      <c r="CE67">
        <v>270</v>
      </c>
      <c r="CF67">
        <v>1</v>
      </c>
      <c r="CG67">
        <v>1</v>
      </c>
      <c r="CH67">
        <v>1</v>
      </c>
      <c r="CI67">
        <v>150</v>
      </c>
      <c r="CJ67">
        <v>-3</v>
      </c>
      <c r="CK67">
        <v>-3</v>
      </c>
      <c r="CL67">
        <v>-3</v>
      </c>
      <c r="CM67">
        <v>0</v>
      </c>
      <c r="CN67">
        <v>1</v>
      </c>
      <c r="CO67">
        <v>0</v>
      </c>
      <c r="CP67">
        <v>0</v>
      </c>
      <c r="CQ67">
        <v>0</v>
      </c>
      <c r="CR67">
        <v>0</v>
      </c>
      <c r="CS67">
        <v>0</v>
      </c>
      <c r="CT67">
        <v>0</v>
      </c>
      <c r="CU67">
        <v>180</v>
      </c>
      <c r="CV67">
        <v>4</v>
      </c>
      <c r="CW67">
        <v>12</v>
      </c>
      <c r="CX67">
        <v>-3</v>
      </c>
      <c r="CY67">
        <v>-3</v>
      </c>
      <c r="CZ67">
        <v>5</v>
      </c>
      <c r="DA67">
        <v>340</v>
      </c>
      <c r="DB67">
        <v>440</v>
      </c>
      <c r="DC67">
        <v>1</v>
      </c>
      <c r="DD67">
        <v>35</v>
      </c>
    </row>
    <row r="68" spans="1:108" x14ac:dyDescent="0.25">
      <c r="A68" t="s">
        <v>3720</v>
      </c>
      <c r="B68">
        <v>63</v>
      </c>
      <c r="C68">
        <v>5511</v>
      </c>
      <c r="D68">
        <v>1700</v>
      </c>
      <c r="E68">
        <v>4911</v>
      </c>
      <c r="F68">
        <v>3646</v>
      </c>
      <c r="G68">
        <v>3196</v>
      </c>
      <c r="H68">
        <v>4091</v>
      </c>
      <c r="I68">
        <v>15</v>
      </c>
      <c r="J68">
        <v>0</v>
      </c>
      <c r="K68">
        <v>4</v>
      </c>
      <c r="L68">
        <v>4</v>
      </c>
      <c r="M68">
        <v>1</v>
      </c>
      <c r="N68">
        <v>0</v>
      </c>
      <c r="O68">
        <v>60</v>
      </c>
      <c r="P68">
        <v>1</v>
      </c>
      <c r="Q68">
        <v>-3</v>
      </c>
      <c r="R68">
        <v>-3</v>
      </c>
      <c r="S68">
        <v>20</v>
      </c>
      <c r="T68">
        <v>79</v>
      </c>
      <c r="U68">
        <v>0</v>
      </c>
      <c r="V68">
        <v>18</v>
      </c>
      <c r="W68">
        <v>6</v>
      </c>
      <c r="X68">
        <v>1</v>
      </c>
      <c r="Y68">
        <v>1</v>
      </c>
      <c r="Z68">
        <v>1</v>
      </c>
      <c r="AA68">
        <v>1</v>
      </c>
      <c r="AB68">
        <v>120</v>
      </c>
      <c r="AC68">
        <v>11</v>
      </c>
      <c r="AD68">
        <v>-3</v>
      </c>
      <c r="AE68">
        <v>-3</v>
      </c>
      <c r="AF68">
        <v>276</v>
      </c>
      <c r="AG68">
        <v>1</v>
      </c>
      <c r="AH68">
        <v>1</v>
      </c>
      <c r="AI68">
        <v>1</v>
      </c>
      <c r="AJ68">
        <v>150</v>
      </c>
      <c r="AK68">
        <v>-3</v>
      </c>
      <c r="AL68">
        <v>-3</v>
      </c>
      <c r="AM68">
        <v>-3</v>
      </c>
      <c r="AN68">
        <v>0</v>
      </c>
      <c r="AO68">
        <v>1</v>
      </c>
      <c r="AP68">
        <v>0</v>
      </c>
      <c r="AQ68">
        <v>0</v>
      </c>
      <c r="AR68">
        <v>0</v>
      </c>
      <c r="AS68">
        <v>1</v>
      </c>
      <c r="AT68">
        <v>0</v>
      </c>
      <c r="AU68">
        <v>25</v>
      </c>
      <c r="AV68">
        <v>180</v>
      </c>
      <c r="AW68">
        <v>4</v>
      </c>
      <c r="AX68">
        <v>12</v>
      </c>
      <c r="AY68">
        <v>-3</v>
      </c>
      <c r="AZ68">
        <v>-3</v>
      </c>
      <c r="BA68">
        <v>10</v>
      </c>
      <c r="BB68">
        <v>380</v>
      </c>
      <c r="BC68">
        <v>480</v>
      </c>
      <c r="BD68">
        <v>1</v>
      </c>
      <c r="BE68">
        <v>145</v>
      </c>
      <c r="BH68">
        <v>15</v>
      </c>
      <c r="BI68">
        <v>0</v>
      </c>
      <c r="BJ68">
        <v>0</v>
      </c>
      <c r="BK68">
        <v>0</v>
      </c>
      <c r="BL68">
        <v>0</v>
      </c>
      <c r="BM68">
        <v>0</v>
      </c>
      <c r="BN68">
        <v>0</v>
      </c>
      <c r="BO68">
        <v>0</v>
      </c>
      <c r="BP68">
        <v>-3</v>
      </c>
      <c r="BQ68">
        <v>-3</v>
      </c>
      <c r="BR68">
        <v>0</v>
      </c>
      <c r="BS68">
        <v>15</v>
      </c>
      <c r="BT68">
        <v>0</v>
      </c>
      <c r="BU68">
        <v>0</v>
      </c>
      <c r="BV68">
        <v>0</v>
      </c>
      <c r="BW68">
        <v>1</v>
      </c>
      <c r="BX68">
        <v>1</v>
      </c>
      <c r="BY68">
        <v>1</v>
      </c>
      <c r="BZ68">
        <v>0</v>
      </c>
      <c r="CA68">
        <v>120</v>
      </c>
      <c r="CB68">
        <v>6</v>
      </c>
      <c r="CC68">
        <v>-3</v>
      </c>
      <c r="CD68">
        <v>-3</v>
      </c>
      <c r="CE68">
        <v>220</v>
      </c>
      <c r="CF68">
        <v>1</v>
      </c>
      <c r="CG68">
        <v>0</v>
      </c>
      <c r="CH68">
        <v>1</v>
      </c>
      <c r="CI68">
        <v>100</v>
      </c>
      <c r="CJ68">
        <v>-3</v>
      </c>
      <c r="CK68">
        <v>-3</v>
      </c>
      <c r="CL68">
        <v>-3</v>
      </c>
      <c r="CM68">
        <v>0</v>
      </c>
      <c r="CN68">
        <v>0</v>
      </c>
      <c r="CO68">
        <v>0</v>
      </c>
      <c r="CP68">
        <v>0</v>
      </c>
      <c r="CQ68">
        <v>1</v>
      </c>
      <c r="CR68">
        <v>0</v>
      </c>
      <c r="CS68">
        <v>25</v>
      </c>
      <c r="CT68">
        <v>0</v>
      </c>
      <c r="CU68">
        <v>120</v>
      </c>
      <c r="CV68">
        <v>3</v>
      </c>
      <c r="CW68">
        <v>6</v>
      </c>
      <c r="CX68">
        <v>-3</v>
      </c>
      <c r="CY68">
        <v>-3</v>
      </c>
      <c r="CZ68">
        <v>0</v>
      </c>
      <c r="DA68">
        <v>235</v>
      </c>
      <c r="DB68">
        <v>235</v>
      </c>
      <c r="DC68">
        <v>0</v>
      </c>
      <c r="DD68">
        <v>-145</v>
      </c>
    </row>
    <row r="69" spans="1:108" x14ac:dyDescent="0.25">
      <c r="A69" t="s">
        <v>3720</v>
      </c>
      <c r="B69">
        <v>64</v>
      </c>
      <c r="C69">
        <v>1671</v>
      </c>
      <c r="D69">
        <v>2059</v>
      </c>
      <c r="E69">
        <v>6443</v>
      </c>
      <c r="F69">
        <v>4125</v>
      </c>
      <c r="G69">
        <v>3802</v>
      </c>
      <c r="H69">
        <v>1690</v>
      </c>
      <c r="I69">
        <v>15</v>
      </c>
      <c r="J69">
        <v>0</v>
      </c>
      <c r="K69">
        <v>0</v>
      </c>
      <c r="L69">
        <v>0</v>
      </c>
      <c r="M69">
        <v>1</v>
      </c>
      <c r="N69">
        <v>0</v>
      </c>
      <c r="O69">
        <v>60</v>
      </c>
      <c r="P69">
        <v>1</v>
      </c>
      <c r="Q69">
        <v>-3</v>
      </c>
      <c r="R69">
        <v>-3</v>
      </c>
      <c r="S69">
        <v>20</v>
      </c>
      <c r="T69">
        <v>75</v>
      </c>
      <c r="U69">
        <v>0</v>
      </c>
      <c r="V69">
        <v>0</v>
      </c>
      <c r="W69">
        <v>0</v>
      </c>
      <c r="X69">
        <v>1</v>
      </c>
      <c r="Y69">
        <v>1</v>
      </c>
      <c r="Z69">
        <v>1</v>
      </c>
      <c r="AA69">
        <v>1</v>
      </c>
      <c r="AB69">
        <v>120</v>
      </c>
      <c r="AC69">
        <v>11</v>
      </c>
      <c r="AD69">
        <v>-3</v>
      </c>
      <c r="AE69">
        <v>-3</v>
      </c>
      <c r="AF69">
        <v>270</v>
      </c>
      <c r="AG69">
        <v>1</v>
      </c>
      <c r="AH69">
        <v>1</v>
      </c>
      <c r="AI69">
        <v>1</v>
      </c>
      <c r="AJ69">
        <v>150</v>
      </c>
      <c r="AK69">
        <v>-3</v>
      </c>
      <c r="AL69">
        <v>-3</v>
      </c>
      <c r="AM69">
        <v>-3</v>
      </c>
      <c r="AN69">
        <v>0</v>
      </c>
      <c r="AO69">
        <v>1</v>
      </c>
      <c r="AP69">
        <v>0</v>
      </c>
      <c r="AQ69">
        <v>0</v>
      </c>
      <c r="AR69">
        <v>0</v>
      </c>
      <c r="AS69">
        <v>3</v>
      </c>
      <c r="AT69">
        <v>0</v>
      </c>
      <c r="AU69">
        <v>75</v>
      </c>
      <c r="AV69">
        <v>180</v>
      </c>
      <c r="AW69">
        <v>4</v>
      </c>
      <c r="AX69">
        <v>12</v>
      </c>
      <c r="AY69">
        <v>-3</v>
      </c>
      <c r="AZ69">
        <v>-3</v>
      </c>
      <c r="BA69">
        <v>0</v>
      </c>
      <c r="BB69">
        <v>420</v>
      </c>
      <c r="BC69">
        <v>520</v>
      </c>
      <c r="BD69">
        <v>1</v>
      </c>
      <c r="BE69">
        <v>25</v>
      </c>
      <c r="BH69">
        <v>15</v>
      </c>
      <c r="BI69">
        <v>0</v>
      </c>
      <c r="BJ69">
        <v>38</v>
      </c>
      <c r="BK69">
        <v>38</v>
      </c>
      <c r="BL69">
        <v>1</v>
      </c>
      <c r="BM69">
        <v>0</v>
      </c>
      <c r="BN69">
        <v>60</v>
      </c>
      <c r="BO69">
        <v>1</v>
      </c>
      <c r="BP69">
        <v>-3</v>
      </c>
      <c r="BQ69">
        <v>-3</v>
      </c>
      <c r="BR69">
        <v>20</v>
      </c>
      <c r="BS69">
        <v>113</v>
      </c>
      <c r="BT69">
        <v>0</v>
      </c>
      <c r="BU69">
        <v>36</v>
      </c>
      <c r="BV69">
        <v>12</v>
      </c>
      <c r="BW69">
        <v>1</v>
      </c>
      <c r="BX69">
        <v>1</v>
      </c>
      <c r="BY69">
        <v>1</v>
      </c>
      <c r="BZ69">
        <v>1</v>
      </c>
      <c r="CA69">
        <v>120</v>
      </c>
      <c r="CB69">
        <v>11</v>
      </c>
      <c r="CC69">
        <v>-3</v>
      </c>
      <c r="CD69">
        <v>-3</v>
      </c>
      <c r="CE69">
        <v>282</v>
      </c>
      <c r="CF69">
        <v>1</v>
      </c>
      <c r="CG69">
        <v>1</v>
      </c>
      <c r="CH69">
        <v>1</v>
      </c>
      <c r="CI69">
        <v>150</v>
      </c>
      <c r="CJ69">
        <v>-3</v>
      </c>
      <c r="CK69">
        <v>-3</v>
      </c>
      <c r="CL69">
        <v>-3</v>
      </c>
      <c r="CM69">
        <v>1</v>
      </c>
      <c r="CN69">
        <v>1</v>
      </c>
      <c r="CO69">
        <v>0</v>
      </c>
      <c r="CP69">
        <v>0</v>
      </c>
      <c r="CQ69">
        <v>3</v>
      </c>
      <c r="CR69">
        <v>0</v>
      </c>
      <c r="CS69">
        <v>75</v>
      </c>
      <c r="CT69">
        <v>0</v>
      </c>
      <c r="CU69">
        <v>180</v>
      </c>
      <c r="CV69">
        <v>4</v>
      </c>
      <c r="CW69">
        <v>12</v>
      </c>
      <c r="CX69">
        <v>-3</v>
      </c>
      <c r="CY69">
        <v>-3</v>
      </c>
      <c r="CZ69">
        <v>50</v>
      </c>
      <c r="DA69">
        <v>395</v>
      </c>
      <c r="DB69">
        <v>515</v>
      </c>
      <c r="DC69">
        <v>0</v>
      </c>
      <c r="DD69">
        <v>-25</v>
      </c>
    </row>
    <row r="70" spans="1:108" x14ac:dyDescent="0.25">
      <c r="A70" t="s">
        <v>3720</v>
      </c>
      <c r="B70">
        <v>65</v>
      </c>
      <c r="C70">
        <v>4910</v>
      </c>
      <c r="D70">
        <v>3339</v>
      </c>
      <c r="E70">
        <v>4334</v>
      </c>
      <c r="F70">
        <v>2359</v>
      </c>
      <c r="G70">
        <v>3035</v>
      </c>
      <c r="H70">
        <v>3721</v>
      </c>
      <c r="I70">
        <v>15</v>
      </c>
      <c r="J70">
        <v>0</v>
      </c>
      <c r="K70">
        <v>8</v>
      </c>
      <c r="L70">
        <v>8</v>
      </c>
      <c r="M70">
        <v>0</v>
      </c>
      <c r="N70">
        <v>0</v>
      </c>
      <c r="O70">
        <v>0</v>
      </c>
      <c r="P70">
        <v>0</v>
      </c>
      <c r="Q70">
        <v>-3</v>
      </c>
      <c r="R70">
        <v>-3</v>
      </c>
      <c r="S70">
        <v>0</v>
      </c>
      <c r="T70">
        <v>23</v>
      </c>
      <c r="U70">
        <v>0</v>
      </c>
      <c r="V70">
        <v>1</v>
      </c>
      <c r="W70">
        <v>0</v>
      </c>
      <c r="X70">
        <v>1</v>
      </c>
      <c r="Y70">
        <v>1</v>
      </c>
      <c r="Z70">
        <v>1</v>
      </c>
      <c r="AA70">
        <v>1</v>
      </c>
      <c r="AB70">
        <v>160</v>
      </c>
      <c r="AC70">
        <v>12</v>
      </c>
      <c r="AD70">
        <v>-3</v>
      </c>
      <c r="AE70">
        <v>-3</v>
      </c>
      <c r="AF70">
        <v>260</v>
      </c>
      <c r="AG70">
        <v>1</v>
      </c>
      <c r="AH70">
        <v>1</v>
      </c>
      <c r="AI70">
        <v>0</v>
      </c>
      <c r="AJ70">
        <v>100</v>
      </c>
      <c r="AK70">
        <v>-3</v>
      </c>
      <c r="AL70">
        <v>-3</v>
      </c>
      <c r="AM70">
        <v>-3</v>
      </c>
      <c r="AN70">
        <v>0</v>
      </c>
      <c r="AO70">
        <v>1</v>
      </c>
      <c r="AP70">
        <v>0</v>
      </c>
      <c r="AQ70">
        <v>0</v>
      </c>
      <c r="AR70">
        <v>0</v>
      </c>
      <c r="AS70">
        <v>1</v>
      </c>
      <c r="AT70">
        <v>0</v>
      </c>
      <c r="AU70">
        <v>25</v>
      </c>
      <c r="AV70">
        <v>160</v>
      </c>
      <c r="AW70">
        <v>4</v>
      </c>
      <c r="AX70">
        <v>12</v>
      </c>
      <c r="AY70">
        <v>-3</v>
      </c>
      <c r="AZ70">
        <v>-3</v>
      </c>
      <c r="BA70">
        <v>8</v>
      </c>
      <c r="BB70">
        <v>308</v>
      </c>
      <c r="BC70">
        <v>408</v>
      </c>
      <c r="BD70">
        <v>1</v>
      </c>
      <c r="BE70">
        <v>73</v>
      </c>
      <c r="BH70">
        <v>15</v>
      </c>
      <c r="BI70">
        <v>0</v>
      </c>
      <c r="BJ70">
        <v>0</v>
      </c>
      <c r="BK70">
        <v>0</v>
      </c>
      <c r="BL70">
        <v>0</v>
      </c>
      <c r="BM70">
        <v>0</v>
      </c>
      <c r="BN70">
        <v>0</v>
      </c>
      <c r="BO70">
        <v>0</v>
      </c>
      <c r="BP70">
        <v>-3</v>
      </c>
      <c r="BQ70">
        <v>-3</v>
      </c>
      <c r="BR70">
        <v>0</v>
      </c>
      <c r="BS70">
        <v>15</v>
      </c>
      <c r="BT70">
        <v>0</v>
      </c>
      <c r="BU70">
        <v>0</v>
      </c>
      <c r="BV70">
        <v>0</v>
      </c>
      <c r="BW70">
        <v>1</v>
      </c>
      <c r="BX70">
        <v>1</v>
      </c>
      <c r="BY70">
        <v>1</v>
      </c>
      <c r="BZ70">
        <v>0</v>
      </c>
      <c r="CA70">
        <v>120</v>
      </c>
      <c r="CB70">
        <v>6</v>
      </c>
      <c r="CC70">
        <v>-3</v>
      </c>
      <c r="CD70">
        <v>-3</v>
      </c>
      <c r="CE70">
        <v>220</v>
      </c>
      <c r="CF70">
        <v>1</v>
      </c>
      <c r="CG70">
        <v>0</v>
      </c>
      <c r="CH70">
        <v>1</v>
      </c>
      <c r="CI70">
        <v>100</v>
      </c>
      <c r="CJ70">
        <v>-3</v>
      </c>
      <c r="CK70">
        <v>-3</v>
      </c>
      <c r="CL70">
        <v>-3</v>
      </c>
      <c r="CM70">
        <v>0</v>
      </c>
      <c r="CN70">
        <v>0</v>
      </c>
      <c r="CO70">
        <v>0</v>
      </c>
      <c r="CP70">
        <v>0</v>
      </c>
      <c r="CQ70">
        <v>1</v>
      </c>
      <c r="CR70">
        <v>0</v>
      </c>
      <c r="CS70">
        <v>25</v>
      </c>
      <c r="CT70">
        <v>0</v>
      </c>
      <c r="CU70">
        <v>120</v>
      </c>
      <c r="CV70">
        <v>3</v>
      </c>
      <c r="CW70">
        <v>6</v>
      </c>
      <c r="CX70">
        <v>-3</v>
      </c>
      <c r="CY70">
        <v>-3</v>
      </c>
      <c r="CZ70">
        <v>0</v>
      </c>
      <c r="DA70">
        <v>235</v>
      </c>
      <c r="DB70">
        <v>235</v>
      </c>
      <c r="DC70">
        <v>0</v>
      </c>
      <c r="DD70">
        <v>-73</v>
      </c>
    </row>
    <row r="71" spans="1:108" x14ac:dyDescent="0.25">
      <c r="A71" t="s">
        <v>3720</v>
      </c>
      <c r="B71">
        <v>66</v>
      </c>
      <c r="C71">
        <v>3128</v>
      </c>
      <c r="D71">
        <v>599</v>
      </c>
      <c r="E71">
        <v>3256</v>
      </c>
      <c r="F71">
        <v>179</v>
      </c>
      <c r="G71">
        <v>4501</v>
      </c>
      <c r="H71">
        <v>1648</v>
      </c>
      <c r="I71">
        <v>15</v>
      </c>
      <c r="J71">
        <v>0</v>
      </c>
      <c r="K71">
        <v>0</v>
      </c>
      <c r="L71">
        <v>0</v>
      </c>
      <c r="M71">
        <v>0</v>
      </c>
      <c r="N71">
        <v>0</v>
      </c>
      <c r="O71">
        <v>0</v>
      </c>
      <c r="P71">
        <v>0</v>
      </c>
      <c r="Q71">
        <v>-3</v>
      </c>
      <c r="R71">
        <v>-3</v>
      </c>
      <c r="S71">
        <v>0</v>
      </c>
      <c r="T71">
        <v>15</v>
      </c>
      <c r="U71">
        <v>0</v>
      </c>
      <c r="V71">
        <v>0</v>
      </c>
      <c r="W71">
        <v>0</v>
      </c>
      <c r="X71">
        <v>1</v>
      </c>
      <c r="Y71">
        <v>1</v>
      </c>
      <c r="Z71">
        <v>1</v>
      </c>
      <c r="AA71">
        <v>0</v>
      </c>
      <c r="AB71">
        <v>120</v>
      </c>
      <c r="AC71">
        <v>6</v>
      </c>
      <c r="AD71">
        <v>-3</v>
      </c>
      <c r="AE71">
        <v>-3</v>
      </c>
      <c r="AF71">
        <v>220</v>
      </c>
      <c r="AG71">
        <v>1</v>
      </c>
      <c r="AH71">
        <v>1</v>
      </c>
      <c r="AI71">
        <v>0</v>
      </c>
      <c r="AJ71">
        <v>100</v>
      </c>
      <c r="AK71">
        <v>-3</v>
      </c>
      <c r="AL71">
        <v>-3</v>
      </c>
      <c r="AM71">
        <v>-3</v>
      </c>
      <c r="AN71">
        <v>0</v>
      </c>
      <c r="AO71">
        <v>0</v>
      </c>
      <c r="AP71">
        <v>0</v>
      </c>
      <c r="AQ71">
        <v>1</v>
      </c>
      <c r="AR71">
        <v>0</v>
      </c>
      <c r="AS71">
        <v>0</v>
      </c>
      <c r="AT71">
        <v>0</v>
      </c>
      <c r="AU71">
        <v>5</v>
      </c>
      <c r="AV71">
        <v>120</v>
      </c>
      <c r="AW71">
        <v>3</v>
      </c>
      <c r="AX71">
        <v>6</v>
      </c>
      <c r="AY71">
        <v>-3</v>
      </c>
      <c r="AZ71">
        <v>-3</v>
      </c>
      <c r="BA71">
        <v>0</v>
      </c>
      <c r="BB71">
        <v>240</v>
      </c>
      <c r="BC71">
        <v>240</v>
      </c>
      <c r="BD71">
        <v>0</v>
      </c>
      <c r="BE71">
        <v>-48</v>
      </c>
      <c r="BH71">
        <v>15</v>
      </c>
      <c r="BI71">
        <v>0</v>
      </c>
      <c r="BJ71">
        <v>0</v>
      </c>
      <c r="BK71">
        <v>0</v>
      </c>
      <c r="BL71">
        <v>0</v>
      </c>
      <c r="BM71">
        <v>0</v>
      </c>
      <c r="BN71">
        <v>0</v>
      </c>
      <c r="BO71">
        <v>0</v>
      </c>
      <c r="BP71">
        <v>-3</v>
      </c>
      <c r="BQ71">
        <v>-3</v>
      </c>
      <c r="BR71">
        <v>0</v>
      </c>
      <c r="BS71">
        <v>15</v>
      </c>
      <c r="BT71">
        <v>0</v>
      </c>
      <c r="BU71">
        <v>9</v>
      </c>
      <c r="BV71">
        <v>3</v>
      </c>
      <c r="BW71">
        <v>1</v>
      </c>
      <c r="BX71">
        <v>1</v>
      </c>
      <c r="BY71">
        <v>1</v>
      </c>
      <c r="BZ71">
        <v>0</v>
      </c>
      <c r="CA71">
        <v>120</v>
      </c>
      <c r="CB71">
        <v>6</v>
      </c>
      <c r="CC71">
        <v>-3</v>
      </c>
      <c r="CD71">
        <v>-3</v>
      </c>
      <c r="CE71">
        <v>273</v>
      </c>
      <c r="CF71">
        <v>1</v>
      </c>
      <c r="CG71">
        <v>1</v>
      </c>
      <c r="CH71">
        <v>1</v>
      </c>
      <c r="CI71">
        <v>150</v>
      </c>
      <c r="CJ71">
        <v>-3</v>
      </c>
      <c r="CK71">
        <v>-3</v>
      </c>
      <c r="CL71">
        <v>-3</v>
      </c>
      <c r="CM71">
        <v>0</v>
      </c>
      <c r="CN71">
        <v>0</v>
      </c>
      <c r="CO71">
        <v>1</v>
      </c>
      <c r="CP71">
        <v>0</v>
      </c>
      <c r="CQ71">
        <v>0</v>
      </c>
      <c r="CR71">
        <v>0</v>
      </c>
      <c r="CS71">
        <v>5</v>
      </c>
      <c r="CT71">
        <v>0</v>
      </c>
      <c r="CU71">
        <v>120</v>
      </c>
      <c r="CV71">
        <v>3</v>
      </c>
      <c r="CW71">
        <v>6</v>
      </c>
      <c r="CX71">
        <v>-3</v>
      </c>
      <c r="CY71">
        <v>-3</v>
      </c>
      <c r="CZ71">
        <v>3</v>
      </c>
      <c r="DA71">
        <v>288</v>
      </c>
      <c r="DB71">
        <v>288</v>
      </c>
      <c r="DC71">
        <v>1</v>
      </c>
      <c r="DD71">
        <v>48</v>
      </c>
    </row>
    <row r="72" spans="1:108" x14ac:dyDescent="0.25">
      <c r="A72" t="s">
        <v>3720</v>
      </c>
      <c r="B72">
        <v>67</v>
      </c>
      <c r="C72">
        <v>3238</v>
      </c>
      <c r="D72">
        <v>4063</v>
      </c>
      <c r="E72">
        <v>2471</v>
      </c>
      <c r="F72">
        <v>3024</v>
      </c>
      <c r="G72">
        <v>2974</v>
      </c>
      <c r="H72">
        <v>2122</v>
      </c>
      <c r="I72">
        <v>15</v>
      </c>
      <c r="J72">
        <v>0</v>
      </c>
      <c r="K72">
        <v>19</v>
      </c>
      <c r="L72">
        <v>19</v>
      </c>
      <c r="M72">
        <v>1</v>
      </c>
      <c r="N72">
        <v>0</v>
      </c>
      <c r="O72">
        <v>60</v>
      </c>
      <c r="P72">
        <v>1</v>
      </c>
      <c r="Q72">
        <v>-3</v>
      </c>
      <c r="R72">
        <v>-3</v>
      </c>
      <c r="S72">
        <v>20</v>
      </c>
      <c r="T72">
        <v>94</v>
      </c>
      <c r="U72">
        <v>0</v>
      </c>
      <c r="V72">
        <v>70</v>
      </c>
      <c r="W72">
        <v>23</v>
      </c>
      <c r="X72">
        <v>1</v>
      </c>
      <c r="Y72">
        <v>1</v>
      </c>
      <c r="Z72">
        <v>1</v>
      </c>
      <c r="AA72">
        <v>0</v>
      </c>
      <c r="AB72">
        <v>80</v>
      </c>
      <c r="AC72">
        <v>5</v>
      </c>
      <c r="AD72">
        <v>-3</v>
      </c>
      <c r="AE72">
        <v>-3</v>
      </c>
      <c r="AF72">
        <v>253</v>
      </c>
      <c r="AG72">
        <v>1</v>
      </c>
      <c r="AH72">
        <v>1</v>
      </c>
      <c r="AI72">
        <v>1</v>
      </c>
      <c r="AJ72">
        <v>150</v>
      </c>
      <c r="AK72">
        <v>-3</v>
      </c>
      <c r="AL72">
        <v>-3</v>
      </c>
      <c r="AM72">
        <v>-3</v>
      </c>
      <c r="AN72">
        <v>1</v>
      </c>
      <c r="AO72">
        <v>0</v>
      </c>
      <c r="AP72">
        <v>0</v>
      </c>
      <c r="AQ72">
        <v>0</v>
      </c>
      <c r="AR72">
        <v>1</v>
      </c>
      <c r="AS72">
        <v>2</v>
      </c>
      <c r="AT72">
        <v>25</v>
      </c>
      <c r="AU72">
        <v>50</v>
      </c>
      <c r="AV72">
        <v>140</v>
      </c>
      <c r="AW72">
        <v>3</v>
      </c>
      <c r="AX72">
        <v>6</v>
      </c>
      <c r="AY72">
        <v>-3</v>
      </c>
      <c r="AZ72">
        <v>-3</v>
      </c>
      <c r="BA72">
        <v>42</v>
      </c>
      <c r="BB72">
        <v>397</v>
      </c>
      <c r="BC72">
        <v>417</v>
      </c>
      <c r="BD72">
        <v>1</v>
      </c>
      <c r="BE72">
        <v>25</v>
      </c>
      <c r="BH72">
        <v>10</v>
      </c>
      <c r="BI72">
        <v>0</v>
      </c>
      <c r="BJ72">
        <v>35</v>
      </c>
      <c r="BK72">
        <v>35</v>
      </c>
      <c r="BL72">
        <v>1</v>
      </c>
      <c r="BM72">
        <v>0</v>
      </c>
      <c r="BN72">
        <v>60</v>
      </c>
      <c r="BO72">
        <v>1</v>
      </c>
      <c r="BP72">
        <v>-3</v>
      </c>
      <c r="BQ72">
        <v>-3</v>
      </c>
      <c r="BR72">
        <v>20</v>
      </c>
      <c r="BS72">
        <v>105</v>
      </c>
      <c r="BT72">
        <v>0</v>
      </c>
      <c r="BU72">
        <v>37</v>
      </c>
      <c r="BV72">
        <v>12</v>
      </c>
      <c r="BW72">
        <v>1</v>
      </c>
      <c r="BX72">
        <v>1</v>
      </c>
      <c r="BY72">
        <v>1</v>
      </c>
      <c r="BZ72">
        <v>0</v>
      </c>
      <c r="CA72">
        <v>80</v>
      </c>
      <c r="CB72">
        <v>5</v>
      </c>
      <c r="CC72">
        <v>-3</v>
      </c>
      <c r="CD72">
        <v>-3</v>
      </c>
      <c r="CE72">
        <v>242</v>
      </c>
      <c r="CF72">
        <v>1</v>
      </c>
      <c r="CG72">
        <v>1</v>
      </c>
      <c r="CH72">
        <v>1</v>
      </c>
      <c r="CI72">
        <v>150</v>
      </c>
      <c r="CJ72">
        <v>-3</v>
      </c>
      <c r="CK72">
        <v>-3</v>
      </c>
      <c r="CL72">
        <v>-3</v>
      </c>
      <c r="CM72">
        <v>1</v>
      </c>
      <c r="CN72">
        <v>0</v>
      </c>
      <c r="CO72">
        <v>0</v>
      </c>
      <c r="CP72">
        <v>0</v>
      </c>
      <c r="CQ72">
        <v>2</v>
      </c>
      <c r="CR72">
        <v>1</v>
      </c>
      <c r="CS72">
        <v>50</v>
      </c>
      <c r="CT72">
        <v>25</v>
      </c>
      <c r="CU72">
        <v>140</v>
      </c>
      <c r="CV72">
        <v>3</v>
      </c>
      <c r="CW72">
        <v>6</v>
      </c>
      <c r="CX72">
        <v>-3</v>
      </c>
      <c r="CY72">
        <v>-3</v>
      </c>
      <c r="CZ72">
        <v>47</v>
      </c>
      <c r="DA72">
        <v>372</v>
      </c>
      <c r="DB72">
        <v>392</v>
      </c>
      <c r="DC72">
        <v>0</v>
      </c>
      <c r="DD72">
        <v>-25</v>
      </c>
    </row>
    <row r="73" spans="1:108" x14ac:dyDescent="0.25">
      <c r="A73" t="s">
        <v>3720</v>
      </c>
      <c r="B73">
        <v>68</v>
      </c>
      <c r="C73">
        <v>2930</v>
      </c>
      <c r="D73">
        <v>1425</v>
      </c>
      <c r="E73">
        <v>4911</v>
      </c>
      <c r="F73">
        <v>6502</v>
      </c>
      <c r="G73">
        <v>6314</v>
      </c>
      <c r="H73">
        <v>1902</v>
      </c>
      <c r="I73">
        <v>15</v>
      </c>
      <c r="J73">
        <v>0</v>
      </c>
      <c r="K73">
        <v>3</v>
      </c>
      <c r="L73">
        <v>3</v>
      </c>
      <c r="M73">
        <v>1</v>
      </c>
      <c r="N73">
        <v>0</v>
      </c>
      <c r="O73">
        <v>60</v>
      </c>
      <c r="P73">
        <v>1</v>
      </c>
      <c r="Q73">
        <v>-3</v>
      </c>
      <c r="R73">
        <v>-3</v>
      </c>
      <c r="S73">
        <v>20</v>
      </c>
      <c r="T73">
        <v>78</v>
      </c>
      <c r="U73">
        <v>0</v>
      </c>
      <c r="V73">
        <v>30</v>
      </c>
      <c r="W73">
        <v>10</v>
      </c>
      <c r="X73">
        <v>1</v>
      </c>
      <c r="Y73">
        <v>1</v>
      </c>
      <c r="Z73">
        <v>1</v>
      </c>
      <c r="AA73">
        <v>1</v>
      </c>
      <c r="AB73">
        <v>120</v>
      </c>
      <c r="AC73">
        <v>11</v>
      </c>
      <c r="AD73">
        <v>-3</v>
      </c>
      <c r="AE73">
        <v>-3</v>
      </c>
      <c r="AF73">
        <v>280</v>
      </c>
      <c r="AG73">
        <v>1</v>
      </c>
      <c r="AH73">
        <v>1</v>
      </c>
      <c r="AI73">
        <v>1</v>
      </c>
      <c r="AJ73">
        <v>150</v>
      </c>
      <c r="AK73">
        <v>-3</v>
      </c>
      <c r="AL73">
        <v>-3</v>
      </c>
      <c r="AM73">
        <v>-3</v>
      </c>
      <c r="AN73">
        <v>0</v>
      </c>
      <c r="AO73">
        <v>1</v>
      </c>
      <c r="AP73">
        <v>0</v>
      </c>
      <c r="AQ73">
        <v>1</v>
      </c>
      <c r="AR73">
        <v>0</v>
      </c>
      <c r="AS73">
        <v>4</v>
      </c>
      <c r="AT73">
        <v>0</v>
      </c>
      <c r="AU73">
        <v>105</v>
      </c>
      <c r="AV73">
        <v>180</v>
      </c>
      <c r="AW73">
        <v>4</v>
      </c>
      <c r="AX73">
        <v>12</v>
      </c>
      <c r="AY73">
        <v>-3</v>
      </c>
      <c r="AZ73">
        <v>-3</v>
      </c>
      <c r="BA73">
        <v>13</v>
      </c>
      <c r="BB73">
        <v>463</v>
      </c>
      <c r="BC73">
        <v>563</v>
      </c>
      <c r="BD73">
        <v>1</v>
      </c>
      <c r="BE73">
        <v>163</v>
      </c>
      <c r="BH73">
        <v>10</v>
      </c>
      <c r="BI73">
        <v>0</v>
      </c>
      <c r="BJ73">
        <v>0</v>
      </c>
      <c r="BK73">
        <v>0</v>
      </c>
      <c r="BL73">
        <v>1</v>
      </c>
      <c r="BM73">
        <v>0</v>
      </c>
      <c r="BN73">
        <v>60</v>
      </c>
      <c r="BO73">
        <v>1</v>
      </c>
      <c r="BP73">
        <v>-3</v>
      </c>
      <c r="BQ73">
        <v>-3</v>
      </c>
      <c r="BR73">
        <v>20</v>
      </c>
      <c r="BS73">
        <v>70</v>
      </c>
      <c r="BT73">
        <v>0</v>
      </c>
      <c r="BU73">
        <v>0</v>
      </c>
      <c r="BV73">
        <v>0</v>
      </c>
      <c r="BW73">
        <v>1</v>
      </c>
      <c r="BX73">
        <v>1</v>
      </c>
      <c r="BY73">
        <v>1</v>
      </c>
      <c r="BZ73">
        <v>0</v>
      </c>
      <c r="CA73">
        <v>80</v>
      </c>
      <c r="CB73">
        <v>5</v>
      </c>
      <c r="CC73">
        <v>-3</v>
      </c>
      <c r="CD73">
        <v>-3</v>
      </c>
      <c r="CE73">
        <v>230</v>
      </c>
      <c r="CF73">
        <v>1</v>
      </c>
      <c r="CG73">
        <v>1</v>
      </c>
      <c r="CH73">
        <v>1</v>
      </c>
      <c r="CI73">
        <v>150</v>
      </c>
      <c r="CJ73">
        <v>-3</v>
      </c>
      <c r="CK73">
        <v>-3</v>
      </c>
      <c r="CL73">
        <v>-3</v>
      </c>
      <c r="CM73">
        <v>0</v>
      </c>
      <c r="CN73">
        <v>0</v>
      </c>
      <c r="CO73">
        <v>1</v>
      </c>
      <c r="CP73">
        <v>0</v>
      </c>
      <c r="CQ73">
        <v>4</v>
      </c>
      <c r="CR73">
        <v>0</v>
      </c>
      <c r="CS73">
        <v>105</v>
      </c>
      <c r="CT73">
        <v>0</v>
      </c>
      <c r="CU73">
        <v>140</v>
      </c>
      <c r="CV73">
        <v>3</v>
      </c>
      <c r="CW73">
        <v>6</v>
      </c>
      <c r="CX73">
        <v>-3</v>
      </c>
      <c r="CY73">
        <v>-3</v>
      </c>
      <c r="CZ73">
        <v>0</v>
      </c>
      <c r="DA73">
        <v>300</v>
      </c>
      <c r="DB73">
        <v>300</v>
      </c>
      <c r="DC73">
        <v>0</v>
      </c>
      <c r="DD73">
        <v>-163</v>
      </c>
    </row>
    <row r="74" spans="1:108" x14ac:dyDescent="0.25">
      <c r="A74" t="s">
        <v>3720</v>
      </c>
      <c r="B74">
        <v>69</v>
      </c>
      <c r="C74">
        <v>3802</v>
      </c>
      <c r="D74">
        <v>1937</v>
      </c>
      <c r="E74">
        <v>6133</v>
      </c>
      <c r="F74">
        <v>6695</v>
      </c>
      <c r="G74">
        <v>1311</v>
      </c>
      <c r="H74">
        <v>6704</v>
      </c>
      <c r="I74">
        <v>15</v>
      </c>
      <c r="J74">
        <v>0</v>
      </c>
      <c r="K74">
        <v>0</v>
      </c>
      <c r="L74">
        <v>0</v>
      </c>
      <c r="M74">
        <v>1</v>
      </c>
      <c r="N74">
        <v>0</v>
      </c>
      <c r="O74">
        <v>60</v>
      </c>
      <c r="P74">
        <v>1</v>
      </c>
      <c r="Q74">
        <v>-3</v>
      </c>
      <c r="R74">
        <v>-3</v>
      </c>
      <c r="S74">
        <v>20</v>
      </c>
      <c r="T74">
        <v>75</v>
      </c>
      <c r="U74">
        <v>0</v>
      </c>
      <c r="V74">
        <v>0</v>
      </c>
      <c r="W74">
        <v>0</v>
      </c>
      <c r="X74">
        <v>1</v>
      </c>
      <c r="Y74">
        <v>1</v>
      </c>
      <c r="Z74">
        <v>1</v>
      </c>
      <c r="AA74">
        <v>1</v>
      </c>
      <c r="AB74">
        <v>120</v>
      </c>
      <c r="AC74">
        <v>11</v>
      </c>
      <c r="AD74">
        <v>-3</v>
      </c>
      <c r="AE74">
        <v>-3</v>
      </c>
      <c r="AF74">
        <v>220</v>
      </c>
      <c r="AG74">
        <v>0</v>
      </c>
      <c r="AH74">
        <v>1</v>
      </c>
      <c r="AI74">
        <v>1</v>
      </c>
      <c r="AJ74">
        <v>100</v>
      </c>
      <c r="AK74">
        <v>-3</v>
      </c>
      <c r="AL74">
        <v>-3</v>
      </c>
      <c r="AM74">
        <v>-3</v>
      </c>
      <c r="AN74">
        <v>0</v>
      </c>
      <c r="AO74">
        <v>1</v>
      </c>
      <c r="AP74">
        <v>0</v>
      </c>
      <c r="AQ74">
        <v>0</v>
      </c>
      <c r="AR74">
        <v>0</v>
      </c>
      <c r="AS74">
        <v>0</v>
      </c>
      <c r="AT74">
        <v>0</v>
      </c>
      <c r="AU74">
        <v>0</v>
      </c>
      <c r="AV74">
        <v>180</v>
      </c>
      <c r="AW74">
        <v>4</v>
      </c>
      <c r="AX74">
        <v>12</v>
      </c>
      <c r="AY74">
        <v>-3</v>
      </c>
      <c r="AZ74">
        <v>-3</v>
      </c>
      <c r="BA74">
        <v>0</v>
      </c>
      <c r="BB74">
        <v>295</v>
      </c>
      <c r="BC74">
        <v>395</v>
      </c>
      <c r="BD74">
        <v>1</v>
      </c>
      <c r="BE74">
        <v>56</v>
      </c>
      <c r="BH74">
        <v>15</v>
      </c>
      <c r="BI74">
        <v>0</v>
      </c>
      <c r="BJ74">
        <v>4</v>
      </c>
      <c r="BK74">
        <v>4</v>
      </c>
      <c r="BL74">
        <v>0</v>
      </c>
      <c r="BM74">
        <v>0</v>
      </c>
      <c r="BN74">
        <v>0</v>
      </c>
      <c r="BO74">
        <v>0</v>
      </c>
      <c r="BP74">
        <v>-3</v>
      </c>
      <c r="BQ74">
        <v>-3</v>
      </c>
      <c r="BR74">
        <v>0</v>
      </c>
      <c r="BS74">
        <v>19</v>
      </c>
      <c r="BT74">
        <v>0</v>
      </c>
      <c r="BU74">
        <v>2</v>
      </c>
      <c r="BV74">
        <v>0</v>
      </c>
      <c r="BW74">
        <v>1</v>
      </c>
      <c r="BX74">
        <v>1</v>
      </c>
      <c r="BY74">
        <v>1</v>
      </c>
      <c r="BZ74">
        <v>0</v>
      </c>
      <c r="CA74">
        <v>120</v>
      </c>
      <c r="CB74">
        <v>6</v>
      </c>
      <c r="CC74">
        <v>-3</v>
      </c>
      <c r="CD74">
        <v>-3</v>
      </c>
      <c r="CE74">
        <v>220</v>
      </c>
      <c r="CF74">
        <v>1</v>
      </c>
      <c r="CG74">
        <v>1</v>
      </c>
      <c r="CH74">
        <v>0</v>
      </c>
      <c r="CI74">
        <v>100</v>
      </c>
      <c r="CJ74">
        <v>-3</v>
      </c>
      <c r="CK74">
        <v>-3</v>
      </c>
      <c r="CL74">
        <v>-3</v>
      </c>
      <c r="CM74">
        <v>0</v>
      </c>
      <c r="CN74">
        <v>0</v>
      </c>
      <c r="CO74">
        <v>0</v>
      </c>
      <c r="CP74">
        <v>0</v>
      </c>
      <c r="CQ74">
        <v>0</v>
      </c>
      <c r="CR74">
        <v>0</v>
      </c>
      <c r="CS74">
        <v>0</v>
      </c>
      <c r="CT74">
        <v>0</v>
      </c>
      <c r="CU74">
        <v>120</v>
      </c>
      <c r="CV74">
        <v>3</v>
      </c>
      <c r="CW74">
        <v>6</v>
      </c>
      <c r="CX74">
        <v>-3</v>
      </c>
      <c r="CY74">
        <v>-3</v>
      </c>
      <c r="CZ74">
        <v>4</v>
      </c>
      <c r="DA74">
        <v>239</v>
      </c>
      <c r="DB74">
        <v>239</v>
      </c>
      <c r="DC74">
        <v>0</v>
      </c>
      <c r="DD74">
        <v>-56</v>
      </c>
    </row>
    <row r="75" spans="1:108" x14ac:dyDescent="0.25">
      <c r="A75" t="s">
        <v>3720</v>
      </c>
      <c r="B75">
        <v>70</v>
      </c>
      <c r="C75">
        <v>1671</v>
      </c>
      <c r="D75">
        <v>1266</v>
      </c>
      <c r="E75">
        <v>2637</v>
      </c>
      <c r="F75">
        <v>2556</v>
      </c>
      <c r="G75">
        <v>1746</v>
      </c>
      <c r="H75">
        <v>3196</v>
      </c>
      <c r="I75">
        <v>15</v>
      </c>
      <c r="J75">
        <v>0</v>
      </c>
      <c r="K75">
        <v>3</v>
      </c>
      <c r="L75">
        <v>3</v>
      </c>
      <c r="M75">
        <v>0</v>
      </c>
      <c r="N75">
        <v>0</v>
      </c>
      <c r="O75">
        <v>0</v>
      </c>
      <c r="P75">
        <v>0</v>
      </c>
      <c r="Q75">
        <v>-3</v>
      </c>
      <c r="R75">
        <v>-3</v>
      </c>
      <c r="S75">
        <v>0</v>
      </c>
      <c r="T75">
        <v>18</v>
      </c>
      <c r="U75">
        <v>0</v>
      </c>
      <c r="V75">
        <v>0</v>
      </c>
      <c r="W75">
        <v>0</v>
      </c>
      <c r="X75">
        <v>1</v>
      </c>
      <c r="Y75">
        <v>1</v>
      </c>
      <c r="Z75">
        <v>1</v>
      </c>
      <c r="AA75">
        <v>1</v>
      </c>
      <c r="AB75">
        <v>160</v>
      </c>
      <c r="AC75">
        <v>12</v>
      </c>
      <c r="AD75">
        <v>-3</v>
      </c>
      <c r="AE75">
        <v>-3</v>
      </c>
      <c r="AF75">
        <v>210</v>
      </c>
      <c r="AG75">
        <v>0</v>
      </c>
      <c r="AH75">
        <v>0</v>
      </c>
      <c r="AI75">
        <v>1</v>
      </c>
      <c r="AJ75">
        <v>50</v>
      </c>
      <c r="AK75">
        <v>-3</v>
      </c>
      <c r="AL75">
        <v>-3</v>
      </c>
      <c r="AM75">
        <v>-3</v>
      </c>
      <c r="AN75">
        <v>0</v>
      </c>
      <c r="AO75">
        <v>1</v>
      </c>
      <c r="AP75">
        <v>0</v>
      </c>
      <c r="AQ75">
        <v>0</v>
      </c>
      <c r="AR75">
        <v>0</v>
      </c>
      <c r="AS75">
        <v>0</v>
      </c>
      <c r="AT75">
        <v>0</v>
      </c>
      <c r="AU75">
        <v>0</v>
      </c>
      <c r="AV75">
        <v>160</v>
      </c>
      <c r="AW75">
        <v>4</v>
      </c>
      <c r="AX75">
        <v>12</v>
      </c>
      <c r="AY75">
        <v>-3</v>
      </c>
      <c r="AZ75">
        <v>-3</v>
      </c>
      <c r="BA75">
        <v>3</v>
      </c>
      <c r="BB75">
        <v>228</v>
      </c>
      <c r="BC75">
        <v>328</v>
      </c>
      <c r="BD75">
        <v>0</v>
      </c>
      <c r="BE75">
        <v>-131</v>
      </c>
      <c r="BH75">
        <v>15</v>
      </c>
      <c r="BI75">
        <v>0</v>
      </c>
      <c r="BJ75">
        <v>32</v>
      </c>
      <c r="BK75">
        <v>32</v>
      </c>
      <c r="BL75">
        <v>0</v>
      </c>
      <c r="BM75">
        <v>0</v>
      </c>
      <c r="BN75">
        <v>0</v>
      </c>
      <c r="BO75">
        <v>0</v>
      </c>
      <c r="BP75">
        <v>-3</v>
      </c>
      <c r="BQ75">
        <v>-3</v>
      </c>
      <c r="BR75">
        <v>0</v>
      </c>
      <c r="BS75">
        <v>47</v>
      </c>
      <c r="BT75">
        <v>0</v>
      </c>
      <c r="BU75">
        <v>6</v>
      </c>
      <c r="BV75">
        <v>2</v>
      </c>
      <c r="BW75">
        <v>1</v>
      </c>
      <c r="BX75">
        <v>1</v>
      </c>
      <c r="BY75">
        <v>1</v>
      </c>
      <c r="BZ75">
        <v>1</v>
      </c>
      <c r="CA75">
        <v>160</v>
      </c>
      <c r="CB75">
        <v>12</v>
      </c>
      <c r="CC75">
        <v>-3</v>
      </c>
      <c r="CD75">
        <v>-3</v>
      </c>
      <c r="CE75">
        <v>312</v>
      </c>
      <c r="CF75">
        <v>1</v>
      </c>
      <c r="CG75">
        <v>1</v>
      </c>
      <c r="CH75">
        <v>1</v>
      </c>
      <c r="CI75">
        <v>150</v>
      </c>
      <c r="CJ75">
        <v>-3</v>
      </c>
      <c r="CK75">
        <v>-3</v>
      </c>
      <c r="CL75">
        <v>-3</v>
      </c>
      <c r="CM75">
        <v>0</v>
      </c>
      <c r="CN75">
        <v>1</v>
      </c>
      <c r="CO75">
        <v>0</v>
      </c>
      <c r="CP75">
        <v>0</v>
      </c>
      <c r="CQ75">
        <v>0</v>
      </c>
      <c r="CR75">
        <v>0</v>
      </c>
      <c r="CS75">
        <v>0</v>
      </c>
      <c r="CT75">
        <v>0</v>
      </c>
      <c r="CU75">
        <v>160</v>
      </c>
      <c r="CV75">
        <v>4</v>
      </c>
      <c r="CW75">
        <v>12</v>
      </c>
      <c r="CX75">
        <v>-3</v>
      </c>
      <c r="CY75">
        <v>-3</v>
      </c>
      <c r="CZ75">
        <v>34</v>
      </c>
      <c r="DA75">
        <v>359</v>
      </c>
      <c r="DB75">
        <v>459</v>
      </c>
      <c r="DC75">
        <v>1</v>
      </c>
      <c r="DD75">
        <v>131</v>
      </c>
    </row>
    <row r="76" spans="1:108" x14ac:dyDescent="0.25">
      <c r="A76" t="s">
        <v>3720</v>
      </c>
      <c r="B76">
        <v>71</v>
      </c>
      <c r="C76">
        <v>2359</v>
      </c>
      <c r="D76">
        <v>6396</v>
      </c>
      <c r="E76">
        <v>987</v>
      </c>
      <c r="F76">
        <v>4990</v>
      </c>
      <c r="G76">
        <v>5293</v>
      </c>
      <c r="H76">
        <v>599</v>
      </c>
      <c r="I76">
        <v>15</v>
      </c>
      <c r="J76">
        <v>0</v>
      </c>
      <c r="K76">
        <v>29</v>
      </c>
      <c r="L76">
        <v>29</v>
      </c>
      <c r="M76">
        <v>0</v>
      </c>
      <c r="N76">
        <v>0</v>
      </c>
      <c r="O76">
        <v>0</v>
      </c>
      <c r="P76">
        <v>0</v>
      </c>
      <c r="Q76">
        <v>-3</v>
      </c>
      <c r="R76">
        <v>-3</v>
      </c>
      <c r="S76">
        <v>0</v>
      </c>
      <c r="T76">
        <v>44</v>
      </c>
      <c r="U76">
        <v>0</v>
      </c>
      <c r="V76">
        <v>48</v>
      </c>
      <c r="W76">
        <v>16</v>
      </c>
      <c r="X76">
        <v>1</v>
      </c>
      <c r="Y76">
        <v>1</v>
      </c>
      <c r="Z76">
        <v>1</v>
      </c>
      <c r="AA76">
        <v>0</v>
      </c>
      <c r="AB76">
        <v>120</v>
      </c>
      <c r="AC76">
        <v>6</v>
      </c>
      <c r="AD76">
        <v>-3</v>
      </c>
      <c r="AE76">
        <v>-3</v>
      </c>
      <c r="AF76">
        <v>286</v>
      </c>
      <c r="AG76">
        <v>1</v>
      </c>
      <c r="AH76">
        <v>1</v>
      </c>
      <c r="AI76">
        <v>1</v>
      </c>
      <c r="AJ76">
        <v>150</v>
      </c>
      <c r="AK76">
        <v>-3</v>
      </c>
      <c r="AL76">
        <v>-3</v>
      </c>
      <c r="AM76">
        <v>-3</v>
      </c>
      <c r="AN76">
        <v>1</v>
      </c>
      <c r="AO76">
        <v>0</v>
      </c>
      <c r="AP76">
        <v>0</v>
      </c>
      <c r="AQ76">
        <v>0</v>
      </c>
      <c r="AR76">
        <v>0</v>
      </c>
      <c r="AS76">
        <v>0</v>
      </c>
      <c r="AT76">
        <v>0</v>
      </c>
      <c r="AU76">
        <v>0</v>
      </c>
      <c r="AV76">
        <v>120</v>
      </c>
      <c r="AW76">
        <v>3</v>
      </c>
      <c r="AX76">
        <v>6</v>
      </c>
      <c r="AY76">
        <v>-3</v>
      </c>
      <c r="AZ76">
        <v>-3</v>
      </c>
      <c r="BA76">
        <v>45</v>
      </c>
      <c r="BB76">
        <v>330</v>
      </c>
      <c r="BC76">
        <v>350</v>
      </c>
      <c r="BD76">
        <v>1</v>
      </c>
      <c r="BE76">
        <v>73</v>
      </c>
      <c r="BH76">
        <v>15</v>
      </c>
      <c r="BI76">
        <v>0</v>
      </c>
      <c r="BJ76">
        <v>2</v>
      </c>
      <c r="BK76">
        <v>2</v>
      </c>
      <c r="BL76">
        <v>1</v>
      </c>
      <c r="BM76">
        <v>0</v>
      </c>
      <c r="BN76">
        <v>60</v>
      </c>
      <c r="BO76">
        <v>1</v>
      </c>
      <c r="BP76">
        <v>-3</v>
      </c>
      <c r="BQ76">
        <v>-3</v>
      </c>
      <c r="BR76">
        <v>20</v>
      </c>
      <c r="BS76">
        <v>77</v>
      </c>
      <c r="BT76">
        <v>0</v>
      </c>
      <c r="BU76">
        <v>0</v>
      </c>
      <c r="BV76">
        <v>0</v>
      </c>
      <c r="BW76">
        <v>1</v>
      </c>
      <c r="BX76">
        <v>1</v>
      </c>
      <c r="BY76">
        <v>1</v>
      </c>
      <c r="BZ76">
        <v>0</v>
      </c>
      <c r="CA76">
        <v>80</v>
      </c>
      <c r="CB76">
        <v>5</v>
      </c>
      <c r="CC76">
        <v>-3</v>
      </c>
      <c r="CD76">
        <v>-3</v>
      </c>
      <c r="CE76">
        <v>180</v>
      </c>
      <c r="CF76">
        <v>0</v>
      </c>
      <c r="CG76">
        <v>1</v>
      </c>
      <c r="CH76">
        <v>1</v>
      </c>
      <c r="CI76">
        <v>100</v>
      </c>
      <c r="CJ76">
        <v>-3</v>
      </c>
      <c r="CK76">
        <v>-3</v>
      </c>
      <c r="CL76">
        <v>-3</v>
      </c>
      <c r="CM76">
        <v>0</v>
      </c>
      <c r="CN76">
        <v>0</v>
      </c>
      <c r="CO76">
        <v>0</v>
      </c>
      <c r="CP76">
        <v>0</v>
      </c>
      <c r="CQ76">
        <v>0</v>
      </c>
      <c r="CR76">
        <v>0</v>
      </c>
      <c r="CS76">
        <v>0</v>
      </c>
      <c r="CT76">
        <v>0</v>
      </c>
      <c r="CU76">
        <v>140</v>
      </c>
      <c r="CV76">
        <v>3</v>
      </c>
      <c r="CW76">
        <v>6</v>
      </c>
      <c r="CX76">
        <v>-3</v>
      </c>
      <c r="CY76">
        <v>-3</v>
      </c>
      <c r="CZ76">
        <v>2</v>
      </c>
      <c r="DA76">
        <v>257</v>
      </c>
      <c r="DB76">
        <v>257</v>
      </c>
      <c r="DC76">
        <v>0</v>
      </c>
      <c r="DD76">
        <v>-73</v>
      </c>
    </row>
    <row r="77" spans="1:108" x14ac:dyDescent="0.25">
      <c r="A77" t="s">
        <v>3720</v>
      </c>
      <c r="B77">
        <v>72</v>
      </c>
      <c r="C77">
        <v>1577</v>
      </c>
      <c r="D77">
        <v>3256</v>
      </c>
      <c r="E77">
        <v>6443</v>
      </c>
      <c r="F77">
        <v>6348</v>
      </c>
      <c r="G77">
        <v>3024</v>
      </c>
      <c r="H77">
        <v>3648</v>
      </c>
      <c r="I77">
        <v>15</v>
      </c>
      <c r="J77">
        <v>0</v>
      </c>
      <c r="K77">
        <v>0</v>
      </c>
      <c r="L77">
        <v>0</v>
      </c>
      <c r="M77">
        <v>0</v>
      </c>
      <c r="N77">
        <v>0</v>
      </c>
      <c r="O77">
        <v>0</v>
      </c>
      <c r="P77">
        <v>0</v>
      </c>
      <c r="Q77">
        <v>-3</v>
      </c>
      <c r="R77">
        <v>-3</v>
      </c>
      <c r="S77">
        <v>0</v>
      </c>
      <c r="T77">
        <v>15</v>
      </c>
      <c r="U77">
        <v>0</v>
      </c>
      <c r="V77">
        <v>0</v>
      </c>
      <c r="W77">
        <v>0</v>
      </c>
      <c r="X77">
        <v>1</v>
      </c>
      <c r="Y77">
        <v>1</v>
      </c>
      <c r="Z77">
        <v>1</v>
      </c>
      <c r="AA77">
        <v>1</v>
      </c>
      <c r="AB77">
        <v>160</v>
      </c>
      <c r="AC77">
        <v>12</v>
      </c>
      <c r="AD77">
        <v>-3</v>
      </c>
      <c r="AE77">
        <v>-3</v>
      </c>
      <c r="AF77">
        <v>260</v>
      </c>
      <c r="AG77">
        <v>1</v>
      </c>
      <c r="AH77">
        <v>0</v>
      </c>
      <c r="AI77">
        <v>1</v>
      </c>
      <c r="AJ77">
        <v>100</v>
      </c>
      <c r="AK77">
        <v>-3</v>
      </c>
      <c r="AL77">
        <v>-3</v>
      </c>
      <c r="AM77">
        <v>-3</v>
      </c>
      <c r="AN77">
        <v>0</v>
      </c>
      <c r="AO77">
        <v>1</v>
      </c>
      <c r="AP77">
        <v>0</v>
      </c>
      <c r="AQ77">
        <v>1</v>
      </c>
      <c r="AR77">
        <v>0</v>
      </c>
      <c r="AS77">
        <v>0</v>
      </c>
      <c r="AT77">
        <v>0</v>
      </c>
      <c r="AU77">
        <v>5</v>
      </c>
      <c r="AV77">
        <v>160</v>
      </c>
      <c r="AW77">
        <v>4</v>
      </c>
      <c r="AX77">
        <v>12</v>
      </c>
      <c r="AY77">
        <v>-3</v>
      </c>
      <c r="AZ77">
        <v>-3</v>
      </c>
      <c r="BA77">
        <v>0</v>
      </c>
      <c r="BB77">
        <v>280</v>
      </c>
      <c r="BC77">
        <v>380</v>
      </c>
      <c r="BD77">
        <v>1</v>
      </c>
      <c r="BE77">
        <v>25</v>
      </c>
      <c r="BH77">
        <v>15</v>
      </c>
      <c r="BI77">
        <v>0</v>
      </c>
      <c r="BJ77">
        <v>0</v>
      </c>
      <c r="BK77">
        <v>0</v>
      </c>
      <c r="BL77">
        <v>1</v>
      </c>
      <c r="BM77">
        <v>0</v>
      </c>
      <c r="BN77">
        <v>60</v>
      </c>
      <c r="BO77">
        <v>1</v>
      </c>
      <c r="BP77">
        <v>-3</v>
      </c>
      <c r="BQ77">
        <v>-3</v>
      </c>
      <c r="BR77">
        <v>20</v>
      </c>
      <c r="BS77">
        <v>75</v>
      </c>
      <c r="BT77">
        <v>0</v>
      </c>
      <c r="BU77">
        <v>0</v>
      </c>
      <c r="BV77">
        <v>0</v>
      </c>
      <c r="BW77">
        <v>1</v>
      </c>
      <c r="BX77">
        <v>1</v>
      </c>
      <c r="BY77">
        <v>1</v>
      </c>
      <c r="BZ77">
        <v>0</v>
      </c>
      <c r="CA77">
        <v>80</v>
      </c>
      <c r="CB77">
        <v>5</v>
      </c>
      <c r="CC77">
        <v>-3</v>
      </c>
      <c r="CD77">
        <v>-3</v>
      </c>
      <c r="CE77">
        <v>180</v>
      </c>
      <c r="CF77">
        <v>1</v>
      </c>
      <c r="CG77">
        <v>0</v>
      </c>
      <c r="CH77">
        <v>1</v>
      </c>
      <c r="CI77">
        <v>100</v>
      </c>
      <c r="CJ77">
        <v>-3</v>
      </c>
      <c r="CK77">
        <v>-3</v>
      </c>
      <c r="CL77">
        <v>-3</v>
      </c>
      <c r="CM77">
        <v>0</v>
      </c>
      <c r="CN77">
        <v>0</v>
      </c>
      <c r="CO77">
        <v>1</v>
      </c>
      <c r="CP77">
        <v>0</v>
      </c>
      <c r="CQ77">
        <v>0</v>
      </c>
      <c r="CR77">
        <v>0</v>
      </c>
      <c r="CS77">
        <v>5</v>
      </c>
      <c r="CT77">
        <v>0</v>
      </c>
      <c r="CU77">
        <v>140</v>
      </c>
      <c r="CV77">
        <v>3</v>
      </c>
      <c r="CW77">
        <v>6</v>
      </c>
      <c r="CX77">
        <v>-3</v>
      </c>
      <c r="CY77">
        <v>-3</v>
      </c>
      <c r="CZ77">
        <v>0</v>
      </c>
      <c r="DA77">
        <v>255</v>
      </c>
      <c r="DB77">
        <v>255</v>
      </c>
      <c r="DC77">
        <v>0</v>
      </c>
      <c r="DD77">
        <v>-25</v>
      </c>
    </row>
    <row r="78" spans="1:108" x14ac:dyDescent="0.25">
      <c r="A78" t="s">
        <v>3720</v>
      </c>
      <c r="B78">
        <v>73</v>
      </c>
      <c r="C78">
        <v>2059</v>
      </c>
      <c r="D78">
        <v>971</v>
      </c>
      <c r="E78">
        <v>6530</v>
      </c>
      <c r="F78">
        <v>2471</v>
      </c>
      <c r="G78">
        <v>1648</v>
      </c>
      <c r="H78">
        <v>3035</v>
      </c>
      <c r="I78">
        <v>15</v>
      </c>
      <c r="J78">
        <v>0</v>
      </c>
      <c r="K78">
        <v>12</v>
      </c>
      <c r="L78">
        <v>12</v>
      </c>
      <c r="M78">
        <v>0</v>
      </c>
      <c r="N78">
        <v>0</v>
      </c>
      <c r="O78">
        <v>0</v>
      </c>
      <c r="P78">
        <v>0</v>
      </c>
      <c r="Q78">
        <v>-3</v>
      </c>
      <c r="R78">
        <v>-3</v>
      </c>
      <c r="S78">
        <v>0</v>
      </c>
      <c r="T78">
        <v>27</v>
      </c>
      <c r="U78">
        <v>0</v>
      </c>
      <c r="V78">
        <v>73</v>
      </c>
      <c r="W78">
        <v>24</v>
      </c>
      <c r="X78">
        <v>1</v>
      </c>
      <c r="Y78">
        <v>1</v>
      </c>
      <c r="Z78">
        <v>1</v>
      </c>
      <c r="AA78">
        <v>1</v>
      </c>
      <c r="AB78">
        <v>160</v>
      </c>
      <c r="AC78">
        <v>12</v>
      </c>
      <c r="AD78">
        <v>-3</v>
      </c>
      <c r="AE78">
        <v>-3</v>
      </c>
      <c r="AF78">
        <v>284</v>
      </c>
      <c r="AG78">
        <v>0</v>
      </c>
      <c r="AH78">
        <v>1</v>
      </c>
      <c r="AI78">
        <v>1</v>
      </c>
      <c r="AJ78">
        <v>100</v>
      </c>
      <c r="AK78">
        <v>-3</v>
      </c>
      <c r="AL78">
        <v>-3</v>
      </c>
      <c r="AM78">
        <v>-3</v>
      </c>
      <c r="AN78">
        <v>0</v>
      </c>
      <c r="AO78">
        <v>1</v>
      </c>
      <c r="AP78">
        <v>0</v>
      </c>
      <c r="AQ78">
        <v>0</v>
      </c>
      <c r="AR78">
        <v>0</v>
      </c>
      <c r="AS78">
        <v>0</v>
      </c>
      <c r="AT78">
        <v>0</v>
      </c>
      <c r="AU78">
        <v>0</v>
      </c>
      <c r="AV78">
        <v>160</v>
      </c>
      <c r="AW78">
        <v>4</v>
      </c>
      <c r="AX78">
        <v>12</v>
      </c>
      <c r="AY78">
        <v>-3</v>
      </c>
      <c r="AZ78">
        <v>-3</v>
      </c>
      <c r="BA78">
        <v>36</v>
      </c>
      <c r="BB78">
        <v>311</v>
      </c>
      <c r="BC78">
        <v>411</v>
      </c>
      <c r="BD78">
        <v>1</v>
      </c>
      <c r="BE78">
        <v>30</v>
      </c>
      <c r="BH78">
        <v>15</v>
      </c>
      <c r="BI78">
        <v>0</v>
      </c>
      <c r="BJ78">
        <v>9</v>
      </c>
      <c r="BK78">
        <v>9</v>
      </c>
      <c r="BL78">
        <v>0</v>
      </c>
      <c r="BM78">
        <v>0</v>
      </c>
      <c r="BN78">
        <v>0</v>
      </c>
      <c r="BO78">
        <v>0</v>
      </c>
      <c r="BP78">
        <v>-3</v>
      </c>
      <c r="BQ78">
        <v>-3</v>
      </c>
      <c r="BR78">
        <v>0</v>
      </c>
      <c r="BS78">
        <v>24</v>
      </c>
      <c r="BT78">
        <v>0</v>
      </c>
      <c r="BU78">
        <v>113</v>
      </c>
      <c r="BV78">
        <v>37</v>
      </c>
      <c r="BW78">
        <v>1</v>
      </c>
      <c r="BX78">
        <v>1</v>
      </c>
      <c r="BY78">
        <v>1</v>
      </c>
      <c r="BZ78">
        <v>0</v>
      </c>
      <c r="CA78">
        <v>120</v>
      </c>
      <c r="CB78">
        <v>6</v>
      </c>
      <c r="CC78">
        <v>-3</v>
      </c>
      <c r="CD78">
        <v>-3</v>
      </c>
      <c r="CE78">
        <v>257</v>
      </c>
      <c r="CF78">
        <v>1</v>
      </c>
      <c r="CG78">
        <v>1</v>
      </c>
      <c r="CH78">
        <v>0</v>
      </c>
      <c r="CI78">
        <v>100</v>
      </c>
      <c r="CJ78">
        <v>-3</v>
      </c>
      <c r="CK78">
        <v>-3</v>
      </c>
      <c r="CL78">
        <v>-3</v>
      </c>
      <c r="CM78">
        <v>1</v>
      </c>
      <c r="CN78">
        <v>0</v>
      </c>
      <c r="CO78">
        <v>0</v>
      </c>
      <c r="CP78">
        <v>0</v>
      </c>
      <c r="CQ78">
        <v>0</v>
      </c>
      <c r="CR78">
        <v>0</v>
      </c>
      <c r="CS78">
        <v>0</v>
      </c>
      <c r="CT78">
        <v>0</v>
      </c>
      <c r="CU78">
        <v>120</v>
      </c>
      <c r="CV78">
        <v>3</v>
      </c>
      <c r="CW78">
        <v>6</v>
      </c>
      <c r="CX78">
        <v>-3</v>
      </c>
      <c r="CY78">
        <v>-3</v>
      </c>
      <c r="CZ78">
        <v>46</v>
      </c>
      <c r="DA78">
        <v>281</v>
      </c>
      <c r="DB78">
        <v>301</v>
      </c>
      <c r="DC78">
        <v>0</v>
      </c>
      <c r="DD78">
        <v>-30</v>
      </c>
    </row>
    <row r="79" spans="1:108" x14ac:dyDescent="0.25">
      <c r="A79" t="s">
        <v>3720</v>
      </c>
      <c r="B79">
        <v>74</v>
      </c>
      <c r="C79">
        <v>2992</v>
      </c>
      <c r="D79">
        <v>4091</v>
      </c>
      <c r="E79">
        <v>5006</v>
      </c>
      <c r="F79">
        <v>3238</v>
      </c>
      <c r="G79">
        <v>179</v>
      </c>
      <c r="H79">
        <v>5468</v>
      </c>
      <c r="I79">
        <v>15</v>
      </c>
      <c r="J79">
        <v>0</v>
      </c>
      <c r="K79">
        <v>0</v>
      </c>
      <c r="L79">
        <v>0</v>
      </c>
      <c r="M79">
        <v>1</v>
      </c>
      <c r="N79">
        <v>0</v>
      </c>
      <c r="O79">
        <v>60</v>
      </c>
      <c r="P79">
        <v>1</v>
      </c>
      <c r="Q79">
        <v>-3</v>
      </c>
      <c r="R79">
        <v>-3</v>
      </c>
      <c r="S79">
        <v>20</v>
      </c>
      <c r="T79">
        <v>75</v>
      </c>
      <c r="U79">
        <v>0</v>
      </c>
      <c r="V79">
        <v>0</v>
      </c>
      <c r="W79">
        <v>0</v>
      </c>
      <c r="X79">
        <v>1</v>
      </c>
      <c r="Y79">
        <v>1</v>
      </c>
      <c r="Z79">
        <v>1</v>
      </c>
      <c r="AA79">
        <v>0</v>
      </c>
      <c r="AB79">
        <v>80</v>
      </c>
      <c r="AC79">
        <v>5</v>
      </c>
      <c r="AD79">
        <v>-3</v>
      </c>
      <c r="AE79">
        <v>-3</v>
      </c>
      <c r="AF79">
        <v>80</v>
      </c>
      <c r="AG79">
        <v>0</v>
      </c>
      <c r="AH79">
        <v>0</v>
      </c>
      <c r="AI79">
        <v>0</v>
      </c>
      <c r="AJ79">
        <v>0</v>
      </c>
      <c r="AK79">
        <v>-3</v>
      </c>
      <c r="AL79">
        <v>-3</v>
      </c>
      <c r="AM79">
        <v>-3</v>
      </c>
      <c r="AN79">
        <v>0</v>
      </c>
      <c r="AO79">
        <v>0</v>
      </c>
      <c r="AP79">
        <v>0</v>
      </c>
      <c r="AQ79">
        <v>0</v>
      </c>
      <c r="AR79">
        <v>0</v>
      </c>
      <c r="AS79">
        <v>0</v>
      </c>
      <c r="AT79">
        <v>0</v>
      </c>
      <c r="AU79">
        <v>0</v>
      </c>
      <c r="AV79">
        <v>140</v>
      </c>
      <c r="AW79">
        <v>3</v>
      </c>
      <c r="AX79">
        <v>6</v>
      </c>
      <c r="AY79">
        <v>-3</v>
      </c>
      <c r="AZ79">
        <v>-3</v>
      </c>
      <c r="BA79">
        <v>0</v>
      </c>
      <c r="BB79">
        <v>155</v>
      </c>
      <c r="BC79">
        <v>155</v>
      </c>
      <c r="BD79">
        <v>0</v>
      </c>
      <c r="BE79">
        <v>-76</v>
      </c>
      <c r="BH79">
        <v>10</v>
      </c>
      <c r="BI79">
        <v>0</v>
      </c>
      <c r="BJ79">
        <v>0</v>
      </c>
      <c r="BK79">
        <v>0</v>
      </c>
      <c r="BL79">
        <v>1</v>
      </c>
      <c r="BM79">
        <v>0</v>
      </c>
      <c r="BN79">
        <v>60</v>
      </c>
      <c r="BO79">
        <v>1</v>
      </c>
      <c r="BP79">
        <v>-3</v>
      </c>
      <c r="BQ79">
        <v>-3</v>
      </c>
      <c r="BR79">
        <v>20</v>
      </c>
      <c r="BS79">
        <v>70</v>
      </c>
      <c r="BT79">
        <v>0</v>
      </c>
      <c r="BU79">
        <v>95</v>
      </c>
      <c r="BV79">
        <v>31</v>
      </c>
      <c r="BW79">
        <v>1</v>
      </c>
      <c r="BX79">
        <v>1</v>
      </c>
      <c r="BY79">
        <v>1</v>
      </c>
      <c r="BZ79">
        <v>0</v>
      </c>
      <c r="CA79">
        <v>80</v>
      </c>
      <c r="CB79">
        <v>5</v>
      </c>
      <c r="CC79">
        <v>-3</v>
      </c>
      <c r="CD79">
        <v>-3</v>
      </c>
      <c r="CE79">
        <v>161</v>
      </c>
      <c r="CF79">
        <v>1</v>
      </c>
      <c r="CG79">
        <v>0</v>
      </c>
      <c r="CH79">
        <v>0</v>
      </c>
      <c r="CI79">
        <v>50</v>
      </c>
      <c r="CJ79">
        <v>-3</v>
      </c>
      <c r="CK79">
        <v>-3</v>
      </c>
      <c r="CL79">
        <v>-3</v>
      </c>
      <c r="CM79">
        <v>0</v>
      </c>
      <c r="CN79">
        <v>0</v>
      </c>
      <c r="CO79">
        <v>0</v>
      </c>
      <c r="CP79">
        <v>0</v>
      </c>
      <c r="CQ79">
        <v>0</v>
      </c>
      <c r="CR79">
        <v>0</v>
      </c>
      <c r="CS79">
        <v>0</v>
      </c>
      <c r="CT79">
        <v>0</v>
      </c>
      <c r="CU79">
        <v>140</v>
      </c>
      <c r="CV79">
        <v>3</v>
      </c>
      <c r="CW79">
        <v>6</v>
      </c>
      <c r="CX79">
        <v>-3</v>
      </c>
      <c r="CY79">
        <v>-3</v>
      </c>
      <c r="CZ79">
        <v>31</v>
      </c>
      <c r="DA79">
        <v>231</v>
      </c>
      <c r="DB79">
        <v>231</v>
      </c>
      <c r="DC79">
        <v>1</v>
      </c>
      <c r="DD79">
        <v>76</v>
      </c>
    </row>
    <row r="80" spans="1:108" x14ac:dyDescent="0.25">
      <c r="A80" t="s">
        <v>3720</v>
      </c>
      <c r="B80">
        <v>75</v>
      </c>
      <c r="C80">
        <v>5607</v>
      </c>
      <c r="D80">
        <v>2122</v>
      </c>
      <c r="E80">
        <v>5511</v>
      </c>
      <c r="F80">
        <v>3128</v>
      </c>
      <c r="G80">
        <v>4910</v>
      </c>
      <c r="H80">
        <v>3490</v>
      </c>
      <c r="I80">
        <v>10</v>
      </c>
      <c r="J80">
        <v>0</v>
      </c>
      <c r="K80">
        <v>35</v>
      </c>
      <c r="L80">
        <v>35</v>
      </c>
      <c r="M80">
        <v>1</v>
      </c>
      <c r="N80">
        <v>0</v>
      </c>
      <c r="O80">
        <v>60</v>
      </c>
      <c r="P80">
        <v>1</v>
      </c>
      <c r="Q80">
        <v>-3</v>
      </c>
      <c r="R80">
        <v>-3</v>
      </c>
      <c r="S80">
        <v>20</v>
      </c>
      <c r="T80">
        <v>105</v>
      </c>
      <c r="U80">
        <v>0</v>
      </c>
      <c r="V80">
        <v>24</v>
      </c>
      <c r="W80">
        <v>8</v>
      </c>
      <c r="X80">
        <v>1</v>
      </c>
      <c r="Y80">
        <v>1</v>
      </c>
      <c r="Z80">
        <v>1</v>
      </c>
      <c r="AA80">
        <v>0</v>
      </c>
      <c r="AB80">
        <v>80</v>
      </c>
      <c r="AC80">
        <v>5</v>
      </c>
      <c r="AD80">
        <v>-3</v>
      </c>
      <c r="AE80">
        <v>-3</v>
      </c>
      <c r="AF80">
        <v>138</v>
      </c>
      <c r="AG80">
        <v>0</v>
      </c>
      <c r="AH80">
        <v>1</v>
      </c>
      <c r="AI80">
        <v>0</v>
      </c>
      <c r="AJ80">
        <v>50</v>
      </c>
      <c r="AK80">
        <v>-3</v>
      </c>
      <c r="AL80">
        <v>-3</v>
      </c>
      <c r="AM80">
        <v>-3</v>
      </c>
      <c r="AN80">
        <v>1</v>
      </c>
      <c r="AO80">
        <v>0</v>
      </c>
      <c r="AP80">
        <v>0</v>
      </c>
      <c r="AQ80">
        <v>0</v>
      </c>
      <c r="AR80">
        <v>1</v>
      </c>
      <c r="AS80">
        <v>2</v>
      </c>
      <c r="AT80">
        <v>25</v>
      </c>
      <c r="AU80">
        <v>50</v>
      </c>
      <c r="AV80">
        <v>140</v>
      </c>
      <c r="AW80">
        <v>3</v>
      </c>
      <c r="AX80">
        <v>6</v>
      </c>
      <c r="AY80">
        <v>-3</v>
      </c>
      <c r="AZ80">
        <v>-3</v>
      </c>
      <c r="BA80">
        <v>43</v>
      </c>
      <c r="BB80">
        <v>293</v>
      </c>
      <c r="BC80">
        <v>313</v>
      </c>
      <c r="BD80">
        <v>1</v>
      </c>
      <c r="BE80">
        <v>33</v>
      </c>
      <c r="BH80">
        <v>15</v>
      </c>
      <c r="BI80">
        <v>0</v>
      </c>
      <c r="BJ80">
        <v>0</v>
      </c>
      <c r="BK80">
        <v>0</v>
      </c>
      <c r="BL80">
        <v>0</v>
      </c>
      <c r="BM80">
        <v>0</v>
      </c>
      <c r="BN80">
        <v>0</v>
      </c>
      <c r="BO80">
        <v>0</v>
      </c>
      <c r="BP80">
        <v>-3</v>
      </c>
      <c r="BQ80">
        <v>-3</v>
      </c>
      <c r="BR80">
        <v>0</v>
      </c>
      <c r="BS80">
        <v>15</v>
      </c>
      <c r="BT80">
        <v>0</v>
      </c>
      <c r="BU80">
        <v>0</v>
      </c>
      <c r="BV80">
        <v>0</v>
      </c>
      <c r="BW80">
        <v>1</v>
      </c>
      <c r="BX80">
        <v>1</v>
      </c>
      <c r="BY80">
        <v>1</v>
      </c>
      <c r="BZ80">
        <v>0</v>
      </c>
      <c r="CA80">
        <v>120</v>
      </c>
      <c r="CB80">
        <v>6</v>
      </c>
      <c r="CC80">
        <v>-3</v>
      </c>
      <c r="CD80">
        <v>-3</v>
      </c>
      <c r="CE80">
        <v>220</v>
      </c>
      <c r="CF80">
        <v>1</v>
      </c>
      <c r="CG80">
        <v>1</v>
      </c>
      <c r="CH80">
        <v>0</v>
      </c>
      <c r="CI80">
        <v>100</v>
      </c>
      <c r="CJ80">
        <v>-3</v>
      </c>
      <c r="CK80">
        <v>-3</v>
      </c>
      <c r="CL80">
        <v>-3</v>
      </c>
      <c r="CM80">
        <v>0</v>
      </c>
      <c r="CN80">
        <v>0</v>
      </c>
      <c r="CO80">
        <v>0</v>
      </c>
      <c r="CP80">
        <v>0</v>
      </c>
      <c r="CQ80">
        <v>2</v>
      </c>
      <c r="CR80">
        <v>1</v>
      </c>
      <c r="CS80">
        <v>50</v>
      </c>
      <c r="CT80">
        <v>25</v>
      </c>
      <c r="CU80">
        <v>120</v>
      </c>
      <c r="CV80">
        <v>3</v>
      </c>
      <c r="CW80">
        <v>6</v>
      </c>
      <c r="CX80">
        <v>-3</v>
      </c>
      <c r="CY80">
        <v>-3</v>
      </c>
      <c r="CZ80">
        <v>0</v>
      </c>
      <c r="DA80">
        <v>260</v>
      </c>
      <c r="DB80">
        <v>260</v>
      </c>
      <c r="DC80">
        <v>0</v>
      </c>
      <c r="DD80">
        <v>-33</v>
      </c>
    </row>
    <row r="81" spans="1:108" x14ac:dyDescent="0.25">
      <c r="A81" t="s">
        <v>3720</v>
      </c>
      <c r="B81">
        <v>76</v>
      </c>
      <c r="C81">
        <v>4063</v>
      </c>
      <c r="D81">
        <v>3721</v>
      </c>
      <c r="E81">
        <v>5627</v>
      </c>
      <c r="F81">
        <v>3646</v>
      </c>
      <c r="G81">
        <v>5526</v>
      </c>
      <c r="H81">
        <v>3674</v>
      </c>
      <c r="I81">
        <v>15</v>
      </c>
      <c r="J81">
        <v>0</v>
      </c>
      <c r="K81">
        <v>4</v>
      </c>
      <c r="L81">
        <v>4</v>
      </c>
      <c r="M81">
        <v>1</v>
      </c>
      <c r="N81">
        <v>0</v>
      </c>
      <c r="O81">
        <v>60</v>
      </c>
      <c r="P81">
        <v>1</v>
      </c>
      <c r="Q81">
        <v>-3</v>
      </c>
      <c r="R81">
        <v>-3</v>
      </c>
      <c r="S81">
        <v>20</v>
      </c>
      <c r="T81">
        <v>79</v>
      </c>
      <c r="U81">
        <v>0</v>
      </c>
      <c r="V81">
        <v>0</v>
      </c>
      <c r="W81">
        <v>0</v>
      </c>
      <c r="X81">
        <v>1</v>
      </c>
      <c r="Y81">
        <v>1</v>
      </c>
      <c r="Z81">
        <v>1</v>
      </c>
      <c r="AA81">
        <v>1</v>
      </c>
      <c r="AB81">
        <v>120</v>
      </c>
      <c r="AC81">
        <v>11</v>
      </c>
      <c r="AD81">
        <v>-3</v>
      </c>
      <c r="AE81">
        <v>-3</v>
      </c>
      <c r="AF81">
        <v>270</v>
      </c>
      <c r="AG81">
        <v>1</v>
      </c>
      <c r="AH81">
        <v>1</v>
      </c>
      <c r="AI81">
        <v>1</v>
      </c>
      <c r="AJ81">
        <v>150</v>
      </c>
      <c r="AK81">
        <v>-3</v>
      </c>
      <c r="AL81">
        <v>-3</v>
      </c>
      <c r="AM81">
        <v>-3</v>
      </c>
      <c r="AN81">
        <v>0</v>
      </c>
      <c r="AO81">
        <v>1</v>
      </c>
      <c r="AP81">
        <v>0</v>
      </c>
      <c r="AQ81">
        <v>0</v>
      </c>
      <c r="AR81">
        <v>0</v>
      </c>
      <c r="AS81">
        <v>0</v>
      </c>
      <c r="AT81">
        <v>0</v>
      </c>
      <c r="AU81">
        <v>0</v>
      </c>
      <c r="AV81">
        <v>180</v>
      </c>
      <c r="AW81">
        <v>4</v>
      </c>
      <c r="AX81">
        <v>12</v>
      </c>
      <c r="AY81">
        <v>-3</v>
      </c>
      <c r="AZ81">
        <v>-3</v>
      </c>
      <c r="BA81">
        <v>4</v>
      </c>
      <c r="BB81">
        <v>349</v>
      </c>
      <c r="BC81">
        <v>449</v>
      </c>
      <c r="BD81">
        <v>1</v>
      </c>
      <c r="BE81">
        <v>104</v>
      </c>
      <c r="BH81">
        <v>15</v>
      </c>
      <c r="BI81">
        <v>0</v>
      </c>
      <c r="BJ81">
        <v>0</v>
      </c>
      <c r="BK81">
        <v>0</v>
      </c>
      <c r="BL81">
        <v>1</v>
      </c>
      <c r="BM81">
        <v>0</v>
      </c>
      <c r="BN81">
        <v>60</v>
      </c>
      <c r="BO81">
        <v>1</v>
      </c>
      <c r="BP81">
        <v>-3</v>
      </c>
      <c r="BQ81">
        <v>-3</v>
      </c>
      <c r="BR81">
        <v>20</v>
      </c>
      <c r="BS81">
        <v>75</v>
      </c>
      <c r="BT81">
        <v>0</v>
      </c>
      <c r="BU81">
        <v>0</v>
      </c>
      <c r="BV81">
        <v>0</v>
      </c>
      <c r="BW81">
        <v>1</v>
      </c>
      <c r="BX81">
        <v>1</v>
      </c>
      <c r="BY81">
        <v>1</v>
      </c>
      <c r="BZ81">
        <v>1</v>
      </c>
      <c r="CA81">
        <v>120</v>
      </c>
      <c r="CB81">
        <v>11</v>
      </c>
      <c r="CC81">
        <v>-3</v>
      </c>
      <c r="CD81">
        <v>-3</v>
      </c>
      <c r="CE81">
        <v>170</v>
      </c>
      <c r="CF81">
        <v>1</v>
      </c>
      <c r="CG81">
        <v>0</v>
      </c>
      <c r="CH81">
        <v>0</v>
      </c>
      <c r="CI81">
        <v>50</v>
      </c>
      <c r="CJ81">
        <v>-3</v>
      </c>
      <c r="CK81">
        <v>-3</v>
      </c>
      <c r="CL81">
        <v>-3</v>
      </c>
      <c r="CM81">
        <v>0</v>
      </c>
      <c r="CN81">
        <v>1</v>
      </c>
      <c r="CO81">
        <v>0</v>
      </c>
      <c r="CP81">
        <v>0</v>
      </c>
      <c r="CQ81">
        <v>0</v>
      </c>
      <c r="CR81">
        <v>0</v>
      </c>
      <c r="CS81">
        <v>0</v>
      </c>
      <c r="CT81">
        <v>0</v>
      </c>
      <c r="CU81">
        <v>180</v>
      </c>
      <c r="CV81">
        <v>4</v>
      </c>
      <c r="CW81">
        <v>12</v>
      </c>
      <c r="CX81">
        <v>-3</v>
      </c>
      <c r="CY81">
        <v>-3</v>
      </c>
      <c r="CZ81">
        <v>0</v>
      </c>
      <c r="DA81">
        <v>245</v>
      </c>
      <c r="DB81">
        <v>345</v>
      </c>
      <c r="DC81">
        <v>0</v>
      </c>
      <c r="DD81">
        <v>-104</v>
      </c>
    </row>
    <row r="82" spans="1:108" x14ac:dyDescent="0.25">
      <c r="A82" t="s">
        <v>3720</v>
      </c>
      <c r="B82">
        <v>77</v>
      </c>
      <c r="C82">
        <v>2557</v>
      </c>
      <c r="D82">
        <v>4334</v>
      </c>
      <c r="E82">
        <v>932</v>
      </c>
      <c r="F82">
        <v>1700</v>
      </c>
      <c r="G82">
        <v>5985</v>
      </c>
      <c r="H82">
        <v>4125</v>
      </c>
      <c r="I82">
        <v>15</v>
      </c>
      <c r="J82">
        <v>0</v>
      </c>
      <c r="K82">
        <v>0</v>
      </c>
      <c r="L82">
        <v>0</v>
      </c>
      <c r="M82">
        <v>0</v>
      </c>
      <c r="N82">
        <v>0</v>
      </c>
      <c r="O82">
        <v>0</v>
      </c>
      <c r="P82">
        <v>0</v>
      </c>
      <c r="Q82">
        <v>-3</v>
      </c>
      <c r="R82">
        <v>-3</v>
      </c>
      <c r="S82">
        <v>0</v>
      </c>
      <c r="T82">
        <v>15</v>
      </c>
      <c r="U82">
        <v>0</v>
      </c>
      <c r="V82">
        <v>0</v>
      </c>
      <c r="W82">
        <v>0</v>
      </c>
      <c r="X82">
        <v>1</v>
      </c>
      <c r="Y82">
        <v>1</v>
      </c>
      <c r="Z82">
        <v>1</v>
      </c>
      <c r="AA82">
        <v>1</v>
      </c>
      <c r="AB82">
        <v>160</v>
      </c>
      <c r="AC82">
        <v>12</v>
      </c>
      <c r="AD82">
        <v>-3</v>
      </c>
      <c r="AE82">
        <v>-3</v>
      </c>
      <c r="AF82">
        <v>310</v>
      </c>
      <c r="AG82">
        <v>1</v>
      </c>
      <c r="AH82">
        <v>1</v>
      </c>
      <c r="AI82">
        <v>1</v>
      </c>
      <c r="AJ82">
        <v>150</v>
      </c>
      <c r="AK82">
        <v>-3</v>
      </c>
      <c r="AL82">
        <v>-3</v>
      </c>
      <c r="AM82">
        <v>-3</v>
      </c>
      <c r="AN82">
        <v>0</v>
      </c>
      <c r="AO82">
        <v>1</v>
      </c>
      <c r="AP82">
        <v>0</v>
      </c>
      <c r="AQ82">
        <v>0</v>
      </c>
      <c r="AR82">
        <v>0</v>
      </c>
      <c r="AS82">
        <v>0</v>
      </c>
      <c r="AT82">
        <v>0</v>
      </c>
      <c r="AU82">
        <v>0</v>
      </c>
      <c r="AV82">
        <v>160</v>
      </c>
      <c r="AW82">
        <v>4</v>
      </c>
      <c r="AX82">
        <v>12</v>
      </c>
      <c r="AY82">
        <v>-3</v>
      </c>
      <c r="AZ82">
        <v>-3</v>
      </c>
      <c r="BA82">
        <v>0</v>
      </c>
      <c r="BB82">
        <v>325</v>
      </c>
      <c r="BC82">
        <v>425</v>
      </c>
      <c r="BD82">
        <v>1</v>
      </c>
      <c r="BE82">
        <v>30</v>
      </c>
      <c r="BH82">
        <v>15</v>
      </c>
      <c r="BI82">
        <v>0</v>
      </c>
      <c r="BJ82">
        <v>0</v>
      </c>
      <c r="BK82">
        <v>0</v>
      </c>
      <c r="BL82">
        <v>1</v>
      </c>
      <c r="BM82">
        <v>0</v>
      </c>
      <c r="BN82">
        <v>60</v>
      </c>
      <c r="BO82">
        <v>1</v>
      </c>
      <c r="BP82">
        <v>-3</v>
      </c>
      <c r="BQ82">
        <v>-3</v>
      </c>
      <c r="BR82">
        <v>20</v>
      </c>
      <c r="BS82">
        <v>75</v>
      </c>
      <c r="BT82">
        <v>0</v>
      </c>
      <c r="BU82">
        <v>0</v>
      </c>
      <c r="BV82">
        <v>0</v>
      </c>
      <c r="BW82">
        <v>1</v>
      </c>
      <c r="BX82">
        <v>1</v>
      </c>
      <c r="BY82">
        <v>1</v>
      </c>
      <c r="BZ82">
        <v>1</v>
      </c>
      <c r="CA82">
        <v>120</v>
      </c>
      <c r="CB82">
        <v>11</v>
      </c>
      <c r="CC82">
        <v>-3</v>
      </c>
      <c r="CD82">
        <v>-3</v>
      </c>
      <c r="CE82">
        <v>220</v>
      </c>
      <c r="CF82">
        <v>1</v>
      </c>
      <c r="CG82">
        <v>0</v>
      </c>
      <c r="CH82">
        <v>1</v>
      </c>
      <c r="CI82">
        <v>100</v>
      </c>
      <c r="CJ82">
        <v>-3</v>
      </c>
      <c r="CK82">
        <v>-3</v>
      </c>
      <c r="CL82">
        <v>-3</v>
      </c>
      <c r="CM82">
        <v>0</v>
      </c>
      <c r="CN82">
        <v>1</v>
      </c>
      <c r="CO82">
        <v>0</v>
      </c>
      <c r="CP82">
        <v>0</v>
      </c>
      <c r="CQ82">
        <v>0</v>
      </c>
      <c r="CR82">
        <v>0</v>
      </c>
      <c r="CS82">
        <v>0</v>
      </c>
      <c r="CT82">
        <v>0</v>
      </c>
      <c r="CU82">
        <v>180</v>
      </c>
      <c r="CV82">
        <v>4</v>
      </c>
      <c r="CW82">
        <v>12</v>
      </c>
      <c r="CX82">
        <v>-3</v>
      </c>
      <c r="CY82">
        <v>-3</v>
      </c>
      <c r="CZ82">
        <v>0</v>
      </c>
      <c r="DA82">
        <v>295</v>
      </c>
      <c r="DB82">
        <v>395</v>
      </c>
      <c r="DC82">
        <v>0</v>
      </c>
      <c r="DD82">
        <v>-30</v>
      </c>
    </row>
    <row r="83" spans="1:108" x14ac:dyDescent="0.25">
      <c r="A83" t="s">
        <v>3720</v>
      </c>
      <c r="B83">
        <v>78</v>
      </c>
      <c r="C83">
        <v>3925</v>
      </c>
      <c r="D83">
        <v>231</v>
      </c>
      <c r="E83">
        <v>6414</v>
      </c>
      <c r="F83">
        <v>4501</v>
      </c>
      <c r="G83">
        <v>2974</v>
      </c>
      <c r="H83">
        <v>1690</v>
      </c>
      <c r="I83">
        <v>15</v>
      </c>
      <c r="J83">
        <v>0</v>
      </c>
      <c r="K83">
        <v>1</v>
      </c>
      <c r="L83">
        <v>1</v>
      </c>
      <c r="M83">
        <v>1</v>
      </c>
      <c r="N83">
        <v>0</v>
      </c>
      <c r="O83">
        <v>60</v>
      </c>
      <c r="P83">
        <v>1</v>
      </c>
      <c r="Q83">
        <v>-3</v>
      </c>
      <c r="R83">
        <v>-3</v>
      </c>
      <c r="S83">
        <v>20</v>
      </c>
      <c r="T83">
        <v>76</v>
      </c>
      <c r="U83">
        <v>0</v>
      </c>
      <c r="V83">
        <v>5</v>
      </c>
      <c r="W83">
        <v>1</v>
      </c>
      <c r="X83">
        <v>1</v>
      </c>
      <c r="Y83">
        <v>1</v>
      </c>
      <c r="Z83">
        <v>1</v>
      </c>
      <c r="AA83">
        <v>0</v>
      </c>
      <c r="AB83">
        <v>80</v>
      </c>
      <c r="AC83">
        <v>5</v>
      </c>
      <c r="AD83">
        <v>-3</v>
      </c>
      <c r="AE83">
        <v>-3</v>
      </c>
      <c r="AF83">
        <v>131</v>
      </c>
      <c r="AG83">
        <v>0</v>
      </c>
      <c r="AH83">
        <v>0</v>
      </c>
      <c r="AI83">
        <v>1</v>
      </c>
      <c r="AJ83">
        <v>50</v>
      </c>
      <c r="AK83">
        <v>-3</v>
      </c>
      <c r="AL83">
        <v>-3</v>
      </c>
      <c r="AM83">
        <v>-3</v>
      </c>
      <c r="AN83">
        <v>0</v>
      </c>
      <c r="AO83">
        <v>0</v>
      </c>
      <c r="AP83">
        <v>0</v>
      </c>
      <c r="AQ83">
        <v>0</v>
      </c>
      <c r="AR83">
        <v>2</v>
      </c>
      <c r="AS83">
        <v>0</v>
      </c>
      <c r="AT83">
        <v>50</v>
      </c>
      <c r="AU83">
        <v>0</v>
      </c>
      <c r="AV83">
        <v>140</v>
      </c>
      <c r="AW83">
        <v>3</v>
      </c>
      <c r="AX83">
        <v>6</v>
      </c>
      <c r="AY83">
        <v>-3</v>
      </c>
      <c r="AZ83">
        <v>-3</v>
      </c>
      <c r="BA83">
        <v>2</v>
      </c>
      <c r="BB83">
        <v>207</v>
      </c>
      <c r="BC83">
        <v>207</v>
      </c>
      <c r="BD83">
        <v>0</v>
      </c>
      <c r="BE83">
        <v>-138</v>
      </c>
      <c r="BH83">
        <v>15</v>
      </c>
      <c r="BI83">
        <v>0</v>
      </c>
      <c r="BJ83">
        <v>0</v>
      </c>
      <c r="BK83">
        <v>0</v>
      </c>
      <c r="BL83">
        <v>1</v>
      </c>
      <c r="BM83">
        <v>0</v>
      </c>
      <c r="BN83">
        <v>60</v>
      </c>
      <c r="BO83">
        <v>1</v>
      </c>
      <c r="BP83">
        <v>-3</v>
      </c>
      <c r="BQ83">
        <v>-3</v>
      </c>
      <c r="BR83">
        <v>20</v>
      </c>
      <c r="BS83">
        <v>75</v>
      </c>
      <c r="BT83">
        <v>0</v>
      </c>
      <c r="BU83">
        <v>0</v>
      </c>
      <c r="BV83">
        <v>0</v>
      </c>
      <c r="BW83">
        <v>1</v>
      </c>
      <c r="BX83">
        <v>1</v>
      </c>
      <c r="BY83">
        <v>1</v>
      </c>
      <c r="BZ83">
        <v>1</v>
      </c>
      <c r="CA83">
        <v>120</v>
      </c>
      <c r="CB83">
        <v>11</v>
      </c>
      <c r="CC83">
        <v>-3</v>
      </c>
      <c r="CD83">
        <v>-3</v>
      </c>
      <c r="CE83">
        <v>220</v>
      </c>
      <c r="CF83">
        <v>1</v>
      </c>
      <c r="CG83">
        <v>0</v>
      </c>
      <c r="CH83">
        <v>1</v>
      </c>
      <c r="CI83">
        <v>100</v>
      </c>
      <c r="CJ83">
        <v>-3</v>
      </c>
      <c r="CK83">
        <v>-3</v>
      </c>
      <c r="CL83">
        <v>-3</v>
      </c>
      <c r="CM83">
        <v>0</v>
      </c>
      <c r="CN83">
        <v>1</v>
      </c>
      <c r="CO83">
        <v>0</v>
      </c>
      <c r="CP83">
        <v>0</v>
      </c>
      <c r="CQ83">
        <v>0</v>
      </c>
      <c r="CR83">
        <v>2</v>
      </c>
      <c r="CS83">
        <v>0</v>
      </c>
      <c r="CT83">
        <v>50</v>
      </c>
      <c r="CU83">
        <v>180</v>
      </c>
      <c r="CV83">
        <v>4</v>
      </c>
      <c r="CW83">
        <v>12</v>
      </c>
      <c r="CX83">
        <v>-3</v>
      </c>
      <c r="CY83">
        <v>-3</v>
      </c>
      <c r="CZ83">
        <v>0</v>
      </c>
      <c r="DA83">
        <v>345</v>
      </c>
      <c r="DB83">
        <v>445</v>
      </c>
      <c r="DC83">
        <v>1</v>
      </c>
      <c r="DD83">
        <v>138</v>
      </c>
    </row>
    <row r="84" spans="1:108" x14ac:dyDescent="0.25">
      <c r="A84" t="s">
        <v>3720</v>
      </c>
      <c r="B84">
        <v>79</v>
      </c>
      <c r="C84">
        <v>6396</v>
      </c>
      <c r="D84">
        <v>3802</v>
      </c>
      <c r="E84">
        <v>1746</v>
      </c>
      <c r="F84">
        <v>3339</v>
      </c>
      <c r="G84">
        <v>3024</v>
      </c>
      <c r="H84">
        <v>179</v>
      </c>
      <c r="I84">
        <v>15</v>
      </c>
      <c r="J84">
        <v>0</v>
      </c>
      <c r="K84">
        <v>0</v>
      </c>
      <c r="L84">
        <v>0</v>
      </c>
      <c r="M84">
        <v>1</v>
      </c>
      <c r="N84">
        <v>0</v>
      </c>
      <c r="O84">
        <v>60</v>
      </c>
      <c r="P84">
        <v>1</v>
      </c>
      <c r="Q84">
        <v>-3</v>
      </c>
      <c r="R84">
        <v>-3</v>
      </c>
      <c r="S84">
        <v>20</v>
      </c>
      <c r="T84">
        <v>75</v>
      </c>
      <c r="U84">
        <v>0</v>
      </c>
      <c r="V84">
        <v>0</v>
      </c>
      <c r="W84">
        <v>0</v>
      </c>
      <c r="X84">
        <v>1</v>
      </c>
      <c r="Y84">
        <v>1</v>
      </c>
      <c r="Z84">
        <v>1</v>
      </c>
      <c r="AA84">
        <v>0</v>
      </c>
      <c r="AB84">
        <v>80</v>
      </c>
      <c r="AC84">
        <v>5</v>
      </c>
      <c r="AD84">
        <v>-3</v>
      </c>
      <c r="AE84">
        <v>-3</v>
      </c>
      <c r="AF84">
        <v>180</v>
      </c>
      <c r="AG84">
        <v>0</v>
      </c>
      <c r="AH84">
        <v>1</v>
      </c>
      <c r="AI84">
        <v>1</v>
      </c>
      <c r="AJ84">
        <v>100</v>
      </c>
      <c r="AK84">
        <v>-3</v>
      </c>
      <c r="AL84">
        <v>-3</v>
      </c>
      <c r="AM84">
        <v>-3</v>
      </c>
      <c r="AN84">
        <v>0</v>
      </c>
      <c r="AO84">
        <v>0</v>
      </c>
      <c r="AP84">
        <v>0</v>
      </c>
      <c r="AQ84">
        <v>0</v>
      </c>
      <c r="AR84">
        <v>6</v>
      </c>
      <c r="AS84">
        <v>0</v>
      </c>
      <c r="AT84">
        <v>150</v>
      </c>
      <c r="AU84">
        <v>0</v>
      </c>
      <c r="AV84">
        <v>140</v>
      </c>
      <c r="AW84">
        <v>3</v>
      </c>
      <c r="AX84">
        <v>6</v>
      </c>
      <c r="AY84">
        <v>-3</v>
      </c>
      <c r="AZ84">
        <v>-3</v>
      </c>
      <c r="BA84">
        <v>0</v>
      </c>
      <c r="BB84">
        <v>255</v>
      </c>
      <c r="BC84">
        <v>255</v>
      </c>
      <c r="BD84">
        <v>0</v>
      </c>
      <c r="BE84">
        <v>-110</v>
      </c>
      <c r="BH84">
        <v>5</v>
      </c>
      <c r="BI84">
        <v>0</v>
      </c>
      <c r="BJ84">
        <v>0</v>
      </c>
      <c r="BK84">
        <v>0</v>
      </c>
      <c r="BL84">
        <v>0</v>
      </c>
      <c r="BM84">
        <v>0</v>
      </c>
      <c r="BN84">
        <v>0</v>
      </c>
      <c r="BO84">
        <v>0</v>
      </c>
      <c r="BP84">
        <v>-3</v>
      </c>
      <c r="BQ84">
        <v>-3</v>
      </c>
      <c r="BR84">
        <v>0</v>
      </c>
      <c r="BS84">
        <v>5</v>
      </c>
      <c r="BT84">
        <v>0</v>
      </c>
      <c r="BU84">
        <v>0</v>
      </c>
      <c r="BV84">
        <v>0</v>
      </c>
      <c r="BW84">
        <v>1</v>
      </c>
      <c r="BX84">
        <v>1</v>
      </c>
      <c r="BY84">
        <v>1</v>
      </c>
      <c r="BZ84">
        <v>1</v>
      </c>
      <c r="CA84">
        <v>160</v>
      </c>
      <c r="CB84">
        <v>12</v>
      </c>
      <c r="CC84">
        <v>-3</v>
      </c>
      <c r="CD84">
        <v>-3</v>
      </c>
      <c r="CE84">
        <v>210</v>
      </c>
      <c r="CF84">
        <v>0</v>
      </c>
      <c r="CG84">
        <v>0</v>
      </c>
      <c r="CH84">
        <v>1</v>
      </c>
      <c r="CI84">
        <v>50</v>
      </c>
      <c r="CJ84">
        <v>-3</v>
      </c>
      <c r="CK84">
        <v>-3</v>
      </c>
      <c r="CL84">
        <v>-3</v>
      </c>
      <c r="CM84">
        <v>0</v>
      </c>
      <c r="CN84">
        <v>1</v>
      </c>
      <c r="CO84">
        <v>0</v>
      </c>
      <c r="CP84">
        <v>0</v>
      </c>
      <c r="CQ84">
        <v>0</v>
      </c>
      <c r="CR84">
        <v>6</v>
      </c>
      <c r="CS84">
        <v>0</v>
      </c>
      <c r="CT84">
        <v>150</v>
      </c>
      <c r="CU84">
        <v>160</v>
      </c>
      <c r="CV84">
        <v>4</v>
      </c>
      <c r="CW84">
        <v>12</v>
      </c>
      <c r="CX84">
        <v>-3</v>
      </c>
      <c r="CY84">
        <v>-3</v>
      </c>
      <c r="CZ84">
        <v>0</v>
      </c>
      <c r="DA84">
        <v>365</v>
      </c>
      <c r="DB84">
        <v>465</v>
      </c>
      <c r="DC84">
        <v>1</v>
      </c>
      <c r="DD84">
        <v>110</v>
      </c>
    </row>
    <row r="85" spans="1:108" x14ac:dyDescent="0.25">
      <c r="A85" t="s">
        <v>3720</v>
      </c>
      <c r="B85">
        <v>80</v>
      </c>
      <c r="C85">
        <v>6704</v>
      </c>
      <c r="D85">
        <v>6530</v>
      </c>
      <c r="E85">
        <v>1577</v>
      </c>
      <c r="F85">
        <v>4910</v>
      </c>
      <c r="G85">
        <v>6314</v>
      </c>
      <c r="H85">
        <v>6695</v>
      </c>
      <c r="I85">
        <v>15</v>
      </c>
      <c r="J85">
        <v>0</v>
      </c>
      <c r="K85">
        <v>0</v>
      </c>
      <c r="L85">
        <v>0</v>
      </c>
      <c r="M85">
        <v>0</v>
      </c>
      <c r="N85">
        <v>0</v>
      </c>
      <c r="O85">
        <v>0</v>
      </c>
      <c r="P85">
        <v>0</v>
      </c>
      <c r="Q85">
        <v>-3</v>
      </c>
      <c r="R85">
        <v>-3</v>
      </c>
      <c r="S85">
        <v>0</v>
      </c>
      <c r="T85">
        <v>15</v>
      </c>
      <c r="U85">
        <v>0</v>
      </c>
      <c r="V85">
        <v>0</v>
      </c>
      <c r="W85">
        <v>0</v>
      </c>
      <c r="X85">
        <v>1</v>
      </c>
      <c r="Y85">
        <v>1</v>
      </c>
      <c r="Z85">
        <v>1</v>
      </c>
      <c r="AA85">
        <v>0</v>
      </c>
      <c r="AB85">
        <v>120</v>
      </c>
      <c r="AC85">
        <v>6</v>
      </c>
      <c r="AD85">
        <v>-3</v>
      </c>
      <c r="AE85">
        <v>-3</v>
      </c>
      <c r="AF85">
        <v>220</v>
      </c>
      <c r="AG85">
        <v>1</v>
      </c>
      <c r="AH85">
        <v>0</v>
      </c>
      <c r="AI85">
        <v>1</v>
      </c>
      <c r="AJ85">
        <v>100</v>
      </c>
      <c r="AK85">
        <v>-3</v>
      </c>
      <c r="AL85">
        <v>-3</v>
      </c>
      <c r="AM85">
        <v>-3</v>
      </c>
      <c r="AN85">
        <v>0</v>
      </c>
      <c r="AO85">
        <v>0</v>
      </c>
      <c r="AP85">
        <v>0</v>
      </c>
      <c r="AQ85">
        <v>0</v>
      </c>
      <c r="AR85">
        <v>0</v>
      </c>
      <c r="AS85">
        <v>0</v>
      </c>
      <c r="AT85">
        <v>0</v>
      </c>
      <c r="AU85">
        <v>0</v>
      </c>
      <c r="AV85">
        <v>120</v>
      </c>
      <c r="AW85">
        <v>3</v>
      </c>
      <c r="AX85">
        <v>6</v>
      </c>
      <c r="AY85">
        <v>-3</v>
      </c>
      <c r="AZ85">
        <v>-3</v>
      </c>
      <c r="BA85">
        <v>0</v>
      </c>
      <c r="BB85">
        <v>235</v>
      </c>
      <c r="BC85">
        <v>235</v>
      </c>
      <c r="BD85">
        <v>0</v>
      </c>
      <c r="BE85">
        <v>-60</v>
      </c>
      <c r="BH85">
        <v>15</v>
      </c>
      <c r="BI85">
        <v>0</v>
      </c>
      <c r="BJ85">
        <v>0</v>
      </c>
      <c r="BK85">
        <v>0</v>
      </c>
      <c r="BL85">
        <v>1</v>
      </c>
      <c r="BM85">
        <v>0</v>
      </c>
      <c r="BN85">
        <v>60</v>
      </c>
      <c r="BO85">
        <v>1</v>
      </c>
      <c r="BP85">
        <v>-3</v>
      </c>
      <c r="BQ85">
        <v>-3</v>
      </c>
      <c r="BR85">
        <v>20</v>
      </c>
      <c r="BS85">
        <v>75</v>
      </c>
      <c r="BT85">
        <v>0</v>
      </c>
      <c r="BU85">
        <v>0</v>
      </c>
      <c r="BV85">
        <v>0</v>
      </c>
      <c r="BW85">
        <v>1</v>
      </c>
      <c r="BX85">
        <v>1</v>
      </c>
      <c r="BY85">
        <v>1</v>
      </c>
      <c r="BZ85">
        <v>1</v>
      </c>
      <c r="CA85">
        <v>120</v>
      </c>
      <c r="CB85">
        <v>11</v>
      </c>
      <c r="CC85">
        <v>-3</v>
      </c>
      <c r="CD85">
        <v>-3</v>
      </c>
      <c r="CE85">
        <v>220</v>
      </c>
      <c r="CF85">
        <v>1</v>
      </c>
      <c r="CG85">
        <v>1</v>
      </c>
      <c r="CH85">
        <v>0</v>
      </c>
      <c r="CI85">
        <v>100</v>
      </c>
      <c r="CJ85">
        <v>-3</v>
      </c>
      <c r="CK85">
        <v>-3</v>
      </c>
      <c r="CL85">
        <v>-3</v>
      </c>
      <c r="CM85">
        <v>0</v>
      </c>
      <c r="CN85">
        <v>1</v>
      </c>
      <c r="CO85">
        <v>0</v>
      </c>
      <c r="CP85">
        <v>0</v>
      </c>
      <c r="CQ85">
        <v>0</v>
      </c>
      <c r="CR85">
        <v>0</v>
      </c>
      <c r="CS85">
        <v>0</v>
      </c>
      <c r="CT85">
        <v>0</v>
      </c>
      <c r="CU85">
        <v>180</v>
      </c>
      <c r="CV85">
        <v>4</v>
      </c>
      <c r="CW85">
        <v>12</v>
      </c>
      <c r="CX85">
        <v>-3</v>
      </c>
      <c r="CY85">
        <v>-3</v>
      </c>
      <c r="CZ85">
        <v>0</v>
      </c>
      <c r="DA85">
        <v>295</v>
      </c>
      <c r="DB85">
        <v>395</v>
      </c>
      <c r="DC85">
        <v>1</v>
      </c>
      <c r="DD85">
        <v>60</v>
      </c>
    </row>
    <row r="86" spans="1:108" x14ac:dyDescent="0.25">
      <c r="A86" t="s">
        <v>3720</v>
      </c>
      <c r="B86">
        <v>81</v>
      </c>
      <c r="C86">
        <v>3648</v>
      </c>
      <c r="D86">
        <v>2930</v>
      </c>
      <c r="E86">
        <v>1902</v>
      </c>
      <c r="F86">
        <v>2992</v>
      </c>
      <c r="G86">
        <v>1648</v>
      </c>
      <c r="H86">
        <v>3646</v>
      </c>
      <c r="I86">
        <v>15</v>
      </c>
      <c r="J86">
        <v>0</v>
      </c>
      <c r="K86">
        <v>0</v>
      </c>
      <c r="L86">
        <v>0</v>
      </c>
      <c r="M86">
        <v>1</v>
      </c>
      <c r="N86">
        <v>0</v>
      </c>
      <c r="O86">
        <v>60</v>
      </c>
      <c r="P86">
        <v>1</v>
      </c>
      <c r="Q86">
        <v>-3</v>
      </c>
      <c r="R86">
        <v>-3</v>
      </c>
      <c r="S86">
        <v>20</v>
      </c>
      <c r="T86">
        <v>75</v>
      </c>
      <c r="U86">
        <v>0</v>
      </c>
      <c r="V86">
        <v>0</v>
      </c>
      <c r="W86">
        <v>0</v>
      </c>
      <c r="X86">
        <v>1</v>
      </c>
      <c r="Y86">
        <v>1</v>
      </c>
      <c r="Z86">
        <v>1</v>
      </c>
      <c r="AA86">
        <v>0</v>
      </c>
      <c r="AB86">
        <v>80</v>
      </c>
      <c r="AC86">
        <v>5</v>
      </c>
      <c r="AD86">
        <v>-3</v>
      </c>
      <c r="AE86">
        <v>-3</v>
      </c>
      <c r="AF86">
        <v>230</v>
      </c>
      <c r="AG86">
        <v>1</v>
      </c>
      <c r="AH86">
        <v>1</v>
      </c>
      <c r="AI86">
        <v>1</v>
      </c>
      <c r="AJ86">
        <v>150</v>
      </c>
      <c r="AK86">
        <v>-3</v>
      </c>
      <c r="AL86">
        <v>-3</v>
      </c>
      <c r="AM86">
        <v>-3</v>
      </c>
      <c r="AN86">
        <v>0</v>
      </c>
      <c r="AO86">
        <v>0</v>
      </c>
      <c r="AP86">
        <v>0</v>
      </c>
      <c r="AQ86">
        <v>0</v>
      </c>
      <c r="AR86">
        <v>1</v>
      </c>
      <c r="AS86">
        <v>1</v>
      </c>
      <c r="AT86">
        <v>25</v>
      </c>
      <c r="AU86">
        <v>25</v>
      </c>
      <c r="AV86">
        <v>140</v>
      </c>
      <c r="AW86">
        <v>3</v>
      </c>
      <c r="AX86">
        <v>6</v>
      </c>
      <c r="AY86">
        <v>-3</v>
      </c>
      <c r="AZ86">
        <v>-3</v>
      </c>
      <c r="BA86">
        <v>0</v>
      </c>
      <c r="BB86">
        <v>330</v>
      </c>
      <c r="BC86">
        <v>330</v>
      </c>
      <c r="BD86">
        <v>1</v>
      </c>
      <c r="BE86">
        <v>100</v>
      </c>
      <c r="BH86">
        <v>15</v>
      </c>
      <c r="BI86">
        <v>0</v>
      </c>
      <c r="BJ86">
        <v>0</v>
      </c>
      <c r="BK86">
        <v>0</v>
      </c>
      <c r="BL86">
        <v>1</v>
      </c>
      <c r="BM86">
        <v>0</v>
      </c>
      <c r="BN86">
        <v>60</v>
      </c>
      <c r="BO86">
        <v>1</v>
      </c>
      <c r="BP86">
        <v>-3</v>
      </c>
      <c r="BQ86">
        <v>-3</v>
      </c>
      <c r="BR86">
        <v>20</v>
      </c>
      <c r="BS86">
        <v>75</v>
      </c>
      <c r="BT86">
        <v>0</v>
      </c>
      <c r="BU86">
        <v>0</v>
      </c>
      <c r="BV86">
        <v>0</v>
      </c>
      <c r="BW86">
        <v>1</v>
      </c>
      <c r="BX86">
        <v>1</v>
      </c>
      <c r="BY86">
        <v>1</v>
      </c>
      <c r="BZ86">
        <v>0</v>
      </c>
      <c r="CA86">
        <v>80</v>
      </c>
      <c r="CB86">
        <v>5</v>
      </c>
      <c r="CC86">
        <v>-3</v>
      </c>
      <c r="CD86">
        <v>-3</v>
      </c>
      <c r="CE86">
        <v>130</v>
      </c>
      <c r="CF86">
        <v>0</v>
      </c>
      <c r="CG86">
        <v>0</v>
      </c>
      <c r="CH86">
        <v>1</v>
      </c>
      <c r="CI86">
        <v>50</v>
      </c>
      <c r="CJ86">
        <v>-3</v>
      </c>
      <c r="CK86">
        <v>-3</v>
      </c>
      <c r="CL86">
        <v>-3</v>
      </c>
      <c r="CM86">
        <v>0</v>
      </c>
      <c r="CN86">
        <v>0</v>
      </c>
      <c r="CO86">
        <v>0</v>
      </c>
      <c r="CP86">
        <v>0</v>
      </c>
      <c r="CQ86">
        <v>1</v>
      </c>
      <c r="CR86">
        <v>1</v>
      </c>
      <c r="CS86">
        <v>25</v>
      </c>
      <c r="CT86">
        <v>25</v>
      </c>
      <c r="CU86">
        <v>140</v>
      </c>
      <c r="CV86">
        <v>3</v>
      </c>
      <c r="CW86">
        <v>6</v>
      </c>
      <c r="CX86">
        <v>-3</v>
      </c>
      <c r="CY86">
        <v>-3</v>
      </c>
      <c r="CZ86">
        <v>0</v>
      </c>
      <c r="DA86">
        <v>230</v>
      </c>
      <c r="DB86">
        <v>230</v>
      </c>
      <c r="DC86">
        <v>0</v>
      </c>
      <c r="DD86">
        <v>-100</v>
      </c>
    </row>
    <row r="87" spans="1:108" x14ac:dyDescent="0.25">
      <c r="A87" t="s">
        <v>3720</v>
      </c>
      <c r="B87">
        <v>82</v>
      </c>
      <c r="C87">
        <v>3490</v>
      </c>
      <c r="D87">
        <v>5293</v>
      </c>
      <c r="E87">
        <v>4911</v>
      </c>
      <c r="F87">
        <v>3238</v>
      </c>
      <c r="G87">
        <v>971</v>
      </c>
      <c r="H87">
        <v>599</v>
      </c>
      <c r="I87">
        <v>15</v>
      </c>
      <c r="J87">
        <v>0</v>
      </c>
      <c r="K87">
        <v>4</v>
      </c>
      <c r="L87">
        <v>4</v>
      </c>
      <c r="M87">
        <v>1</v>
      </c>
      <c r="N87">
        <v>0</v>
      </c>
      <c r="O87">
        <v>60</v>
      </c>
      <c r="P87">
        <v>1</v>
      </c>
      <c r="Q87">
        <v>-3</v>
      </c>
      <c r="R87">
        <v>-3</v>
      </c>
      <c r="S87">
        <v>20</v>
      </c>
      <c r="T87">
        <v>79</v>
      </c>
      <c r="U87">
        <v>0</v>
      </c>
      <c r="V87">
        <v>3</v>
      </c>
      <c r="W87">
        <v>1</v>
      </c>
      <c r="X87">
        <v>1</v>
      </c>
      <c r="Y87">
        <v>1</v>
      </c>
      <c r="Z87">
        <v>1</v>
      </c>
      <c r="AA87">
        <v>1</v>
      </c>
      <c r="AB87">
        <v>120</v>
      </c>
      <c r="AC87">
        <v>11</v>
      </c>
      <c r="AD87">
        <v>-3</v>
      </c>
      <c r="AE87">
        <v>-3</v>
      </c>
      <c r="AF87">
        <v>271</v>
      </c>
      <c r="AG87">
        <v>1</v>
      </c>
      <c r="AH87">
        <v>1</v>
      </c>
      <c r="AI87">
        <v>1</v>
      </c>
      <c r="AJ87">
        <v>150</v>
      </c>
      <c r="AK87">
        <v>-3</v>
      </c>
      <c r="AL87">
        <v>-3</v>
      </c>
      <c r="AM87">
        <v>-3</v>
      </c>
      <c r="AN87">
        <v>0</v>
      </c>
      <c r="AO87">
        <v>1</v>
      </c>
      <c r="AP87">
        <v>0</v>
      </c>
      <c r="AQ87">
        <v>0</v>
      </c>
      <c r="AR87">
        <v>0</v>
      </c>
      <c r="AS87">
        <v>0</v>
      </c>
      <c r="AT87">
        <v>0</v>
      </c>
      <c r="AU87">
        <v>0</v>
      </c>
      <c r="AV87">
        <v>180</v>
      </c>
      <c r="AW87">
        <v>4</v>
      </c>
      <c r="AX87">
        <v>12</v>
      </c>
      <c r="AY87">
        <v>-3</v>
      </c>
      <c r="AZ87">
        <v>-3</v>
      </c>
      <c r="BA87">
        <v>5</v>
      </c>
      <c r="BB87">
        <v>350</v>
      </c>
      <c r="BC87">
        <v>450</v>
      </c>
      <c r="BD87">
        <v>0</v>
      </c>
      <c r="BE87">
        <v>-39</v>
      </c>
      <c r="BH87">
        <v>15</v>
      </c>
      <c r="BI87">
        <v>0</v>
      </c>
      <c r="BJ87">
        <v>28</v>
      </c>
      <c r="BK87">
        <v>28</v>
      </c>
      <c r="BL87">
        <v>1</v>
      </c>
      <c r="BM87">
        <v>0</v>
      </c>
      <c r="BN87">
        <v>60</v>
      </c>
      <c r="BO87">
        <v>1</v>
      </c>
      <c r="BP87">
        <v>-3</v>
      </c>
      <c r="BQ87">
        <v>-3</v>
      </c>
      <c r="BR87">
        <v>20</v>
      </c>
      <c r="BS87">
        <v>103</v>
      </c>
      <c r="BT87">
        <v>0</v>
      </c>
      <c r="BU87">
        <v>49</v>
      </c>
      <c r="BV87">
        <v>16</v>
      </c>
      <c r="BW87">
        <v>1</v>
      </c>
      <c r="BX87">
        <v>1</v>
      </c>
      <c r="BY87">
        <v>1</v>
      </c>
      <c r="BZ87">
        <v>1</v>
      </c>
      <c r="CA87">
        <v>120</v>
      </c>
      <c r="CB87">
        <v>11</v>
      </c>
      <c r="CC87">
        <v>-3</v>
      </c>
      <c r="CD87">
        <v>-3</v>
      </c>
      <c r="CE87">
        <v>286</v>
      </c>
      <c r="CF87">
        <v>1</v>
      </c>
      <c r="CG87">
        <v>1</v>
      </c>
      <c r="CH87">
        <v>1</v>
      </c>
      <c r="CI87">
        <v>150</v>
      </c>
      <c r="CJ87">
        <v>-3</v>
      </c>
      <c r="CK87">
        <v>-3</v>
      </c>
      <c r="CL87">
        <v>-3</v>
      </c>
      <c r="CM87">
        <v>1</v>
      </c>
      <c r="CN87">
        <v>1</v>
      </c>
      <c r="CO87">
        <v>0</v>
      </c>
      <c r="CP87">
        <v>0</v>
      </c>
      <c r="CQ87">
        <v>0</v>
      </c>
      <c r="CR87">
        <v>0</v>
      </c>
      <c r="CS87">
        <v>0</v>
      </c>
      <c r="CT87">
        <v>0</v>
      </c>
      <c r="CU87">
        <v>180</v>
      </c>
      <c r="CV87">
        <v>4</v>
      </c>
      <c r="CW87">
        <v>12</v>
      </c>
      <c r="CX87">
        <v>-3</v>
      </c>
      <c r="CY87">
        <v>-3</v>
      </c>
      <c r="CZ87">
        <v>44</v>
      </c>
      <c r="DA87">
        <v>389</v>
      </c>
      <c r="DB87">
        <v>509</v>
      </c>
      <c r="DC87">
        <v>1</v>
      </c>
      <c r="DD87">
        <v>39</v>
      </c>
    </row>
    <row r="88" spans="1:108" x14ac:dyDescent="0.25">
      <c r="A88" t="s">
        <v>3720</v>
      </c>
      <c r="B88">
        <v>83</v>
      </c>
      <c r="C88">
        <v>2557</v>
      </c>
      <c r="D88">
        <v>4501</v>
      </c>
      <c r="E88">
        <v>3674</v>
      </c>
      <c r="F88">
        <v>5006</v>
      </c>
      <c r="G88">
        <v>5526</v>
      </c>
      <c r="H88">
        <v>3196</v>
      </c>
      <c r="I88">
        <v>15</v>
      </c>
      <c r="J88">
        <v>0</v>
      </c>
      <c r="K88">
        <v>0</v>
      </c>
      <c r="L88">
        <v>0</v>
      </c>
      <c r="M88">
        <v>1</v>
      </c>
      <c r="N88">
        <v>0</v>
      </c>
      <c r="O88">
        <v>60</v>
      </c>
      <c r="P88">
        <v>1</v>
      </c>
      <c r="Q88">
        <v>-3</v>
      </c>
      <c r="R88">
        <v>-3</v>
      </c>
      <c r="S88">
        <v>20</v>
      </c>
      <c r="T88">
        <v>75</v>
      </c>
      <c r="U88">
        <v>0</v>
      </c>
      <c r="V88">
        <v>0</v>
      </c>
      <c r="W88">
        <v>0</v>
      </c>
      <c r="X88">
        <v>1</v>
      </c>
      <c r="Y88">
        <v>1</v>
      </c>
      <c r="Z88">
        <v>1</v>
      </c>
      <c r="AA88">
        <v>1</v>
      </c>
      <c r="AB88">
        <v>120</v>
      </c>
      <c r="AC88">
        <v>11</v>
      </c>
      <c r="AD88">
        <v>-3</v>
      </c>
      <c r="AE88">
        <v>-3</v>
      </c>
      <c r="AF88">
        <v>270</v>
      </c>
      <c r="AG88">
        <v>1</v>
      </c>
      <c r="AH88">
        <v>1</v>
      </c>
      <c r="AI88">
        <v>1</v>
      </c>
      <c r="AJ88">
        <v>150</v>
      </c>
      <c r="AK88">
        <v>-3</v>
      </c>
      <c r="AL88">
        <v>-3</v>
      </c>
      <c r="AM88">
        <v>-3</v>
      </c>
      <c r="AN88">
        <v>0</v>
      </c>
      <c r="AO88">
        <v>1</v>
      </c>
      <c r="AP88">
        <v>0</v>
      </c>
      <c r="AQ88">
        <v>0</v>
      </c>
      <c r="AR88">
        <v>0</v>
      </c>
      <c r="AS88">
        <v>0</v>
      </c>
      <c r="AT88">
        <v>0</v>
      </c>
      <c r="AU88">
        <v>0</v>
      </c>
      <c r="AV88">
        <v>180</v>
      </c>
      <c r="AW88">
        <v>4</v>
      </c>
      <c r="AX88">
        <v>12</v>
      </c>
      <c r="AY88">
        <v>-3</v>
      </c>
      <c r="AZ88">
        <v>-3</v>
      </c>
      <c r="BA88">
        <v>0</v>
      </c>
      <c r="BB88">
        <v>345</v>
      </c>
      <c r="BC88">
        <v>445</v>
      </c>
      <c r="BD88">
        <v>1</v>
      </c>
      <c r="BE88">
        <v>40</v>
      </c>
      <c r="BH88">
        <v>15</v>
      </c>
      <c r="BI88">
        <v>0</v>
      </c>
      <c r="BJ88">
        <v>0</v>
      </c>
      <c r="BK88">
        <v>0</v>
      </c>
      <c r="BL88">
        <v>1</v>
      </c>
      <c r="BM88">
        <v>0</v>
      </c>
      <c r="BN88">
        <v>60</v>
      </c>
      <c r="BO88">
        <v>1</v>
      </c>
      <c r="BP88">
        <v>-3</v>
      </c>
      <c r="BQ88">
        <v>-3</v>
      </c>
      <c r="BR88">
        <v>20</v>
      </c>
      <c r="BS88">
        <v>75</v>
      </c>
      <c r="BT88">
        <v>0</v>
      </c>
      <c r="BU88">
        <v>2</v>
      </c>
      <c r="BV88">
        <v>0</v>
      </c>
      <c r="BW88">
        <v>1</v>
      </c>
      <c r="BX88">
        <v>1</v>
      </c>
      <c r="BY88">
        <v>1</v>
      </c>
      <c r="BZ88">
        <v>0</v>
      </c>
      <c r="CA88">
        <v>80</v>
      </c>
      <c r="CB88">
        <v>5</v>
      </c>
      <c r="CC88">
        <v>-3</v>
      </c>
      <c r="CD88">
        <v>-3</v>
      </c>
      <c r="CE88">
        <v>230</v>
      </c>
      <c r="CF88">
        <v>1</v>
      </c>
      <c r="CG88">
        <v>1</v>
      </c>
      <c r="CH88">
        <v>1</v>
      </c>
      <c r="CI88">
        <v>150</v>
      </c>
      <c r="CJ88">
        <v>-3</v>
      </c>
      <c r="CK88">
        <v>-3</v>
      </c>
      <c r="CL88">
        <v>-3</v>
      </c>
      <c r="CM88">
        <v>0</v>
      </c>
      <c r="CN88">
        <v>0</v>
      </c>
      <c r="CO88">
        <v>0</v>
      </c>
      <c r="CP88">
        <v>0</v>
      </c>
      <c r="CQ88">
        <v>0</v>
      </c>
      <c r="CR88">
        <v>0</v>
      </c>
      <c r="CS88">
        <v>0</v>
      </c>
      <c r="CT88">
        <v>0</v>
      </c>
      <c r="CU88">
        <v>140</v>
      </c>
      <c r="CV88">
        <v>3</v>
      </c>
      <c r="CW88">
        <v>6</v>
      </c>
      <c r="CX88">
        <v>-3</v>
      </c>
      <c r="CY88">
        <v>-3</v>
      </c>
      <c r="CZ88">
        <v>0</v>
      </c>
      <c r="DA88">
        <v>305</v>
      </c>
      <c r="DB88">
        <v>305</v>
      </c>
      <c r="DC88">
        <v>0</v>
      </c>
      <c r="DD88">
        <v>-40</v>
      </c>
    </row>
    <row r="89" spans="1:108" x14ac:dyDescent="0.25">
      <c r="A89" t="s">
        <v>3720</v>
      </c>
      <c r="B89">
        <v>84</v>
      </c>
      <c r="C89">
        <v>2974</v>
      </c>
      <c r="D89">
        <v>1937</v>
      </c>
      <c r="E89">
        <v>6348</v>
      </c>
      <c r="F89">
        <v>1425</v>
      </c>
      <c r="G89">
        <v>2359</v>
      </c>
      <c r="H89">
        <v>5627</v>
      </c>
      <c r="I89">
        <v>15</v>
      </c>
      <c r="J89">
        <v>0</v>
      </c>
      <c r="K89">
        <v>0</v>
      </c>
      <c r="L89">
        <v>0</v>
      </c>
      <c r="M89">
        <v>1</v>
      </c>
      <c r="N89">
        <v>0</v>
      </c>
      <c r="O89">
        <v>60</v>
      </c>
      <c r="P89">
        <v>1</v>
      </c>
      <c r="Q89">
        <v>-3</v>
      </c>
      <c r="R89">
        <v>-3</v>
      </c>
      <c r="S89">
        <v>20</v>
      </c>
      <c r="T89">
        <v>75</v>
      </c>
      <c r="U89">
        <v>0</v>
      </c>
      <c r="V89">
        <v>5</v>
      </c>
      <c r="W89">
        <v>1</v>
      </c>
      <c r="X89">
        <v>1</v>
      </c>
      <c r="Y89">
        <v>1</v>
      </c>
      <c r="Z89">
        <v>1</v>
      </c>
      <c r="AA89">
        <v>0</v>
      </c>
      <c r="AB89">
        <v>80</v>
      </c>
      <c r="AC89">
        <v>5</v>
      </c>
      <c r="AD89">
        <v>-3</v>
      </c>
      <c r="AE89">
        <v>-3</v>
      </c>
      <c r="AF89">
        <v>231</v>
      </c>
      <c r="AG89">
        <v>1</v>
      </c>
      <c r="AH89">
        <v>1</v>
      </c>
      <c r="AI89">
        <v>1</v>
      </c>
      <c r="AJ89">
        <v>150</v>
      </c>
      <c r="AK89">
        <v>-3</v>
      </c>
      <c r="AL89">
        <v>-3</v>
      </c>
      <c r="AM89">
        <v>-3</v>
      </c>
      <c r="AN89">
        <v>0</v>
      </c>
      <c r="AO89">
        <v>0</v>
      </c>
      <c r="AP89">
        <v>0</v>
      </c>
      <c r="AQ89">
        <v>0</v>
      </c>
      <c r="AR89">
        <v>0</v>
      </c>
      <c r="AS89">
        <v>0</v>
      </c>
      <c r="AT89">
        <v>0</v>
      </c>
      <c r="AU89">
        <v>0</v>
      </c>
      <c r="AV89">
        <v>140</v>
      </c>
      <c r="AW89">
        <v>3</v>
      </c>
      <c r="AX89">
        <v>6</v>
      </c>
      <c r="AY89">
        <v>-3</v>
      </c>
      <c r="AZ89">
        <v>-3</v>
      </c>
      <c r="BA89">
        <v>1</v>
      </c>
      <c r="BB89">
        <v>306</v>
      </c>
      <c r="BC89">
        <v>306</v>
      </c>
      <c r="BD89">
        <v>0</v>
      </c>
      <c r="BE89">
        <v>-41</v>
      </c>
      <c r="BH89">
        <v>15</v>
      </c>
      <c r="BI89">
        <v>0</v>
      </c>
      <c r="BJ89">
        <v>0</v>
      </c>
      <c r="BK89">
        <v>0</v>
      </c>
      <c r="BL89">
        <v>1</v>
      </c>
      <c r="BM89">
        <v>0</v>
      </c>
      <c r="BN89">
        <v>60</v>
      </c>
      <c r="BO89">
        <v>1</v>
      </c>
      <c r="BP89">
        <v>-3</v>
      </c>
      <c r="BQ89">
        <v>-3</v>
      </c>
      <c r="BR89">
        <v>20</v>
      </c>
      <c r="BS89">
        <v>75</v>
      </c>
      <c r="BT89">
        <v>0</v>
      </c>
      <c r="BU89">
        <v>7</v>
      </c>
      <c r="BV89">
        <v>2</v>
      </c>
      <c r="BW89">
        <v>1</v>
      </c>
      <c r="BX89">
        <v>1</v>
      </c>
      <c r="BY89">
        <v>1</v>
      </c>
      <c r="BZ89">
        <v>1</v>
      </c>
      <c r="CA89">
        <v>120</v>
      </c>
      <c r="CB89">
        <v>11</v>
      </c>
      <c r="CC89">
        <v>-3</v>
      </c>
      <c r="CD89">
        <v>-3</v>
      </c>
      <c r="CE89">
        <v>272</v>
      </c>
      <c r="CF89">
        <v>1</v>
      </c>
      <c r="CG89">
        <v>1</v>
      </c>
      <c r="CH89">
        <v>1</v>
      </c>
      <c r="CI89">
        <v>150</v>
      </c>
      <c r="CJ89">
        <v>-3</v>
      </c>
      <c r="CK89">
        <v>-3</v>
      </c>
      <c r="CL89">
        <v>-3</v>
      </c>
      <c r="CM89">
        <v>0</v>
      </c>
      <c r="CN89">
        <v>1</v>
      </c>
      <c r="CO89">
        <v>0</v>
      </c>
      <c r="CP89">
        <v>0</v>
      </c>
      <c r="CQ89">
        <v>0</v>
      </c>
      <c r="CR89">
        <v>0</v>
      </c>
      <c r="CS89">
        <v>0</v>
      </c>
      <c r="CT89">
        <v>0</v>
      </c>
      <c r="CU89">
        <v>180</v>
      </c>
      <c r="CV89">
        <v>4</v>
      </c>
      <c r="CW89">
        <v>12</v>
      </c>
      <c r="CX89">
        <v>-3</v>
      </c>
      <c r="CY89">
        <v>-3</v>
      </c>
      <c r="CZ89">
        <v>2</v>
      </c>
      <c r="DA89">
        <v>347</v>
      </c>
      <c r="DB89">
        <v>447</v>
      </c>
      <c r="DC89">
        <v>1</v>
      </c>
      <c r="DD89">
        <v>41</v>
      </c>
    </row>
    <row r="90" spans="1:108" x14ac:dyDescent="0.25">
      <c r="A90" t="s">
        <v>3720</v>
      </c>
      <c r="B90">
        <v>85</v>
      </c>
      <c r="C90">
        <v>6502</v>
      </c>
      <c r="D90">
        <v>5985</v>
      </c>
      <c r="E90">
        <v>5468</v>
      </c>
      <c r="F90">
        <v>231</v>
      </c>
      <c r="G90">
        <v>987</v>
      </c>
      <c r="H90">
        <v>1311</v>
      </c>
      <c r="I90">
        <v>15</v>
      </c>
      <c r="J90">
        <v>0</v>
      </c>
      <c r="K90">
        <v>0</v>
      </c>
      <c r="L90">
        <v>0</v>
      </c>
      <c r="M90">
        <v>1</v>
      </c>
      <c r="N90">
        <v>0</v>
      </c>
      <c r="O90">
        <v>60</v>
      </c>
      <c r="P90">
        <v>1</v>
      </c>
      <c r="Q90">
        <v>-3</v>
      </c>
      <c r="R90">
        <v>-3</v>
      </c>
      <c r="S90">
        <v>20</v>
      </c>
      <c r="T90">
        <v>75</v>
      </c>
      <c r="U90">
        <v>1</v>
      </c>
      <c r="V90">
        <v>84</v>
      </c>
      <c r="W90">
        <v>28</v>
      </c>
      <c r="X90">
        <v>1</v>
      </c>
      <c r="Y90">
        <v>1</v>
      </c>
      <c r="Z90">
        <v>1</v>
      </c>
      <c r="AA90">
        <v>0</v>
      </c>
      <c r="AB90">
        <v>80</v>
      </c>
      <c r="AC90">
        <v>5</v>
      </c>
      <c r="AD90">
        <v>-3</v>
      </c>
      <c r="AE90">
        <v>-3</v>
      </c>
      <c r="AF90">
        <v>258</v>
      </c>
      <c r="AG90">
        <v>1</v>
      </c>
      <c r="AH90">
        <v>1</v>
      </c>
      <c r="AI90">
        <v>1</v>
      </c>
      <c r="AJ90">
        <v>150</v>
      </c>
      <c r="AK90">
        <v>-3</v>
      </c>
      <c r="AL90">
        <v>-3</v>
      </c>
      <c r="AM90">
        <v>-3</v>
      </c>
      <c r="AN90">
        <v>0</v>
      </c>
      <c r="AO90">
        <v>0</v>
      </c>
      <c r="AP90">
        <v>0</v>
      </c>
      <c r="AQ90">
        <v>0</v>
      </c>
      <c r="AR90">
        <v>0</v>
      </c>
      <c r="AS90">
        <v>0</v>
      </c>
      <c r="AT90">
        <v>0</v>
      </c>
      <c r="AU90">
        <v>0</v>
      </c>
      <c r="AV90">
        <v>140</v>
      </c>
      <c r="AW90">
        <v>3</v>
      </c>
      <c r="AX90">
        <v>6</v>
      </c>
      <c r="AY90">
        <v>-3</v>
      </c>
      <c r="AZ90">
        <v>-3</v>
      </c>
      <c r="BA90">
        <v>28</v>
      </c>
      <c r="BB90">
        <v>333</v>
      </c>
      <c r="BC90">
        <v>333</v>
      </c>
      <c r="BD90">
        <v>1</v>
      </c>
      <c r="BE90">
        <v>38</v>
      </c>
      <c r="BH90">
        <v>15</v>
      </c>
      <c r="BI90">
        <v>0</v>
      </c>
      <c r="BJ90">
        <v>23</v>
      </c>
      <c r="BK90">
        <v>23</v>
      </c>
      <c r="BL90">
        <v>1</v>
      </c>
      <c r="BM90">
        <v>0</v>
      </c>
      <c r="BN90">
        <v>60</v>
      </c>
      <c r="BO90">
        <v>1</v>
      </c>
      <c r="BP90">
        <v>-3</v>
      </c>
      <c r="BQ90">
        <v>-3</v>
      </c>
      <c r="BR90">
        <v>20</v>
      </c>
      <c r="BS90">
        <v>98</v>
      </c>
      <c r="BT90">
        <v>0</v>
      </c>
      <c r="BU90">
        <v>53</v>
      </c>
      <c r="BV90">
        <v>17</v>
      </c>
      <c r="BW90">
        <v>1</v>
      </c>
      <c r="BX90">
        <v>1</v>
      </c>
      <c r="BY90">
        <v>1</v>
      </c>
      <c r="BZ90">
        <v>0</v>
      </c>
      <c r="CA90">
        <v>80</v>
      </c>
      <c r="CB90">
        <v>5</v>
      </c>
      <c r="CC90">
        <v>-3</v>
      </c>
      <c r="CD90">
        <v>-3</v>
      </c>
      <c r="CE90">
        <v>197</v>
      </c>
      <c r="CF90">
        <v>1</v>
      </c>
      <c r="CG90">
        <v>0</v>
      </c>
      <c r="CH90">
        <v>1</v>
      </c>
      <c r="CI90">
        <v>100</v>
      </c>
      <c r="CJ90">
        <v>-3</v>
      </c>
      <c r="CK90">
        <v>-3</v>
      </c>
      <c r="CL90">
        <v>-3</v>
      </c>
      <c r="CM90">
        <v>1</v>
      </c>
      <c r="CN90">
        <v>0</v>
      </c>
      <c r="CO90">
        <v>0</v>
      </c>
      <c r="CP90">
        <v>0</v>
      </c>
      <c r="CQ90">
        <v>0</v>
      </c>
      <c r="CR90">
        <v>0</v>
      </c>
      <c r="CS90">
        <v>0</v>
      </c>
      <c r="CT90">
        <v>0</v>
      </c>
      <c r="CU90">
        <v>140</v>
      </c>
      <c r="CV90">
        <v>3</v>
      </c>
      <c r="CW90">
        <v>6</v>
      </c>
      <c r="CX90">
        <v>-3</v>
      </c>
      <c r="CY90">
        <v>-3</v>
      </c>
      <c r="CZ90">
        <v>40</v>
      </c>
      <c r="DA90">
        <v>295</v>
      </c>
      <c r="DB90">
        <v>315</v>
      </c>
      <c r="DC90">
        <v>0</v>
      </c>
      <c r="DD90">
        <v>-38</v>
      </c>
    </row>
    <row r="91" spans="1:108" x14ac:dyDescent="0.25">
      <c r="A91" t="s">
        <v>3720</v>
      </c>
      <c r="B91">
        <v>86</v>
      </c>
      <c r="C91">
        <v>3128</v>
      </c>
      <c r="D91">
        <v>1700</v>
      </c>
      <c r="E91">
        <v>6414</v>
      </c>
      <c r="F91">
        <v>3721</v>
      </c>
      <c r="G91">
        <v>2637</v>
      </c>
      <c r="H91">
        <v>4125</v>
      </c>
      <c r="I91">
        <v>15</v>
      </c>
      <c r="J91">
        <v>0</v>
      </c>
      <c r="K91">
        <v>0</v>
      </c>
      <c r="L91">
        <v>0</v>
      </c>
      <c r="M91">
        <v>1</v>
      </c>
      <c r="N91">
        <v>0</v>
      </c>
      <c r="O91">
        <v>60</v>
      </c>
      <c r="P91">
        <v>1</v>
      </c>
      <c r="Q91">
        <v>-3</v>
      </c>
      <c r="R91">
        <v>-3</v>
      </c>
      <c r="S91">
        <v>20</v>
      </c>
      <c r="T91">
        <v>75</v>
      </c>
      <c r="U91">
        <v>0</v>
      </c>
      <c r="V91">
        <v>0</v>
      </c>
      <c r="W91">
        <v>0</v>
      </c>
      <c r="X91">
        <v>1</v>
      </c>
      <c r="Y91">
        <v>1</v>
      </c>
      <c r="Z91">
        <v>1</v>
      </c>
      <c r="AA91">
        <v>0</v>
      </c>
      <c r="AB91">
        <v>80</v>
      </c>
      <c r="AC91">
        <v>5</v>
      </c>
      <c r="AD91">
        <v>-3</v>
      </c>
      <c r="AE91">
        <v>-3</v>
      </c>
      <c r="AF91">
        <v>130</v>
      </c>
      <c r="AG91">
        <v>0</v>
      </c>
      <c r="AH91">
        <v>0</v>
      </c>
      <c r="AI91">
        <v>1</v>
      </c>
      <c r="AJ91">
        <v>50</v>
      </c>
      <c r="AK91">
        <v>-3</v>
      </c>
      <c r="AL91">
        <v>-3</v>
      </c>
      <c r="AM91">
        <v>-3</v>
      </c>
      <c r="AN91">
        <v>0</v>
      </c>
      <c r="AO91">
        <v>0</v>
      </c>
      <c r="AP91">
        <v>0</v>
      </c>
      <c r="AQ91">
        <v>0</v>
      </c>
      <c r="AR91">
        <v>2</v>
      </c>
      <c r="AS91">
        <v>0</v>
      </c>
      <c r="AT91">
        <v>50</v>
      </c>
      <c r="AU91">
        <v>0</v>
      </c>
      <c r="AV91">
        <v>140</v>
      </c>
      <c r="AW91">
        <v>3</v>
      </c>
      <c r="AX91">
        <v>6</v>
      </c>
      <c r="AY91">
        <v>-3</v>
      </c>
      <c r="AZ91">
        <v>-3</v>
      </c>
      <c r="BA91">
        <v>0</v>
      </c>
      <c r="BB91">
        <v>205</v>
      </c>
      <c r="BC91">
        <v>205</v>
      </c>
      <c r="BD91">
        <v>0</v>
      </c>
      <c r="BE91">
        <v>-151</v>
      </c>
      <c r="BH91">
        <v>15</v>
      </c>
      <c r="BI91">
        <v>0</v>
      </c>
      <c r="BJ91">
        <v>1</v>
      </c>
      <c r="BK91">
        <v>1</v>
      </c>
      <c r="BL91">
        <v>1</v>
      </c>
      <c r="BM91">
        <v>0</v>
      </c>
      <c r="BN91">
        <v>60</v>
      </c>
      <c r="BO91">
        <v>1</v>
      </c>
      <c r="BP91">
        <v>-3</v>
      </c>
      <c r="BQ91">
        <v>-3</v>
      </c>
      <c r="BR91">
        <v>20</v>
      </c>
      <c r="BS91">
        <v>76</v>
      </c>
      <c r="BT91">
        <v>0</v>
      </c>
      <c r="BU91">
        <v>1</v>
      </c>
      <c r="BV91">
        <v>0</v>
      </c>
      <c r="BW91">
        <v>1</v>
      </c>
      <c r="BX91">
        <v>1</v>
      </c>
      <c r="BY91">
        <v>1</v>
      </c>
      <c r="BZ91">
        <v>0</v>
      </c>
      <c r="CA91">
        <v>80</v>
      </c>
      <c r="CB91">
        <v>5</v>
      </c>
      <c r="CC91">
        <v>-3</v>
      </c>
      <c r="CD91">
        <v>-3</v>
      </c>
      <c r="CE91">
        <v>230</v>
      </c>
      <c r="CF91">
        <v>1</v>
      </c>
      <c r="CG91">
        <v>1</v>
      </c>
      <c r="CH91">
        <v>1</v>
      </c>
      <c r="CI91">
        <v>150</v>
      </c>
      <c r="CJ91">
        <v>-3</v>
      </c>
      <c r="CK91">
        <v>-3</v>
      </c>
      <c r="CL91">
        <v>-3</v>
      </c>
      <c r="CM91">
        <v>0</v>
      </c>
      <c r="CN91">
        <v>0</v>
      </c>
      <c r="CO91">
        <v>0</v>
      </c>
      <c r="CP91">
        <v>0</v>
      </c>
      <c r="CQ91">
        <v>0</v>
      </c>
      <c r="CR91">
        <v>2</v>
      </c>
      <c r="CS91">
        <v>0</v>
      </c>
      <c r="CT91">
        <v>50</v>
      </c>
      <c r="CU91">
        <v>140</v>
      </c>
      <c r="CV91">
        <v>3</v>
      </c>
      <c r="CW91">
        <v>6</v>
      </c>
      <c r="CX91">
        <v>-3</v>
      </c>
      <c r="CY91">
        <v>-3</v>
      </c>
      <c r="CZ91">
        <v>1</v>
      </c>
      <c r="DA91">
        <v>356</v>
      </c>
      <c r="DB91">
        <v>356</v>
      </c>
      <c r="DC91">
        <v>1</v>
      </c>
      <c r="DD91">
        <v>151</v>
      </c>
    </row>
    <row r="92" spans="1:108" x14ac:dyDescent="0.25">
      <c r="A92" t="s">
        <v>3720</v>
      </c>
      <c r="B92">
        <v>87</v>
      </c>
      <c r="C92">
        <v>1266</v>
      </c>
      <c r="D92">
        <v>2059</v>
      </c>
      <c r="E92">
        <v>2471</v>
      </c>
      <c r="F92">
        <v>932</v>
      </c>
      <c r="G92">
        <v>3925</v>
      </c>
      <c r="H92">
        <v>3256</v>
      </c>
      <c r="I92">
        <v>10</v>
      </c>
      <c r="J92">
        <v>0</v>
      </c>
      <c r="K92">
        <v>0</v>
      </c>
      <c r="L92">
        <v>0</v>
      </c>
      <c r="M92">
        <v>0</v>
      </c>
      <c r="N92">
        <v>0</v>
      </c>
      <c r="O92">
        <v>0</v>
      </c>
      <c r="P92">
        <v>0</v>
      </c>
      <c r="Q92">
        <v>-3</v>
      </c>
      <c r="R92">
        <v>-3</v>
      </c>
      <c r="S92">
        <v>0</v>
      </c>
      <c r="T92">
        <v>10</v>
      </c>
      <c r="U92">
        <v>0</v>
      </c>
      <c r="V92">
        <v>140</v>
      </c>
      <c r="W92">
        <v>46</v>
      </c>
      <c r="X92">
        <v>1</v>
      </c>
      <c r="Y92">
        <v>1</v>
      </c>
      <c r="Z92">
        <v>1</v>
      </c>
      <c r="AA92">
        <v>0</v>
      </c>
      <c r="AB92">
        <v>120</v>
      </c>
      <c r="AC92">
        <v>6</v>
      </c>
      <c r="AD92">
        <v>-3</v>
      </c>
      <c r="AE92">
        <v>-3</v>
      </c>
      <c r="AF92">
        <v>316</v>
      </c>
      <c r="AG92">
        <v>1</v>
      </c>
      <c r="AH92">
        <v>1</v>
      </c>
      <c r="AI92">
        <v>1</v>
      </c>
      <c r="AJ92">
        <v>150</v>
      </c>
      <c r="AK92">
        <v>-3</v>
      </c>
      <c r="AL92">
        <v>-3</v>
      </c>
      <c r="AM92">
        <v>-3</v>
      </c>
      <c r="AN92">
        <v>1</v>
      </c>
      <c r="AO92">
        <v>0</v>
      </c>
      <c r="AP92">
        <v>0</v>
      </c>
      <c r="AQ92">
        <v>0</v>
      </c>
      <c r="AR92">
        <v>1</v>
      </c>
      <c r="AS92">
        <v>0</v>
      </c>
      <c r="AT92">
        <v>25</v>
      </c>
      <c r="AU92">
        <v>0</v>
      </c>
      <c r="AV92">
        <v>120</v>
      </c>
      <c r="AW92">
        <v>3</v>
      </c>
      <c r="AX92">
        <v>6</v>
      </c>
      <c r="AY92">
        <v>-3</v>
      </c>
      <c r="AZ92">
        <v>-3</v>
      </c>
      <c r="BA92">
        <v>46</v>
      </c>
      <c r="BB92">
        <v>326</v>
      </c>
      <c r="BC92">
        <v>346</v>
      </c>
      <c r="BD92">
        <v>1</v>
      </c>
      <c r="BE92">
        <v>6</v>
      </c>
      <c r="BH92">
        <v>15</v>
      </c>
      <c r="BI92">
        <v>0</v>
      </c>
      <c r="BJ92">
        <v>0</v>
      </c>
      <c r="BK92">
        <v>0</v>
      </c>
      <c r="BL92">
        <v>1</v>
      </c>
      <c r="BM92">
        <v>0</v>
      </c>
      <c r="BN92">
        <v>60</v>
      </c>
      <c r="BO92">
        <v>1</v>
      </c>
      <c r="BP92">
        <v>-3</v>
      </c>
      <c r="BQ92">
        <v>-3</v>
      </c>
      <c r="BR92">
        <v>20</v>
      </c>
      <c r="BS92">
        <v>75</v>
      </c>
      <c r="BT92">
        <v>0</v>
      </c>
      <c r="BU92">
        <v>0</v>
      </c>
      <c r="BV92">
        <v>0</v>
      </c>
      <c r="BW92">
        <v>1</v>
      </c>
      <c r="BX92">
        <v>1</v>
      </c>
      <c r="BY92">
        <v>1</v>
      </c>
      <c r="BZ92">
        <v>1</v>
      </c>
      <c r="CA92">
        <v>120</v>
      </c>
      <c r="CB92">
        <v>11</v>
      </c>
      <c r="CC92">
        <v>-3</v>
      </c>
      <c r="CD92">
        <v>-3</v>
      </c>
      <c r="CE92">
        <v>220</v>
      </c>
      <c r="CF92">
        <v>1</v>
      </c>
      <c r="CG92">
        <v>0</v>
      </c>
      <c r="CH92">
        <v>1</v>
      </c>
      <c r="CI92">
        <v>100</v>
      </c>
      <c r="CJ92">
        <v>-3</v>
      </c>
      <c r="CK92">
        <v>-3</v>
      </c>
      <c r="CL92">
        <v>-3</v>
      </c>
      <c r="CM92">
        <v>0</v>
      </c>
      <c r="CN92">
        <v>1</v>
      </c>
      <c r="CO92">
        <v>0</v>
      </c>
      <c r="CP92">
        <v>0</v>
      </c>
      <c r="CQ92">
        <v>0</v>
      </c>
      <c r="CR92">
        <v>1</v>
      </c>
      <c r="CS92">
        <v>0</v>
      </c>
      <c r="CT92">
        <v>25</v>
      </c>
      <c r="CU92">
        <v>180</v>
      </c>
      <c r="CV92">
        <v>4</v>
      </c>
      <c r="CW92">
        <v>12</v>
      </c>
      <c r="CX92">
        <v>-3</v>
      </c>
      <c r="CY92">
        <v>-3</v>
      </c>
      <c r="CZ92">
        <v>0</v>
      </c>
      <c r="DA92">
        <v>320</v>
      </c>
      <c r="DB92">
        <v>420</v>
      </c>
      <c r="DC92">
        <v>0</v>
      </c>
      <c r="DD92">
        <v>-6</v>
      </c>
    </row>
    <row r="93" spans="1:108" x14ac:dyDescent="0.25">
      <c r="A93" t="s">
        <v>3720</v>
      </c>
      <c r="B93">
        <v>88</v>
      </c>
      <c r="C93">
        <v>3339</v>
      </c>
      <c r="D93">
        <v>3035</v>
      </c>
      <c r="E93">
        <v>1671</v>
      </c>
      <c r="F93">
        <v>6133</v>
      </c>
      <c r="G93">
        <v>4091</v>
      </c>
      <c r="H93">
        <v>5607</v>
      </c>
      <c r="I93">
        <v>15</v>
      </c>
      <c r="J93">
        <v>0</v>
      </c>
      <c r="K93">
        <v>7</v>
      </c>
      <c r="L93">
        <v>7</v>
      </c>
      <c r="M93">
        <v>0</v>
      </c>
      <c r="N93">
        <v>0</v>
      </c>
      <c r="O93">
        <v>0</v>
      </c>
      <c r="P93">
        <v>0</v>
      </c>
      <c r="Q93">
        <v>-3</v>
      </c>
      <c r="R93">
        <v>-3</v>
      </c>
      <c r="S93">
        <v>0</v>
      </c>
      <c r="T93">
        <v>22</v>
      </c>
      <c r="U93">
        <v>0</v>
      </c>
      <c r="V93">
        <v>1</v>
      </c>
      <c r="W93">
        <v>0</v>
      </c>
      <c r="X93">
        <v>1</v>
      </c>
      <c r="Y93">
        <v>1</v>
      </c>
      <c r="Z93">
        <v>1</v>
      </c>
      <c r="AA93">
        <v>1</v>
      </c>
      <c r="AB93">
        <v>160</v>
      </c>
      <c r="AC93">
        <v>12</v>
      </c>
      <c r="AD93">
        <v>-3</v>
      </c>
      <c r="AE93">
        <v>-3</v>
      </c>
      <c r="AF93">
        <v>310</v>
      </c>
      <c r="AG93">
        <v>1</v>
      </c>
      <c r="AH93">
        <v>1</v>
      </c>
      <c r="AI93">
        <v>1</v>
      </c>
      <c r="AJ93">
        <v>150</v>
      </c>
      <c r="AK93">
        <v>-3</v>
      </c>
      <c r="AL93">
        <v>-3</v>
      </c>
      <c r="AM93">
        <v>-3</v>
      </c>
      <c r="AN93">
        <v>0</v>
      </c>
      <c r="AO93">
        <v>1</v>
      </c>
      <c r="AP93">
        <v>0</v>
      </c>
      <c r="AQ93">
        <v>0</v>
      </c>
      <c r="AR93">
        <v>0</v>
      </c>
      <c r="AS93">
        <v>0</v>
      </c>
      <c r="AT93">
        <v>0</v>
      </c>
      <c r="AU93">
        <v>0</v>
      </c>
      <c r="AV93">
        <v>160</v>
      </c>
      <c r="AW93">
        <v>4</v>
      </c>
      <c r="AX93">
        <v>12</v>
      </c>
      <c r="AY93">
        <v>-3</v>
      </c>
      <c r="AZ93">
        <v>-3</v>
      </c>
      <c r="BA93">
        <v>7</v>
      </c>
      <c r="BB93">
        <v>332</v>
      </c>
      <c r="BC93">
        <v>432</v>
      </c>
      <c r="BD93">
        <v>1</v>
      </c>
      <c r="BE93">
        <v>142</v>
      </c>
      <c r="BH93">
        <v>10</v>
      </c>
      <c r="BI93">
        <v>0</v>
      </c>
      <c r="BJ93">
        <v>0</v>
      </c>
      <c r="BK93">
        <v>0</v>
      </c>
      <c r="BL93">
        <v>0</v>
      </c>
      <c r="BM93">
        <v>0</v>
      </c>
      <c r="BN93">
        <v>0</v>
      </c>
      <c r="BO93">
        <v>0</v>
      </c>
      <c r="BP93">
        <v>-3</v>
      </c>
      <c r="BQ93">
        <v>-3</v>
      </c>
      <c r="BR93">
        <v>0</v>
      </c>
      <c r="BS93">
        <v>10</v>
      </c>
      <c r="BT93">
        <v>0</v>
      </c>
      <c r="BU93">
        <v>0</v>
      </c>
      <c r="BV93">
        <v>0</v>
      </c>
      <c r="BW93">
        <v>1</v>
      </c>
      <c r="BX93">
        <v>1</v>
      </c>
      <c r="BY93">
        <v>0</v>
      </c>
      <c r="BZ93">
        <v>0</v>
      </c>
      <c r="CA93">
        <v>80</v>
      </c>
      <c r="CB93">
        <v>2</v>
      </c>
      <c r="CC93">
        <v>-3</v>
      </c>
      <c r="CD93">
        <v>-3</v>
      </c>
      <c r="CE93">
        <v>180</v>
      </c>
      <c r="CF93">
        <v>0</v>
      </c>
      <c r="CG93">
        <v>1</v>
      </c>
      <c r="CH93">
        <v>1</v>
      </c>
      <c r="CI93">
        <v>100</v>
      </c>
      <c r="CJ93">
        <v>-3</v>
      </c>
      <c r="CK93">
        <v>-3</v>
      </c>
      <c r="CL93">
        <v>-3</v>
      </c>
      <c r="CM93">
        <v>0</v>
      </c>
      <c r="CN93">
        <v>0</v>
      </c>
      <c r="CO93">
        <v>0</v>
      </c>
      <c r="CP93">
        <v>0</v>
      </c>
      <c r="CQ93">
        <v>0</v>
      </c>
      <c r="CR93">
        <v>0</v>
      </c>
      <c r="CS93">
        <v>0</v>
      </c>
      <c r="CT93">
        <v>0</v>
      </c>
      <c r="CU93">
        <v>80</v>
      </c>
      <c r="CV93">
        <v>2</v>
      </c>
      <c r="CW93">
        <v>2</v>
      </c>
      <c r="CX93">
        <v>-3</v>
      </c>
      <c r="CY93">
        <v>-3</v>
      </c>
      <c r="CZ93">
        <v>0</v>
      </c>
      <c r="DA93">
        <v>190</v>
      </c>
      <c r="DB93">
        <v>190</v>
      </c>
      <c r="DC93">
        <v>0</v>
      </c>
      <c r="DD93">
        <v>-142</v>
      </c>
    </row>
    <row r="94" spans="1:108" x14ac:dyDescent="0.25">
      <c r="A94" t="s">
        <v>3720</v>
      </c>
      <c r="B94">
        <v>89</v>
      </c>
      <c r="C94">
        <v>4990</v>
      </c>
      <c r="D94">
        <v>5511</v>
      </c>
      <c r="E94">
        <v>2556</v>
      </c>
      <c r="F94">
        <v>6443</v>
      </c>
      <c r="G94">
        <v>1690</v>
      </c>
      <c r="H94">
        <v>4063</v>
      </c>
      <c r="I94">
        <v>15</v>
      </c>
      <c r="J94">
        <v>9</v>
      </c>
      <c r="K94">
        <v>0</v>
      </c>
      <c r="L94">
        <v>3</v>
      </c>
      <c r="M94">
        <v>0</v>
      </c>
      <c r="N94">
        <v>0</v>
      </c>
      <c r="O94">
        <v>0</v>
      </c>
      <c r="P94">
        <v>0</v>
      </c>
      <c r="Q94">
        <v>-3</v>
      </c>
      <c r="R94">
        <v>-3</v>
      </c>
      <c r="S94">
        <v>0</v>
      </c>
      <c r="T94">
        <v>18</v>
      </c>
      <c r="U94">
        <v>0</v>
      </c>
      <c r="V94">
        <v>0</v>
      </c>
      <c r="W94">
        <v>0</v>
      </c>
      <c r="X94">
        <v>1</v>
      </c>
      <c r="Y94">
        <v>1</v>
      </c>
      <c r="Z94">
        <v>1</v>
      </c>
      <c r="AA94">
        <v>0</v>
      </c>
      <c r="AB94">
        <v>120</v>
      </c>
      <c r="AC94">
        <v>6</v>
      </c>
      <c r="AD94">
        <v>-3</v>
      </c>
      <c r="AE94">
        <v>-3</v>
      </c>
      <c r="AF94">
        <v>220</v>
      </c>
      <c r="AG94">
        <v>0</v>
      </c>
      <c r="AH94">
        <v>1</v>
      </c>
      <c r="AI94">
        <v>1</v>
      </c>
      <c r="AJ94">
        <v>100</v>
      </c>
      <c r="AK94">
        <v>-3</v>
      </c>
      <c r="AL94">
        <v>-3</v>
      </c>
      <c r="AM94">
        <v>-3</v>
      </c>
      <c r="AN94">
        <v>0</v>
      </c>
      <c r="AO94">
        <v>0</v>
      </c>
      <c r="AP94">
        <v>1</v>
      </c>
      <c r="AQ94">
        <v>0</v>
      </c>
      <c r="AR94">
        <v>1</v>
      </c>
      <c r="AS94">
        <v>0</v>
      </c>
      <c r="AT94">
        <v>30</v>
      </c>
      <c r="AU94">
        <v>0</v>
      </c>
      <c r="AV94">
        <v>120</v>
      </c>
      <c r="AW94">
        <v>3</v>
      </c>
      <c r="AX94">
        <v>6</v>
      </c>
      <c r="AY94">
        <v>-3</v>
      </c>
      <c r="AZ94">
        <v>-3</v>
      </c>
      <c r="BA94">
        <v>3</v>
      </c>
      <c r="BB94">
        <v>238</v>
      </c>
      <c r="BC94">
        <v>238</v>
      </c>
      <c r="BD94">
        <v>0</v>
      </c>
      <c r="BE94">
        <v>-132</v>
      </c>
      <c r="BH94">
        <v>15</v>
      </c>
      <c r="BI94">
        <v>0</v>
      </c>
      <c r="BJ94">
        <v>44</v>
      </c>
      <c r="BK94">
        <v>44</v>
      </c>
      <c r="BL94">
        <v>0</v>
      </c>
      <c r="BM94">
        <v>0</v>
      </c>
      <c r="BN94">
        <v>0</v>
      </c>
      <c r="BO94">
        <v>0</v>
      </c>
      <c r="BP94">
        <v>-3</v>
      </c>
      <c r="BQ94">
        <v>-3</v>
      </c>
      <c r="BR94">
        <v>0</v>
      </c>
      <c r="BS94">
        <v>59</v>
      </c>
      <c r="BT94">
        <v>0</v>
      </c>
      <c r="BU94">
        <v>33</v>
      </c>
      <c r="BV94">
        <v>11</v>
      </c>
      <c r="BW94">
        <v>1</v>
      </c>
      <c r="BX94">
        <v>1</v>
      </c>
      <c r="BY94">
        <v>1</v>
      </c>
      <c r="BZ94">
        <v>0</v>
      </c>
      <c r="CA94">
        <v>120</v>
      </c>
      <c r="CB94">
        <v>6</v>
      </c>
      <c r="CC94">
        <v>-3</v>
      </c>
      <c r="CD94">
        <v>-3</v>
      </c>
      <c r="CE94">
        <v>281</v>
      </c>
      <c r="CF94">
        <v>1</v>
      </c>
      <c r="CG94">
        <v>1</v>
      </c>
      <c r="CH94">
        <v>1</v>
      </c>
      <c r="CI94">
        <v>150</v>
      </c>
      <c r="CJ94">
        <v>-3</v>
      </c>
      <c r="CK94">
        <v>-3</v>
      </c>
      <c r="CL94">
        <v>-3</v>
      </c>
      <c r="CM94">
        <v>1</v>
      </c>
      <c r="CN94">
        <v>0</v>
      </c>
      <c r="CO94">
        <v>0</v>
      </c>
      <c r="CP94">
        <v>1</v>
      </c>
      <c r="CQ94">
        <v>0</v>
      </c>
      <c r="CR94">
        <v>1</v>
      </c>
      <c r="CS94">
        <v>0</v>
      </c>
      <c r="CT94">
        <v>30</v>
      </c>
      <c r="CU94">
        <v>120</v>
      </c>
      <c r="CV94">
        <v>3</v>
      </c>
      <c r="CW94">
        <v>6</v>
      </c>
      <c r="CX94">
        <v>-3</v>
      </c>
      <c r="CY94">
        <v>-3</v>
      </c>
      <c r="CZ94">
        <v>55</v>
      </c>
      <c r="DA94">
        <v>370</v>
      </c>
      <c r="DB94">
        <v>390</v>
      </c>
      <c r="DC94">
        <v>1</v>
      </c>
      <c r="DD94">
        <v>132</v>
      </c>
    </row>
    <row r="95" spans="1:108" x14ac:dyDescent="0.25">
      <c r="A95" t="s">
        <v>3720</v>
      </c>
      <c r="B95">
        <v>90</v>
      </c>
      <c r="C95">
        <v>2122</v>
      </c>
      <c r="D95">
        <v>3646</v>
      </c>
      <c r="E95">
        <v>6502</v>
      </c>
      <c r="F95">
        <v>4334</v>
      </c>
      <c r="G95">
        <v>599</v>
      </c>
      <c r="H95">
        <v>3802</v>
      </c>
      <c r="I95">
        <v>15</v>
      </c>
      <c r="J95">
        <v>0</v>
      </c>
      <c r="K95">
        <v>33</v>
      </c>
      <c r="L95">
        <v>33</v>
      </c>
      <c r="M95">
        <v>0</v>
      </c>
      <c r="N95">
        <v>0</v>
      </c>
      <c r="O95">
        <v>0</v>
      </c>
      <c r="P95">
        <v>0</v>
      </c>
      <c r="Q95">
        <v>-3</v>
      </c>
      <c r="R95">
        <v>-3</v>
      </c>
      <c r="S95">
        <v>0</v>
      </c>
      <c r="T95">
        <v>48</v>
      </c>
      <c r="U95">
        <v>0</v>
      </c>
      <c r="V95">
        <v>38</v>
      </c>
      <c r="W95">
        <v>12</v>
      </c>
      <c r="X95">
        <v>1</v>
      </c>
      <c r="Y95">
        <v>1</v>
      </c>
      <c r="Z95">
        <v>1</v>
      </c>
      <c r="AA95">
        <v>0</v>
      </c>
      <c r="AB95">
        <v>120</v>
      </c>
      <c r="AC95">
        <v>6</v>
      </c>
      <c r="AD95">
        <v>-3</v>
      </c>
      <c r="AE95">
        <v>-3</v>
      </c>
      <c r="AF95">
        <v>282</v>
      </c>
      <c r="AG95">
        <v>1</v>
      </c>
      <c r="AH95">
        <v>1</v>
      </c>
      <c r="AI95">
        <v>1</v>
      </c>
      <c r="AJ95">
        <v>150</v>
      </c>
      <c r="AK95">
        <v>-3</v>
      </c>
      <c r="AL95">
        <v>-3</v>
      </c>
      <c r="AM95">
        <v>-3</v>
      </c>
      <c r="AN95">
        <v>1</v>
      </c>
      <c r="AO95">
        <v>0</v>
      </c>
      <c r="AP95">
        <v>0</v>
      </c>
      <c r="AQ95">
        <v>0</v>
      </c>
      <c r="AR95">
        <v>3</v>
      </c>
      <c r="AS95">
        <v>0</v>
      </c>
      <c r="AT95">
        <v>75</v>
      </c>
      <c r="AU95">
        <v>0</v>
      </c>
      <c r="AV95">
        <v>120</v>
      </c>
      <c r="AW95">
        <v>3</v>
      </c>
      <c r="AX95">
        <v>6</v>
      </c>
      <c r="AY95">
        <v>-3</v>
      </c>
      <c r="AZ95">
        <v>-3</v>
      </c>
      <c r="BA95">
        <v>45</v>
      </c>
      <c r="BB95">
        <v>330</v>
      </c>
      <c r="BC95">
        <v>350</v>
      </c>
      <c r="BD95">
        <v>0</v>
      </c>
      <c r="BE95">
        <v>-90</v>
      </c>
      <c r="BH95">
        <v>15</v>
      </c>
      <c r="BI95">
        <v>0</v>
      </c>
      <c r="BJ95">
        <v>0</v>
      </c>
      <c r="BK95">
        <v>0</v>
      </c>
      <c r="BL95">
        <v>1</v>
      </c>
      <c r="BM95">
        <v>0</v>
      </c>
      <c r="BN95">
        <v>60</v>
      </c>
      <c r="BO95">
        <v>1</v>
      </c>
      <c r="BP95">
        <v>-3</v>
      </c>
      <c r="BQ95">
        <v>-3</v>
      </c>
      <c r="BR95">
        <v>20</v>
      </c>
      <c r="BS95">
        <v>75</v>
      </c>
      <c r="BT95">
        <v>0</v>
      </c>
      <c r="BU95">
        <v>0</v>
      </c>
      <c r="BV95">
        <v>0</v>
      </c>
      <c r="BW95">
        <v>1</v>
      </c>
      <c r="BX95">
        <v>1</v>
      </c>
      <c r="BY95">
        <v>1</v>
      </c>
      <c r="BZ95">
        <v>1</v>
      </c>
      <c r="CA95">
        <v>120</v>
      </c>
      <c r="CB95">
        <v>11</v>
      </c>
      <c r="CC95">
        <v>-3</v>
      </c>
      <c r="CD95">
        <v>-3</v>
      </c>
      <c r="CE95">
        <v>270</v>
      </c>
      <c r="CF95">
        <v>1</v>
      </c>
      <c r="CG95">
        <v>1</v>
      </c>
      <c r="CH95">
        <v>1</v>
      </c>
      <c r="CI95">
        <v>150</v>
      </c>
      <c r="CJ95">
        <v>-3</v>
      </c>
      <c r="CK95">
        <v>-3</v>
      </c>
      <c r="CL95">
        <v>-3</v>
      </c>
      <c r="CM95">
        <v>0</v>
      </c>
      <c r="CN95">
        <v>1</v>
      </c>
      <c r="CO95">
        <v>0</v>
      </c>
      <c r="CP95">
        <v>0</v>
      </c>
      <c r="CQ95">
        <v>0</v>
      </c>
      <c r="CR95">
        <v>3</v>
      </c>
      <c r="CS95">
        <v>0</v>
      </c>
      <c r="CT95">
        <v>75</v>
      </c>
      <c r="CU95">
        <v>180</v>
      </c>
      <c r="CV95">
        <v>4</v>
      </c>
      <c r="CW95">
        <v>12</v>
      </c>
      <c r="CX95">
        <v>-3</v>
      </c>
      <c r="CY95">
        <v>-3</v>
      </c>
      <c r="CZ95">
        <v>0</v>
      </c>
      <c r="DA95">
        <v>420</v>
      </c>
      <c r="DB95">
        <v>520</v>
      </c>
      <c r="DC95">
        <v>1</v>
      </c>
      <c r="DD95">
        <v>90</v>
      </c>
    </row>
    <row r="96" spans="1:108" x14ac:dyDescent="0.25">
      <c r="A96" t="s">
        <v>3720</v>
      </c>
      <c r="B96">
        <v>91</v>
      </c>
      <c r="C96">
        <v>6348</v>
      </c>
      <c r="D96">
        <v>3196</v>
      </c>
      <c r="E96">
        <v>3721</v>
      </c>
      <c r="F96">
        <v>1648</v>
      </c>
      <c r="G96">
        <v>3490</v>
      </c>
      <c r="H96">
        <v>5468</v>
      </c>
      <c r="I96">
        <v>15</v>
      </c>
      <c r="J96">
        <v>0</v>
      </c>
      <c r="K96">
        <v>0</v>
      </c>
      <c r="L96">
        <v>0</v>
      </c>
      <c r="M96">
        <v>1</v>
      </c>
      <c r="N96">
        <v>0</v>
      </c>
      <c r="O96">
        <v>60</v>
      </c>
      <c r="P96">
        <v>1</v>
      </c>
      <c r="Q96">
        <v>-3</v>
      </c>
      <c r="R96">
        <v>-3</v>
      </c>
      <c r="S96">
        <v>20</v>
      </c>
      <c r="T96">
        <v>75</v>
      </c>
      <c r="U96">
        <v>0</v>
      </c>
      <c r="V96">
        <v>0</v>
      </c>
      <c r="W96">
        <v>0</v>
      </c>
      <c r="X96">
        <v>1</v>
      </c>
      <c r="Y96">
        <v>1</v>
      </c>
      <c r="Z96">
        <v>1</v>
      </c>
      <c r="AA96">
        <v>0</v>
      </c>
      <c r="AB96">
        <v>80</v>
      </c>
      <c r="AC96">
        <v>5</v>
      </c>
      <c r="AD96">
        <v>-3</v>
      </c>
      <c r="AE96">
        <v>-3</v>
      </c>
      <c r="AF96">
        <v>180</v>
      </c>
      <c r="AG96">
        <v>1</v>
      </c>
      <c r="AH96">
        <v>1</v>
      </c>
      <c r="AI96">
        <v>0</v>
      </c>
      <c r="AJ96">
        <v>100</v>
      </c>
      <c r="AK96">
        <v>-3</v>
      </c>
      <c r="AL96">
        <v>-3</v>
      </c>
      <c r="AM96">
        <v>-3</v>
      </c>
      <c r="AN96">
        <v>0</v>
      </c>
      <c r="AO96">
        <v>0</v>
      </c>
      <c r="AP96">
        <v>1</v>
      </c>
      <c r="AQ96">
        <v>5</v>
      </c>
      <c r="AR96">
        <v>0</v>
      </c>
      <c r="AS96">
        <v>0</v>
      </c>
      <c r="AT96">
        <v>5</v>
      </c>
      <c r="AU96">
        <v>25</v>
      </c>
      <c r="AV96">
        <v>140</v>
      </c>
      <c r="AW96">
        <v>3</v>
      </c>
      <c r="AX96">
        <v>6</v>
      </c>
      <c r="AY96">
        <v>-3</v>
      </c>
      <c r="AZ96">
        <v>-3</v>
      </c>
      <c r="BA96">
        <v>0</v>
      </c>
      <c r="BB96">
        <v>280</v>
      </c>
      <c r="BC96">
        <v>280</v>
      </c>
      <c r="BD96">
        <v>1</v>
      </c>
      <c r="BE96">
        <v>3</v>
      </c>
      <c r="BH96">
        <v>10</v>
      </c>
      <c r="BI96">
        <v>0</v>
      </c>
      <c r="BJ96">
        <v>1</v>
      </c>
      <c r="BK96">
        <v>1</v>
      </c>
      <c r="BL96">
        <v>1</v>
      </c>
      <c r="BM96">
        <v>0</v>
      </c>
      <c r="BN96">
        <v>60</v>
      </c>
      <c r="BO96">
        <v>1</v>
      </c>
      <c r="BP96">
        <v>-3</v>
      </c>
      <c r="BQ96">
        <v>-3</v>
      </c>
      <c r="BR96">
        <v>20</v>
      </c>
      <c r="BS96">
        <v>71</v>
      </c>
      <c r="BT96">
        <v>1</v>
      </c>
      <c r="BU96">
        <v>64</v>
      </c>
      <c r="BV96">
        <v>21</v>
      </c>
      <c r="BW96">
        <v>1</v>
      </c>
      <c r="BX96">
        <v>1</v>
      </c>
      <c r="BY96">
        <v>1</v>
      </c>
      <c r="BZ96">
        <v>0</v>
      </c>
      <c r="CA96">
        <v>80</v>
      </c>
      <c r="CB96">
        <v>5</v>
      </c>
      <c r="CC96">
        <v>-3</v>
      </c>
      <c r="CD96">
        <v>-3</v>
      </c>
      <c r="CE96">
        <v>201</v>
      </c>
      <c r="CF96">
        <v>1</v>
      </c>
      <c r="CG96">
        <v>1</v>
      </c>
      <c r="CH96">
        <v>0</v>
      </c>
      <c r="CI96">
        <v>100</v>
      </c>
      <c r="CJ96">
        <v>-3</v>
      </c>
      <c r="CK96">
        <v>-3</v>
      </c>
      <c r="CL96">
        <v>-3</v>
      </c>
      <c r="CM96">
        <v>0</v>
      </c>
      <c r="CN96">
        <v>0</v>
      </c>
      <c r="CO96">
        <v>5</v>
      </c>
      <c r="CP96">
        <v>1</v>
      </c>
      <c r="CQ96">
        <v>0</v>
      </c>
      <c r="CR96">
        <v>0</v>
      </c>
      <c r="CS96">
        <v>25</v>
      </c>
      <c r="CT96">
        <v>5</v>
      </c>
      <c r="CU96">
        <v>140</v>
      </c>
      <c r="CV96">
        <v>3</v>
      </c>
      <c r="CW96">
        <v>6</v>
      </c>
      <c r="CX96">
        <v>-3</v>
      </c>
      <c r="CY96">
        <v>-3</v>
      </c>
      <c r="CZ96">
        <v>22</v>
      </c>
      <c r="DA96">
        <v>277</v>
      </c>
      <c r="DB96">
        <v>277</v>
      </c>
      <c r="DC96">
        <v>0</v>
      </c>
      <c r="DD96">
        <v>-3</v>
      </c>
    </row>
    <row r="97" spans="1:108" x14ac:dyDescent="0.25">
      <c r="A97" t="s">
        <v>3720</v>
      </c>
      <c r="B97">
        <v>92</v>
      </c>
      <c r="C97">
        <v>5526</v>
      </c>
      <c r="D97">
        <v>1425</v>
      </c>
      <c r="E97">
        <v>1311</v>
      </c>
      <c r="F97">
        <v>3128</v>
      </c>
      <c r="G97">
        <v>3925</v>
      </c>
      <c r="H97">
        <v>179</v>
      </c>
      <c r="I97">
        <v>15</v>
      </c>
      <c r="J97">
        <v>0</v>
      </c>
      <c r="K97">
        <v>3</v>
      </c>
      <c r="L97">
        <v>3</v>
      </c>
      <c r="M97">
        <v>1</v>
      </c>
      <c r="N97">
        <v>0</v>
      </c>
      <c r="O97">
        <v>60</v>
      </c>
      <c r="P97">
        <v>1</v>
      </c>
      <c r="Q97">
        <v>-3</v>
      </c>
      <c r="R97">
        <v>-3</v>
      </c>
      <c r="S97">
        <v>20</v>
      </c>
      <c r="T97">
        <v>78</v>
      </c>
      <c r="U97">
        <v>0</v>
      </c>
      <c r="V97">
        <v>0</v>
      </c>
      <c r="W97">
        <v>0</v>
      </c>
      <c r="X97">
        <v>1</v>
      </c>
      <c r="Y97">
        <v>1</v>
      </c>
      <c r="Z97">
        <v>1</v>
      </c>
      <c r="AA97">
        <v>0</v>
      </c>
      <c r="AB97">
        <v>80</v>
      </c>
      <c r="AC97">
        <v>5</v>
      </c>
      <c r="AD97">
        <v>-3</v>
      </c>
      <c r="AE97">
        <v>-3</v>
      </c>
      <c r="AF97">
        <v>180</v>
      </c>
      <c r="AG97">
        <v>1</v>
      </c>
      <c r="AH97">
        <v>0</v>
      </c>
      <c r="AI97">
        <v>1</v>
      </c>
      <c r="AJ97">
        <v>100</v>
      </c>
      <c r="AK97">
        <v>-3</v>
      </c>
      <c r="AL97">
        <v>-3</v>
      </c>
      <c r="AM97">
        <v>-3</v>
      </c>
      <c r="AN97">
        <v>0</v>
      </c>
      <c r="AO97">
        <v>0</v>
      </c>
      <c r="AP97">
        <v>0</v>
      </c>
      <c r="AQ97">
        <v>0</v>
      </c>
      <c r="AR97">
        <v>0</v>
      </c>
      <c r="AS97">
        <v>0</v>
      </c>
      <c r="AT97">
        <v>0</v>
      </c>
      <c r="AU97">
        <v>0</v>
      </c>
      <c r="AV97">
        <v>140</v>
      </c>
      <c r="AW97">
        <v>3</v>
      </c>
      <c r="AX97">
        <v>6</v>
      </c>
      <c r="AY97">
        <v>-3</v>
      </c>
      <c r="AZ97">
        <v>-3</v>
      </c>
      <c r="BA97">
        <v>3</v>
      </c>
      <c r="BB97">
        <v>258</v>
      </c>
      <c r="BC97">
        <v>258</v>
      </c>
      <c r="BD97">
        <v>0</v>
      </c>
      <c r="BE97">
        <v>-52</v>
      </c>
      <c r="BH97">
        <v>15</v>
      </c>
      <c r="BI97">
        <v>0</v>
      </c>
      <c r="BJ97">
        <v>8</v>
      </c>
      <c r="BK97">
        <v>8</v>
      </c>
      <c r="BL97">
        <v>1</v>
      </c>
      <c r="BM97">
        <v>0</v>
      </c>
      <c r="BN97">
        <v>60</v>
      </c>
      <c r="BO97">
        <v>1</v>
      </c>
      <c r="BP97">
        <v>-3</v>
      </c>
      <c r="BQ97">
        <v>-3</v>
      </c>
      <c r="BR97">
        <v>20</v>
      </c>
      <c r="BS97">
        <v>83</v>
      </c>
      <c r="BT97">
        <v>0</v>
      </c>
      <c r="BU97">
        <v>21</v>
      </c>
      <c r="BV97">
        <v>7</v>
      </c>
      <c r="BW97">
        <v>1</v>
      </c>
      <c r="BX97">
        <v>1</v>
      </c>
      <c r="BY97">
        <v>1</v>
      </c>
      <c r="BZ97">
        <v>1</v>
      </c>
      <c r="CA97">
        <v>120</v>
      </c>
      <c r="CB97">
        <v>11</v>
      </c>
      <c r="CC97">
        <v>-3</v>
      </c>
      <c r="CD97">
        <v>-3</v>
      </c>
      <c r="CE97">
        <v>227</v>
      </c>
      <c r="CF97">
        <v>1</v>
      </c>
      <c r="CG97">
        <v>0</v>
      </c>
      <c r="CH97">
        <v>1</v>
      </c>
      <c r="CI97">
        <v>100</v>
      </c>
      <c r="CJ97">
        <v>-3</v>
      </c>
      <c r="CK97">
        <v>-3</v>
      </c>
      <c r="CL97">
        <v>-3</v>
      </c>
      <c r="CM97">
        <v>0</v>
      </c>
      <c r="CN97">
        <v>1</v>
      </c>
      <c r="CO97">
        <v>0</v>
      </c>
      <c r="CP97">
        <v>0</v>
      </c>
      <c r="CQ97">
        <v>0</v>
      </c>
      <c r="CR97">
        <v>0</v>
      </c>
      <c r="CS97">
        <v>0</v>
      </c>
      <c r="CT97">
        <v>0</v>
      </c>
      <c r="CU97">
        <v>180</v>
      </c>
      <c r="CV97">
        <v>4</v>
      </c>
      <c r="CW97">
        <v>12</v>
      </c>
      <c r="CX97">
        <v>-3</v>
      </c>
      <c r="CY97">
        <v>-3</v>
      </c>
      <c r="CZ97">
        <v>15</v>
      </c>
      <c r="DA97">
        <v>310</v>
      </c>
      <c r="DB97">
        <v>410</v>
      </c>
      <c r="DC97">
        <v>1</v>
      </c>
      <c r="DD97">
        <v>52</v>
      </c>
    </row>
    <row r="98" spans="1:108" x14ac:dyDescent="0.25">
      <c r="A98" t="s">
        <v>3720</v>
      </c>
      <c r="B98">
        <v>93</v>
      </c>
      <c r="C98">
        <v>1746</v>
      </c>
      <c r="D98">
        <v>4910</v>
      </c>
      <c r="E98">
        <v>5293</v>
      </c>
      <c r="F98">
        <v>4125</v>
      </c>
      <c r="G98">
        <v>2471</v>
      </c>
      <c r="H98">
        <v>4091</v>
      </c>
      <c r="I98">
        <v>10</v>
      </c>
      <c r="J98">
        <v>0</v>
      </c>
      <c r="K98">
        <v>13</v>
      </c>
      <c r="L98">
        <v>13</v>
      </c>
      <c r="M98">
        <v>0</v>
      </c>
      <c r="N98">
        <v>0</v>
      </c>
      <c r="O98">
        <v>0</v>
      </c>
      <c r="P98">
        <v>0</v>
      </c>
      <c r="Q98">
        <v>-3</v>
      </c>
      <c r="R98">
        <v>-3</v>
      </c>
      <c r="S98">
        <v>0</v>
      </c>
      <c r="T98">
        <v>23</v>
      </c>
      <c r="U98">
        <v>0</v>
      </c>
      <c r="V98">
        <v>14</v>
      </c>
      <c r="W98">
        <v>4</v>
      </c>
      <c r="X98">
        <v>1</v>
      </c>
      <c r="Y98">
        <v>1</v>
      </c>
      <c r="Z98">
        <v>1</v>
      </c>
      <c r="AA98">
        <v>1</v>
      </c>
      <c r="AB98">
        <v>160</v>
      </c>
      <c r="AC98">
        <v>12</v>
      </c>
      <c r="AD98">
        <v>-3</v>
      </c>
      <c r="AE98">
        <v>-3</v>
      </c>
      <c r="AF98">
        <v>314</v>
      </c>
      <c r="AG98">
        <v>1</v>
      </c>
      <c r="AH98">
        <v>1</v>
      </c>
      <c r="AI98">
        <v>1</v>
      </c>
      <c r="AJ98">
        <v>150</v>
      </c>
      <c r="AK98">
        <v>-3</v>
      </c>
      <c r="AL98">
        <v>-3</v>
      </c>
      <c r="AM98">
        <v>-3</v>
      </c>
      <c r="AN98">
        <v>0</v>
      </c>
      <c r="AO98">
        <v>1</v>
      </c>
      <c r="AP98">
        <v>0</v>
      </c>
      <c r="AQ98">
        <v>0</v>
      </c>
      <c r="AR98">
        <v>0</v>
      </c>
      <c r="AS98">
        <v>0</v>
      </c>
      <c r="AT98">
        <v>0</v>
      </c>
      <c r="AU98">
        <v>0</v>
      </c>
      <c r="AV98">
        <v>160</v>
      </c>
      <c r="AW98">
        <v>4</v>
      </c>
      <c r="AX98">
        <v>12</v>
      </c>
      <c r="AY98">
        <v>-3</v>
      </c>
      <c r="AZ98">
        <v>-3</v>
      </c>
      <c r="BA98">
        <v>17</v>
      </c>
      <c r="BB98">
        <v>337</v>
      </c>
      <c r="BC98">
        <v>437</v>
      </c>
      <c r="BD98">
        <v>1</v>
      </c>
      <c r="BE98">
        <v>22</v>
      </c>
      <c r="BH98">
        <v>15</v>
      </c>
      <c r="BI98">
        <v>0</v>
      </c>
      <c r="BJ98">
        <v>19</v>
      </c>
      <c r="BK98">
        <v>19</v>
      </c>
      <c r="BL98">
        <v>1</v>
      </c>
      <c r="BM98">
        <v>0</v>
      </c>
      <c r="BN98">
        <v>60</v>
      </c>
      <c r="BO98">
        <v>1</v>
      </c>
      <c r="BP98">
        <v>-3</v>
      </c>
      <c r="BQ98">
        <v>-3</v>
      </c>
      <c r="BR98">
        <v>20</v>
      </c>
      <c r="BS98">
        <v>94</v>
      </c>
      <c r="BT98">
        <v>0</v>
      </c>
      <c r="BU98">
        <v>123</v>
      </c>
      <c r="BV98">
        <v>41</v>
      </c>
      <c r="BW98">
        <v>1</v>
      </c>
      <c r="BX98">
        <v>1</v>
      </c>
      <c r="BY98">
        <v>1</v>
      </c>
      <c r="BZ98">
        <v>0</v>
      </c>
      <c r="CA98">
        <v>80</v>
      </c>
      <c r="CB98">
        <v>5</v>
      </c>
      <c r="CC98">
        <v>-3</v>
      </c>
      <c r="CD98">
        <v>-3</v>
      </c>
      <c r="CE98">
        <v>221</v>
      </c>
      <c r="CF98">
        <v>1</v>
      </c>
      <c r="CG98">
        <v>0</v>
      </c>
      <c r="CH98">
        <v>1</v>
      </c>
      <c r="CI98">
        <v>100</v>
      </c>
      <c r="CJ98">
        <v>-3</v>
      </c>
      <c r="CK98">
        <v>-3</v>
      </c>
      <c r="CL98">
        <v>-3</v>
      </c>
      <c r="CM98">
        <v>1</v>
      </c>
      <c r="CN98">
        <v>0</v>
      </c>
      <c r="CO98">
        <v>0</v>
      </c>
      <c r="CP98">
        <v>0</v>
      </c>
      <c r="CQ98">
        <v>0</v>
      </c>
      <c r="CR98">
        <v>0</v>
      </c>
      <c r="CS98">
        <v>0</v>
      </c>
      <c r="CT98">
        <v>0</v>
      </c>
      <c r="CU98">
        <v>140</v>
      </c>
      <c r="CV98">
        <v>3</v>
      </c>
      <c r="CW98">
        <v>6</v>
      </c>
      <c r="CX98">
        <v>-3</v>
      </c>
      <c r="CY98">
        <v>-3</v>
      </c>
      <c r="CZ98">
        <v>60</v>
      </c>
      <c r="DA98">
        <v>315</v>
      </c>
      <c r="DB98">
        <v>335</v>
      </c>
      <c r="DC98">
        <v>0</v>
      </c>
      <c r="DD98">
        <v>-22</v>
      </c>
    </row>
    <row r="99" spans="1:108" x14ac:dyDescent="0.25">
      <c r="A99" t="s">
        <v>3720</v>
      </c>
      <c r="B99">
        <v>94</v>
      </c>
      <c r="C99">
        <v>2637</v>
      </c>
      <c r="D99">
        <v>932</v>
      </c>
      <c r="E99">
        <v>3238</v>
      </c>
      <c r="F99">
        <v>5607</v>
      </c>
      <c r="G99">
        <v>6443</v>
      </c>
      <c r="H99">
        <v>6704</v>
      </c>
      <c r="I99">
        <v>15</v>
      </c>
      <c r="J99">
        <v>0</v>
      </c>
      <c r="K99">
        <v>0</v>
      </c>
      <c r="L99">
        <v>0</v>
      </c>
      <c r="M99">
        <v>1</v>
      </c>
      <c r="N99">
        <v>0</v>
      </c>
      <c r="O99">
        <v>60</v>
      </c>
      <c r="P99">
        <v>1</v>
      </c>
      <c r="Q99">
        <v>-3</v>
      </c>
      <c r="R99">
        <v>-3</v>
      </c>
      <c r="S99">
        <v>20</v>
      </c>
      <c r="T99">
        <v>75</v>
      </c>
      <c r="U99">
        <v>0</v>
      </c>
      <c r="V99">
        <v>15</v>
      </c>
      <c r="W99">
        <v>5</v>
      </c>
      <c r="X99">
        <v>1</v>
      </c>
      <c r="Y99">
        <v>1</v>
      </c>
      <c r="Z99">
        <v>1</v>
      </c>
      <c r="AA99">
        <v>1</v>
      </c>
      <c r="AB99">
        <v>120</v>
      </c>
      <c r="AC99">
        <v>11</v>
      </c>
      <c r="AD99">
        <v>-3</v>
      </c>
      <c r="AE99">
        <v>-3</v>
      </c>
      <c r="AF99">
        <v>225</v>
      </c>
      <c r="AG99">
        <v>1</v>
      </c>
      <c r="AH99">
        <v>1</v>
      </c>
      <c r="AI99">
        <v>0</v>
      </c>
      <c r="AJ99">
        <v>100</v>
      </c>
      <c r="AK99">
        <v>-3</v>
      </c>
      <c r="AL99">
        <v>-3</v>
      </c>
      <c r="AM99">
        <v>-3</v>
      </c>
      <c r="AN99">
        <v>0</v>
      </c>
      <c r="AO99">
        <v>1</v>
      </c>
      <c r="AP99">
        <v>0</v>
      </c>
      <c r="AQ99">
        <v>0</v>
      </c>
      <c r="AR99">
        <v>0</v>
      </c>
      <c r="AS99">
        <v>1</v>
      </c>
      <c r="AT99">
        <v>0</v>
      </c>
      <c r="AU99">
        <v>25</v>
      </c>
      <c r="AV99">
        <v>180</v>
      </c>
      <c r="AW99">
        <v>4</v>
      </c>
      <c r="AX99">
        <v>12</v>
      </c>
      <c r="AY99">
        <v>-3</v>
      </c>
      <c r="AZ99">
        <v>-3</v>
      </c>
      <c r="BA99">
        <v>5</v>
      </c>
      <c r="BB99">
        <v>325</v>
      </c>
      <c r="BC99">
        <v>425</v>
      </c>
      <c r="BD99">
        <v>1</v>
      </c>
      <c r="BE99">
        <v>45</v>
      </c>
      <c r="BH99">
        <v>10</v>
      </c>
      <c r="BI99">
        <v>0</v>
      </c>
      <c r="BJ99">
        <v>0</v>
      </c>
      <c r="BK99">
        <v>0</v>
      </c>
      <c r="BL99">
        <v>0</v>
      </c>
      <c r="BM99">
        <v>0</v>
      </c>
      <c r="BN99">
        <v>0</v>
      </c>
      <c r="BO99">
        <v>0</v>
      </c>
      <c r="BP99">
        <v>-3</v>
      </c>
      <c r="BQ99">
        <v>-3</v>
      </c>
      <c r="BR99">
        <v>0</v>
      </c>
      <c r="BS99">
        <v>10</v>
      </c>
      <c r="BT99">
        <v>0</v>
      </c>
      <c r="BU99">
        <v>0</v>
      </c>
      <c r="BV99">
        <v>0</v>
      </c>
      <c r="BW99">
        <v>1</v>
      </c>
      <c r="BX99">
        <v>1</v>
      </c>
      <c r="BY99">
        <v>1</v>
      </c>
      <c r="BZ99">
        <v>0</v>
      </c>
      <c r="CA99">
        <v>120</v>
      </c>
      <c r="CB99">
        <v>6</v>
      </c>
      <c r="CC99">
        <v>-3</v>
      </c>
      <c r="CD99">
        <v>-3</v>
      </c>
      <c r="CE99">
        <v>270</v>
      </c>
      <c r="CF99">
        <v>1</v>
      </c>
      <c r="CG99">
        <v>1</v>
      </c>
      <c r="CH99">
        <v>1</v>
      </c>
      <c r="CI99">
        <v>150</v>
      </c>
      <c r="CJ99">
        <v>-3</v>
      </c>
      <c r="CK99">
        <v>-3</v>
      </c>
      <c r="CL99">
        <v>-3</v>
      </c>
      <c r="CM99">
        <v>0</v>
      </c>
      <c r="CN99">
        <v>0</v>
      </c>
      <c r="CO99">
        <v>0</v>
      </c>
      <c r="CP99">
        <v>0</v>
      </c>
      <c r="CQ99">
        <v>1</v>
      </c>
      <c r="CR99">
        <v>0</v>
      </c>
      <c r="CS99">
        <v>25</v>
      </c>
      <c r="CT99">
        <v>0</v>
      </c>
      <c r="CU99">
        <v>120</v>
      </c>
      <c r="CV99">
        <v>3</v>
      </c>
      <c r="CW99">
        <v>6</v>
      </c>
      <c r="CX99">
        <v>-3</v>
      </c>
      <c r="CY99">
        <v>-3</v>
      </c>
      <c r="CZ99">
        <v>0</v>
      </c>
      <c r="DA99">
        <v>280</v>
      </c>
      <c r="DB99">
        <v>280</v>
      </c>
      <c r="DC99">
        <v>0</v>
      </c>
      <c r="DD99">
        <v>-45</v>
      </c>
    </row>
    <row r="100" spans="1:108" x14ac:dyDescent="0.25">
      <c r="A100" t="s">
        <v>3720</v>
      </c>
      <c r="B100">
        <v>95</v>
      </c>
      <c r="C100">
        <v>3648</v>
      </c>
      <c r="D100">
        <v>1690</v>
      </c>
      <c r="E100">
        <v>987</v>
      </c>
      <c r="F100">
        <v>2557</v>
      </c>
      <c r="G100">
        <v>3024</v>
      </c>
      <c r="H100">
        <v>6396</v>
      </c>
      <c r="I100">
        <v>15</v>
      </c>
      <c r="J100">
        <v>0</v>
      </c>
      <c r="K100">
        <v>45</v>
      </c>
      <c r="L100">
        <v>45</v>
      </c>
      <c r="M100">
        <v>0</v>
      </c>
      <c r="N100">
        <v>0</v>
      </c>
      <c r="O100">
        <v>0</v>
      </c>
      <c r="P100">
        <v>0</v>
      </c>
      <c r="Q100">
        <v>-3</v>
      </c>
      <c r="R100">
        <v>-3</v>
      </c>
      <c r="S100">
        <v>0</v>
      </c>
      <c r="T100">
        <v>60</v>
      </c>
      <c r="U100">
        <v>0</v>
      </c>
      <c r="V100">
        <v>6</v>
      </c>
      <c r="W100">
        <v>2</v>
      </c>
      <c r="X100">
        <v>1</v>
      </c>
      <c r="Y100">
        <v>1</v>
      </c>
      <c r="Z100">
        <v>1</v>
      </c>
      <c r="AA100">
        <v>0</v>
      </c>
      <c r="AB100">
        <v>120</v>
      </c>
      <c r="AC100">
        <v>6</v>
      </c>
      <c r="AD100">
        <v>-3</v>
      </c>
      <c r="AE100">
        <v>-3</v>
      </c>
      <c r="AF100">
        <v>272</v>
      </c>
      <c r="AG100">
        <v>1</v>
      </c>
      <c r="AH100">
        <v>1</v>
      </c>
      <c r="AI100">
        <v>1</v>
      </c>
      <c r="AJ100">
        <v>150</v>
      </c>
      <c r="AK100">
        <v>-3</v>
      </c>
      <c r="AL100">
        <v>-3</v>
      </c>
      <c r="AM100">
        <v>-3</v>
      </c>
      <c r="AN100">
        <v>1</v>
      </c>
      <c r="AO100">
        <v>0</v>
      </c>
      <c r="AP100">
        <v>0</v>
      </c>
      <c r="AQ100">
        <v>0</v>
      </c>
      <c r="AR100">
        <v>0</v>
      </c>
      <c r="AS100">
        <v>0</v>
      </c>
      <c r="AT100">
        <v>0</v>
      </c>
      <c r="AU100">
        <v>0</v>
      </c>
      <c r="AV100">
        <v>120</v>
      </c>
      <c r="AW100">
        <v>3</v>
      </c>
      <c r="AX100">
        <v>6</v>
      </c>
      <c r="AY100">
        <v>-3</v>
      </c>
      <c r="AZ100">
        <v>-3</v>
      </c>
      <c r="BA100">
        <v>47</v>
      </c>
      <c r="BB100">
        <v>332</v>
      </c>
      <c r="BC100">
        <v>352</v>
      </c>
      <c r="BD100">
        <v>1</v>
      </c>
      <c r="BE100">
        <v>37</v>
      </c>
      <c r="BH100">
        <v>15</v>
      </c>
      <c r="BI100">
        <v>0</v>
      </c>
      <c r="BJ100">
        <v>0</v>
      </c>
      <c r="BK100">
        <v>0</v>
      </c>
      <c r="BL100">
        <v>1</v>
      </c>
      <c r="BM100">
        <v>0</v>
      </c>
      <c r="BN100">
        <v>60</v>
      </c>
      <c r="BO100">
        <v>1</v>
      </c>
      <c r="BP100">
        <v>-3</v>
      </c>
      <c r="BQ100">
        <v>-3</v>
      </c>
      <c r="BR100">
        <v>20</v>
      </c>
      <c r="BS100">
        <v>75</v>
      </c>
      <c r="BT100">
        <v>0</v>
      </c>
      <c r="BU100">
        <v>0</v>
      </c>
      <c r="BV100">
        <v>0</v>
      </c>
      <c r="BW100">
        <v>1</v>
      </c>
      <c r="BX100">
        <v>1</v>
      </c>
      <c r="BY100">
        <v>1</v>
      </c>
      <c r="BZ100">
        <v>1</v>
      </c>
      <c r="CA100">
        <v>120</v>
      </c>
      <c r="CB100">
        <v>11</v>
      </c>
      <c r="CC100">
        <v>-3</v>
      </c>
      <c r="CD100">
        <v>-3</v>
      </c>
      <c r="CE100">
        <v>220</v>
      </c>
      <c r="CF100">
        <v>1</v>
      </c>
      <c r="CG100">
        <v>1</v>
      </c>
      <c r="CH100">
        <v>0</v>
      </c>
      <c r="CI100">
        <v>100</v>
      </c>
      <c r="CJ100">
        <v>-3</v>
      </c>
      <c r="CK100">
        <v>-3</v>
      </c>
      <c r="CL100">
        <v>-3</v>
      </c>
      <c r="CM100">
        <v>0</v>
      </c>
      <c r="CN100">
        <v>1</v>
      </c>
      <c r="CO100">
        <v>0</v>
      </c>
      <c r="CP100">
        <v>0</v>
      </c>
      <c r="CQ100">
        <v>0</v>
      </c>
      <c r="CR100">
        <v>0</v>
      </c>
      <c r="CS100">
        <v>0</v>
      </c>
      <c r="CT100">
        <v>0</v>
      </c>
      <c r="CU100">
        <v>180</v>
      </c>
      <c r="CV100">
        <v>4</v>
      </c>
      <c r="CW100">
        <v>12</v>
      </c>
      <c r="CX100">
        <v>-3</v>
      </c>
      <c r="CY100">
        <v>-3</v>
      </c>
      <c r="CZ100">
        <v>0</v>
      </c>
      <c r="DA100">
        <v>295</v>
      </c>
      <c r="DB100">
        <v>395</v>
      </c>
      <c r="DC100">
        <v>0</v>
      </c>
      <c r="DD100">
        <v>-37</v>
      </c>
    </row>
    <row r="101" spans="1:108" x14ac:dyDescent="0.25">
      <c r="A101" t="s">
        <v>3720</v>
      </c>
      <c r="B101">
        <v>96</v>
      </c>
      <c r="C101">
        <v>5006</v>
      </c>
      <c r="D101">
        <v>3256</v>
      </c>
      <c r="E101">
        <v>3035</v>
      </c>
      <c r="F101">
        <v>6314</v>
      </c>
      <c r="G101">
        <v>4990</v>
      </c>
      <c r="H101">
        <v>1700</v>
      </c>
      <c r="I101">
        <v>15</v>
      </c>
      <c r="J101">
        <v>0</v>
      </c>
      <c r="K101">
        <v>0</v>
      </c>
      <c r="L101">
        <v>0</v>
      </c>
      <c r="M101">
        <v>1</v>
      </c>
      <c r="N101">
        <v>0</v>
      </c>
      <c r="O101">
        <v>60</v>
      </c>
      <c r="P101">
        <v>1</v>
      </c>
      <c r="Q101">
        <v>-3</v>
      </c>
      <c r="R101">
        <v>-3</v>
      </c>
      <c r="S101">
        <v>20</v>
      </c>
      <c r="T101">
        <v>75</v>
      </c>
      <c r="U101">
        <v>0</v>
      </c>
      <c r="V101">
        <v>0</v>
      </c>
      <c r="W101">
        <v>0</v>
      </c>
      <c r="X101">
        <v>1</v>
      </c>
      <c r="Y101">
        <v>1</v>
      </c>
      <c r="Z101">
        <v>1</v>
      </c>
      <c r="AA101">
        <v>0</v>
      </c>
      <c r="AB101">
        <v>80</v>
      </c>
      <c r="AC101">
        <v>5</v>
      </c>
      <c r="AD101">
        <v>-3</v>
      </c>
      <c r="AE101">
        <v>-3</v>
      </c>
      <c r="AF101">
        <v>180</v>
      </c>
      <c r="AG101">
        <v>1</v>
      </c>
      <c r="AH101">
        <v>1</v>
      </c>
      <c r="AI101">
        <v>0</v>
      </c>
      <c r="AJ101">
        <v>100</v>
      </c>
      <c r="AK101">
        <v>-3</v>
      </c>
      <c r="AL101">
        <v>-3</v>
      </c>
      <c r="AM101">
        <v>-3</v>
      </c>
      <c r="AN101">
        <v>0</v>
      </c>
      <c r="AO101">
        <v>0</v>
      </c>
      <c r="AP101">
        <v>0</v>
      </c>
      <c r="AQ101">
        <v>0</v>
      </c>
      <c r="AR101">
        <v>0</v>
      </c>
      <c r="AS101">
        <v>0</v>
      </c>
      <c r="AT101">
        <v>0</v>
      </c>
      <c r="AU101">
        <v>0</v>
      </c>
      <c r="AV101">
        <v>140</v>
      </c>
      <c r="AW101">
        <v>3</v>
      </c>
      <c r="AX101">
        <v>6</v>
      </c>
      <c r="AY101">
        <v>-3</v>
      </c>
      <c r="AZ101">
        <v>-3</v>
      </c>
      <c r="BA101">
        <v>0</v>
      </c>
      <c r="BB101">
        <v>255</v>
      </c>
      <c r="BC101">
        <v>255</v>
      </c>
      <c r="BD101">
        <v>0</v>
      </c>
      <c r="BE101">
        <v>-50</v>
      </c>
      <c r="BH101">
        <v>15</v>
      </c>
      <c r="BI101">
        <v>0</v>
      </c>
      <c r="BJ101">
        <v>0</v>
      </c>
      <c r="BK101">
        <v>0</v>
      </c>
      <c r="BL101">
        <v>1</v>
      </c>
      <c r="BM101">
        <v>0</v>
      </c>
      <c r="BN101">
        <v>60</v>
      </c>
      <c r="BO101">
        <v>1</v>
      </c>
      <c r="BP101">
        <v>-3</v>
      </c>
      <c r="BQ101">
        <v>-3</v>
      </c>
      <c r="BR101">
        <v>20</v>
      </c>
      <c r="BS101">
        <v>75</v>
      </c>
      <c r="BT101">
        <v>0</v>
      </c>
      <c r="BU101">
        <v>0</v>
      </c>
      <c r="BV101">
        <v>0</v>
      </c>
      <c r="BW101">
        <v>1</v>
      </c>
      <c r="BX101">
        <v>1</v>
      </c>
      <c r="BY101">
        <v>1</v>
      </c>
      <c r="BZ101">
        <v>0</v>
      </c>
      <c r="CA101">
        <v>80</v>
      </c>
      <c r="CB101">
        <v>5</v>
      </c>
      <c r="CC101">
        <v>-3</v>
      </c>
      <c r="CD101">
        <v>-3</v>
      </c>
      <c r="CE101">
        <v>230</v>
      </c>
      <c r="CF101">
        <v>1</v>
      </c>
      <c r="CG101">
        <v>1</v>
      </c>
      <c r="CH101">
        <v>1</v>
      </c>
      <c r="CI101">
        <v>150</v>
      </c>
      <c r="CJ101">
        <v>-3</v>
      </c>
      <c r="CK101">
        <v>-3</v>
      </c>
      <c r="CL101">
        <v>-3</v>
      </c>
      <c r="CM101">
        <v>0</v>
      </c>
      <c r="CN101">
        <v>0</v>
      </c>
      <c r="CO101">
        <v>0</v>
      </c>
      <c r="CP101">
        <v>0</v>
      </c>
      <c r="CQ101">
        <v>0</v>
      </c>
      <c r="CR101">
        <v>0</v>
      </c>
      <c r="CS101">
        <v>0</v>
      </c>
      <c r="CT101">
        <v>0</v>
      </c>
      <c r="CU101">
        <v>140</v>
      </c>
      <c r="CV101">
        <v>3</v>
      </c>
      <c r="CW101">
        <v>6</v>
      </c>
      <c r="CX101">
        <v>-3</v>
      </c>
      <c r="CY101">
        <v>-3</v>
      </c>
      <c r="CZ101">
        <v>0</v>
      </c>
      <c r="DA101">
        <v>305</v>
      </c>
      <c r="DB101">
        <v>305</v>
      </c>
      <c r="DC101">
        <v>1</v>
      </c>
      <c r="DD101">
        <v>50</v>
      </c>
    </row>
    <row r="102" spans="1:108" x14ac:dyDescent="0.25">
      <c r="A102" t="s">
        <v>3720</v>
      </c>
      <c r="B102">
        <v>97</v>
      </c>
      <c r="C102">
        <v>4501</v>
      </c>
      <c r="D102">
        <v>971</v>
      </c>
      <c r="E102">
        <v>5511</v>
      </c>
      <c r="F102">
        <v>1671</v>
      </c>
      <c r="G102">
        <v>6695</v>
      </c>
      <c r="H102">
        <v>5627</v>
      </c>
      <c r="I102">
        <v>15</v>
      </c>
      <c r="J102">
        <v>0</v>
      </c>
      <c r="K102">
        <v>24</v>
      </c>
      <c r="L102">
        <v>24</v>
      </c>
      <c r="M102">
        <v>0</v>
      </c>
      <c r="N102">
        <v>0</v>
      </c>
      <c r="O102">
        <v>0</v>
      </c>
      <c r="P102">
        <v>0</v>
      </c>
      <c r="Q102">
        <v>-3</v>
      </c>
      <c r="R102">
        <v>-3</v>
      </c>
      <c r="S102">
        <v>0</v>
      </c>
      <c r="T102">
        <v>39</v>
      </c>
      <c r="U102">
        <v>0</v>
      </c>
      <c r="V102">
        <v>18</v>
      </c>
      <c r="W102">
        <v>6</v>
      </c>
      <c r="X102">
        <v>1</v>
      </c>
      <c r="Y102">
        <v>1</v>
      </c>
      <c r="Z102">
        <v>1</v>
      </c>
      <c r="AA102">
        <v>1</v>
      </c>
      <c r="AB102">
        <v>160</v>
      </c>
      <c r="AC102">
        <v>12</v>
      </c>
      <c r="AD102">
        <v>-3</v>
      </c>
      <c r="AE102">
        <v>-3</v>
      </c>
      <c r="AF102">
        <v>266</v>
      </c>
      <c r="AG102">
        <v>1</v>
      </c>
      <c r="AH102">
        <v>0</v>
      </c>
      <c r="AI102">
        <v>1</v>
      </c>
      <c r="AJ102">
        <v>100</v>
      </c>
      <c r="AK102">
        <v>-3</v>
      </c>
      <c r="AL102">
        <v>-3</v>
      </c>
      <c r="AM102">
        <v>-3</v>
      </c>
      <c r="AN102">
        <v>0</v>
      </c>
      <c r="AO102">
        <v>1</v>
      </c>
      <c r="AP102">
        <v>1</v>
      </c>
      <c r="AQ102">
        <v>1</v>
      </c>
      <c r="AR102">
        <v>0</v>
      </c>
      <c r="AS102">
        <v>0</v>
      </c>
      <c r="AT102">
        <v>5</v>
      </c>
      <c r="AU102">
        <v>5</v>
      </c>
      <c r="AV102">
        <v>160</v>
      </c>
      <c r="AW102">
        <v>4</v>
      </c>
      <c r="AX102">
        <v>12</v>
      </c>
      <c r="AY102">
        <v>-3</v>
      </c>
      <c r="AZ102">
        <v>-3</v>
      </c>
      <c r="BA102">
        <v>30</v>
      </c>
      <c r="BB102">
        <v>310</v>
      </c>
      <c r="BC102">
        <v>410</v>
      </c>
      <c r="BD102">
        <v>1</v>
      </c>
      <c r="BE102">
        <v>50</v>
      </c>
      <c r="BH102">
        <v>15</v>
      </c>
      <c r="BI102">
        <v>0</v>
      </c>
      <c r="BJ102">
        <v>0</v>
      </c>
      <c r="BK102">
        <v>0</v>
      </c>
      <c r="BL102">
        <v>1</v>
      </c>
      <c r="BM102">
        <v>0</v>
      </c>
      <c r="BN102">
        <v>60</v>
      </c>
      <c r="BO102">
        <v>1</v>
      </c>
      <c r="BP102">
        <v>-3</v>
      </c>
      <c r="BQ102">
        <v>-3</v>
      </c>
      <c r="BR102">
        <v>20</v>
      </c>
      <c r="BS102">
        <v>75</v>
      </c>
      <c r="BT102">
        <v>0</v>
      </c>
      <c r="BU102">
        <v>0</v>
      </c>
      <c r="BV102">
        <v>0</v>
      </c>
      <c r="BW102">
        <v>1</v>
      </c>
      <c r="BX102">
        <v>1</v>
      </c>
      <c r="BY102">
        <v>1</v>
      </c>
      <c r="BZ102">
        <v>0</v>
      </c>
      <c r="CA102">
        <v>80</v>
      </c>
      <c r="CB102">
        <v>5</v>
      </c>
      <c r="CC102">
        <v>-3</v>
      </c>
      <c r="CD102">
        <v>-3</v>
      </c>
      <c r="CE102">
        <v>180</v>
      </c>
      <c r="CF102">
        <v>0</v>
      </c>
      <c r="CG102">
        <v>1</v>
      </c>
      <c r="CH102">
        <v>1</v>
      </c>
      <c r="CI102">
        <v>100</v>
      </c>
      <c r="CJ102">
        <v>-3</v>
      </c>
      <c r="CK102">
        <v>-3</v>
      </c>
      <c r="CL102">
        <v>-3</v>
      </c>
      <c r="CM102">
        <v>0</v>
      </c>
      <c r="CN102">
        <v>0</v>
      </c>
      <c r="CO102">
        <v>1</v>
      </c>
      <c r="CP102">
        <v>1</v>
      </c>
      <c r="CQ102">
        <v>0</v>
      </c>
      <c r="CR102">
        <v>0</v>
      </c>
      <c r="CS102">
        <v>5</v>
      </c>
      <c r="CT102">
        <v>5</v>
      </c>
      <c r="CU102">
        <v>140</v>
      </c>
      <c r="CV102">
        <v>3</v>
      </c>
      <c r="CW102">
        <v>6</v>
      </c>
      <c r="CX102">
        <v>-3</v>
      </c>
      <c r="CY102">
        <v>-3</v>
      </c>
      <c r="CZ102">
        <v>0</v>
      </c>
      <c r="DA102">
        <v>260</v>
      </c>
      <c r="DB102">
        <v>260</v>
      </c>
      <c r="DC102">
        <v>0</v>
      </c>
      <c r="DD102">
        <v>-50</v>
      </c>
    </row>
    <row r="103" spans="1:108" x14ac:dyDescent="0.25">
      <c r="A103" t="s">
        <v>3720</v>
      </c>
      <c r="B103">
        <v>98</v>
      </c>
      <c r="C103">
        <v>6414</v>
      </c>
      <c r="D103">
        <v>1266</v>
      </c>
      <c r="E103">
        <v>5985</v>
      </c>
      <c r="F103">
        <v>2359</v>
      </c>
      <c r="G103">
        <v>4063</v>
      </c>
      <c r="H103">
        <v>6530</v>
      </c>
      <c r="I103">
        <v>15</v>
      </c>
      <c r="J103">
        <v>0</v>
      </c>
      <c r="K103">
        <v>0</v>
      </c>
      <c r="L103">
        <v>0</v>
      </c>
      <c r="M103">
        <v>0</v>
      </c>
      <c r="N103">
        <v>0</v>
      </c>
      <c r="O103">
        <v>0</v>
      </c>
      <c r="P103">
        <v>0</v>
      </c>
      <c r="Q103">
        <v>-3</v>
      </c>
      <c r="R103">
        <v>-3</v>
      </c>
      <c r="S103">
        <v>0</v>
      </c>
      <c r="T103">
        <v>15</v>
      </c>
      <c r="U103">
        <v>0</v>
      </c>
      <c r="V103">
        <v>0</v>
      </c>
      <c r="W103">
        <v>0</v>
      </c>
      <c r="X103">
        <v>1</v>
      </c>
      <c r="Y103">
        <v>1</v>
      </c>
      <c r="Z103">
        <v>1</v>
      </c>
      <c r="AA103">
        <v>0</v>
      </c>
      <c r="AB103">
        <v>120</v>
      </c>
      <c r="AC103">
        <v>6</v>
      </c>
      <c r="AD103">
        <v>-3</v>
      </c>
      <c r="AE103">
        <v>-3</v>
      </c>
      <c r="AF103">
        <v>270</v>
      </c>
      <c r="AG103">
        <v>1</v>
      </c>
      <c r="AH103">
        <v>1</v>
      </c>
      <c r="AI103">
        <v>1</v>
      </c>
      <c r="AJ103">
        <v>150</v>
      </c>
      <c r="AK103">
        <v>-3</v>
      </c>
      <c r="AL103">
        <v>-3</v>
      </c>
      <c r="AM103">
        <v>-3</v>
      </c>
      <c r="AN103">
        <v>0</v>
      </c>
      <c r="AO103">
        <v>0</v>
      </c>
      <c r="AP103">
        <v>1</v>
      </c>
      <c r="AQ103">
        <v>0</v>
      </c>
      <c r="AR103">
        <v>0</v>
      </c>
      <c r="AS103">
        <v>0</v>
      </c>
      <c r="AT103">
        <v>5</v>
      </c>
      <c r="AU103">
        <v>0</v>
      </c>
      <c r="AV103">
        <v>120</v>
      </c>
      <c r="AW103">
        <v>3</v>
      </c>
      <c r="AX103">
        <v>6</v>
      </c>
      <c r="AY103">
        <v>-3</v>
      </c>
      <c r="AZ103">
        <v>-3</v>
      </c>
      <c r="BA103">
        <v>0</v>
      </c>
      <c r="BB103">
        <v>285</v>
      </c>
      <c r="BC103">
        <v>285</v>
      </c>
      <c r="BD103">
        <v>0</v>
      </c>
      <c r="BE103">
        <v>-65</v>
      </c>
      <c r="BH103">
        <v>15</v>
      </c>
      <c r="BI103">
        <v>0</v>
      </c>
      <c r="BJ103">
        <v>0</v>
      </c>
      <c r="BK103">
        <v>0</v>
      </c>
      <c r="BL103">
        <v>1</v>
      </c>
      <c r="BM103">
        <v>0</v>
      </c>
      <c r="BN103">
        <v>60</v>
      </c>
      <c r="BO103">
        <v>1</v>
      </c>
      <c r="BP103">
        <v>-3</v>
      </c>
      <c r="BQ103">
        <v>-3</v>
      </c>
      <c r="BR103">
        <v>20</v>
      </c>
      <c r="BS103">
        <v>75</v>
      </c>
      <c r="BT103">
        <v>0</v>
      </c>
      <c r="BU103">
        <v>0</v>
      </c>
      <c r="BV103">
        <v>0</v>
      </c>
      <c r="BW103">
        <v>1</v>
      </c>
      <c r="BX103">
        <v>1</v>
      </c>
      <c r="BY103">
        <v>1</v>
      </c>
      <c r="BZ103">
        <v>1</v>
      </c>
      <c r="CA103">
        <v>120</v>
      </c>
      <c r="CB103">
        <v>11</v>
      </c>
      <c r="CC103">
        <v>-3</v>
      </c>
      <c r="CD103">
        <v>-3</v>
      </c>
      <c r="CE103">
        <v>270</v>
      </c>
      <c r="CF103">
        <v>1</v>
      </c>
      <c r="CG103">
        <v>1</v>
      </c>
      <c r="CH103">
        <v>1</v>
      </c>
      <c r="CI103">
        <v>150</v>
      </c>
      <c r="CJ103">
        <v>-3</v>
      </c>
      <c r="CK103">
        <v>-3</v>
      </c>
      <c r="CL103">
        <v>-3</v>
      </c>
      <c r="CM103">
        <v>0</v>
      </c>
      <c r="CN103">
        <v>1</v>
      </c>
      <c r="CO103">
        <v>0</v>
      </c>
      <c r="CP103">
        <v>1</v>
      </c>
      <c r="CQ103">
        <v>0</v>
      </c>
      <c r="CR103">
        <v>0</v>
      </c>
      <c r="CS103">
        <v>0</v>
      </c>
      <c r="CT103">
        <v>5</v>
      </c>
      <c r="CU103">
        <v>180</v>
      </c>
      <c r="CV103">
        <v>4</v>
      </c>
      <c r="CW103">
        <v>12</v>
      </c>
      <c r="CX103">
        <v>-3</v>
      </c>
      <c r="CY103">
        <v>-3</v>
      </c>
      <c r="CZ103">
        <v>0</v>
      </c>
      <c r="DA103">
        <v>350</v>
      </c>
      <c r="DB103">
        <v>450</v>
      </c>
      <c r="DC103">
        <v>1</v>
      </c>
      <c r="DD103">
        <v>65</v>
      </c>
    </row>
    <row r="104" spans="1:108" x14ac:dyDescent="0.25">
      <c r="A104" t="s">
        <v>3720</v>
      </c>
      <c r="B104">
        <v>99</v>
      </c>
      <c r="C104">
        <v>2992</v>
      </c>
      <c r="D104">
        <v>4911</v>
      </c>
      <c r="E104">
        <v>3674</v>
      </c>
      <c r="F104">
        <v>1577</v>
      </c>
      <c r="G104">
        <v>6133</v>
      </c>
      <c r="H104">
        <v>2059</v>
      </c>
      <c r="I104">
        <v>15</v>
      </c>
      <c r="J104">
        <v>0</v>
      </c>
      <c r="K104">
        <v>1</v>
      </c>
      <c r="L104">
        <v>1</v>
      </c>
      <c r="M104">
        <v>1</v>
      </c>
      <c r="N104">
        <v>0</v>
      </c>
      <c r="O104">
        <v>60</v>
      </c>
      <c r="P104">
        <v>1</v>
      </c>
      <c r="Q104">
        <v>-3</v>
      </c>
      <c r="R104">
        <v>-3</v>
      </c>
      <c r="S104">
        <v>20</v>
      </c>
      <c r="T104">
        <v>76</v>
      </c>
      <c r="U104">
        <v>0</v>
      </c>
      <c r="V104">
        <v>7</v>
      </c>
      <c r="W104">
        <v>2</v>
      </c>
      <c r="X104">
        <v>1</v>
      </c>
      <c r="Y104">
        <v>1</v>
      </c>
      <c r="Z104">
        <v>1</v>
      </c>
      <c r="AA104">
        <v>1</v>
      </c>
      <c r="AB104">
        <v>120</v>
      </c>
      <c r="AC104">
        <v>11</v>
      </c>
      <c r="AD104">
        <v>-3</v>
      </c>
      <c r="AE104">
        <v>-3</v>
      </c>
      <c r="AF104">
        <v>222</v>
      </c>
      <c r="AG104">
        <v>0</v>
      </c>
      <c r="AH104">
        <v>1</v>
      </c>
      <c r="AI104">
        <v>1</v>
      </c>
      <c r="AJ104">
        <v>100</v>
      </c>
      <c r="AK104">
        <v>-3</v>
      </c>
      <c r="AL104">
        <v>-3</v>
      </c>
      <c r="AM104">
        <v>-3</v>
      </c>
      <c r="AN104">
        <v>0</v>
      </c>
      <c r="AO104">
        <v>1</v>
      </c>
      <c r="AP104">
        <v>0</v>
      </c>
      <c r="AQ104">
        <v>0</v>
      </c>
      <c r="AR104">
        <v>1</v>
      </c>
      <c r="AS104">
        <v>0</v>
      </c>
      <c r="AT104">
        <v>25</v>
      </c>
      <c r="AU104">
        <v>0</v>
      </c>
      <c r="AV104">
        <v>180</v>
      </c>
      <c r="AW104">
        <v>4</v>
      </c>
      <c r="AX104">
        <v>12</v>
      </c>
      <c r="AY104">
        <v>-3</v>
      </c>
      <c r="AZ104">
        <v>-3</v>
      </c>
      <c r="BA104">
        <v>3</v>
      </c>
      <c r="BB104">
        <v>298</v>
      </c>
      <c r="BC104">
        <v>398</v>
      </c>
      <c r="BD104">
        <v>1</v>
      </c>
      <c r="BE104">
        <v>88</v>
      </c>
      <c r="BH104">
        <v>15</v>
      </c>
      <c r="BI104">
        <v>0</v>
      </c>
      <c r="BJ104">
        <v>0</v>
      </c>
      <c r="BK104">
        <v>0</v>
      </c>
      <c r="BL104">
        <v>0</v>
      </c>
      <c r="BM104">
        <v>0</v>
      </c>
      <c r="BN104">
        <v>0</v>
      </c>
      <c r="BO104">
        <v>0</v>
      </c>
      <c r="BP104">
        <v>-3</v>
      </c>
      <c r="BQ104">
        <v>-3</v>
      </c>
      <c r="BR104">
        <v>0</v>
      </c>
      <c r="BS104">
        <v>15</v>
      </c>
      <c r="BT104">
        <v>0</v>
      </c>
      <c r="BU104">
        <v>0</v>
      </c>
      <c r="BV104">
        <v>0</v>
      </c>
      <c r="BW104">
        <v>1</v>
      </c>
      <c r="BX104">
        <v>1</v>
      </c>
      <c r="BY104">
        <v>1</v>
      </c>
      <c r="BZ104">
        <v>0</v>
      </c>
      <c r="CA104">
        <v>120</v>
      </c>
      <c r="CB104">
        <v>6</v>
      </c>
      <c r="CC104">
        <v>-3</v>
      </c>
      <c r="CD104">
        <v>-3</v>
      </c>
      <c r="CE104">
        <v>170</v>
      </c>
      <c r="CF104">
        <v>0</v>
      </c>
      <c r="CG104">
        <v>1</v>
      </c>
      <c r="CH104">
        <v>0</v>
      </c>
      <c r="CI104">
        <v>50</v>
      </c>
      <c r="CJ104">
        <v>-3</v>
      </c>
      <c r="CK104">
        <v>-3</v>
      </c>
      <c r="CL104">
        <v>-3</v>
      </c>
      <c r="CM104">
        <v>0</v>
      </c>
      <c r="CN104">
        <v>0</v>
      </c>
      <c r="CO104">
        <v>0</v>
      </c>
      <c r="CP104">
        <v>0</v>
      </c>
      <c r="CQ104">
        <v>0</v>
      </c>
      <c r="CR104">
        <v>1</v>
      </c>
      <c r="CS104">
        <v>0</v>
      </c>
      <c r="CT104">
        <v>25</v>
      </c>
      <c r="CU104">
        <v>120</v>
      </c>
      <c r="CV104">
        <v>3</v>
      </c>
      <c r="CW104">
        <v>6</v>
      </c>
      <c r="CX104">
        <v>-3</v>
      </c>
      <c r="CY104">
        <v>-3</v>
      </c>
      <c r="CZ104">
        <v>0</v>
      </c>
      <c r="DA104">
        <v>210</v>
      </c>
      <c r="DB104">
        <v>210</v>
      </c>
      <c r="DC104">
        <v>0</v>
      </c>
      <c r="DD104">
        <v>-88</v>
      </c>
    </row>
    <row r="105" spans="1:108" x14ac:dyDescent="0.25">
      <c r="A105" t="s">
        <v>3720</v>
      </c>
      <c r="B105">
        <v>100</v>
      </c>
      <c r="C105">
        <v>3339</v>
      </c>
      <c r="D105">
        <v>2122</v>
      </c>
      <c r="E105">
        <v>2556</v>
      </c>
      <c r="F105">
        <v>1937</v>
      </c>
      <c r="G105">
        <v>1902</v>
      </c>
      <c r="H105">
        <v>231</v>
      </c>
      <c r="I105">
        <v>10</v>
      </c>
      <c r="J105">
        <v>0</v>
      </c>
      <c r="K105">
        <v>45</v>
      </c>
      <c r="L105">
        <v>45</v>
      </c>
      <c r="M105">
        <v>1</v>
      </c>
      <c r="N105">
        <v>0</v>
      </c>
      <c r="O105">
        <v>60</v>
      </c>
      <c r="P105">
        <v>1</v>
      </c>
      <c r="Q105">
        <v>-3</v>
      </c>
      <c r="R105">
        <v>-3</v>
      </c>
      <c r="S105">
        <v>20</v>
      </c>
      <c r="T105">
        <v>115</v>
      </c>
      <c r="U105">
        <v>0</v>
      </c>
      <c r="V105">
        <v>17</v>
      </c>
      <c r="W105">
        <v>5</v>
      </c>
      <c r="X105">
        <v>1</v>
      </c>
      <c r="Y105">
        <v>1</v>
      </c>
      <c r="Z105">
        <v>1</v>
      </c>
      <c r="AA105">
        <v>1</v>
      </c>
      <c r="AB105">
        <v>120</v>
      </c>
      <c r="AC105">
        <v>11</v>
      </c>
      <c r="AD105">
        <v>-3</v>
      </c>
      <c r="AE105">
        <v>-3</v>
      </c>
      <c r="AF105">
        <v>275</v>
      </c>
      <c r="AG105">
        <v>1</v>
      </c>
      <c r="AH105">
        <v>1</v>
      </c>
      <c r="AI105">
        <v>1</v>
      </c>
      <c r="AJ105">
        <v>150</v>
      </c>
      <c r="AK105">
        <v>-3</v>
      </c>
      <c r="AL105">
        <v>-3</v>
      </c>
      <c r="AM105">
        <v>-3</v>
      </c>
      <c r="AN105">
        <v>1</v>
      </c>
      <c r="AO105">
        <v>1</v>
      </c>
      <c r="AP105">
        <v>0</v>
      </c>
      <c r="AQ105">
        <v>0</v>
      </c>
      <c r="AR105">
        <v>0</v>
      </c>
      <c r="AS105">
        <v>1</v>
      </c>
      <c r="AT105">
        <v>0</v>
      </c>
      <c r="AU105">
        <v>25</v>
      </c>
      <c r="AV105">
        <v>180</v>
      </c>
      <c r="AW105">
        <v>4</v>
      </c>
      <c r="AX105">
        <v>12</v>
      </c>
      <c r="AY105">
        <v>-3</v>
      </c>
      <c r="AZ105">
        <v>-3</v>
      </c>
      <c r="BA105">
        <v>50</v>
      </c>
      <c r="BB105">
        <v>415</v>
      </c>
      <c r="BC105">
        <v>535</v>
      </c>
      <c r="BD105">
        <v>1</v>
      </c>
      <c r="BE105">
        <v>110</v>
      </c>
      <c r="BH105">
        <v>15</v>
      </c>
      <c r="BI105">
        <v>0</v>
      </c>
      <c r="BJ105">
        <v>0</v>
      </c>
      <c r="BK105">
        <v>0</v>
      </c>
      <c r="BL105">
        <v>1</v>
      </c>
      <c r="BM105">
        <v>0</v>
      </c>
      <c r="BN105">
        <v>60</v>
      </c>
      <c r="BO105">
        <v>1</v>
      </c>
      <c r="BP105">
        <v>-3</v>
      </c>
      <c r="BQ105">
        <v>-3</v>
      </c>
      <c r="BR105">
        <v>20</v>
      </c>
      <c r="BS105">
        <v>75</v>
      </c>
      <c r="BT105">
        <v>0</v>
      </c>
      <c r="BU105">
        <v>0</v>
      </c>
      <c r="BV105">
        <v>0</v>
      </c>
      <c r="BW105">
        <v>1</v>
      </c>
      <c r="BX105">
        <v>1</v>
      </c>
      <c r="BY105">
        <v>1</v>
      </c>
      <c r="BZ105">
        <v>0</v>
      </c>
      <c r="CA105">
        <v>80</v>
      </c>
      <c r="CB105">
        <v>5</v>
      </c>
      <c r="CC105">
        <v>-3</v>
      </c>
      <c r="CD105">
        <v>-3</v>
      </c>
      <c r="CE105">
        <v>230</v>
      </c>
      <c r="CF105">
        <v>1</v>
      </c>
      <c r="CG105">
        <v>1</v>
      </c>
      <c r="CH105">
        <v>1</v>
      </c>
      <c r="CI105">
        <v>150</v>
      </c>
      <c r="CJ105">
        <v>-3</v>
      </c>
      <c r="CK105">
        <v>-3</v>
      </c>
      <c r="CL105">
        <v>-3</v>
      </c>
      <c r="CM105">
        <v>0</v>
      </c>
      <c r="CN105">
        <v>0</v>
      </c>
      <c r="CO105">
        <v>0</v>
      </c>
      <c r="CP105">
        <v>0</v>
      </c>
      <c r="CQ105">
        <v>1</v>
      </c>
      <c r="CR105">
        <v>0</v>
      </c>
      <c r="CS105">
        <v>25</v>
      </c>
      <c r="CT105">
        <v>0</v>
      </c>
      <c r="CU105">
        <v>140</v>
      </c>
      <c r="CV105">
        <v>3</v>
      </c>
      <c r="CW105">
        <v>6</v>
      </c>
      <c r="CX105">
        <v>-3</v>
      </c>
      <c r="CY105">
        <v>-3</v>
      </c>
      <c r="CZ105">
        <v>0</v>
      </c>
      <c r="DA105">
        <v>305</v>
      </c>
      <c r="DB105">
        <v>305</v>
      </c>
      <c r="DC105">
        <v>0</v>
      </c>
      <c r="DD105">
        <v>-110</v>
      </c>
    </row>
    <row r="106" spans="1:108" x14ac:dyDescent="0.25">
      <c r="A106" t="s">
        <v>3720</v>
      </c>
      <c r="B106">
        <v>101</v>
      </c>
      <c r="C106">
        <v>4334</v>
      </c>
      <c r="D106">
        <v>6396</v>
      </c>
      <c r="E106">
        <v>1700</v>
      </c>
      <c r="F106">
        <v>2974</v>
      </c>
      <c r="G106">
        <v>2930</v>
      </c>
      <c r="H106">
        <v>3490</v>
      </c>
      <c r="I106">
        <v>15</v>
      </c>
      <c r="J106">
        <v>0</v>
      </c>
      <c r="K106">
        <v>0</v>
      </c>
      <c r="L106">
        <v>0</v>
      </c>
      <c r="M106">
        <v>1</v>
      </c>
      <c r="N106">
        <v>0</v>
      </c>
      <c r="O106">
        <v>60</v>
      </c>
      <c r="P106">
        <v>1</v>
      </c>
      <c r="Q106">
        <v>-3</v>
      </c>
      <c r="R106">
        <v>-3</v>
      </c>
      <c r="S106">
        <v>20</v>
      </c>
      <c r="T106">
        <v>75</v>
      </c>
      <c r="U106">
        <v>0</v>
      </c>
      <c r="V106">
        <v>0</v>
      </c>
      <c r="W106">
        <v>0</v>
      </c>
      <c r="X106">
        <v>1</v>
      </c>
      <c r="Y106">
        <v>1</v>
      </c>
      <c r="Z106">
        <v>1</v>
      </c>
      <c r="AA106">
        <v>1</v>
      </c>
      <c r="AB106">
        <v>120</v>
      </c>
      <c r="AC106">
        <v>11</v>
      </c>
      <c r="AD106">
        <v>-3</v>
      </c>
      <c r="AE106">
        <v>-3</v>
      </c>
      <c r="AF106">
        <v>270</v>
      </c>
      <c r="AG106">
        <v>1</v>
      </c>
      <c r="AH106">
        <v>1</v>
      </c>
      <c r="AI106">
        <v>1</v>
      </c>
      <c r="AJ106">
        <v>150</v>
      </c>
      <c r="AK106">
        <v>-3</v>
      </c>
      <c r="AL106">
        <v>-3</v>
      </c>
      <c r="AM106">
        <v>-3</v>
      </c>
      <c r="AN106">
        <v>0</v>
      </c>
      <c r="AO106">
        <v>1</v>
      </c>
      <c r="AP106">
        <v>0</v>
      </c>
      <c r="AQ106">
        <v>0</v>
      </c>
      <c r="AR106">
        <v>1</v>
      </c>
      <c r="AS106">
        <v>0</v>
      </c>
      <c r="AT106">
        <v>25</v>
      </c>
      <c r="AU106">
        <v>0</v>
      </c>
      <c r="AV106">
        <v>180</v>
      </c>
      <c r="AW106">
        <v>4</v>
      </c>
      <c r="AX106">
        <v>12</v>
      </c>
      <c r="AY106">
        <v>-3</v>
      </c>
      <c r="AZ106">
        <v>-3</v>
      </c>
      <c r="BA106">
        <v>0</v>
      </c>
      <c r="BB106">
        <v>345</v>
      </c>
      <c r="BC106">
        <v>445</v>
      </c>
      <c r="BD106">
        <v>0</v>
      </c>
      <c r="BE106">
        <v>-25</v>
      </c>
      <c r="BH106">
        <v>15</v>
      </c>
      <c r="BI106">
        <v>0</v>
      </c>
      <c r="BJ106">
        <v>0</v>
      </c>
      <c r="BK106">
        <v>0</v>
      </c>
      <c r="BL106">
        <v>1</v>
      </c>
      <c r="BM106">
        <v>0</v>
      </c>
      <c r="BN106">
        <v>60</v>
      </c>
      <c r="BO106">
        <v>1</v>
      </c>
      <c r="BP106">
        <v>-3</v>
      </c>
      <c r="BQ106">
        <v>-3</v>
      </c>
      <c r="BR106">
        <v>20</v>
      </c>
      <c r="BS106">
        <v>75</v>
      </c>
      <c r="BT106">
        <v>0</v>
      </c>
      <c r="BU106">
        <v>2</v>
      </c>
      <c r="BV106">
        <v>0</v>
      </c>
      <c r="BW106">
        <v>1</v>
      </c>
      <c r="BX106">
        <v>1</v>
      </c>
      <c r="BY106">
        <v>1</v>
      </c>
      <c r="BZ106">
        <v>1</v>
      </c>
      <c r="CA106">
        <v>120</v>
      </c>
      <c r="CB106">
        <v>11</v>
      </c>
      <c r="CC106">
        <v>-3</v>
      </c>
      <c r="CD106">
        <v>-3</v>
      </c>
      <c r="CE106">
        <v>270</v>
      </c>
      <c r="CF106">
        <v>1</v>
      </c>
      <c r="CG106">
        <v>1</v>
      </c>
      <c r="CH106">
        <v>1</v>
      </c>
      <c r="CI106">
        <v>150</v>
      </c>
      <c r="CJ106">
        <v>-3</v>
      </c>
      <c r="CK106">
        <v>-3</v>
      </c>
      <c r="CL106">
        <v>-3</v>
      </c>
      <c r="CM106">
        <v>0</v>
      </c>
      <c r="CN106">
        <v>1</v>
      </c>
      <c r="CO106">
        <v>0</v>
      </c>
      <c r="CP106">
        <v>0</v>
      </c>
      <c r="CQ106">
        <v>0</v>
      </c>
      <c r="CR106">
        <v>1</v>
      </c>
      <c r="CS106">
        <v>0</v>
      </c>
      <c r="CT106">
        <v>25</v>
      </c>
      <c r="CU106">
        <v>180</v>
      </c>
      <c r="CV106">
        <v>4</v>
      </c>
      <c r="CW106">
        <v>12</v>
      </c>
      <c r="CX106">
        <v>-3</v>
      </c>
      <c r="CY106">
        <v>-3</v>
      </c>
      <c r="CZ106">
        <v>0</v>
      </c>
      <c r="DA106">
        <v>370</v>
      </c>
      <c r="DB106">
        <v>470</v>
      </c>
      <c r="DC106">
        <v>1</v>
      </c>
      <c r="DD106">
        <v>25</v>
      </c>
    </row>
    <row r="107" spans="1:108" x14ac:dyDescent="0.25">
      <c r="A107" t="s">
        <v>3720</v>
      </c>
      <c r="B107">
        <v>102</v>
      </c>
      <c r="C107">
        <v>5627</v>
      </c>
      <c r="D107">
        <v>3648</v>
      </c>
      <c r="E107">
        <v>3802</v>
      </c>
      <c r="F107">
        <v>2637</v>
      </c>
      <c r="G107">
        <v>4910</v>
      </c>
      <c r="H107">
        <v>3925</v>
      </c>
      <c r="I107">
        <v>15</v>
      </c>
      <c r="J107">
        <v>0</v>
      </c>
      <c r="K107">
        <v>0</v>
      </c>
      <c r="L107">
        <v>0</v>
      </c>
      <c r="M107">
        <v>1</v>
      </c>
      <c r="N107">
        <v>0</v>
      </c>
      <c r="O107">
        <v>60</v>
      </c>
      <c r="P107">
        <v>1</v>
      </c>
      <c r="Q107">
        <v>-3</v>
      </c>
      <c r="R107">
        <v>-3</v>
      </c>
      <c r="S107">
        <v>20</v>
      </c>
      <c r="T107">
        <v>75</v>
      </c>
      <c r="U107">
        <v>0</v>
      </c>
      <c r="V107">
        <v>0</v>
      </c>
      <c r="W107">
        <v>0</v>
      </c>
      <c r="X107">
        <v>1</v>
      </c>
      <c r="Y107">
        <v>1</v>
      </c>
      <c r="Z107">
        <v>1</v>
      </c>
      <c r="AA107">
        <v>0</v>
      </c>
      <c r="AB107">
        <v>80</v>
      </c>
      <c r="AC107">
        <v>5</v>
      </c>
      <c r="AD107">
        <v>-3</v>
      </c>
      <c r="AE107">
        <v>-3</v>
      </c>
      <c r="AF107">
        <v>230</v>
      </c>
      <c r="AG107">
        <v>1</v>
      </c>
      <c r="AH107">
        <v>1</v>
      </c>
      <c r="AI107">
        <v>1</v>
      </c>
      <c r="AJ107">
        <v>150</v>
      </c>
      <c r="AK107">
        <v>-3</v>
      </c>
      <c r="AL107">
        <v>-3</v>
      </c>
      <c r="AM107">
        <v>-3</v>
      </c>
      <c r="AN107">
        <v>0</v>
      </c>
      <c r="AO107">
        <v>0</v>
      </c>
      <c r="AP107">
        <v>0</v>
      </c>
      <c r="AQ107">
        <v>0</v>
      </c>
      <c r="AR107">
        <v>0</v>
      </c>
      <c r="AS107">
        <v>0</v>
      </c>
      <c r="AT107">
        <v>0</v>
      </c>
      <c r="AU107">
        <v>0</v>
      </c>
      <c r="AV107">
        <v>140</v>
      </c>
      <c r="AW107">
        <v>3</v>
      </c>
      <c r="AX107">
        <v>6</v>
      </c>
      <c r="AY107">
        <v>-3</v>
      </c>
      <c r="AZ107">
        <v>-3</v>
      </c>
      <c r="BA107">
        <v>0</v>
      </c>
      <c r="BB107">
        <v>305</v>
      </c>
      <c r="BC107">
        <v>305</v>
      </c>
      <c r="BD107">
        <v>1</v>
      </c>
      <c r="BE107">
        <v>48</v>
      </c>
      <c r="BH107">
        <v>15</v>
      </c>
      <c r="BI107">
        <v>0</v>
      </c>
      <c r="BJ107">
        <v>0</v>
      </c>
      <c r="BK107">
        <v>0</v>
      </c>
      <c r="BL107">
        <v>1</v>
      </c>
      <c r="BM107">
        <v>0</v>
      </c>
      <c r="BN107">
        <v>60</v>
      </c>
      <c r="BO107">
        <v>1</v>
      </c>
      <c r="BP107">
        <v>-3</v>
      </c>
      <c r="BQ107">
        <v>-3</v>
      </c>
      <c r="BR107">
        <v>20</v>
      </c>
      <c r="BS107">
        <v>75</v>
      </c>
      <c r="BT107">
        <v>0</v>
      </c>
      <c r="BU107">
        <v>8</v>
      </c>
      <c r="BV107">
        <v>2</v>
      </c>
      <c r="BW107">
        <v>1</v>
      </c>
      <c r="BX107">
        <v>1</v>
      </c>
      <c r="BY107">
        <v>1</v>
      </c>
      <c r="BZ107">
        <v>0</v>
      </c>
      <c r="CA107">
        <v>80</v>
      </c>
      <c r="CB107">
        <v>5</v>
      </c>
      <c r="CC107">
        <v>-3</v>
      </c>
      <c r="CD107">
        <v>-3</v>
      </c>
      <c r="CE107">
        <v>182</v>
      </c>
      <c r="CF107">
        <v>1</v>
      </c>
      <c r="CG107">
        <v>1</v>
      </c>
      <c r="CH107">
        <v>0</v>
      </c>
      <c r="CI107">
        <v>100</v>
      </c>
      <c r="CJ107">
        <v>-3</v>
      </c>
      <c r="CK107">
        <v>-3</v>
      </c>
      <c r="CL107">
        <v>-3</v>
      </c>
      <c r="CM107">
        <v>0</v>
      </c>
      <c r="CN107">
        <v>0</v>
      </c>
      <c r="CO107">
        <v>0</v>
      </c>
      <c r="CP107">
        <v>0</v>
      </c>
      <c r="CQ107">
        <v>0</v>
      </c>
      <c r="CR107">
        <v>0</v>
      </c>
      <c r="CS107">
        <v>0</v>
      </c>
      <c r="CT107">
        <v>0</v>
      </c>
      <c r="CU107">
        <v>140</v>
      </c>
      <c r="CV107">
        <v>3</v>
      </c>
      <c r="CW107">
        <v>6</v>
      </c>
      <c r="CX107">
        <v>-3</v>
      </c>
      <c r="CY107">
        <v>-3</v>
      </c>
      <c r="CZ107">
        <v>2</v>
      </c>
      <c r="DA107">
        <v>257</v>
      </c>
      <c r="DB107">
        <v>257</v>
      </c>
      <c r="DC107">
        <v>0</v>
      </c>
      <c r="DD107">
        <v>-48</v>
      </c>
    </row>
    <row r="108" spans="1:108" x14ac:dyDescent="0.25">
      <c r="A108" t="s">
        <v>3720</v>
      </c>
      <c r="B108">
        <v>103</v>
      </c>
      <c r="C108">
        <v>1311</v>
      </c>
      <c r="D108">
        <v>4091</v>
      </c>
      <c r="E108">
        <v>3024</v>
      </c>
      <c r="F108">
        <v>4501</v>
      </c>
      <c r="G108">
        <v>6414</v>
      </c>
      <c r="H108">
        <v>6530</v>
      </c>
      <c r="I108">
        <v>15</v>
      </c>
      <c r="J108">
        <v>0</v>
      </c>
      <c r="K108">
        <v>0</v>
      </c>
      <c r="L108">
        <v>0</v>
      </c>
      <c r="M108">
        <v>0</v>
      </c>
      <c r="N108">
        <v>0</v>
      </c>
      <c r="O108">
        <v>0</v>
      </c>
      <c r="P108">
        <v>0</v>
      </c>
      <c r="Q108">
        <v>-3</v>
      </c>
      <c r="R108">
        <v>-3</v>
      </c>
      <c r="S108">
        <v>0</v>
      </c>
      <c r="T108">
        <v>15</v>
      </c>
      <c r="U108">
        <v>0</v>
      </c>
      <c r="V108">
        <v>0</v>
      </c>
      <c r="W108">
        <v>0</v>
      </c>
      <c r="X108">
        <v>1</v>
      </c>
      <c r="Y108">
        <v>1</v>
      </c>
      <c r="Z108">
        <v>1</v>
      </c>
      <c r="AA108">
        <v>0</v>
      </c>
      <c r="AB108">
        <v>120</v>
      </c>
      <c r="AC108">
        <v>6</v>
      </c>
      <c r="AD108">
        <v>-3</v>
      </c>
      <c r="AE108">
        <v>-3</v>
      </c>
      <c r="AF108">
        <v>270</v>
      </c>
      <c r="AG108">
        <v>1</v>
      </c>
      <c r="AH108">
        <v>1</v>
      </c>
      <c r="AI108">
        <v>1</v>
      </c>
      <c r="AJ108">
        <v>150</v>
      </c>
      <c r="AK108">
        <v>-3</v>
      </c>
      <c r="AL108">
        <v>-3</v>
      </c>
      <c r="AM108">
        <v>-3</v>
      </c>
      <c r="AN108">
        <v>0</v>
      </c>
      <c r="AO108">
        <v>0</v>
      </c>
      <c r="AP108">
        <v>1</v>
      </c>
      <c r="AQ108">
        <v>1</v>
      </c>
      <c r="AR108">
        <v>0</v>
      </c>
      <c r="AS108">
        <v>0</v>
      </c>
      <c r="AT108">
        <v>5</v>
      </c>
      <c r="AU108">
        <v>5</v>
      </c>
      <c r="AV108">
        <v>120</v>
      </c>
      <c r="AW108">
        <v>3</v>
      </c>
      <c r="AX108">
        <v>6</v>
      </c>
      <c r="AY108">
        <v>-3</v>
      </c>
      <c r="AZ108">
        <v>-3</v>
      </c>
      <c r="BA108">
        <v>0</v>
      </c>
      <c r="BB108">
        <v>290</v>
      </c>
      <c r="BC108">
        <v>290</v>
      </c>
      <c r="BD108">
        <v>0.5</v>
      </c>
      <c r="BE108">
        <v>0</v>
      </c>
      <c r="BH108">
        <v>15</v>
      </c>
      <c r="BI108">
        <v>0</v>
      </c>
      <c r="BJ108">
        <v>0</v>
      </c>
      <c r="BK108">
        <v>0</v>
      </c>
      <c r="BL108">
        <v>0</v>
      </c>
      <c r="BM108">
        <v>0</v>
      </c>
      <c r="BN108">
        <v>0</v>
      </c>
      <c r="BO108">
        <v>0</v>
      </c>
      <c r="BP108">
        <v>-3</v>
      </c>
      <c r="BQ108">
        <v>-3</v>
      </c>
      <c r="BR108">
        <v>0</v>
      </c>
      <c r="BS108">
        <v>15</v>
      </c>
      <c r="BT108">
        <v>0</v>
      </c>
      <c r="BU108">
        <v>0</v>
      </c>
      <c r="BV108">
        <v>0</v>
      </c>
      <c r="BW108">
        <v>1</v>
      </c>
      <c r="BX108">
        <v>1</v>
      </c>
      <c r="BY108">
        <v>1</v>
      </c>
      <c r="BZ108">
        <v>0</v>
      </c>
      <c r="CA108">
        <v>120</v>
      </c>
      <c r="CB108">
        <v>6</v>
      </c>
      <c r="CC108">
        <v>-3</v>
      </c>
      <c r="CD108">
        <v>-3</v>
      </c>
      <c r="CE108">
        <v>270</v>
      </c>
      <c r="CF108">
        <v>1</v>
      </c>
      <c r="CG108">
        <v>1</v>
      </c>
      <c r="CH108">
        <v>1</v>
      </c>
      <c r="CI108">
        <v>150</v>
      </c>
      <c r="CJ108">
        <v>-3</v>
      </c>
      <c r="CK108">
        <v>-3</v>
      </c>
      <c r="CL108">
        <v>-3</v>
      </c>
      <c r="CM108">
        <v>0</v>
      </c>
      <c r="CN108">
        <v>0</v>
      </c>
      <c r="CO108">
        <v>1</v>
      </c>
      <c r="CP108">
        <v>1</v>
      </c>
      <c r="CQ108">
        <v>0</v>
      </c>
      <c r="CR108">
        <v>0</v>
      </c>
      <c r="CS108">
        <v>5</v>
      </c>
      <c r="CT108">
        <v>5</v>
      </c>
      <c r="CU108">
        <v>120</v>
      </c>
      <c r="CV108">
        <v>3</v>
      </c>
      <c r="CW108">
        <v>6</v>
      </c>
      <c r="CX108">
        <v>-3</v>
      </c>
      <c r="CY108">
        <v>-3</v>
      </c>
      <c r="CZ108">
        <v>0</v>
      </c>
      <c r="DA108">
        <v>290</v>
      </c>
      <c r="DB108">
        <v>290</v>
      </c>
      <c r="DC108">
        <v>0.5</v>
      </c>
      <c r="DD108">
        <v>0</v>
      </c>
    </row>
    <row r="109" spans="1:108" x14ac:dyDescent="0.25">
      <c r="A109" t="s">
        <v>3720</v>
      </c>
      <c r="B109">
        <v>104</v>
      </c>
      <c r="C109">
        <v>5293</v>
      </c>
      <c r="D109">
        <v>4125</v>
      </c>
      <c r="E109">
        <v>179</v>
      </c>
      <c r="F109">
        <v>5511</v>
      </c>
      <c r="G109">
        <v>4063</v>
      </c>
      <c r="H109">
        <v>6348</v>
      </c>
      <c r="I109">
        <v>15</v>
      </c>
      <c r="J109">
        <v>0</v>
      </c>
      <c r="K109">
        <v>4</v>
      </c>
      <c r="L109">
        <v>4</v>
      </c>
      <c r="M109">
        <v>0</v>
      </c>
      <c r="N109">
        <v>0</v>
      </c>
      <c r="O109">
        <v>0</v>
      </c>
      <c r="P109">
        <v>0</v>
      </c>
      <c r="Q109">
        <v>-3</v>
      </c>
      <c r="R109">
        <v>-3</v>
      </c>
      <c r="S109">
        <v>0</v>
      </c>
      <c r="T109">
        <v>19</v>
      </c>
      <c r="U109">
        <v>0</v>
      </c>
      <c r="V109">
        <v>6</v>
      </c>
      <c r="W109">
        <v>2</v>
      </c>
      <c r="X109">
        <v>1</v>
      </c>
      <c r="Y109">
        <v>1</v>
      </c>
      <c r="Z109">
        <v>1</v>
      </c>
      <c r="AA109">
        <v>1</v>
      </c>
      <c r="AB109">
        <v>160</v>
      </c>
      <c r="AC109">
        <v>12</v>
      </c>
      <c r="AD109">
        <v>-3</v>
      </c>
      <c r="AE109">
        <v>-3</v>
      </c>
      <c r="AF109">
        <v>262</v>
      </c>
      <c r="AG109">
        <v>0</v>
      </c>
      <c r="AH109">
        <v>1</v>
      </c>
      <c r="AI109">
        <v>1</v>
      </c>
      <c r="AJ109">
        <v>100</v>
      </c>
      <c r="AK109">
        <v>-3</v>
      </c>
      <c r="AL109">
        <v>-3</v>
      </c>
      <c r="AM109">
        <v>-3</v>
      </c>
      <c r="AN109">
        <v>0</v>
      </c>
      <c r="AO109">
        <v>1</v>
      </c>
      <c r="AP109">
        <v>0</v>
      </c>
      <c r="AQ109">
        <v>0</v>
      </c>
      <c r="AR109">
        <v>0</v>
      </c>
      <c r="AS109">
        <v>0</v>
      </c>
      <c r="AT109">
        <v>0</v>
      </c>
      <c r="AU109">
        <v>0</v>
      </c>
      <c r="AV109">
        <v>160</v>
      </c>
      <c r="AW109">
        <v>4</v>
      </c>
      <c r="AX109">
        <v>12</v>
      </c>
      <c r="AY109">
        <v>-3</v>
      </c>
      <c r="AZ109">
        <v>-3</v>
      </c>
      <c r="BA109">
        <v>6</v>
      </c>
      <c r="BB109">
        <v>281</v>
      </c>
      <c r="BC109">
        <v>381</v>
      </c>
      <c r="BD109">
        <v>1</v>
      </c>
      <c r="BE109">
        <v>46</v>
      </c>
      <c r="BH109">
        <v>10</v>
      </c>
      <c r="BI109">
        <v>0</v>
      </c>
      <c r="BJ109">
        <v>5</v>
      </c>
      <c r="BK109">
        <v>5</v>
      </c>
      <c r="BL109">
        <v>0</v>
      </c>
      <c r="BM109">
        <v>0</v>
      </c>
      <c r="BN109">
        <v>0</v>
      </c>
      <c r="BO109">
        <v>0</v>
      </c>
      <c r="BP109">
        <v>-3</v>
      </c>
      <c r="BQ109">
        <v>-3</v>
      </c>
      <c r="BR109">
        <v>0</v>
      </c>
      <c r="BS109">
        <v>15</v>
      </c>
      <c r="BT109">
        <v>0</v>
      </c>
      <c r="BU109">
        <v>0</v>
      </c>
      <c r="BV109">
        <v>0</v>
      </c>
      <c r="BW109">
        <v>1</v>
      </c>
      <c r="BX109">
        <v>1</v>
      </c>
      <c r="BY109">
        <v>1</v>
      </c>
      <c r="BZ109">
        <v>0</v>
      </c>
      <c r="CA109">
        <v>120</v>
      </c>
      <c r="CB109">
        <v>6</v>
      </c>
      <c r="CC109">
        <v>-3</v>
      </c>
      <c r="CD109">
        <v>-3</v>
      </c>
      <c r="CE109">
        <v>220</v>
      </c>
      <c r="CF109">
        <v>1</v>
      </c>
      <c r="CG109">
        <v>1</v>
      </c>
      <c r="CH109">
        <v>0</v>
      </c>
      <c r="CI109">
        <v>100</v>
      </c>
      <c r="CJ109">
        <v>-3</v>
      </c>
      <c r="CK109">
        <v>-3</v>
      </c>
      <c r="CL109">
        <v>-3</v>
      </c>
      <c r="CM109">
        <v>0</v>
      </c>
      <c r="CN109">
        <v>0</v>
      </c>
      <c r="CO109">
        <v>0</v>
      </c>
      <c r="CP109">
        <v>0</v>
      </c>
      <c r="CQ109">
        <v>0</v>
      </c>
      <c r="CR109">
        <v>0</v>
      </c>
      <c r="CS109">
        <v>0</v>
      </c>
      <c r="CT109">
        <v>0</v>
      </c>
      <c r="CU109">
        <v>120</v>
      </c>
      <c r="CV109">
        <v>3</v>
      </c>
      <c r="CW109">
        <v>6</v>
      </c>
      <c r="CX109">
        <v>-3</v>
      </c>
      <c r="CY109">
        <v>-3</v>
      </c>
      <c r="CZ109">
        <v>5</v>
      </c>
      <c r="DA109">
        <v>235</v>
      </c>
      <c r="DB109">
        <v>235</v>
      </c>
      <c r="DC109">
        <v>0</v>
      </c>
      <c r="DD109">
        <v>-46</v>
      </c>
    </row>
    <row r="110" spans="1:108" x14ac:dyDescent="0.25">
      <c r="A110" t="s">
        <v>3720</v>
      </c>
      <c r="B110">
        <v>105</v>
      </c>
      <c r="C110">
        <v>5607</v>
      </c>
      <c r="D110">
        <v>6695</v>
      </c>
      <c r="E110">
        <v>1902</v>
      </c>
      <c r="F110">
        <v>2059</v>
      </c>
      <c r="G110">
        <v>3256</v>
      </c>
      <c r="H110">
        <v>3721</v>
      </c>
      <c r="I110">
        <v>15</v>
      </c>
      <c r="J110">
        <v>0</v>
      </c>
      <c r="K110">
        <v>0</v>
      </c>
      <c r="L110">
        <v>0</v>
      </c>
      <c r="M110">
        <v>1</v>
      </c>
      <c r="N110">
        <v>0</v>
      </c>
      <c r="O110">
        <v>60</v>
      </c>
      <c r="P110">
        <v>1</v>
      </c>
      <c r="Q110">
        <v>-3</v>
      </c>
      <c r="R110">
        <v>-3</v>
      </c>
      <c r="S110">
        <v>20</v>
      </c>
      <c r="T110">
        <v>75</v>
      </c>
      <c r="U110">
        <v>0</v>
      </c>
      <c r="V110">
        <v>0</v>
      </c>
      <c r="W110">
        <v>0</v>
      </c>
      <c r="X110">
        <v>1</v>
      </c>
      <c r="Y110">
        <v>1</v>
      </c>
      <c r="Z110">
        <v>1</v>
      </c>
      <c r="AA110">
        <v>0</v>
      </c>
      <c r="AB110">
        <v>80</v>
      </c>
      <c r="AC110">
        <v>5</v>
      </c>
      <c r="AD110">
        <v>-3</v>
      </c>
      <c r="AE110">
        <v>-3</v>
      </c>
      <c r="AF110">
        <v>180</v>
      </c>
      <c r="AG110">
        <v>1</v>
      </c>
      <c r="AH110">
        <v>0</v>
      </c>
      <c r="AI110">
        <v>1</v>
      </c>
      <c r="AJ110">
        <v>100</v>
      </c>
      <c r="AK110">
        <v>-3</v>
      </c>
      <c r="AL110">
        <v>-3</v>
      </c>
      <c r="AM110">
        <v>-3</v>
      </c>
      <c r="AN110">
        <v>0</v>
      </c>
      <c r="AO110">
        <v>0</v>
      </c>
      <c r="AP110">
        <v>0</v>
      </c>
      <c r="AQ110">
        <v>0</v>
      </c>
      <c r="AR110">
        <v>0</v>
      </c>
      <c r="AS110">
        <v>0</v>
      </c>
      <c r="AT110">
        <v>0</v>
      </c>
      <c r="AU110">
        <v>0</v>
      </c>
      <c r="AV110">
        <v>140</v>
      </c>
      <c r="AW110">
        <v>3</v>
      </c>
      <c r="AX110">
        <v>6</v>
      </c>
      <c r="AY110">
        <v>-3</v>
      </c>
      <c r="AZ110">
        <v>-3</v>
      </c>
      <c r="BA110">
        <v>0</v>
      </c>
      <c r="BB110">
        <v>255</v>
      </c>
      <c r="BC110">
        <v>255</v>
      </c>
      <c r="BD110">
        <v>0</v>
      </c>
      <c r="BE110">
        <v>-90</v>
      </c>
      <c r="BH110">
        <v>15</v>
      </c>
      <c r="BI110">
        <v>0</v>
      </c>
      <c r="BJ110">
        <v>0</v>
      </c>
      <c r="BK110">
        <v>0</v>
      </c>
      <c r="BL110">
        <v>1</v>
      </c>
      <c r="BM110">
        <v>0</v>
      </c>
      <c r="BN110">
        <v>60</v>
      </c>
      <c r="BO110">
        <v>1</v>
      </c>
      <c r="BP110">
        <v>-3</v>
      </c>
      <c r="BQ110">
        <v>-3</v>
      </c>
      <c r="BR110">
        <v>20</v>
      </c>
      <c r="BS110">
        <v>75</v>
      </c>
      <c r="BT110">
        <v>0</v>
      </c>
      <c r="BU110">
        <v>0</v>
      </c>
      <c r="BV110">
        <v>0</v>
      </c>
      <c r="BW110">
        <v>1</v>
      </c>
      <c r="BX110">
        <v>1</v>
      </c>
      <c r="BY110">
        <v>1</v>
      </c>
      <c r="BZ110">
        <v>1</v>
      </c>
      <c r="CA110">
        <v>120</v>
      </c>
      <c r="CB110">
        <v>11</v>
      </c>
      <c r="CC110">
        <v>-3</v>
      </c>
      <c r="CD110">
        <v>-3</v>
      </c>
      <c r="CE110">
        <v>270</v>
      </c>
      <c r="CF110">
        <v>1</v>
      </c>
      <c r="CG110">
        <v>1</v>
      </c>
      <c r="CH110">
        <v>1</v>
      </c>
      <c r="CI110">
        <v>150</v>
      </c>
      <c r="CJ110">
        <v>-3</v>
      </c>
      <c r="CK110">
        <v>-3</v>
      </c>
      <c r="CL110">
        <v>-3</v>
      </c>
      <c r="CM110">
        <v>0</v>
      </c>
      <c r="CN110">
        <v>1</v>
      </c>
      <c r="CO110">
        <v>0</v>
      </c>
      <c r="CP110">
        <v>0</v>
      </c>
      <c r="CQ110">
        <v>0</v>
      </c>
      <c r="CR110">
        <v>0</v>
      </c>
      <c r="CS110">
        <v>0</v>
      </c>
      <c r="CT110">
        <v>0</v>
      </c>
      <c r="CU110">
        <v>180</v>
      </c>
      <c r="CV110">
        <v>4</v>
      </c>
      <c r="CW110">
        <v>12</v>
      </c>
      <c r="CX110">
        <v>-3</v>
      </c>
      <c r="CY110">
        <v>-3</v>
      </c>
      <c r="CZ110">
        <v>0</v>
      </c>
      <c r="DA110">
        <v>345</v>
      </c>
      <c r="DB110">
        <v>445</v>
      </c>
      <c r="DC110">
        <v>1</v>
      </c>
      <c r="DD110">
        <v>90</v>
      </c>
    </row>
    <row r="111" spans="1:108" x14ac:dyDescent="0.25">
      <c r="A111" t="s">
        <v>3720</v>
      </c>
      <c r="B111">
        <v>106</v>
      </c>
      <c r="C111">
        <v>6443</v>
      </c>
      <c r="D111">
        <v>231</v>
      </c>
      <c r="E111">
        <v>6314</v>
      </c>
      <c r="F111">
        <v>971</v>
      </c>
      <c r="G111">
        <v>1746</v>
      </c>
      <c r="H111">
        <v>2359</v>
      </c>
      <c r="I111">
        <v>15</v>
      </c>
      <c r="J111">
        <v>0</v>
      </c>
      <c r="K111">
        <v>0</v>
      </c>
      <c r="L111">
        <v>0</v>
      </c>
      <c r="M111">
        <v>1</v>
      </c>
      <c r="N111">
        <v>0</v>
      </c>
      <c r="O111">
        <v>60</v>
      </c>
      <c r="P111">
        <v>1</v>
      </c>
      <c r="Q111">
        <v>-3</v>
      </c>
      <c r="R111">
        <v>-3</v>
      </c>
      <c r="S111">
        <v>20</v>
      </c>
      <c r="T111">
        <v>75</v>
      </c>
      <c r="U111">
        <v>0</v>
      </c>
      <c r="V111">
        <v>0</v>
      </c>
      <c r="W111">
        <v>0</v>
      </c>
      <c r="X111">
        <v>1</v>
      </c>
      <c r="Y111">
        <v>1</v>
      </c>
      <c r="Z111">
        <v>1</v>
      </c>
      <c r="AA111">
        <v>1</v>
      </c>
      <c r="AB111">
        <v>120</v>
      </c>
      <c r="AC111">
        <v>11</v>
      </c>
      <c r="AD111">
        <v>-3</v>
      </c>
      <c r="AE111">
        <v>-3</v>
      </c>
      <c r="AF111">
        <v>270</v>
      </c>
      <c r="AG111">
        <v>1</v>
      </c>
      <c r="AH111">
        <v>1</v>
      </c>
      <c r="AI111">
        <v>1</v>
      </c>
      <c r="AJ111">
        <v>150</v>
      </c>
      <c r="AK111">
        <v>-3</v>
      </c>
      <c r="AL111">
        <v>-3</v>
      </c>
      <c r="AM111">
        <v>-3</v>
      </c>
      <c r="AN111">
        <v>0</v>
      </c>
      <c r="AO111">
        <v>1</v>
      </c>
      <c r="AP111">
        <v>1</v>
      </c>
      <c r="AQ111">
        <v>0</v>
      </c>
      <c r="AR111">
        <v>0</v>
      </c>
      <c r="AS111">
        <v>0</v>
      </c>
      <c r="AT111">
        <v>5</v>
      </c>
      <c r="AU111">
        <v>0</v>
      </c>
      <c r="AV111">
        <v>180</v>
      </c>
      <c r="AW111">
        <v>4</v>
      </c>
      <c r="AX111">
        <v>12</v>
      </c>
      <c r="AY111">
        <v>-3</v>
      </c>
      <c r="AZ111">
        <v>-3</v>
      </c>
      <c r="BA111">
        <v>0</v>
      </c>
      <c r="BB111">
        <v>345</v>
      </c>
      <c r="BC111">
        <v>445</v>
      </c>
      <c r="BD111">
        <v>0</v>
      </c>
      <c r="BE111">
        <v>-60</v>
      </c>
      <c r="BH111">
        <v>15</v>
      </c>
      <c r="BI111">
        <v>0</v>
      </c>
      <c r="BJ111">
        <v>37</v>
      </c>
      <c r="BK111">
        <v>37</v>
      </c>
      <c r="BL111">
        <v>1</v>
      </c>
      <c r="BM111">
        <v>0</v>
      </c>
      <c r="BN111">
        <v>60</v>
      </c>
      <c r="BO111">
        <v>1</v>
      </c>
      <c r="BP111">
        <v>-3</v>
      </c>
      <c r="BQ111">
        <v>-3</v>
      </c>
      <c r="BR111">
        <v>20</v>
      </c>
      <c r="BS111">
        <v>112</v>
      </c>
      <c r="BT111">
        <v>0</v>
      </c>
      <c r="BU111">
        <v>54</v>
      </c>
      <c r="BV111">
        <v>18</v>
      </c>
      <c r="BW111">
        <v>1</v>
      </c>
      <c r="BX111">
        <v>1</v>
      </c>
      <c r="BY111">
        <v>1</v>
      </c>
      <c r="BZ111">
        <v>1</v>
      </c>
      <c r="CA111">
        <v>120</v>
      </c>
      <c r="CB111">
        <v>11</v>
      </c>
      <c r="CC111">
        <v>-3</v>
      </c>
      <c r="CD111">
        <v>-3</v>
      </c>
      <c r="CE111">
        <v>288</v>
      </c>
      <c r="CF111">
        <v>1</v>
      </c>
      <c r="CG111">
        <v>1</v>
      </c>
      <c r="CH111">
        <v>1</v>
      </c>
      <c r="CI111">
        <v>150</v>
      </c>
      <c r="CJ111">
        <v>-3</v>
      </c>
      <c r="CK111">
        <v>-3</v>
      </c>
      <c r="CL111">
        <v>-3</v>
      </c>
      <c r="CM111">
        <v>1</v>
      </c>
      <c r="CN111">
        <v>1</v>
      </c>
      <c r="CO111">
        <v>0</v>
      </c>
      <c r="CP111">
        <v>1</v>
      </c>
      <c r="CQ111">
        <v>0</v>
      </c>
      <c r="CR111">
        <v>0</v>
      </c>
      <c r="CS111">
        <v>0</v>
      </c>
      <c r="CT111">
        <v>5</v>
      </c>
      <c r="CU111">
        <v>180</v>
      </c>
      <c r="CV111">
        <v>4</v>
      </c>
      <c r="CW111">
        <v>12</v>
      </c>
      <c r="CX111">
        <v>-3</v>
      </c>
      <c r="CY111">
        <v>-3</v>
      </c>
      <c r="CZ111">
        <v>55</v>
      </c>
      <c r="DA111">
        <v>405</v>
      </c>
      <c r="DB111">
        <v>525</v>
      </c>
      <c r="DC111">
        <v>1</v>
      </c>
      <c r="DD111">
        <v>60</v>
      </c>
    </row>
    <row r="112" spans="1:108" x14ac:dyDescent="0.25">
      <c r="A112" t="s">
        <v>3720</v>
      </c>
      <c r="B112">
        <v>107</v>
      </c>
      <c r="C112">
        <v>2974</v>
      </c>
      <c r="D112">
        <v>2556</v>
      </c>
      <c r="E112">
        <v>5985</v>
      </c>
      <c r="F112">
        <v>2122</v>
      </c>
      <c r="G112">
        <v>4911</v>
      </c>
      <c r="H112">
        <v>3035</v>
      </c>
      <c r="I112">
        <v>15</v>
      </c>
      <c r="J112">
        <v>10</v>
      </c>
      <c r="K112">
        <v>0</v>
      </c>
      <c r="L112">
        <v>3</v>
      </c>
      <c r="M112">
        <v>1</v>
      </c>
      <c r="N112">
        <v>0</v>
      </c>
      <c r="O112">
        <v>60</v>
      </c>
      <c r="P112">
        <v>1</v>
      </c>
      <c r="Q112">
        <v>-3</v>
      </c>
      <c r="R112">
        <v>-3</v>
      </c>
      <c r="S112">
        <v>20</v>
      </c>
      <c r="T112">
        <v>78</v>
      </c>
      <c r="U112">
        <v>1</v>
      </c>
      <c r="V112">
        <v>5</v>
      </c>
      <c r="W112">
        <v>2</v>
      </c>
      <c r="X112">
        <v>1</v>
      </c>
      <c r="Y112">
        <v>1</v>
      </c>
      <c r="Z112">
        <v>1</v>
      </c>
      <c r="AA112">
        <v>1</v>
      </c>
      <c r="AB112">
        <v>120</v>
      </c>
      <c r="AC112">
        <v>11</v>
      </c>
      <c r="AD112">
        <v>-3</v>
      </c>
      <c r="AE112">
        <v>-3</v>
      </c>
      <c r="AF112">
        <v>272</v>
      </c>
      <c r="AG112">
        <v>1</v>
      </c>
      <c r="AH112">
        <v>1</v>
      </c>
      <c r="AI112">
        <v>1</v>
      </c>
      <c r="AJ112">
        <v>150</v>
      </c>
      <c r="AK112">
        <v>-3</v>
      </c>
      <c r="AL112">
        <v>-3</v>
      </c>
      <c r="AM112">
        <v>-3</v>
      </c>
      <c r="AN112">
        <v>0</v>
      </c>
      <c r="AO112">
        <v>1</v>
      </c>
      <c r="AP112">
        <v>0</v>
      </c>
      <c r="AQ112">
        <v>0</v>
      </c>
      <c r="AR112">
        <v>0</v>
      </c>
      <c r="AS112">
        <v>0</v>
      </c>
      <c r="AT112">
        <v>0</v>
      </c>
      <c r="AU112">
        <v>0</v>
      </c>
      <c r="AV112">
        <v>180</v>
      </c>
      <c r="AW112">
        <v>4</v>
      </c>
      <c r="AX112">
        <v>12</v>
      </c>
      <c r="AY112">
        <v>-3</v>
      </c>
      <c r="AZ112">
        <v>-3</v>
      </c>
      <c r="BA112">
        <v>5</v>
      </c>
      <c r="BB112">
        <v>350</v>
      </c>
      <c r="BC112">
        <v>450</v>
      </c>
      <c r="BD112">
        <v>0.5</v>
      </c>
      <c r="BE112">
        <v>0</v>
      </c>
      <c r="BH112">
        <v>15</v>
      </c>
      <c r="BI112">
        <v>0</v>
      </c>
      <c r="BJ112">
        <v>31</v>
      </c>
      <c r="BK112">
        <v>31</v>
      </c>
      <c r="BL112">
        <v>1</v>
      </c>
      <c r="BM112">
        <v>0</v>
      </c>
      <c r="BN112">
        <v>60</v>
      </c>
      <c r="BO112">
        <v>1</v>
      </c>
      <c r="BP112">
        <v>-3</v>
      </c>
      <c r="BQ112">
        <v>-3</v>
      </c>
      <c r="BR112">
        <v>20</v>
      </c>
      <c r="BS112">
        <v>106</v>
      </c>
      <c r="BT112">
        <v>0</v>
      </c>
      <c r="BU112">
        <v>44</v>
      </c>
      <c r="BV112">
        <v>14</v>
      </c>
      <c r="BW112">
        <v>1</v>
      </c>
      <c r="BX112">
        <v>1</v>
      </c>
      <c r="BY112">
        <v>1</v>
      </c>
      <c r="BZ112">
        <v>0</v>
      </c>
      <c r="CA112">
        <v>80</v>
      </c>
      <c r="CB112">
        <v>5</v>
      </c>
      <c r="CC112">
        <v>-3</v>
      </c>
      <c r="CD112">
        <v>-3</v>
      </c>
      <c r="CE112">
        <v>244</v>
      </c>
      <c r="CF112">
        <v>1</v>
      </c>
      <c r="CG112">
        <v>1</v>
      </c>
      <c r="CH112">
        <v>1</v>
      </c>
      <c r="CI112">
        <v>150</v>
      </c>
      <c r="CJ112">
        <v>-3</v>
      </c>
      <c r="CK112">
        <v>-3</v>
      </c>
      <c r="CL112">
        <v>-3</v>
      </c>
      <c r="CM112">
        <v>1</v>
      </c>
      <c r="CN112">
        <v>0</v>
      </c>
      <c r="CO112">
        <v>0</v>
      </c>
      <c r="CP112">
        <v>0</v>
      </c>
      <c r="CQ112">
        <v>0</v>
      </c>
      <c r="CR112">
        <v>0</v>
      </c>
      <c r="CS112">
        <v>0</v>
      </c>
      <c r="CT112">
        <v>0</v>
      </c>
      <c r="CU112">
        <v>140</v>
      </c>
      <c r="CV112">
        <v>3</v>
      </c>
      <c r="CW112">
        <v>6</v>
      </c>
      <c r="CX112">
        <v>-3</v>
      </c>
      <c r="CY112">
        <v>-3</v>
      </c>
      <c r="CZ112">
        <v>45</v>
      </c>
      <c r="DA112">
        <v>350</v>
      </c>
      <c r="DB112">
        <v>370</v>
      </c>
      <c r="DC112">
        <v>0.5</v>
      </c>
      <c r="DD112">
        <v>0</v>
      </c>
    </row>
    <row r="113" spans="1:108" x14ac:dyDescent="0.25">
      <c r="A113" t="s">
        <v>3720</v>
      </c>
      <c r="B113">
        <v>108</v>
      </c>
      <c r="C113">
        <v>1690</v>
      </c>
      <c r="D113">
        <v>2992</v>
      </c>
      <c r="E113">
        <v>599</v>
      </c>
      <c r="F113">
        <v>3196</v>
      </c>
      <c r="G113">
        <v>2471</v>
      </c>
      <c r="H113">
        <v>1937</v>
      </c>
      <c r="I113">
        <v>15</v>
      </c>
      <c r="J113">
        <v>0</v>
      </c>
      <c r="K113">
        <v>40</v>
      </c>
      <c r="L113">
        <v>40</v>
      </c>
      <c r="M113">
        <v>1</v>
      </c>
      <c r="N113">
        <v>0</v>
      </c>
      <c r="O113">
        <v>60</v>
      </c>
      <c r="P113">
        <v>1</v>
      </c>
      <c r="Q113">
        <v>-3</v>
      </c>
      <c r="R113">
        <v>-3</v>
      </c>
      <c r="S113">
        <v>20</v>
      </c>
      <c r="T113">
        <v>115</v>
      </c>
      <c r="U113">
        <v>0</v>
      </c>
      <c r="V113">
        <v>24</v>
      </c>
      <c r="W113">
        <v>8</v>
      </c>
      <c r="X113">
        <v>1</v>
      </c>
      <c r="Y113">
        <v>1</v>
      </c>
      <c r="Z113">
        <v>1</v>
      </c>
      <c r="AA113">
        <v>1</v>
      </c>
      <c r="AB113">
        <v>120</v>
      </c>
      <c r="AC113">
        <v>11</v>
      </c>
      <c r="AD113">
        <v>-3</v>
      </c>
      <c r="AE113">
        <v>-3</v>
      </c>
      <c r="AF113">
        <v>278</v>
      </c>
      <c r="AG113">
        <v>1</v>
      </c>
      <c r="AH113">
        <v>1</v>
      </c>
      <c r="AI113">
        <v>1</v>
      </c>
      <c r="AJ113">
        <v>150</v>
      </c>
      <c r="AK113">
        <v>-3</v>
      </c>
      <c r="AL113">
        <v>-3</v>
      </c>
      <c r="AM113">
        <v>-3</v>
      </c>
      <c r="AN113">
        <v>1</v>
      </c>
      <c r="AO113">
        <v>1</v>
      </c>
      <c r="AP113">
        <v>0</v>
      </c>
      <c r="AQ113">
        <v>0</v>
      </c>
      <c r="AR113">
        <v>0</v>
      </c>
      <c r="AS113">
        <v>0</v>
      </c>
      <c r="AT113">
        <v>0</v>
      </c>
      <c r="AU113">
        <v>0</v>
      </c>
      <c r="AV113">
        <v>180</v>
      </c>
      <c r="AW113">
        <v>4</v>
      </c>
      <c r="AX113">
        <v>12</v>
      </c>
      <c r="AY113">
        <v>-3</v>
      </c>
      <c r="AZ113">
        <v>-3</v>
      </c>
      <c r="BA113">
        <v>48</v>
      </c>
      <c r="BB113">
        <v>393</v>
      </c>
      <c r="BC113">
        <v>513</v>
      </c>
      <c r="BD113">
        <v>1</v>
      </c>
      <c r="BE113">
        <v>97</v>
      </c>
      <c r="BH113">
        <v>15</v>
      </c>
      <c r="BI113">
        <v>0</v>
      </c>
      <c r="BJ113">
        <v>17</v>
      </c>
      <c r="BK113">
        <v>17</v>
      </c>
      <c r="BL113">
        <v>1</v>
      </c>
      <c r="BM113">
        <v>0</v>
      </c>
      <c r="BN113">
        <v>60</v>
      </c>
      <c r="BO113">
        <v>1</v>
      </c>
      <c r="BP113">
        <v>-3</v>
      </c>
      <c r="BQ113">
        <v>-3</v>
      </c>
      <c r="BR113">
        <v>20</v>
      </c>
      <c r="BS113">
        <v>92</v>
      </c>
      <c r="BT113">
        <v>0</v>
      </c>
      <c r="BU113">
        <v>73</v>
      </c>
      <c r="BV113">
        <v>24</v>
      </c>
      <c r="BW113">
        <v>1</v>
      </c>
      <c r="BX113">
        <v>1</v>
      </c>
      <c r="BY113">
        <v>1</v>
      </c>
      <c r="BZ113">
        <v>0</v>
      </c>
      <c r="CA113">
        <v>80</v>
      </c>
      <c r="CB113">
        <v>5</v>
      </c>
      <c r="CC113">
        <v>-3</v>
      </c>
      <c r="CD113">
        <v>-3</v>
      </c>
      <c r="CE113">
        <v>204</v>
      </c>
      <c r="CF113">
        <v>1</v>
      </c>
      <c r="CG113">
        <v>0</v>
      </c>
      <c r="CH113">
        <v>1</v>
      </c>
      <c r="CI113">
        <v>100</v>
      </c>
      <c r="CJ113">
        <v>-3</v>
      </c>
      <c r="CK113">
        <v>-3</v>
      </c>
      <c r="CL113">
        <v>-3</v>
      </c>
      <c r="CM113">
        <v>1</v>
      </c>
      <c r="CN113">
        <v>0</v>
      </c>
      <c r="CO113">
        <v>0</v>
      </c>
      <c r="CP113">
        <v>0</v>
      </c>
      <c r="CQ113">
        <v>0</v>
      </c>
      <c r="CR113">
        <v>0</v>
      </c>
      <c r="CS113">
        <v>0</v>
      </c>
      <c r="CT113">
        <v>0</v>
      </c>
      <c r="CU113">
        <v>140</v>
      </c>
      <c r="CV113">
        <v>3</v>
      </c>
      <c r="CW113">
        <v>6</v>
      </c>
      <c r="CX113">
        <v>-3</v>
      </c>
      <c r="CY113">
        <v>-3</v>
      </c>
      <c r="CZ113">
        <v>41</v>
      </c>
      <c r="DA113">
        <v>296</v>
      </c>
      <c r="DB113">
        <v>316</v>
      </c>
      <c r="DC113">
        <v>0</v>
      </c>
      <c r="DD113">
        <v>-97</v>
      </c>
    </row>
    <row r="114" spans="1:108" x14ac:dyDescent="0.25">
      <c r="A114" t="s">
        <v>3720</v>
      </c>
      <c r="B114">
        <v>109</v>
      </c>
      <c r="C114">
        <v>932</v>
      </c>
      <c r="D114">
        <v>5526</v>
      </c>
      <c r="E114">
        <v>3339</v>
      </c>
      <c r="F114">
        <v>1577</v>
      </c>
      <c r="G114">
        <v>987</v>
      </c>
      <c r="H114">
        <v>2930</v>
      </c>
      <c r="I114">
        <v>15</v>
      </c>
      <c r="J114">
        <v>0</v>
      </c>
      <c r="K114">
        <v>6</v>
      </c>
      <c r="L114">
        <v>6</v>
      </c>
      <c r="M114">
        <v>1</v>
      </c>
      <c r="N114">
        <v>0</v>
      </c>
      <c r="O114">
        <v>60</v>
      </c>
      <c r="P114">
        <v>1</v>
      </c>
      <c r="Q114">
        <v>-3</v>
      </c>
      <c r="R114">
        <v>-3</v>
      </c>
      <c r="S114">
        <v>20</v>
      </c>
      <c r="T114">
        <v>81</v>
      </c>
      <c r="U114">
        <v>0</v>
      </c>
      <c r="V114">
        <v>4</v>
      </c>
      <c r="W114">
        <v>1</v>
      </c>
      <c r="X114">
        <v>1</v>
      </c>
      <c r="Y114">
        <v>1</v>
      </c>
      <c r="Z114">
        <v>1</v>
      </c>
      <c r="AA114">
        <v>0</v>
      </c>
      <c r="AB114">
        <v>80</v>
      </c>
      <c r="AC114">
        <v>5</v>
      </c>
      <c r="AD114">
        <v>-3</v>
      </c>
      <c r="AE114">
        <v>-3</v>
      </c>
      <c r="AF114">
        <v>231</v>
      </c>
      <c r="AG114">
        <v>1</v>
      </c>
      <c r="AH114">
        <v>1</v>
      </c>
      <c r="AI114">
        <v>1</v>
      </c>
      <c r="AJ114">
        <v>150</v>
      </c>
      <c r="AK114">
        <v>-3</v>
      </c>
      <c r="AL114">
        <v>-3</v>
      </c>
      <c r="AM114">
        <v>-3</v>
      </c>
      <c r="AN114">
        <v>0</v>
      </c>
      <c r="AO114">
        <v>0</v>
      </c>
      <c r="AP114">
        <v>0</v>
      </c>
      <c r="AQ114">
        <v>0</v>
      </c>
      <c r="AR114">
        <v>0</v>
      </c>
      <c r="AS114">
        <v>1</v>
      </c>
      <c r="AT114">
        <v>0</v>
      </c>
      <c r="AU114">
        <v>25</v>
      </c>
      <c r="AV114">
        <v>140</v>
      </c>
      <c r="AW114">
        <v>3</v>
      </c>
      <c r="AX114">
        <v>6</v>
      </c>
      <c r="AY114">
        <v>-3</v>
      </c>
      <c r="AZ114">
        <v>-3</v>
      </c>
      <c r="BA114">
        <v>7</v>
      </c>
      <c r="BB114">
        <v>337</v>
      </c>
      <c r="BC114">
        <v>337</v>
      </c>
      <c r="BD114">
        <v>0</v>
      </c>
      <c r="BE114">
        <v>-54</v>
      </c>
      <c r="BH114">
        <v>15</v>
      </c>
      <c r="BI114">
        <v>0</v>
      </c>
      <c r="BJ114">
        <v>21</v>
      </c>
      <c r="BK114">
        <v>21</v>
      </c>
      <c r="BL114">
        <v>1</v>
      </c>
      <c r="BM114">
        <v>0</v>
      </c>
      <c r="BN114">
        <v>60</v>
      </c>
      <c r="BO114">
        <v>1</v>
      </c>
      <c r="BP114">
        <v>-3</v>
      </c>
      <c r="BQ114">
        <v>-3</v>
      </c>
      <c r="BR114">
        <v>20</v>
      </c>
      <c r="BS114">
        <v>96</v>
      </c>
      <c r="BT114">
        <v>0</v>
      </c>
      <c r="BU114">
        <v>77</v>
      </c>
      <c r="BV114">
        <v>25</v>
      </c>
      <c r="BW114">
        <v>1</v>
      </c>
      <c r="BX114">
        <v>1</v>
      </c>
      <c r="BY114">
        <v>1</v>
      </c>
      <c r="BZ114">
        <v>1</v>
      </c>
      <c r="CA114">
        <v>120</v>
      </c>
      <c r="CB114">
        <v>11</v>
      </c>
      <c r="CC114">
        <v>-3</v>
      </c>
      <c r="CD114">
        <v>-3</v>
      </c>
      <c r="CE114">
        <v>295</v>
      </c>
      <c r="CF114">
        <v>1</v>
      </c>
      <c r="CG114">
        <v>1</v>
      </c>
      <c r="CH114">
        <v>1</v>
      </c>
      <c r="CI114">
        <v>150</v>
      </c>
      <c r="CJ114">
        <v>-3</v>
      </c>
      <c r="CK114">
        <v>-3</v>
      </c>
      <c r="CL114">
        <v>-3</v>
      </c>
      <c r="CM114">
        <v>1</v>
      </c>
      <c r="CN114">
        <v>1</v>
      </c>
      <c r="CO114">
        <v>0</v>
      </c>
      <c r="CP114">
        <v>0</v>
      </c>
      <c r="CQ114">
        <v>1</v>
      </c>
      <c r="CR114">
        <v>0</v>
      </c>
      <c r="CS114">
        <v>25</v>
      </c>
      <c r="CT114">
        <v>0</v>
      </c>
      <c r="CU114">
        <v>180</v>
      </c>
      <c r="CV114">
        <v>4</v>
      </c>
      <c r="CW114">
        <v>12</v>
      </c>
      <c r="CX114">
        <v>-3</v>
      </c>
      <c r="CY114">
        <v>-3</v>
      </c>
      <c r="CZ114">
        <v>46</v>
      </c>
      <c r="DA114">
        <v>391</v>
      </c>
      <c r="DB114">
        <v>511</v>
      </c>
      <c r="DC114">
        <v>1</v>
      </c>
      <c r="DD114">
        <v>54</v>
      </c>
    </row>
    <row r="115" spans="1:108" x14ac:dyDescent="0.25">
      <c r="A115" t="s">
        <v>3720</v>
      </c>
      <c r="B115">
        <v>110</v>
      </c>
      <c r="C115">
        <v>3674</v>
      </c>
      <c r="D115">
        <v>1671</v>
      </c>
      <c r="E115">
        <v>5468</v>
      </c>
      <c r="F115">
        <v>6704</v>
      </c>
      <c r="G115">
        <v>3128</v>
      </c>
      <c r="H115">
        <v>6502</v>
      </c>
      <c r="I115">
        <v>15</v>
      </c>
      <c r="J115">
        <v>0</v>
      </c>
      <c r="K115">
        <v>6</v>
      </c>
      <c r="L115">
        <v>6</v>
      </c>
      <c r="M115">
        <v>1</v>
      </c>
      <c r="N115">
        <v>0</v>
      </c>
      <c r="O115">
        <v>60</v>
      </c>
      <c r="P115">
        <v>1</v>
      </c>
      <c r="Q115">
        <v>-3</v>
      </c>
      <c r="R115">
        <v>-3</v>
      </c>
      <c r="S115">
        <v>20</v>
      </c>
      <c r="T115">
        <v>81</v>
      </c>
      <c r="U115">
        <v>0</v>
      </c>
      <c r="V115">
        <v>90</v>
      </c>
      <c r="W115">
        <v>30</v>
      </c>
      <c r="X115">
        <v>1</v>
      </c>
      <c r="Y115">
        <v>1</v>
      </c>
      <c r="Z115">
        <v>1</v>
      </c>
      <c r="AA115">
        <v>0</v>
      </c>
      <c r="AB115">
        <v>80</v>
      </c>
      <c r="AC115">
        <v>5</v>
      </c>
      <c r="AD115">
        <v>-3</v>
      </c>
      <c r="AE115">
        <v>-3</v>
      </c>
      <c r="AF115">
        <v>210</v>
      </c>
      <c r="AG115">
        <v>1</v>
      </c>
      <c r="AH115">
        <v>0</v>
      </c>
      <c r="AI115">
        <v>1</v>
      </c>
      <c r="AJ115">
        <v>100</v>
      </c>
      <c r="AK115">
        <v>-3</v>
      </c>
      <c r="AL115">
        <v>-3</v>
      </c>
      <c r="AM115">
        <v>-3</v>
      </c>
      <c r="AN115">
        <v>0</v>
      </c>
      <c r="AO115">
        <v>0</v>
      </c>
      <c r="AP115">
        <v>0</v>
      </c>
      <c r="AQ115">
        <v>0</v>
      </c>
      <c r="AR115">
        <v>0</v>
      </c>
      <c r="AS115">
        <v>0</v>
      </c>
      <c r="AT115">
        <v>0</v>
      </c>
      <c r="AU115">
        <v>0</v>
      </c>
      <c r="AV115">
        <v>140</v>
      </c>
      <c r="AW115">
        <v>3</v>
      </c>
      <c r="AX115">
        <v>6</v>
      </c>
      <c r="AY115">
        <v>-3</v>
      </c>
      <c r="AZ115">
        <v>-3</v>
      </c>
      <c r="BA115">
        <v>36</v>
      </c>
      <c r="BB115">
        <v>291</v>
      </c>
      <c r="BC115">
        <v>291</v>
      </c>
      <c r="BD115">
        <v>1</v>
      </c>
      <c r="BE115">
        <v>6</v>
      </c>
      <c r="BH115">
        <v>15</v>
      </c>
      <c r="BI115">
        <v>0</v>
      </c>
      <c r="BJ115">
        <v>0</v>
      </c>
      <c r="BK115">
        <v>0</v>
      </c>
      <c r="BL115">
        <v>0</v>
      </c>
      <c r="BM115">
        <v>0</v>
      </c>
      <c r="BN115">
        <v>0</v>
      </c>
      <c r="BO115">
        <v>0</v>
      </c>
      <c r="BP115">
        <v>-3</v>
      </c>
      <c r="BQ115">
        <v>-3</v>
      </c>
      <c r="BR115">
        <v>0</v>
      </c>
      <c r="BS115">
        <v>15</v>
      </c>
      <c r="BT115">
        <v>0</v>
      </c>
      <c r="BU115">
        <v>0</v>
      </c>
      <c r="BV115">
        <v>0</v>
      </c>
      <c r="BW115">
        <v>1</v>
      </c>
      <c r="BX115">
        <v>1</v>
      </c>
      <c r="BY115">
        <v>1</v>
      </c>
      <c r="BZ115">
        <v>0</v>
      </c>
      <c r="CA115">
        <v>120</v>
      </c>
      <c r="CB115">
        <v>6</v>
      </c>
      <c r="CC115">
        <v>-3</v>
      </c>
      <c r="CD115">
        <v>-3</v>
      </c>
      <c r="CE115">
        <v>270</v>
      </c>
      <c r="CF115">
        <v>1</v>
      </c>
      <c r="CG115">
        <v>1</v>
      </c>
      <c r="CH115">
        <v>1</v>
      </c>
      <c r="CI115">
        <v>150</v>
      </c>
      <c r="CJ115">
        <v>-3</v>
      </c>
      <c r="CK115">
        <v>-3</v>
      </c>
      <c r="CL115">
        <v>-3</v>
      </c>
      <c r="CM115">
        <v>0</v>
      </c>
      <c r="CN115">
        <v>0</v>
      </c>
      <c r="CO115">
        <v>0</v>
      </c>
      <c r="CP115">
        <v>0</v>
      </c>
      <c r="CQ115">
        <v>0</v>
      </c>
      <c r="CR115">
        <v>0</v>
      </c>
      <c r="CS115">
        <v>0</v>
      </c>
      <c r="CT115">
        <v>0</v>
      </c>
      <c r="CU115">
        <v>120</v>
      </c>
      <c r="CV115">
        <v>3</v>
      </c>
      <c r="CW115">
        <v>6</v>
      </c>
      <c r="CX115">
        <v>-3</v>
      </c>
      <c r="CY115">
        <v>-3</v>
      </c>
      <c r="CZ115">
        <v>0</v>
      </c>
      <c r="DA115">
        <v>285</v>
      </c>
      <c r="DB115">
        <v>285</v>
      </c>
      <c r="DC115">
        <v>0</v>
      </c>
      <c r="DD115">
        <v>-6</v>
      </c>
    </row>
    <row r="116" spans="1:108" x14ac:dyDescent="0.25">
      <c r="A116" t="s">
        <v>3720</v>
      </c>
      <c r="B116">
        <v>111</v>
      </c>
      <c r="C116">
        <v>3238</v>
      </c>
      <c r="D116">
        <v>4990</v>
      </c>
      <c r="E116">
        <v>2557</v>
      </c>
      <c r="F116">
        <v>1266</v>
      </c>
      <c r="G116">
        <v>1425</v>
      </c>
      <c r="H116">
        <v>3646</v>
      </c>
      <c r="I116">
        <v>15</v>
      </c>
      <c r="J116">
        <v>0</v>
      </c>
      <c r="K116">
        <v>0</v>
      </c>
      <c r="L116">
        <v>0</v>
      </c>
      <c r="M116">
        <v>1</v>
      </c>
      <c r="N116">
        <v>0</v>
      </c>
      <c r="O116">
        <v>60</v>
      </c>
      <c r="P116">
        <v>1</v>
      </c>
      <c r="Q116">
        <v>-3</v>
      </c>
      <c r="R116">
        <v>-3</v>
      </c>
      <c r="S116">
        <v>20</v>
      </c>
      <c r="T116">
        <v>75</v>
      </c>
      <c r="U116">
        <v>0</v>
      </c>
      <c r="V116">
        <v>0</v>
      </c>
      <c r="W116">
        <v>0</v>
      </c>
      <c r="X116">
        <v>1</v>
      </c>
      <c r="Y116">
        <v>1</v>
      </c>
      <c r="Z116">
        <v>1</v>
      </c>
      <c r="AA116">
        <v>1</v>
      </c>
      <c r="AB116">
        <v>120</v>
      </c>
      <c r="AC116">
        <v>11</v>
      </c>
      <c r="AD116">
        <v>-3</v>
      </c>
      <c r="AE116">
        <v>-3</v>
      </c>
      <c r="AF116">
        <v>270</v>
      </c>
      <c r="AG116">
        <v>1</v>
      </c>
      <c r="AH116">
        <v>1</v>
      </c>
      <c r="AI116">
        <v>1</v>
      </c>
      <c r="AJ116">
        <v>150</v>
      </c>
      <c r="AK116">
        <v>-3</v>
      </c>
      <c r="AL116">
        <v>-3</v>
      </c>
      <c r="AM116">
        <v>-3</v>
      </c>
      <c r="AN116">
        <v>0</v>
      </c>
      <c r="AO116">
        <v>1</v>
      </c>
      <c r="AP116">
        <v>0</v>
      </c>
      <c r="AQ116">
        <v>0</v>
      </c>
      <c r="AR116">
        <v>0</v>
      </c>
      <c r="AS116">
        <v>0</v>
      </c>
      <c r="AT116">
        <v>0</v>
      </c>
      <c r="AU116">
        <v>0</v>
      </c>
      <c r="AV116">
        <v>180</v>
      </c>
      <c r="AW116">
        <v>4</v>
      </c>
      <c r="AX116">
        <v>12</v>
      </c>
      <c r="AY116">
        <v>-3</v>
      </c>
      <c r="AZ116">
        <v>-3</v>
      </c>
      <c r="BA116">
        <v>0</v>
      </c>
      <c r="BB116">
        <v>345</v>
      </c>
      <c r="BC116">
        <v>445</v>
      </c>
      <c r="BD116">
        <v>1</v>
      </c>
      <c r="BE116">
        <v>90</v>
      </c>
      <c r="BH116">
        <v>15</v>
      </c>
      <c r="BI116">
        <v>0</v>
      </c>
      <c r="BJ116">
        <v>0</v>
      </c>
      <c r="BK116">
        <v>0</v>
      </c>
      <c r="BL116">
        <v>1</v>
      </c>
      <c r="BM116">
        <v>0</v>
      </c>
      <c r="BN116">
        <v>60</v>
      </c>
      <c r="BO116">
        <v>1</v>
      </c>
      <c r="BP116">
        <v>-3</v>
      </c>
      <c r="BQ116">
        <v>-3</v>
      </c>
      <c r="BR116">
        <v>20</v>
      </c>
      <c r="BS116">
        <v>75</v>
      </c>
      <c r="BT116">
        <v>0</v>
      </c>
      <c r="BU116">
        <v>0</v>
      </c>
      <c r="BV116">
        <v>0</v>
      </c>
      <c r="BW116">
        <v>1</v>
      </c>
      <c r="BX116">
        <v>1</v>
      </c>
      <c r="BY116">
        <v>1</v>
      </c>
      <c r="BZ116">
        <v>0</v>
      </c>
      <c r="CA116">
        <v>80</v>
      </c>
      <c r="CB116">
        <v>5</v>
      </c>
      <c r="CC116">
        <v>-3</v>
      </c>
      <c r="CD116">
        <v>-3</v>
      </c>
      <c r="CE116">
        <v>180</v>
      </c>
      <c r="CF116">
        <v>1</v>
      </c>
      <c r="CG116">
        <v>0</v>
      </c>
      <c r="CH116">
        <v>1</v>
      </c>
      <c r="CI116">
        <v>100</v>
      </c>
      <c r="CJ116">
        <v>-3</v>
      </c>
      <c r="CK116">
        <v>-3</v>
      </c>
      <c r="CL116">
        <v>-3</v>
      </c>
      <c r="CM116">
        <v>0</v>
      </c>
      <c r="CN116">
        <v>0</v>
      </c>
      <c r="CO116">
        <v>0</v>
      </c>
      <c r="CP116">
        <v>0</v>
      </c>
      <c r="CQ116">
        <v>0</v>
      </c>
      <c r="CR116">
        <v>0</v>
      </c>
      <c r="CS116">
        <v>0</v>
      </c>
      <c r="CT116">
        <v>0</v>
      </c>
      <c r="CU116">
        <v>140</v>
      </c>
      <c r="CV116">
        <v>3</v>
      </c>
      <c r="CW116">
        <v>6</v>
      </c>
      <c r="CX116">
        <v>-3</v>
      </c>
      <c r="CY116">
        <v>-3</v>
      </c>
      <c r="CZ116">
        <v>0</v>
      </c>
      <c r="DA116">
        <v>255</v>
      </c>
      <c r="DB116">
        <v>255</v>
      </c>
      <c r="DC116">
        <v>0</v>
      </c>
      <c r="DD116">
        <v>-90</v>
      </c>
    </row>
    <row r="117" spans="1:108" x14ac:dyDescent="0.25">
      <c r="A117" t="s">
        <v>3720</v>
      </c>
      <c r="B117">
        <v>112</v>
      </c>
      <c r="C117">
        <v>5006</v>
      </c>
      <c r="D117">
        <v>6133</v>
      </c>
      <c r="E117">
        <v>5293</v>
      </c>
      <c r="F117">
        <v>3648</v>
      </c>
      <c r="G117">
        <v>1648</v>
      </c>
      <c r="H117">
        <v>4334</v>
      </c>
      <c r="I117">
        <v>15</v>
      </c>
      <c r="J117">
        <v>0</v>
      </c>
      <c r="K117">
        <v>0</v>
      </c>
      <c r="L117">
        <v>0</v>
      </c>
      <c r="M117">
        <v>1</v>
      </c>
      <c r="N117">
        <v>0</v>
      </c>
      <c r="O117">
        <v>60</v>
      </c>
      <c r="P117">
        <v>1</v>
      </c>
      <c r="Q117">
        <v>-3</v>
      </c>
      <c r="R117">
        <v>-3</v>
      </c>
      <c r="S117">
        <v>20</v>
      </c>
      <c r="T117">
        <v>75</v>
      </c>
      <c r="U117">
        <v>0</v>
      </c>
      <c r="V117">
        <v>0</v>
      </c>
      <c r="W117">
        <v>0</v>
      </c>
      <c r="X117">
        <v>1</v>
      </c>
      <c r="Y117">
        <v>1</v>
      </c>
      <c r="Z117">
        <v>1</v>
      </c>
      <c r="AA117">
        <v>0</v>
      </c>
      <c r="AB117">
        <v>80</v>
      </c>
      <c r="AC117">
        <v>5</v>
      </c>
      <c r="AD117">
        <v>-3</v>
      </c>
      <c r="AE117">
        <v>-3</v>
      </c>
      <c r="AF117">
        <v>180</v>
      </c>
      <c r="AG117">
        <v>1</v>
      </c>
      <c r="AH117">
        <v>1</v>
      </c>
      <c r="AI117">
        <v>0</v>
      </c>
      <c r="AJ117">
        <v>100</v>
      </c>
      <c r="AK117">
        <v>-3</v>
      </c>
      <c r="AL117">
        <v>-3</v>
      </c>
      <c r="AM117">
        <v>-3</v>
      </c>
      <c r="AN117">
        <v>0</v>
      </c>
      <c r="AO117">
        <v>0</v>
      </c>
      <c r="AP117">
        <v>0</v>
      </c>
      <c r="AQ117">
        <v>0</v>
      </c>
      <c r="AR117">
        <v>2</v>
      </c>
      <c r="AS117">
        <v>1</v>
      </c>
      <c r="AT117">
        <v>50</v>
      </c>
      <c r="AU117">
        <v>25</v>
      </c>
      <c r="AV117">
        <v>140</v>
      </c>
      <c r="AW117">
        <v>3</v>
      </c>
      <c r="AX117">
        <v>6</v>
      </c>
      <c r="AY117">
        <v>-3</v>
      </c>
      <c r="AZ117">
        <v>-3</v>
      </c>
      <c r="BA117">
        <v>0</v>
      </c>
      <c r="BB117">
        <v>280</v>
      </c>
      <c r="BC117">
        <v>280</v>
      </c>
      <c r="BD117">
        <v>0</v>
      </c>
      <c r="BE117">
        <v>-115</v>
      </c>
      <c r="BH117">
        <v>15</v>
      </c>
      <c r="BI117">
        <v>0</v>
      </c>
      <c r="BJ117">
        <v>0</v>
      </c>
      <c r="BK117">
        <v>0</v>
      </c>
      <c r="BL117">
        <v>1</v>
      </c>
      <c r="BM117">
        <v>0</v>
      </c>
      <c r="BN117">
        <v>60</v>
      </c>
      <c r="BO117">
        <v>1</v>
      </c>
      <c r="BP117">
        <v>-3</v>
      </c>
      <c r="BQ117">
        <v>-3</v>
      </c>
      <c r="BR117">
        <v>20</v>
      </c>
      <c r="BS117">
        <v>75</v>
      </c>
      <c r="BT117">
        <v>0</v>
      </c>
      <c r="BU117">
        <v>0</v>
      </c>
      <c r="BV117">
        <v>0</v>
      </c>
      <c r="BW117">
        <v>1</v>
      </c>
      <c r="BX117">
        <v>1</v>
      </c>
      <c r="BY117">
        <v>1</v>
      </c>
      <c r="BZ117">
        <v>1</v>
      </c>
      <c r="CA117">
        <v>120</v>
      </c>
      <c r="CB117">
        <v>11</v>
      </c>
      <c r="CC117">
        <v>-3</v>
      </c>
      <c r="CD117">
        <v>-3</v>
      </c>
      <c r="CE117">
        <v>270</v>
      </c>
      <c r="CF117">
        <v>1</v>
      </c>
      <c r="CG117">
        <v>1</v>
      </c>
      <c r="CH117">
        <v>1</v>
      </c>
      <c r="CI117">
        <v>150</v>
      </c>
      <c r="CJ117">
        <v>-3</v>
      </c>
      <c r="CK117">
        <v>-3</v>
      </c>
      <c r="CL117">
        <v>-3</v>
      </c>
      <c r="CM117">
        <v>0</v>
      </c>
      <c r="CN117">
        <v>1</v>
      </c>
      <c r="CO117">
        <v>0</v>
      </c>
      <c r="CP117">
        <v>0</v>
      </c>
      <c r="CQ117">
        <v>1</v>
      </c>
      <c r="CR117">
        <v>2</v>
      </c>
      <c r="CS117">
        <v>25</v>
      </c>
      <c r="CT117">
        <v>50</v>
      </c>
      <c r="CU117">
        <v>180</v>
      </c>
      <c r="CV117">
        <v>4</v>
      </c>
      <c r="CW117">
        <v>12</v>
      </c>
      <c r="CX117">
        <v>-3</v>
      </c>
      <c r="CY117">
        <v>-3</v>
      </c>
      <c r="CZ117">
        <v>0</v>
      </c>
      <c r="DA117">
        <v>395</v>
      </c>
      <c r="DB117">
        <v>495</v>
      </c>
      <c r="DC117">
        <v>1</v>
      </c>
      <c r="DD117">
        <v>115</v>
      </c>
    </row>
    <row r="118" spans="1:108" x14ac:dyDescent="0.25">
      <c r="A118" t="s">
        <v>3724</v>
      </c>
      <c r="B118">
        <v>1</v>
      </c>
      <c r="C118">
        <v>1425</v>
      </c>
      <c r="D118">
        <v>5468</v>
      </c>
      <c r="E118">
        <v>1937</v>
      </c>
      <c r="F118">
        <v>971</v>
      </c>
      <c r="G118">
        <v>2974</v>
      </c>
      <c r="H118">
        <v>1690</v>
      </c>
      <c r="I118">
        <v>15</v>
      </c>
      <c r="J118">
        <v>0</v>
      </c>
      <c r="K118">
        <v>0</v>
      </c>
      <c r="L118">
        <v>0</v>
      </c>
      <c r="M118">
        <v>1</v>
      </c>
      <c r="N118">
        <v>0</v>
      </c>
      <c r="O118">
        <v>60</v>
      </c>
      <c r="P118">
        <v>1</v>
      </c>
      <c r="Q118">
        <v>-3</v>
      </c>
      <c r="R118">
        <v>-3</v>
      </c>
      <c r="S118">
        <v>20</v>
      </c>
      <c r="T118">
        <v>75</v>
      </c>
      <c r="U118">
        <v>0</v>
      </c>
      <c r="V118">
        <v>0</v>
      </c>
      <c r="W118">
        <v>0</v>
      </c>
      <c r="X118">
        <v>1</v>
      </c>
      <c r="Y118">
        <v>1</v>
      </c>
      <c r="Z118">
        <v>1</v>
      </c>
      <c r="AA118">
        <v>1</v>
      </c>
      <c r="AB118">
        <v>120</v>
      </c>
      <c r="AC118">
        <v>11</v>
      </c>
      <c r="AD118">
        <v>-3</v>
      </c>
      <c r="AE118">
        <v>-3</v>
      </c>
      <c r="AF118">
        <v>370</v>
      </c>
      <c r="AG118">
        <v>1</v>
      </c>
      <c r="AH118">
        <v>1</v>
      </c>
      <c r="AI118">
        <v>1</v>
      </c>
      <c r="AJ118">
        <v>150</v>
      </c>
      <c r="AK118">
        <v>-3</v>
      </c>
      <c r="AL118">
        <v>-3</v>
      </c>
      <c r="AM118">
        <v>-3</v>
      </c>
      <c r="AN118">
        <v>0</v>
      </c>
      <c r="AO118">
        <v>0</v>
      </c>
      <c r="AP118">
        <v>0</v>
      </c>
      <c r="AQ118">
        <v>0</v>
      </c>
      <c r="AR118">
        <v>0</v>
      </c>
      <c r="AS118">
        <v>0</v>
      </c>
      <c r="AT118">
        <v>0</v>
      </c>
      <c r="AU118">
        <v>0</v>
      </c>
      <c r="AV118">
        <v>180</v>
      </c>
      <c r="AW118">
        <v>4</v>
      </c>
      <c r="AX118">
        <v>12</v>
      </c>
      <c r="AY118">
        <v>-3</v>
      </c>
      <c r="AZ118">
        <v>-3</v>
      </c>
      <c r="BA118">
        <v>0</v>
      </c>
      <c r="BB118">
        <v>445</v>
      </c>
      <c r="BC118">
        <v>445</v>
      </c>
      <c r="BD118">
        <v>0</v>
      </c>
      <c r="BE118">
        <v>-61</v>
      </c>
      <c r="BH118">
        <v>15</v>
      </c>
      <c r="BI118">
        <v>0</v>
      </c>
      <c r="BJ118">
        <v>49</v>
      </c>
      <c r="BK118">
        <v>49</v>
      </c>
      <c r="BL118">
        <v>0</v>
      </c>
      <c r="BM118">
        <v>0</v>
      </c>
      <c r="BN118">
        <v>0</v>
      </c>
      <c r="BO118">
        <v>0</v>
      </c>
      <c r="BP118">
        <v>-3</v>
      </c>
      <c r="BQ118">
        <v>-3</v>
      </c>
      <c r="BR118">
        <v>0</v>
      </c>
      <c r="BS118">
        <v>64</v>
      </c>
      <c r="BT118">
        <v>0</v>
      </c>
      <c r="BU118">
        <v>37</v>
      </c>
      <c r="BV118">
        <v>12</v>
      </c>
      <c r="BW118">
        <v>1</v>
      </c>
      <c r="BX118">
        <v>1</v>
      </c>
      <c r="BY118">
        <v>1</v>
      </c>
      <c r="BZ118">
        <v>1</v>
      </c>
      <c r="CA118">
        <v>160</v>
      </c>
      <c r="CB118">
        <v>12</v>
      </c>
      <c r="CC118">
        <v>-3</v>
      </c>
      <c r="CD118">
        <v>-3</v>
      </c>
      <c r="CE118">
        <v>442</v>
      </c>
      <c r="CF118">
        <v>1</v>
      </c>
      <c r="CG118">
        <v>1</v>
      </c>
      <c r="CH118">
        <v>1</v>
      </c>
      <c r="CI118">
        <v>150</v>
      </c>
      <c r="CJ118">
        <v>-3</v>
      </c>
      <c r="CK118">
        <v>-3</v>
      </c>
      <c r="CL118">
        <v>-3</v>
      </c>
      <c r="CM118">
        <v>0</v>
      </c>
      <c r="CN118">
        <v>0</v>
      </c>
      <c r="CO118">
        <v>0</v>
      </c>
      <c r="CP118">
        <v>0</v>
      </c>
      <c r="CQ118">
        <v>0</v>
      </c>
      <c r="CR118">
        <v>0</v>
      </c>
      <c r="CS118">
        <v>0</v>
      </c>
      <c r="CT118">
        <v>0</v>
      </c>
      <c r="CU118">
        <v>160</v>
      </c>
      <c r="CV118">
        <v>4</v>
      </c>
      <c r="CW118">
        <v>12</v>
      </c>
      <c r="CX118">
        <v>-3</v>
      </c>
      <c r="CY118">
        <v>-3</v>
      </c>
      <c r="CZ118">
        <v>61</v>
      </c>
      <c r="DA118">
        <v>506</v>
      </c>
      <c r="DB118">
        <v>506</v>
      </c>
      <c r="DC118">
        <v>1</v>
      </c>
      <c r="DD118">
        <v>61</v>
      </c>
    </row>
    <row r="119" spans="1:108" x14ac:dyDescent="0.25">
      <c r="A119" t="s">
        <v>3724</v>
      </c>
      <c r="B119">
        <v>1</v>
      </c>
      <c r="C119">
        <v>1746</v>
      </c>
      <c r="D119">
        <v>1577</v>
      </c>
      <c r="E119">
        <v>1671</v>
      </c>
      <c r="F119">
        <v>3238</v>
      </c>
      <c r="G119">
        <v>1700</v>
      </c>
      <c r="H119">
        <v>3339</v>
      </c>
      <c r="I119">
        <v>15</v>
      </c>
      <c r="J119">
        <v>0</v>
      </c>
      <c r="K119">
        <v>15</v>
      </c>
      <c r="L119">
        <v>15</v>
      </c>
      <c r="M119">
        <v>1</v>
      </c>
      <c r="N119">
        <v>0</v>
      </c>
      <c r="O119">
        <v>60</v>
      </c>
      <c r="P119">
        <v>1</v>
      </c>
      <c r="Q119">
        <v>-3</v>
      </c>
      <c r="R119">
        <v>-3</v>
      </c>
      <c r="S119">
        <v>20</v>
      </c>
      <c r="T119">
        <v>90</v>
      </c>
      <c r="U119">
        <v>0</v>
      </c>
      <c r="V119">
        <v>0</v>
      </c>
      <c r="W119">
        <v>0</v>
      </c>
      <c r="X119">
        <v>1</v>
      </c>
      <c r="Y119">
        <v>1</v>
      </c>
      <c r="Z119">
        <v>1</v>
      </c>
      <c r="AA119">
        <v>1</v>
      </c>
      <c r="AB119">
        <v>120</v>
      </c>
      <c r="AC119">
        <v>11</v>
      </c>
      <c r="AD119">
        <v>-3</v>
      </c>
      <c r="AE119">
        <v>-3</v>
      </c>
      <c r="AF119">
        <v>320</v>
      </c>
      <c r="AG119">
        <v>1</v>
      </c>
      <c r="AH119">
        <v>1</v>
      </c>
      <c r="AI119">
        <v>0</v>
      </c>
      <c r="AJ119">
        <v>100</v>
      </c>
      <c r="AK119">
        <v>-3</v>
      </c>
      <c r="AL119">
        <v>-3</v>
      </c>
      <c r="AM119">
        <v>-3</v>
      </c>
      <c r="AN119">
        <v>0</v>
      </c>
      <c r="AO119">
        <v>0</v>
      </c>
      <c r="AP119">
        <v>0</v>
      </c>
      <c r="AQ119">
        <v>0</v>
      </c>
      <c r="AR119">
        <v>0</v>
      </c>
      <c r="AS119">
        <v>0</v>
      </c>
      <c r="AT119">
        <v>0</v>
      </c>
      <c r="AU119">
        <v>0</v>
      </c>
      <c r="AV119">
        <v>180</v>
      </c>
      <c r="AW119">
        <v>4</v>
      </c>
      <c r="AX119">
        <v>12</v>
      </c>
      <c r="AY119">
        <v>-3</v>
      </c>
      <c r="AZ119">
        <v>-3</v>
      </c>
      <c r="BA119">
        <v>15</v>
      </c>
      <c r="BB119">
        <v>410</v>
      </c>
      <c r="BC119">
        <v>410</v>
      </c>
      <c r="BD119">
        <v>0</v>
      </c>
      <c r="BE119">
        <v>-35</v>
      </c>
      <c r="BH119">
        <v>15</v>
      </c>
      <c r="BI119">
        <v>0</v>
      </c>
      <c r="BJ119">
        <v>0</v>
      </c>
      <c r="BK119">
        <v>0</v>
      </c>
      <c r="BL119">
        <v>1</v>
      </c>
      <c r="BM119">
        <v>0</v>
      </c>
      <c r="BN119">
        <v>60</v>
      </c>
      <c r="BO119">
        <v>1</v>
      </c>
      <c r="BP119">
        <v>-3</v>
      </c>
      <c r="BQ119">
        <v>-3</v>
      </c>
      <c r="BR119">
        <v>20</v>
      </c>
      <c r="BS119">
        <v>75</v>
      </c>
      <c r="BT119">
        <v>0</v>
      </c>
      <c r="BU119">
        <v>0</v>
      </c>
      <c r="BV119">
        <v>0</v>
      </c>
      <c r="BW119">
        <v>1</v>
      </c>
      <c r="BX119">
        <v>1</v>
      </c>
      <c r="BY119">
        <v>1</v>
      </c>
      <c r="BZ119">
        <v>1</v>
      </c>
      <c r="CA119">
        <v>120</v>
      </c>
      <c r="CB119">
        <v>11</v>
      </c>
      <c r="CC119">
        <v>-3</v>
      </c>
      <c r="CD119">
        <v>-3</v>
      </c>
      <c r="CE119">
        <v>370</v>
      </c>
      <c r="CF119">
        <v>1</v>
      </c>
      <c r="CG119">
        <v>1</v>
      </c>
      <c r="CH119">
        <v>1</v>
      </c>
      <c r="CI119">
        <v>150</v>
      </c>
      <c r="CJ119">
        <v>-3</v>
      </c>
      <c r="CK119">
        <v>-3</v>
      </c>
      <c r="CL119">
        <v>-3</v>
      </c>
      <c r="CM119">
        <v>0</v>
      </c>
      <c r="CN119">
        <v>0</v>
      </c>
      <c r="CO119">
        <v>0</v>
      </c>
      <c r="CP119">
        <v>0</v>
      </c>
      <c r="CQ119">
        <v>0</v>
      </c>
      <c r="CR119">
        <v>0</v>
      </c>
      <c r="CS119">
        <v>0</v>
      </c>
      <c r="CT119">
        <v>0</v>
      </c>
      <c r="CU119">
        <v>180</v>
      </c>
      <c r="CV119">
        <v>4</v>
      </c>
      <c r="CW119">
        <v>12</v>
      </c>
      <c r="CX119">
        <v>-3</v>
      </c>
      <c r="CY119">
        <v>-3</v>
      </c>
      <c r="CZ119">
        <v>0</v>
      </c>
      <c r="DA119">
        <v>445</v>
      </c>
      <c r="DB119">
        <v>445</v>
      </c>
      <c r="DC119">
        <v>1</v>
      </c>
      <c r="DD119">
        <v>35</v>
      </c>
    </row>
    <row r="120" spans="1:108" x14ac:dyDescent="0.25">
      <c r="A120" t="s">
        <v>3724</v>
      </c>
      <c r="B120">
        <v>1</v>
      </c>
      <c r="C120">
        <v>231</v>
      </c>
      <c r="D120">
        <v>4063</v>
      </c>
      <c r="E120">
        <v>4911</v>
      </c>
      <c r="F120">
        <v>987</v>
      </c>
      <c r="G120">
        <v>2122</v>
      </c>
      <c r="H120">
        <v>4910</v>
      </c>
      <c r="I120">
        <v>15</v>
      </c>
      <c r="J120">
        <v>0</v>
      </c>
      <c r="K120">
        <v>0</v>
      </c>
      <c r="L120">
        <v>0</v>
      </c>
      <c r="M120">
        <v>0</v>
      </c>
      <c r="N120">
        <v>0</v>
      </c>
      <c r="O120">
        <v>0</v>
      </c>
      <c r="P120">
        <v>0</v>
      </c>
      <c r="Q120">
        <v>-3</v>
      </c>
      <c r="R120">
        <v>-3</v>
      </c>
      <c r="S120">
        <v>0</v>
      </c>
      <c r="T120">
        <v>15</v>
      </c>
      <c r="U120">
        <v>0</v>
      </c>
      <c r="V120">
        <v>0</v>
      </c>
      <c r="W120">
        <v>0</v>
      </c>
      <c r="X120">
        <v>1</v>
      </c>
      <c r="Y120">
        <v>1</v>
      </c>
      <c r="Z120">
        <v>1</v>
      </c>
      <c r="AA120">
        <v>0</v>
      </c>
      <c r="AB120">
        <v>120</v>
      </c>
      <c r="AC120">
        <v>6</v>
      </c>
      <c r="AD120">
        <v>-3</v>
      </c>
      <c r="AE120">
        <v>-3</v>
      </c>
      <c r="AF120">
        <v>270</v>
      </c>
      <c r="AG120">
        <v>1</v>
      </c>
      <c r="AH120">
        <v>1</v>
      </c>
      <c r="AI120">
        <v>1</v>
      </c>
      <c r="AJ120">
        <v>150</v>
      </c>
      <c r="AK120">
        <v>-3</v>
      </c>
      <c r="AL120">
        <v>-3</v>
      </c>
      <c r="AM120">
        <v>-3</v>
      </c>
      <c r="AN120">
        <v>0</v>
      </c>
      <c r="AO120">
        <v>0</v>
      </c>
      <c r="AP120">
        <v>0</v>
      </c>
      <c r="AQ120">
        <v>0</v>
      </c>
      <c r="AR120">
        <v>2</v>
      </c>
      <c r="AS120">
        <v>1</v>
      </c>
      <c r="AT120">
        <v>50</v>
      </c>
      <c r="AU120">
        <v>25</v>
      </c>
      <c r="AV120">
        <v>120</v>
      </c>
      <c r="AW120">
        <v>3</v>
      </c>
      <c r="AX120">
        <v>6</v>
      </c>
      <c r="AY120">
        <v>-3</v>
      </c>
      <c r="AZ120">
        <v>-3</v>
      </c>
      <c r="BA120">
        <v>0</v>
      </c>
      <c r="BB120">
        <v>310</v>
      </c>
      <c r="BC120">
        <v>310</v>
      </c>
      <c r="BD120">
        <v>0</v>
      </c>
      <c r="BE120">
        <v>-94</v>
      </c>
      <c r="BH120">
        <v>15</v>
      </c>
      <c r="BI120">
        <v>0</v>
      </c>
      <c r="BJ120">
        <v>34</v>
      </c>
      <c r="BK120">
        <v>34</v>
      </c>
      <c r="BL120">
        <v>0</v>
      </c>
      <c r="BM120">
        <v>0</v>
      </c>
      <c r="BN120">
        <v>0</v>
      </c>
      <c r="BO120">
        <v>0</v>
      </c>
      <c r="BP120">
        <v>-3</v>
      </c>
      <c r="BQ120">
        <v>-3</v>
      </c>
      <c r="BR120">
        <v>0</v>
      </c>
      <c r="BS120">
        <v>49</v>
      </c>
      <c r="BT120">
        <v>0</v>
      </c>
      <c r="BU120">
        <v>45</v>
      </c>
      <c r="BV120">
        <v>15</v>
      </c>
      <c r="BW120">
        <v>1</v>
      </c>
      <c r="BX120">
        <v>1</v>
      </c>
      <c r="BY120">
        <v>1</v>
      </c>
      <c r="BZ120">
        <v>0</v>
      </c>
      <c r="CA120">
        <v>120</v>
      </c>
      <c r="CB120">
        <v>6</v>
      </c>
      <c r="CC120">
        <v>-3</v>
      </c>
      <c r="CD120">
        <v>-3</v>
      </c>
      <c r="CE120">
        <v>305</v>
      </c>
      <c r="CF120">
        <v>1</v>
      </c>
      <c r="CG120">
        <v>1</v>
      </c>
      <c r="CH120">
        <v>1</v>
      </c>
      <c r="CI120">
        <v>150</v>
      </c>
      <c r="CJ120">
        <v>-3</v>
      </c>
      <c r="CK120">
        <v>-3</v>
      </c>
      <c r="CL120">
        <v>-3</v>
      </c>
      <c r="CM120">
        <v>0</v>
      </c>
      <c r="CN120">
        <v>0</v>
      </c>
      <c r="CO120">
        <v>0</v>
      </c>
      <c r="CP120">
        <v>0</v>
      </c>
      <c r="CQ120">
        <v>1</v>
      </c>
      <c r="CR120">
        <v>2</v>
      </c>
      <c r="CS120">
        <v>25</v>
      </c>
      <c r="CT120">
        <v>50</v>
      </c>
      <c r="CU120">
        <v>120</v>
      </c>
      <c r="CV120">
        <v>3</v>
      </c>
      <c r="CW120">
        <v>6</v>
      </c>
      <c r="CX120">
        <v>-3</v>
      </c>
      <c r="CY120">
        <v>-3</v>
      </c>
      <c r="CZ120">
        <v>49</v>
      </c>
      <c r="DA120">
        <v>404</v>
      </c>
      <c r="DB120">
        <v>404</v>
      </c>
      <c r="DC120">
        <v>1</v>
      </c>
      <c r="DD120">
        <v>94</v>
      </c>
    </row>
    <row r="121" spans="1:108" x14ac:dyDescent="0.25">
      <c r="A121" t="s">
        <v>3724</v>
      </c>
      <c r="B121">
        <v>1</v>
      </c>
      <c r="C121">
        <v>179</v>
      </c>
      <c r="D121">
        <v>3674</v>
      </c>
      <c r="E121">
        <v>2930</v>
      </c>
      <c r="F121">
        <v>4334</v>
      </c>
      <c r="G121">
        <v>3256</v>
      </c>
      <c r="H121">
        <v>2471</v>
      </c>
      <c r="I121">
        <v>15</v>
      </c>
      <c r="J121">
        <v>0</v>
      </c>
      <c r="K121">
        <v>1</v>
      </c>
      <c r="L121">
        <v>1</v>
      </c>
      <c r="M121">
        <v>1</v>
      </c>
      <c r="N121">
        <v>0</v>
      </c>
      <c r="O121">
        <v>60</v>
      </c>
      <c r="P121">
        <v>1</v>
      </c>
      <c r="Q121">
        <v>-3</v>
      </c>
      <c r="R121">
        <v>-3</v>
      </c>
      <c r="S121">
        <v>20</v>
      </c>
      <c r="T121">
        <v>76</v>
      </c>
      <c r="U121">
        <v>0</v>
      </c>
      <c r="V121">
        <v>2</v>
      </c>
      <c r="W121">
        <v>0</v>
      </c>
      <c r="X121">
        <v>1</v>
      </c>
      <c r="Y121">
        <v>1</v>
      </c>
      <c r="Z121">
        <v>1</v>
      </c>
      <c r="AA121">
        <v>1</v>
      </c>
      <c r="AB121">
        <v>120</v>
      </c>
      <c r="AC121">
        <v>11</v>
      </c>
      <c r="AD121">
        <v>-3</v>
      </c>
      <c r="AE121">
        <v>-3</v>
      </c>
      <c r="AF121">
        <v>320</v>
      </c>
      <c r="AG121">
        <v>0</v>
      </c>
      <c r="AH121">
        <v>1</v>
      </c>
      <c r="AI121">
        <v>1</v>
      </c>
      <c r="AJ121">
        <v>100</v>
      </c>
      <c r="AK121">
        <v>-3</v>
      </c>
      <c r="AL121">
        <v>-3</v>
      </c>
      <c r="AM121">
        <v>-3</v>
      </c>
      <c r="AN121">
        <v>0</v>
      </c>
      <c r="AO121">
        <v>0</v>
      </c>
      <c r="AP121">
        <v>0</v>
      </c>
      <c r="AQ121">
        <v>0</v>
      </c>
      <c r="AR121">
        <v>0</v>
      </c>
      <c r="AS121">
        <v>0</v>
      </c>
      <c r="AT121">
        <v>0</v>
      </c>
      <c r="AU121">
        <v>0</v>
      </c>
      <c r="AV121">
        <v>180</v>
      </c>
      <c r="AW121">
        <v>4</v>
      </c>
      <c r="AX121">
        <v>12</v>
      </c>
      <c r="AY121">
        <v>-3</v>
      </c>
      <c r="AZ121">
        <v>-3</v>
      </c>
      <c r="BA121">
        <v>1</v>
      </c>
      <c r="BB121">
        <v>396</v>
      </c>
      <c r="BC121">
        <v>396</v>
      </c>
      <c r="BD121">
        <v>1</v>
      </c>
      <c r="BE121">
        <v>178</v>
      </c>
      <c r="BH121">
        <v>15</v>
      </c>
      <c r="BI121">
        <v>0</v>
      </c>
      <c r="BJ121">
        <v>0</v>
      </c>
      <c r="BK121">
        <v>0</v>
      </c>
      <c r="BL121">
        <v>1</v>
      </c>
      <c r="BM121">
        <v>0</v>
      </c>
      <c r="BN121">
        <v>60</v>
      </c>
      <c r="BO121">
        <v>1</v>
      </c>
      <c r="BP121">
        <v>-3</v>
      </c>
      <c r="BQ121">
        <v>-3</v>
      </c>
      <c r="BR121">
        <v>20</v>
      </c>
      <c r="BS121">
        <v>75</v>
      </c>
      <c r="BT121">
        <v>0</v>
      </c>
      <c r="BU121">
        <v>39</v>
      </c>
      <c r="BV121">
        <v>13</v>
      </c>
      <c r="BW121">
        <v>1</v>
      </c>
      <c r="BX121">
        <v>1</v>
      </c>
      <c r="BY121">
        <v>1</v>
      </c>
      <c r="BZ121">
        <v>0</v>
      </c>
      <c r="CA121">
        <v>80</v>
      </c>
      <c r="CB121">
        <v>5</v>
      </c>
      <c r="CC121">
        <v>-3</v>
      </c>
      <c r="CD121">
        <v>-3</v>
      </c>
      <c r="CE121">
        <v>143</v>
      </c>
      <c r="CF121">
        <v>1</v>
      </c>
      <c r="CG121">
        <v>0</v>
      </c>
      <c r="CH121">
        <v>0</v>
      </c>
      <c r="CI121">
        <v>50</v>
      </c>
      <c r="CJ121">
        <v>-3</v>
      </c>
      <c r="CK121">
        <v>-3</v>
      </c>
      <c r="CL121">
        <v>-3</v>
      </c>
      <c r="CM121">
        <v>0</v>
      </c>
      <c r="CN121">
        <v>0</v>
      </c>
      <c r="CO121">
        <v>0</v>
      </c>
      <c r="CP121">
        <v>0</v>
      </c>
      <c r="CQ121">
        <v>0</v>
      </c>
      <c r="CR121">
        <v>0</v>
      </c>
      <c r="CS121">
        <v>0</v>
      </c>
      <c r="CT121">
        <v>0</v>
      </c>
      <c r="CU121">
        <v>140</v>
      </c>
      <c r="CV121">
        <v>3</v>
      </c>
      <c r="CW121">
        <v>6</v>
      </c>
      <c r="CX121">
        <v>-3</v>
      </c>
      <c r="CY121">
        <v>-3</v>
      </c>
      <c r="CZ121">
        <v>13</v>
      </c>
      <c r="DA121">
        <v>218</v>
      </c>
      <c r="DB121">
        <v>218</v>
      </c>
      <c r="DC121">
        <v>0</v>
      </c>
      <c r="DD121">
        <v>-178</v>
      </c>
    </row>
    <row r="122" spans="1:108" x14ac:dyDescent="0.25">
      <c r="A122" t="s">
        <v>3724</v>
      </c>
      <c r="B122">
        <v>2</v>
      </c>
      <c r="C122">
        <v>1425</v>
      </c>
      <c r="D122">
        <v>5468</v>
      </c>
      <c r="E122">
        <v>1937</v>
      </c>
      <c r="F122">
        <v>971</v>
      </c>
      <c r="G122">
        <v>2974</v>
      </c>
      <c r="H122">
        <v>1690</v>
      </c>
      <c r="I122">
        <v>15</v>
      </c>
      <c r="J122">
        <v>0</v>
      </c>
      <c r="K122">
        <v>0</v>
      </c>
      <c r="L122">
        <v>0</v>
      </c>
      <c r="M122">
        <v>1</v>
      </c>
      <c r="N122">
        <v>0</v>
      </c>
      <c r="O122">
        <v>60</v>
      </c>
      <c r="P122">
        <v>1</v>
      </c>
      <c r="Q122">
        <v>-3</v>
      </c>
      <c r="R122">
        <v>-3</v>
      </c>
      <c r="S122">
        <v>20</v>
      </c>
      <c r="T122">
        <v>75</v>
      </c>
      <c r="U122">
        <v>0</v>
      </c>
      <c r="V122">
        <v>0</v>
      </c>
      <c r="W122">
        <v>0</v>
      </c>
      <c r="X122">
        <v>1</v>
      </c>
      <c r="Y122">
        <v>1</v>
      </c>
      <c r="Z122">
        <v>1</v>
      </c>
      <c r="AA122">
        <v>1</v>
      </c>
      <c r="AB122">
        <v>120</v>
      </c>
      <c r="AC122">
        <v>11</v>
      </c>
      <c r="AD122">
        <v>-3</v>
      </c>
      <c r="AE122">
        <v>-3</v>
      </c>
      <c r="AF122">
        <v>320</v>
      </c>
      <c r="AG122">
        <v>0</v>
      </c>
      <c r="AH122">
        <v>1</v>
      </c>
      <c r="AI122">
        <v>1</v>
      </c>
      <c r="AJ122">
        <v>100</v>
      </c>
      <c r="AK122">
        <v>-3</v>
      </c>
      <c r="AL122">
        <v>-3</v>
      </c>
      <c r="AM122">
        <v>-3</v>
      </c>
      <c r="AN122">
        <v>0</v>
      </c>
      <c r="AO122">
        <v>0</v>
      </c>
      <c r="AP122">
        <v>0</v>
      </c>
      <c r="AQ122">
        <v>0</v>
      </c>
      <c r="AR122">
        <v>1</v>
      </c>
      <c r="AS122">
        <v>0</v>
      </c>
      <c r="AT122">
        <v>25</v>
      </c>
      <c r="AU122">
        <v>0</v>
      </c>
      <c r="AV122">
        <v>180</v>
      </c>
      <c r="AW122">
        <v>4</v>
      </c>
      <c r="AX122">
        <v>12</v>
      </c>
      <c r="AY122">
        <v>-3</v>
      </c>
      <c r="AZ122">
        <v>-3</v>
      </c>
      <c r="BA122">
        <v>0</v>
      </c>
      <c r="BB122">
        <v>395</v>
      </c>
      <c r="BC122">
        <v>395</v>
      </c>
      <c r="BD122">
        <v>1</v>
      </c>
      <c r="BE122">
        <v>41</v>
      </c>
      <c r="BH122">
        <v>15</v>
      </c>
      <c r="BI122">
        <v>0</v>
      </c>
      <c r="BJ122">
        <v>52</v>
      </c>
      <c r="BK122">
        <v>52</v>
      </c>
      <c r="BL122">
        <v>1</v>
      </c>
      <c r="BM122">
        <v>0</v>
      </c>
      <c r="BN122">
        <v>60</v>
      </c>
      <c r="BO122">
        <v>1</v>
      </c>
      <c r="BP122">
        <v>-3</v>
      </c>
      <c r="BQ122">
        <v>-3</v>
      </c>
      <c r="BR122">
        <v>20</v>
      </c>
      <c r="BS122">
        <v>127</v>
      </c>
      <c r="BT122">
        <v>0</v>
      </c>
      <c r="BU122">
        <v>7</v>
      </c>
      <c r="BV122">
        <v>2</v>
      </c>
      <c r="BW122">
        <v>1</v>
      </c>
      <c r="BX122">
        <v>1</v>
      </c>
      <c r="BY122">
        <v>1</v>
      </c>
      <c r="BZ122">
        <v>0</v>
      </c>
      <c r="CA122">
        <v>80</v>
      </c>
      <c r="CB122">
        <v>5</v>
      </c>
      <c r="CC122">
        <v>-3</v>
      </c>
      <c r="CD122">
        <v>-3</v>
      </c>
      <c r="CE122">
        <v>202</v>
      </c>
      <c r="CF122">
        <v>1</v>
      </c>
      <c r="CG122">
        <v>0</v>
      </c>
      <c r="CH122">
        <v>1</v>
      </c>
      <c r="CI122">
        <v>100</v>
      </c>
      <c r="CJ122">
        <v>-3</v>
      </c>
      <c r="CK122">
        <v>-3</v>
      </c>
      <c r="CL122">
        <v>-3</v>
      </c>
      <c r="CM122">
        <v>0</v>
      </c>
      <c r="CN122">
        <v>0</v>
      </c>
      <c r="CO122">
        <v>0</v>
      </c>
      <c r="CP122">
        <v>0</v>
      </c>
      <c r="CQ122">
        <v>0</v>
      </c>
      <c r="CR122">
        <v>1</v>
      </c>
      <c r="CS122">
        <v>0</v>
      </c>
      <c r="CT122">
        <v>25</v>
      </c>
      <c r="CU122">
        <v>140</v>
      </c>
      <c r="CV122">
        <v>3</v>
      </c>
      <c r="CW122">
        <v>6</v>
      </c>
      <c r="CX122">
        <v>-3</v>
      </c>
      <c r="CY122">
        <v>-3</v>
      </c>
      <c r="CZ122">
        <v>54</v>
      </c>
      <c r="DA122">
        <v>354</v>
      </c>
      <c r="DB122">
        <v>354</v>
      </c>
      <c r="DC122">
        <v>0</v>
      </c>
      <c r="DD122">
        <v>-41</v>
      </c>
    </row>
    <row r="123" spans="1:108" x14ac:dyDescent="0.25">
      <c r="A123" t="s">
        <v>3724</v>
      </c>
      <c r="B123">
        <v>2</v>
      </c>
      <c r="C123">
        <v>1746</v>
      </c>
      <c r="D123">
        <v>1577</v>
      </c>
      <c r="E123">
        <v>1671</v>
      </c>
      <c r="F123">
        <v>3238</v>
      </c>
      <c r="G123">
        <v>1700</v>
      </c>
      <c r="H123">
        <v>3339</v>
      </c>
      <c r="I123">
        <v>15</v>
      </c>
      <c r="J123">
        <v>0</v>
      </c>
      <c r="K123">
        <v>10</v>
      </c>
      <c r="L123">
        <v>10</v>
      </c>
      <c r="M123">
        <v>1</v>
      </c>
      <c r="N123">
        <v>0</v>
      </c>
      <c r="O123">
        <v>60</v>
      </c>
      <c r="P123">
        <v>1</v>
      </c>
      <c r="Q123">
        <v>-3</v>
      </c>
      <c r="R123">
        <v>-3</v>
      </c>
      <c r="S123">
        <v>20</v>
      </c>
      <c r="T123">
        <v>85</v>
      </c>
      <c r="U123">
        <v>0</v>
      </c>
      <c r="V123">
        <v>42</v>
      </c>
      <c r="W123">
        <v>14</v>
      </c>
      <c r="X123">
        <v>1</v>
      </c>
      <c r="Y123">
        <v>1</v>
      </c>
      <c r="Z123">
        <v>1</v>
      </c>
      <c r="AA123">
        <v>1</v>
      </c>
      <c r="AB123">
        <v>120</v>
      </c>
      <c r="AC123">
        <v>11</v>
      </c>
      <c r="AD123">
        <v>-3</v>
      </c>
      <c r="AE123">
        <v>-3</v>
      </c>
      <c r="AF123">
        <v>334</v>
      </c>
      <c r="AG123">
        <v>1</v>
      </c>
      <c r="AH123">
        <v>1</v>
      </c>
      <c r="AI123">
        <v>0</v>
      </c>
      <c r="AJ123">
        <v>100</v>
      </c>
      <c r="AK123">
        <v>-3</v>
      </c>
      <c r="AL123">
        <v>-3</v>
      </c>
      <c r="AM123">
        <v>-3</v>
      </c>
      <c r="AN123">
        <v>0</v>
      </c>
      <c r="AO123">
        <v>0</v>
      </c>
      <c r="AP123">
        <v>0</v>
      </c>
      <c r="AQ123">
        <v>0</v>
      </c>
      <c r="AR123">
        <v>0</v>
      </c>
      <c r="AS123">
        <v>0</v>
      </c>
      <c r="AT123">
        <v>0</v>
      </c>
      <c r="AU123">
        <v>0</v>
      </c>
      <c r="AV123">
        <v>180</v>
      </c>
      <c r="AW123">
        <v>4</v>
      </c>
      <c r="AX123">
        <v>12</v>
      </c>
      <c r="AY123">
        <v>-3</v>
      </c>
      <c r="AZ123">
        <v>-3</v>
      </c>
      <c r="BA123">
        <v>24</v>
      </c>
      <c r="BB123">
        <v>419</v>
      </c>
      <c r="BC123">
        <v>419</v>
      </c>
      <c r="BD123">
        <v>0</v>
      </c>
      <c r="BE123">
        <v>-53</v>
      </c>
      <c r="BH123">
        <v>15</v>
      </c>
      <c r="BI123">
        <v>0</v>
      </c>
      <c r="BJ123">
        <v>7</v>
      </c>
      <c r="BK123">
        <v>7</v>
      </c>
      <c r="BL123">
        <v>1</v>
      </c>
      <c r="BM123">
        <v>1</v>
      </c>
      <c r="BN123">
        <v>120</v>
      </c>
      <c r="BO123">
        <v>2</v>
      </c>
      <c r="BP123">
        <v>-3</v>
      </c>
      <c r="BQ123">
        <v>-3</v>
      </c>
      <c r="BR123">
        <v>40</v>
      </c>
      <c r="BS123">
        <v>142</v>
      </c>
      <c r="BT123">
        <v>0</v>
      </c>
      <c r="BU123">
        <v>2</v>
      </c>
      <c r="BV123">
        <v>0</v>
      </c>
      <c r="BW123">
        <v>1</v>
      </c>
      <c r="BX123">
        <v>1</v>
      </c>
      <c r="BY123">
        <v>1</v>
      </c>
      <c r="BZ123">
        <v>1</v>
      </c>
      <c r="CA123">
        <v>80</v>
      </c>
      <c r="CB123">
        <v>10</v>
      </c>
      <c r="CC123">
        <v>-3</v>
      </c>
      <c r="CD123">
        <v>-3</v>
      </c>
      <c r="CE123">
        <v>330</v>
      </c>
      <c r="CF123">
        <v>1</v>
      </c>
      <c r="CG123">
        <v>1</v>
      </c>
      <c r="CH123">
        <v>1</v>
      </c>
      <c r="CI123">
        <v>150</v>
      </c>
      <c r="CJ123">
        <v>-3</v>
      </c>
      <c r="CK123">
        <v>-3</v>
      </c>
      <c r="CL123">
        <v>-3</v>
      </c>
      <c r="CM123">
        <v>0</v>
      </c>
      <c r="CN123">
        <v>0</v>
      </c>
      <c r="CO123">
        <v>0</v>
      </c>
      <c r="CP123">
        <v>0</v>
      </c>
      <c r="CQ123">
        <v>0</v>
      </c>
      <c r="CR123">
        <v>0</v>
      </c>
      <c r="CS123">
        <v>0</v>
      </c>
      <c r="CT123">
        <v>0</v>
      </c>
      <c r="CU123">
        <v>200</v>
      </c>
      <c r="CV123">
        <v>4</v>
      </c>
      <c r="CW123">
        <v>12</v>
      </c>
      <c r="CX123">
        <v>-3</v>
      </c>
      <c r="CY123">
        <v>-3</v>
      </c>
      <c r="CZ123">
        <v>7</v>
      </c>
      <c r="DA123">
        <v>472</v>
      </c>
      <c r="DB123">
        <v>472</v>
      </c>
      <c r="DC123">
        <v>1</v>
      </c>
      <c r="DD123">
        <v>53</v>
      </c>
    </row>
    <row r="124" spans="1:108" x14ac:dyDescent="0.25">
      <c r="A124" t="s">
        <v>3724</v>
      </c>
      <c r="B124">
        <v>2</v>
      </c>
      <c r="C124">
        <v>231</v>
      </c>
      <c r="D124">
        <v>4063</v>
      </c>
      <c r="E124">
        <v>4911</v>
      </c>
      <c r="F124">
        <v>987</v>
      </c>
      <c r="G124">
        <v>2122</v>
      </c>
      <c r="H124">
        <v>4910</v>
      </c>
      <c r="I124">
        <v>15</v>
      </c>
      <c r="J124">
        <v>0</v>
      </c>
      <c r="K124">
        <v>0</v>
      </c>
      <c r="L124">
        <v>0</v>
      </c>
      <c r="M124">
        <v>1</v>
      </c>
      <c r="N124">
        <v>0</v>
      </c>
      <c r="O124">
        <v>60</v>
      </c>
      <c r="P124">
        <v>1</v>
      </c>
      <c r="Q124">
        <v>-3</v>
      </c>
      <c r="R124">
        <v>-3</v>
      </c>
      <c r="S124">
        <v>20</v>
      </c>
      <c r="T124">
        <v>75</v>
      </c>
      <c r="U124">
        <v>4</v>
      </c>
      <c r="V124">
        <v>2</v>
      </c>
      <c r="W124">
        <v>1</v>
      </c>
      <c r="X124">
        <v>1</v>
      </c>
      <c r="Y124">
        <v>1</v>
      </c>
      <c r="Z124">
        <v>1</v>
      </c>
      <c r="AA124">
        <v>1</v>
      </c>
      <c r="AB124">
        <v>120</v>
      </c>
      <c r="AC124">
        <v>11</v>
      </c>
      <c r="AD124">
        <v>-3</v>
      </c>
      <c r="AE124">
        <v>-3</v>
      </c>
      <c r="AF124">
        <v>321</v>
      </c>
      <c r="AG124">
        <v>1</v>
      </c>
      <c r="AH124">
        <v>1</v>
      </c>
      <c r="AI124">
        <v>0</v>
      </c>
      <c r="AJ124">
        <v>100</v>
      </c>
      <c r="AK124">
        <v>-3</v>
      </c>
      <c r="AL124">
        <v>-3</v>
      </c>
      <c r="AM124">
        <v>-3</v>
      </c>
      <c r="AN124">
        <v>0</v>
      </c>
      <c r="AO124">
        <v>0</v>
      </c>
      <c r="AP124">
        <v>0</v>
      </c>
      <c r="AQ124">
        <v>0</v>
      </c>
      <c r="AR124">
        <v>2</v>
      </c>
      <c r="AS124">
        <v>0</v>
      </c>
      <c r="AT124">
        <v>50</v>
      </c>
      <c r="AU124">
        <v>0</v>
      </c>
      <c r="AV124">
        <v>180</v>
      </c>
      <c r="AW124">
        <v>4</v>
      </c>
      <c r="AX124">
        <v>12</v>
      </c>
      <c r="AY124">
        <v>-3</v>
      </c>
      <c r="AZ124">
        <v>-3</v>
      </c>
      <c r="BA124">
        <v>1</v>
      </c>
      <c r="BB124">
        <v>396</v>
      </c>
      <c r="BC124">
        <v>396</v>
      </c>
      <c r="BD124">
        <v>0</v>
      </c>
      <c r="BE124">
        <v>-146</v>
      </c>
      <c r="BH124">
        <v>15</v>
      </c>
      <c r="BI124">
        <v>0</v>
      </c>
      <c r="BJ124">
        <v>42</v>
      </c>
      <c r="BK124">
        <v>42</v>
      </c>
      <c r="BL124">
        <v>0</v>
      </c>
      <c r="BM124">
        <v>0</v>
      </c>
      <c r="BN124">
        <v>0</v>
      </c>
      <c r="BO124">
        <v>0</v>
      </c>
      <c r="BP124">
        <v>-3</v>
      </c>
      <c r="BQ124">
        <v>-3</v>
      </c>
      <c r="BR124">
        <v>0</v>
      </c>
      <c r="BS124">
        <v>57</v>
      </c>
      <c r="BT124">
        <v>0</v>
      </c>
      <c r="BU124">
        <v>16</v>
      </c>
      <c r="BV124">
        <v>5</v>
      </c>
      <c r="BW124">
        <v>1</v>
      </c>
      <c r="BX124">
        <v>1</v>
      </c>
      <c r="BY124">
        <v>1</v>
      </c>
      <c r="BZ124">
        <v>1</v>
      </c>
      <c r="CA124">
        <v>160</v>
      </c>
      <c r="CB124">
        <v>12</v>
      </c>
      <c r="CC124">
        <v>-3</v>
      </c>
      <c r="CD124">
        <v>-3</v>
      </c>
      <c r="CE124">
        <v>435</v>
      </c>
      <c r="CF124">
        <v>1</v>
      </c>
      <c r="CG124">
        <v>1</v>
      </c>
      <c r="CH124">
        <v>1</v>
      </c>
      <c r="CI124">
        <v>150</v>
      </c>
      <c r="CJ124">
        <v>-3</v>
      </c>
      <c r="CK124">
        <v>-3</v>
      </c>
      <c r="CL124">
        <v>-3</v>
      </c>
      <c r="CM124">
        <v>0</v>
      </c>
      <c r="CN124">
        <v>0</v>
      </c>
      <c r="CO124">
        <v>0</v>
      </c>
      <c r="CP124">
        <v>0</v>
      </c>
      <c r="CQ124">
        <v>0</v>
      </c>
      <c r="CR124">
        <v>2</v>
      </c>
      <c r="CS124">
        <v>0</v>
      </c>
      <c r="CT124">
        <v>50</v>
      </c>
      <c r="CU124">
        <v>160</v>
      </c>
      <c r="CV124">
        <v>4</v>
      </c>
      <c r="CW124">
        <v>12</v>
      </c>
      <c r="CX124">
        <v>-3</v>
      </c>
      <c r="CY124">
        <v>-3</v>
      </c>
      <c r="CZ124">
        <v>47</v>
      </c>
      <c r="DA124">
        <v>542</v>
      </c>
      <c r="DB124">
        <v>542</v>
      </c>
      <c r="DC124">
        <v>1</v>
      </c>
      <c r="DD124">
        <v>146</v>
      </c>
    </row>
    <row r="125" spans="1:108" x14ac:dyDescent="0.25">
      <c r="A125" t="s">
        <v>3724</v>
      </c>
      <c r="B125">
        <v>2</v>
      </c>
      <c r="C125">
        <v>179</v>
      </c>
      <c r="D125">
        <v>3674</v>
      </c>
      <c r="E125">
        <v>2930</v>
      </c>
      <c r="F125">
        <v>4334</v>
      </c>
      <c r="G125">
        <v>3256</v>
      </c>
      <c r="H125">
        <v>2471</v>
      </c>
      <c r="I125">
        <v>15</v>
      </c>
      <c r="J125">
        <v>0</v>
      </c>
      <c r="K125">
        <v>1</v>
      </c>
      <c r="L125">
        <v>1</v>
      </c>
      <c r="M125">
        <v>1</v>
      </c>
      <c r="N125">
        <v>0</v>
      </c>
      <c r="O125">
        <v>60</v>
      </c>
      <c r="P125">
        <v>1</v>
      </c>
      <c r="Q125">
        <v>-3</v>
      </c>
      <c r="R125">
        <v>-3</v>
      </c>
      <c r="S125">
        <v>20</v>
      </c>
      <c r="T125">
        <v>76</v>
      </c>
      <c r="U125">
        <v>0</v>
      </c>
      <c r="V125">
        <v>20</v>
      </c>
      <c r="W125">
        <v>6</v>
      </c>
      <c r="X125">
        <v>1</v>
      </c>
      <c r="Y125">
        <v>1</v>
      </c>
      <c r="Z125">
        <v>1</v>
      </c>
      <c r="AA125">
        <v>1</v>
      </c>
      <c r="AB125">
        <v>120</v>
      </c>
      <c r="AC125">
        <v>11</v>
      </c>
      <c r="AD125">
        <v>-3</v>
      </c>
      <c r="AE125">
        <v>-3</v>
      </c>
      <c r="AF125">
        <v>376</v>
      </c>
      <c r="AG125">
        <v>1</v>
      </c>
      <c r="AH125">
        <v>1</v>
      </c>
      <c r="AI125">
        <v>1</v>
      </c>
      <c r="AJ125">
        <v>150</v>
      </c>
      <c r="AK125">
        <v>-3</v>
      </c>
      <c r="AL125">
        <v>-3</v>
      </c>
      <c r="AM125">
        <v>-3</v>
      </c>
      <c r="AN125">
        <v>0</v>
      </c>
      <c r="AO125">
        <v>0</v>
      </c>
      <c r="AP125">
        <v>0</v>
      </c>
      <c r="AQ125">
        <v>0</v>
      </c>
      <c r="AR125">
        <v>2</v>
      </c>
      <c r="AS125">
        <v>1</v>
      </c>
      <c r="AT125">
        <v>50</v>
      </c>
      <c r="AU125">
        <v>25</v>
      </c>
      <c r="AV125">
        <v>180</v>
      </c>
      <c r="AW125">
        <v>4</v>
      </c>
      <c r="AX125">
        <v>12</v>
      </c>
      <c r="AY125">
        <v>-3</v>
      </c>
      <c r="AZ125">
        <v>-3</v>
      </c>
      <c r="BA125">
        <v>7</v>
      </c>
      <c r="BB125">
        <v>477</v>
      </c>
      <c r="BC125">
        <v>477</v>
      </c>
      <c r="BD125">
        <v>1</v>
      </c>
      <c r="BE125">
        <v>6</v>
      </c>
      <c r="BH125">
        <v>15</v>
      </c>
      <c r="BI125">
        <v>0</v>
      </c>
      <c r="BJ125">
        <v>20</v>
      </c>
      <c r="BK125">
        <v>20</v>
      </c>
      <c r="BL125">
        <v>1</v>
      </c>
      <c r="BM125">
        <v>0</v>
      </c>
      <c r="BN125">
        <v>60</v>
      </c>
      <c r="BO125">
        <v>1</v>
      </c>
      <c r="BP125">
        <v>-3</v>
      </c>
      <c r="BQ125">
        <v>-3</v>
      </c>
      <c r="BR125">
        <v>20</v>
      </c>
      <c r="BS125">
        <v>95</v>
      </c>
      <c r="BT125">
        <v>0</v>
      </c>
      <c r="BU125">
        <v>19</v>
      </c>
      <c r="BV125">
        <v>6</v>
      </c>
      <c r="BW125">
        <v>1</v>
      </c>
      <c r="BX125">
        <v>1</v>
      </c>
      <c r="BY125">
        <v>1</v>
      </c>
      <c r="BZ125">
        <v>1</v>
      </c>
      <c r="CA125">
        <v>120</v>
      </c>
      <c r="CB125">
        <v>11</v>
      </c>
      <c r="CC125">
        <v>-3</v>
      </c>
      <c r="CD125">
        <v>-3</v>
      </c>
      <c r="CE125">
        <v>326</v>
      </c>
      <c r="CF125">
        <v>1</v>
      </c>
      <c r="CG125">
        <v>0</v>
      </c>
      <c r="CH125">
        <v>1</v>
      </c>
      <c r="CI125">
        <v>100</v>
      </c>
      <c r="CJ125">
        <v>-3</v>
      </c>
      <c r="CK125">
        <v>-3</v>
      </c>
      <c r="CL125">
        <v>-3</v>
      </c>
      <c r="CM125">
        <v>0</v>
      </c>
      <c r="CN125">
        <v>0</v>
      </c>
      <c r="CO125">
        <v>0</v>
      </c>
      <c r="CP125">
        <v>0</v>
      </c>
      <c r="CQ125">
        <v>1</v>
      </c>
      <c r="CR125">
        <v>2</v>
      </c>
      <c r="CS125">
        <v>25</v>
      </c>
      <c r="CT125">
        <v>50</v>
      </c>
      <c r="CU125">
        <v>180</v>
      </c>
      <c r="CV125">
        <v>4</v>
      </c>
      <c r="CW125">
        <v>12</v>
      </c>
      <c r="CX125">
        <v>-3</v>
      </c>
      <c r="CY125">
        <v>-3</v>
      </c>
      <c r="CZ125">
        <v>26</v>
      </c>
      <c r="DA125">
        <v>471</v>
      </c>
      <c r="DB125">
        <v>471</v>
      </c>
      <c r="DC125">
        <v>0</v>
      </c>
      <c r="DD125">
        <v>-6</v>
      </c>
    </row>
    <row r="126" spans="1:108" x14ac:dyDescent="0.25">
      <c r="A126" t="s">
        <v>3724</v>
      </c>
      <c r="B126">
        <v>3</v>
      </c>
      <c r="C126">
        <v>1425</v>
      </c>
      <c r="D126">
        <v>5468</v>
      </c>
      <c r="E126">
        <v>1937</v>
      </c>
      <c r="F126">
        <v>971</v>
      </c>
      <c r="G126">
        <v>2974</v>
      </c>
      <c r="H126">
        <v>1690</v>
      </c>
      <c r="I126">
        <v>15</v>
      </c>
      <c r="J126">
        <v>0</v>
      </c>
      <c r="K126">
        <v>0</v>
      </c>
      <c r="L126">
        <v>0</v>
      </c>
      <c r="M126">
        <v>1</v>
      </c>
      <c r="N126">
        <v>0</v>
      </c>
      <c r="O126">
        <v>60</v>
      </c>
      <c r="P126">
        <v>1</v>
      </c>
      <c r="Q126">
        <v>-3</v>
      </c>
      <c r="R126">
        <v>-3</v>
      </c>
      <c r="S126">
        <v>20</v>
      </c>
      <c r="T126">
        <v>75</v>
      </c>
      <c r="U126">
        <v>0</v>
      </c>
      <c r="V126">
        <v>0</v>
      </c>
      <c r="W126">
        <v>0</v>
      </c>
      <c r="X126">
        <v>1</v>
      </c>
      <c r="Y126">
        <v>1</v>
      </c>
      <c r="Z126">
        <v>1</v>
      </c>
      <c r="AA126">
        <v>0</v>
      </c>
      <c r="AB126">
        <v>80</v>
      </c>
      <c r="AC126">
        <v>5</v>
      </c>
      <c r="AD126">
        <v>-3</v>
      </c>
      <c r="AE126">
        <v>-3</v>
      </c>
      <c r="AF126">
        <v>180</v>
      </c>
      <c r="AG126">
        <v>1</v>
      </c>
      <c r="AH126">
        <v>1</v>
      </c>
      <c r="AI126">
        <v>0</v>
      </c>
      <c r="AJ126">
        <v>100</v>
      </c>
      <c r="AK126">
        <v>-3</v>
      </c>
      <c r="AL126">
        <v>-3</v>
      </c>
      <c r="AM126">
        <v>-3</v>
      </c>
      <c r="AN126">
        <v>0</v>
      </c>
      <c r="AO126">
        <v>0</v>
      </c>
      <c r="AP126">
        <v>0</v>
      </c>
      <c r="AQ126">
        <v>0</v>
      </c>
      <c r="AR126">
        <v>1</v>
      </c>
      <c r="AS126">
        <v>0</v>
      </c>
      <c r="AT126">
        <v>25</v>
      </c>
      <c r="AU126">
        <v>0</v>
      </c>
      <c r="AV126">
        <v>140</v>
      </c>
      <c r="AW126">
        <v>3</v>
      </c>
      <c r="AX126">
        <v>6</v>
      </c>
      <c r="AY126">
        <v>-3</v>
      </c>
      <c r="AZ126">
        <v>-3</v>
      </c>
      <c r="BA126">
        <v>0</v>
      </c>
      <c r="BB126">
        <v>255</v>
      </c>
      <c r="BC126">
        <v>255</v>
      </c>
      <c r="BD126">
        <v>0</v>
      </c>
      <c r="BE126">
        <v>-286</v>
      </c>
      <c r="BH126">
        <v>15</v>
      </c>
      <c r="BI126">
        <v>0</v>
      </c>
      <c r="BJ126">
        <v>49</v>
      </c>
      <c r="BK126">
        <v>49</v>
      </c>
      <c r="BL126">
        <v>1</v>
      </c>
      <c r="BM126">
        <v>0</v>
      </c>
      <c r="BN126">
        <v>60</v>
      </c>
      <c r="BO126">
        <v>1</v>
      </c>
      <c r="BP126">
        <v>-3</v>
      </c>
      <c r="BQ126">
        <v>-3</v>
      </c>
      <c r="BR126">
        <v>20</v>
      </c>
      <c r="BS126">
        <v>124</v>
      </c>
      <c r="BT126">
        <v>0</v>
      </c>
      <c r="BU126">
        <v>6</v>
      </c>
      <c r="BV126">
        <v>2</v>
      </c>
      <c r="BW126">
        <v>1</v>
      </c>
      <c r="BX126">
        <v>1</v>
      </c>
      <c r="BY126">
        <v>1</v>
      </c>
      <c r="BZ126">
        <v>1</v>
      </c>
      <c r="CA126">
        <v>120</v>
      </c>
      <c r="CB126">
        <v>11</v>
      </c>
      <c r="CC126">
        <v>-3</v>
      </c>
      <c r="CD126">
        <v>-3</v>
      </c>
      <c r="CE126">
        <v>392</v>
      </c>
      <c r="CF126">
        <v>1</v>
      </c>
      <c r="CG126">
        <v>1</v>
      </c>
      <c r="CH126">
        <v>1</v>
      </c>
      <c r="CI126">
        <v>150</v>
      </c>
      <c r="CJ126">
        <v>-3</v>
      </c>
      <c r="CK126">
        <v>-3</v>
      </c>
      <c r="CL126">
        <v>-3</v>
      </c>
      <c r="CM126">
        <v>0</v>
      </c>
      <c r="CN126">
        <v>0</v>
      </c>
      <c r="CO126">
        <v>0</v>
      </c>
      <c r="CP126">
        <v>0</v>
      </c>
      <c r="CQ126">
        <v>0</v>
      </c>
      <c r="CR126">
        <v>1</v>
      </c>
      <c r="CS126">
        <v>0</v>
      </c>
      <c r="CT126">
        <v>25</v>
      </c>
      <c r="CU126">
        <v>180</v>
      </c>
      <c r="CV126">
        <v>4</v>
      </c>
      <c r="CW126">
        <v>12</v>
      </c>
      <c r="CX126">
        <v>-3</v>
      </c>
      <c r="CY126">
        <v>-3</v>
      </c>
      <c r="CZ126">
        <v>51</v>
      </c>
      <c r="DA126">
        <v>541</v>
      </c>
      <c r="DB126">
        <v>541</v>
      </c>
      <c r="DC126">
        <v>1</v>
      </c>
      <c r="DD126">
        <v>286</v>
      </c>
    </row>
    <row r="127" spans="1:108" x14ac:dyDescent="0.25">
      <c r="A127" t="s">
        <v>3725</v>
      </c>
      <c r="B127">
        <v>1</v>
      </c>
      <c r="C127">
        <v>3238</v>
      </c>
      <c r="D127">
        <v>1700</v>
      </c>
      <c r="E127">
        <v>2637</v>
      </c>
      <c r="F127">
        <v>971</v>
      </c>
      <c r="G127">
        <v>2974</v>
      </c>
      <c r="H127">
        <v>1690</v>
      </c>
      <c r="I127">
        <v>15</v>
      </c>
      <c r="J127">
        <v>0</v>
      </c>
      <c r="K127">
        <v>6</v>
      </c>
      <c r="L127">
        <v>6</v>
      </c>
      <c r="M127">
        <v>1</v>
      </c>
      <c r="N127">
        <v>0</v>
      </c>
      <c r="O127">
        <v>60</v>
      </c>
      <c r="P127">
        <v>1</v>
      </c>
      <c r="Q127">
        <v>-3</v>
      </c>
      <c r="R127">
        <v>-3</v>
      </c>
      <c r="S127">
        <v>20</v>
      </c>
      <c r="T127">
        <v>81</v>
      </c>
      <c r="U127">
        <v>0</v>
      </c>
      <c r="V127">
        <v>1</v>
      </c>
      <c r="W127">
        <v>0</v>
      </c>
      <c r="X127">
        <v>1</v>
      </c>
      <c r="Y127">
        <v>1</v>
      </c>
      <c r="Z127">
        <v>1</v>
      </c>
      <c r="AA127">
        <v>1</v>
      </c>
      <c r="AB127">
        <v>120</v>
      </c>
      <c r="AC127">
        <v>11</v>
      </c>
      <c r="AD127">
        <v>-3</v>
      </c>
      <c r="AE127">
        <v>-3</v>
      </c>
      <c r="AF127">
        <v>370</v>
      </c>
      <c r="AG127">
        <v>1</v>
      </c>
      <c r="AH127">
        <v>1</v>
      </c>
      <c r="AI127">
        <v>1</v>
      </c>
      <c r="AJ127">
        <v>150</v>
      </c>
      <c r="AK127">
        <v>-3</v>
      </c>
      <c r="AL127">
        <v>-3</v>
      </c>
      <c r="AM127">
        <v>-3</v>
      </c>
      <c r="AN127">
        <v>0</v>
      </c>
      <c r="AO127">
        <v>0</v>
      </c>
      <c r="AP127">
        <v>0</v>
      </c>
      <c r="AQ127">
        <v>0</v>
      </c>
      <c r="AR127">
        <v>0</v>
      </c>
      <c r="AS127">
        <v>0</v>
      </c>
      <c r="AT127">
        <v>0</v>
      </c>
      <c r="AU127">
        <v>0</v>
      </c>
      <c r="AV127">
        <v>180</v>
      </c>
      <c r="AW127">
        <v>4</v>
      </c>
      <c r="AX127">
        <v>12</v>
      </c>
      <c r="AY127">
        <v>-3</v>
      </c>
      <c r="AZ127">
        <v>-3</v>
      </c>
      <c r="BA127">
        <v>6</v>
      </c>
      <c r="BB127">
        <v>451</v>
      </c>
      <c r="BC127">
        <v>451</v>
      </c>
      <c r="BD127">
        <v>1</v>
      </c>
      <c r="BE127">
        <v>169</v>
      </c>
      <c r="BH127">
        <v>15</v>
      </c>
      <c r="BI127">
        <v>0</v>
      </c>
      <c r="BJ127">
        <v>47</v>
      </c>
      <c r="BK127">
        <v>47</v>
      </c>
      <c r="BL127">
        <v>1</v>
      </c>
      <c r="BM127">
        <v>0</v>
      </c>
      <c r="BN127">
        <v>60</v>
      </c>
      <c r="BO127">
        <v>1</v>
      </c>
      <c r="BP127">
        <v>-3</v>
      </c>
      <c r="BQ127">
        <v>-3</v>
      </c>
      <c r="BR127">
        <v>20</v>
      </c>
      <c r="BS127">
        <v>122</v>
      </c>
      <c r="BT127">
        <v>0</v>
      </c>
      <c r="BU127">
        <v>2</v>
      </c>
      <c r="BV127">
        <v>0</v>
      </c>
      <c r="BW127">
        <v>1</v>
      </c>
      <c r="BX127">
        <v>1</v>
      </c>
      <c r="BY127">
        <v>0</v>
      </c>
      <c r="BZ127">
        <v>0</v>
      </c>
      <c r="CA127">
        <v>40</v>
      </c>
      <c r="CB127">
        <v>1</v>
      </c>
      <c r="CC127">
        <v>-3</v>
      </c>
      <c r="CD127">
        <v>-3</v>
      </c>
      <c r="CE127">
        <v>160</v>
      </c>
      <c r="CF127">
        <v>1</v>
      </c>
      <c r="CG127">
        <v>1</v>
      </c>
      <c r="CH127">
        <v>0</v>
      </c>
      <c r="CI127">
        <v>100</v>
      </c>
      <c r="CJ127">
        <v>-3</v>
      </c>
      <c r="CK127">
        <v>-3</v>
      </c>
      <c r="CL127">
        <v>-3</v>
      </c>
      <c r="CM127">
        <v>0</v>
      </c>
      <c r="CN127">
        <v>0</v>
      </c>
      <c r="CO127">
        <v>0</v>
      </c>
      <c r="CP127">
        <v>0</v>
      </c>
      <c r="CQ127">
        <v>0</v>
      </c>
      <c r="CR127">
        <v>0</v>
      </c>
      <c r="CS127">
        <v>0</v>
      </c>
      <c r="CT127">
        <v>0</v>
      </c>
      <c r="CU127">
        <v>100</v>
      </c>
      <c r="CV127">
        <v>2</v>
      </c>
      <c r="CW127">
        <v>2</v>
      </c>
      <c r="CX127">
        <v>-3</v>
      </c>
      <c r="CY127">
        <v>-3</v>
      </c>
      <c r="CZ127">
        <v>47</v>
      </c>
      <c r="DA127">
        <v>282</v>
      </c>
      <c r="DB127">
        <v>282</v>
      </c>
      <c r="DC127">
        <v>0</v>
      </c>
      <c r="DD127">
        <v>-169</v>
      </c>
    </row>
    <row r="128" spans="1:108" x14ac:dyDescent="0.25">
      <c r="A128" t="s">
        <v>3725</v>
      </c>
      <c r="B128">
        <v>1</v>
      </c>
      <c r="C128">
        <v>179</v>
      </c>
      <c r="D128">
        <v>3674</v>
      </c>
      <c r="E128">
        <v>2930</v>
      </c>
      <c r="F128">
        <v>987</v>
      </c>
      <c r="G128">
        <v>2122</v>
      </c>
      <c r="H128">
        <v>4910</v>
      </c>
      <c r="I128">
        <v>15</v>
      </c>
      <c r="J128">
        <v>0</v>
      </c>
      <c r="K128">
        <v>3</v>
      </c>
      <c r="L128">
        <v>3</v>
      </c>
      <c r="M128">
        <v>1</v>
      </c>
      <c r="N128">
        <v>0</v>
      </c>
      <c r="O128">
        <v>60</v>
      </c>
      <c r="P128">
        <v>1</v>
      </c>
      <c r="Q128">
        <v>-3</v>
      </c>
      <c r="R128">
        <v>-3</v>
      </c>
      <c r="S128">
        <v>20</v>
      </c>
      <c r="T128">
        <v>78</v>
      </c>
      <c r="U128">
        <v>0</v>
      </c>
      <c r="V128">
        <v>11</v>
      </c>
      <c r="W128">
        <v>3</v>
      </c>
      <c r="X128">
        <v>1</v>
      </c>
      <c r="Y128">
        <v>1</v>
      </c>
      <c r="Z128">
        <v>1</v>
      </c>
      <c r="AA128">
        <v>1</v>
      </c>
      <c r="AB128">
        <v>120</v>
      </c>
      <c r="AC128">
        <v>11</v>
      </c>
      <c r="AD128">
        <v>-3</v>
      </c>
      <c r="AE128">
        <v>-3</v>
      </c>
      <c r="AF128">
        <v>373</v>
      </c>
      <c r="AG128">
        <v>1</v>
      </c>
      <c r="AH128">
        <v>1</v>
      </c>
      <c r="AI128">
        <v>1</v>
      </c>
      <c r="AJ128">
        <v>150</v>
      </c>
      <c r="AK128">
        <v>-3</v>
      </c>
      <c r="AL128">
        <v>-3</v>
      </c>
      <c r="AM128">
        <v>-3</v>
      </c>
      <c r="AN128">
        <v>0</v>
      </c>
      <c r="AO128">
        <v>0</v>
      </c>
      <c r="AP128">
        <v>0</v>
      </c>
      <c r="AQ128">
        <v>0</v>
      </c>
      <c r="AR128">
        <v>0</v>
      </c>
      <c r="AS128">
        <v>0</v>
      </c>
      <c r="AT128">
        <v>0</v>
      </c>
      <c r="AU128">
        <v>0</v>
      </c>
      <c r="AV128">
        <v>180</v>
      </c>
      <c r="AW128">
        <v>4</v>
      </c>
      <c r="AX128">
        <v>12</v>
      </c>
      <c r="AY128">
        <v>-3</v>
      </c>
      <c r="AZ128">
        <v>-3</v>
      </c>
      <c r="BA128">
        <v>6</v>
      </c>
      <c r="BB128">
        <v>451</v>
      </c>
      <c r="BC128">
        <v>451</v>
      </c>
      <c r="BD128">
        <v>0</v>
      </c>
      <c r="BE128">
        <v>-60</v>
      </c>
      <c r="BH128">
        <v>15</v>
      </c>
      <c r="BI128">
        <v>0</v>
      </c>
      <c r="BJ128">
        <v>40</v>
      </c>
      <c r="BK128">
        <v>40</v>
      </c>
      <c r="BL128">
        <v>1</v>
      </c>
      <c r="BM128">
        <v>0</v>
      </c>
      <c r="BN128">
        <v>60</v>
      </c>
      <c r="BO128">
        <v>1</v>
      </c>
      <c r="BP128">
        <v>-3</v>
      </c>
      <c r="BQ128">
        <v>-3</v>
      </c>
      <c r="BR128">
        <v>20</v>
      </c>
      <c r="BS128">
        <v>115</v>
      </c>
      <c r="BT128">
        <v>0</v>
      </c>
      <c r="BU128">
        <v>19</v>
      </c>
      <c r="BV128">
        <v>6</v>
      </c>
      <c r="BW128">
        <v>1</v>
      </c>
      <c r="BX128">
        <v>1</v>
      </c>
      <c r="BY128">
        <v>1</v>
      </c>
      <c r="BZ128">
        <v>1</v>
      </c>
      <c r="CA128">
        <v>120</v>
      </c>
      <c r="CB128">
        <v>11</v>
      </c>
      <c r="CC128">
        <v>-3</v>
      </c>
      <c r="CD128">
        <v>-3</v>
      </c>
      <c r="CE128">
        <v>396</v>
      </c>
      <c r="CF128">
        <v>1</v>
      </c>
      <c r="CG128">
        <v>1</v>
      </c>
      <c r="CH128">
        <v>1</v>
      </c>
      <c r="CI128">
        <v>150</v>
      </c>
      <c r="CJ128">
        <v>-3</v>
      </c>
      <c r="CK128">
        <v>-3</v>
      </c>
      <c r="CL128">
        <v>-3</v>
      </c>
      <c r="CM128">
        <v>0</v>
      </c>
      <c r="CN128">
        <v>0</v>
      </c>
      <c r="CO128">
        <v>0</v>
      </c>
      <c r="CP128">
        <v>0</v>
      </c>
      <c r="CQ128">
        <v>0</v>
      </c>
      <c r="CR128">
        <v>0</v>
      </c>
      <c r="CS128">
        <v>0</v>
      </c>
      <c r="CT128">
        <v>0</v>
      </c>
      <c r="CU128">
        <v>180</v>
      </c>
      <c r="CV128">
        <v>4</v>
      </c>
      <c r="CW128">
        <v>12</v>
      </c>
      <c r="CX128">
        <v>-3</v>
      </c>
      <c r="CY128">
        <v>-3</v>
      </c>
      <c r="CZ128">
        <v>46</v>
      </c>
      <c r="DA128">
        <v>511</v>
      </c>
      <c r="DB128">
        <v>511</v>
      </c>
      <c r="DC128">
        <v>1</v>
      </c>
      <c r="DD128">
        <v>60</v>
      </c>
    </row>
    <row r="129" spans="1:108" x14ac:dyDescent="0.25">
      <c r="A129" t="s">
        <v>3725</v>
      </c>
      <c r="B129">
        <v>2</v>
      </c>
      <c r="C129">
        <v>3339</v>
      </c>
      <c r="D129">
        <v>1700</v>
      </c>
      <c r="E129">
        <v>3238</v>
      </c>
      <c r="F129">
        <v>971</v>
      </c>
      <c r="G129">
        <v>2992</v>
      </c>
      <c r="H129">
        <v>1690</v>
      </c>
      <c r="I129">
        <v>15</v>
      </c>
      <c r="J129">
        <v>0</v>
      </c>
      <c r="K129">
        <v>3</v>
      </c>
      <c r="L129">
        <v>3</v>
      </c>
      <c r="M129">
        <v>1</v>
      </c>
      <c r="N129">
        <v>1</v>
      </c>
      <c r="O129">
        <v>120</v>
      </c>
      <c r="P129">
        <v>2</v>
      </c>
      <c r="Q129">
        <v>-3</v>
      </c>
      <c r="R129">
        <v>-3</v>
      </c>
      <c r="S129">
        <v>40</v>
      </c>
      <c r="T129">
        <v>138</v>
      </c>
      <c r="U129">
        <v>0</v>
      </c>
      <c r="V129">
        <v>5</v>
      </c>
      <c r="W129">
        <v>1</v>
      </c>
      <c r="X129">
        <v>1</v>
      </c>
      <c r="Y129">
        <v>1</v>
      </c>
      <c r="Z129">
        <v>1</v>
      </c>
      <c r="AA129">
        <v>0</v>
      </c>
      <c r="AB129">
        <v>40</v>
      </c>
      <c r="AC129">
        <v>4</v>
      </c>
      <c r="AD129">
        <v>-3</v>
      </c>
      <c r="AE129">
        <v>-3</v>
      </c>
      <c r="AF129">
        <v>91</v>
      </c>
      <c r="AG129">
        <v>0</v>
      </c>
      <c r="AH129">
        <v>1</v>
      </c>
      <c r="AI129">
        <v>0</v>
      </c>
      <c r="AJ129">
        <v>50</v>
      </c>
      <c r="AK129">
        <v>-3</v>
      </c>
      <c r="AL129">
        <v>-3</v>
      </c>
      <c r="AM129">
        <v>-3</v>
      </c>
      <c r="AN129">
        <v>0</v>
      </c>
      <c r="AO129">
        <v>0</v>
      </c>
      <c r="AP129">
        <v>1</v>
      </c>
      <c r="AQ129">
        <v>0</v>
      </c>
      <c r="AR129">
        <v>1</v>
      </c>
      <c r="AS129">
        <v>0</v>
      </c>
      <c r="AT129">
        <v>30</v>
      </c>
      <c r="AU129">
        <v>0</v>
      </c>
      <c r="AV129">
        <v>160</v>
      </c>
      <c r="AW129">
        <v>3</v>
      </c>
      <c r="AX129">
        <v>6</v>
      </c>
      <c r="AY129">
        <v>-3</v>
      </c>
      <c r="AZ129">
        <v>-3</v>
      </c>
      <c r="BA129">
        <v>4</v>
      </c>
      <c r="BB129">
        <v>229</v>
      </c>
      <c r="BC129">
        <v>229</v>
      </c>
      <c r="BD129">
        <v>0</v>
      </c>
      <c r="BE129">
        <v>-176</v>
      </c>
      <c r="BH129">
        <v>15</v>
      </c>
      <c r="BI129">
        <v>0</v>
      </c>
      <c r="BJ129">
        <v>49</v>
      </c>
      <c r="BK129">
        <v>49</v>
      </c>
      <c r="BL129">
        <v>1</v>
      </c>
      <c r="BM129">
        <v>0</v>
      </c>
      <c r="BN129">
        <v>60</v>
      </c>
      <c r="BO129">
        <v>1</v>
      </c>
      <c r="BP129">
        <v>-3</v>
      </c>
      <c r="BQ129">
        <v>-3</v>
      </c>
      <c r="BR129">
        <v>20</v>
      </c>
      <c r="BS129">
        <v>124</v>
      </c>
      <c r="BT129">
        <v>0</v>
      </c>
      <c r="BU129">
        <v>5</v>
      </c>
      <c r="BV129">
        <v>1</v>
      </c>
      <c r="BW129">
        <v>1</v>
      </c>
      <c r="BX129">
        <v>1</v>
      </c>
      <c r="BY129">
        <v>1</v>
      </c>
      <c r="BZ129">
        <v>0</v>
      </c>
      <c r="CA129">
        <v>80</v>
      </c>
      <c r="CB129">
        <v>5</v>
      </c>
      <c r="CC129">
        <v>-3</v>
      </c>
      <c r="CD129">
        <v>-3</v>
      </c>
      <c r="CE129">
        <v>251</v>
      </c>
      <c r="CF129">
        <v>1</v>
      </c>
      <c r="CG129">
        <v>1</v>
      </c>
      <c r="CH129">
        <v>1</v>
      </c>
      <c r="CI129">
        <v>150</v>
      </c>
      <c r="CJ129">
        <v>-3</v>
      </c>
      <c r="CK129">
        <v>-3</v>
      </c>
      <c r="CL129">
        <v>-3</v>
      </c>
      <c r="CM129">
        <v>0</v>
      </c>
      <c r="CN129">
        <v>0</v>
      </c>
      <c r="CO129">
        <v>0</v>
      </c>
      <c r="CP129">
        <v>1</v>
      </c>
      <c r="CQ129">
        <v>0</v>
      </c>
      <c r="CR129">
        <v>1</v>
      </c>
      <c r="CS129">
        <v>0</v>
      </c>
      <c r="CT129">
        <v>30</v>
      </c>
      <c r="CU129">
        <v>140</v>
      </c>
      <c r="CV129">
        <v>3</v>
      </c>
      <c r="CW129">
        <v>6</v>
      </c>
      <c r="CX129">
        <v>-3</v>
      </c>
      <c r="CY129">
        <v>-3</v>
      </c>
      <c r="CZ129">
        <v>50</v>
      </c>
      <c r="DA129">
        <v>405</v>
      </c>
      <c r="DB129">
        <v>405</v>
      </c>
      <c r="DC129">
        <v>1</v>
      </c>
      <c r="DD129">
        <v>176</v>
      </c>
    </row>
    <row r="130" spans="1:108" x14ac:dyDescent="0.25">
      <c r="A130" t="s">
        <v>3725</v>
      </c>
      <c r="B130">
        <v>2</v>
      </c>
      <c r="C130">
        <v>179</v>
      </c>
      <c r="D130">
        <v>3674</v>
      </c>
      <c r="E130">
        <v>2930</v>
      </c>
      <c r="F130">
        <v>987</v>
      </c>
      <c r="G130">
        <v>2122</v>
      </c>
      <c r="H130">
        <v>4910</v>
      </c>
      <c r="I130">
        <v>15</v>
      </c>
      <c r="J130">
        <v>0</v>
      </c>
      <c r="K130">
        <v>2</v>
      </c>
      <c r="L130">
        <v>2</v>
      </c>
      <c r="M130">
        <v>1</v>
      </c>
      <c r="N130">
        <v>0</v>
      </c>
      <c r="O130">
        <v>60</v>
      </c>
      <c r="P130">
        <v>1</v>
      </c>
      <c r="Q130">
        <v>-3</v>
      </c>
      <c r="R130">
        <v>-3</v>
      </c>
      <c r="S130">
        <v>20</v>
      </c>
      <c r="T130">
        <v>77</v>
      </c>
      <c r="U130">
        <v>0</v>
      </c>
      <c r="V130">
        <v>3</v>
      </c>
      <c r="W130">
        <v>1</v>
      </c>
      <c r="X130">
        <v>1</v>
      </c>
      <c r="Y130">
        <v>1</v>
      </c>
      <c r="Z130">
        <v>1</v>
      </c>
      <c r="AA130">
        <v>1</v>
      </c>
      <c r="AB130">
        <v>120</v>
      </c>
      <c r="AC130">
        <v>11</v>
      </c>
      <c r="AD130">
        <v>-3</v>
      </c>
      <c r="AE130">
        <v>-3</v>
      </c>
      <c r="AF130">
        <v>321</v>
      </c>
      <c r="AG130">
        <v>0</v>
      </c>
      <c r="AH130">
        <v>1</v>
      </c>
      <c r="AI130">
        <v>1</v>
      </c>
      <c r="AJ130">
        <v>100</v>
      </c>
      <c r="AK130">
        <v>-3</v>
      </c>
      <c r="AL130">
        <v>-3</v>
      </c>
      <c r="AM130">
        <v>-3</v>
      </c>
      <c r="AN130">
        <v>0</v>
      </c>
      <c r="AO130">
        <v>0</v>
      </c>
      <c r="AP130">
        <v>0</v>
      </c>
      <c r="AQ130">
        <v>0</v>
      </c>
      <c r="AR130">
        <v>0</v>
      </c>
      <c r="AS130">
        <v>0</v>
      </c>
      <c r="AT130">
        <v>0</v>
      </c>
      <c r="AU130">
        <v>0</v>
      </c>
      <c r="AV130">
        <v>180</v>
      </c>
      <c r="AW130">
        <v>4</v>
      </c>
      <c r="AX130">
        <v>12</v>
      </c>
      <c r="AY130">
        <v>-3</v>
      </c>
      <c r="AZ130">
        <v>-3</v>
      </c>
      <c r="BA130">
        <v>3</v>
      </c>
      <c r="BB130">
        <v>398</v>
      </c>
      <c r="BC130">
        <v>398</v>
      </c>
      <c r="BD130">
        <v>1</v>
      </c>
      <c r="BE130">
        <v>39</v>
      </c>
      <c r="BH130">
        <v>15</v>
      </c>
      <c r="BI130">
        <v>0</v>
      </c>
      <c r="BJ130">
        <v>48</v>
      </c>
      <c r="BK130">
        <v>48</v>
      </c>
      <c r="BL130">
        <v>0</v>
      </c>
      <c r="BM130">
        <v>0</v>
      </c>
      <c r="BN130">
        <v>0</v>
      </c>
      <c r="BO130">
        <v>0</v>
      </c>
      <c r="BP130">
        <v>-3</v>
      </c>
      <c r="BQ130">
        <v>-3</v>
      </c>
      <c r="BR130">
        <v>0</v>
      </c>
      <c r="BS130">
        <v>63</v>
      </c>
      <c r="BT130">
        <v>0</v>
      </c>
      <c r="BU130">
        <v>19</v>
      </c>
      <c r="BV130">
        <v>6</v>
      </c>
      <c r="BW130">
        <v>1</v>
      </c>
      <c r="BX130">
        <v>1</v>
      </c>
      <c r="BY130">
        <v>1</v>
      </c>
      <c r="BZ130">
        <v>0</v>
      </c>
      <c r="CA130">
        <v>120</v>
      </c>
      <c r="CB130">
        <v>6</v>
      </c>
      <c r="CC130">
        <v>-3</v>
      </c>
      <c r="CD130">
        <v>-3</v>
      </c>
      <c r="CE130">
        <v>296</v>
      </c>
      <c r="CF130">
        <v>1</v>
      </c>
      <c r="CG130">
        <v>1</v>
      </c>
      <c r="CH130">
        <v>1</v>
      </c>
      <c r="CI130">
        <v>150</v>
      </c>
      <c r="CJ130">
        <v>-3</v>
      </c>
      <c r="CK130">
        <v>-3</v>
      </c>
      <c r="CL130">
        <v>-3</v>
      </c>
      <c r="CM130">
        <v>0</v>
      </c>
      <c r="CN130">
        <v>0</v>
      </c>
      <c r="CO130">
        <v>0</v>
      </c>
      <c r="CP130">
        <v>0</v>
      </c>
      <c r="CQ130">
        <v>0</v>
      </c>
      <c r="CR130">
        <v>0</v>
      </c>
      <c r="CS130">
        <v>0</v>
      </c>
      <c r="CT130">
        <v>0</v>
      </c>
      <c r="CU130">
        <v>120</v>
      </c>
      <c r="CV130">
        <v>3</v>
      </c>
      <c r="CW130">
        <v>6</v>
      </c>
      <c r="CX130">
        <v>-3</v>
      </c>
      <c r="CY130">
        <v>-3</v>
      </c>
      <c r="CZ130">
        <v>54</v>
      </c>
      <c r="DA130">
        <v>359</v>
      </c>
      <c r="DB130">
        <v>359</v>
      </c>
      <c r="DC130">
        <v>0</v>
      </c>
      <c r="DD130">
        <v>-39</v>
      </c>
    </row>
    <row r="131" spans="1:108" x14ac:dyDescent="0.25">
      <c r="A131" t="s">
        <v>3725</v>
      </c>
      <c r="B131">
        <v>3</v>
      </c>
      <c r="C131">
        <v>3339</v>
      </c>
      <c r="D131">
        <v>1700</v>
      </c>
      <c r="E131">
        <v>3238</v>
      </c>
      <c r="F131">
        <v>971</v>
      </c>
      <c r="G131">
        <v>2992</v>
      </c>
      <c r="H131">
        <v>1690</v>
      </c>
      <c r="I131">
        <v>15</v>
      </c>
      <c r="J131">
        <v>0</v>
      </c>
      <c r="K131">
        <v>0</v>
      </c>
      <c r="L131">
        <v>0</v>
      </c>
      <c r="M131">
        <v>1</v>
      </c>
      <c r="N131">
        <v>0</v>
      </c>
      <c r="O131">
        <v>60</v>
      </c>
      <c r="P131">
        <v>1</v>
      </c>
      <c r="Q131">
        <v>-3</v>
      </c>
      <c r="R131">
        <v>-3</v>
      </c>
      <c r="S131">
        <v>20</v>
      </c>
      <c r="T131">
        <v>75</v>
      </c>
      <c r="U131">
        <v>0</v>
      </c>
      <c r="V131">
        <v>0</v>
      </c>
      <c r="W131">
        <v>0</v>
      </c>
      <c r="X131">
        <v>1</v>
      </c>
      <c r="Y131">
        <v>1</v>
      </c>
      <c r="Z131">
        <v>1</v>
      </c>
      <c r="AA131">
        <v>0</v>
      </c>
      <c r="AB131">
        <v>80</v>
      </c>
      <c r="AC131">
        <v>5</v>
      </c>
      <c r="AD131">
        <v>-3</v>
      </c>
      <c r="AE131">
        <v>-3</v>
      </c>
      <c r="AF131">
        <v>180</v>
      </c>
      <c r="AG131">
        <v>1</v>
      </c>
      <c r="AH131">
        <v>0</v>
      </c>
      <c r="AI131">
        <v>1</v>
      </c>
      <c r="AJ131">
        <v>100</v>
      </c>
      <c r="AK131">
        <v>-3</v>
      </c>
      <c r="AL131">
        <v>-3</v>
      </c>
      <c r="AM131">
        <v>-3</v>
      </c>
      <c r="AN131">
        <v>0</v>
      </c>
      <c r="AO131">
        <v>0</v>
      </c>
      <c r="AP131">
        <v>0</v>
      </c>
      <c r="AQ131">
        <v>0</v>
      </c>
      <c r="AR131">
        <v>0</v>
      </c>
      <c r="AS131">
        <v>0</v>
      </c>
      <c r="AT131">
        <v>0</v>
      </c>
      <c r="AU131">
        <v>0</v>
      </c>
      <c r="AV131">
        <v>140</v>
      </c>
      <c r="AW131">
        <v>3</v>
      </c>
      <c r="AX131">
        <v>6</v>
      </c>
      <c r="AY131">
        <v>-3</v>
      </c>
      <c r="AZ131">
        <v>-3</v>
      </c>
      <c r="BA131">
        <v>0</v>
      </c>
      <c r="BB131">
        <v>255</v>
      </c>
      <c r="BC131">
        <v>255</v>
      </c>
      <c r="BD131">
        <v>0</v>
      </c>
      <c r="BE131">
        <v>-38</v>
      </c>
      <c r="BH131">
        <v>15</v>
      </c>
      <c r="BI131">
        <v>0</v>
      </c>
      <c r="BJ131">
        <v>22</v>
      </c>
      <c r="BK131">
        <v>22</v>
      </c>
      <c r="BL131">
        <v>1</v>
      </c>
      <c r="BM131">
        <v>0</v>
      </c>
      <c r="BN131">
        <v>60</v>
      </c>
      <c r="BO131">
        <v>1</v>
      </c>
      <c r="BP131">
        <v>-3</v>
      </c>
      <c r="BQ131">
        <v>-3</v>
      </c>
      <c r="BR131">
        <v>20</v>
      </c>
      <c r="BS131">
        <v>97</v>
      </c>
      <c r="BT131">
        <v>0</v>
      </c>
      <c r="BU131">
        <v>50</v>
      </c>
      <c r="BV131">
        <v>16</v>
      </c>
      <c r="BW131">
        <v>1</v>
      </c>
      <c r="BX131">
        <v>1</v>
      </c>
      <c r="BY131">
        <v>1</v>
      </c>
      <c r="BZ131">
        <v>0</v>
      </c>
      <c r="CA131">
        <v>80</v>
      </c>
      <c r="CB131">
        <v>5</v>
      </c>
      <c r="CC131">
        <v>-3</v>
      </c>
      <c r="CD131">
        <v>-3</v>
      </c>
      <c r="CE131">
        <v>196</v>
      </c>
      <c r="CF131">
        <v>1</v>
      </c>
      <c r="CG131">
        <v>1</v>
      </c>
      <c r="CH131">
        <v>0</v>
      </c>
      <c r="CI131">
        <v>100</v>
      </c>
      <c r="CJ131">
        <v>-3</v>
      </c>
      <c r="CK131">
        <v>-3</v>
      </c>
      <c r="CL131">
        <v>-3</v>
      </c>
      <c r="CM131">
        <v>0</v>
      </c>
      <c r="CN131">
        <v>0</v>
      </c>
      <c r="CO131">
        <v>0</v>
      </c>
      <c r="CP131">
        <v>0</v>
      </c>
      <c r="CQ131">
        <v>0</v>
      </c>
      <c r="CR131">
        <v>0</v>
      </c>
      <c r="CS131">
        <v>0</v>
      </c>
      <c r="CT131">
        <v>0</v>
      </c>
      <c r="CU131">
        <v>140</v>
      </c>
      <c r="CV131">
        <v>3</v>
      </c>
      <c r="CW131">
        <v>6</v>
      </c>
      <c r="CX131">
        <v>-3</v>
      </c>
      <c r="CY131">
        <v>-3</v>
      </c>
      <c r="CZ131">
        <v>38</v>
      </c>
      <c r="DA131">
        <v>293</v>
      </c>
      <c r="DB131">
        <v>293</v>
      </c>
      <c r="DC131">
        <v>1</v>
      </c>
      <c r="DD131">
        <v>38</v>
      </c>
    </row>
    <row r="132" spans="1:108" x14ac:dyDescent="0.25">
      <c r="A132" t="s">
        <v>3725</v>
      </c>
      <c r="B132">
        <v>3</v>
      </c>
      <c r="C132">
        <v>179</v>
      </c>
      <c r="D132">
        <v>3674</v>
      </c>
      <c r="E132">
        <v>2930</v>
      </c>
      <c r="F132">
        <v>987</v>
      </c>
      <c r="G132">
        <v>2122</v>
      </c>
      <c r="H132">
        <v>4910</v>
      </c>
      <c r="I132">
        <v>15</v>
      </c>
      <c r="J132">
        <v>0</v>
      </c>
      <c r="K132">
        <v>3</v>
      </c>
      <c r="L132">
        <v>3</v>
      </c>
      <c r="M132">
        <v>1</v>
      </c>
      <c r="N132">
        <v>1</v>
      </c>
      <c r="O132">
        <v>120</v>
      </c>
      <c r="P132">
        <v>2</v>
      </c>
      <c r="Q132">
        <v>-3</v>
      </c>
      <c r="R132">
        <v>-3</v>
      </c>
      <c r="S132">
        <v>40</v>
      </c>
      <c r="T132">
        <v>138</v>
      </c>
      <c r="U132">
        <v>0</v>
      </c>
      <c r="V132">
        <v>1</v>
      </c>
      <c r="W132">
        <v>0</v>
      </c>
      <c r="X132">
        <v>1</v>
      </c>
      <c r="Y132">
        <v>1</v>
      </c>
      <c r="Z132">
        <v>1</v>
      </c>
      <c r="AA132">
        <v>1</v>
      </c>
      <c r="AB132">
        <v>80</v>
      </c>
      <c r="AC132">
        <v>10</v>
      </c>
      <c r="AD132">
        <v>-3</v>
      </c>
      <c r="AE132">
        <v>-3</v>
      </c>
      <c r="AF132">
        <v>330</v>
      </c>
      <c r="AG132">
        <v>1</v>
      </c>
      <c r="AH132">
        <v>1</v>
      </c>
      <c r="AI132">
        <v>1</v>
      </c>
      <c r="AJ132">
        <v>150</v>
      </c>
      <c r="AK132">
        <v>-3</v>
      </c>
      <c r="AL132">
        <v>-3</v>
      </c>
      <c r="AM132">
        <v>-3</v>
      </c>
      <c r="AN132">
        <v>0</v>
      </c>
      <c r="AO132">
        <v>0</v>
      </c>
      <c r="AP132">
        <v>0</v>
      </c>
      <c r="AQ132">
        <v>0</v>
      </c>
      <c r="AR132">
        <v>0</v>
      </c>
      <c r="AS132">
        <v>0</v>
      </c>
      <c r="AT132">
        <v>0</v>
      </c>
      <c r="AU132">
        <v>0</v>
      </c>
      <c r="AV132">
        <v>200</v>
      </c>
      <c r="AW132">
        <v>4</v>
      </c>
      <c r="AX132">
        <v>12</v>
      </c>
      <c r="AY132">
        <v>-3</v>
      </c>
      <c r="AZ132">
        <v>-3</v>
      </c>
      <c r="BA132">
        <v>3</v>
      </c>
      <c r="BB132">
        <v>468</v>
      </c>
      <c r="BC132">
        <v>468</v>
      </c>
      <c r="BD132">
        <v>0</v>
      </c>
      <c r="BE132">
        <v>-37</v>
      </c>
      <c r="BH132">
        <v>15</v>
      </c>
      <c r="BI132">
        <v>0</v>
      </c>
      <c r="BJ132">
        <v>39</v>
      </c>
      <c r="BK132">
        <v>39</v>
      </c>
      <c r="BL132">
        <v>1</v>
      </c>
      <c r="BM132">
        <v>0</v>
      </c>
      <c r="BN132">
        <v>60</v>
      </c>
      <c r="BO132">
        <v>1</v>
      </c>
      <c r="BP132">
        <v>-3</v>
      </c>
      <c r="BQ132">
        <v>-3</v>
      </c>
      <c r="BR132">
        <v>20</v>
      </c>
      <c r="BS132">
        <v>114</v>
      </c>
      <c r="BT132">
        <v>0</v>
      </c>
      <c r="BU132">
        <v>5</v>
      </c>
      <c r="BV132">
        <v>1</v>
      </c>
      <c r="BW132">
        <v>1</v>
      </c>
      <c r="BX132">
        <v>1</v>
      </c>
      <c r="BY132">
        <v>1</v>
      </c>
      <c r="BZ132">
        <v>1</v>
      </c>
      <c r="CA132">
        <v>120</v>
      </c>
      <c r="CB132">
        <v>11</v>
      </c>
      <c r="CC132">
        <v>-3</v>
      </c>
      <c r="CD132">
        <v>-3</v>
      </c>
      <c r="CE132">
        <v>391</v>
      </c>
      <c r="CF132">
        <v>1</v>
      </c>
      <c r="CG132">
        <v>1</v>
      </c>
      <c r="CH132">
        <v>1</v>
      </c>
      <c r="CI132">
        <v>150</v>
      </c>
      <c r="CJ132">
        <v>-3</v>
      </c>
      <c r="CK132">
        <v>-3</v>
      </c>
      <c r="CL132">
        <v>-3</v>
      </c>
      <c r="CM132">
        <v>0</v>
      </c>
      <c r="CN132">
        <v>0</v>
      </c>
      <c r="CO132">
        <v>0</v>
      </c>
      <c r="CP132">
        <v>0</v>
      </c>
      <c r="CQ132">
        <v>0</v>
      </c>
      <c r="CR132">
        <v>0</v>
      </c>
      <c r="CS132">
        <v>0</v>
      </c>
      <c r="CT132">
        <v>0</v>
      </c>
      <c r="CU132">
        <v>180</v>
      </c>
      <c r="CV132">
        <v>4</v>
      </c>
      <c r="CW132">
        <v>12</v>
      </c>
      <c r="CX132">
        <v>-3</v>
      </c>
      <c r="CY132">
        <v>-3</v>
      </c>
      <c r="CZ132">
        <v>40</v>
      </c>
      <c r="DA132">
        <v>505</v>
      </c>
      <c r="DB132">
        <v>505</v>
      </c>
      <c r="DC132">
        <v>1</v>
      </c>
      <c r="DD132">
        <v>37</v>
      </c>
    </row>
    <row r="133" spans="1:108" x14ac:dyDescent="0.25">
      <c r="A133" t="s">
        <v>3723</v>
      </c>
      <c r="B133">
        <v>1</v>
      </c>
      <c r="C133">
        <v>987</v>
      </c>
      <c r="D133">
        <v>2122</v>
      </c>
      <c r="E133">
        <v>4910</v>
      </c>
      <c r="F133">
        <v>1690</v>
      </c>
      <c r="G133">
        <v>2992</v>
      </c>
      <c r="H133">
        <v>971</v>
      </c>
      <c r="I133">
        <v>15</v>
      </c>
      <c r="J133">
        <v>0</v>
      </c>
      <c r="K133">
        <v>47</v>
      </c>
      <c r="L133">
        <v>47</v>
      </c>
      <c r="M133">
        <v>0</v>
      </c>
      <c r="N133">
        <v>0</v>
      </c>
      <c r="O133">
        <v>0</v>
      </c>
      <c r="P133">
        <v>0</v>
      </c>
      <c r="Q133">
        <v>-3</v>
      </c>
      <c r="R133">
        <v>-3</v>
      </c>
      <c r="S133">
        <v>0</v>
      </c>
      <c r="T133">
        <v>62</v>
      </c>
      <c r="U133">
        <v>0</v>
      </c>
      <c r="V133">
        <v>6</v>
      </c>
      <c r="W133">
        <v>2</v>
      </c>
      <c r="X133">
        <v>1</v>
      </c>
      <c r="Y133">
        <v>1</v>
      </c>
      <c r="Z133">
        <v>1</v>
      </c>
      <c r="AA133">
        <v>1</v>
      </c>
      <c r="AB133">
        <v>160</v>
      </c>
      <c r="AC133">
        <v>12</v>
      </c>
      <c r="AD133">
        <v>-3</v>
      </c>
      <c r="AE133">
        <v>-3</v>
      </c>
      <c r="AF133">
        <v>432</v>
      </c>
      <c r="AG133">
        <v>1</v>
      </c>
      <c r="AH133">
        <v>1</v>
      </c>
      <c r="AI133">
        <v>1</v>
      </c>
      <c r="AJ133">
        <v>150</v>
      </c>
      <c r="AK133">
        <v>-3</v>
      </c>
      <c r="AL133">
        <v>-3</v>
      </c>
      <c r="AM133">
        <v>-3</v>
      </c>
      <c r="AN133">
        <v>0</v>
      </c>
      <c r="AO133">
        <v>0</v>
      </c>
      <c r="AP133">
        <v>0</v>
      </c>
      <c r="AQ133">
        <v>0</v>
      </c>
      <c r="AR133">
        <v>1</v>
      </c>
      <c r="AS133">
        <v>1</v>
      </c>
      <c r="AT133">
        <v>25</v>
      </c>
      <c r="AU133">
        <v>25</v>
      </c>
      <c r="AV133">
        <v>160</v>
      </c>
      <c r="AW133">
        <v>4</v>
      </c>
      <c r="AX133">
        <v>12</v>
      </c>
      <c r="AY133">
        <v>-3</v>
      </c>
      <c r="AZ133">
        <v>-3</v>
      </c>
      <c r="BA133">
        <v>49</v>
      </c>
      <c r="BB133">
        <v>519</v>
      </c>
      <c r="BC133">
        <v>519</v>
      </c>
      <c r="BD133">
        <v>1</v>
      </c>
      <c r="BE133">
        <v>104</v>
      </c>
      <c r="BH133">
        <v>10</v>
      </c>
      <c r="BI133">
        <v>0</v>
      </c>
      <c r="BJ133">
        <v>0</v>
      </c>
      <c r="BK133">
        <v>0</v>
      </c>
      <c r="BL133">
        <v>1</v>
      </c>
      <c r="BM133">
        <v>0</v>
      </c>
      <c r="BN133">
        <v>60</v>
      </c>
      <c r="BO133">
        <v>1</v>
      </c>
      <c r="BP133">
        <v>-3</v>
      </c>
      <c r="BQ133">
        <v>-3</v>
      </c>
      <c r="BR133">
        <v>20</v>
      </c>
      <c r="BS133">
        <v>70</v>
      </c>
      <c r="BT133">
        <v>0</v>
      </c>
      <c r="BU133">
        <v>0</v>
      </c>
      <c r="BV133">
        <v>0</v>
      </c>
      <c r="BW133">
        <v>1</v>
      </c>
      <c r="BX133">
        <v>1</v>
      </c>
      <c r="BY133">
        <v>1</v>
      </c>
      <c r="BZ133">
        <v>1</v>
      </c>
      <c r="CA133">
        <v>120</v>
      </c>
      <c r="CB133">
        <v>11</v>
      </c>
      <c r="CC133">
        <v>-3</v>
      </c>
      <c r="CD133">
        <v>-3</v>
      </c>
      <c r="CE133">
        <v>320</v>
      </c>
      <c r="CF133">
        <v>0</v>
      </c>
      <c r="CG133">
        <v>1</v>
      </c>
      <c r="CH133">
        <v>1</v>
      </c>
      <c r="CI133">
        <v>100</v>
      </c>
      <c r="CJ133">
        <v>-3</v>
      </c>
      <c r="CK133">
        <v>-3</v>
      </c>
      <c r="CL133">
        <v>-3</v>
      </c>
      <c r="CM133">
        <v>0</v>
      </c>
      <c r="CN133">
        <v>0</v>
      </c>
      <c r="CO133">
        <v>0</v>
      </c>
      <c r="CP133">
        <v>0</v>
      </c>
      <c r="CQ133">
        <v>1</v>
      </c>
      <c r="CR133">
        <v>1</v>
      </c>
      <c r="CS133">
        <v>25</v>
      </c>
      <c r="CT133">
        <v>25</v>
      </c>
      <c r="CU133">
        <v>180</v>
      </c>
      <c r="CV133">
        <v>4</v>
      </c>
      <c r="CW133">
        <v>12</v>
      </c>
      <c r="CX133">
        <v>-3</v>
      </c>
      <c r="CY133">
        <v>-3</v>
      </c>
      <c r="CZ133">
        <v>0</v>
      </c>
      <c r="DA133">
        <v>415</v>
      </c>
      <c r="DB133">
        <v>415</v>
      </c>
      <c r="DC133">
        <v>0</v>
      </c>
      <c r="DD133">
        <v>-104</v>
      </c>
    </row>
    <row r="134" spans="1:108" x14ac:dyDescent="0.25">
      <c r="A134" t="s">
        <v>3723</v>
      </c>
      <c r="B134">
        <v>2</v>
      </c>
      <c r="C134">
        <v>987</v>
      </c>
      <c r="D134">
        <v>2122</v>
      </c>
      <c r="E134">
        <v>4910</v>
      </c>
      <c r="F134">
        <v>2974</v>
      </c>
      <c r="G134">
        <v>2992</v>
      </c>
      <c r="H134">
        <v>971</v>
      </c>
      <c r="I134">
        <v>15</v>
      </c>
      <c r="J134">
        <v>0</v>
      </c>
      <c r="K134">
        <v>42</v>
      </c>
      <c r="L134">
        <v>42</v>
      </c>
      <c r="M134">
        <v>0</v>
      </c>
      <c r="N134">
        <v>0</v>
      </c>
      <c r="O134">
        <v>0</v>
      </c>
      <c r="P134">
        <v>0</v>
      </c>
      <c r="Q134">
        <v>-3</v>
      </c>
      <c r="R134">
        <v>-3</v>
      </c>
      <c r="S134">
        <v>0</v>
      </c>
      <c r="T134">
        <v>57</v>
      </c>
      <c r="U134">
        <v>0</v>
      </c>
      <c r="V134">
        <v>9</v>
      </c>
      <c r="W134">
        <v>3</v>
      </c>
      <c r="X134">
        <v>1</v>
      </c>
      <c r="Y134">
        <v>1</v>
      </c>
      <c r="Z134">
        <v>1</v>
      </c>
      <c r="AA134">
        <v>0</v>
      </c>
      <c r="AB134">
        <v>120</v>
      </c>
      <c r="AC134">
        <v>6</v>
      </c>
      <c r="AD134">
        <v>-3</v>
      </c>
      <c r="AE134">
        <v>-3</v>
      </c>
      <c r="AF134">
        <v>293</v>
      </c>
      <c r="AG134">
        <v>1</v>
      </c>
      <c r="AH134">
        <v>1</v>
      </c>
      <c r="AI134">
        <v>1</v>
      </c>
      <c r="AJ134">
        <v>150</v>
      </c>
      <c r="AK134">
        <v>-3</v>
      </c>
      <c r="AL134">
        <v>-3</v>
      </c>
      <c r="AM134">
        <v>-3</v>
      </c>
      <c r="AN134">
        <v>0</v>
      </c>
      <c r="AO134">
        <v>0</v>
      </c>
      <c r="AP134">
        <v>0</v>
      </c>
      <c r="AQ134">
        <v>0</v>
      </c>
      <c r="AR134">
        <v>0</v>
      </c>
      <c r="AS134">
        <v>1</v>
      </c>
      <c r="AT134">
        <v>0</v>
      </c>
      <c r="AU134">
        <v>25</v>
      </c>
      <c r="AV134">
        <v>120</v>
      </c>
      <c r="AW134">
        <v>3</v>
      </c>
      <c r="AX134">
        <v>6</v>
      </c>
      <c r="AY134">
        <v>-3</v>
      </c>
      <c r="AZ134">
        <v>-3</v>
      </c>
      <c r="BA134">
        <v>45</v>
      </c>
      <c r="BB134">
        <v>375</v>
      </c>
      <c r="BC134">
        <v>375</v>
      </c>
      <c r="BD134">
        <v>0</v>
      </c>
      <c r="BE134">
        <v>-2</v>
      </c>
      <c r="BH134">
        <v>15</v>
      </c>
      <c r="BI134">
        <v>0</v>
      </c>
      <c r="BJ134">
        <v>22</v>
      </c>
      <c r="BK134">
        <v>22</v>
      </c>
      <c r="BL134">
        <v>1</v>
      </c>
      <c r="BM134">
        <v>0</v>
      </c>
      <c r="BN134">
        <v>60</v>
      </c>
      <c r="BO134">
        <v>1</v>
      </c>
      <c r="BP134">
        <v>-3</v>
      </c>
      <c r="BQ134">
        <v>-3</v>
      </c>
      <c r="BR134">
        <v>20</v>
      </c>
      <c r="BS134">
        <v>97</v>
      </c>
      <c r="BT134">
        <v>0</v>
      </c>
      <c r="BU134">
        <v>91</v>
      </c>
      <c r="BV134">
        <v>30</v>
      </c>
      <c r="BW134">
        <v>1</v>
      </c>
      <c r="BX134">
        <v>1</v>
      </c>
      <c r="BY134">
        <v>1</v>
      </c>
      <c r="BZ134">
        <v>0</v>
      </c>
      <c r="CA134">
        <v>80</v>
      </c>
      <c r="CB134">
        <v>5</v>
      </c>
      <c r="CC134">
        <v>-3</v>
      </c>
      <c r="CD134">
        <v>-3</v>
      </c>
      <c r="CE134">
        <v>280</v>
      </c>
      <c r="CF134">
        <v>1</v>
      </c>
      <c r="CG134">
        <v>1</v>
      </c>
      <c r="CH134">
        <v>1</v>
      </c>
      <c r="CI134">
        <v>150</v>
      </c>
      <c r="CJ134">
        <v>-3</v>
      </c>
      <c r="CK134">
        <v>-3</v>
      </c>
      <c r="CL134">
        <v>-3</v>
      </c>
      <c r="CM134">
        <v>0</v>
      </c>
      <c r="CN134">
        <v>0</v>
      </c>
      <c r="CO134">
        <v>0</v>
      </c>
      <c r="CP134">
        <v>0</v>
      </c>
      <c r="CQ134">
        <v>1</v>
      </c>
      <c r="CR134">
        <v>0</v>
      </c>
      <c r="CS134">
        <v>25</v>
      </c>
      <c r="CT134">
        <v>0</v>
      </c>
      <c r="CU134">
        <v>140</v>
      </c>
      <c r="CV134">
        <v>3</v>
      </c>
      <c r="CW134">
        <v>6</v>
      </c>
      <c r="CX134">
        <v>-3</v>
      </c>
      <c r="CY134">
        <v>-3</v>
      </c>
      <c r="CZ134">
        <v>52</v>
      </c>
      <c r="DA134">
        <v>377</v>
      </c>
      <c r="DB134">
        <v>377</v>
      </c>
      <c r="DC134">
        <v>1</v>
      </c>
      <c r="DD134">
        <v>2</v>
      </c>
    </row>
    <row r="135" spans="1:108" x14ac:dyDescent="0.25">
      <c r="A135" t="s">
        <v>3723</v>
      </c>
      <c r="B135">
        <v>3</v>
      </c>
      <c r="C135">
        <v>6314</v>
      </c>
      <c r="D135">
        <v>2122</v>
      </c>
      <c r="E135">
        <v>987</v>
      </c>
      <c r="F135">
        <v>2974</v>
      </c>
      <c r="G135">
        <v>2992</v>
      </c>
      <c r="H135">
        <v>971</v>
      </c>
      <c r="I135">
        <v>15</v>
      </c>
      <c r="J135">
        <v>0</v>
      </c>
      <c r="K135">
        <v>39</v>
      </c>
      <c r="L135">
        <v>39</v>
      </c>
      <c r="M135">
        <v>1</v>
      </c>
      <c r="N135">
        <v>0</v>
      </c>
      <c r="O135">
        <v>60</v>
      </c>
      <c r="P135">
        <v>1</v>
      </c>
      <c r="Q135">
        <v>-3</v>
      </c>
      <c r="R135">
        <v>-3</v>
      </c>
      <c r="S135">
        <v>20</v>
      </c>
      <c r="T135">
        <v>114</v>
      </c>
      <c r="U135">
        <v>0</v>
      </c>
      <c r="V135">
        <v>17</v>
      </c>
      <c r="W135">
        <v>5</v>
      </c>
      <c r="X135">
        <v>1</v>
      </c>
      <c r="Y135">
        <v>1</v>
      </c>
      <c r="Z135">
        <v>1</v>
      </c>
      <c r="AA135">
        <v>1</v>
      </c>
      <c r="AB135">
        <v>120</v>
      </c>
      <c r="AC135">
        <v>11</v>
      </c>
      <c r="AD135">
        <v>-3</v>
      </c>
      <c r="AE135">
        <v>-3</v>
      </c>
      <c r="AF135">
        <v>395</v>
      </c>
      <c r="AG135">
        <v>1</v>
      </c>
      <c r="AH135">
        <v>1</v>
      </c>
      <c r="AI135">
        <v>1</v>
      </c>
      <c r="AJ135">
        <v>150</v>
      </c>
      <c r="AK135">
        <v>-3</v>
      </c>
      <c r="AL135">
        <v>-3</v>
      </c>
      <c r="AM135">
        <v>-3</v>
      </c>
      <c r="AN135">
        <v>0</v>
      </c>
      <c r="AO135">
        <v>0</v>
      </c>
      <c r="AP135">
        <v>0</v>
      </c>
      <c r="AQ135">
        <v>0</v>
      </c>
      <c r="AR135">
        <v>0</v>
      </c>
      <c r="AS135">
        <v>0</v>
      </c>
      <c r="AT135">
        <v>0</v>
      </c>
      <c r="AU135">
        <v>0</v>
      </c>
      <c r="AV135">
        <v>180</v>
      </c>
      <c r="AW135">
        <v>4</v>
      </c>
      <c r="AX135">
        <v>12</v>
      </c>
      <c r="AY135">
        <v>-3</v>
      </c>
      <c r="AZ135">
        <v>-3</v>
      </c>
      <c r="BA135">
        <v>44</v>
      </c>
      <c r="BB135">
        <v>509</v>
      </c>
      <c r="BC135">
        <v>509</v>
      </c>
      <c r="BD135">
        <v>1</v>
      </c>
      <c r="BE135">
        <v>121</v>
      </c>
      <c r="BH135">
        <v>15</v>
      </c>
      <c r="BI135">
        <v>0</v>
      </c>
      <c r="BJ135">
        <v>33</v>
      </c>
      <c r="BK135">
        <v>33</v>
      </c>
      <c r="BL135">
        <v>1</v>
      </c>
      <c r="BM135">
        <v>0</v>
      </c>
      <c r="BN135">
        <v>60</v>
      </c>
      <c r="BO135">
        <v>1</v>
      </c>
      <c r="BP135">
        <v>-3</v>
      </c>
      <c r="BQ135">
        <v>-3</v>
      </c>
      <c r="BR135">
        <v>20</v>
      </c>
      <c r="BS135">
        <v>108</v>
      </c>
      <c r="BT135">
        <v>0</v>
      </c>
      <c r="BU135">
        <v>92</v>
      </c>
      <c r="BV135">
        <v>30</v>
      </c>
      <c r="BW135">
        <v>1</v>
      </c>
      <c r="BX135">
        <v>1</v>
      </c>
      <c r="BY135">
        <v>1</v>
      </c>
      <c r="BZ135">
        <v>0</v>
      </c>
      <c r="CA135">
        <v>80</v>
      </c>
      <c r="CB135">
        <v>5</v>
      </c>
      <c r="CC135">
        <v>-3</v>
      </c>
      <c r="CD135">
        <v>-3</v>
      </c>
      <c r="CE135">
        <v>280</v>
      </c>
      <c r="CF135">
        <v>1</v>
      </c>
      <c r="CG135">
        <v>1</v>
      </c>
      <c r="CH135">
        <v>1</v>
      </c>
      <c r="CI135">
        <v>150</v>
      </c>
      <c r="CJ135">
        <v>-3</v>
      </c>
      <c r="CK135">
        <v>-3</v>
      </c>
      <c r="CL135">
        <v>-3</v>
      </c>
      <c r="CM135">
        <v>0</v>
      </c>
      <c r="CN135">
        <v>0</v>
      </c>
      <c r="CO135">
        <v>0</v>
      </c>
      <c r="CP135">
        <v>0</v>
      </c>
      <c r="CQ135">
        <v>0</v>
      </c>
      <c r="CR135">
        <v>0</v>
      </c>
      <c r="CS135">
        <v>0</v>
      </c>
      <c r="CT135">
        <v>0</v>
      </c>
      <c r="CU135">
        <v>140</v>
      </c>
      <c r="CV135">
        <v>3</v>
      </c>
      <c r="CW135">
        <v>6</v>
      </c>
      <c r="CX135">
        <v>-3</v>
      </c>
      <c r="CY135">
        <v>-3</v>
      </c>
      <c r="CZ135">
        <v>63</v>
      </c>
      <c r="DA135">
        <v>388</v>
      </c>
      <c r="DB135">
        <v>388</v>
      </c>
      <c r="DC135">
        <v>0</v>
      </c>
      <c r="DD135">
        <v>-121</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424</v>
      </c>
      <c r="G1" t="s">
        <v>3584</v>
      </c>
      <c r="J1" t="s">
        <v>3666</v>
      </c>
      <c r="N1" t="s">
        <v>3665</v>
      </c>
    </row>
    <row r="2" spans="1:74" ht="16.5" thickTop="1" thickBot="1" x14ac:dyDescent="0.3">
      <c r="A2" s="7">
        <v>987</v>
      </c>
      <c r="G2">
        <f>_xlfn.IFNA(VLOOKUP('team lookup'!A2,'rankings sorted'!A3:ZZ10000,3,FALSE),"")</f>
        <v>5</v>
      </c>
      <c r="J2">
        <f>_xlfn.IFNA(VLOOKUP('team lookup'!A2,'rankings sorted'!A3:ZZ10000,4,),"")</f>
        <v>2.3999999999999901</v>
      </c>
      <c r="N2">
        <f>_xlfn.IFNA(VLOOKUP('team lookup'!A2,'rankings sorted'!A3:ZZ10000,5,),"")</f>
        <v>3538</v>
      </c>
    </row>
    <row r="3" spans="1:74" ht="15.75" thickTop="1" x14ac:dyDescent="0.25"/>
    <row r="4" spans="1:74" x14ac:dyDescent="0.25">
      <c r="A4" t="s">
        <v>1</v>
      </c>
    </row>
    <row r="5" spans="1:74" x14ac:dyDescent="0.25">
      <c r="A5" t="str">
        <f>_xlfn.IFNA(VLOOKUP('team lookup'!A2,'seed values sorted'!A3:ZZ10000,2,FALSE),"Invalid team number")</f>
        <v>HIGHROLLERS</v>
      </c>
    </row>
    <row r="7" spans="1:74" x14ac:dyDescent="0.25">
      <c r="A7" t="s">
        <v>60</v>
      </c>
      <c r="T7" t="s">
        <v>2</v>
      </c>
      <c r="AF7" t="s">
        <v>12</v>
      </c>
      <c r="AR7" t="s">
        <v>28</v>
      </c>
      <c r="AV7" t="s">
        <v>42</v>
      </c>
      <c r="AY7" t="s">
        <v>33</v>
      </c>
      <c r="BG7" t="s">
        <v>46</v>
      </c>
    </row>
    <row r="8" spans="1:74" s="3" customFormat="1" ht="112.5" customHeight="1" x14ac:dyDescent="0.25">
      <c r="A8" s="2" t="s">
        <v>78</v>
      </c>
      <c r="B8" s="2" t="s">
        <v>62</v>
      </c>
      <c r="C8" s="2" t="s">
        <v>63</v>
      </c>
      <c r="D8" s="2" t="s">
        <v>64</v>
      </c>
      <c r="E8" s="2" t="s">
        <v>65</v>
      </c>
      <c r="F8" s="2" t="s">
        <v>66</v>
      </c>
      <c r="G8" s="2" t="s">
        <v>67</v>
      </c>
      <c r="H8" s="2" t="s">
        <v>68</v>
      </c>
      <c r="I8" s="2" t="s">
        <v>3660</v>
      </c>
      <c r="J8" s="2" t="s">
        <v>3662</v>
      </c>
      <c r="K8" s="2" t="s">
        <v>79</v>
      </c>
      <c r="L8" s="2" t="s">
        <v>80</v>
      </c>
      <c r="M8" s="2" t="s">
        <v>72</v>
      </c>
      <c r="N8" s="2" t="s">
        <v>81</v>
      </c>
      <c r="O8" s="2"/>
      <c r="P8" s="2"/>
      <c r="Q8" s="2"/>
      <c r="R8" s="2"/>
      <c r="S8" s="2"/>
      <c r="T8" s="1" t="s">
        <v>3</v>
      </c>
      <c r="U8" s="1" t="s">
        <v>4</v>
      </c>
      <c r="V8" s="1" t="s">
        <v>5</v>
      </c>
      <c r="W8" s="1" t="s">
        <v>6</v>
      </c>
      <c r="X8" s="1" t="s">
        <v>7</v>
      </c>
      <c r="Y8" s="1" t="s">
        <v>8</v>
      </c>
      <c r="Z8" s="1" t="s">
        <v>9</v>
      </c>
      <c r="AA8" s="1" t="s">
        <v>16</v>
      </c>
      <c r="AB8" s="1" t="s">
        <v>17</v>
      </c>
      <c r="AC8" s="1" t="s">
        <v>18</v>
      </c>
      <c r="AD8" s="1" t="s">
        <v>10</v>
      </c>
      <c r="AE8" s="1" t="s">
        <v>11</v>
      </c>
      <c r="AF8" s="1" t="s">
        <v>13</v>
      </c>
      <c r="AG8" s="1" t="s">
        <v>14</v>
      </c>
      <c r="AH8" s="1" t="s">
        <v>15</v>
      </c>
      <c r="AI8" s="1" t="s">
        <v>19</v>
      </c>
      <c r="AJ8" s="1" t="s">
        <v>20</v>
      </c>
      <c r="AK8" s="1" t="s">
        <v>21</v>
      </c>
      <c r="AL8" s="1" t="s">
        <v>22</v>
      </c>
      <c r="AM8" s="1" t="s">
        <v>23</v>
      </c>
      <c r="AN8" s="1" t="s">
        <v>24</v>
      </c>
      <c r="AO8" s="1" t="s">
        <v>25</v>
      </c>
      <c r="AP8" s="1" t="s">
        <v>26</v>
      </c>
      <c r="AQ8" s="1" t="s">
        <v>27</v>
      </c>
      <c r="AR8" s="1" t="s">
        <v>29</v>
      </c>
      <c r="AS8" s="1" t="s">
        <v>30</v>
      </c>
      <c r="AT8" s="1" t="s">
        <v>31</v>
      </c>
      <c r="AU8" s="1" t="s">
        <v>32</v>
      </c>
      <c r="AV8" s="1" t="s">
        <v>43</v>
      </c>
      <c r="AW8" s="1" t="s">
        <v>44</v>
      </c>
      <c r="AX8" s="1" t="s">
        <v>45</v>
      </c>
      <c r="AY8" s="1" t="s">
        <v>34</v>
      </c>
      <c r="AZ8" s="1" t="s">
        <v>35</v>
      </c>
      <c r="BA8" s="1" t="s">
        <v>36</v>
      </c>
      <c r="BB8" s="1" t="s">
        <v>37</v>
      </c>
      <c r="BC8" s="1" t="s">
        <v>38</v>
      </c>
      <c r="BD8" s="1" t="s">
        <v>39</v>
      </c>
      <c r="BE8" s="1" t="s">
        <v>40</v>
      </c>
      <c r="BF8" s="1" t="s">
        <v>41</v>
      </c>
      <c r="BG8" s="1" t="s">
        <v>48</v>
      </c>
      <c r="BH8" s="1" t="s">
        <v>49</v>
      </c>
      <c r="BI8" s="1" t="s">
        <v>57</v>
      </c>
      <c r="BJ8" s="1" t="s">
        <v>58</v>
      </c>
      <c r="BK8" s="1" t="s">
        <v>59</v>
      </c>
      <c r="BL8" s="1" t="s">
        <v>50</v>
      </c>
      <c r="BM8" s="1" t="s">
        <v>51</v>
      </c>
      <c r="BN8" s="1" t="s">
        <v>52</v>
      </c>
      <c r="BO8" s="1" t="s">
        <v>47</v>
      </c>
      <c r="BP8" s="1" t="s">
        <v>54</v>
      </c>
      <c r="BQ8" s="1" t="s">
        <v>53</v>
      </c>
      <c r="BT8" s="12"/>
      <c r="BU8" s="12" t="s">
        <v>3588</v>
      </c>
      <c r="BV8" s="12"/>
    </row>
    <row r="9" spans="1:74" x14ac:dyDescent="0.25">
      <c r="A9">
        <f ca="1">IF(BU9&lt;='data import sorted'!$A$4,BU9,"")</f>
        <v>6</v>
      </c>
      <c r="B9" t="str">
        <f ca="1">_xlfn.IFNA(IF(OR($A$2=VLOOKUP('team lookup'!$A9,q_match_data,2),$A$2=VLOOKUP('team lookup'!$A9,q_match_data,3),$A$2=VLOOKUP('team lookup'!$A9,q_match_data,4)),"Blue","Red"),"")</f>
        <v>Red</v>
      </c>
      <c r="C9">
        <f ca="1">_xlfn.IFNA(IF(OR($A$2=VLOOKUP('team lookup'!$A9,q_match_data,2),$A$2=VLOOKUP('team lookup'!$A9,q_match_data,5)),1,IF(OR($A$2=VLOOKUP('team lookup'!$A9,q_match_data,3),$A$2=VLOOKUP('team lookup'!$A9,q_match_data,6)),2,IF(OR($A$2=VLOOKUP('team lookup'!$A9,q_match_data,4),$A$2=VLOOKUP('team lookup'!$A9,q_match_data,7)),3))),"")</f>
        <v>3</v>
      </c>
      <c r="D9">
        <f ca="1">_xlfn.IFNA(IF($C9=1,IF($B9="Blue",VLOOKUP('team lookup'!$A9,q_match_data,3),VLOOKUP('team lookup'!$A9,q_match_data,6)),IF($B9="Blue",VLOOKUP('team lookup'!$A9,q_match_data,2),VLOOKUP('team lookup'!$A9,q_match_data,5))),"")</f>
        <v>1746</v>
      </c>
      <c r="E9">
        <f ca="1">_xlfn.IFNA(IF($C9=3,IF($B9="Blue",VLOOKUP('team lookup'!$A9,q_match_data,3),VLOOKUP('team lookup'!$A9,q_match_data,6)),IF($B9="Blue",VLOOKUP('team lookup'!$A9,q_match_data,4),VLOOKUP('team lookup'!$A9,q_match_data,7))),"")</f>
        <v>3490</v>
      </c>
      <c r="F9">
        <f ca="1">_xlfn.IFNA(IF($B9="Blue",VLOOKUP('team lookup'!$A9,q_match_data,5),VLOOKUP('team lookup'!$A9,q_match_data,2)),"")</f>
        <v>4501</v>
      </c>
      <c r="G9">
        <f ca="1">_xlfn.IFNA(IF($B9="Blue",VLOOKUP('team lookup'!$A9,q_match_data,6),VLOOKUP('team lookup'!$A9,q_match_data,3)),"")</f>
        <v>1577</v>
      </c>
      <c r="H9">
        <f ca="1">_xlfn.IFNA(IF($B9="Blue",VLOOKUP('team lookup'!$A9,q_match_data,7),VLOOKUP('team lookup'!$A9,q_match_data,4)),"")</f>
        <v>3035</v>
      </c>
      <c r="I9">
        <f ca="1">_xlfn.IFNA(IF($B9="Blue",VLOOKUP('team lookup'!$A9,q_match_data,56),VLOOKUP('team lookup'!$A9,q_match_data,107)),"")</f>
        <v>181</v>
      </c>
      <c r="J9">
        <f ca="1">_xlfn.IFNA(IF($B9="Blue",VLOOKUP('team lookup'!$A9,q_match_data,53),VLOOKUP('team lookup'!$A9,q_match_data,104)),"")</f>
        <v>334</v>
      </c>
      <c r="K9">
        <f ca="1">_xlfn.IFNA(IF($B9="Blue",VLOOKUP('team lookup'!$A9,q_match_data,55),VLOOKUP('team lookup'!$A9,q_match_data,106)),"")</f>
        <v>1</v>
      </c>
      <c r="L9">
        <f ca="1">_xlfn.IFNA(IF($B9="Blue",VLOOKUP('team lookup'!$A9,q_match_data,40),VLOOKUP('team lookup'!$A9,q_match_data,91)),"")</f>
        <v>0</v>
      </c>
      <c r="M9">
        <f ca="1">_xlfn.IFNA(IF($B9="Blue",VLOOKUP('team lookup'!$A9,q_match_data,39),VLOOKUP('team lookup'!$A9,q_match_data,90)),"")</f>
        <v>0</v>
      </c>
      <c r="N9">
        <f t="shared" ref="N9:N20" ca="1" si="0">IFERROR(2*K9+L9+M9,"")</f>
        <v>2</v>
      </c>
      <c r="S9" t="s">
        <v>74</v>
      </c>
      <c r="T9" s="17">
        <f>VLOOKUP($A$2,'calculated contributions sorted'!$A$3:$CZ$200,3,FALSE)</f>
        <v>5.400283821570425</v>
      </c>
      <c r="U9" s="17">
        <f>VLOOKUP($A$2,'calculated contributions sorted'!$A$3:$CZ$200,4,FALSE)</f>
        <v>4.2291092762045818E-3</v>
      </c>
      <c r="V9" s="17">
        <f>VLOOKUP($A$2,'calculated contributions sorted'!$A$3:$CZ$200,5,FALSE)</f>
        <v>15.541762650825302</v>
      </c>
      <c r="W9" s="17">
        <f>VLOOKUP($A$2,'calculated contributions sorted'!$A$3:$CZ$200,6,FALSE)</f>
        <v>15.543280013869989</v>
      </c>
      <c r="X9" s="17">
        <f>VLOOKUP($A$2,'calculated contributions sorted'!$A$3:$CZ$200,7,FALSE)</f>
        <v>0.22754812696128346</v>
      </c>
      <c r="Y9" s="17">
        <f>VLOOKUP($A$2,'calculated contributions sorted'!$A$3:$CZ$200,8,FALSE)</f>
        <v>-4.8650932442521663E-3</v>
      </c>
      <c r="Z9" s="17">
        <f>VLOOKUP($A$2,'calculated contributions sorted'!$A$3:$CZ$200,9,FALSE)</f>
        <v>13.360982023021872</v>
      </c>
      <c r="AA9" s="17">
        <f>VLOOKUP($A$2,'calculated contributions sorted'!$A$3:$CZ$200,10,FALSE)</f>
        <v>0.22268303371703124</v>
      </c>
      <c r="AB9" s="17">
        <f>VLOOKUP($A$2,'calculated contributions sorted'!$A$3:$CZ$200,11,FALSE)</f>
        <v>-1.0000000000000018</v>
      </c>
      <c r="AC9" s="17">
        <f>VLOOKUP($A$2,'calculated contributions sorted'!$A$3:$CZ$200,12,FALSE)</f>
        <v>-1.0000000000000018</v>
      </c>
      <c r="AD9" s="17">
        <f>VLOOKUP($A$2,'calculated contributions sorted'!$A$3:$CZ$200,13,FALSE)</f>
        <v>4.4536606743406244</v>
      </c>
      <c r="AE9" s="17">
        <f>VLOOKUP($A$2,'calculated contributions sorted'!$A$3:$CZ$200,14,FALSE)</f>
        <v>34.304545858462291</v>
      </c>
      <c r="AF9" s="17">
        <f>VLOOKUP($A$2,'calculated contributions sorted'!$A$3:$CZ$200,15,FALSE)</f>
        <v>-0.23376470486253736</v>
      </c>
      <c r="AG9" s="17">
        <f>VLOOKUP($A$2,'calculated contributions sorted'!$A$3:$CZ$200,16,FALSE)</f>
        <v>43.294238502706222</v>
      </c>
      <c r="AH9" s="17">
        <f>VLOOKUP($A$2,'calculated contributions sorted'!$A$3:$CZ$200,17,FALSE)</f>
        <v>14.176710118668911</v>
      </c>
      <c r="AI9" s="17">
        <f>VLOOKUP($A$2,'calculated contributions sorted'!$A$3:$CZ$200,18,FALSE)</f>
        <v>0.33333333333333409</v>
      </c>
      <c r="AJ9" s="17">
        <f>VLOOKUP($A$2,'calculated contributions sorted'!$A$3:$CZ$200,19,FALSE)</f>
        <v>0.33923133507073527</v>
      </c>
      <c r="AK9" s="17">
        <f>VLOOKUP($A$2,'calculated contributions sorted'!$A$3:$CZ$200,20,FALSE)</f>
        <v>0.45760695798722661</v>
      </c>
      <c r="AL9" s="17">
        <f>VLOOKUP($A$2,'calculated contributions sorted'!$A$3:$CZ$200,21,FALSE)</f>
        <v>0.20553633108593403</v>
      </c>
      <c r="AM9" s="17">
        <f>VLOOKUP($A$2,'calculated contributions sorted'!$A$3:$CZ$200,22,FALSE)</f>
        <v>44.520996950407955</v>
      </c>
      <c r="AN9" s="17">
        <f>VLOOKUP($A$2,'calculated contributions sorted'!$A$3:$CZ$200,23,FALSE)</f>
        <v>3.5135274531515481</v>
      </c>
      <c r="AO9" s="17">
        <f>VLOOKUP($A$2,'calculated contributions sorted'!$A$3:$CZ$200,24,FALSE)</f>
        <v>-1.0000000000000018</v>
      </c>
      <c r="AP9" s="17">
        <f>VLOOKUP($A$2,'calculated contributions sorted'!$A$3:$CZ$200,25,FALSE)</f>
        <v>-1.0000000000000018</v>
      </c>
      <c r="AQ9" s="17">
        <f>VLOOKUP($A$2,'calculated contributions sorted'!$A$3:$CZ$200,26,FALSE)</f>
        <v>123.42253798776493</v>
      </c>
      <c r="AR9" s="17">
        <f>VLOOKUP($A$2,'calculated contributions sorted'!$A$3:$CZ$200,27,FALSE)</f>
        <v>0.43845396664932113</v>
      </c>
      <c r="AS9" s="17">
        <f>VLOOKUP($A$2,'calculated contributions sorted'!$A$3:$CZ$200,28,FALSE)</f>
        <v>0.31883721694234163</v>
      </c>
      <c r="AT9" s="17">
        <f>VLOOKUP($A$2,'calculated contributions sorted'!$A$3:$CZ$200,29,FALSE)</f>
        <v>0.53720543478209914</v>
      </c>
      <c r="AU9" s="17">
        <f>VLOOKUP($A$2,'calculated contributions sorted'!$A$3:$CZ$200,30,FALSE)</f>
        <v>64.724830918688014</v>
      </c>
      <c r="AV9" s="17">
        <f>VLOOKUP($A$2,'calculated contributions sorted'!$A$3:$CZ$200,31,FALSE)</f>
        <v>0.94444444444444442</v>
      </c>
      <c r="AW9" s="17">
        <f>VLOOKUP($A$2,'calculated contributions sorted'!$A$3:$CZ$200,32,FALSE)</f>
        <v>-1.0000000000000018</v>
      </c>
      <c r="AX9" s="17">
        <f>VLOOKUP($A$2,'calculated contributions sorted'!$A$3:$CZ$200,33,FALSE)</f>
        <v>-1.0000000000000018</v>
      </c>
      <c r="AY9" s="17">
        <f>VLOOKUP($A$2,'calculated contributions sorted'!$A$3:$CZ$200,34,FALSE)</f>
        <v>0.58499027778636892</v>
      </c>
      <c r="AZ9" s="17">
        <f>VLOOKUP($A$2,'calculated contributions sorted'!$A$3:$CZ$200,35,FALSE)</f>
        <v>0.20553633108593403</v>
      </c>
      <c r="BA9" s="17">
        <f>VLOOKUP($A$2,'calculated contributions sorted'!$A$3:$CZ$200,36,FALSE)</f>
        <v>-9.1197155430742544E-3</v>
      </c>
      <c r="BB9" s="17">
        <f>VLOOKUP($A$2,'calculated contributions sorted'!$A$3:$CZ$200,37,FALSE)</f>
        <v>-0.12039684907019113</v>
      </c>
      <c r="BC9" s="17">
        <f>VLOOKUP($A$2,'calculated contributions sorted'!$A$3:$CZ$200,38,FALSE)</f>
        <v>9.9926061266367008E-2</v>
      </c>
      <c r="BD9" s="17">
        <f>VLOOKUP($A$2,'calculated contributions sorted'!$A$3:$CZ$200,39,FALSE)</f>
        <v>1.0164097217522927E-2</v>
      </c>
      <c r="BE9" s="17">
        <f>VLOOKUP($A$2,'calculated contributions sorted'!$A$3:$CZ$200,40,FALSE)</f>
        <v>2.4525529539438047</v>
      </c>
      <c r="BF9" s="17">
        <f>VLOOKUP($A$2,'calculated contributions sorted'!$A$3:$CZ$200,41,FALSE)</f>
        <v>-0.34788181491288178</v>
      </c>
      <c r="BG9" s="17">
        <f>VLOOKUP($A$2,'calculated contributions sorted'!$A$3:$CZ$200,42,FALSE)</f>
        <v>57.881978973429824</v>
      </c>
      <c r="BH9" s="17">
        <f>VLOOKUP($A$2,'calculated contributions sorted'!$A$3:$CZ$200,43,FALSE)</f>
        <v>1.3357079574772293</v>
      </c>
      <c r="BI9" s="17">
        <f>VLOOKUP($A$2,'calculated contributions sorted'!$A$3:$CZ$200,44,FALSE)</f>
        <v>3.7362104868685777</v>
      </c>
      <c r="BJ9" s="17">
        <f>VLOOKUP($A$2,'calculated contributions sorted'!$A$3:$CZ$200,45,FALSE)</f>
        <v>-1.0000000000000018</v>
      </c>
      <c r="BK9" s="17">
        <f>VLOOKUP($A$2,'calculated contributions sorted'!$A$3:$CZ$200,46,FALSE)</f>
        <v>-1.0000000000000018</v>
      </c>
      <c r="BL9" s="17">
        <f>VLOOKUP($A$2,'calculated contributions sorted'!$A$3:$CZ$200,47,FALSE)</f>
        <v>29.7199901325389</v>
      </c>
      <c r="BM9" s="17">
        <f>VLOOKUP($A$2,'calculated contributions sorted'!$A$3:$CZ$200,48,FALSE)</f>
        <v>157.37920203131441</v>
      </c>
      <c r="BN9" s="17">
        <f>VLOOKUP($A$2,'calculated contributions sorted'!$A$3:$CZ$200,49,FALSE)</f>
        <v>189.63264069563508</v>
      </c>
      <c r="BO9" s="17">
        <f>VLOOKUP($A$2,'calculated contributions sorted'!$A$3:$CZ$200,50,FALSE)</f>
        <v>0.33303894399127609</v>
      </c>
      <c r="BP9" s="17">
        <f>VLOOKUP($A$2,'calculated contributions sorted'!$A$3:$CZ$200,51,FALSE)</f>
        <v>77.042119137515215</v>
      </c>
      <c r="BQ9" s="22">
        <f>VLOOKUP($A$2,'calculated contributions sorted'!$A$3:$CZ$200,52,FALSE)</f>
        <v>1733.4794284900993</v>
      </c>
      <c r="BT9" s="13"/>
      <c r="BU9" s="13">
        <f ca="1">_xlfn.IFNA(FLOOR((MATCH(1,INDIRECT(_xlfn.CONCAT("'team match array'!",ADDRESS(2,1+MATCH('team lookup'!A2,'team match array'!B1:SL1,0)),":",ADDRESS(1000,1+MATCH('team lookup'!A2,'team match array'!B1:SL1,0)))),0)+1)/2,1),"")</f>
        <v>6</v>
      </c>
      <c r="BV9" s="13"/>
    </row>
    <row r="10" spans="1:74" x14ac:dyDescent="0.25">
      <c r="A10">
        <f ca="1">IF(BU10&lt;='data import sorted'!$A$4,BU10,"")</f>
        <v>22</v>
      </c>
      <c r="B10" t="str">
        <f ca="1">_xlfn.IFNA(IF(OR($A$2=VLOOKUP('team lookup'!$A10,q_match_data,2),$A$2=VLOOKUP('team lookup'!$A10,q_match_data,3),$A$2=VLOOKUP('team lookup'!$A10,q_match_data,4)),"Blue","Red"),"")</f>
        <v>Blue</v>
      </c>
      <c r="C10">
        <f ca="1">_xlfn.IFNA(IF(OR($A$2=VLOOKUP('team lookup'!$A10,q_match_data,2),$A$2=VLOOKUP('team lookup'!$A10,q_match_data,5)),1,IF(OR($A$2=VLOOKUP('team lookup'!$A10,q_match_data,3),$A$2=VLOOKUP('team lookup'!$A10,q_match_data,6)),2,IF(OR($A$2=VLOOKUP('team lookup'!$A10,q_match_data,4),$A$2=VLOOKUP('team lookup'!$A10,q_match_data,7)),3))),"")</f>
        <v>2</v>
      </c>
      <c r="D10">
        <f ca="1">_xlfn.IFNA(IF($C10=1,IF($B10="Blue",VLOOKUP('team lookup'!$A10,q_match_data,3),VLOOKUP('team lookup'!$A10,q_match_data,6)),IF($B10="Blue",VLOOKUP('team lookup'!$A10,q_match_data,2),VLOOKUP('team lookup'!$A10,q_match_data,5))),"")</f>
        <v>2122</v>
      </c>
      <c r="E10">
        <f ca="1">_xlfn.IFNA(IF($C10=3,IF($B10="Blue",VLOOKUP('team lookup'!$A10,q_match_data,3),VLOOKUP('team lookup'!$A10,q_match_data,6)),IF($B10="Blue",VLOOKUP('team lookup'!$A10,q_match_data,4),VLOOKUP('team lookup'!$A10,q_match_data,7))),"")</f>
        <v>6704</v>
      </c>
      <c r="F10">
        <f ca="1">_xlfn.IFNA(IF($B10="Blue",VLOOKUP('team lookup'!$A10,q_match_data,5),VLOOKUP('team lookup'!$A10,q_match_data,2)),"")</f>
        <v>3721</v>
      </c>
      <c r="G10">
        <f ca="1">_xlfn.IFNA(IF($B10="Blue",VLOOKUP('team lookup'!$A10,q_match_data,6),VLOOKUP('team lookup'!$A10,q_match_data,3)),"")</f>
        <v>5006</v>
      </c>
      <c r="H10">
        <f ca="1">_xlfn.IFNA(IF($B10="Blue",VLOOKUP('team lookup'!$A10,q_match_data,7),VLOOKUP('team lookup'!$A10,q_match_data,4)),"")</f>
        <v>6443</v>
      </c>
      <c r="I10">
        <f ca="1">_xlfn.IFNA(IF($B10="Blue",VLOOKUP('team lookup'!$A10,q_match_data,56),VLOOKUP('team lookup'!$A10,q_match_data,107)),"")</f>
        <v>166</v>
      </c>
      <c r="J10">
        <f ca="1">_xlfn.IFNA(IF($B10="Blue",VLOOKUP('team lookup'!$A10,q_match_data,53),VLOOKUP('team lookup'!$A10,q_match_data,104)),"")</f>
        <v>381</v>
      </c>
      <c r="K10">
        <f ca="1">_xlfn.IFNA(IF($B10="Blue",VLOOKUP('team lookup'!$A10,q_match_data,55),VLOOKUP('team lookup'!$A10,q_match_data,106)),"")</f>
        <v>1</v>
      </c>
      <c r="L10">
        <f ca="1">_xlfn.IFNA(IF($B10="Blue",VLOOKUP('team lookup'!$A10,q_match_data,40),VLOOKUP('team lookup'!$A10,q_match_data,91)),"")</f>
        <v>1</v>
      </c>
      <c r="M10">
        <f ca="1">_xlfn.IFNA(IF($B10="Blue",VLOOKUP('team lookup'!$A10,q_match_data,39),VLOOKUP('team lookup'!$A10,q_match_data,90)),"")</f>
        <v>1</v>
      </c>
      <c r="N10">
        <f t="shared" ca="1" si="0"/>
        <v>4</v>
      </c>
      <c r="S10" t="s">
        <v>75</v>
      </c>
      <c r="T10" s="17">
        <f>VLOOKUP($A$2,'predicted contributions sorted'!$A$3:$CZ$201,3,FALSE)</f>
        <v>5.400283821570425</v>
      </c>
      <c r="U10" s="17">
        <f>VLOOKUP($A$2,'predicted contributions sorted'!$A$3:$CZ$201,4,FALSE)</f>
        <v>4.2291092762045818E-3</v>
      </c>
      <c r="V10" s="17">
        <f>VLOOKUP($A$2,'predicted contributions sorted'!$A$3:$CZ$201,5,FALSE)</f>
        <v>15.541762650825302</v>
      </c>
      <c r="W10" s="17">
        <f>VLOOKUP($A$2,'predicted contributions sorted'!$A$3:$CZ$201,6,FALSE)</f>
        <v>15.543280013869989</v>
      </c>
      <c r="X10" s="17">
        <f>VLOOKUP($A$2,'predicted contributions sorted'!$A$3:$CZ$201,7,FALSE)</f>
        <v>0.22754812696128346</v>
      </c>
      <c r="Y10" s="17">
        <f>VLOOKUP($A$2,'predicted contributions sorted'!$A$3:$CZ$201,8,FALSE)</f>
        <v>-4.8650932442521663E-3</v>
      </c>
      <c r="Z10" s="17">
        <f>VLOOKUP($A$2,'predicted contributions sorted'!$A$3:$CZ$201,9,FALSE)</f>
        <v>13.360982023021872</v>
      </c>
      <c r="AA10" s="17">
        <f>VLOOKUP($A$2,'predicted contributions sorted'!$A$3:$CZ$201,10,FALSE)</f>
        <v>0.22268303371703124</v>
      </c>
      <c r="AB10" s="17">
        <f>VLOOKUP($A$2,'predicted contributions sorted'!$A$3:$CZ$201,11,FALSE)</f>
        <v>-1.0000000000000018</v>
      </c>
      <c r="AC10" s="17">
        <f>VLOOKUP($A$2,'predicted contributions sorted'!$A$3:$CZ$201,12,FALSE)</f>
        <v>-1.0000000000000018</v>
      </c>
      <c r="AD10" s="17">
        <f>VLOOKUP($A$2,'predicted contributions sorted'!$A$3:$CZ$201,13,FALSE)</f>
        <v>4.4536606743406244</v>
      </c>
      <c r="AE10" s="17">
        <f>VLOOKUP($A$2,'predicted contributions sorted'!$A$3:$CZ$201,14,FALSE)</f>
        <v>34.304545858462291</v>
      </c>
      <c r="AF10" s="17">
        <f>VLOOKUP($A$2,'predicted contributions sorted'!$A$3:$CZ$201,15,FALSE)</f>
        <v>-0.23376470486253736</v>
      </c>
      <c r="AG10" s="17">
        <f>VLOOKUP($A$2,'predicted contributions sorted'!$A$3:$CZ$201,16,FALSE)</f>
        <v>43.294238502706222</v>
      </c>
      <c r="AH10" s="17">
        <f>VLOOKUP($A$2,'predicted contributions sorted'!$A$3:$CZ$201,17,FALSE)</f>
        <v>14.176710118668911</v>
      </c>
      <c r="AI10" s="17">
        <f>VLOOKUP($A$2,'predicted contributions sorted'!$A$3:$CZ$201,18,FALSE)</f>
        <v>0.33333333333333409</v>
      </c>
      <c r="AJ10" s="17">
        <f>VLOOKUP($A$2,'predicted contributions sorted'!$A$3:$CZ$201,19,FALSE)</f>
        <v>0.33923133507073527</v>
      </c>
      <c r="AK10" s="17">
        <f>VLOOKUP($A$2,'predicted contributions sorted'!$A$3:$CZ$201,20,FALSE)</f>
        <v>0.45760695798722661</v>
      </c>
      <c r="AL10" s="17">
        <f>VLOOKUP($A$2,'predicted contributions sorted'!$A$3:$CZ$201,21,FALSE)</f>
        <v>0.20553633108593403</v>
      </c>
      <c r="AM10" s="17">
        <f>VLOOKUP($A$2,'predicted contributions sorted'!$A$3:$CZ$201,22,FALSE)</f>
        <v>44.520996950407955</v>
      </c>
      <c r="AN10" s="17">
        <f>VLOOKUP($A$2,'predicted contributions sorted'!$A$3:$CZ$201,23,FALSE)</f>
        <v>3.5135274531515481</v>
      </c>
      <c r="AO10" s="17">
        <f>VLOOKUP($A$2,'predicted contributions sorted'!$A$3:$CZ$201,24,FALSE)</f>
        <v>-1.0000000000000018</v>
      </c>
      <c r="AP10" s="17">
        <f>VLOOKUP($A$2,'predicted contributions sorted'!$A$3:$CZ$201,25,FALSE)</f>
        <v>-1.0000000000000018</v>
      </c>
      <c r="AQ10" s="17">
        <f>VLOOKUP($A$2,'predicted contributions sorted'!$A$3:$CZ$201,26,FALSE)</f>
        <v>123.42253798776493</v>
      </c>
      <c r="AR10" s="17">
        <f>VLOOKUP($A$2,'predicted contributions sorted'!$A$3:$CZ$201,27,FALSE)</f>
        <v>0.43845396664932113</v>
      </c>
      <c r="AS10" s="17">
        <f>VLOOKUP($A$2,'predicted contributions sorted'!$A$3:$CZ$201,28,FALSE)</f>
        <v>0.31883721694234163</v>
      </c>
      <c r="AT10" s="17">
        <f>VLOOKUP($A$2,'predicted contributions sorted'!$A$3:$CZ$201,29,FALSE)</f>
        <v>0.53720543478209914</v>
      </c>
      <c r="AU10" s="17">
        <f>VLOOKUP($A$2,'predicted contributions sorted'!$A$3:$CZ$201,30,FALSE)</f>
        <v>64.724830918688014</v>
      </c>
      <c r="AV10" s="17">
        <f>VLOOKUP($A$2,'predicted contributions sorted'!$A$3:$CZ$201,31,FALSE)</f>
        <v>0.94444444444444442</v>
      </c>
      <c r="AW10" s="17">
        <f>VLOOKUP($A$2,'predicted contributions sorted'!$A$3:$CZ$201,32,FALSE)</f>
        <v>-1.0000000000000018</v>
      </c>
      <c r="AX10" s="17">
        <f>VLOOKUP($A$2,'predicted contributions sorted'!$A$3:$CZ$201,33,FALSE)</f>
        <v>-1.0000000000000018</v>
      </c>
      <c r="AY10" s="17">
        <f>VLOOKUP($A$2,'predicted contributions sorted'!$A$3:$CZ$201,34,FALSE)</f>
        <v>0.58499027778636892</v>
      </c>
      <c r="AZ10" s="17">
        <f>VLOOKUP($A$2,'predicted contributions sorted'!$A$3:$CZ$201,35,FALSE)</f>
        <v>0.20553633108593403</v>
      </c>
      <c r="BA10" s="17">
        <f>VLOOKUP($A$2,'predicted contributions sorted'!$A$3:$CZ$201,36,FALSE)</f>
        <v>-9.1197155430742544E-3</v>
      </c>
      <c r="BB10" s="17">
        <f>VLOOKUP($A$2,'predicted contributions sorted'!$A$3:$CZ$201,37,FALSE)</f>
        <v>-0.12039684907019113</v>
      </c>
      <c r="BC10" s="17">
        <f>VLOOKUP($A$2,'predicted contributions sorted'!$A$3:$CZ$201,38,FALSE)</f>
        <v>9.9926061266367008E-2</v>
      </c>
      <c r="BD10" s="17">
        <f>VLOOKUP($A$2,'predicted contributions sorted'!$A$3:$CZ$201,39,FALSE)</f>
        <v>1.0164097217522927E-2</v>
      </c>
      <c r="BE10" s="17">
        <f>VLOOKUP($A$2,'predicted contributions sorted'!$A$3:$CZ$201,40,FALSE)</f>
        <v>2.4525529539438047</v>
      </c>
      <c r="BF10" s="17">
        <f>VLOOKUP($A$2,'predicted contributions sorted'!$A$3:$CZ$201,41,FALSE)</f>
        <v>-0.34788181491288178</v>
      </c>
      <c r="BG10" s="17">
        <f>VLOOKUP($A$2,'predicted contributions sorted'!$A$3:$CZ$201,42,FALSE)</f>
        <v>57.881978973429824</v>
      </c>
      <c r="BH10" s="17">
        <f>VLOOKUP($A$2,'predicted contributions sorted'!$A$3:$CZ$201,43,FALSE)</f>
        <v>1.3357079574772293</v>
      </c>
      <c r="BI10" s="17">
        <f>VLOOKUP($A$2,'predicted contributions sorted'!$A$3:$CZ$201,44,FALSE)</f>
        <v>3.7362104868685777</v>
      </c>
      <c r="BJ10" s="17">
        <f>VLOOKUP($A$2,'predicted contributions sorted'!$A$3:$CZ$201,45,FALSE)</f>
        <v>-1.0000000000000018</v>
      </c>
      <c r="BK10" s="17">
        <f>VLOOKUP($A$2,'predicted contributions sorted'!$A$3:$CZ$201,46,FALSE)</f>
        <v>-1.0000000000000018</v>
      </c>
      <c r="BL10" s="17">
        <f>VLOOKUP($A$2,'predicted contributions sorted'!$A$3:$CZ$201,47,FALSE)</f>
        <v>29.7199901325389</v>
      </c>
      <c r="BM10" s="17">
        <f>VLOOKUP($A$2,'predicted contributions sorted'!$A$3:$CZ$201,48,FALSE)</f>
        <v>157.37920203131441</v>
      </c>
      <c r="BN10" s="17">
        <f>VLOOKUP($A$2,'predicted contributions sorted'!$A$3:$CZ$201,49,FALSE)</f>
        <v>189.63264069563508</v>
      </c>
      <c r="BO10" s="17">
        <f>VLOOKUP($A$2,'predicted contributions sorted'!$A$3:$CZ$201,50,FALSE)</f>
        <v>0.33303894399127609</v>
      </c>
      <c r="BP10" s="17">
        <f>VLOOKUP($A$2,'predicted contributions sorted'!$A$3:$CZ$201,51,FALSE)</f>
        <v>77.042119137515215</v>
      </c>
      <c r="BQ10" s="22">
        <f>VLOOKUP($A$2,'predicted contributions sorted'!$A$3:$CZ$201,52,FALSE)</f>
        <v>1733.4794284900993</v>
      </c>
      <c r="BT10" s="13"/>
      <c r="BU10" s="13">
        <f ca="1">IFERROR(BU9+FLOOR((MATCH(1,INDIRECT(_xlfn.CONCAT("'team match array'!",ADDRESS(2+2*BU9,1+MATCH('team lookup'!$A$2,'team match array'!$B$1:$SL$1)),":",ADDRESS(1000,1+MATCH('team lookup'!$A$2,'team match array'!$B$1:$SL$1)))),0)+1)/2,1),"")</f>
        <v>22</v>
      </c>
      <c r="BV10" s="13"/>
    </row>
    <row r="11" spans="1:74" x14ac:dyDescent="0.25">
      <c r="A11">
        <f ca="1">IF(BU11&lt;='data import sorted'!$A$4,BU11,"")</f>
        <v>30</v>
      </c>
      <c r="B11" t="str">
        <f ca="1">_xlfn.IFNA(IF(OR($A$2=VLOOKUP('team lookup'!$A11,q_match_data,2),$A$2=VLOOKUP('team lookup'!$A11,q_match_data,3),$A$2=VLOOKUP('team lookup'!$A11,q_match_data,4)),"Blue","Red"),"")</f>
        <v>Red</v>
      </c>
      <c r="C11">
        <f ca="1">_xlfn.IFNA(IF(OR($A$2=VLOOKUP('team lookup'!$A11,q_match_data,2),$A$2=VLOOKUP('team lookup'!$A11,q_match_data,5)),1,IF(OR($A$2=VLOOKUP('team lookup'!$A11,q_match_data,3),$A$2=VLOOKUP('team lookup'!$A11,q_match_data,6)),2,IF(OR($A$2=VLOOKUP('team lookup'!$A11,q_match_data,4),$A$2=VLOOKUP('team lookup'!$A11,q_match_data,7)),3))),"")</f>
        <v>3</v>
      </c>
      <c r="D11">
        <f ca="1">_xlfn.IFNA(IF($C11=1,IF($B11="Blue",VLOOKUP('team lookup'!$A11,q_match_data,3),VLOOKUP('team lookup'!$A11,q_match_data,6)),IF($B11="Blue",VLOOKUP('team lookup'!$A11,q_match_data,2),VLOOKUP('team lookup'!$A11,q_match_data,5))),"")</f>
        <v>3128</v>
      </c>
      <c r="E11">
        <f ca="1">_xlfn.IFNA(IF($C11=3,IF($B11="Blue",VLOOKUP('team lookup'!$A11,q_match_data,3),VLOOKUP('team lookup'!$A11,q_match_data,6)),IF($B11="Blue",VLOOKUP('team lookup'!$A11,q_match_data,4),VLOOKUP('team lookup'!$A11,q_match_data,7))),"")</f>
        <v>1902</v>
      </c>
      <c r="F11">
        <f ca="1">_xlfn.IFNA(IF($B11="Blue",VLOOKUP('team lookup'!$A11,q_match_data,5),VLOOKUP('team lookup'!$A11,q_match_data,2)),"")</f>
        <v>3925</v>
      </c>
      <c r="G11">
        <f ca="1">_xlfn.IFNA(IF($B11="Blue",VLOOKUP('team lookup'!$A11,q_match_data,6),VLOOKUP('team lookup'!$A11,q_match_data,3)),"")</f>
        <v>3238</v>
      </c>
      <c r="H11">
        <f ca="1">_xlfn.IFNA(IF($B11="Blue",VLOOKUP('team lookup'!$A11,q_match_data,7),VLOOKUP('team lookup'!$A11,q_match_data,4)),"")</f>
        <v>1690</v>
      </c>
      <c r="I11">
        <f ca="1">_xlfn.IFNA(IF($B11="Blue",VLOOKUP('team lookup'!$A11,q_match_data,56),VLOOKUP('team lookup'!$A11,q_match_data,107)),"")</f>
        <v>-46</v>
      </c>
      <c r="J11">
        <f ca="1">_xlfn.IFNA(IF($B11="Blue",VLOOKUP('team lookup'!$A11,q_match_data,53),VLOOKUP('team lookup'!$A11,q_match_data,104)),"")</f>
        <v>373</v>
      </c>
      <c r="K11">
        <f ca="1">_xlfn.IFNA(IF($B11="Blue",VLOOKUP('team lookup'!$A11,q_match_data,55),VLOOKUP('team lookup'!$A11,q_match_data,106)),"")</f>
        <v>0</v>
      </c>
      <c r="L11">
        <f ca="1">_xlfn.IFNA(IF($B11="Blue",VLOOKUP('team lookup'!$A11,q_match_data,40),VLOOKUP('team lookup'!$A11,q_match_data,91)),"")</f>
        <v>0</v>
      </c>
      <c r="M11">
        <f ca="1">_xlfn.IFNA(IF($B11="Blue",VLOOKUP('team lookup'!$A11,q_match_data,39),VLOOKUP('team lookup'!$A11,q_match_data,90)),"")</f>
        <v>1</v>
      </c>
      <c r="N11">
        <f t="shared" ca="1" si="0"/>
        <v>1</v>
      </c>
      <c r="BT11" s="13"/>
      <c r="BU11" s="13">
        <f ca="1">IFERROR(BU10+FLOOR((MATCH(1,INDIRECT(_xlfn.CONCAT("'team match array'!",ADDRESS(2+2*BU10,1+MATCH('team lookup'!$A$2,'team match array'!$B$1:$SL$1)),":",ADDRESS(1000,1+MATCH('team lookup'!$A$2,'team match array'!$B$1:$SL$1)))),0)+1)/2,1),"")</f>
        <v>30</v>
      </c>
      <c r="BV11" s="13"/>
    </row>
    <row r="12" spans="1:74" x14ac:dyDescent="0.25">
      <c r="A12">
        <f ca="1">IF(BU12&lt;='data import sorted'!$A$4,BU12,"")</f>
        <v>35</v>
      </c>
      <c r="B12" t="str">
        <f ca="1">_xlfn.IFNA(IF(OR($A$2=VLOOKUP('team lookup'!$A12,q_match_data,2),$A$2=VLOOKUP('team lookup'!$A12,q_match_data,3),$A$2=VLOOKUP('team lookup'!$A12,q_match_data,4)),"Blue","Red"),"")</f>
        <v>Red</v>
      </c>
      <c r="C12">
        <f ca="1">_xlfn.IFNA(IF(OR($A$2=VLOOKUP('team lookup'!$A12,q_match_data,2),$A$2=VLOOKUP('team lookup'!$A12,q_match_data,5)),1,IF(OR($A$2=VLOOKUP('team lookup'!$A12,q_match_data,3),$A$2=VLOOKUP('team lookup'!$A12,q_match_data,6)),2,IF(OR($A$2=VLOOKUP('team lookup'!$A12,q_match_data,4),$A$2=VLOOKUP('team lookup'!$A12,q_match_data,7)),3))),"")</f>
        <v>3</v>
      </c>
      <c r="D12">
        <f ca="1">_xlfn.IFNA(IF($C12=1,IF($B12="Blue",VLOOKUP('team lookup'!$A12,q_match_data,3),VLOOKUP('team lookup'!$A12,q_match_data,6)),IF($B12="Blue",VLOOKUP('team lookup'!$A12,q_match_data,2),VLOOKUP('team lookup'!$A12,q_match_data,5))),"")</f>
        <v>5511</v>
      </c>
      <c r="E12">
        <f ca="1">_xlfn.IFNA(IF($C12=3,IF($B12="Blue",VLOOKUP('team lookup'!$A12,q_match_data,3),VLOOKUP('team lookup'!$A12,q_match_data,6)),IF($B12="Blue",VLOOKUP('team lookup'!$A12,q_match_data,4),VLOOKUP('team lookup'!$A12,q_match_data,7))),"")</f>
        <v>4334</v>
      </c>
      <c r="F12">
        <f ca="1">_xlfn.IFNA(IF($B12="Blue",VLOOKUP('team lookup'!$A12,q_match_data,5),VLOOKUP('team lookup'!$A12,q_match_data,2)),"")</f>
        <v>6414</v>
      </c>
      <c r="G12">
        <f ca="1">_xlfn.IFNA(IF($B12="Blue",VLOOKUP('team lookup'!$A12,q_match_data,6),VLOOKUP('team lookup'!$A12,q_match_data,3)),"")</f>
        <v>6704</v>
      </c>
      <c r="H12">
        <f ca="1">_xlfn.IFNA(IF($B12="Blue",VLOOKUP('team lookup'!$A12,q_match_data,7),VLOOKUP('team lookup'!$A12,q_match_data,4)),"")</f>
        <v>1902</v>
      </c>
      <c r="I12">
        <f ca="1">_xlfn.IFNA(IF($B12="Blue",VLOOKUP('team lookup'!$A12,q_match_data,56),VLOOKUP('team lookup'!$A12,q_match_data,107)),"")</f>
        <v>199</v>
      </c>
      <c r="J12">
        <f ca="1">_xlfn.IFNA(IF($B12="Blue",VLOOKUP('team lookup'!$A12,q_match_data,53),VLOOKUP('team lookup'!$A12,q_match_data,104)),"")</f>
        <v>389</v>
      </c>
      <c r="K12">
        <f ca="1">_xlfn.IFNA(IF($B12="Blue",VLOOKUP('team lookup'!$A12,q_match_data,55),VLOOKUP('team lookup'!$A12,q_match_data,106)),"")</f>
        <v>1</v>
      </c>
      <c r="L12">
        <f ca="1">_xlfn.IFNA(IF($B12="Blue",VLOOKUP('team lookup'!$A12,q_match_data,40),VLOOKUP('team lookup'!$A12,q_match_data,91)),"")</f>
        <v>1</v>
      </c>
      <c r="M12">
        <f ca="1">_xlfn.IFNA(IF($B12="Blue",VLOOKUP('team lookup'!$A12,q_match_data,39),VLOOKUP('team lookup'!$A12,q_match_data,90)),"")</f>
        <v>1</v>
      </c>
      <c r="N12">
        <f t="shared" ca="1" si="0"/>
        <v>4</v>
      </c>
      <c r="BT12" s="13"/>
      <c r="BU12" s="13">
        <f ca="1">IFERROR(BU11+FLOOR((MATCH(1,INDIRECT(_xlfn.CONCAT("'team match array'!",ADDRESS(2+2*BU11,1+MATCH('team lookup'!$A$2,'team match array'!$B$1:$SL$1)),":",ADDRESS(1000,1+MATCH('team lookup'!$A$2,'team match array'!$B$1:$SL$1)))),0)+1)/2,1),"")</f>
        <v>35</v>
      </c>
      <c r="BV12" s="13"/>
    </row>
    <row r="13" spans="1:74" x14ac:dyDescent="0.25">
      <c r="A13">
        <f ca="1">IF(BU13&lt;='data import sorted'!$A$4,BU13,"")</f>
        <v>50</v>
      </c>
      <c r="B13" t="str">
        <f ca="1">_xlfn.IFNA(IF(OR($A$2=VLOOKUP('team lookup'!$A13,q_match_data,2),$A$2=VLOOKUP('team lookup'!$A13,q_match_data,3),$A$2=VLOOKUP('team lookup'!$A13,q_match_data,4)),"Blue","Red"),"")</f>
        <v>Blue</v>
      </c>
      <c r="C13">
        <f ca="1">_xlfn.IFNA(IF(OR($A$2=VLOOKUP('team lookup'!$A13,q_match_data,2),$A$2=VLOOKUP('team lookup'!$A13,q_match_data,5)),1,IF(OR($A$2=VLOOKUP('team lookup'!$A13,q_match_data,3),$A$2=VLOOKUP('team lookup'!$A13,q_match_data,6)),2,IF(OR($A$2=VLOOKUP('team lookup'!$A13,q_match_data,4),$A$2=VLOOKUP('team lookup'!$A13,q_match_data,7)),3))),"")</f>
        <v>3</v>
      </c>
      <c r="D13">
        <f ca="1">_xlfn.IFNA(IF($C13=1,IF($B13="Blue",VLOOKUP('team lookup'!$A13,q_match_data,3),VLOOKUP('team lookup'!$A13,q_match_data,6)),IF($B13="Blue",VLOOKUP('team lookup'!$A13,q_match_data,2),VLOOKUP('team lookup'!$A13,q_match_data,5))),"")</f>
        <v>5627</v>
      </c>
      <c r="E13">
        <f ca="1">_xlfn.IFNA(IF($C13=3,IF($B13="Blue",VLOOKUP('team lookup'!$A13,q_match_data,3),VLOOKUP('team lookup'!$A13,q_match_data,6)),IF($B13="Blue",VLOOKUP('team lookup'!$A13,q_match_data,4),VLOOKUP('team lookup'!$A13,q_match_data,7))),"")</f>
        <v>4091</v>
      </c>
      <c r="F13">
        <f ca="1">_xlfn.IFNA(IF($B13="Blue",VLOOKUP('team lookup'!$A13,q_match_data,5),VLOOKUP('team lookup'!$A13,q_match_data,2)),"")</f>
        <v>3256</v>
      </c>
      <c r="G13">
        <f ca="1">_xlfn.IFNA(IF($B13="Blue",VLOOKUP('team lookup'!$A13,q_match_data,6),VLOOKUP('team lookup'!$A13,q_match_data,3)),"")</f>
        <v>4334</v>
      </c>
      <c r="H13">
        <f ca="1">_xlfn.IFNA(IF($B13="Blue",VLOOKUP('team lookup'!$A13,q_match_data,7),VLOOKUP('team lookup'!$A13,q_match_data,4)),"")</f>
        <v>2556</v>
      </c>
      <c r="I13">
        <f ca="1">_xlfn.IFNA(IF($B13="Blue",VLOOKUP('team lookup'!$A13,q_match_data,56),VLOOKUP('team lookup'!$A13,q_match_data,107)),"")</f>
        <v>-13</v>
      </c>
      <c r="J13">
        <f ca="1">_xlfn.IFNA(IF($B13="Blue",VLOOKUP('team lookup'!$A13,q_match_data,53),VLOOKUP('team lookup'!$A13,q_match_data,104)),"")</f>
        <v>359</v>
      </c>
      <c r="K13">
        <f ca="1">_xlfn.IFNA(IF($B13="Blue",VLOOKUP('team lookup'!$A13,q_match_data,55),VLOOKUP('team lookup'!$A13,q_match_data,106)),"")</f>
        <v>0</v>
      </c>
      <c r="L13">
        <f ca="1">_xlfn.IFNA(IF($B13="Blue",VLOOKUP('team lookup'!$A13,q_match_data,40),VLOOKUP('team lookup'!$A13,q_match_data,91)),"")</f>
        <v>1</v>
      </c>
      <c r="M13">
        <f ca="1">_xlfn.IFNA(IF($B13="Blue",VLOOKUP('team lookup'!$A13,q_match_data,39),VLOOKUP('team lookup'!$A13,q_match_data,90)),"")</f>
        <v>0</v>
      </c>
      <c r="N13">
        <f t="shared" ca="1" si="0"/>
        <v>1</v>
      </c>
      <c r="S13" t="s">
        <v>3729</v>
      </c>
      <c r="BT13" s="13"/>
      <c r="BU13" s="13">
        <f ca="1">IFERROR(BU12+FLOOR((MATCH(1,INDIRECT(_xlfn.CONCAT("'team match array'!",ADDRESS(2+2*BU12,1+MATCH('team lookup'!$A$2,'team match array'!$B$1:$SL$1)),":",ADDRESS(1000,1+MATCH('team lookup'!$A$2,'team match array'!$B$1:$SL$1)))),0)+1)/2,1),"")</f>
        <v>50</v>
      </c>
      <c r="BV13" s="13"/>
    </row>
    <row r="14" spans="1:74" x14ac:dyDescent="0.25">
      <c r="A14">
        <f ca="1">IF(BU14&lt;='data import sorted'!$A$4,BU14,"")</f>
        <v>59</v>
      </c>
      <c r="B14" t="str">
        <f ca="1">_xlfn.IFNA(IF(OR($A$2=VLOOKUP('team lookup'!$A14,q_match_data,2),$A$2=VLOOKUP('team lookup'!$A14,q_match_data,3),$A$2=VLOOKUP('team lookup'!$A14,q_match_data,4)),"Blue","Red"),"")</f>
        <v>Blue</v>
      </c>
      <c r="C14">
        <f ca="1">_xlfn.IFNA(IF(OR($A$2=VLOOKUP('team lookup'!$A14,q_match_data,2),$A$2=VLOOKUP('team lookup'!$A14,q_match_data,5)),1,IF(OR($A$2=VLOOKUP('team lookup'!$A14,q_match_data,3),$A$2=VLOOKUP('team lookup'!$A14,q_match_data,6)),2,IF(OR($A$2=VLOOKUP('team lookup'!$A14,q_match_data,4),$A$2=VLOOKUP('team lookup'!$A14,q_match_data,7)),3))),"")</f>
        <v>2</v>
      </c>
      <c r="D14">
        <f ca="1">_xlfn.IFNA(IF($C14=1,IF($B14="Blue",VLOOKUP('team lookup'!$A14,q_match_data,3),VLOOKUP('team lookup'!$A14,q_match_data,6)),IF($B14="Blue",VLOOKUP('team lookup'!$A14,q_match_data,2),VLOOKUP('team lookup'!$A14,q_match_data,5))),"")</f>
        <v>6530</v>
      </c>
      <c r="E14">
        <f ca="1">_xlfn.IFNA(IF($C14=3,IF($B14="Blue",VLOOKUP('team lookup'!$A14,q_match_data,3),VLOOKUP('team lookup'!$A14,q_match_data,6)),IF($B14="Blue",VLOOKUP('team lookup'!$A14,q_match_data,4),VLOOKUP('team lookup'!$A14,q_match_data,7))),"")</f>
        <v>932</v>
      </c>
      <c r="F14">
        <f ca="1">_xlfn.IFNA(IF($B14="Blue",VLOOKUP('team lookup'!$A14,q_match_data,5),VLOOKUP('team lookup'!$A14,q_match_data,2)),"")</f>
        <v>3490</v>
      </c>
      <c r="G14">
        <f ca="1">_xlfn.IFNA(IF($B14="Blue",VLOOKUP('team lookup'!$A14,q_match_data,6),VLOOKUP('team lookup'!$A14,q_match_data,3)),"")</f>
        <v>2992</v>
      </c>
      <c r="H14">
        <f ca="1">_xlfn.IFNA(IF($B14="Blue",VLOOKUP('team lookup'!$A14,q_match_data,7),VLOOKUP('team lookup'!$A14,q_match_data,4)),"")</f>
        <v>1425</v>
      </c>
      <c r="I14">
        <f ca="1">_xlfn.IFNA(IF($B14="Blue",VLOOKUP('team lookup'!$A14,q_match_data,56),VLOOKUP('team lookup'!$A14,q_match_data,107)),"")</f>
        <v>-1</v>
      </c>
      <c r="J14">
        <f ca="1">_xlfn.IFNA(IF($B14="Blue",VLOOKUP('team lookup'!$A14,q_match_data,53),VLOOKUP('team lookup'!$A14,q_match_data,104)),"")</f>
        <v>354</v>
      </c>
      <c r="K14">
        <f ca="1">_xlfn.IFNA(IF($B14="Blue",VLOOKUP('team lookup'!$A14,q_match_data,55),VLOOKUP('team lookup'!$A14,q_match_data,106)),"")</f>
        <v>0</v>
      </c>
      <c r="L14">
        <f ca="1">_xlfn.IFNA(IF($B14="Blue",VLOOKUP('team lookup'!$A14,q_match_data,40),VLOOKUP('team lookup'!$A14,q_match_data,91)),"")</f>
        <v>0</v>
      </c>
      <c r="M14">
        <f ca="1">_xlfn.IFNA(IF($B14="Blue",VLOOKUP('team lookup'!$A14,q_match_data,39),VLOOKUP('team lookup'!$A14,q_match_data,90)),"")</f>
        <v>1</v>
      </c>
      <c r="N14">
        <f t="shared" ca="1" si="0"/>
        <v>1</v>
      </c>
      <c r="BT14" s="13"/>
      <c r="BU14" s="13">
        <f ca="1">IFERROR(BU13+FLOOR((MATCH(1,INDIRECT(_xlfn.CONCAT("'team match array'!",ADDRESS(2+2*BU13,1+MATCH('team lookup'!$A$2,'team match array'!$B$1:$SL$1)),":",ADDRESS(1000,1+MATCH('team lookup'!$A$2,'team match array'!$B$1:$SL$1)))),0)+1)/2,1),"")</f>
        <v>59</v>
      </c>
      <c r="BV14" s="13"/>
    </row>
    <row r="15" spans="1:74" x14ac:dyDescent="0.25">
      <c r="A15">
        <f ca="1">IF(BU15&lt;='data import sorted'!$A$4,BU15,"")</f>
        <v>71</v>
      </c>
      <c r="B15" t="str">
        <f ca="1">_xlfn.IFNA(IF(OR($A$2=VLOOKUP('team lookup'!$A15,q_match_data,2),$A$2=VLOOKUP('team lookup'!$A15,q_match_data,3),$A$2=VLOOKUP('team lookup'!$A15,q_match_data,4)),"Blue","Red"),"")</f>
        <v>Blue</v>
      </c>
      <c r="C15">
        <f ca="1">_xlfn.IFNA(IF(OR($A$2=VLOOKUP('team lookup'!$A15,q_match_data,2),$A$2=VLOOKUP('team lookup'!$A15,q_match_data,5)),1,IF(OR($A$2=VLOOKUP('team lookup'!$A15,q_match_data,3),$A$2=VLOOKUP('team lookup'!$A15,q_match_data,6)),2,IF(OR($A$2=VLOOKUP('team lookup'!$A15,q_match_data,4),$A$2=VLOOKUP('team lookup'!$A15,q_match_data,7)),3))),"")</f>
        <v>3</v>
      </c>
      <c r="D15">
        <f ca="1">_xlfn.IFNA(IF($C15=1,IF($B15="Blue",VLOOKUP('team lookup'!$A15,q_match_data,3),VLOOKUP('team lookup'!$A15,q_match_data,6)),IF($B15="Blue",VLOOKUP('team lookup'!$A15,q_match_data,2),VLOOKUP('team lookup'!$A15,q_match_data,5))),"")</f>
        <v>2359</v>
      </c>
      <c r="E15">
        <f ca="1">_xlfn.IFNA(IF($C15=3,IF($B15="Blue",VLOOKUP('team lookup'!$A15,q_match_data,3),VLOOKUP('team lookup'!$A15,q_match_data,6)),IF($B15="Blue",VLOOKUP('team lookup'!$A15,q_match_data,4),VLOOKUP('team lookup'!$A15,q_match_data,7))),"")</f>
        <v>6396</v>
      </c>
      <c r="F15">
        <f ca="1">_xlfn.IFNA(IF($B15="Blue",VLOOKUP('team lookup'!$A15,q_match_data,5),VLOOKUP('team lookup'!$A15,q_match_data,2)),"")</f>
        <v>4990</v>
      </c>
      <c r="G15">
        <f ca="1">_xlfn.IFNA(IF($B15="Blue",VLOOKUP('team lookup'!$A15,q_match_data,6),VLOOKUP('team lookup'!$A15,q_match_data,3)),"")</f>
        <v>5293</v>
      </c>
      <c r="H15">
        <f ca="1">_xlfn.IFNA(IF($B15="Blue",VLOOKUP('team lookup'!$A15,q_match_data,7),VLOOKUP('team lookup'!$A15,q_match_data,4)),"")</f>
        <v>599</v>
      </c>
      <c r="I15">
        <f ca="1">_xlfn.IFNA(IF($B15="Blue",VLOOKUP('team lookup'!$A15,q_match_data,56),VLOOKUP('team lookup'!$A15,q_match_data,107)),"")</f>
        <v>73</v>
      </c>
      <c r="J15">
        <f ca="1">_xlfn.IFNA(IF($B15="Blue",VLOOKUP('team lookup'!$A15,q_match_data,53),VLOOKUP('team lookup'!$A15,q_match_data,104)),"")</f>
        <v>330</v>
      </c>
      <c r="K15">
        <f ca="1">_xlfn.IFNA(IF($B15="Blue",VLOOKUP('team lookup'!$A15,q_match_data,55),VLOOKUP('team lookup'!$A15,q_match_data,106)),"")</f>
        <v>1</v>
      </c>
      <c r="L15">
        <f ca="1">_xlfn.IFNA(IF($B15="Blue",VLOOKUP('team lookup'!$A15,q_match_data,40),VLOOKUP('team lookup'!$A15,q_match_data,91)),"")</f>
        <v>0</v>
      </c>
      <c r="M15">
        <f ca="1">_xlfn.IFNA(IF($B15="Blue",VLOOKUP('team lookup'!$A15,q_match_data,39),VLOOKUP('team lookup'!$A15,q_match_data,90)),"")</f>
        <v>1</v>
      </c>
      <c r="N15">
        <f t="shared" ca="1" si="0"/>
        <v>3</v>
      </c>
      <c r="BT15" s="13"/>
      <c r="BU15" s="13">
        <f ca="1">IFERROR(BU14+FLOOR((MATCH(1,INDIRECT(_xlfn.CONCAT("'team match array'!",ADDRESS(2+2*BU14,1+MATCH('team lookup'!$A$2,'team match array'!$B$1:$SL$1)),":",ADDRESS(1000,1+MATCH('team lookup'!$A$2,'team match array'!$B$1:$SL$1)))),0)+1)/2,1),"")</f>
        <v>71</v>
      </c>
      <c r="BV15" s="13"/>
    </row>
    <row r="16" spans="1:74" x14ac:dyDescent="0.25">
      <c r="A16">
        <f ca="1">IF(BU16&lt;='data import sorted'!$A$4,BU16,"")</f>
        <v>85</v>
      </c>
      <c r="B16" t="str">
        <f ca="1">_xlfn.IFNA(IF(OR($A$2=VLOOKUP('team lookup'!$A16,q_match_data,2),$A$2=VLOOKUP('team lookup'!$A16,q_match_data,3),$A$2=VLOOKUP('team lookup'!$A16,q_match_data,4)),"Blue","Red"),"")</f>
        <v>Red</v>
      </c>
      <c r="C16">
        <f ca="1">_xlfn.IFNA(IF(OR($A$2=VLOOKUP('team lookup'!$A16,q_match_data,2),$A$2=VLOOKUP('team lookup'!$A16,q_match_data,5)),1,IF(OR($A$2=VLOOKUP('team lookup'!$A16,q_match_data,3),$A$2=VLOOKUP('team lookup'!$A16,q_match_data,6)),2,IF(OR($A$2=VLOOKUP('team lookup'!$A16,q_match_data,4),$A$2=VLOOKUP('team lookup'!$A16,q_match_data,7)),3))),"")</f>
        <v>2</v>
      </c>
      <c r="D16">
        <f ca="1">_xlfn.IFNA(IF($C16=1,IF($B16="Blue",VLOOKUP('team lookup'!$A16,q_match_data,3),VLOOKUP('team lookup'!$A16,q_match_data,6)),IF($B16="Blue",VLOOKUP('team lookup'!$A16,q_match_data,2),VLOOKUP('team lookup'!$A16,q_match_data,5))),"")</f>
        <v>231</v>
      </c>
      <c r="E16">
        <f ca="1">_xlfn.IFNA(IF($C16=3,IF($B16="Blue",VLOOKUP('team lookup'!$A16,q_match_data,3),VLOOKUP('team lookup'!$A16,q_match_data,6)),IF($B16="Blue",VLOOKUP('team lookup'!$A16,q_match_data,4),VLOOKUP('team lookup'!$A16,q_match_data,7))),"")</f>
        <v>1311</v>
      </c>
      <c r="F16">
        <f ca="1">_xlfn.IFNA(IF($B16="Blue",VLOOKUP('team lookup'!$A16,q_match_data,5),VLOOKUP('team lookup'!$A16,q_match_data,2)),"")</f>
        <v>6502</v>
      </c>
      <c r="G16">
        <f ca="1">_xlfn.IFNA(IF($B16="Blue",VLOOKUP('team lookup'!$A16,q_match_data,6),VLOOKUP('team lookup'!$A16,q_match_data,3)),"")</f>
        <v>5985</v>
      </c>
      <c r="H16">
        <f ca="1">_xlfn.IFNA(IF($B16="Blue",VLOOKUP('team lookup'!$A16,q_match_data,7),VLOOKUP('team lookup'!$A16,q_match_data,4)),"")</f>
        <v>5468</v>
      </c>
      <c r="I16">
        <f ca="1">_xlfn.IFNA(IF($B16="Blue",VLOOKUP('team lookup'!$A16,q_match_data,56),VLOOKUP('team lookup'!$A16,q_match_data,107)),"")</f>
        <v>-38</v>
      </c>
      <c r="J16">
        <f ca="1">_xlfn.IFNA(IF($B16="Blue",VLOOKUP('team lookup'!$A16,q_match_data,53),VLOOKUP('team lookup'!$A16,q_match_data,104)),"")</f>
        <v>295</v>
      </c>
      <c r="K16">
        <f ca="1">_xlfn.IFNA(IF($B16="Blue",VLOOKUP('team lookup'!$A16,q_match_data,55),VLOOKUP('team lookup'!$A16,q_match_data,106)),"")</f>
        <v>0</v>
      </c>
      <c r="L16">
        <f ca="1">_xlfn.IFNA(IF($B16="Blue",VLOOKUP('team lookup'!$A16,q_match_data,40),VLOOKUP('team lookup'!$A16,q_match_data,91)),"")</f>
        <v>0</v>
      </c>
      <c r="M16">
        <f ca="1">_xlfn.IFNA(IF($B16="Blue",VLOOKUP('team lookup'!$A16,q_match_data,39),VLOOKUP('team lookup'!$A16,q_match_data,90)),"")</f>
        <v>1</v>
      </c>
      <c r="N16">
        <f t="shared" ca="1" si="0"/>
        <v>1</v>
      </c>
      <c r="BT16" s="13"/>
      <c r="BU16" s="13">
        <f ca="1">IFERROR(BU15+FLOOR((MATCH(1,INDIRECT(_xlfn.CONCAT("'team match array'!",ADDRESS(2+2*BU15,1+MATCH('team lookup'!$A$2,'team match array'!$B$1:$SL$1)),":",ADDRESS(1000,1+MATCH('team lookup'!$A$2,'team match array'!$B$1:$SL$1)))),0)+1)/2,1),"")</f>
        <v>85</v>
      </c>
      <c r="BV16" s="13"/>
    </row>
    <row r="17" spans="1:74" x14ac:dyDescent="0.25">
      <c r="A17">
        <f ca="1">IF(BU17&lt;='data import sorted'!$A$4,BU17,"")</f>
        <v>95</v>
      </c>
      <c r="B17" t="str">
        <f ca="1">_xlfn.IFNA(IF(OR($A$2=VLOOKUP('team lookup'!$A17,q_match_data,2),$A$2=VLOOKUP('team lookup'!$A17,q_match_data,3),$A$2=VLOOKUP('team lookup'!$A17,q_match_data,4)),"Blue","Red"),"")</f>
        <v>Blue</v>
      </c>
      <c r="C17">
        <f ca="1">_xlfn.IFNA(IF(OR($A$2=VLOOKUP('team lookup'!$A17,q_match_data,2),$A$2=VLOOKUP('team lookup'!$A17,q_match_data,5)),1,IF(OR($A$2=VLOOKUP('team lookup'!$A17,q_match_data,3),$A$2=VLOOKUP('team lookup'!$A17,q_match_data,6)),2,IF(OR($A$2=VLOOKUP('team lookup'!$A17,q_match_data,4),$A$2=VLOOKUP('team lookup'!$A17,q_match_data,7)),3))),"")</f>
        <v>3</v>
      </c>
      <c r="D17">
        <f ca="1">_xlfn.IFNA(IF($C17=1,IF($B17="Blue",VLOOKUP('team lookup'!$A17,q_match_data,3),VLOOKUP('team lookup'!$A17,q_match_data,6)),IF($B17="Blue",VLOOKUP('team lookup'!$A17,q_match_data,2),VLOOKUP('team lookup'!$A17,q_match_data,5))),"")</f>
        <v>3648</v>
      </c>
      <c r="E17">
        <f ca="1">_xlfn.IFNA(IF($C17=3,IF($B17="Blue",VLOOKUP('team lookup'!$A17,q_match_data,3),VLOOKUP('team lookup'!$A17,q_match_data,6)),IF($B17="Blue",VLOOKUP('team lookup'!$A17,q_match_data,4),VLOOKUP('team lookup'!$A17,q_match_data,7))),"")</f>
        <v>1690</v>
      </c>
      <c r="F17">
        <f ca="1">_xlfn.IFNA(IF($B17="Blue",VLOOKUP('team lookup'!$A17,q_match_data,5),VLOOKUP('team lookup'!$A17,q_match_data,2)),"")</f>
        <v>2557</v>
      </c>
      <c r="G17">
        <f ca="1">_xlfn.IFNA(IF($B17="Blue",VLOOKUP('team lookup'!$A17,q_match_data,6),VLOOKUP('team lookup'!$A17,q_match_data,3)),"")</f>
        <v>3024</v>
      </c>
      <c r="H17">
        <f ca="1">_xlfn.IFNA(IF($B17="Blue",VLOOKUP('team lookup'!$A17,q_match_data,7),VLOOKUP('team lookup'!$A17,q_match_data,4)),"")</f>
        <v>6396</v>
      </c>
      <c r="I17">
        <f ca="1">_xlfn.IFNA(IF($B17="Blue",VLOOKUP('team lookup'!$A17,q_match_data,56),VLOOKUP('team lookup'!$A17,q_match_data,107)),"")</f>
        <v>37</v>
      </c>
      <c r="J17">
        <f ca="1">_xlfn.IFNA(IF($B17="Blue",VLOOKUP('team lookup'!$A17,q_match_data,53),VLOOKUP('team lookup'!$A17,q_match_data,104)),"")</f>
        <v>332</v>
      </c>
      <c r="K17">
        <f ca="1">_xlfn.IFNA(IF($B17="Blue",VLOOKUP('team lookup'!$A17,q_match_data,55),VLOOKUP('team lookup'!$A17,q_match_data,106)),"")</f>
        <v>1</v>
      </c>
      <c r="L17">
        <f ca="1">_xlfn.IFNA(IF($B17="Blue",VLOOKUP('team lookup'!$A17,q_match_data,40),VLOOKUP('team lookup'!$A17,q_match_data,91)),"")</f>
        <v>0</v>
      </c>
      <c r="M17">
        <f ca="1">_xlfn.IFNA(IF($B17="Blue",VLOOKUP('team lookup'!$A17,q_match_data,39),VLOOKUP('team lookup'!$A17,q_match_data,90)),"")</f>
        <v>1</v>
      </c>
      <c r="N17">
        <f t="shared" ca="1" si="0"/>
        <v>3</v>
      </c>
      <c r="BT17" s="13"/>
      <c r="BU17" s="13">
        <f ca="1">IFERROR(BU16+FLOOR((MATCH(1,INDIRECT(_xlfn.CONCAT("'team match array'!",ADDRESS(2+2*BU16,1+MATCH('team lookup'!$A$2,'team match array'!$B$1:$SL$1)),":",ADDRESS(1000,1+MATCH('team lookup'!$A$2,'team match array'!$B$1:$SL$1)))),0)+1)/2,1),"")</f>
        <v>95</v>
      </c>
      <c r="BV17" s="13"/>
    </row>
    <row r="18" spans="1:74" x14ac:dyDescent="0.25">
      <c r="A18">
        <f ca="1">IF(BU18&lt;='data import sorted'!$A$4,BU18,"")</f>
        <v>109</v>
      </c>
      <c r="B18" t="str">
        <f ca="1">_xlfn.IFNA(IF(OR($A$2=VLOOKUP('team lookup'!$A18,q_match_data,2),$A$2=VLOOKUP('team lookup'!$A18,q_match_data,3),$A$2=VLOOKUP('team lookup'!$A18,q_match_data,4)),"Blue","Red"),"")</f>
        <v>Red</v>
      </c>
      <c r="C18">
        <f ca="1">_xlfn.IFNA(IF(OR($A$2=VLOOKUP('team lookup'!$A18,q_match_data,2),$A$2=VLOOKUP('team lookup'!$A18,q_match_data,5)),1,IF(OR($A$2=VLOOKUP('team lookup'!$A18,q_match_data,3),$A$2=VLOOKUP('team lookup'!$A18,q_match_data,6)),2,IF(OR($A$2=VLOOKUP('team lookup'!$A18,q_match_data,4),$A$2=VLOOKUP('team lookup'!$A18,q_match_data,7)),3))),"")</f>
        <v>2</v>
      </c>
      <c r="D18">
        <f ca="1">_xlfn.IFNA(IF($C18=1,IF($B18="Blue",VLOOKUP('team lookup'!$A18,q_match_data,3),VLOOKUP('team lookup'!$A18,q_match_data,6)),IF($B18="Blue",VLOOKUP('team lookup'!$A18,q_match_data,2),VLOOKUP('team lookup'!$A18,q_match_data,5))),"")</f>
        <v>1577</v>
      </c>
      <c r="E18">
        <f ca="1">_xlfn.IFNA(IF($C18=3,IF($B18="Blue",VLOOKUP('team lookup'!$A18,q_match_data,3),VLOOKUP('team lookup'!$A18,q_match_data,6)),IF($B18="Blue",VLOOKUP('team lookup'!$A18,q_match_data,4),VLOOKUP('team lookup'!$A18,q_match_data,7))),"")</f>
        <v>2930</v>
      </c>
      <c r="F18">
        <f ca="1">_xlfn.IFNA(IF($B18="Blue",VLOOKUP('team lookup'!$A18,q_match_data,5),VLOOKUP('team lookup'!$A18,q_match_data,2)),"")</f>
        <v>932</v>
      </c>
      <c r="G18">
        <f ca="1">_xlfn.IFNA(IF($B18="Blue",VLOOKUP('team lookup'!$A18,q_match_data,6),VLOOKUP('team lookup'!$A18,q_match_data,3)),"")</f>
        <v>5526</v>
      </c>
      <c r="H18">
        <f ca="1">_xlfn.IFNA(IF($B18="Blue",VLOOKUP('team lookup'!$A18,q_match_data,7),VLOOKUP('team lookup'!$A18,q_match_data,4)),"")</f>
        <v>3339</v>
      </c>
      <c r="I18">
        <f ca="1">_xlfn.IFNA(IF($B18="Blue",VLOOKUP('team lookup'!$A18,q_match_data,56),VLOOKUP('team lookup'!$A18,q_match_data,107)),"")</f>
        <v>54</v>
      </c>
      <c r="J18">
        <f ca="1">_xlfn.IFNA(IF($B18="Blue",VLOOKUP('team lookup'!$A18,q_match_data,53),VLOOKUP('team lookup'!$A18,q_match_data,104)),"")</f>
        <v>391</v>
      </c>
      <c r="K18">
        <f ca="1">_xlfn.IFNA(IF($B18="Blue",VLOOKUP('team lookup'!$A18,q_match_data,55),VLOOKUP('team lookup'!$A18,q_match_data,106)),"")</f>
        <v>1</v>
      </c>
      <c r="L18">
        <f ca="1">_xlfn.IFNA(IF($B18="Blue",VLOOKUP('team lookup'!$A18,q_match_data,40),VLOOKUP('team lookup'!$A18,q_match_data,91)),"")</f>
        <v>1</v>
      </c>
      <c r="M18">
        <f ca="1">_xlfn.IFNA(IF($B18="Blue",VLOOKUP('team lookup'!$A18,q_match_data,39),VLOOKUP('team lookup'!$A18,q_match_data,90)),"")</f>
        <v>1</v>
      </c>
      <c r="N18">
        <f t="shared" ca="1" si="0"/>
        <v>4</v>
      </c>
      <c r="BT18" s="13"/>
      <c r="BU18" s="13">
        <f ca="1">IFERROR(BU17+FLOOR((MATCH(1,INDIRECT(_xlfn.CONCAT("'team match array'!",ADDRESS(2+2*BU17,1+MATCH('team lookup'!$A$2,'team match array'!$B$1:$SL$1)),":",ADDRESS(1000,1+MATCH('team lookup'!$A$2,'team match array'!$B$1:$SL$1)))),0)+1)/2,1),"")</f>
        <v>109</v>
      </c>
      <c r="BV18" s="13"/>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3"/>
      <c r="BU19" s="13" t="str">
        <f ca="1">IFERROR(BU18+FLOOR((MATCH(1,INDIRECT(_xlfn.CONCAT("'team match array'!",ADDRESS(2+2*BU18,1+MATCH('team lookup'!$A$2,'team match array'!$B$1:$SL$1)),":",ADDRESS(1000,1+MATCH('team lookup'!$A$2,'team match array'!$B$1:$SL$1)))),0)+1)/2,1),"")</f>
        <v/>
      </c>
      <c r="BV19" s="13"/>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3"/>
      <c r="BU20" s="13" t="str">
        <f ca="1">IFERROR(BU19+FLOOR((MATCH(1,INDIRECT(_xlfn.CONCAT("'team match array'!",ADDRESS(2+2*BU19,1+MATCH('team lookup'!$A$2,'team match array'!$B$1:$SL$1)),":",ADDRESS(1000,1+MATCH('team lookup'!$A$2,'team match array'!$B$1:$SL$1)))),0)+1)/2,1),"")</f>
        <v/>
      </c>
      <c r="BV20" s="13"/>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ref="N21:N25" ca="1" si="1">IFERROR(2*K21+L21+M21,"")</f>
        <v/>
      </c>
      <c r="BT21" s="13"/>
      <c r="BU21" s="13" t="str">
        <f ca="1">IFERROR(BU20+FLOOR((MATCH(1,INDIRECT(_xlfn.CONCAT("'team match array'!",ADDRESS(2+2*BU20,1+MATCH('team lookup'!$A$2,'team match array'!$B$1:$SL$1)),":",ADDRESS(1000,1+MATCH('team lookup'!$A$2,'team match array'!$B$1:$SL$1)))),0)+1)/2,1),"")</f>
        <v/>
      </c>
      <c r="BV21" s="13"/>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ca="1" si="1"/>
        <v/>
      </c>
      <c r="BT22" s="13"/>
      <c r="BU22" s="13" t="str">
        <f ca="1">IFERROR(BU21+FLOOR((MATCH(1,INDIRECT(_xlfn.CONCAT("'team match array'!",ADDRESS(2+2*BU21,1+MATCH('team lookup'!$A$2,'team match array'!$B$1:$SL$1)),":",ADDRESS(1000,1+MATCH('team lookup'!$A$2,'team match array'!$B$1:$SL$1)))),0)+1)/2,1),"")</f>
        <v/>
      </c>
      <c r="BV22" s="13"/>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3"/>
      <c r="BU23" s="13" t="str">
        <f ca="1">IFERROR(BU22+FLOOR((MATCH(1,INDIRECT(_xlfn.CONCAT("'team match array'!",ADDRESS(2+2*BU22,1+MATCH('team lookup'!$A$2,'team match array'!$B$1:$SL$1)),":",ADDRESS(1000,1+MATCH('team lookup'!$A$2,'team match array'!$B$1:$SL$1)))),0)+1)/2,1),"")</f>
        <v/>
      </c>
      <c r="BV23" s="13"/>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3"/>
      <c r="BU24" s="13" t="str">
        <f ca="1">IFERROR(BU23+FLOOR((MATCH(1,INDIRECT(_xlfn.CONCAT("'team match array'!",ADDRESS(2+2*BU23,1+MATCH('team lookup'!$A$2,'team match array'!$B$1:$SL$1)),":",ADDRESS(1000,1+MATCH('team lookup'!$A$2,'team match array'!$B$1:$SL$1)))),0)+1)/2,1),"")</f>
        <v/>
      </c>
      <c r="BV24" s="13"/>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3"/>
      <c r="BU25" s="13" t="str">
        <f ca="1">IFERROR(BU24+FLOOR((MATCH(1,INDIRECT(_xlfn.CONCAT("'team match array'!",ADDRESS(2+2*BU24,1+MATCH('team lookup'!$A$2,'team match array'!$B$1:$SL$1)),":",ADDRESS(1000,1+MATCH('team lookup'!$A$2,'team match array'!$B$1:$SL$1)))),0)+1)/2,1),"")</f>
        <v/>
      </c>
      <c r="BV25" s="13"/>
    </row>
    <row r="26" spans="1:74" x14ac:dyDescent="0.25">
      <c r="BT26" s="13"/>
      <c r="BU26" s="13" t="str">
        <f ca="1">IFERROR(BU25+FLOOR((MATCH(1,INDIRECT(_xlfn.CONCAT("'team match array'!",ADDRESS(2+2*BU25,1+MATCH('team lookup'!$A$2,'team match array'!$B$1:$SL$1)),":",ADDRESS(1000,1+MATCH('team lookup'!$A$2,'team match array'!$B$1:$SL$1)))),0)+1)/2,1),"")</f>
        <v/>
      </c>
      <c r="BV26" s="13"/>
    </row>
    <row r="27" spans="1:74" x14ac:dyDescent="0.25">
      <c r="A27" t="s">
        <v>61</v>
      </c>
      <c r="BT27" s="13"/>
      <c r="BU27" s="13" t="str">
        <f ca="1">IFERROR(BU26+FLOOR((MATCH(1,INDIRECT(_xlfn.CONCAT("'team match array'!",ADDRESS(2+2*BU26,1+MATCH('team lookup'!$A$2,'team match array'!$B$1:$AC$1)),":",ADDRESS(1000,1+MATCH('team lookup'!$A$2,'team match array'!$B$1:$AC$1)))),0)+1)/2,1),"")</f>
        <v/>
      </c>
      <c r="BV27" s="13"/>
    </row>
    <row r="28" spans="1:74" s="3" customFormat="1" ht="110.25" customHeight="1" x14ac:dyDescent="0.25">
      <c r="A28" s="2" t="s">
        <v>78</v>
      </c>
      <c r="B28" s="2" t="s">
        <v>62</v>
      </c>
      <c r="C28" s="2" t="s">
        <v>63</v>
      </c>
      <c r="D28" s="2" t="s">
        <v>64</v>
      </c>
      <c r="E28" s="2" t="s">
        <v>65</v>
      </c>
      <c r="F28" s="2" t="s">
        <v>66</v>
      </c>
      <c r="G28" s="2" t="s">
        <v>67</v>
      </c>
      <c r="H28" s="2" t="s">
        <v>68</v>
      </c>
      <c r="I28" s="2" t="s">
        <v>3661</v>
      </c>
      <c r="J28" s="2" t="s">
        <v>3580</v>
      </c>
      <c r="K28" s="2" t="s">
        <v>69</v>
      </c>
      <c r="L28" s="2" t="s">
        <v>70</v>
      </c>
      <c r="M28" s="2" t="s">
        <v>3678</v>
      </c>
      <c r="N28" s="2" t="s">
        <v>71</v>
      </c>
      <c r="O28" s="2" t="s">
        <v>3589</v>
      </c>
      <c r="P28" s="2" t="s">
        <v>73</v>
      </c>
      <c r="Q28" s="2"/>
      <c r="R28" s="2"/>
      <c r="BT28" s="12"/>
      <c r="BU28" s="12"/>
      <c r="BV28" s="12"/>
    </row>
    <row r="29" spans="1:74" x14ac:dyDescent="0.25">
      <c r="A29" t="str">
        <f ca="1">IF(_xlfn.MINIFS(BU9:BU25,BU9:BU25,_xlfn.CONCAT("&gt;",'data import sorted'!$A$4))=0,"",_xlfn.MINIFS(BU9:BU25,BU9:BU25,_xlfn.CONCAT("&gt;",'data import sorted'!$A$4)))</f>
        <v/>
      </c>
      <c r="B29" t="str">
        <f ca="1">_xlfn.IFNA(IF(OR($A$2=VLOOKUP('team lookup'!$A29,q_match_data,2),$A$2=VLOOKUP('team lookup'!$A29,q_match_data,3),$A$2=VLOOKUP('team lookup'!$A29,q_match_data,4)),"Blue","Red"),"")</f>
        <v/>
      </c>
      <c r="C29" t="str">
        <f ca="1">_xlfn.IFNA(IF(OR($A$2=VLOOKUP('team lookup'!$A29,q_match_data,2),$A$2=VLOOKUP('team lookup'!$A29,q_match_data,5)),1,IF(OR($A$2=VLOOKUP('team lookup'!$A29,q_match_data,3),$A$2=VLOOKUP('team lookup'!$A29,q_match_data,6)),2,IF(OR($A$2=VLOOKUP('team lookup'!$A29,q_match_data,4),$A$2=VLOOKUP('team lookup'!$A29,q_match_data,7)),3))),"")</f>
        <v/>
      </c>
      <c r="D29" t="str">
        <f ca="1">_xlfn.IFNA(IF($C29=1,IF($B29="Blue",VLOOKUP('team lookup'!$A29,q_match_data,3),VLOOKUP('team lookup'!$A29,q_match_data,6)),IF($B29="Blue",VLOOKUP('team lookup'!$A29,q_match_data,2),VLOOKUP('team lookup'!$A29,q_match_data,5))),"")</f>
        <v/>
      </c>
      <c r="E29" t="str">
        <f ca="1">_xlfn.IFNA(IF($C29=3,IF($B29="Blue",VLOOKUP('team lookup'!$A29,q_match_data,3),VLOOKUP('team lookup'!$A29,q_match_data,6)),IF($B29="Blue",VLOOKUP('team lookup'!$A29,q_match_data,4),VLOOKUP('team lookup'!$A29,q_match_data,7))),"")</f>
        <v/>
      </c>
      <c r="F29" t="str">
        <f ca="1">_xlfn.IFNA(IF($B29="Blue",VLOOKUP('team lookup'!$A29,q_match_data,5),VLOOKUP('team lookup'!$A29,q_match_data,2)),"")</f>
        <v/>
      </c>
      <c r="G29" t="str">
        <f ca="1">_xlfn.IFNA(IF($B29="Blue",VLOOKUP('team lookup'!$A29,q_match_data,6),VLOOKUP('team lookup'!$A29,q_match_data,3)),"")</f>
        <v/>
      </c>
      <c r="H29" t="str">
        <f ca="1">_xlfn.IFNA(IF($B29="Blue",VLOOKUP('team lookup'!$A29,q_match_data,7),VLOOKUP('team lookup'!$A29,q_match_data,4)),"")</f>
        <v/>
      </c>
      <c r="I29" t="str">
        <f ca="1">_xlfn.IFNA(IF($B29="Blue",VLOOKUP('team lookup'!$A29,q_match_data,158),VLOOKUP('team lookup'!$A29,q_match_data,209)),"")</f>
        <v/>
      </c>
      <c r="J29" t="str">
        <f ca="1">_xlfn.IFNA(IF($B29="Blue",VLOOKUP('team lookup'!$A29,q_match_data,155),VLOOKUP('team lookup'!$A29,q_match_data,206)),"")</f>
        <v/>
      </c>
      <c r="K29" s="23" t="str">
        <f ca="1">_xlfn.IFNA(1-1/(1+10^((VLOOKUP($A$2,'predicted contributions sorted'!$A$3:$BD$120,52) +VLOOKUP($D29,'predicted contributions sorted'!$A$3:$BD$120,52)+VLOOKUP($E29,'predicted contributions sorted'!$A$3:$BD$120,52)-VLOOKUP($F29,'predicted contributions sorted'!$A$3:$BD$120,52)-VLOOKUP($G29,'predicted contributions sorted'!$A$3:$BD$120,52)-VLOOKUP($H29,'predicted contributions sorted'!$A$3:$BD$120,52))/400)),"")</f>
        <v/>
      </c>
      <c r="L29" s="23" t="str">
        <f ca="1">_xlfn.IFNA(IF($B29="Blue",VLOOKUP('team lookup'!$A29,q_match_data,157),VLOOKUP('team lookup'!$A29,q_match_data,208)),"")</f>
        <v/>
      </c>
      <c r="M29" s="23" t="str">
        <f ca="1">IFERROR(AVERAGE(K29:L29),"")</f>
        <v/>
      </c>
      <c r="N29" s="23" t="str">
        <f ca="1">_xlfn.IFNA(IF($B29="Blue",VLOOKUP('team lookup'!$A29,q_match_data,142),VLOOKUP('team lookup'!$A29,q_match_data,193)),"")</f>
        <v/>
      </c>
      <c r="O29" s="23" t="str">
        <f ca="1">_xlfn.IFNA(IF($B29="Blue",VLOOKUP('team lookup'!$A29,q_match_data,141),VLOOKUP('team lookup'!$A29,q_match_data,192)),"")</f>
        <v/>
      </c>
      <c r="P29" s="29" t="str">
        <f ca="1">IFERROR(2*M29+N29+O29,"")</f>
        <v/>
      </c>
    </row>
    <row r="30" spans="1:74" x14ac:dyDescent="0.25">
      <c r="A30" t="str">
        <f t="shared" ref="A30:A46" ca="1" si="2">IF(_xlfn.MINIFS($BU$9:$BU$25,$BU$9:$BU$25,_xlfn.CONCAT("&gt;",A29))=0,"",_xlfn.MINIFS($BU$9:$BU$25,$BU$9:$BU$25,_xlfn.CONCAT("&gt;",A29)))</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I30" t="str">
        <f ca="1">_xlfn.IFNA(IF($B30="Blue",VLOOKUP('team lookup'!$A30,q_match_data,158),VLOOKUP('team lookup'!$A30,q_match_data,209)),"")</f>
        <v/>
      </c>
      <c r="J30" t="str">
        <f ca="1">_xlfn.IFNA(IF($B30="Blue",VLOOKUP('team lookup'!$A30,q_match_data,155),VLOOKUP('team lookup'!$A30,q_match_data,206)),"")</f>
        <v/>
      </c>
      <c r="K30" s="23"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L30" s="23" t="str">
        <f ca="1">_xlfn.IFNA(IF($B30="Blue",VLOOKUP('team lookup'!$A30,q_match_data,157),VLOOKUP('team lookup'!$A30,q_match_data,208)),"")</f>
        <v/>
      </c>
      <c r="M30" s="23" t="str">
        <f t="shared" ref="M30:M47" ca="1" si="3">IFERROR(AVERAGE(K30:L30),"")</f>
        <v/>
      </c>
      <c r="N30" s="23" t="str">
        <f ca="1">_xlfn.IFNA(IF($B30="Blue",VLOOKUP('team lookup'!$A30,q_match_data,142),VLOOKUP('team lookup'!$A30,q_match_data,193)),"")</f>
        <v/>
      </c>
      <c r="O30" s="23" t="str">
        <f ca="1">_xlfn.IFNA(IF($B30="Blue",VLOOKUP('team lookup'!$A30,q_match_data,141),VLOOKUP('team lookup'!$A30,q_match_data,192)),"")</f>
        <v/>
      </c>
      <c r="P30" s="29" t="str">
        <f t="shared" ref="P30:P46" ca="1" si="4">IFERROR(2*M30+N30+O30,"")</f>
        <v/>
      </c>
    </row>
    <row r="31" spans="1:74" x14ac:dyDescent="0.25">
      <c r="A31" t="str">
        <f t="shared" ca="1" si="2"/>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I31" t="str">
        <f ca="1">_xlfn.IFNA(IF($B31="Blue",VLOOKUP('team lookup'!$A31,q_match_data,158),VLOOKUP('team lookup'!$A31,q_match_data,209)),"")</f>
        <v/>
      </c>
      <c r="J31" t="str">
        <f ca="1">_xlfn.IFNA(IF($B31="Blue",VLOOKUP('team lookup'!$A31,q_match_data,155),VLOOKUP('team lookup'!$A31,q_match_data,206)),"")</f>
        <v/>
      </c>
      <c r="K31" s="23"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L31" s="23" t="str">
        <f ca="1">_xlfn.IFNA(IF($B31="Blue",VLOOKUP('team lookup'!$A31,q_match_data,157),VLOOKUP('team lookup'!$A31,q_match_data,208)),"")</f>
        <v/>
      </c>
      <c r="M31" s="23" t="str">
        <f t="shared" ca="1" si="3"/>
        <v/>
      </c>
      <c r="N31" s="23" t="str">
        <f ca="1">_xlfn.IFNA(IF($B31="Blue",VLOOKUP('team lookup'!$A31,q_match_data,142),VLOOKUP('team lookup'!$A31,q_match_data,193)),"")</f>
        <v/>
      </c>
      <c r="O31" s="23" t="str">
        <f ca="1">_xlfn.IFNA(IF($B31="Blue",VLOOKUP('team lookup'!$A31,q_match_data,141),VLOOKUP('team lookup'!$A31,q_match_data,192)),"")</f>
        <v/>
      </c>
      <c r="P31" s="29" t="str">
        <f t="shared" ca="1" si="4"/>
        <v/>
      </c>
    </row>
    <row r="32" spans="1:74" x14ac:dyDescent="0.25">
      <c r="A32" t="str">
        <f t="shared" ca="1" si="2"/>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I32" t="str">
        <f ca="1">_xlfn.IFNA(IF($B32="Blue",VLOOKUP('team lookup'!$A32,q_match_data,158),VLOOKUP('team lookup'!$A32,q_match_data,209)),"")</f>
        <v/>
      </c>
      <c r="J32" t="str">
        <f ca="1">_xlfn.IFNA(IF($B32="Blue",VLOOKUP('team lookup'!$A32,q_match_data,155),VLOOKUP('team lookup'!$A32,q_match_data,206)),"")</f>
        <v/>
      </c>
      <c r="K32" s="23"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L32" s="23" t="str">
        <f ca="1">_xlfn.IFNA(IF($B32="Blue",VLOOKUP('team lookup'!$A32,q_match_data,157),VLOOKUP('team lookup'!$A32,q_match_data,208)),"")</f>
        <v/>
      </c>
      <c r="M32" s="23" t="str">
        <f t="shared" ca="1" si="3"/>
        <v/>
      </c>
      <c r="N32" s="23" t="str">
        <f ca="1">_xlfn.IFNA(IF($B32="Blue",VLOOKUP('team lookup'!$A32,q_match_data,142),VLOOKUP('team lookup'!$A32,q_match_data,193)),"")</f>
        <v/>
      </c>
      <c r="O32" s="23" t="str">
        <f ca="1">_xlfn.IFNA(IF($B32="Blue",VLOOKUP('team lookup'!$A32,q_match_data,141),VLOOKUP('team lookup'!$A32,q_match_data,192)),"")</f>
        <v/>
      </c>
      <c r="P32" s="29" t="str">
        <f t="shared" ca="1" si="4"/>
        <v/>
      </c>
    </row>
    <row r="33" spans="1:16" x14ac:dyDescent="0.25">
      <c r="A33" t="str">
        <f t="shared" ca="1" si="2"/>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t="str">
        <f ca="1">_xlfn.IFNA(IF($B33="Blue",VLOOKUP('team lookup'!$A33,q_match_data,158),VLOOKUP('team lookup'!$A33,q_match_data,209)),"")</f>
        <v/>
      </c>
      <c r="J33" t="str">
        <f ca="1">_xlfn.IFNA(IF($B33="Blue",VLOOKUP('team lookup'!$A33,q_match_data,155),VLOOKUP('team lookup'!$A33,q_match_data,206)),"")</f>
        <v/>
      </c>
      <c r="K33" s="23"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L33" s="23" t="str">
        <f ca="1">_xlfn.IFNA(IF($B33="Blue",VLOOKUP('team lookup'!$A33,q_match_data,157),VLOOKUP('team lookup'!$A33,q_match_data,208)),"")</f>
        <v/>
      </c>
      <c r="M33" s="23" t="str">
        <f t="shared" ca="1" si="3"/>
        <v/>
      </c>
      <c r="N33" s="23" t="str">
        <f ca="1">_xlfn.IFNA(IF($B33="Blue",VLOOKUP('team lookup'!$A33,q_match_data,142),VLOOKUP('team lookup'!$A33,q_match_data,193)),"")</f>
        <v/>
      </c>
      <c r="O33" s="23" t="str">
        <f ca="1">_xlfn.IFNA(IF($B33="Blue",VLOOKUP('team lookup'!$A33,q_match_data,141),VLOOKUP('team lookup'!$A33,q_match_data,192)),"")</f>
        <v/>
      </c>
      <c r="P33" s="29" t="str">
        <f t="shared" ca="1" si="4"/>
        <v/>
      </c>
    </row>
    <row r="34" spans="1:16" x14ac:dyDescent="0.25">
      <c r="A34" t="str">
        <f t="shared" ca="1" si="2"/>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t="str">
        <f ca="1">_xlfn.IFNA(IF($B34="Blue",VLOOKUP('team lookup'!$A34,q_match_data,158),VLOOKUP('team lookup'!$A34,q_match_data,209)),"")</f>
        <v/>
      </c>
      <c r="J34" t="str">
        <f ca="1">_xlfn.IFNA(IF($B34="Blue",VLOOKUP('team lookup'!$A34,q_match_data,155),VLOOKUP('team lookup'!$A34,q_match_data,206)),"")</f>
        <v/>
      </c>
      <c r="K34" s="23"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L34" s="23" t="str">
        <f ca="1">_xlfn.IFNA(IF($B34="Blue",VLOOKUP('team lookup'!$A34,q_match_data,157),VLOOKUP('team lookup'!$A34,q_match_data,208)),"")</f>
        <v/>
      </c>
      <c r="M34" s="23" t="str">
        <f t="shared" ca="1" si="3"/>
        <v/>
      </c>
      <c r="N34" s="23" t="str">
        <f ca="1">_xlfn.IFNA(IF($B34="Blue",VLOOKUP('team lookup'!$A34,q_match_data,142),VLOOKUP('team lookup'!$A34,q_match_data,193)),"")</f>
        <v/>
      </c>
      <c r="O34" s="23" t="str">
        <f ca="1">_xlfn.IFNA(IF($B34="Blue",VLOOKUP('team lookup'!$A34,q_match_data,141),VLOOKUP('team lookup'!$A34,q_match_data,192)),"")</f>
        <v/>
      </c>
      <c r="P34" s="29" t="str">
        <f t="shared" ca="1" si="4"/>
        <v/>
      </c>
    </row>
    <row r="35" spans="1:16" x14ac:dyDescent="0.25">
      <c r="A35" t="str">
        <f t="shared" ca="1" si="2"/>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t="str">
        <f ca="1">_xlfn.IFNA(IF($B35="Blue",VLOOKUP('team lookup'!$A35,q_match_data,158),VLOOKUP('team lookup'!$A35,q_match_data,209)),"")</f>
        <v/>
      </c>
      <c r="J35" t="str">
        <f ca="1">_xlfn.IFNA(IF($B35="Blue",VLOOKUP('team lookup'!$A35,q_match_data,155),VLOOKUP('team lookup'!$A35,q_match_data,206)),"")</f>
        <v/>
      </c>
      <c r="K35" s="23"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L35" s="23" t="str">
        <f ca="1">_xlfn.IFNA(IF($B35="Blue",VLOOKUP('team lookup'!$A35,q_match_data,157),VLOOKUP('team lookup'!$A35,q_match_data,208)),"")</f>
        <v/>
      </c>
      <c r="M35" s="23" t="str">
        <f t="shared" ca="1" si="3"/>
        <v/>
      </c>
      <c r="N35" s="23" t="str">
        <f ca="1">_xlfn.IFNA(IF($B35="Blue",VLOOKUP('team lookup'!$A35,q_match_data,142),VLOOKUP('team lookup'!$A35,q_match_data,193)),"")</f>
        <v/>
      </c>
      <c r="O35" s="23" t="str">
        <f ca="1">_xlfn.IFNA(IF($B35="Blue",VLOOKUP('team lookup'!$A35,q_match_data,141),VLOOKUP('team lookup'!$A35,q_match_data,192)),"")</f>
        <v/>
      </c>
      <c r="P35" s="29" t="str">
        <f t="shared" ca="1" si="4"/>
        <v/>
      </c>
    </row>
    <row r="36" spans="1:16" x14ac:dyDescent="0.25">
      <c r="A36" t="str">
        <f t="shared" ca="1" si="2"/>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t="str">
        <f ca="1">_xlfn.IFNA(IF($B36="Blue",VLOOKUP('team lookup'!$A36,q_match_data,158),VLOOKUP('team lookup'!$A36,q_match_data,209)),"")</f>
        <v/>
      </c>
      <c r="J36" t="str">
        <f ca="1">_xlfn.IFNA(IF($B36="Blue",VLOOKUP('team lookup'!$A36,q_match_data,155),VLOOKUP('team lookup'!$A36,q_match_data,206)),"")</f>
        <v/>
      </c>
      <c r="K36" s="23"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L36" s="23" t="str">
        <f ca="1">_xlfn.IFNA(IF($B36="Blue",VLOOKUP('team lookup'!$A36,q_match_data,157),VLOOKUP('team lookup'!$A36,q_match_data,208)),"")</f>
        <v/>
      </c>
      <c r="M36" s="23" t="str">
        <f t="shared" ca="1" si="3"/>
        <v/>
      </c>
      <c r="N36" s="23" t="str">
        <f ca="1">_xlfn.IFNA(IF($B36="Blue",VLOOKUP('team lookup'!$A36,q_match_data,142),VLOOKUP('team lookup'!$A36,q_match_data,193)),"")</f>
        <v/>
      </c>
      <c r="O36" s="23" t="str">
        <f ca="1">_xlfn.IFNA(IF($B36="Blue",VLOOKUP('team lookup'!$A36,q_match_data,141),VLOOKUP('team lookup'!$A36,q_match_data,192)),"")</f>
        <v/>
      </c>
      <c r="P36" s="29" t="str">
        <f t="shared" ca="1" si="4"/>
        <v/>
      </c>
    </row>
    <row r="37" spans="1:16" x14ac:dyDescent="0.25">
      <c r="A37" t="str">
        <f t="shared" ca="1" si="2"/>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t="str">
        <f ca="1">_xlfn.IFNA(IF($B37="Blue",VLOOKUP('team lookup'!$A37,q_match_data,158),VLOOKUP('team lookup'!$A37,q_match_data,209)),"")</f>
        <v/>
      </c>
      <c r="J37" t="str">
        <f ca="1">_xlfn.IFNA(IF($B37="Blue",VLOOKUP('team lookup'!$A37,q_match_data,155),VLOOKUP('team lookup'!$A37,q_match_data,206)),"")</f>
        <v/>
      </c>
      <c r="K37" s="23"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L37" s="23" t="str">
        <f ca="1">_xlfn.IFNA(IF($B37="Blue",VLOOKUP('team lookup'!$A37,q_match_data,157),VLOOKUP('team lookup'!$A37,q_match_data,208)),"")</f>
        <v/>
      </c>
      <c r="M37" s="23" t="str">
        <f t="shared" ca="1" si="3"/>
        <v/>
      </c>
      <c r="N37" s="23" t="str">
        <f ca="1">_xlfn.IFNA(IF($B37="Blue",VLOOKUP('team lookup'!$A37,q_match_data,142),VLOOKUP('team lookup'!$A37,q_match_data,193)),"")</f>
        <v/>
      </c>
      <c r="O37" s="23" t="str">
        <f ca="1">_xlfn.IFNA(IF($B37="Blue",VLOOKUP('team lookup'!$A37,q_match_data,141),VLOOKUP('team lookup'!$A37,q_match_data,192)),"")</f>
        <v/>
      </c>
      <c r="P37" s="29" t="str">
        <f t="shared" ca="1" si="4"/>
        <v/>
      </c>
    </row>
    <row r="38" spans="1:16" x14ac:dyDescent="0.25">
      <c r="A38" t="str">
        <f t="shared" ca="1" si="2"/>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t="str">
        <f ca="1">_xlfn.IFNA(IF($B38="Blue",VLOOKUP('team lookup'!$A38,q_match_data,158),VLOOKUP('team lookup'!$A38,q_match_data,209)),"")</f>
        <v/>
      </c>
      <c r="J38" t="str">
        <f ca="1">_xlfn.IFNA(IF($B38="Blue",VLOOKUP('team lookup'!$A38,q_match_data,155),VLOOKUP('team lookup'!$A38,q_match_data,206)),"")</f>
        <v/>
      </c>
      <c r="K38" s="23"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L38" s="23" t="str">
        <f ca="1">_xlfn.IFNA(IF($B38="Blue",VLOOKUP('team lookup'!$A38,q_match_data,157),VLOOKUP('team lookup'!$A38,q_match_data,208)),"")</f>
        <v/>
      </c>
      <c r="M38" s="23" t="str">
        <f t="shared" ca="1" si="3"/>
        <v/>
      </c>
      <c r="N38" s="23" t="str">
        <f ca="1">_xlfn.IFNA(IF($B38="Blue",VLOOKUP('team lookup'!$A38,q_match_data,142),VLOOKUP('team lookup'!$A38,q_match_data,193)),"")</f>
        <v/>
      </c>
      <c r="O38" s="23" t="str">
        <f ca="1">_xlfn.IFNA(IF($B38="Blue",VLOOKUP('team lookup'!$A38,q_match_data,141),VLOOKUP('team lookup'!$A38,q_match_data,192)),"")</f>
        <v/>
      </c>
      <c r="P38" s="29" t="str">
        <f t="shared" ca="1" si="4"/>
        <v/>
      </c>
    </row>
    <row r="39" spans="1:16"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t="str">
        <f ca="1">_xlfn.IFNA(IF($B39="Blue",VLOOKUP('team lookup'!$A39,q_match_data,158),VLOOKUP('team lookup'!$A39,q_match_data,209)),"")</f>
        <v/>
      </c>
      <c r="J39" t="str">
        <f ca="1">_xlfn.IFNA(IF($B39="Blue",VLOOKUP('team lookup'!$A39,q_match_data,155),VLOOKUP('team lookup'!$A39,q_match_data,206)),"")</f>
        <v/>
      </c>
      <c r="K39" s="23"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3" t="str">
        <f ca="1">_xlfn.IFNA(IF($B39="Blue",VLOOKUP('team lookup'!$A39,q_match_data,157),VLOOKUP('team lookup'!$A39,q_match_data,208)),"")</f>
        <v/>
      </c>
      <c r="M39" s="23" t="str">
        <f t="shared" ca="1" si="3"/>
        <v/>
      </c>
      <c r="N39" s="23" t="str">
        <f ca="1">_xlfn.IFNA(IF($B39="Blue",VLOOKUP('team lookup'!$A39,q_match_data,142),VLOOKUP('team lookup'!$A39,q_match_data,193)),"")</f>
        <v/>
      </c>
      <c r="O39" s="23" t="str">
        <f ca="1">_xlfn.IFNA(IF($B39="Blue",VLOOKUP('team lookup'!$A39,q_match_data,141),VLOOKUP('team lookup'!$A39,q_match_data,192)),"")</f>
        <v/>
      </c>
      <c r="P39" s="29" t="str">
        <f t="shared" ca="1" si="4"/>
        <v/>
      </c>
    </row>
    <row r="40" spans="1:16"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t="str">
        <f ca="1">_xlfn.IFNA(IF($B40="Blue",VLOOKUP('team lookup'!$A40,q_match_data,158),VLOOKUP('team lookup'!$A40,q_match_data,209)),"")</f>
        <v/>
      </c>
      <c r="J40" t="str">
        <f ca="1">_xlfn.IFNA(IF($B40="Blue",VLOOKUP('team lookup'!$A40,q_match_data,155),VLOOKUP('team lookup'!$A40,q_match_data,206)),"")</f>
        <v/>
      </c>
      <c r="K40" s="23"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3" t="str">
        <f ca="1">_xlfn.IFNA(IF($B40="Blue",VLOOKUP('team lookup'!$A40,q_match_data,157),VLOOKUP('team lookup'!$A40,q_match_data,208)),"")</f>
        <v/>
      </c>
      <c r="M40" s="23" t="str">
        <f t="shared" ca="1" si="3"/>
        <v/>
      </c>
      <c r="N40" s="23" t="str">
        <f ca="1">_xlfn.IFNA(IF($B40="Blue",VLOOKUP('team lookup'!$A40,q_match_data,142),VLOOKUP('team lookup'!$A40,q_match_data,193)),"")</f>
        <v/>
      </c>
      <c r="O40" s="23" t="str">
        <f ca="1">_xlfn.IFNA(IF($B40="Blue",VLOOKUP('team lookup'!$A40,q_match_data,141),VLOOKUP('team lookup'!$A40,q_match_data,192)),"")</f>
        <v/>
      </c>
      <c r="P40" s="29" t="str">
        <f t="shared" ca="1" si="4"/>
        <v/>
      </c>
    </row>
    <row r="41" spans="1:16"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t="str">
        <f ca="1">_xlfn.IFNA(IF($B41="Blue",VLOOKUP('team lookup'!$A41,q_match_data,158),VLOOKUP('team lookup'!$A41,q_match_data,209)),"")</f>
        <v/>
      </c>
      <c r="J41" t="str">
        <f ca="1">_xlfn.IFNA(IF($B41="Blue",VLOOKUP('team lookup'!$A41,q_match_data,155),VLOOKUP('team lookup'!$A41,q_match_data,206)),"")</f>
        <v/>
      </c>
      <c r="K41" s="23"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3" t="str">
        <f ca="1">_xlfn.IFNA(IF($B41="Blue",VLOOKUP('team lookup'!$A41,q_match_data,157),VLOOKUP('team lookup'!$A41,q_match_data,208)),"")</f>
        <v/>
      </c>
      <c r="M41" s="23" t="str">
        <f t="shared" ca="1" si="3"/>
        <v/>
      </c>
      <c r="N41" s="23" t="str">
        <f ca="1">_xlfn.IFNA(IF($B41="Blue",VLOOKUP('team lookup'!$A41,q_match_data,142),VLOOKUP('team lookup'!$A41,q_match_data,193)),"")</f>
        <v/>
      </c>
      <c r="O41" s="23" t="str">
        <f ca="1">_xlfn.IFNA(IF($B41="Blue",VLOOKUP('team lookup'!$A41,q_match_data,141),VLOOKUP('team lookup'!$A41,q_match_data,192)),"")</f>
        <v/>
      </c>
      <c r="P41" s="29" t="str">
        <f t="shared" ca="1" si="4"/>
        <v/>
      </c>
    </row>
    <row r="42" spans="1:16"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t="str">
        <f ca="1">_xlfn.IFNA(IF($B42="Blue",VLOOKUP('team lookup'!$A42,q_match_data,158),VLOOKUP('team lookup'!$A42,q_match_data,209)),"")</f>
        <v/>
      </c>
      <c r="J42" t="str">
        <f ca="1">_xlfn.IFNA(IF($B42="Blue",VLOOKUP('team lookup'!$A42,q_match_data,155),VLOOKUP('team lookup'!$A42,q_match_data,206)),"")</f>
        <v/>
      </c>
      <c r="K42" s="23"/>
      <c r="L42" s="23" t="str">
        <f ca="1">_xlfn.IFNA(IF($B42="Blue",VLOOKUP('team lookup'!$A42,q_match_data,157),VLOOKUP('team lookup'!$A42,q_match_data,208)),"")</f>
        <v/>
      </c>
      <c r="M42" s="23" t="str">
        <f t="shared" ca="1" si="3"/>
        <v/>
      </c>
      <c r="N42" s="23" t="str">
        <f ca="1">_xlfn.IFNA(IF($B42="Blue",VLOOKUP('team lookup'!$A42,q_match_data,142),VLOOKUP('team lookup'!$A42,q_match_data,193)),"")</f>
        <v/>
      </c>
      <c r="O42" s="23" t="str">
        <f ca="1">_xlfn.IFNA(IF($B42="Blue",VLOOKUP('team lookup'!$A42,q_match_data,141),VLOOKUP('team lookup'!$A42,q_match_data,192)),"")</f>
        <v/>
      </c>
      <c r="P42" s="29" t="str">
        <f t="shared" ca="1" si="4"/>
        <v/>
      </c>
    </row>
    <row r="43" spans="1:16"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t="str">
        <f ca="1">_xlfn.IFNA(IF($B43="Blue",VLOOKUP('team lookup'!$A43,q_match_data,158),VLOOKUP('team lookup'!$A43,q_match_data,209)),"")</f>
        <v/>
      </c>
      <c r="J43" t="str">
        <f ca="1">_xlfn.IFNA(IF($B43="Blue",VLOOKUP('team lookup'!$A43,q_match_data,155),VLOOKUP('team lookup'!$A43,q_match_data,206)),"")</f>
        <v/>
      </c>
      <c r="K43" s="23" t="str">
        <f ca="1">_xlfn.IFNA(1-1/(1+10^((VLOOKUP($A$2,'predicted contributions sorted'!$A$3:$BD$120,52) +VLOOKUP($D43,'predicted contributions sorted'!$A$3:$BD$120,52)+VLOOKUP($E43,'predicted contributions sorted'!$A$3:$BD$120,52)-VLOOKUP($F43,'predicted contributions sorted'!$A$3:$BD$120,52)-VLOOKUP($G43,'predicted contributions sorted'!$A$3:$BD$120,52)-VLOOKUP($H43,'predicted contributions sorted'!$A$3:$BD$120,52))/400)),"")</f>
        <v/>
      </c>
      <c r="L43" s="23" t="str">
        <f ca="1">_xlfn.IFNA(IF($B43="Blue",VLOOKUP('team lookup'!$A43,q_match_data,157),VLOOKUP('team lookup'!$A43,q_match_data,208)),"")</f>
        <v/>
      </c>
      <c r="M43" s="23" t="str">
        <f t="shared" ca="1" si="3"/>
        <v/>
      </c>
      <c r="N43" s="23" t="str">
        <f ca="1">_xlfn.IFNA(IF($B43="Blue",VLOOKUP('team lookup'!$A43,q_match_data,142),VLOOKUP('team lookup'!$A43,q_match_data,193)),"")</f>
        <v/>
      </c>
      <c r="O43" s="23" t="str">
        <f ca="1">_xlfn.IFNA(IF($B43="Blue",VLOOKUP('team lookup'!$A43,q_match_data,141),VLOOKUP('team lookup'!$A43,q_match_data,192)),"")</f>
        <v/>
      </c>
      <c r="P43" s="29" t="str">
        <f t="shared" ca="1" si="4"/>
        <v/>
      </c>
    </row>
    <row r="44" spans="1:16"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t="str">
        <f ca="1">_xlfn.IFNA(IF($B44="Blue",VLOOKUP('team lookup'!$A44,q_match_data,158),VLOOKUP('team lookup'!$A44,q_match_data,209)),"")</f>
        <v/>
      </c>
      <c r="J44" t="str">
        <f ca="1">_xlfn.IFNA(IF($B44="Blue",VLOOKUP('team lookup'!$A44,q_match_data,155),VLOOKUP('team lookup'!$A44,q_match_data,206)),"")</f>
        <v/>
      </c>
      <c r="K44" s="23"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3" t="str">
        <f ca="1">_xlfn.IFNA(IF($B44="Blue",VLOOKUP('team lookup'!$A44,q_match_data,157),VLOOKUP('team lookup'!$A44,q_match_data,208)),"")</f>
        <v/>
      </c>
      <c r="M44" s="23" t="str">
        <f t="shared" ca="1" si="3"/>
        <v/>
      </c>
      <c r="N44" s="23" t="str">
        <f ca="1">_xlfn.IFNA(IF($B44="Blue",VLOOKUP('team lookup'!$A44,q_match_data,142),VLOOKUP('team lookup'!$A44,q_match_data,193)),"")</f>
        <v/>
      </c>
      <c r="O44" s="23" t="str">
        <f ca="1">_xlfn.IFNA(IF($B44="Blue",VLOOKUP('team lookup'!$A44,q_match_data,141),VLOOKUP('team lookup'!$A44,q_match_data,192)),"")</f>
        <v/>
      </c>
      <c r="P44" s="29" t="str">
        <f t="shared" ca="1" si="4"/>
        <v/>
      </c>
    </row>
    <row r="45" spans="1:16"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t="str">
        <f ca="1">_xlfn.IFNA(IF($B45="Blue",VLOOKUP('team lookup'!$A45,q_match_data,158),VLOOKUP('team lookup'!$A45,q_match_data,209)),"")</f>
        <v/>
      </c>
      <c r="J45" t="str">
        <f ca="1">_xlfn.IFNA(IF($B45="Blue",VLOOKUP('team lookup'!$A45,q_match_data,155),VLOOKUP('team lookup'!$A45,q_match_data,206)),"")</f>
        <v/>
      </c>
      <c r="K45" s="23"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3" t="str">
        <f ca="1">_xlfn.IFNA(IF($B45="Blue",VLOOKUP('team lookup'!$A45,q_match_data,157),VLOOKUP('team lookup'!$A45,q_match_data,208)),"")</f>
        <v/>
      </c>
      <c r="M45" s="23" t="str">
        <f t="shared" ca="1" si="3"/>
        <v/>
      </c>
      <c r="N45" s="23" t="str">
        <f ca="1">_xlfn.IFNA(IF($B45="Blue",VLOOKUP('team lookup'!$A45,q_match_data,142),VLOOKUP('team lookup'!$A45,q_match_data,193)),"")</f>
        <v/>
      </c>
      <c r="O45" s="23" t="str">
        <f ca="1">_xlfn.IFNA(IF($B45="Blue",VLOOKUP('team lookup'!$A45,q_match_data,141),VLOOKUP('team lookup'!$A45,q_match_data,192)),"")</f>
        <v/>
      </c>
      <c r="P45" s="29" t="str">
        <f t="shared" ca="1" si="4"/>
        <v/>
      </c>
    </row>
    <row r="46" spans="1:16"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t="str">
        <f ca="1">_xlfn.IFNA(IF($B46="Blue",VLOOKUP('team lookup'!$A46,q_match_data,158),VLOOKUP('team lookup'!$A46,q_match_data,209)),"")</f>
        <v/>
      </c>
      <c r="J46" t="str">
        <f ca="1">_xlfn.IFNA(IF($B46="Blue",VLOOKUP('team lookup'!$A46,q_match_data,155),VLOOKUP('team lookup'!$A46,q_match_data,206)),"")</f>
        <v/>
      </c>
      <c r="K46" s="23"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3" t="str">
        <f ca="1">_xlfn.IFNA(IF($B46="Blue",VLOOKUP('team lookup'!$A46,q_match_data,157),VLOOKUP('team lookup'!$A46,q_match_data,208)),"")</f>
        <v/>
      </c>
      <c r="M46" s="23" t="str">
        <f t="shared" ca="1" si="3"/>
        <v/>
      </c>
      <c r="N46" s="23" t="str">
        <f ca="1">_xlfn.IFNA(IF($B46="Blue",VLOOKUP('team lookup'!$A46,q_match_data,142),VLOOKUP('team lookup'!$A46,q_match_data,193)),"")</f>
        <v/>
      </c>
      <c r="O46" s="23" t="str">
        <f ca="1">_xlfn.IFNA(IF($B46="Blue",VLOOKUP('team lookup'!$A46,q_match_data,141),VLOOKUP('team lookup'!$A46,q_match_data,192)),"")</f>
        <v/>
      </c>
      <c r="P46" s="29" t="str">
        <f t="shared" ca="1" si="4"/>
        <v/>
      </c>
    </row>
    <row r="47" spans="1:16" x14ac:dyDescent="0.25">
      <c r="I47" t="str">
        <f>_xlfn.IFNA(IF($B47="Blue",VLOOKUP('team lookup'!$A47,q_match_data,158),VLOOKUP('team lookup'!$A47,q_match_data,209)),"")</f>
        <v/>
      </c>
      <c r="J47" t="str">
        <f>_xlfn.IFNA(IF($B47="Blue",VLOOKUP('team lookup'!$A47,q_match_data,155),VLOOKUP('team lookup'!$A47,q_match_data,206)),"")</f>
        <v/>
      </c>
      <c r="L47" s="23" t="str">
        <f>_xlfn.IFNA(IF($B47="Blue",VLOOKUP('team lookup'!$A47,q_match_data,157),VLOOKUP('team lookup'!$A47,q_match_data,208)),"")</f>
        <v/>
      </c>
      <c r="M47" s="23" t="str">
        <f t="shared" si="3"/>
        <v/>
      </c>
    </row>
    <row r="48" spans="1:16" x14ac:dyDescent="0.25">
      <c r="A48" t="s">
        <v>76</v>
      </c>
      <c r="B48" t="s">
        <v>77</v>
      </c>
    </row>
    <row r="49" spans="1:2" x14ac:dyDescent="0.25">
      <c r="A49" t="s">
        <v>82</v>
      </c>
      <c r="B49" s="26">
        <f>VLOOKUP($A$2,'predicted rankings sorted'!$A$3:$GZ$200,3,FALSE)</f>
        <v>1</v>
      </c>
    </row>
    <row r="50" spans="1:2" x14ac:dyDescent="0.25">
      <c r="A50" t="s">
        <v>83</v>
      </c>
      <c r="B50" s="26">
        <f>VLOOKUP($A$2,'predicted rankings sorted'!$A$3:$GZ$200,4,FALSE)</f>
        <v>1</v>
      </c>
    </row>
    <row r="51" spans="1:2" x14ac:dyDescent="0.25">
      <c r="A51" t="s">
        <v>84</v>
      </c>
      <c r="B51" s="26">
        <f>VLOOKUP($A$2,'predicted rankings sorted'!$A$3:$GZ$200,5,FALSE)</f>
        <v>1</v>
      </c>
    </row>
    <row r="52" spans="1:2" x14ac:dyDescent="0.25">
      <c r="A52" t="s">
        <v>85</v>
      </c>
      <c r="B52" s="26">
        <f>VLOOKUP($A$2,'predicted rankings sorted'!$A$3:$GZ$200,6,FALSE)</f>
        <v>1</v>
      </c>
    </row>
    <row r="53" spans="1:2" x14ac:dyDescent="0.25">
      <c r="A53">
        <v>1</v>
      </c>
      <c r="B53" s="26">
        <f>VLOOKUP($A$2,'predicted rankings sorted'!$A$3:$GZ$200,A53+6,FALSE)</f>
        <v>0</v>
      </c>
    </row>
    <row r="54" spans="1:2" x14ac:dyDescent="0.25">
      <c r="A54">
        <v>2</v>
      </c>
      <c r="B54" s="26">
        <f>VLOOKUP($A$2,'predicted rankings sorted'!$A$3:$GZ$200,A54+6,FALSE)</f>
        <v>0</v>
      </c>
    </row>
    <row r="55" spans="1:2" x14ac:dyDescent="0.25">
      <c r="A55">
        <v>3</v>
      </c>
      <c r="B55" s="26">
        <f>VLOOKUP($A$2,'predicted rankings sorted'!$A$3:$GZ$200,A55+6,FALSE)</f>
        <v>0</v>
      </c>
    </row>
    <row r="56" spans="1:2" x14ac:dyDescent="0.25">
      <c r="A56">
        <v>4</v>
      </c>
      <c r="B56" s="26">
        <f>VLOOKUP($A$2,'predicted rankings sorted'!$A$3:$GZ$200,A56+6,FALSE)</f>
        <v>0</v>
      </c>
    </row>
    <row r="57" spans="1:2" x14ac:dyDescent="0.25">
      <c r="A57">
        <v>5</v>
      </c>
      <c r="B57" s="26">
        <f>VLOOKUP($A$2,'predicted rankings sorted'!$A$3:$GZ$200,A57+6,FALSE)</f>
        <v>1</v>
      </c>
    </row>
    <row r="58" spans="1:2" x14ac:dyDescent="0.25">
      <c r="A58">
        <v>6</v>
      </c>
      <c r="B58" s="26">
        <f>VLOOKUP($A$2,'predicted rankings sorted'!$A$3:$GZ$200,A58+6,FALSE)</f>
        <v>0</v>
      </c>
    </row>
    <row r="59" spans="1:2" x14ac:dyDescent="0.25">
      <c r="A59">
        <v>7</v>
      </c>
      <c r="B59" s="26">
        <f>VLOOKUP($A$2,'predicted rankings sorted'!$A$3:$GZ$200,A59+6,FALSE)</f>
        <v>0</v>
      </c>
    </row>
    <row r="60" spans="1:2" x14ac:dyDescent="0.25">
      <c r="A60">
        <v>8</v>
      </c>
      <c r="B60" s="26">
        <f>VLOOKUP($A$2,'predicted rankings sorted'!$A$3:$GZ$200,A60+6,FALSE)</f>
        <v>0</v>
      </c>
    </row>
    <row r="61" spans="1:2" x14ac:dyDescent="0.25">
      <c r="A61">
        <v>9</v>
      </c>
      <c r="B61" s="26">
        <f>VLOOKUP($A$2,'predicted rankings sorted'!$A$3:$GZ$200,A61+6,FALSE)</f>
        <v>0</v>
      </c>
    </row>
    <row r="62" spans="1:2" x14ac:dyDescent="0.25">
      <c r="A62">
        <v>10</v>
      </c>
      <c r="B62" s="26">
        <f>VLOOKUP($A$2,'predicted rankings sorted'!$A$3:$GZ$200,A62+6,FALSE)</f>
        <v>0</v>
      </c>
    </row>
    <row r="63" spans="1:2" x14ac:dyDescent="0.25">
      <c r="A63">
        <v>11</v>
      </c>
      <c r="B63" s="26">
        <f>VLOOKUP($A$2,'predicted rankings sorted'!$A$3:$GZ$200,A63+6,FALSE)</f>
        <v>0</v>
      </c>
    </row>
    <row r="64" spans="1:2" x14ac:dyDescent="0.25">
      <c r="A64">
        <v>12</v>
      </c>
      <c r="B64" s="26">
        <f>VLOOKUP($A$2,'predicted rankings sorted'!$A$3:$GZ$200,A64+6,FALSE)</f>
        <v>0</v>
      </c>
    </row>
    <row r="65" spans="1:2" x14ac:dyDescent="0.25">
      <c r="A65">
        <v>13</v>
      </c>
      <c r="B65" s="26">
        <f>VLOOKUP($A$2,'predicted rankings sorted'!$A$3:$GZ$200,A65+6,FALSE)</f>
        <v>0</v>
      </c>
    </row>
    <row r="66" spans="1:2" x14ac:dyDescent="0.25">
      <c r="A66">
        <v>14</v>
      </c>
      <c r="B66" s="26">
        <f>VLOOKUP($A$2,'predicted rankings sorted'!$A$3:$GZ$200,A66+6,FALSE)</f>
        <v>0</v>
      </c>
    </row>
    <row r="67" spans="1:2" x14ac:dyDescent="0.25">
      <c r="A67">
        <v>15</v>
      </c>
      <c r="B67" s="26">
        <f>VLOOKUP($A$2,'predicted rankings sorted'!$A$3:$GZ$200,A67+6,FALSE)</f>
        <v>0</v>
      </c>
    </row>
    <row r="68" spans="1:2" x14ac:dyDescent="0.25">
      <c r="A68">
        <v>16</v>
      </c>
      <c r="B68" s="26">
        <f>VLOOKUP($A$2,'predicted rankings sorted'!$A$3:$GZ$200,A68+6,FALSE)</f>
        <v>0</v>
      </c>
    </row>
    <row r="69" spans="1:2" x14ac:dyDescent="0.25">
      <c r="A69">
        <v>17</v>
      </c>
      <c r="B69" s="26">
        <f>VLOOKUP($A$2,'predicted rankings sorted'!$A$3:$GZ$200,A69+6,FALSE)</f>
        <v>0</v>
      </c>
    </row>
    <row r="70" spans="1:2" x14ac:dyDescent="0.25">
      <c r="A70">
        <v>18</v>
      </c>
      <c r="B70" s="26">
        <f>VLOOKUP($A$2,'predicted rankings sorted'!$A$3:$GZ$200,A70+6,FALSE)</f>
        <v>0</v>
      </c>
    </row>
    <row r="71" spans="1:2" x14ac:dyDescent="0.25">
      <c r="A71">
        <v>19</v>
      </c>
      <c r="B71" s="26">
        <f>VLOOKUP($A$2,'predicted rankings sorted'!$A$3:$GZ$200,A71+6,FALSE)</f>
        <v>0</v>
      </c>
    </row>
    <row r="72" spans="1:2" x14ac:dyDescent="0.25">
      <c r="A72">
        <v>20</v>
      </c>
      <c r="B72" s="26">
        <f>VLOOKUP($A$2,'predicted rankings sorted'!$A$3:$GZ$200,A72+6,FALSE)</f>
        <v>0</v>
      </c>
    </row>
    <row r="73" spans="1:2" x14ac:dyDescent="0.25">
      <c r="A73">
        <v>21</v>
      </c>
      <c r="B73" s="26">
        <f>VLOOKUP($A$2,'predicted rankings sorted'!$A$3:$GZ$200,A73+6,FALSE)</f>
        <v>0</v>
      </c>
    </row>
    <row r="74" spans="1:2" x14ac:dyDescent="0.25">
      <c r="A74">
        <v>22</v>
      </c>
      <c r="B74" s="26">
        <f>VLOOKUP($A$2,'predicted rankings sorted'!$A$3:$GZ$200,A74+6,FALSE)</f>
        <v>0</v>
      </c>
    </row>
    <row r="75" spans="1:2" x14ac:dyDescent="0.25">
      <c r="A75">
        <v>23</v>
      </c>
      <c r="B75" s="26">
        <f>VLOOKUP($A$2,'predicted rankings sorted'!$A$3:$GZ$200,A75+6,FALSE)</f>
        <v>0</v>
      </c>
    </row>
    <row r="76" spans="1:2" x14ac:dyDescent="0.25">
      <c r="A76">
        <v>24</v>
      </c>
      <c r="B76" s="26">
        <f>VLOOKUP($A$2,'predicted rankings sorted'!$A$3:$GZ$200,A76+6,FALSE)</f>
        <v>0</v>
      </c>
    </row>
    <row r="77" spans="1:2" x14ac:dyDescent="0.25">
      <c r="A77">
        <v>25</v>
      </c>
      <c r="B77" s="26">
        <f>VLOOKUP($A$2,'predicted rankings sorted'!$A$3:$GZ$200,A77+6,FALSE)</f>
        <v>0</v>
      </c>
    </row>
    <row r="78" spans="1:2" x14ac:dyDescent="0.25">
      <c r="A78">
        <v>26</v>
      </c>
      <c r="B78" s="26">
        <f>VLOOKUP($A$2,'predicted rankings sorted'!$A$3:$GZ$200,A78+6,FALSE)</f>
        <v>0</v>
      </c>
    </row>
    <row r="79" spans="1:2" x14ac:dyDescent="0.25">
      <c r="A79">
        <v>27</v>
      </c>
      <c r="B79" s="26">
        <f>VLOOKUP($A$2,'predicted rankings sorted'!$A$3:$GZ$200,A79+6,FALSE)</f>
        <v>0</v>
      </c>
    </row>
    <row r="80" spans="1:2" x14ac:dyDescent="0.25">
      <c r="A80">
        <v>28</v>
      </c>
      <c r="B80" s="26">
        <f>VLOOKUP($A$2,'predicted rankings sorted'!$A$3:$GZ$200,A80+6,FALSE)</f>
        <v>0</v>
      </c>
    </row>
    <row r="81" spans="1:2" x14ac:dyDescent="0.25">
      <c r="A81">
        <v>29</v>
      </c>
      <c r="B81" s="26">
        <f>VLOOKUP($A$2,'predicted rankings sorted'!$A$3:$GZ$200,A81+6,FALSE)</f>
        <v>0</v>
      </c>
    </row>
    <row r="82" spans="1:2" x14ac:dyDescent="0.25">
      <c r="A82">
        <v>30</v>
      </c>
      <c r="B82" s="26">
        <f>VLOOKUP($A$2,'predicted rankings sorted'!$A$3:$GZ$200,A82+6,FALSE)</f>
        <v>0</v>
      </c>
    </row>
    <row r="83" spans="1:2" x14ac:dyDescent="0.25">
      <c r="A83">
        <v>31</v>
      </c>
      <c r="B83" s="26">
        <f>VLOOKUP($A$2,'predicted rankings sorted'!$A$3:$GZ$200,A83+6,FALSE)</f>
        <v>0</v>
      </c>
    </row>
    <row r="84" spans="1:2" x14ac:dyDescent="0.25">
      <c r="A84">
        <v>32</v>
      </c>
      <c r="B84" s="26">
        <f>VLOOKUP($A$2,'predicted rankings sorted'!$A$3:$GZ$200,A84+6,FALSE)</f>
        <v>0</v>
      </c>
    </row>
    <row r="85" spans="1:2" x14ac:dyDescent="0.25">
      <c r="A85">
        <v>33</v>
      </c>
      <c r="B85" s="26">
        <f>VLOOKUP($A$2,'predicted rankings sorted'!$A$3:$GZ$200,A85+6,FALSE)</f>
        <v>0</v>
      </c>
    </row>
    <row r="86" spans="1:2" x14ac:dyDescent="0.25">
      <c r="A86">
        <v>34</v>
      </c>
      <c r="B86" s="26">
        <f>VLOOKUP($A$2,'predicted rankings sorted'!$A$3:$GZ$200,A86+6,FALSE)</f>
        <v>0</v>
      </c>
    </row>
    <row r="87" spans="1:2" x14ac:dyDescent="0.25">
      <c r="A87">
        <v>35</v>
      </c>
      <c r="B87" s="26">
        <f>VLOOKUP($A$2,'predicted rankings sorted'!$A$3:$GZ$200,A87+6,FALSE)</f>
        <v>0</v>
      </c>
    </row>
    <row r="88" spans="1:2" x14ac:dyDescent="0.25">
      <c r="A88">
        <v>36</v>
      </c>
      <c r="B88" s="26">
        <f>VLOOKUP($A$2,'predicted rankings sorted'!$A$3:$GZ$200,A88+6,FALSE)</f>
        <v>0</v>
      </c>
    </row>
    <row r="89" spans="1:2" x14ac:dyDescent="0.25">
      <c r="A89">
        <v>37</v>
      </c>
      <c r="B89" s="26">
        <f>VLOOKUP($A$2,'predicted rankings sorted'!$A$3:$GZ$200,A89+6,FALSE)</f>
        <v>0</v>
      </c>
    </row>
    <row r="90" spans="1:2" x14ac:dyDescent="0.25">
      <c r="A90">
        <v>38</v>
      </c>
      <c r="B90" s="26">
        <f>VLOOKUP($A$2,'predicted rankings sorted'!$A$3:$GZ$200,A90+6,FALSE)</f>
        <v>0</v>
      </c>
    </row>
    <row r="91" spans="1:2" x14ac:dyDescent="0.25">
      <c r="A91">
        <v>39</v>
      </c>
      <c r="B91" s="26">
        <f>VLOOKUP($A$2,'predicted rankings sorted'!$A$3:$GZ$200,A91+6,FALSE)</f>
        <v>0</v>
      </c>
    </row>
    <row r="92" spans="1:2" x14ac:dyDescent="0.25">
      <c r="A92">
        <v>40</v>
      </c>
      <c r="B92" s="26">
        <f>VLOOKUP($A$2,'predicted rankings sorted'!$A$3:$GZ$200,A92+6,FALSE)</f>
        <v>0</v>
      </c>
    </row>
    <row r="93" spans="1:2" x14ac:dyDescent="0.25">
      <c r="A93">
        <v>41</v>
      </c>
      <c r="B93" s="26">
        <f>VLOOKUP($A$2,'predicted rankings sorted'!$A$3:$GZ$200,A93+6,FALSE)</f>
        <v>0</v>
      </c>
    </row>
    <row r="94" spans="1:2" x14ac:dyDescent="0.25">
      <c r="A94">
        <v>42</v>
      </c>
      <c r="B94" s="26">
        <f>VLOOKUP($A$2,'predicted rankings sorted'!$A$3:$GZ$200,A94+6,FALSE)</f>
        <v>0</v>
      </c>
    </row>
    <row r="95" spans="1:2" x14ac:dyDescent="0.25">
      <c r="A95">
        <v>43</v>
      </c>
      <c r="B95" s="26">
        <f>VLOOKUP($A$2,'predicted rankings sorted'!$A$3:$GZ$200,A95+6,FALSE)</f>
        <v>0</v>
      </c>
    </row>
    <row r="96" spans="1:2" x14ac:dyDescent="0.25">
      <c r="A96">
        <v>44</v>
      </c>
      <c r="B96" s="26">
        <f>VLOOKUP($A$2,'predicted rankings sorted'!$A$3:$GZ$200,A96+6,FALSE)</f>
        <v>0</v>
      </c>
    </row>
    <row r="97" spans="1:2" x14ac:dyDescent="0.25">
      <c r="A97">
        <v>45</v>
      </c>
      <c r="B97" s="26">
        <f>VLOOKUP($A$2,'predicted rankings sorted'!$A$3:$GZ$200,A97+6,FALSE)</f>
        <v>0</v>
      </c>
    </row>
    <row r="98" spans="1:2" x14ac:dyDescent="0.25">
      <c r="A98">
        <v>46</v>
      </c>
      <c r="B98" s="26">
        <f>VLOOKUP($A$2,'predicted rankings sorted'!$A$3:$GZ$200,A98+6,FALSE)</f>
        <v>0</v>
      </c>
    </row>
    <row r="99" spans="1:2" x14ac:dyDescent="0.25">
      <c r="A99">
        <v>47</v>
      </c>
      <c r="B99" s="26">
        <f>VLOOKUP($A$2,'predicted rankings sorted'!$A$3:$GZ$200,A99+6,FALSE)</f>
        <v>0</v>
      </c>
    </row>
    <row r="100" spans="1:2" x14ac:dyDescent="0.25">
      <c r="A100">
        <v>48</v>
      </c>
      <c r="B100" s="26">
        <f>VLOOKUP($A$2,'predicted rankings sorted'!$A$3:$GZ$200,A100+6,FALSE)</f>
        <v>0</v>
      </c>
    </row>
    <row r="101" spans="1:2" x14ac:dyDescent="0.25">
      <c r="A101">
        <v>49</v>
      </c>
      <c r="B101" s="26">
        <f>VLOOKUP($A$2,'predicted rankings sorted'!$A$3:$GZ$200,A101+6,FALSE)</f>
        <v>0</v>
      </c>
    </row>
    <row r="102" spans="1:2" x14ac:dyDescent="0.25">
      <c r="A102">
        <v>50</v>
      </c>
      <c r="B102" s="26">
        <f>VLOOKUP($A$2,'predicted rankings sorted'!$A$3:$GZ$200,A102+6,FALSE)</f>
        <v>0</v>
      </c>
    </row>
    <row r="103" spans="1:2" x14ac:dyDescent="0.25">
      <c r="A103">
        <v>51</v>
      </c>
      <c r="B103" s="26">
        <f>VLOOKUP($A$2,'predicted rankings sorted'!$A$3:$GZ$200,A103+6,FALSE)</f>
        <v>0</v>
      </c>
    </row>
    <row r="104" spans="1:2" x14ac:dyDescent="0.25">
      <c r="A104">
        <v>52</v>
      </c>
      <c r="B104" s="26">
        <f>VLOOKUP($A$2,'predicted rankings sorted'!$A$3:$GZ$200,A104+6,FALSE)</f>
        <v>0</v>
      </c>
    </row>
    <row r="105" spans="1:2" x14ac:dyDescent="0.25">
      <c r="A105">
        <v>53</v>
      </c>
      <c r="B105" s="26">
        <f>VLOOKUP($A$2,'predicted rankings sorted'!$A$3:$GZ$200,A105+6,FALSE)</f>
        <v>0</v>
      </c>
    </row>
    <row r="106" spans="1:2" x14ac:dyDescent="0.25">
      <c r="A106">
        <v>54</v>
      </c>
      <c r="B106" s="26">
        <f>VLOOKUP($A$2,'predicted rankings sorted'!$A$3:$GZ$200,A106+6,FALSE)</f>
        <v>0</v>
      </c>
    </row>
    <row r="107" spans="1:2" x14ac:dyDescent="0.25">
      <c r="A107">
        <v>55</v>
      </c>
      <c r="B107" s="26">
        <f>VLOOKUP($A$2,'predicted rankings sorted'!$A$3:$GZ$200,A107+6,FALSE)</f>
        <v>0</v>
      </c>
    </row>
    <row r="108" spans="1:2" x14ac:dyDescent="0.25">
      <c r="A108">
        <v>56</v>
      </c>
      <c r="B108" s="26">
        <f>VLOOKUP($A$2,'predicted rankings sorted'!$A$3:$GZ$200,A108+6,FALSE)</f>
        <v>0</v>
      </c>
    </row>
    <row r="109" spans="1:2" x14ac:dyDescent="0.25">
      <c r="A109">
        <v>57</v>
      </c>
      <c r="B109" s="26">
        <f>VLOOKUP($A$2,'predicted rankings sorted'!$A$3:$GZ$200,A109+6,FALSE)</f>
        <v>0</v>
      </c>
    </row>
    <row r="110" spans="1:2" x14ac:dyDescent="0.25">
      <c r="A110">
        <v>58</v>
      </c>
      <c r="B110" s="26">
        <f>VLOOKUP($A$2,'predicted rankings sorted'!$A$3:$GZ$200,A110+6,FALSE)</f>
        <v>0</v>
      </c>
    </row>
    <row r="111" spans="1:2" x14ac:dyDescent="0.25">
      <c r="A111">
        <v>59</v>
      </c>
      <c r="B111" s="26">
        <f>VLOOKUP($A$2,'predicted rankings sorted'!$A$3:$GZ$200,A111+6,FALSE)</f>
        <v>0</v>
      </c>
    </row>
    <row r="112" spans="1:2" x14ac:dyDescent="0.25">
      <c r="A112">
        <v>60</v>
      </c>
      <c r="B112" s="26">
        <f>VLOOKUP($A$2,'predicted rankings sorted'!$A$3:$GZ$200,A112+6,FALSE)</f>
        <v>0</v>
      </c>
    </row>
    <row r="113" spans="1:2" x14ac:dyDescent="0.25">
      <c r="A113">
        <v>61</v>
      </c>
      <c r="B113" s="26">
        <f>VLOOKUP($A$2,'predicted rankings sorted'!$A$3:$GZ$200,A113+6,FALSE)</f>
        <v>0</v>
      </c>
    </row>
    <row r="114" spans="1:2" x14ac:dyDescent="0.25">
      <c r="A114">
        <v>62</v>
      </c>
      <c r="B114" s="26">
        <f>VLOOKUP($A$2,'predicted rankings sorted'!$A$3:$GZ$200,A114+6,FALSE)</f>
        <v>0</v>
      </c>
    </row>
    <row r="115" spans="1:2" x14ac:dyDescent="0.25">
      <c r="A115">
        <v>63</v>
      </c>
      <c r="B115" s="26">
        <f>VLOOKUP($A$2,'predicted rankings sorted'!$A$3:$GZ$200,A115+6,FALSE)</f>
        <v>0</v>
      </c>
    </row>
    <row r="116" spans="1:2" x14ac:dyDescent="0.25">
      <c r="A116">
        <v>64</v>
      </c>
      <c r="B116" s="26">
        <f>VLOOKUP($A$2,'predicted rankings sorted'!$A$3:$GZ$200,A116+6,FALSE)</f>
        <v>0</v>
      </c>
    </row>
    <row r="117" spans="1:2" x14ac:dyDescent="0.25">
      <c r="A117">
        <v>65</v>
      </c>
      <c r="B117" s="26">
        <f>VLOOKUP($A$2,'predicted rankings sorted'!$A$3:$GZ$200,A117+6,FALSE)</f>
        <v>0</v>
      </c>
    </row>
    <row r="118" spans="1:2" x14ac:dyDescent="0.25">
      <c r="A118">
        <v>66</v>
      </c>
      <c r="B118" s="26">
        <f>VLOOKUP($A$2,'predicted rankings sorted'!$A$3:$GZ$200,A118+6,FALSE)</f>
        <v>0</v>
      </c>
    </row>
    <row r="119" spans="1:2" x14ac:dyDescent="0.25">
      <c r="A119">
        <v>67</v>
      </c>
      <c r="B119" s="26">
        <f>VLOOKUP($A$2,'predicted rankings sorted'!$A$3:$GZ$200,A119+6,FALSE)</f>
        <v>0</v>
      </c>
    </row>
    <row r="120" spans="1:2" x14ac:dyDescent="0.25">
      <c r="A120">
        <v>68</v>
      </c>
      <c r="B120" s="26">
        <f>VLOOKUP($A$2,'predicted rankings sorted'!$A$3:$GZ$200,A120+6,FALSE)</f>
        <v>0</v>
      </c>
    </row>
    <row r="121" spans="1:2" x14ac:dyDescent="0.25">
      <c r="A121">
        <v>69</v>
      </c>
      <c r="B121" s="26">
        <f>VLOOKUP($A$2,'predicted rankings sorted'!$A$3:$GZ$200,A121+6,FALSE)</f>
        <v>0</v>
      </c>
    </row>
    <row r="122" spans="1:2" x14ac:dyDescent="0.25">
      <c r="A122">
        <v>70</v>
      </c>
      <c r="B122" s="26">
        <f>VLOOKUP($A$2,'predicted rankings sorted'!$A$3:$GZ$200,A122+6,FALSE)</f>
        <v>0</v>
      </c>
    </row>
    <row r="123" spans="1:2" x14ac:dyDescent="0.25">
      <c r="A123">
        <v>71</v>
      </c>
      <c r="B123" s="26">
        <f>VLOOKUP($A$2,'predicted rankings sorted'!$A$3:$GZ$200,A123+6,FALSE)</f>
        <v>0</v>
      </c>
    </row>
    <row r="124" spans="1:2" x14ac:dyDescent="0.25">
      <c r="A124">
        <v>72</v>
      </c>
      <c r="B124" s="26">
        <f>VLOOKUP($A$2,'predicted rankings sorted'!$A$3:$GZ$200,A124+6,FALSE)</f>
        <v>0</v>
      </c>
    </row>
    <row r="125" spans="1:2" x14ac:dyDescent="0.25">
      <c r="A125">
        <v>73</v>
      </c>
      <c r="B125" s="26">
        <f>VLOOKUP($A$2,'predicted rankings sorted'!$A$3:$GZ$200,A125+6,FALSE)</f>
        <v>0</v>
      </c>
    </row>
    <row r="126" spans="1:2" x14ac:dyDescent="0.25">
      <c r="A126">
        <v>74</v>
      </c>
      <c r="B126" s="26">
        <f>VLOOKUP($A$2,'predicted rankings sorted'!$A$3:$GZ$200,A126+6,FALSE)</f>
        <v>0</v>
      </c>
    </row>
    <row r="127" spans="1:2" x14ac:dyDescent="0.25">
      <c r="A127">
        <v>75</v>
      </c>
      <c r="B127" s="26">
        <f>VLOOKUP($A$2,'predicted rankings sorted'!$A$3:$GZ$200,A127+6,FALSE)</f>
        <v>0</v>
      </c>
    </row>
    <row r="128" spans="1:2" x14ac:dyDescent="0.25">
      <c r="A128">
        <v>76</v>
      </c>
      <c r="B128" s="26">
        <f>VLOOKUP($A$2,'predicted rankings sorted'!$A$3:$GZ$200,A128+6,FALSE)</f>
        <v>0</v>
      </c>
    </row>
    <row r="129" spans="1:2" x14ac:dyDescent="0.25">
      <c r="A129">
        <v>77</v>
      </c>
      <c r="B129" s="26">
        <f>VLOOKUP($A$2,'predicted rankings sorted'!$A$3:$GZ$200,A129+6,FALSE)</f>
        <v>0</v>
      </c>
    </row>
    <row r="130" spans="1:2" x14ac:dyDescent="0.25">
      <c r="A130">
        <v>78</v>
      </c>
      <c r="B130" s="26">
        <f>VLOOKUP($A$2,'predicted rankings sorted'!$A$3:$GZ$200,A130+6,FALSE)</f>
        <v>0</v>
      </c>
    </row>
    <row r="131" spans="1:2" x14ac:dyDescent="0.25">
      <c r="A131">
        <v>79</v>
      </c>
      <c r="B131" s="26">
        <f>VLOOKUP($A$2,'predicted rankings sorted'!$A$3:$GZ$200,A131+6,FALSE)</f>
        <v>0</v>
      </c>
    </row>
    <row r="132" spans="1:2" x14ac:dyDescent="0.25">
      <c r="A132">
        <v>80</v>
      </c>
      <c r="B132" s="26">
        <f>VLOOKUP($A$2,'predicted rankings sorted'!$A$3:$GZ$200,A132+6,FALSE)</f>
        <v>0</v>
      </c>
    </row>
    <row r="133" spans="1:2" x14ac:dyDescent="0.25">
      <c r="A133">
        <v>81</v>
      </c>
      <c r="B133" s="26">
        <f>VLOOKUP($A$2,'predicted rankings sorted'!$A$3:$GZ$200,A133+6,FALSE)</f>
        <v>0</v>
      </c>
    </row>
    <row r="134" spans="1:2" x14ac:dyDescent="0.25">
      <c r="A134">
        <v>82</v>
      </c>
      <c r="B134" s="26">
        <f>VLOOKUP($A$2,'predicted rankings sorted'!$A$3:$GZ$200,A134+6,FALSE)</f>
        <v>0</v>
      </c>
    </row>
    <row r="135" spans="1:2" x14ac:dyDescent="0.25">
      <c r="A135">
        <v>83</v>
      </c>
      <c r="B135" s="26">
        <f>VLOOKUP($A$2,'predicted rankings sorted'!$A$3:$GZ$200,A135+6,FALSE)</f>
        <v>0</v>
      </c>
    </row>
    <row r="136" spans="1:2" x14ac:dyDescent="0.25">
      <c r="A136">
        <v>84</v>
      </c>
      <c r="B136" s="26">
        <f>VLOOKUP($A$2,'predicted rankings sorted'!$A$3:$GZ$200,A136+6,FALSE)</f>
        <v>0</v>
      </c>
    </row>
    <row r="137" spans="1:2" x14ac:dyDescent="0.25">
      <c r="A137">
        <v>85</v>
      </c>
      <c r="B137" s="26">
        <f>VLOOKUP($A$2,'predicted rankings sorted'!$A$3:$GZ$200,A137+6,FALSE)</f>
        <v>0</v>
      </c>
    </row>
    <row r="138" spans="1:2" x14ac:dyDescent="0.25">
      <c r="A138">
        <v>86</v>
      </c>
      <c r="B138" s="26">
        <f>VLOOKUP($A$2,'predicted rankings sorted'!$A$3:$GZ$200,A138+6,FALSE)</f>
        <v>0</v>
      </c>
    </row>
    <row r="139" spans="1:2" x14ac:dyDescent="0.25">
      <c r="A139">
        <v>87</v>
      </c>
      <c r="B139" s="26">
        <f>VLOOKUP($A$2,'predicted rankings sorted'!$A$3:$GZ$200,A139+6,FALSE)</f>
        <v>0</v>
      </c>
    </row>
    <row r="140" spans="1:2" x14ac:dyDescent="0.25">
      <c r="A140">
        <v>88</v>
      </c>
      <c r="B140" s="26">
        <f>VLOOKUP($A$2,'predicted rankings sorted'!$A$3:$GZ$200,A140+6,FALSE)</f>
        <v>0</v>
      </c>
    </row>
    <row r="141" spans="1:2" x14ac:dyDescent="0.25">
      <c r="A141">
        <v>89</v>
      </c>
      <c r="B141" s="26">
        <f>VLOOKUP($A$2,'predicted rankings sorted'!$A$3:$GZ$200,A141+6,FALSE)</f>
        <v>0</v>
      </c>
    </row>
    <row r="142" spans="1:2" x14ac:dyDescent="0.25">
      <c r="A142">
        <v>90</v>
      </c>
      <c r="B142" s="26">
        <f>VLOOKUP($A$2,'predicted rankings sorted'!$A$3:$GZ$200,A142+6,FALSE)</f>
        <v>0</v>
      </c>
    </row>
    <row r="143" spans="1:2" x14ac:dyDescent="0.25">
      <c r="A143">
        <v>91</v>
      </c>
      <c r="B143" s="26">
        <f>VLOOKUP($A$2,'predicted rankings sorted'!$A$3:$GZ$200,A143+6,FALSE)</f>
        <v>0</v>
      </c>
    </row>
    <row r="144" spans="1:2" x14ac:dyDescent="0.25">
      <c r="A144">
        <v>92</v>
      </c>
      <c r="B144" s="26">
        <f>VLOOKUP($A$2,'predicted rankings sorted'!$A$3:$GZ$200,A144+6,FALSE)</f>
        <v>0</v>
      </c>
    </row>
    <row r="145" spans="1:2" x14ac:dyDescent="0.25">
      <c r="A145">
        <v>93</v>
      </c>
      <c r="B145" s="26">
        <f>VLOOKUP($A$2,'predicted rankings sorted'!$A$3:$GZ$200,A145+6,FALSE)</f>
        <v>0</v>
      </c>
    </row>
    <row r="146" spans="1:2" x14ac:dyDescent="0.25">
      <c r="A146">
        <v>94</v>
      </c>
      <c r="B146" s="26">
        <f>VLOOKUP($A$2,'predicted rankings sorted'!$A$3:$GZ$200,A146+6,FALSE)</f>
        <v>0</v>
      </c>
    </row>
    <row r="147" spans="1:2" x14ac:dyDescent="0.25">
      <c r="A147">
        <v>95</v>
      </c>
      <c r="B147" s="26">
        <f>VLOOKUP($A$2,'predicted rankings sorted'!$A$3:$GZ$200,A147+6,FALSE)</f>
        <v>0</v>
      </c>
    </row>
    <row r="148" spans="1:2" x14ac:dyDescent="0.25">
      <c r="A148">
        <v>96</v>
      </c>
      <c r="B148" s="26">
        <f>VLOOKUP($A$2,'predicted rankings sorted'!$A$3:$GZ$200,A148+6,FALSE)</f>
        <v>0</v>
      </c>
    </row>
    <row r="149" spans="1:2" x14ac:dyDescent="0.25">
      <c r="A149">
        <v>97</v>
      </c>
      <c r="B149" s="26">
        <f>VLOOKUP($A$2,'predicted rankings sorted'!$A$3:$GZ$200,A149+6,FALSE)</f>
        <v>0</v>
      </c>
    </row>
    <row r="150" spans="1:2" x14ac:dyDescent="0.25">
      <c r="A150">
        <v>98</v>
      </c>
      <c r="B150" s="26">
        <f>VLOOKUP($A$2,'predicted rankings sorted'!$A$3:$GZ$200,A150+6,FALSE)</f>
        <v>0</v>
      </c>
    </row>
    <row r="151" spans="1:2" x14ac:dyDescent="0.25">
      <c r="A151">
        <v>99</v>
      </c>
      <c r="B151" s="26">
        <f>VLOOKUP($A$2,'predicted rankings sorted'!$A$3:$GZ$200,A151+6,FALSE)</f>
        <v>0</v>
      </c>
    </row>
    <row r="152" spans="1:2" x14ac:dyDescent="0.25">
      <c r="A152">
        <v>100</v>
      </c>
      <c r="B152" s="26">
        <f>VLOOKUP($A$2,'predicted rankings sorted'!$A$3:$GZ$200,A152+6,FALSE)</f>
        <v>0</v>
      </c>
    </row>
    <row r="153" spans="1:2" x14ac:dyDescent="0.25">
      <c r="A153">
        <v>101</v>
      </c>
      <c r="B153" s="26">
        <f>VLOOKUP($A$2,'predicted rankings sorted'!$A$3:$GZ$200,A153+6,FALSE)</f>
        <v>0</v>
      </c>
    </row>
    <row r="154" spans="1:2" x14ac:dyDescent="0.25">
      <c r="A154">
        <v>102</v>
      </c>
      <c r="B154" s="26">
        <f>VLOOKUP($A$2,'predicted rankings sorted'!$A$3:$GZ$200,A154+6,FALSE)</f>
        <v>0</v>
      </c>
    </row>
    <row r="155" spans="1:2" x14ac:dyDescent="0.25">
      <c r="A155">
        <v>103</v>
      </c>
      <c r="B155" s="26">
        <f>VLOOKUP($A$2,'predicted rankings sorted'!$A$3:$GZ$200,A155+6,FALSE)</f>
        <v>0</v>
      </c>
    </row>
    <row r="156" spans="1:2" x14ac:dyDescent="0.25">
      <c r="A156">
        <v>104</v>
      </c>
      <c r="B156" s="26">
        <f>VLOOKUP($A$2,'predicted rankings sorted'!$A$3:$GZ$200,A156+6,FALSE)</f>
        <v>0</v>
      </c>
    </row>
    <row r="157" spans="1:2" x14ac:dyDescent="0.25">
      <c r="A157">
        <v>105</v>
      </c>
      <c r="B157" s="26">
        <f>VLOOKUP($A$2,'predicted rankings sorted'!$A$3:$GZ$200,A157+6,FALSE)</f>
        <v>0</v>
      </c>
    </row>
    <row r="158" spans="1:2" x14ac:dyDescent="0.25">
      <c r="A158">
        <v>106</v>
      </c>
      <c r="B158" s="26">
        <f>VLOOKUP($A$2,'predicted rankings sorted'!$A$3:$GZ$200,A158+6,FALSE)</f>
        <v>0</v>
      </c>
    </row>
    <row r="159" spans="1:2" x14ac:dyDescent="0.25">
      <c r="A159">
        <v>107</v>
      </c>
      <c r="B159" s="26">
        <f>VLOOKUP($A$2,'predicted rankings sorted'!$A$3:$GZ$200,A159+6,FALSE)</f>
        <v>0</v>
      </c>
    </row>
    <row r="160" spans="1:2" x14ac:dyDescent="0.25">
      <c r="A160">
        <v>108</v>
      </c>
      <c r="B160" s="26">
        <f>VLOOKUP($A$2,'predicted rankings sorted'!$A$3:$GZ$200,A160+6,FALSE)</f>
        <v>0</v>
      </c>
    </row>
    <row r="161" spans="1:2" x14ac:dyDescent="0.25">
      <c r="A161">
        <v>109</v>
      </c>
      <c r="B161" s="26">
        <f>VLOOKUP($A$2,'predicted rankings sorted'!$A$3:$GZ$200,A161+6,FALSE)</f>
        <v>0</v>
      </c>
    </row>
    <row r="162" spans="1:2" x14ac:dyDescent="0.25">
      <c r="A162">
        <v>110</v>
      </c>
      <c r="B162" s="26">
        <f>VLOOKUP($A$2,'predicted rankings sorted'!$A$3:$GZ$200,A162+6,FALSE)</f>
        <v>0</v>
      </c>
    </row>
    <row r="163" spans="1:2" x14ac:dyDescent="0.25">
      <c r="A163">
        <v>111</v>
      </c>
      <c r="B163" s="26">
        <f>VLOOKUP($A$2,'predicted rankings sorted'!$A$3:$GZ$200,A163+6,FALSE)</f>
        <v>0</v>
      </c>
    </row>
    <row r="164" spans="1:2" x14ac:dyDescent="0.25">
      <c r="A164">
        <v>112</v>
      </c>
      <c r="B164" s="26">
        <f>VLOOKUP($A$2,'predicted rankings sorted'!$A$3:$GZ$200,A164+6,FALSE)</f>
        <v>0</v>
      </c>
    </row>
    <row r="165" spans="1:2" x14ac:dyDescent="0.25">
      <c r="A165">
        <v>113</v>
      </c>
      <c r="B165" s="26">
        <f>VLOOKUP($A$2,'predicted rankings sorted'!$A$3:$GZ$200,A165+6,FALSE)</f>
        <v>0</v>
      </c>
    </row>
    <row r="166" spans="1:2" x14ac:dyDescent="0.25">
      <c r="A166">
        <v>114</v>
      </c>
      <c r="B166" s="26">
        <f>VLOOKUP($A$2,'predicted rankings sorted'!$A$3:$GZ$200,A166+6,FALSE)</f>
        <v>0</v>
      </c>
    </row>
    <row r="167" spans="1:2" x14ac:dyDescent="0.25">
      <c r="A167">
        <v>115</v>
      </c>
      <c r="B167" s="26">
        <f>VLOOKUP($A$2,'predicted rankings sorted'!$A$3:$GZ$200,A167+6,FALSE)</f>
        <v>0</v>
      </c>
    </row>
    <row r="168" spans="1:2" x14ac:dyDescent="0.25">
      <c r="A168">
        <v>116</v>
      </c>
      <c r="B168" s="26">
        <f>VLOOKUP($A$2,'predicted rankings sorted'!$A$3:$GZ$200,A168+6,FALSE)</f>
        <v>0</v>
      </c>
    </row>
    <row r="169" spans="1:2" x14ac:dyDescent="0.25">
      <c r="A169">
        <v>117</v>
      </c>
      <c r="B169" s="26">
        <f>VLOOKUP($A$2,'predicted rankings sorted'!$A$3:$GZ$200,A169+6,FALSE)</f>
        <v>0</v>
      </c>
    </row>
    <row r="170" spans="1:2" x14ac:dyDescent="0.25">
      <c r="A170">
        <v>118</v>
      </c>
      <c r="B170" s="26">
        <f>VLOOKUP($A$2,'predicted rankings sorted'!$A$3:$GZ$200,A170+6,FALSE)</f>
        <v>0</v>
      </c>
    </row>
    <row r="171" spans="1:2" x14ac:dyDescent="0.25">
      <c r="A171">
        <v>119</v>
      </c>
      <c r="B171" s="26">
        <f>VLOOKUP($A$2,'predicted rankings sorted'!$A$3:$GZ$200,A171+6,FALSE)</f>
        <v>0</v>
      </c>
    </row>
    <row r="172" spans="1:2" x14ac:dyDescent="0.25">
      <c r="A172">
        <v>120</v>
      </c>
      <c r="B172" s="26">
        <f>VLOOKUP($A$2,'predicted rankings sorted'!$A$3:$GZ$200,A172+6,FALSE)</f>
        <v>0</v>
      </c>
    </row>
    <row r="173" spans="1:2" x14ac:dyDescent="0.25">
      <c r="A173">
        <v>121</v>
      </c>
      <c r="B173" s="26">
        <f>VLOOKUP($A$2,'predicted rankings sorted'!$A$3:$GZ$200,A173+6,FALSE)</f>
        <v>0</v>
      </c>
    </row>
    <row r="174" spans="1:2" x14ac:dyDescent="0.25">
      <c r="A174">
        <v>122</v>
      </c>
      <c r="B174" s="26">
        <f>VLOOKUP($A$2,'predicted rankings sorted'!$A$3:$GZ$200,A174+6,FALSE)</f>
        <v>0</v>
      </c>
    </row>
    <row r="175" spans="1:2" x14ac:dyDescent="0.25">
      <c r="A175">
        <v>123</v>
      </c>
      <c r="B175" s="26">
        <f>VLOOKUP($A$2,'predicted rankings sorted'!$A$3:$GZ$200,A175+6,FALSE)</f>
        <v>0</v>
      </c>
    </row>
    <row r="176" spans="1:2" x14ac:dyDescent="0.25">
      <c r="A176">
        <v>124</v>
      </c>
      <c r="B176" s="26">
        <f>VLOOKUP($A$2,'predicted rankings sorted'!$A$3:$GZ$200,A176+6,FALSE)</f>
        <v>0</v>
      </c>
    </row>
    <row r="177" spans="1:2" x14ac:dyDescent="0.25">
      <c r="A177">
        <v>125</v>
      </c>
      <c r="B177" s="26">
        <f>VLOOKUP($A$2,'predicted rankings sorted'!$A$3:$GZ$200,A177+6,FALSE)</f>
        <v>0</v>
      </c>
    </row>
    <row r="178" spans="1:2" x14ac:dyDescent="0.25">
      <c r="A178">
        <v>126</v>
      </c>
      <c r="B178" s="26">
        <f>VLOOKUP($A$2,'predicted rankings sorted'!$A$3:$GZ$200,A178+6,FALSE)</f>
        <v>0</v>
      </c>
    </row>
    <row r="179" spans="1:2" x14ac:dyDescent="0.25">
      <c r="A179">
        <v>127</v>
      </c>
      <c r="B179" s="26">
        <f>VLOOKUP($A$2,'predicted rankings sorted'!$A$3:$GZ$200,A179+6,FALSE)</f>
        <v>0</v>
      </c>
    </row>
    <row r="180" spans="1:2" x14ac:dyDescent="0.25">
      <c r="A180">
        <v>128</v>
      </c>
      <c r="B180" s="26">
        <f>VLOOKUP($A$2,'predicted rankings sorted'!$A$3:$GZ$200,A180+6,FALSE)</f>
        <v>0</v>
      </c>
    </row>
    <row r="181" spans="1:2" x14ac:dyDescent="0.25">
      <c r="A181">
        <v>129</v>
      </c>
      <c r="B181" s="26">
        <f>VLOOKUP($A$2,'predicted rankings sorted'!$A$3:$GZ$200,A181+6,FALSE)</f>
        <v>0</v>
      </c>
    </row>
    <row r="182" spans="1:2" x14ac:dyDescent="0.25">
      <c r="A182">
        <v>130</v>
      </c>
      <c r="B182" s="26">
        <f>VLOOKUP($A$2,'predicted rankings sorted'!$A$3:$GZ$200,A182+6,FALSE)</f>
        <v>0</v>
      </c>
    </row>
    <row r="183" spans="1:2" x14ac:dyDescent="0.25">
      <c r="A183">
        <v>131</v>
      </c>
      <c r="B183" s="26">
        <f>VLOOKUP($A$2,'predicted rankings sorted'!$A$3:$GZ$200,A183+6,FALSE)</f>
        <v>0</v>
      </c>
    </row>
    <row r="184" spans="1:2" x14ac:dyDescent="0.25">
      <c r="A184">
        <v>132</v>
      </c>
      <c r="B184" s="26">
        <f>VLOOKUP($A$2,'predicted rankings sorted'!$A$3:$GZ$200,A184+6,FALSE)</f>
        <v>0</v>
      </c>
    </row>
    <row r="185" spans="1:2" x14ac:dyDescent="0.25">
      <c r="A185">
        <v>133</v>
      </c>
      <c r="B185" s="26">
        <f>VLOOKUP($A$2,'predicted rankings sorted'!$A$3:$GZ$200,A185+6,FALSE)</f>
        <v>0</v>
      </c>
    </row>
    <row r="186" spans="1:2" x14ac:dyDescent="0.25">
      <c r="A186">
        <v>134</v>
      </c>
      <c r="B186" s="26">
        <f>VLOOKUP($A$2,'predicted rankings sorted'!$A$3:$GZ$200,A186+6,FALSE)</f>
        <v>0</v>
      </c>
    </row>
    <row r="187" spans="1:2" x14ac:dyDescent="0.25">
      <c r="A187">
        <v>135</v>
      </c>
      <c r="B187" s="26">
        <f>VLOOKUP($A$2,'predicted rankings sorted'!$A$3:$GZ$200,A187+6,FALSE)</f>
        <v>0</v>
      </c>
    </row>
    <row r="188" spans="1:2" x14ac:dyDescent="0.25">
      <c r="A188">
        <v>136</v>
      </c>
      <c r="B188" s="26">
        <f>VLOOKUP($A$2,'predicted rankings sorted'!$A$3:$GZ$200,A188+6,FALSE)</f>
        <v>0</v>
      </c>
    </row>
    <row r="189" spans="1:2" x14ac:dyDescent="0.25">
      <c r="A189">
        <v>137</v>
      </c>
      <c r="B189" s="26">
        <f>VLOOKUP($A$2,'predicted rankings sorted'!$A$3:$GZ$200,A189+6,FALSE)</f>
        <v>0</v>
      </c>
    </row>
    <row r="190" spans="1:2" x14ac:dyDescent="0.25">
      <c r="A190">
        <v>138</v>
      </c>
      <c r="B190" s="26">
        <f>VLOOKUP($A$2,'predicted rankings sorted'!$A$3:$GZ$200,A190+6,FALSE)</f>
        <v>0</v>
      </c>
    </row>
    <row r="191" spans="1:2" x14ac:dyDescent="0.25">
      <c r="A191">
        <v>139</v>
      </c>
      <c r="B191" s="26">
        <f>VLOOKUP($A$2,'predicted rankings sorted'!$A$3:$GZ$200,A191+6,FALSE)</f>
        <v>0</v>
      </c>
    </row>
    <row r="192" spans="1:2" x14ac:dyDescent="0.25">
      <c r="A192">
        <v>140</v>
      </c>
      <c r="B192" s="26">
        <f>VLOOKUP($A$2,'predicted rankings sorted'!$A$3:$GZ$200,A192+6,FALSE)</f>
        <v>0</v>
      </c>
    </row>
    <row r="193" spans="1:2" x14ac:dyDescent="0.25">
      <c r="A193">
        <v>141</v>
      </c>
      <c r="B193" s="26">
        <f>VLOOKUP($A$2,'predicted rankings sorted'!$A$3:$GZ$200,A193+6,FALSE)</f>
        <v>0</v>
      </c>
    </row>
    <row r="194" spans="1:2" x14ac:dyDescent="0.25">
      <c r="A194">
        <v>142</v>
      </c>
      <c r="B194" s="26">
        <f>VLOOKUP($A$2,'predicted rankings sorted'!$A$3:$GZ$200,A194+6,FALSE)</f>
        <v>0</v>
      </c>
    </row>
    <row r="195" spans="1:2" x14ac:dyDescent="0.25">
      <c r="A195">
        <v>143</v>
      </c>
      <c r="B195" s="26">
        <f>VLOOKUP($A$2,'predicted rankings sorted'!$A$3:$GZ$200,A195+6,FALSE)</f>
        <v>0</v>
      </c>
    </row>
    <row r="196" spans="1:2" x14ac:dyDescent="0.25">
      <c r="A196">
        <v>144</v>
      </c>
      <c r="B196" s="26">
        <f>VLOOKUP($A$2,'predicted rankings sorted'!$A$3:$GZ$200,A196+6,FALSE)</f>
        <v>0</v>
      </c>
    </row>
    <row r="197" spans="1:2" x14ac:dyDescent="0.25">
      <c r="A197">
        <v>145</v>
      </c>
      <c r="B197" s="26">
        <f>VLOOKUP($A$2,'predicted rankings sorted'!$A$3:$GZ$200,A197+6,FALSE)</f>
        <v>0</v>
      </c>
    </row>
    <row r="198" spans="1:2" x14ac:dyDescent="0.25">
      <c r="A198">
        <v>146</v>
      </c>
      <c r="B198" s="26">
        <f>VLOOKUP($A$2,'predicted rankings sorted'!$A$3:$GZ$200,A198+6,FALSE)</f>
        <v>0</v>
      </c>
    </row>
    <row r="199" spans="1:2" x14ac:dyDescent="0.25">
      <c r="A199">
        <v>147</v>
      </c>
      <c r="B199" s="26">
        <f>VLOOKUP($A$2,'predicted rankings sorted'!$A$3:$GZ$200,A199+6,FALSE)</f>
        <v>0</v>
      </c>
    </row>
    <row r="200" spans="1:2" x14ac:dyDescent="0.25">
      <c r="A200">
        <v>148</v>
      </c>
      <c r="B200" s="26">
        <f>VLOOKUP($A$2,'predicted rankings sorted'!$A$3:$GZ$200,A200+6,FALSE)</f>
        <v>0</v>
      </c>
    </row>
    <row r="201" spans="1:2" x14ac:dyDescent="0.25">
      <c r="A201">
        <v>149</v>
      </c>
      <c r="B201" s="26">
        <f>VLOOKUP($A$2,'predicted rankings sorted'!$A$3:$GZ$200,A201+6,FALSE)</f>
        <v>0</v>
      </c>
    </row>
    <row r="202" spans="1:2" x14ac:dyDescent="0.25">
      <c r="A202">
        <v>150</v>
      </c>
      <c r="B202" s="26">
        <f>VLOOKUP($A$2,'predicted rankings sorted'!$A$3:$GZ$200,A202+6,FALSE)</f>
        <v>0</v>
      </c>
    </row>
    <row r="203" spans="1:2" x14ac:dyDescent="0.25">
      <c r="A203">
        <v>151</v>
      </c>
      <c r="B203" s="26">
        <f>VLOOKUP($A$2,'predicted rankings sorted'!$A$3:$GZ$200,A203+6,FALSE)</f>
        <v>0</v>
      </c>
    </row>
    <row r="204" spans="1:2" x14ac:dyDescent="0.25">
      <c r="A204">
        <v>152</v>
      </c>
      <c r="B204" s="26">
        <f>VLOOKUP($A$2,'predicted rankings sorted'!$A$3:$GZ$200,A204+6,FALSE)</f>
        <v>0</v>
      </c>
    </row>
    <row r="205" spans="1:2" x14ac:dyDescent="0.25">
      <c r="A205">
        <v>153</v>
      </c>
      <c r="B205" s="26">
        <f>VLOOKUP($A$2,'predicted rankings sorted'!$A$3:$GZ$200,A205+6,FALSE)</f>
        <v>0</v>
      </c>
    </row>
    <row r="206" spans="1:2" x14ac:dyDescent="0.25">
      <c r="A206">
        <v>154</v>
      </c>
      <c r="B206" s="26">
        <f>VLOOKUP($A$2,'predicted rankings sorted'!$A$3:$GZ$200,A206+6,FALSE)</f>
        <v>0</v>
      </c>
    </row>
    <row r="207" spans="1:2" x14ac:dyDescent="0.25">
      <c r="A207">
        <v>155</v>
      </c>
      <c r="B207" s="26">
        <f>VLOOKUP($A$2,'predicted rankings sorted'!$A$3:$GZ$200,A207+6,FALSE)</f>
        <v>0</v>
      </c>
    </row>
    <row r="208" spans="1:2" x14ac:dyDescent="0.25">
      <c r="A208">
        <v>156</v>
      </c>
      <c r="B208" s="26">
        <f>VLOOKUP($A$2,'predicted rankings sorted'!$A$3:$GZ$200,A208+6,FALSE)</f>
        <v>0</v>
      </c>
    </row>
    <row r="209" spans="1:2" x14ac:dyDescent="0.25">
      <c r="A209">
        <v>157</v>
      </c>
      <c r="B209" s="26">
        <f>VLOOKUP($A$2,'predicted rankings sorted'!$A$3:$GZ$200,A209+6,FALSE)</f>
        <v>0</v>
      </c>
    </row>
    <row r="210" spans="1:2" x14ac:dyDescent="0.25">
      <c r="A210">
        <v>158</v>
      </c>
      <c r="B210" s="26">
        <f>VLOOKUP($A$2,'predicted rankings sorted'!$A$3:$GZ$200,A210+6,FALSE)</f>
        <v>0</v>
      </c>
    </row>
    <row r="211" spans="1:2" x14ac:dyDescent="0.25">
      <c r="A211">
        <v>159</v>
      </c>
      <c r="B211" s="26">
        <f>VLOOKUP($A$2,'predicted rankings sorted'!$A$3:$GZ$200,A211+6,FALSE)</f>
        <v>0</v>
      </c>
    </row>
    <row r="212" spans="1:2" x14ac:dyDescent="0.25">
      <c r="A212">
        <v>160</v>
      </c>
      <c r="B212" s="26">
        <f>VLOOKUP($A$2,'predicted rankings sorted'!$A$3:$GZ$200,A212+6,FALSE)</f>
        <v>0</v>
      </c>
    </row>
    <row r="213" spans="1:2" x14ac:dyDescent="0.25">
      <c r="A213">
        <v>161</v>
      </c>
      <c r="B213" s="26">
        <f>VLOOKUP($A$2,'predicted rankings sorted'!$A$3:$GZ$200,A213+6,FALSE)</f>
        <v>0</v>
      </c>
    </row>
    <row r="214" spans="1:2" x14ac:dyDescent="0.25">
      <c r="A214">
        <v>162</v>
      </c>
      <c r="B214" s="26">
        <f>VLOOKUP($A$2,'predicted rankings sorted'!$A$3:$GZ$200,A214+6,FALSE)</f>
        <v>0</v>
      </c>
    </row>
    <row r="215" spans="1:2" x14ac:dyDescent="0.25">
      <c r="A215">
        <v>163</v>
      </c>
      <c r="B215" s="26">
        <f>VLOOKUP($A$2,'predicted rankings sorted'!$A$3:$GZ$200,A215+6,FALSE)</f>
        <v>0</v>
      </c>
    </row>
    <row r="216" spans="1:2" x14ac:dyDescent="0.25">
      <c r="A216">
        <v>164</v>
      </c>
      <c r="B216" s="26">
        <f>VLOOKUP($A$2,'predicted rankings sorted'!$A$3:$GZ$200,A216+6,FALSE)</f>
        <v>0</v>
      </c>
    </row>
    <row r="217" spans="1:2" x14ac:dyDescent="0.25">
      <c r="A217">
        <v>165</v>
      </c>
      <c r="B217" s="26">
        <f>VLOOKUP($A$2,'predicted rankings sorted'!$A$3:$GZ$200,A217+6,FALSE)</f>
        <v>0</v>
      </c>
    </row>
    <row r="218" spans="1:2" x14ac:dyDescent="0.25">
      <c r="A218">
        <v>166</v>
      </c>
      <c r="B218" s="26">
        <f>VLOOKUP($A$2,'predicted rankings sorted'!$A$3:$GZ$200,A218+6,FALSE)</f>
        <v>0</v>
      </c>
    </row>
    <row r="219" spans="1:2" x14ac:dyDescent="0.25">
      <c r="A219">
        <v>167</v>
      </c>
      <c r="B219" s="26">
        <f>VLOOKUP($A$2,'predicted rankings sorted'!$A$3:$GZ$200,A219+6,FALSE)</f>
        <v>0</v>
      </c>
    </row>
    <row r="220" spans="1:2" x14ac:dyDescent="0.25">
      <c r="A220">
        <v>168</v>
      </c>
      <c r="B220" s="26">
        <f>VLOOKUP($A$2,'predicted rankings sorted'!$A$3:$GZ$200,A220+6,FALSE)</f>
        <v>0</v>
      </c>
    </row>
    <row r="221" spans="1:2" x14ac:dyDescent="0.25">
      <c r="A221">
        <v>169</v>
      </c>
      <c r="B221" s="26">
        <f>VLOOKUP($A$2,'predicted rankings sorted'!$A$3:$GZ$200,A221+6,FALSE)</f>
        <v>0</v>
      </c>
    </row>
    <row r="222" spans="1:2" x14ac:dyDescent="0.25">
      <c r="A222">
        <v>170</v>
      </c>
      <c r="B222" s="26">
        <f>VLOOKUP($A$2,'predicted rankings sorted'!$A$3:$GZ$200,A222+6,FALSE)</f>
        <v>0</v>
      </c>
    </row>
    <row r="223" spans="1:2" x14ac:dyDescent="0.25">
      <c r="A223">
        <v>171</v>
      </c>
      <c r="B223" s="26">
        <f>VLOOKUP($A$2,'predicted rankings sorted'!$A$3:$GZ$200,A223+6,FALSE)</f>
        <v>0</v>
      </c>
    </row>
    <row r="224" spans="1:2" x14ac:dyDescent="0.25">
      <c r="A224">
        <v>172</v>
      </c>
      <c r="B224" s="26">
        <f>VLOOKUP($A$2,'predicted rankings sorted'!$A$3:$GZ$200,A224+6,FALSE)</f>
        <v>0</v>
      </c>
    </row>
    <row r="225" spans="1:2" x14ac:dyDescent="0.25">
      <c r="A225">
        <v>173</v>
      </c>
      <c r="B225" s="26">
        <f>VLOOKUP($A$2,'predicted rankings sorted'!$A$3:$GZ$200,A225+6,FALSE)</f>
        <v>0</v>
      </c>
    </row>
    <row r="226" spans="1:2" x14ac:dyDescent="0.25">
      <c r="A226">
        <v>174</v>
      </c>
      <c r="B226" s="26">
        <f>VLOOKUP($A$2,'predicted rankings sorted'!$A$3:$GZ$200,A226+6,FALSE)</f>
        <v>0</v>
      </c>
    </row>
    <row r="227" spans="1:2" x14ac:dyDescent="0.25">
      <c r="A227">
        <v>175</v>
      </c>
      <c r="B227" s="26">
        <f>VLOOKUP($A$2,'predicted rankings sorted'!$A$3:$GZ$200,A227+6,FALSE)</f>
        <v>0</v>
      </c>
    </row>
    <row r="228" spans="1:2" x14ac:dyDescent="0.25">
      <c r="A228">
        <v>176</v>
      </c>
      <c r="B228" s="26">
        <f>VLOOKUP($A$2,'predicted rankings sorted'!$A$3:$GZ$200,A228+6,FALSE)</f>
        <v>0</v>
      </c>
    </row>
    <row r="229" spans="1:2" x14ac:dyDescent="0.25">
      <c r="A229">
        <v>177</v>
      </c>
      <c r="B229" s="26">
        <f>VLOOKUP($A$2,'predicted rankings sorted'!$A$3:$GZ$200,A229+6,FALSE)</f>
        <v>0</v>
      </c>
    </row>
    <row r="230" spans="1:2" x14ac:dyDescent="0.25">
      <c r="A230">
        <v>178</v>
      </c>
      <c r="B230" s="26">
        <f>VLOOKUP($A$2,'predicted rankings sorted'!$A$3:$GZ$200,A230+6,FALSE)</f>
        <v>0</v>
      </c>
    </row>
    <row r="231" spans="1:2" x14ac:dyDescent="0.25">
      <c r="A231">
        <v>179</v>
      </c>
      <c r="B231" s="26">
        <f>VLOOKUP($A$2,'predicted rankings sorted'!$A$3:$GZ$200,A231+6,FALSE)</f>
        <v>0</v>
      </c>
    </row>
    <row r="232" spans="1:2" x14ac:dyDescent="0.25">
      <c r="A232">
        <v>180</v>
      </c>
      <c r="B232" s="26">
        <f>VLOOKUP($A$2,'predicted rankings sorted'!$A$3:$GZ$200,A232+6,FALSE)</f>
        <v>0</v>
      </c>
    </row>
    <row r="233" spans="1:2" x14ac:dyDescent="0.25">
      <c r="A233">
        <v>181</v>
      </c>
      <c r="B233" s="26">
        <f>VLOOKUP($A$2,'predicted rankings sorted'!$A$3:$GZ$200,A233+6,FALSE)</f>
        <v>0</v>
      </c>
    </row>
    <row r="234" spans="1:2" x14ac:dyDescent="0.25">
      <c r="A234">
        <v>182</v>
      </c>
      <c r="B234" s="26">
        <f>VLOOKUP($A$2,'predicted rankings sorted'!$A$3:$GZ$200,A234+6,FALSE)</f>
        <v>0</v>
      </c>
    </row>
    <row r="235" spans="1:2" x14ac:dyDescent="0.25">
      <c r="A235">
        <v>183</v>
      </c>
      <c r="B235" s="26">
        <f>VLOOKUP($A$2,'predicted rankings sorted'!$A$3:$GZ$200,A235+6,FALSE)</f>
        <v>0</v>
      </c>
    </row>
    <row r="236" spans="1:2" x14ac:dyDescent="0.25">
      <c r="A236">
        <v>184</v>
      </c>
      <c r="B236" s="26">
        <f>VLOOKUP($A$2,'predicted rankings sorted'!$A$3:$GZ$200,A236+6,FALSE)</f>
        <v>0</v>
      </c>
    </row>
    <row r="237" spans="1:2" x14ac:dyDescent="0.25">
      <c r="A237">
        <v>185</v>
      </c>
      <c r="B237" s="26">
        <f>VLOOKUP($A$2,'predicted rankings sorted'!$A$3:$GZ$200,A237+6,FALSE)</f>
        <v>0</v>
      </c>
    </row>
    <row r="238" spans="1:2" x14ac:dyDescent="0.25">
      <c r="A238">
        <v>186</v>
      </c>
      <c r="B238" s="26">
        <f>VLOOKUP($A$2,'predicted rankings sorted'!$A$3:$GZ$200,A238+6,FALSE)</f>
        <v>0</v>
      </c>
    </row>
    <row r="239" spans="1:2" x14ac:dyDescent="0.25">
      <c r="A239">
        <v>187</v>
      </c>
      <c r="B239" s="26">
        <f>VLOOKUP($A$2,'predicted rankings sorted'!$A$3:$GZ$200,A239+6,FALSE)</f>
        <v>0</v>
      </c>
    </row>
    <row r="240" spans="1:2" x14ac:dyDescent="0.25">
      <c r="A240">
        <v>188</v>
      </c>
      <c r="B240" s="26">
        <f>VLOOKUP($A$2,'predicted rankings sorted'!$A$3:$GZ$200,A240+6,FALSE)</f>
        <v>0</v>
      </c>
    </row>
    <row r="241" spans="1:2" x14ac:dyDescent="0.25">
      <c r="A241">
        <v>189</v>
      </c>
      <c r="B241" s="26">
        <f>VLOOKUP($A$2,'predicted rankings sorted'!$A$3:$GZ$200,A241+6,FALSE)</f>
        <v>0</v>
      </c>
    </row>
    <row r="242" spans="1:2" x14ac:dyDescent="0.25">
      <c r="A242">
        <v>190</v>
      </c>
      <c r="B242" s="26">
        <f>VLOOKUP($A$2,'predicted rankings sorted'!$A$3:$GZ$200,A242+6,FALSE)</f>
        <v>0</v>
      </c>
    </row>
    <row r="243" spans="1:2" x14ac:dyDescent="0.25">
      <c r="A243">
        <v>191</v>
      </c>
      <c r="B243" s="26">
        <f>VLOOKUP($A$2,'predicted rankings sorted'!$A$3:$GZ$200,A243+6,FALSE)</f>
        <v>0</v>
      </c>
    </row>
    <row r="244" spans="1:2" x14ac:dyDescent="0.25">
      <c r="A244">
        <v>192</v>
      </c>
      <c r="B244" s="26">
        <f>VLOOKUP($A$2,'predicted rankings sorted'!$A$3:$GZ$200,A244+6,FALSE)</f>
        <v>0</v>
      </c>
    </row>
    <row r="245" spans="1:2" x14ac:dyDescent="0.25">
      <c r="A245">
        <v>193</v>
      </c>
      <c r="B245" s="26">
        <f>VLOOKUP($A$2,'predicted rankings sorted'!$A$3:$GZ$200,A245+6,FALSE)</f>
        <v>0</v>
      </c>
    </row>
    <row r="246" spans="1:2" x14ac:dyDescent="0.25">
      <c r="A246">
        <v>194</v>
      </c>
      <c r="B246" s="26">
        <f>VLOOKUP($A$2,'predicted rankings sorted'!$A$3:$GZ$200,A246+6,FALSE)</f>
        <v>0</v>
      </c>
    </row>
    <row r="247" spans="1:2" x14ac:dyDescent="0.25">
      <c r="A247">
        <v>195</v>
      </c>
      <c r="B247" s="26">
        <f>VLOOKUP($A$2,'predicted rankings sorted'!$A$3:$GZ$200,A247+6,FALSE)</f>
        <v>0</v>
      </c>
    </row>
    <row r="248" spans="1:2" x14ac:dyDescent="0.25">
      <c r="A248">
        <v>196</v>
      </c>
      <c r="B248" s="26">
        <f>VLOOKUP($A$2,'predicted rankings sorted'!$A$3:$GZ$200,A248+6,FALSE)</f>
        <v>0</v>
      </c>
    </row>
    <row r="249" spans="1:2" x14ac:dyDescent="0.25">
      <c r="A249">
        <v>197</v>
      </c>
      <c r="B249" s="26">
        <f>VLOOKUP($A$2,'predicted rankings sorted'!$A$3:$GZ$200,A249+6,FALSE)</f>
        <v>0</v>
      </c>
    </row>
    <row r="250" spans="1:2" x14ac:dyDescent="0.25">
      <c r="A250">
        <v>198</v>
      </c>
      <c r="B250" s="26">
        <f>VLOOKUP($A$2,'predicted rankings sorted'!$A$3:$GZ$200,A250+6,FALSE)</f>
        <v>0</v>
      </c>
    </row>
    <row r="251" spans="1:2" x14ac:dyDescent="0.25">
      <c r="A251">
        <v>199</v>
      </c>
      <c r="B251" s="26">
        <f>VLOOKUP($A$2,'predicted rankings sorted'!$A$3:$GZ$200,A251+6,FALSE)</f>
        <v>0</v>
      </c>
    </row>
    <row r="252" spans="1:2" x14ac:dyDescent="0.25">
      <c r="A252">
        <v>200</v>
      </c>
      <c r="B252" s="26">
        <f>VLOOKUP($A$2,'predicted rankings sorted'!$A$3:$GZ$200,A252+6,FALSE)</f>
        <v>0</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I33"/>
  <sheetViews>
    <sheetView workbookViewId="0">
      <selection activeCell="A2" sqref="A2"/>
    </sheetView>
  </sheetViews>
  <sheetFormatPr defaultRowHeight="15" x14ac:dyDescent="0.25"/>
  <cols>
    <col min="2" max="2" width="15" customWidth="1"/>
    <col min="3" max="3" width="17.140625" customWidth="1"/>
    <col min="4" max="5" width="17.85546875" customWidth="1"/>
    <col min="6" max="6" width="15.8554687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1" ht="15.75" thickBot="1" x14ac:dyDescent="0.3">
      <c r="A1" t="s">
        <v>3738</v>
      </c>
      <c r="C1" t="s">
        <v>434</v>
      </c>
    </row>
    <row r="2" spans="1:61" ht="16.5" thickTop="1" thickBot="1" x14ac:dyDescent="0.3">
      <c r="A2" s="7">
        <v>17</v>
      </c>
      <c r="C2" t="b">
        <f>_xlfn.IFNA(NOT(VLOOKUP(A2,'data import sorted'!B6:AAA1000,53,FALSE) = -1),"Invalid match number")</f>
        <v>1</v>
      </c>
    </row>
    <row r="3" spans="1:61" ht="15.75" thickTop="1" x14ac:dyDescent="0.25">
      <c r="A3" s="43"/>
      <c r="B3" s="44"/>
      <c r="C3" s="43"/>
      <c r="D3" s="43"/>
      <c r="E3" s="43"/>
      <c r="F3" s="43"/>
      <c r="G3" s="43"/>
      <c r="H3" s="43"/>
      <c r="I3" s="43"/>
      <c r="J3" s="43"/>
      <c r="K3" s="43"/>
      <c r="L3" s="43"/>
      <c r="M3" s="43"/>
      <c r="N3" s="43"/>
      <c r="O3" s="43"/>
    </row>
    <row r="4" spans="1:61" x14ac:dyDescent="0.25">
      <c r="J4" t="s">
        <v>3585</v>
      </c>
      <c r="K4" t="s">
        <v>2</v>
      </c>
      <c r="W4" t="s">
        <v>12</v>
      </c>
      <c r="AI4" t="s">
        <v>28</v>
      </c>
      <c r="AM4" t="s">
        <v>42</v>
      </c>
      <c r="AP4" t="s">
        <v>33</v>
      </c>
      <c r="AX4" t="s">
        <v>46</v>
      </c>
    </row>
    <row r="5" spans="1:61" ht="103.5" customHeight="1" x14ac:dyDescent="0.25">
      <c r="I5" s="11" t="s">
        <v>424</v>
      </c>
      <c r="J5" s="11" t="s">
        <v>425</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43</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1" x14ac:dyDescent="0.25">
      <c r="A6" s="15" t="s">
        <v>87</v>
      </c>
      <c r="B6" s="15"/>
      <c r="C6" s="33" t="s">
        <v>89</v>
      </c>
      <c r="D6" s="33" t="s">
        <v>90</v>
      </c>
      <c r="E6" s="33" t="s">
        <v>91</v>
      </c>
      <c r="F6" s="33" t="s">
        <v>3722</v>
      </c>
      <c r="H6" s="15" t="s">
        <v>89</v>
      </c>
      <c r="I6" s="15">
        <f>C7</f>
        <v>4125</v>
      </c>
      <c r="J6" s="15" t="str">
        <f>VLOOKUP(I6,'seed values sorted'!$A$3:$ZZ$10000,2)</f>
        <v>Confidential</v>
      </c>
      <c r="K6" s="18">
        <f>VLOOKUP($I6,'predicted contributions sorted'!$A$3:$CZ$201,3)</f>
        <v>4.3827551089100671</v>
      </c>
      <c r="L6" s="18">
        <f>VLOOKUP($I6,'predicted contributions sorted'!$A$3:$CZ$201,4)</f>
        <v>-0.1170086324732855</v>
      </c>
      <c r="M6" s="18">
        <f>VLOOKUP($I6,'predicted contributions sorted'!$A$3:$CZ$201,5)</f>
        <v>2.3520820075499151</v>
      </c>
      <c r="N6" s="18">
        <f>VLOOKUP($I6,'predicted contributions sorted'!$A$3:$CZ$201,6)</f>
        <v>2.3219133873171542</v>
      </c>
      <c r="O6" s="18">
        <f>VLOOKUP($I6,'predicted contributions sorted'!$A$3:$CZ$201,7)</f>
        <v>0.19609412823038119</v>
      </c>
      <c r="P6" s="18">
        <f>VLOOKUP($I6,'predicted contributions sorted'!$A$3:$CZ$201,8)</f>
        <v>-3.4746238936639286E-2</v>
      </c>
      <c r="Q6" s="18">
        <f>VLOOKUP($I6,'predicted contributions sorted'!$A$3:$CZ$201,9)</f>
        <v>9.6808733576245114</v>
      </c>
      <c r="R6" s="18">
        <f>VLOOKUP($I6,'predicted contributions sorted'!$A$3:$CZ$201,10)</f>
        <v>0.16134788929374189</v>
      </c>
      <c r="S6" s="18">
        <f>VLOOKUP($I6,'predicted contributions sorted'!$A$3:$CZ$201,11)</f>
        <v>-0.99999999999999845</v>
      </c>
      <c r="T6" s="18">
        <f>VLOOKUP($I6,'predicted contributions sorted'!$A$3:$CZ$201,12)</f>
        <v>-0.99999999999999845</v>
      </c>
      <c r="U6" s="18">
        <f>VLOOKUP($I6,'predicted contributions sorted'!$A$3:$CZ$201,13)</f>
        <v>3.2269577858748364</v>
      </c>
      <c r="V6" s="18">
        <f>VLOOKUP($I6,'predicted contributions sorted'!$A$3:$CZ$201,14)</f>
        <v>16.38554185385172</v>
      </c>
      <c r="W6" s="18">
        <f>VLOOKUP($I6,'predicted contributions sorted'!$A$3:$CZ$201,15)</f>
        <v>-0.25752684786898394</v>
      </c>
      <c r="X6" s="18">
        <f>VLOOKUP($I6,'predicted contributions sorted'!$A$3:$CZ$201,16)</f>
        <v>4.1620503966687554</v>
      </c>
      <c r="Y6" s="18">
        <f>VLOOKUP($I6,'predicted contributions sorted'!$A$3:$CZ$201,17)</f>
        <v>1.2558635598557981</v>
      </c>
      <c r="Z6" s="18">
        <f>VLOOKUP($I6,'predicted contributions sorted'!$A$3:$CZ$201,18)</f>
        <v>0.33333333333333304</v>
      </c>
      <c r="AA6" s="18">
        <f>VLOOKUP($I6,'predicted contributions sorted'!$A$3:$CZ$201,19)</f>
        <v>0.2301202012290248</v>
      </c>
      <c r="AB6" s="18">
        <f>VLOOKUP($I6,'predicted contributions sorted'!$A$3:$CZ$201,20)</f>
        <v>0.30363232679976121</v>
      </c>
      <c r="AC6" s="18">
        <f>VLOOKUP($I6,'predicted contributions sorted'!$A$3:$CZ$201,21)</f>
        <v>0.24941328327179688</v>
      </c>
      <c r="AD6" s="18">
        <f>VLOOKUP($I6,'predicted contributions sorted'!$A$3:$CZ$201,22)</f>
        <v>38.206050213606972</v>
      </c>
      <c r="AE6" s="18">
        <f>VLOOKUP($I6,'predicted contributions sorted'!$A$3:$CZ$201,23)</f>
        <v>3.1131146520984432</v>
      </c>
      <c r="AF6" s="18">
        <f>VLOOKUP($I6,'predicted contributions sorted'!$A$3:$CZ$201,24)</f>
        <v>-0.99999999999999845</v>
      </c>
      <c r="AG6" s="18">
        <f>VLOOKUP($I6,'predicted contributions sorted'!$A$3:$CZ$201,25)</f>
        <v>-0.99999999999999845</v>
      </c>
      <c r="AH6" s="18">
        <f>VLOOKUP($I6,'predicted contributions sorted'!$A$3:$CZ$201,26)</f>
        <v>79.22729854182154</v>
      </c>
      <c r="AI6" s="18">
        <f>VLOOKUP($I6,'predicted contributions sorted'!$A$3:$CZ$201,27)</f>
        <v>1.1949152269089264E-2</v>
      </c>
      <c r="AJ6" s="18">
        <f>VLOOKUP($I6,'predicted contributions sorted'!$A$3:$CZ$201,28)</f>
        <v>0.31538790539848965</v>
      </c>
      <c r="AK6" s="18">
        <f>VLOOKUP($I6,'predicted contributions sorted'!$A$3:$CZ$201,29)</f>
        <v>0.46797063769959552</v>
      </c>
      <c r="AL6" s="18">
        <f>VLOOKUP($I6,'predicted contributions sorted'!$A$3:$CZ$201,30)</f>
        <v>39.765384768358722</v>
      </c>
      <c r="AM6" s="18">
        <f>VLOOKUP($I6,'predicted contributions sorted'!$A$3:$CZ$201,31)</f>
        <v>0.9</v>
      </c>
      <c r="AN6" s="18">
        <f>VLOOKUP($I6,'predicted contributions sorted'!$A$3:$CZ$201,32)</f>
        <v>-0.99999999999999845</v>
      </c>
      <c r="AO6" s="18">
        <f>VLOOKUP($I6,'predicted contributions sorted'!$A$3:$CZ$201,33)</f>
        <v>-0.99999999999999845</v>
      </c>
      <c r="AP6" s="18">
        <f>VLOOKUP($I6,'predicted contributions sorted'!$A$3:$CZ$201,34)</f>
        <v>-2.2381806095047176E-2</v>
      </c>
      <c r="AQ6" s="18">
        <f>VLOOKUP($I6,'predicted contributions sorted'!$A$3:$CZ$201,35)</f>
        <v>0.24941328327179688</v>
      </c>
      <c r="AR6" s="18">
        <f>VLOOKUP($I6,'predicted contributions sorted'!$A$3:$CZ$201,36)</f>
        <v>-0.28307684405027395</v>
      </c>
      <c r="AS6" s="18">
        <f>VLOOKUP($I6,'predicted contributions sorted'!$A$3:$CZ$201,37)</f>
        <v>-8.0385933171646731E-2</v>
      </c>
      <c r="AT6" s="18">
        <f>VLOOKUP($I6,'predicted contributions sorted'!$A$3:$CZ$201,38)</f>
        <v>0.27749136822002063</v>
      </c>
      <c r="AU6" s="18">
        <f>VLOOKUP($I6,'predicted contributions sorted'!$A$3:$CZ$201,39)</f>
        <v>-1.1433157467805192E-3</v>
      </c>
      <c r="AV6" s="18">
        <f>VLOOKUP($I6,'predicted contributions sorted'!$A$3:$CZ$201,40)</f>
        <v>5.5218999852491386</v>
      </c>
      <c r="AW6" s="18">
        <f>VLOOKUP($I6,'predicted contributions sorted'!$A$3:$CZ$201,41)</f>
        <v>-0.4305125595277477</v>
      </c>
      <c r="AX6" s="18">
        <f>VLOOKUP($I6,'predicted contributions sorted'!$A$3:$CZ$201,42)</f>
        <v>47.886923571231485</v>
      </c>
      <c r="AY6" s="18">
        <f>VLOOKUP($I6,'predicted contributions sorted'!$A$3:$CZ$201,43)</f>
        <v>1.1164991446339156</v>
      </c>
      <c r="AZ6" s="18">
        <f>VLOOKUP($I6,'predicted contributions sorted'!$A$3:$CZ$201,44)</f>
        <v>3.2744625413921851</v>
      </c>
      <c r="BA6" s="18">
        <f>VLOOKUP($I6,'predicted contributions sorted'!$A$3:$CZ$201,45)</f>
        <v>-0.99999999999999845</v>
      </c>
      <c r="BB6" s="18">
        <f>VLOOKUP($I6,'predicted contributions sorted'!$A$3:$CZ$201,46)</f>
        <v>-0.99999999999999845</v>
      </c>
      <c r="BC6" s="18">
        <f>VLOOKUP($I6,'predicted contributions sorted'!$A$3:$CZ$201,47)</f>
        <v>3.5777769471729561</v>
      </c>
      <c r="BD6" s="18">
        <f>VLOOKUP($I6,'predicted contributions sorted'!$A$3:$CZ$201,48)</f>
        <v>95.182327836145433</v>
      </c>
      <c r="BE6" s="18">
        <f>VLOOKUP($I6,'predicted contributions sorted'!$A$3:$CZ$201,49)</f>
        <v>119.67602004142421</v>
      </c>
      <c r="BF6" s="18">
        <f>VLOOKUP($I6,'predicted contributions sorted'!$A$3:$CZ$201,50)</f>
        <v>-0.12335292514858801</v>
      </c>
      <c r="BG6" s="18">
        <f>VLOOKUP($I6,'predicted contributions sorted'!$A$3:$CZ$201,51)</f>
        <v>-21.236058095987115</v>
      </c>
      <c r="BH6" s="20">
        <f>VLOOKUP($I6,'predicted contributions sorted'!$A$3:$CZ$201,52)</f>
        <v>1495.2076256341925</v>
      </c>
    </row>
    <row r="7" spans="1:61" x14ac:dyDescent="0.25">
      <c r="A7" s="15"/>
      <c r="B7" s="15"/>
      <c r="C7" s="37">
        <f>VLOOKUP($A$2,q_match_data,2,FALSE)</f>
        <v>4125</v>
      </c>
      <c r="D7" s="37">
        <f>VLOOKUP($A$2,q_match_data,3,FALSE)</f>
        <v>2930</v>
      </c>
      <c r="E7" s="37">
        <f>VLOOKUP($A$2,q_match_data,4,FALSE)</f>
        <v>5468</v>
      </c>
      <c r="F7" s="15"/>
      <c r="H7" s="15" t="s">
        <v>90</v>
      </c>
      <c r="I7" s="15">
        <f>D7</f>
        <v>2930</v>
      </c>
      <c r="J7" s="15" t="str">
        <f>VLOOKUP(I7,'seed values sorted'!$A$3:$ZZ$10000,2)</f>
        <v>Sonic Squirrels</v>
      </c>
      <c r="K7" s="18">
        <f>VLOOKUP($I7,'predicted contributions sorted'!$A$3:$CZ$201,3)</f>
        <v>5.0973415585918076</v>
      </c>
      <c r="L7" s="18">
        <f>VLOOKUP($I7,'predicted contributions sorted'!$A$3:$CZ$201,4)</f>
        <v>9.8447272924152868E-2</v>
      </c>
      <c r="M7" s="18">
        <f>VLOOKUP($I7,'predicted contributions sorted'!$A$3:$CZ$201,5)</f>
        <v>2.0522640756069275</v>
      </c>
      <c r="N7" s="18">
        <f>VLOOKUP($I7,'predicted contributions sorted'!$A$3:$CZ$201,6)</f>
        <v>2.0799889680418877</v>
      </c>
      <c r="O7" s="18">
        <f>VLOOKUP($I7,'predicted contributions sorted'!$A$3:$CZ$201,7)</f>
        <v>0.51680762072629438</v>
      </c>
      <c r="P7" s="18">
        <f>VLOOKUP($I7,'predicted contributions sorted'!$A$3:$CZ$201,8)</f>
        <v>9.5869570377015573E-2</v>
      </c>
      <c r="Q7" s="18">
        <f>VLOOKUP($I7,'predicted contributions sorted'!$A$3:$CZ$201,9)</f>
        <v>36.760631466198582</v>
      </c>
      <c r="R7" s="18">
        <f>VLOOKUP($I7,'predicted contributions sorted'!$A$3:$CZ$201,10)</f>
        <v>0.61267719110330976</v>
      </c>
      <c r="S7" s="18">
        <f>VLOOKUP($I7,'predicted contributions sorted'!$A$3:$CZ$201,11)</f>
        <v>-1.0000000000000011</v>
      </c>
      <c r="T7" s="18">
        <f>VLOOKUP($I7,'predicted contributions sorted'!$A$3:$CZ$201,12)</f>
        <v>-1.0000000000000011</v>
      </c>
      <c r="U7" s="18">
        <f>VLOOKUP($I7,'predicted contributions sorted'!$A$3:$CZ$201,13)</f>
        <v>12.253543822066192</v>
      </c>
      <c r="V7" s="18">
        <f>VLOOKUP($I7,'predicted contributions sorted'!$A$3:$CZ$201,14)</f>
        <v>43.937961992832257</v>
      </c>
      <c r="W7" s="18">
        <f>VLOOKUP($I7,'predicted contributions sorted'!$A$3:$CZ$201,15)</f>
        <v>-0.11628517297606167</v>
      </c>
      <c r="X7" s="18">
        <f>VLOOKUP($I7,'predicted contributions sorted'!$A$3:$CZ$201,16)</f>
        <v>12.39516457924346</v>
      </c>
      <c r="Y7" s="18">
        <f>VLOOKUP($I7,'predicted contributions sorted'!$A$3:$CZ$201,17)</f>
        <v>4.0129432510519898</v>
      </c>
      <c r="Z7" s="18">
        <f>VLOOKUP($I7,'predicted contributions sorted'!$A$3:$CZ$201,18)</f>
        <v>0.3333333333333337</v>
      </c>
      <c r="AA7" s="18">
        <f>VLOOKUP($I7,'predicted contributions sorted'!$A$3:$CZ$201,19)</f>
        <v>0.23707517941271183</v>
      </c>
      <c r="AB7" s="18">
        <f>VLOOKUP($I7,'predicted contributions sorted'!$A$3:$CZ$201,20)</f>
        <v>0.24718339053957297</v>
      </c>
      <c r="AC7" s="18">
        <f>VLOOKUP($I7,'predicted contributions sorted'!$A$3:$CZ$201,21)</f>
        <v>0.16033099787155763</v>
      </c>
      <c r="AD7" s="18">
        <f>VLOOKUP($I7,'predicted contributions sorted'!$A$3:$CZ$201,22)</f>
        <v>14.609828402154649</v>
      </c>
      <c r="AE7" s="18">
        <f>VLOOKUP($I7,'predicted contributions sorted'!$A$3:$CZ$201,23)</f>
        <v>1.9084508710303734</v>
      </c>
      <c r="AF7" s="18">
        <f>VLOOKUP($I7,'predicted contributions sorted'!$A$3:$CZ$201,24)</f>
        <v>-1.0000000000000011</v>
      </c>
      <c r="AG7" s="18">
        <f>VLOOKUP($I7,'predicted contributions sorted'!$A$3:$CZ$201,25)</f>
        <v>-1.0000000000000011</v>
      </c>
      <c r="AH7" s="18">
        <f>VLOOKUP($I7,'predicted contributions sorted'!$A$3:$CZ$201,26)</f>
        <v>78.784019456033889</v>
      </c>
      <c r="AI7" s="18">
        <f>VLOOKUP($I7,'predicted contributions sorted'!$A$3:$CZ$201,27)</f>
        <v>0.40079425917632061</v>
      </c>
      <c r="AJ7" s="18">
        <f>VLOOKUP($I7,'predicted contributions sorted'!$A$3:$CZ$201,28)</f>
        <v>0.5558831218275091</v>
      </c>
      <c r="AK7" s="18">
        <f>VLOOKUP($I7,'predicted contributions sorted'!$A$3:$CZ$201,29)</f>
        <v>0.24654757505271577</v>
      </c>
      <c r="AL7" s="18">
        <f>VLOOKUP($I7,'predicted contributions sorted'!$A$3:$CZ$201,30)</f>
        <v>60.161247802827241</v>
      </c>
      <c r="AM7" s="18">
        <f>VLOOKUP($I7,'predicted contributions sorted'!$A$3:$CZ$201,31)</f>
        <v>0.8666666666666667</v>
      </c>
      <c r="AN7" s="18">
        <f>VLOOKUP($I7,'predicted contributions sorted'!$A$3:$CZ$201,32)</f>
        <v>-1.0000000000000011</v>
      </c>
      <c r="AO7" s="18">
        <f>VLOOKUP($I7,'predicted contributions sorted'!$A$3:$CZ$201,33)</f>
        <v>-1.0000000000000011</v>
      </c>
      <c r="AP7" s="18">
        <f>VLOOKUP($I7,'predicted contributions sorted'!$A$3:$CZ$201,34)</f>
        <v>8.0101544026828786E-2</v>
      </c>
      <c r="AQ7" s="18">
        <f>VLOOKUP($I7,'predicted contributions sorted'!$A$3:$CZ$201,35)</f>
        <v>0.16033099787155763</v>
      </c>
      <c r="AR7" s="18">
        <f>VLOOKUP($I7,'predicted contributions sorted'!$A$3:$CZ$201,36)</f>
        <v>-9.8824582632588726E-2</v>
      </c>
      <c r="AS7" s="18">
        <f>VLOOKUP($I7,'predicted contributions sorted'!$A$3:$CZ$201,37)</f>
        <v>-4.6358782957800743E-2</v>
      </c>
      <c r="AT7" s="18">
        <f>VLOOKUP($I7,'predicted contributions sorted'!$A$3:$CZ$201,38)</f>
        <v>0.33670153885378973</v>
      </c>
      <c r="AU7" s="18">
        <f>VLOOKUP($I7,'predicted contributions sorted'!$A$3:$CZ$201,39)</f>
        <v>0.38776074615632838</v>
      </c>
      <c r="AV7" s="18">
        <f>VLOOKUP($I7,'predicted contributions sorted'!$A$3:$CZ$201,40)</f>
        <v>7.9234155581818015</v>
      </c>
      <c r="AW7" s="18">
        <f>VLOOKUP($I7,'predicted contributions sorted'!$A$3:$CZ$201,41)</f>
        <v>9.4622247391192094</v>
      </c>
      <c r="AX7" s="18">
        <f>VLOOKUP($I7,'predicted contributions sorted'!$A$3:$CZ$201,42)</f>
        <v>51.370459868353251</v>
      </c>
      <c r="AY7" s="18">
        <f>VLOOKUP($I7,'predicted contributions sorted'!$A$3:$CZ$201,43)</f>
        <v>0.97792290115717584</v>
      </c>
      <c r="AZ7" s="18">
        <f>VLOOKUP($I7,'predicted contributions sorted'!$A$3:$CZ$201,44)</f>
        <v>2.5211280621336836</v>
      </c>
      <c r="BA7" s="18">
        <f>VLOOKUP($I7,'predicted contributions sorted'!$A$3:$CZ$201,45)</f>
        <v>-1.0000000000000011</v>
      </c>
      <c r="BB7" s="18">
        <f>VLOOKUP($I7,'predicted contributions sorted'!$A$3:$CZ$201,46)</f>
        <v>-1.0000000000000011</v>
      </c>
      <c r="BC7" s="18">
        <f>VLOOKUP($I7,'predicted contributions sorted'!$A$3:$CZ$201,47)</f>
        <v>6.0929322190938775</v>
      </c>
      <c r="BD7" s="18">
        <f>VLOOKUP($I7,'predicted contributions sorted'!$A$3:$CZ$201,48)</f>
        <v>132.18420618798541</v>
      </c>
      <c r="BE7" s="18">
        <f>VLOOKUP($I7,'predicted contributions sorted'!$A$3:$CZ$201,49)</f>
        <v>149.81933685567776</v>
      </c>
      <c r="BF7" s="18">
        <f>VLOOKUP($I7,'predicted contributions sorted'!$A$3:$CZ$201,50)</f>
        <v>0.45346201413486642</v>
      </c>
      <c r="BG7" s="18">
        <f>VLOOKUP($I7,'predicted contributions sorted'!$A$3:$CZ$201,51)</f>
        <v>27.693538976037004</v>
      </c>
      <c r="BH7" s="20">
        <f>VLOOKUP($I7,'predicted contributions sorted'!$A$3:$CZ$201,52)</f>
        <v>1596.8476304336255</v>
      </c>
    </row>
    <row r="8" spans="1:61" x14ac:dyDescent="0.25">
      <c r="A8" s="15"/>
      <c r="B8" s="33" t="s">
        <v>76</v>
      </c>
      <c r="C8" s="15">
        <f>INDEX(rankings!$C:$C,MATCH(C7,rankings!$A:$A,0),1)</f>
        <v>52</v>
      </c>
      <c r="D8" s="15">
        <f>INDEX(rankings!$C:$C,MATCH(D7,rankings!$A:$A,0),1)</f>
        <v>8</v>
      </c>
      <c r="E8" s="15">
        <f>INDEX(rankings!$C:$C,MATCH(E7,rankings!$A:$A,0),1)</f>
        <v>12</v>
      </c>
      <c r="F8" s="15"/>
      <c r="H8" s="15" t="s">
        <v>91</v>
      </c>
      <c r="I8" s="15">
        <f>E7</f>
        <v>5468</v>
      </c>
      <c r="J8" s="15" t="str">
        <f>VLOOKUP(I8,'seed values sorted'!$A$3:$ZZ$10000,2)</f>
        <v>Chaos Theory</v>
      </c>
      <c r="K8" s="18">
        <f>VLOOKUP($I8,'predicted contributions sorted'!$A$3:$CZ$201,3)</f>
        <v>3.3357787153448988</v>
      </c>
      <c r="L8" s="18">
        <f>VLOOKUP($I8,'predicted contributions sorted'!$A$3:$CZ$201,4)</f>
        <v>7.3003034942996092E-3</v>
      </c>
      <c r="M8" s="18">
        <f>VLOOKUP($I8,'predicted contributions sorted'!$A$3:$CZ$201,5)</f>
        <v>1.2000053239542199</v>
      </c>
      <c r="N8" s="18">
        <f>VLOOKUP($I8,'predicted contributions sorted'!$A$3:$CZ$201,6)</f>
        <v>1.2037196189243113</v>
      </c>
      <c r="O8" s="18">
        <f>VLOOKUP($I8,'predicted contributions sorted'!$A$3:$CZ$201,7)</f>
        <v>0.37027836049472107</v>
      </c>
      <c r="P8" s="18">
        <f>VLOOKUP($I8,'predicted contributions sorted'!$A$3:$CZ$201,8)</f>
        <v>-2.7575462849361722E-2</v>
      </c>
      <c r="Q8" s="18">
        <f>VLOOKUP($I8,'predicted contributions sorted'!$A$3:$CZ$201,9)</f>
        <v>20.562173858721557</v>
      </c>
      <c r="R8" s="18">
        <f>VLOOKUP($I8,'predicted contributions sorted'!$A$3:$CZ$201,10)</f>
        <v>0.34270289764535938</v>
      </c>
      <c r="S8" s="18">
        <f>VLOOKUP($I8,'predicted contributions sorted'!$A$3:$CZ$201,11)</f>
        <v>-0.999999999999999</v>
      </c>
      <c r="T8" s="18">
        <f>VLOOKUP($I8,'predicted contributions sorted'!$A$3:$CZ$201,12)</f>
        <v>-0.999999999999999</v>
      </c>
      <c r="U8" s="18">
        <f>VLOOKUP($I8,'predicted contributions sorted'!$A$3:$CZ$201,13)</f>
        <v>6.8540579529071843</v>
      </c>
      <c r="V8" s="18">
        <f>VLOOKUP($I8,'predicted contributions sorted'!$A$3:$CZ$201,14)</f>
        <v>25.101672192990776</v>
      </c>
      <c r="W8" s="18">
        <f>VLOOKUP($I8,'predicted contributions sorted'!$A$3:$CZ$201,15)</f>
        <v>2.3439908927708033</v>
      </c>
      <c r="X8" s="18">
        <f>VLOOKUP($I8,'predicted contributions sorted'!$A$3:$CZ$201,16)</f>
        <v>61.34620860525969</v>
      </c>
      <c r="Y8" s="18">
        <f>VLOOKUP($I8,'predicted contributions sorted'!$A$3:$CZ$201,17)</f>
        <v>20.502013752357623</v>
      </c>
      <c r="Z8" s="18">
        <f>VLOOKUP($I8,'predicted contributions sorted'!$A$3:$CZ$201,18)</f>
        <v>0.33333333333333276</v>
      </c>
      <c r="AA8" s="18">
        <f>VLOOKUP($I8,'predicted contributions sorted'!$A$3:$CZ$201,19)</f>
        <v>0.23354893716792149</v>
      </c>
      <c r="AB8" s="18">
        <f>VLOOKUP($I8,'predicted contributions sorted'!$A$3:$CZ$201,20)</f>
        <v>0.29582499829414449</v>
      </c>
      <c r="AC8" s="18">
        <f>VLOOKUP($I8,'predicted contributions sorted'!$A$3:$CZ$201,21)</f>
        <v>-0.31734178854516065</v>
      </c>
      <c r="AD8" s="18">
        <f>VLOOKUP($I8,'predicted contributions sorted'!$A$3:$CZ$201,22)</f>
        <v>8.106503304195142</v>
      </c>
      <c r="AE8" s="18">
        <f>VLOOKUP($I8,'predicted contributions sorted'!$A$3:$CZ$201,23)</f>
        <v>-0.49657136523849105</v>
      </c>
      <c r="AF8" s="18">
        <f>VLOOKUP($I8,'predicted contributions sorted'!$A$3:$CZ$201,24)</f>
        <v>-0.999999999999999</v>
      </c>
      <c r="AG8" s="18">
        <f>VLOOKUP($I8,'predicted contributions sorted'!$A$3:$CZ$201,25)</f>
        <v>-0.999999999999999</v>
      </c>
      <c r="AH8" s="18">
        <f>VLOOKUP($I8,'predicted contributions sorted'!$A$3:$CZ$201,26)</f>
        <v>62.706946072626437</v>
      </c>
      <c r="AI8" s="18">
        <f>VLOOKUP($I8,'predicted contributions sorted'!$A$3:$CZ$201,27)</f>
        <v>0.40459702909031331</v>
      </c>
      <c r="AJ8" s="18">
        <f>VLOOKUP($I8,'predicted contributions sorted'!$A$3:$CZ$201,28)</f>
        <v>7.3806287528851822E-2</v>
      </c>
      <c r="AK8" s="18">
        <f>VLOOKUP($I8,'predicted contributions sorted'!$A$3:$CZ$201,29)</f>
        <v>0.20356526370230796</v>
      </c>
      <c r="AL8" s="18">
        <f>VLOOKUP($I8,'predicted contributions sorted'!$A$3:$CZ$201,30)</f>
        <v>34.098429016073673</v>
      </c>
      <c r="AM8" s="18">
        <f>VLOOKUP($I8,'predicted contributions sorted'!$A$3:$CZ$201,31)</f>
        <v>0.84615384615384615</v>
      </c>
      <c r="AN8" s="18">
        <f>VLOOKUP($I8,'predicted contributions sorted'!$A$3:$CZ$201,32)</f>
        <v>-0.999999999999999</v>
      </c>
      <c r="AO8" s="18">
        <f>VLOOKUP($I8,'predicted contributions sorted'!$A$3:$CZ$201,33)</f>
        <v>-0.999999999999999</v>
      </c>
      <c r="AP8" s="18">
        <f>VLOOKUP($I8,'predicted contributions sorted'!$A$3:$CZ$201,34)</f>
        <v>0.11262010378027078</v>
      </c>
      <c r="AQ8" s="18">
        <f>VLOOKUP($I8,'predicted contributions sorted'!$A$3:$CZ$201,35)</f>
        <v>-0.31734178854516065</v>
      </c>
      <c r="AR8" s="18">
        <f>VLOOKUP($I8,'predicted contributions sorted'!$A$3:$CZ$201,36)</f>
        <v>0.40562408788329313</v>
      </c>
      <c r="AS8" s="18">
        <f>VLOOKUP($I8,'predicted contributions sorted'!$A$3:$CZ$201,37)</f>
        <v>-2.021444652335001E-2</v>
      </c>
      <c r="AT8" s="18">
        <f>VLOOKUP($I8,'predicted contributions sorted'!$A$3:$CZ$201,38)</f>
        <v>-0.26048648444794653</v>
      </c>
      <c r="AU8" s="18">
        <f>VLOOKUP($I8,'predicted contributions sorted'!$A$3:$CZ$201,39)</f>
        <v>-0.29347399225470938</v>
      </c>
      <c r="AV8" s="18">
        <f>VLOOKUP($I8,'predicted contributions sorted'!$A$3:$CZ$201,40)</f>
        <v>-4.4840416717821956</v>
      </c>
      <c r="AW8" s="18">
        <f>VLOOKUP($I8,'predicted contributions sorted'!$A$3:$CZ$201,41)</f>
        <v>-7.4379220389844845</v>
      </c>
      <c r="AX8" s="18">
        <f>VLOOKUP($I8,'predicted contributions sorted'!$A$3:$CZ$201,42)</f>
        <v>28.668677162916712</v>
      </c>
      <c r="AY8" s="18">
        <f>VLOOKUP($I8,'predicted contributions sorted'!$A$3:$CZ$201,43)</f>
        <v>0.54536548025023801</v>
      </c>
      <c r="AZ8" s="18">
        <f>VLOOKUP($I8,'predicted contributions sorted'!$A$3:$CZ$201,44)</f>
        <v>-0.15386846759313161</v>
      </c>
      <c r="BA8" s="18">
        <f>VLOOKUP($I8,'predicted contributions sorted'!$A$3:$CZ$201,45)</f>
        <v>-0.999999999999999</v>
      </c>
      <c r="BB8" s="18">
        <f>VLOOKUP($I8,'predicted contributions sorted'!$A$3:$CZ$201,46)</f>
        <v>-0.999999999999999</v>
      </c>
      <c r="BC8" s="18">
        <f>VLOOKUP($I8,'predicted contributions sorted'!$A$3:$CZ$201,47)</f>
        <v>21.705733371281937</v>
      </c>
      <c r="BD8" s="18">
        <f>VLOOKUP($I8,'predicted contributions sorted'!$A$3:$CZ$201,48)</f>
        <v>80.370696226632717</v>
      </c>
      <c r="BE8" s="18">
        <f>VLOOKUP($I8,'predicted contributions sorted'!$A$3:$CZ$201,49)</f>
        <v>50.888919447722117</v>
      </c>
      <c r="BF8" s="18">
        <f>VLOOKUP($I8,'predicted contributions sorted'!$A$3:$CZ$201,50)</f>
        <v>0.31855784646427737</v>
      </c>
      <c r="BG8" s="18">
        <f>VLOOKUP($I8,'predicted contributions sorted'!$A$3:$CZ$201,51)</f>
        <v>14.803331539657325</v>
      </c>
      <c r="BH8" s="20">
        <f>VLOOKUP($I8,'predicted contributions sorted'!$A$3:$CZ$201,52)</f>
        <v>1528.9055817913625</v>
      </c>
      <c r="BI8" s="18">
        <f>BD6+BD7+BD8</f>
        <v>307.73723025076356</v>
      </c>
    </row>
    <row r="9" spans="1:61" x14ac:dyDescent="0.25">
      <c r="A9" s="15"/>
      <c r="B9" s="33" t="s">
        <v>3721</v>
      </c>
      <c r="C9" s="15">
        <f>INDEX(rankings!$D:$D,MATCH(C7,rankings!$A:$A,0),1)</f>
        <v>1.2</v>
      </c>
      <c r="D9" s="15">
        <f>INDEX(rankings!$D:$D,MATCH(D7,rankings!$A:$A,0),1)</f>
        <v>2.2000000000000002</v>
      </c>
      <c r="E9" s="15">
        <f>INDEX(rankings!$D:$D,MATCH(E7,rankings!$A:$A,0),1)</f>
        <v>2</v>
      </c>
      <c r="F9" s="15"/>
      <c r="H9" s="14" t="s">
        <v>92</v>
      </c>
      <c r="I9" s="14">
        <f>C22</f>
        <v>2359</v>
      </c>
      <c r="J9" s="14" t="str">
        <f>VLOOKUP(I9,'seed values sorted'!$A$3:$ZZ$10000,2)</f>
        <v>RoboLobos</v>
      </c>
      <c r="K9" s="19">
        <f>VLOOKUP($I9,'predicted contributions sorted'!$A$3:$CZ$201,3)</f>
        <v>5.3971755745738434</v>
      </c>
      <c r="L9" s="19">
        <f>VLOOKUP($I9,'predicted contributions sorted'!$A$3:$CZ$201,4)</f>
        <v>0.14980325073716866</v>
      </c>
      <c r="M9" s="19">
        <f>VLOOKUP($I9,'predicted contributions sorted'!$A$3:$CZ$201,5)</f>
        <v>1.546416331864197</v>
      </c>
      <c r="N9" s="19">
        <f>VLOOKUP($I9,'predicted contributions sorted'!$A$3:$CZ$201,6)</f>
        <v>1.5883439714592862</v>
      </c>
      <c r="O9" s="19">
        <f>VLOOKUP($I9,'predicted contributions sorted'!$A$3:$CZ$201,7)</f>
        <v>0.23250913955053101</v>
      </c>
      <c r="P9" s="19">
        <f>VLOOKUP($I9,'predicted contributions sorted'!$A$3:$CZ$201,8)</f>
        <v>7.9878315331890701E-4</v>
      </c>
      <c r="Q9" s="19">
        <f>VLOOKUP($I9,'predicted contributions sorted'!$A$3:$CZ$201,9)</f>
        <v>13.998475362230991</v>
      </c>
      <c r="R9" s="19">
        <f>VLOOKUP($I9,'predicted contributions sorted'!$A$3:$CZ$201,10)</f>
        <v>0.23330792270384984</v>
      </c>
      <c r="S9" s="19">
        <f>VLOOKUP($I9,'predicted contributions sorted'!$A$3:$CZ$201,11)</f>
        <v>-0.99999999999999989</v>
      </c>
      <c r="T9" s="19">
        <f>VLOOKUP($I9,'predicted contributions sorted'!$A$3:$CZ$201,12)</f>
        <v>-0.99999999999999989</v>
      </c>
      <c r="U9" s="19">
        <f>VLOOKUP($I9,'predicted contributions sorted'!$A$3:$CZ$201,13)</f>
        <v>4.6661584540769976</v>
      </c>
      <c r="V9" s="19">
        <f>VLOOKUP($I9,'predicted contributions sorted'!$A$3:$CZ$201,14)</f>
        <v>20.983994908264123</v>
      </c>
      <c r="W9" s="19">
        <f>VLOOKUP($I9,'predicted contributions sorted'!$A$3:$CZ$201,15)</f>
        <v>6.4634792170308625E-2</v>
      </c>
      <c r="X9" s="19">
        <f>VLOOKUP($I9,'predicted contributions sorted'!$A$3:$CZ$201,16)</f>
        <v>5.4336851862402993</v>
      </c>
      <c r="Y9" s="19">
        <f>VLOOKUP($I9,'predicted contributions sorted'!$A$3:$CZ$201,17)</f>
        <v>1.765934352825675</v>
      </c>
      <c r="Z9" s="19">
        <f>VLOOKUP($I9,'predicted contributions sorted'!$A$3:$CZ$201,18)</f>
        <v>0.33333333333333337</v>
      </c>
      <c r="AA9" s="19">
        <f>VLOOKUP($I9,'predicted contributions sorted'!$A$3:$CZ$201,19)</f>
        <v>0.33055047477788152</v>
      </c>
      <c r="AB9" s="19">
        <f>VLOOKUP($I9,'predicted contributions sorted'!$A$3:$CZ$201,20)</f>
        <v>0.27626541818437761</v>
      </c>
      <c r="AC9" s="19">
        <f>VLOOKUP($I9,'predicted contributions sorted'!$A$3:$CZ$201,21)</f>
        <v>0.23982140996379192</v>
      </c>
      <c r="AD9" s="19">
        <f>VLOOKUP($I9,'predicted contributions sorted'!$A$3:$CZ$201,22)</f>
        <v>37.866508542221382</v>
      </c>
      <c r="AE9" s="19">
        <f>VLOOKUP($I9,'predicted contributions sorted'!$A$3:$CZ$201,23)</f>
        <v>2.9745660179276272</v>
      </c>
      <c r="AF9" s="19">
        <f>VLOOKUP($I9,'predicted contributions sorted'!$A$3:$CZ$201,24)</f>
        <v>-0.99999999999999989</v>
      </c>
      <c r="AG9" s="19">
        <f>VLOOKUP($I9,'predicted contributions sorted'!$A$3:$CZ$201,25)</f>
        <v>-0.99999999999999989</v>
      </c>
      <c r="AH9" s="19">
        <f>VLOOKUP($I9,'predicted contributions sorted'!$A$3:$CZ$201,26)</f>
        <v>71.752335338465215</v>
      </c>
      <c r="AI9" s="19">
        <f>VLOOKUP($I9,'predicted contributions sorted'!$A$3:$CZ$201,27)</f>
        <v>0.19745587923792243</v>
      </c>
      <c r="AJ9" s="19">
        <f>VLOOKUP($I9,'predicted contributions sorted'!$A$3:$CZ$201,28)</f>
        <v>0.25901013702590875</v>
      </c>
      <c r="AK9" s="19">
        <f>VLOOKUP($I9,'predicted contributions sorted'!$A$3:$CZ$201,29)</f>
        <v>0.18593183260453244</v>
      </c>
      <c r="AL9" s="19">
        <f>VLOOKUP($I9,'predicted contributions sorted'!$A$3:$CZ$201,30)</f>
        <v>32.119892443418195</v>
      </c>
      <c r="AM9" s="19">
        <f>VLOOKUP($I9,'predicted contributions sorted'!$A$3:$CZ$201,31)</f>
        <v>0.6</v>
      </c>
      <c r="AN9" s="19">
        <f>VLOOKUP($I9,'predicted contributions sorted'!$A$3:$CZ$201,32)</f>
        <v>-0.99999999999999989</v>
      </c>
      <c r="AO9" s="19">
        <f>VLOOKUP($I9,'predicted contributions sorted'!$A$3:$CZ$201,33)</f>
        <v>-0.99999999999999989</v>
      </c>
      <c r="AP9" s="19">
        <f>VLOOKUP($I9,'predicted contributions sorted'!$A$3:$CZ$201,34)</f>
        <v>0.10366249924078101</v>
      </c>
      <c r="AQ9" s="19">
        <f>VLOOKUP($I9,'predicted contributions sorted'!$A$3:$CZ$201,35)</f>
        <v>0.23982140996379192</v>
      </c>
      <c r="AR9" s="19">
        <f>VLOOKUP($I9,'predicted contributions sorted'!$A$3:$CZ$201,36)</f>
        <v>6.0120287558613553E-3</v>
      </c>
      <c r="AS9" s="19">
        <f>VLOOKUP($I9,'predicted contributions sorted'!$A$3:$CZ$201,37)</f>
        <v>9.7328409895043488E-2</v>
      </c>
      <c r="AT9" s="19">
        <f>VLOOKUP($I9,'predicted contributions sorted'!$A$3:$CZ$201,38)</f>
        <v>-0.18338528862803055</v>
      </c>
      <c r="AU9" s="19">
        <f>VLOOKUP($I9,'predicted contributions sorted'!$A$3:$CZ$201,39)</f>
        <v>-0.21179250944727226</v>
      </c>
      <c r="AV9" s="19">
        <f>VLOOKUP($I9,'predicted contributions sorted'!$A$3:$CZ$201,40)</f>
        <v>-4.5545720719214566</v>
      </c>
      <c r="AW9" s="19">
        <f>VLOOKUP($I9,'predicted contributions sorted'!$A$3:$CZ$201,41)</f>
        <v>-4.808170686706589</v>
      </c>
      <c r="AX9" s="19">
        <f>VLOOKUP($I9,'predicted contributions sorted'!$A$3:$CZ$201,42)</f>
        <v>51.864983904452366</v>
      </c>
      <c r="AY9" s="19">
        <f>VLOOKUP($I9,'predicted contributions sorted'!$A$3:$CZ$201,43)</f>
        <v>1.1799706362593849</v>
      </c>
      <c r="AZ9" s="19">
        <f>VLOOKUP($I9,'predicted contributions sorted'!$A$3:$CZ$201,44)</f>
        <v>3.207873940631476</v>
      </c>
      <c r="BA9" s="19">
        <f>VLOOKUP($I9,'predicted contributions sorted'!$A$3:$CZ$201,45)</f>
        <v>-0.99999999999999989</v>
      </c>
      <c r="BB9" s="19">
        <f>VLOOKUP($I9,'predicted contributions sorted'!$A$3:$CZ$201,46)</f>
        <v>-0.99999999999999989</v>
      </c>
      <c r="BC9" s="19">
        <f>VLOOKUP($I9,'predicted contributions sorted'!$A$3:$CZ$201,47)</f>
        <v>3.3542783242849614</v>
      </c>
      <c r="BD9" s="19">
        <f>VLOOKUP($I9,'predicted contributions sorted'!$A$3:$CZ$201,48)</f>
        <v>87.928159560022721</v>
      </c>
      <c r="BE9" s="19">
        <f>VLOOKUP($I9,'predicted contributions sorted'!$A$3:$CZ$201,49)</f>
        <v>113.98355054121761</v>
      </c>
      <c r="BF9" s="19">
        <f>VLOOKUP($I9,'predicted contributions sorted'!$A$3:$CZ$201,50)</f>
        <v>0.3357973495399304</v>
      </c>
      <c r="BG9" s="19">
        <f>VLOOKUP($I9,'predicted contributions sorted'!$A$3:$CZ$201,51)</f>
        <v>2.6750362996167847</v>
      </c>
      <c r="BH9" s="21">
        <f>VLOOKUP($I9,'predicted contributions sorted'!$A$3:$CZ$201,52)</f>
        <v>1518.4644941915658</v>
      </c>
    </row>
    <row r="10" spans="1:61" x14ac:dyDescent="0.25">
      <c r="A10" s="15"/>
      <c r="B10" s="33" t="s">
        <v>75</v>
      </c>
      <c r="C10" s="18">
        <f>BD6</f>
        <v>95.182327836145433</v>
      </c>
      <c r="D10" s="18">
        <f>BD7</f>
        <v>132.18420618798541</v>
      </c>
      <c r="E10" s="18">
        <f>BD8</f>
        <v>80.370696226632717</v>
      </c>
      <c r="F10" s="15"/>
      <c r="H10" s="14" t="s">
        <v>93</v>
      </c>
      <c r="I10" s="14">
        <f>D22</f>
        <v>4911</v>
      </c>
      <c r="J10" s="14" t="str">
        <f>VLOOKUP(I10,'seed values sorted'!$A$3:$ZZ$10000,2)</f>
        <v>CyberKnights</v>
      </c>
      <c r="K10" s="19">
        <f>VLOOKUP($I10,'predicted contributions sorted'!$A$3:$CZ$201,3)</f>
        <v>4.31518221503093</v>
      </c>
      <c r="L10" s="19">
        <f>VLOOKUP($I10,'predicted contributions sorted'!$A$3:$CZ$201,4)</f>
        <v>-0.51546674277207005</v>
      </c>
      <c r="M10" s="19">
        <f>VLOOKUP($I10,'predicted contributions sorted'!$A$3:$CZ$201,5)</f>
        <v>1.521292060527264</v>
      </c>
      <c r="N10" s="19">
        <f>VLOOKUP($I10,'predicted contributions sorted'!$A$3:$CZ$201,6)</f>
        <v>1.3585392226753161</v>
      </c>
      <c r="O10" s="19">
        <f>VLOOKUP($I10,'predicted contributions sorted'!$A$3:$CZ$201,7)</f>
        <v>0.30394151288335192</v>
      </c>
      <c r="P10" s="19">
        <f>VLOOKUP($I10,'predicted contributions sorted'!$A$3:$CZ$201,8)</f>
        <v>-3.6740808335887616E-2</v>
      </c>
      <c r="Q10" s="19">
        <f>VLOOKUP($I10,'predicted contributions sorted'!$A$3:$CZ$201,9)</f>
        <v>16.032042272847853</v>
      </c>
      <c r="R10" s="19">
        <f>VLOOKUP($I10,'predicted contributions sorted'!$A$3:$CZ$201,10)</f>
        <v>0.26720070454746431</v>
      </c>
      <c r="S10" s="19">
        <f>VLOOKUP($I10,'predicted contributions sorted'!$A$3:$CZ$201,11)</f>
        <v>-1.000000000000002</v>
      </c>
      <c r="T10" s="19">
        <f>VLOOKUP($I10,'predicted contributions sorted'!$A$3:$CZ$201,12)</f>
        <v>-1.000000000000002</v>
      </c>
      <c r="U10" s="19">
        <f>VLOOKUP($I10,'predicted contributions sorted'!$A$3:$CZ$201,13)</f>
        <v>5.3440140909492859</v>
      </c>
      <c r="V10" s="19">
        <f>VLOOKUP($I10,'predicted contributions sorted'!$A$3:$CZ$201,14)</f>
        <v>21.705763710554095</v>
      </c>
      <c r="W10" s="19">
        <f>VLOOKUP($I10,'predicted contributions sorted'!$A$3:$CZ$201,15)</f>
        <v>-0.15379301261609282</v>
      </c>
      <c r="X10" s="19">
        <f>VLOOKUP($I10,'predicted contributions sorted'!$A$3:$CZ$201,16)</f>
        <v>7.6463345139437084</v>
      </c>
      <c r="Y10" s="19">
        <f>VLOOKUP($I10,'predicted contributions sorted'!$A$3:$CZ$201,17)</f>
        <v>2.3428726947778484</v>
      </c>
      <c r="Z10" s="19">
        <f>VLOOKUP($I10,'predicted contributions sorted'!$A$3:$CZ$201,18)</f>
        <v>0.33333333333333398</v>
      </c>
      <c r="AA10" s="19">
        <f>VLOOKUP($I10,'predicted contributions sorted'!$A$3:$CZ$201,19)</f>
        <v>0.34072115672807674</v>
      </c>
      <c r="AB10" s="19">
        <f>VLOOKUP($I10,'predicted contributions sorted'!$A$3:$CZ$201,20)</f>
        <v>0.33404235954653855</v>
      </c>
      <c r="AC10" s="19">
        <f>VLOOKUP($I10,'predicted contributions sorted'!$A$3:$CZ$201,21)</f>
        <v>0.30412010343038226</v>
      </c>
      <c r="AD10" s="19">
        <f>VLOOKUP($I10,'predicted contributions sorted'!$A$3:$CZ$201,22)</f>
        <v>41.800649939634674</v>
      </c>
      <c r="AE10" s="19">
        <f>VLOOKUP($I10,'predicted contributions sorted'!$A$3:$CZ$201,23)</f>
        <v>3.5677438442823926</v>
      </c>
      <c r="AF10" s="19">
        <f>VLOOKUP($I10,'predicted contributions sorted'!$A$3:$CZ$201,24)</f>
        <v>-1.000000000000002</v>
      </c>
      <c r="AG10" s="19">
        <f>VLOOKUP($I10,'predicted contributions sorted'!$A$3:$CZ$201,25)</f>
        <v>-1.000000000000002</v>
      </c>
      <c r="AH10" s="19">
        <f>VLOOKUP($I10,'predicted contributions sorted'!$A$3:$CZ$201,26)</f>
        <v>89.485547656512594</v>
      </c>
      <c r="AI10" s="19">
        <f>VLOOKUP($I10,'predicted contributions sorted'!$A$3:$CZ$201,27)</f>
        <v>0.19570458231788632</v>
      </c>
      <c r="AJ10" s="19">
        <f>VLOOKUP($I10,'predicted contributions sorted'!$A$3:$CZ$201,28)</f>
        <v>0.38615125547038576</v>
      </c>
      <c r="AK10" s="19">
        <f>VLOOKUP($I10,'predicted contributions sorted'!$A$3:$CZ$201,29)</f>
        <v>0.32498466265372949</v>
      </c>
      <c r="AL10" s="19">
        <f>VLOOKUP($I10,'predicted contributions sorted'!$A$3:$CZ$201,30)</f>
        <v>45.342025022100096</v>
      </c>
      <c r="AM10" s="19">
        <f>VLOOKUP($I10,'predicted contributions sorted'!$A$3:$CZ$201,31)</f>
        <v>0.91666666666666663</v>
      </c>
      <c r="AN10" s="19">
        <f>VLOOKUP($I10,'predicted contributions sorted'!$A$3:$CZ$201,32)</f>
        <v>-1.000000000000002</v>
      </c>
      <c r="AO10" s="19">
        <f>VLOOKUP($I10,'predicted contributions sorted'!$A$3:$CZ$201,33)</f>
        <v>-1.000000000000002</v>
      </c>
      <c r="AP10" s="19">
        <f>VLOOKUP($I10,'predicted contributions sorted'!$A$3:$CZ$201,34)</f>
        <v>-3.2555979918313157E-3</v>
      </c>
      <c r="AQ10" s="19">
        <f>VLOOKUP($I10,'predicted contributions sorted'!$A$3:$CZ$201,35)</f>
        <v>0.30412010343038226</v>
      </c>
      <c r="AR10" s="19">
        <f>VLOOKUP($I10,'predicted contributions sorted'!$A$3:$CZ$201,36)</f>
        <v>-6.8275712099055891E-2</v>
      </c>
      <c r="AS10" s="19">
        <f>VLOOKUP($I10,'predicted contributions sorted'!$A$3:$CZ$201,37)</f>
        <v>0.22862123150233002</v>
      </c>
      <c r="AT10" s="19">
        <f>VLOOKUP($I10,'predicted contributions sorted'!$A$3:$CZ$201,38)</f>
        <v>1.2980360776701408E-2</v>
      </c>
      <c r="AU10" s="19">
        <f>VLOOKUP($I10,'predicted contributions sorted'!$A$3:$CZ$201,39)</f>
        <v>0.40464344588473145</v>
      </c>
      <c r="AV10" s="19">
        <f>VLOOKUP($I10,'predicted contributions sorted'!$A$3:$CZ$201,40)</f>
        <v>-1.6869541077743494E-2</v>
      </c>
      <c r="AW10" s="19">
        <f>VLOOKUP($I10,'predicted contributions sorted'!$A$3:$CZ$201,41)</f>
        <v>11.259192304629932</v>
      </c>
      <c r="AX10" s="19">
        <f>VLOOKUP($I10,'predicted contributions sorted'!$A$3:$CZ$201,42)</f>
        <v>57.832692212482527</v>
      </c>
      <c r="AY10" s="19">
        <f>VLOOKUP($I10,'predicted contributions sorted'!$A$3:$CZ$201,43)</f>
        <v>1.3122169530383319</v>
      </c>
      <c r="AZ10" s="19">
        <f>VLOOKUP($I10,'predicted contributions sorted'!$A$3:$CZ$201,44)</f>
        <v>3.8349445488298559</v>
      </c>
      <c r="BA10" s="19">
        <f>VLOOKUP($I10,'predicted contributions sorted'!$A$3:$CZ$201,45)</f>
        <v>-1.000000000000002</v>
      </c>
      <c r="BB10" s="19">
        <f>VLOOKUP($I10,'predicted contributions sorted'!$A$3:$CZ$201,46)</f>
        <v>-1.000000000000002</v>
      </c>
      <c r="BC10" s="19">
        <f>VLOOKUP($I10,'predicted contributions sorted'!$A$3:$CZ$201,47)</f>
        <v>3.7014119174531643</v>
      </c>
      <c r="BD10" s="19">
        <f>VLOOKUP($I10,'predicted contributions sorted'!$A$3:$CZ$201,48)</f>
        <v>122.45050367169658</v>
      </c>
      <c r="BE10" s="19">
        <f>VLOOKUP($I10,'predicted contributions sorted'!$A$3:$CZ$201,49)</f>
        <v>152.79740205489813</v>
      </c>
      <c r="BF10" s="19">
        <f>VLOOKUP($I10,'predicted contributions sorted'!$A$3:$CZ$201,50)</f>
        <v>0.21472133815140471</v>
      </c>
      <c r="BG10" s="19">
        <f>VLOOKUP($I10,'predicted contributions sorted'!$A$3:$CZ$201,51)</f>
        <v>24.944840872093476</v>
      </c>
      <c r="BH10" s="21">
        <f>VLOOKUP($I10,'predicted contributions sorted'!$A$3:$CZ$201,52)</f>
        <v>1553.9000388623601</v>
      </c>
    </row>
    <row r="11" spans="1:61" x14ac:dyDescent="0.25">
      <c r="A11" s="15"/>
      <c r="B11" s="15"/>
      <c r="C11" s="18"/>
      <c r="D11" s="18"/>
      <c r="E11" s="18"/>
      <c r="F11" s="39"/>
      <c r="H11" s="14" t="s">
        <v>94</v>
      </c>
      <c r="I11" s="14">
        <f>E22</f>
        <v>6133</v>
      </c>
      <c r="J11" s="14" t="str">
        <f>VLOOKUP(I11,'seed values sorted'!$A$3:$ZZ$10000,2)</f>
        <v>Haltom Robotics</v>
      </c>
      <c r="K11" s="19">
        <f>VLOOKUP($I11,'predicted contributions sorted'!$A$3:$CZ$201,3)</f>
        <v>4.4407769984554299</v>
      </c>
      <c r="L11" s="19">
        <f>VLOOKUP($I11,'predicted contributions sorted'!$A$3:$CZ$201,4)</f>
        <v>3.9179279155331724E-2</v>
      </c>
      <c r="M11" s="19">
        <f>VLOOKUP($I11,'predicted contributions sorted'!$A$3:$CZ$201,5)</f>
        <v>-1.7471207794319825</v>
      </c>
      <c r="N11" s="19">
        <f>VLOOKUP($I11,'predicted contributions sorted'!$A$3:$CZ$201,6)</f>
        <v>-1.7201342130121395</v>
      </c>
      <c r="O11" s="19">
        <f>VLOOKUP($I11,'predicted contributions sorted'!$A$3:$CZ$201,7)</f>
        <v>0.36725237862560284</v>
      </c>
      <c r="P11" s="19">
        <f>VLOOKUP($I11,'predicted contributions sorted'!$A$3:$CZ$201,8)</f>
        <v>-7.7117873001476597E-3</v>
      </c>
      <c r="Q11" s="19">
        <f>VLOOKUP($I11,'predicted contributions sorted'!$A$3:$CZ$201,9)</f>
        <v>21.572435479527279</v>
      </c>
      <c r="R11" s="19">
        <f>VLOOKUP($I11,'predicted contributions sorted'!$A$3:$CZ$201,10)</f>
        <v>0.35954059132545513</v>
      </c>
      <c r="S11" s="19">
        <f>VLOOKUP($I11,'predicted contributions sorted'!$A$3:$CZ$201,11)</f>
        <v>-0.99999999999999933</v>
      </c>
      <c r="T11" s="19">
        <f>VLOOKUP($I11,'predicted contributions sorted'!$A$3:$CZ$201,12)</f>
        <v>-0.99999999999999933</v>
      </c>
      <c r="U11" s="19">
        <f>VLOOKUP($I11,'predicted contributions sorted'!$A$3:$CZ$201,13)</f>
        <v>7.1908118265090932</v>
      </c>
      <c r="V11" s="19">
        <f>VLOOKUP($I11,'predicted contributions sorted'!$A$3:$CZ$201,14)</f>
        <v>24.293078264970589</v>
      </c>
      <c r="W11" s="19">
        <f>VLOOKUP($I11,'predicted contributions sorted'!$A$3:$CZ$201,15)</f>
        <v>-9.0659219232921986E-2</v>
      </c>
      <c r="X11" s="19">
        <f>VLOOKUP($I11,'predicted contributions sorted'!$A$3:$CZ$201,16)</f>
        <v>4.7782361943848244</v>
      </c>
      <c r="Y11" s="19">
        <f>VLOOKUP($I11,'predicted contributions sorted'!$A$3:$CZ$201,17)</f>
        <v>1.4940631793775263</v>
      </c>
      <c r="Z11" s="19">
        <f>VLOOKUP($I11,'predicted contributions sorted'!$A$3:$CZ$201,18)</f>
        <v>0.33333333333333276</v>
      </c>
      <c r="AA11" s="19">
        <f>VLOOKUP($I11,'predicted contributions sorted'!$A$3:$CZ$201,19)</f>
        <v>0.32850828598526433</v>
      </c>
      <c r="AB11" s="19">
        <f>VLOOKUP($I11,'predicted contributions sorted'!$A$3:$CZ$201,20)</f>
        <v>0.1960957050837554</v>
      </c>
      <c r="AC11" s="19">
        <f>VLOOKUP($I11,'predicted contributions sorted'!$A$3:$CZ$201,21)</f>
        <v>-3.7433012484944475E-2</v>
      </c>
      <c r="AD11" s="19">
        <f>VLOOKUP($I11,'predicted contributions sorted'!$A$3:$CZ$201,22)</f>
        <v>18.438548823678133</v>
      </c>
      <c r="AE11" s="19">
        <f>VLOOKUP($I11,'predicted contributions sorted'!$A$3:$CZ$201,23)</f>
        <v>0.86208577341849857</v>
      </c>
      <c r="AF11" s="19">
        <f>VLOOKUP($I11,'predicted contributions sorted'!$A$3:$CZ$201,24)</f>
        <v>-0.99999999999999933</v>
      </c>
      <c r="AG11" s="19">
        <f>VLOOKUP($I11,'predicted contributions sorted'!$A$3:$CZ$201,25)</f>
        <v>-0.99999999999999933</v>
      </c>
      <c r="AH11" s="19">
        <f>VLOOKUP($I11,'predicted contributions sorted'!$A$3:$CZ$201,26)</f>
        <v>26.94797550205049</v>
      </c>
      <c r="AI11" s="19">
        <f>VLOOKUP($I11,'predicted contributions sorted'!$A$3:$CZ$201,27)</f>
        <v>3.4019581321671426E-2</v>
      </c>
      <c r="AJ11" s="19">
        <f>VLOOKUP($I11,'predicted contributions sorted'!$A$3:$CZ$201,28)</f>
        <v>0.13674944917494364</v>
      </c>
      <c r="AK11" s="19">
        <f>VLOOKUP($I11,'predicted contributions sorted'!$A$3:$CZ$201,29)</f>
        <v>-3.0461760516718405E-2</v>
      </c>
      <c r="AL11" s="19">
        <f>VLOOKUP($I11,'predicted contributions sorted'!$A$3:$CZ$201,30)</f>
        <v>7.0153634989948257</v>
      </c>
      <c r="AM11" s="19">
        <f>VLOOKUP($I11,'predicted contributions sorted'!$A$3:$CZ$201,31)</f>
        <v>0.5</v>
      </c>
      <c r="AN11" s="19">
        <f>VLOOKUP($I11,'predicted contributions sorted'!$A$3:$CZ$201,32)</f>
        <v>-0.99999999999999933</v>
      </c>
      <c r="AO11" s="19">
        <f>VLOOKUP($I11,'predicted contributions sorted'!$A$3:$CZ$201,33)</f>
        <v>-0.99999999999999933</v>
      </c>
      <c r="AP11" s="19">
        <f>VLOOKUP($I11,'predicted contributions sorted'!$A$3:$CZ$201,34)</f>
        <v>2.898247318279101E-2</v>
      </c>
      <c r="AQ11" s="19">
        <f>VLOOKUP($I11,'predicted contributions sorted'!$A$3:$CZ$201,35)</f>
        <v>-3.7433012484944475E-2</v>
      </c>
      <c r="AR11" s="19">
        <f>VLOOKUP($I11,'predicted contributions sorted'!$A$3:$CZ$201,36)</f>
        <v>-0.10991059968822432</v>
      </c>
      <c r="AS11" s="19">
        <f>VLOOKUP($I11,'predicted contributions sorted'!$A$3:$CZ$201,37)</f>
        <v>0.16568514889940245</v>
      </c>
      <c r="AT11" s="19">
        <f>VLOOKUP($I11,'predicted contributions sorted'!$A$3:$CZ$201,38)</f>
        <v>4.7083508526082361E-2</v>
      </c>
      <c r="AU11" s="19">
        <f>VLOOKUP($I11,'predicted contributions sorted'!$A$3:$CZ$201,39)</f>
        <v>9.0959051895392593E-2</v>
      </c>
      <c r="AV11" s="19">
        <f>VLOOKUP($I11,'predicted contributions sorted'!$A$3:$CZ$201,40)</f>
        <v>0.62753471471093758</v>
      </c>
      <c r="AW11" s="19">
        <f>VLOOKUP($I11,'predicted contributions sorted'!$A$3:$CZ$201,41)</f>
        <v>3.1024020418818261</v>
      </c>
      <c r="AX11" s="19">
        <f>VLOOKUP($I11,'predicted contributions sorted'!$A$3:$CZ$201,42)</f>
        <v>40.010984303205426</v>
      </c>
      <c r="AY11" s="19">
        <f>VLOOKUP($I11,'predicted contributions sorted'!$A$3:$CZ$201,43)</f>
        <v>0.82050431191740858</v>
      </c>
      <c r="AZ11" s="19">
        <f>VLOOKUP($I11,'predicted contributions sorted'!$A$3:$CZ$201,44)</f>
        <v>1.2216263647439527</v>
      </c>
      <c r="BA11" s="19">
        <f>VLOOKUP($I11,'predicted contributions sorted'!$A$3:$CZ$201,45)</f>
        <v>-0.99999999999999933</v>
      </c>
      <c r="BB11" s="19">
        <f>VLOOKUP($I11,'predicted contributions sorted'!$A$3:$CZ$201,46)</f>
        <v>-0.99999999999999933</v>
      </c>
      <c r="BC11" s="19">
        <f>VLOOKUP($I11,'predicted contributions sorted'!$A$3:$CZ$201,47)</f>
        <v>-0.22607103363461556</v>
      </c>
      <c r="BD11" s="19">
        <f>VLOOKUP($I11,'predicted contributions sorted'!$A$3:$CZ$201,48)</f>
        <v>54.343455808902938</v>
      </c>
      <c r="BE11" s="19">
        <f>VLOOKUP($I11,'predicted contributions sorted'!$A$3:$CZ$201,49)</f>
        <v>51.17980402406431</v>
      </c>
      <c r="BF11" s="19">
        <f>VLOOKUP($I11,'predicted contributions sorted'!$A$3:$CZ$201,50)</f>
        <v>-4.7540695037026633E-2</v>
      </c>
      <c r="BG11" s="19">
        <f>VLOOKUP($I11,'predicted contributions sorted'!$A$3:$CZ$201,51)</f>
        <v>-54.347098410844815</v>
      </c>
      <c r="BH11" s="21">
        <f>VLOOKUP($I11,'predicted contributions sorted'!$A$3:$CZ$201,52)</f>
        <v>1474.1188178268662</v>
      </c>
      <c r="BI11" s="19">
        <f>BD9+BD10+BD11</f>
        <v>264.72211904062226</v>
      </c>
    </row>
    <row r="12" spans="1:61" x14ac:dyDescent="0.25">
      <c r="A12" s="15"/>
      <c r="B12" s="15" t="s">
        <v>428</v>
      </c>
      <c r="C12" s="15" t="s">
        <v>429</v>
      </c>
      <c r="D12" s="15" t="s">
        <v>430</v>
      </c>
      <c r="E12" s="15" t="s">
        <v>431</v>
      </c>
      <c r="F12" s="15"/>
      <c r="H12" s="15" t="s">
        <v>426</v>
      </c>
      <c r="I12" s="15" t="s">
        <v>3586</v>
      </c>
      <c r="J12" s="15" t="s">
        <v>3586</v>
      </c>
      <c r="K12" s="18" t="str">
        <f>IF($C$2,"",VLOOKUP($A$2,q_match_data,110))</f>
        <v/>
      </c>
      <c r="L12" s="18" t="str">
        <f>IF($C$2,"",VLOOKUP($A$2,q_match_data,111))</f>
        <v/>
      </c>
      <c r="M12" s="18" t="str">
        <f>IF($C$2,"",VLOOKUP($A$2,q_match_data,112))</f>
        <v/>
      </c>
      <c r="N12" s="18" t="str">
        <f>IF($C$2,"",VLOOKUP($A$2,q_match_data,113))</f>
        <v/>
      </c>
      <c r="O12" s="18" t="str">
        <f>IF($C$2,"",VLOOKUP($A$2,q_match_data,114))</f>
        <v/>
      </c>
      <c r="P12" s="18" t="str">
        <f>IF($C$2,"",VLOOKUP($A$2,q_match_data,115))</f>
        <v/>
      </c>
      <c r="Q12" s="18" t="str">
        <f>IF($C$2,"",VLOOKUP($A$2,q_match_data,116))</f>
        <v/>
      </c>
      <c r="R12" s="18" t="str">
        <f>IF($C$2,"",VLOOKUP($A$2,q_match_data,117))</f>
        <v/>
      </c>
      <c r="S12" s="18" t="str">
        <f>IF($C$2,"",VLOOKUP($A$2,q_match_data,118))</f>
        <v/>
      </c>
      <c r="T12" s="18" t="str">
        <f>IF($C$2,"",VLOOKUP($A$2,q_match_data,119))</f>
        <v/>
      </c>
      <c r="U12" s="18" t="str">
        <f>IF($C$2,"",VLOOKUP($A$2,q_match_data,120))</f>
        <v/>
      </c>
      <c r="V12" s="18" t="str">
        <f>IF($C$2,"",VLOOKUP($A$2,q_match_data,121))</f>
        <v/>
      </c>
      <c r="W12" s="18" t="str">
        <f>IF($C$2,"",VLOOKUP($A$2,q_match_data,122))</f>
        <v/>
      </c>
      <c r="X12" s="18" t="str">
        <f>IF($C$2,"",VLOOKUP($A$2,q_match_data,123))</f>
        <v/>
      </c>
      <c r="Y12" s="18" t="str">
        <f>IF($C$2,"",VLOOKUP($A$2,q_match_data,124))</f>
        <v/>
      </c>
      <c r="Z12" s="18" t="str">
        <f>IF($C$2,"",VLOOKUP($A$2,q_match_data,125))</f>
        <v/>
      </c>
      <c r="AA12" s="18" t="str">
        <f>IF($C$2,"",VLOOKUP($A$2,q_match_data,126))</f>
        <v/>
      </c>
      <c r="AB12" s="18" t="str">
        <f>IF($C$2,"",VLOOKUP($A$2,q_match_data,127))</f>
        <v/>
      </c>
      <c r="AC12" s="18" t="str">
        <f>IF($C$2,"",VLOOKUP($A$2,q_match_data,128))</f>
        <v/>
      </c>
      <c r="AD12" s="18" t="str">
        <f>IF($C$2,"",VLOOKUP($A$2,q_match_data,129))</f>
        <v/>
      </c>
      <c r="AE12" s="18" t="str">
        <f>IF($C$2,"",VLOOKUP($A$2,q_match_data,130))</f>
        <v/>
      </c>
      <c r="AF12" s="18" t="str">
        <f>IF($C$2,"",VLOOKUP($A$2,q_match_data,131))</f>
        <v/>
      </c>
      <c r="AG12" s="18" t="str">
        <f>IF($C$2,"",VLOOKUP($A$2,q_match_data,132))</f>
        <v/>
      </c>
      <c r="AH12" s="18" t="str">
        <f>IF($C$2,"",VLOOKUP($A$2,q_match_data,133))</f>
        <v/>
      </c>
      <c r="AI12" s="18" t="str">
        <f>IF($C$2,"",VLOOKUP($A$2,q_match_data,134))</f>
        <v/>
      </c>
      <c r="AJ12" s="18" t="str">
        <f>IF($C$2,"",VLOOKUP($A$2,q_match_data,135))</f>
        <v/>
      </c>
      <c r="AK12" s="18" t="str">
        <f>IF($C$2,"",VLOOKUP($A$2,q_match_data,136))</f>
        <v/>
      </c>
      <c r="AL12" s="18" t="str">
        <f>IF($C$2,"",VLOOKUP($A$2,q_match_data,137))</f>
        <v/>
      </c>
      <c r="AM12" s="18" t="str">
        <f>IF($C$2,"",VLOOKUP($A$2,q_match_data,138))</f>
        <v/>
      </c>
      <c r="AN12" s="18" t="str">
        <f>IF($C$2,"",VLOOKUP($A$2,q_match_data,139))</f>
        <v/>
      </c>
      <c r="AO12" s="18" t="str">
        <f>IF($C$2,"",VLOOKUP($A$2,q_match_data,140))</f>
        <v/>
      </c>
      <c r="AP12" s="18" t="str">
        <f>IF($C$2,"",VLOOKUP($A$2,q_match_data,141))</f>
        <v/>
      </c>
      <c r="AQ12" s="18" t="str">
        <f>IF($C$2,"",VLOOKUP($A$2,q_match_data,142))</f>
        <v/>
      </c>
      <c r="AR12" s="18" t="str">
        <f>IF($C$2,"",VLOOKUP($A$2,q_match_data,143))</f>
        <v/>
      </c>
      <c r="AS12" s="18" t="str">
        <f>IF($C$2,"",VLOOKUP($A$2,q_match_data,144))</f>
        <v/>
      </c>
      <c r="AT12" s="18" t="str">
        <f>IF($C$2,"",VLOOKUP($A$2,q_match_data,145))</f>
        <v/>
      </c>
      <c r="AU12" s="18" t="str">
        <f>IF($C$2,"",VLOOKUP($A$2,q_match_data,146))</f>
        <v/>
      </c>
      <c r="AV12" s="18" t="str">
        <f>IF($C$2,"",VLOOKUP($A$2,q_match_data,147))</f>
        <v/>
      </c>
      <c r="AW12" s="18" t="str">
        <f>IF($C$2,"",VLOOKUP($A$2,q_match_data,148))</f>
        <v/>
      </c>
      <c r="AX12" s="18" t="str">
        <f>IF($C$2,"",VLOOKUP($A$2,q_match_data,149))</f>
        <v/>
      </c>
      <c r="AY12" s="18" t="str">
        <f>IF($C$2,"",VLOOKUP($A$2,q_match_data,150))</f>
        <v/>
      </c>
      <c r="AZ12" s="18" t="str">
        <f>IF($C$2,"",VLOOKUP($A$2,q_match_data,151))</f>
        <v/>
      </c>
      <c r="BA12" s="18" t="str">
        <f>IF($C$2,"",VLOOKUP($A$2,q_match_data,152))</f>
        <v/>
      </c>
      <c r="BB12" s="18" t="str">
        <f>IF($C$2,"",VLOOKUP($A$2,q_match_data,153))</f>
        <v/>
      </c>
      <c r="BC12" s="18" t="str">
        <f>IF($C$2,"",VLOOKUP($A$2,q_match_data,154))</f>
        <v/>
      </c>
      <c r="BD12" s="18" t="str">
        <f>IF($C$2,"",VLOOKUP($A$2,q_match_data,155))</f>
        <v/>
      </c>
      <c r="BE12" s="18" t="str">
        <f>IF($C$2,"",VLOOKUP($A$2,q_match_data,156))</f>
        <v/>
      </c>
      <c r="BF12" s="18" t="str">
        <f>IF($C$2,"",VLOOKUP($A$2,q_match_data,157))</f>
        <v/>
      </c>
      <c r="BG12" s="18" t="str">
        <f>IF($C$2,"",VLOOKUP($A$2,q_match_data,158))</f>
        <v/>
      </c>
      <c r="BH12" s="18" t="str">
        <f>IF($C$2,"",VLOOKUP($A$2,q_match_data,159))</f>
        <v/>
      </c>
    </row>
    <row r="13" spans="1:61" x14ac:dyDescent="0.25">
      <c r="A13" s="15"/>
      <c r="B13" s="34">
        <f>IF(C2,BF14,AVERAGE(B15,B17))</f>
        <v>0.5</v>
      </c>
      <c r="C13" s="34">
        <f>IF(C2,AP14,AP12)</f>
        <v>0</v>
      </c>
      <c r="D13" s="34">
        <f>IF(C2,AQ14,AQ12)</f>
        <v>0</v>
      </c>
      <c r="E13" s="18">
        <f>2*B13+C13+D13</f>
        <v>1</v>
      </c>
      <c r="F13" s="15"/>
      <c r="H13" s="14" t="s">
        <v>427</v>
      </c>
      <c r="I13" s="14" t="s">
        <v>3586</v>
      </c>
      <c r="J13" s="14" t="s">
        <v>3586</v>
      </c>
      <c r="K13" s="19" t="str">
        <f>IF($C$2,"",VLOOKUP($A$2,q_match_data,161))</f>
        <v/>
      </c>
      <c r="L13" s="19" t="str">
        <f>IF($C$2,"",VLOOKUP($A$2,q_match_data,162))</f>
        <v/>
      </c>
      <c r="M13" s="19" t="str">
        <f>IF($C$2,"",VLOOKUP($A$2,q_match_data,163))</f>
        <v/>
      </c>
      <c r="N13" s="19" t="str">
        <f>IF($C$2,"",VLOOKUP($A$2,q_match_data,164))</f>
        <v/>
      </c>
      <c r="O13" s="19" t="str">
        <f>IF($C$2,"",VLOOKUP($A$2,q_match_data,165))</f>
        <v/>
      </c>
      <c r="P13" s="19" t="str">
        <f>IF($C$2,"",VLOOKUP($A$2,q_match_data,166))</f>
        <v/>
      </c>
      <c r="Q13" s="19" t="str">
        <f>IF($C$2,"",VLOOKUP($A$2,q_match_data,167))</f>
        <v/>
      </c>
      <c r="R13" s="19" t="str">
        <f>IF($C$2,"",VLOOKUP($A$2,q_match_data,168))</f>
        <v/>
      </c>
      <c r="S13" s="19" t="str">
        <f>IF($C$2,"",VLOOKUP($A$2,q_match_data,169))</f>
        <v/>
      </c>
      <c r="T13" s="19" t="str">
        <f>IF($C$2,"",VLOOKUP($A$2,q_match_data,170))</f>
        <v/>
      </c>
      <c r="U13" s="19" t="str">
        <f>IF($C$2,"",VLOOKUP($A$2,q_match_data,171))</f>
        <v/>
      </c>
      <c r="V13" s="19" t="str">
        <f>IF($C$2,"",VLOOKUP($A$2,q_match_data,172))</f>
        <v/>
      </c>
      <c r="W13" s="19" t="str">
        <f>IF($C$2,"",VLOOKUP($A$2,q_match_data,173))</f>
        <v/>
      </c>
      <c r="X13" s="19" t="str">
        <f>IF($C$2,"",VLOOKUP($A$2,q_match_data,174))</f>
        <v/>
      </c>
      <c r="Y13" s="19" t="str">
        <f>IF($C$2,"",VLOOKUP($A$2,q_match_data,175))</f>
        <v/>
      </c>
      <c r="Z13" s="19" t="str">
        <f>IF($C$2,"",VLOOKUP($A$2,q_match_data,176))</f>
        <v/>
      </c>
      <c r="AA13" s="19" t="str">
        <f>IF($C$2,"",VLOOKUP($A$2,q_match_data,177))</f>
        <v/>
      </c>
      <c r="AB13" s="19" t="str">
        <f>IF($C$2,"",VLOOKUP($A$2,q_match_data,178))</f>
        <v/>
      </c>
      <c r="AC13" s="19" t="str">
        <f>IF($C$2,"",VLOOKUP($A$2,q_match_data,179))</f>
        <v/>
      </c>
      <c r="AD13" s="19" t="str">
        <f>IF($C$2,"",VLOOKUP($A$2,q_match_data,180))</f>
        <v/>
      </c>
      <c r="AE13" s="19" t="str">
        <f>IF($C$2,"",VLOOKUP($A$2,q_match_data,181))</f>
        <v/>
      </c>
      <c r="AF13" s="19" t="str">
        <f>IF($C$2,"",VLOOKUP($A$2,q_match_data,182))</f>
        <v/>
      </c>
      <c r="AG13" s="19" t="str">
        <f>IF($C$2,"",VLOOKUP($A$2,q_match_data,183))</f>
        <v/>
      </c>
      <c r="AH13" s="19" t="str">
        <f>IF($C$2,"",VLOOKUP($A$2,q_match_data,184))</f>
        <v/>
      </c>
      <c r="AI13" s="19" t="str">
        <f>IF($C$2,"",VLOOKUP($A$2,q_match_data,185))</f>
        <v/>
      </c>
      <c r="AJ13" s="19" t="str">
        <f>IF($C$2,"",VLOOKUP($A$2,q_match_data,186))</f>
        <v/>
      </c>
      <c r="AK13" s="19" t="str">
        <f>IF($C$2,"",VLOOKUP($A$2,q_match_data,187))</f>
        <v/>
      </c>
      <c r="AL13" s="19" t="str">
        <f>IF($C$2,"",VLOOKUP($A$2,q_match_data,188))</f>
        <v/>
      </c>
      <c r="AM13" s="19" t="str">
        <f>IF($C$2,"",VLOOKUP($A$2,q_match_data,189))</f>
        <v/>
      </c>
      <c r="AN13" s="19" t="str">
        <f>IF($C$2,"",VLOOKUP($A$2,q_match_data,190))</f>
        <v/>
      </c>
      <c r="AO13" s="19" t="str">
        <f>IF($C$2,"",VLOOKUP($A$2,q_match_data,191))</f>
        <v/>
      </c>
      <c r="AP13" s="19" t="str">
        <f>IF($C$2,"",VLOOKUP($A$2,q_match_data,192))</f>
        <v/>
      </c>
      <c r="AQ13" s="19" t="str">
        <f>IF($C$2,"",VLOOKUP($A$2,q_match_data,193))</f>
        <v/>
      </c>
      <c r="AR13" s="19" t="str">
        <f>IF($C$2,"",VLOOKUP($A$2,q_match_data,194))</f>
        <v/>
      </c>
      <c r="AS13" s="19" t="str">
        <f>IF($C$2,"",VLOOKUP($A$2,q_match_data,195))</f>
        <v/>
      </c>
      <c r="AT13" s="19" t="str">
        <f>IF($C$2,"",VLOOKUP($A$2,q_match_data,196))</f>
        <v/>
      </c>
      <c r="AU13" s="19" t="str">
        <f>IF($C$2,"",VLOOKUP($A$2,q_match_data,197))</f>
        <v/>
      </c>
      <c r="AV13" s="19" t="str">
        <f>IF($C$2,"",VLOOKUP($A$2,q_match_data,198))</f>
        <v/>
      </c>
      <c r="AW13" s="19" t="str">
        <f>IF($C$2,"",VLOOKUP($A$2,q_match_data,199))</f>
        <v/>
      </c>
      <c r="AX13" s="19" t="str">
        <f>IF($C$2,"",VLOOKUP($A$2,q_match_data,200))</f>
        <v/>
      </c>
      <c r="AY13" s="19" t="str">
        <f>IF($C$2,"",VLOOKUP($A$2,q_match_data,201))</f>
        <v/>
      </c>
      <c r="AZ13" s="19" t="str">
        <f>IF($C$2,"",VLOOKUP($A$2,q_match_data,202))</f>
        <v/>
      </c>
      <c r="BA13" s="19" t="str">
        <f>IF($C$2,"",VLOOKUP($A$2,q_match_data,203))</f>
        <v/>
      </c>
      <c r="BB13" s="19" t="str">
        <f>IF($C$2,"",VLOOKUP($A$2,q_match_data,204))</f>
        <v/>
      </c>
      <c r="BC13" s="19" t="str">
        <f>IF($C$2,"",VLOOKUP($A$2,q_match_data,205))</f>
        <v/>
      </c>
      <c r="BD13" s="19" t="str">
        <f>IF($C$2,"",VLOOKUP($A$2,q_match_data,206))</f>
        <v/>
      </c>
      <c r="BE13" s="19" t="str">
        <f>IF($C$2,"",VLOOKUP($A$2,q_match_data,207))</f>
        <v/>
      </c>
      <c r="BF13" s="19" t="str">
        <f>IF($C$2,"",VLOOKUP($A$2,q_match_data,208))</f>
        <v/>
      </c>
      <c r="BG13" s="19" t="str">
        <f>IF($C$2,"",VLOOKUP($A$2,q_match_data,209))</f>
        <v/>
      </c>
      <c r="BH13" s="19" t="str">
        <f>IF($C$2,"",VLOOKUP($A$2,q_match_data,210))</f>
        <v/>
      </c>
    </row>
    <row r="14" spans="1:61" ht="13.5" customHeight="1" x14ac:dyDescent="0.25">
      <c r="A14" s="15"/>
      <c r="B14" s="15" t="s">
        <v>69</v>
      </c>
      <c r="C14" s="15"/>
      <c r="D14" s="15"/>
      <c r="E14" s="15"/>
      <c r="F14" s="15"/>
      <c r="H14" s="15" t="s">
        <v>435</v>
      </c>
      <c r="I14" s="15" t="s">
        <v>3586</v>
      </c>
      <c r="J14" s="15" t="s">
        <v>3586</v>
      </c>
      <c r="K14" s="15">
        <f>IF($C2,VLOOKUP($A$2,q_match_data,8),"")</f>
        <v>10</v>
      </c>
      <c r="L14" s="15">
        <f>IF($C2,VLOOKUP($A$2,q_match_data,9),"")</f>
        <v>0</v>
      </c>
      <c r="M14" s="15">
        <f>IF($C2,VLOOKUP($A$2,q_match_data,10),"")</f>
        <v>4</v>
      </c>
      <c r="N14" s="15">
        <f>IF($C2,VLOOKUP($A$2,q_match_data,11),"")</f>
        <v>4</v>
      </c>
      <c r="O14" s="15">
        <f>IF($C2,VLOOKUP($A$2,q_match_data,12),"")</f>
        <v>1</v>
      </c>
      <c r="P14" s="15">
        <f>IF($C2,VLOOKUP($A$2,q_match_data,13),"")</f>
        <v>0</v>
      </c>
      <c r="Q14" s="15">
        <f>IF($C2,VLOOKUP($A$2,q_match_data,14),"")</f>
        <v>60</v>
      </c>
      <c r="R14" s="15">
        <f>IF($C2,VLOOKUP($A$2,q_match_data,15),"")</f>
        <v>1</v>
      </c>
      <c r="S14" s="15">
        <f>IF($C2,VLOOKUP($A$2,q_match_data,16),"")</f>
        <v>-3</v>
      </c>
      <c r="T14" s="15">
        <f>IF($C2,VLOOKUP($A$2,q_match_data,17),"")</f>
        <v>-3</v>
      </c>
      <c r="U14" s="15">
        <f>IF($C2,VLOOKUP($A$2,q_match_data,18),"")</f>
        <v>20</v>
      </c>
      <c r="V14" s="15">
        <f>IF($C2,VLOOKUP($A$2,q_match_data,19),"")</f>
        <v>74</v>
      </c>
      <c r="W14" s="15">
        <f>IF($C2,VLOOKUP($A$2,q_match_data,20),"")</f>
        <v>0</v>
      </c>
      <c r="X14" s="15">
        <f>IF($C2,VLOOKUP($A$2,q_match_data,21),"")</f>
        <v>98</v>
      </c>
      <c r="Y14" s="15">
        <f>IF($C2,VLOOKUP($A$2,q_match_data,22),"")</f>
        <v>32</v>
      </c>
      <c r="Z14" s="15">
        <f>IF($C2,VLOOKUP($A$2,q_match_data,23),"")</f>
        <v>1</v>
      </c>
      <c r="AA14" s="15">
        <f>IF($C2,VLOOKUP($A$2,q_match_data,24),"")</f>
        <v>0</v>
      </c>
      <c r="AB14" s="15">
        <f>IF($C2,VLOOKUP($A$2,q_match_data,25),"")</f>
        <v>0</v>
      </c>
      <c r="AC14" s="15">
        <f>IF($C2,VLOOKUP($A$2,q_match_data,26),"")</f>
        <v>0</v>
      </c>
      <c r="AD14" s="15">
        <f>IF($C2,VLOOKUP($A$2,q_match_data,27),"")</f>
        <v>0</v>
      </c>
      <c r="AE14" s="15">
        <f>IF($C2,VLOOKUP($A$2,q_match_data,28),"")</f>
        <v>0</v>
      </c>
      <c r="AF14" s="15">
        <f>IF($C2,VLOOKUP($A$2,q_match_data,29),"")</f>
        <v>-3</v>
      </c>
      <c r="AG14" s="15">
        <f>IF($C2,VLOOKUP($A$2,q_match_data,30),"")</f>
        <v>-3</v>
      </c>
      <c r="AH14" s="15">
        <f>IF($C2,VLOOKUP($A$2,q_match_data,31),"")</f>
        <v>182</v>
      </c>
      <c r="AI14" s="15">
        <f>IF($C2,VLOOKUP($A$2,q_match_data,32),"")</f>
        <v>1</v>
      </c>
      <c r="AJ14" s="15">
        <f>IF($C2,VLOOKUP($A$2,q_match_data,33),"")</f>
        <v>1</v>
      </c>
      <c r="AK14" s="15">
        <f>IF($C2,VLOOKUP($A$2,q_match_data,34),"")</f>
        <v>1</v>
      </c>
      <c r="AL14" s="15">
        <f>IF($C2,VLOOKUP($A$2,q_match_data,35),"")</f>
        <v>150</v>
      </c>
      <c r="AM14" s="15">
        <f>IF($C2,VLOOKUP($A$2,q_match_data,36),"")</f>
        <v>-3</v>
      </c>
      <c r="AN14" s="15">
        <f>IF($C2,VLOOKUP($A$2,q_match_data,37),"")</f>
        <v>-3</v>
      </c>
      <c r="AO14" s="15">
        <f>IF($C2,VLOOKUP($A$2,q_match_data,38),"")</f>
        <v>-3</v>
      </c>
      <c r="AP14" s="15">
        <f>IF($C2,VLOOKUP($A$2,q_match_data,39),"")</f>
        <v>0</v>
      </c>
      <c r="AQ14" s="15">
        <f>IF($C2,VLOOKUP($A$2,q_match_data,40),"")</f>
        <v>0</v>
      </c>
      <c r="AR14" s="15">
        <f>IF($C2,VLOOKUP($A$2,q_match_data,41),"")</f>
        <v>0</v>
      </c>
      <c r="AS14" s="15">
        <f>IF($C2,VLOOKUP($A$2,q_match_data,42),"")</f>
        <v>0</v>
      </c>
      <c r="AT14" s="15">
        <f>IF($C2,VLOOKUP($A$2,q_match_data,43),"")</f>
        <v>0</v>
      </c>
      <c r="AU14" s="15">
        <f>IF($C2,VLOOKUP($A$2,q_match_data,44),"")</f>
        <v>0</v>
      </c>
      <c r="AV14" s="15">
        <f>IF($C2,VLOOKUP($A$2,q_match_data,45),"")</f>
        <v>0</v>
      </c>
      <c r="AW14" s="15">
        <f>IF($C2,VLOOKUP($A$2,q_match_data,46),"")</f>
        <v>0</v>
      </c>
      <c r="AX14" s="15">
        <f>IF($C2,VLOOKUP($A$2,q_match_data,47),"")</f>
        <v>60</v>
      </c>
      <c r="AY14" s="15">
        <f>IF($C2,VLOOKUP($A$2,q_match_data,48),"")</f>
        <v>1</v>
      </c>
      <c r="AZ14" s="15">
        <f>IF($C2,VLOOKUP($A$2,q_match_data,49),"")</f>
        <v>1</v>
      </c>
      <c r="BA14" s="15">
        <f>IF($C2,VLOOKUP($A$2,q_match_data,50),"")</f>
        <v>-3</v>
      </c>
      <c r="BB14" s="15">
        <f>IF($C2,VLOOKUP($A$2,q_match_data,51),"")</f>
        <v>-3</v>
      </c>
      <c r="BC14" s="15">
        <f>IF($C2,VLOOKUP($A$2,q_match_data,52),"")</f>
        <v>36</v>
      </c>
      <c r="BD14" s="15">
        <f>IF($C2,VLOOKUP($A$2,q_match_data,53),"")</f>
        <v>256</v>
      </c>
      <c r="BE14" s="15">
        <f>IF($C2,VLOOKUP($A$2,q_match_data,54),"")</f>
        <v>256</v>
      </c>
      <c r="BF14" s="15">
        <f>IF($C2,VLOOKUP($A$2,q_match_data,55),"")</f>
        <v>0.5</v>
      </c>
      <c r="BG14" s="15">
        <f>IF($C2,VLOOKUP($A$2,q_match_data,56),"")</f>
        <v>0</v>
      </c>
      <c r="BH14" s="15" t="s">
        <v>3586</v>
      </c>
    </row>
    <row r="15" spans="1:61" ht="13.5" customHeight="1" x14ac:dyDescent="0.25">
      <c r="A15" s="15"/>
      <c r="B15" s="34" t="str">
        <f>IF(C2,"",1-B30)</f>
        <v/>
      </c>
      <c r="C15" s="15"/>
      <c r="D15" s="15"/>
      <c r="E15" s="15"/>
      <c r="F15" s="15"/>
      <c r="H15" s="14" t="s">
        <v>436</v>
      </c>
      <c r="I15" s="14" t="s">
        <v>3586</v>
      </c>
      <c r="J15" s="14" t="s">
        <v>3586</v>
      </c>
      <c r="K15" s="14">
        <f>IF($C2,VLOOKUP($A$2,q_match_data,59),"")</f>
        <v>15</v>
      </c>
      <c r="L15" s="14">
        <f>IF($C2,VLOOKUP($A$2,q_match_data,60),"")</f>
        <v>0</v>
      </c>
      <c r="M15" s="14">
        <f>IF($C2,VLOOKUP($A$2,q_match_data,61),"")</f>
        <v>4</v>
      </c>
      <c r="N15" s="14">
        <f>IF($C2,VLOOKUP($A$2,q_match_data,62),"")</f>
        <v>4</v>
      </c>
      <c r="O15" s="14">
        <f>IF($C2,VLOOKUP($A$2,q_match_data,63),"")</f>
        <v>1</v>
      </c>
      <c r="P15" s="14">
        <f>IF($C2,VLOOKUP($A$2,q_match_data,64),"")</f>
        <v>0</v>
      </c>
      <c r="Q15" s="14">
        <f>IF($C2,VLOOKUP($A$2,q_match_data,65),"")</f>
        <v>60</v>
      </c>
      <c r="R15" s="14">
        <f>IF($C2,VLOOKUP($A$2,q_match_data,66),"")</f>
        <v>1</v>
      </c>
      <c r="S15" s="14">
        <f>IF($C2,VLOOKUP($A$2,q_match_data,67),"")</f>
        <v>-3</v>
      </c>
      <c r="T15" s="14">
        <f>IF($C2,VLOOKUP($A$2,q_match_data,68),"")</f>
        <v>-3</v>
      </c>
      <c r="U15" s="14">
        <f>IF($C2,VLOOKUP($A$2,q_match_data,69),"")</f>
        <v>20</v>
      </c>
      <c r="V15" s="14">
        <f>IF($C2,VLOOKUP($A$2,q_match_data,70),"")</f>
        <v>79</v>
      </c>
      <c r="W15" s="14">
        <f>IF($C2,VLOOKUP($A$2,q_match_data,71),"")</f>
        <v>0</v>
      </c>
      <c r="X15" s="14">
        <f>IF($C2,VLOOKUP($A$2,q_match_data,72),"")</f>
        <v>23</v>
      </c>
      <c r="Y15" s="14">
        <f>IF($C2,VLOOKUP($A$2,q_match_data,73),"")</f>
        <v>7</v>
      </c>
      <c r="Z15" s="14">
        <f>IF($C2,VLOOKUP($A$2,q_match_data,74),"")</f>
        <v>1</v>
      </c>
      <c r="AA15" s="14">
        <f>IF($C2,VLOOKUP($A$2,q_match_data,75),"")</f>
        <v>1</v>
      </c>
      <c r="AB15" s="14">
        <f>IF($C2,VLOOKUP($A$2,q_match_data,76),"")</f>
        <v>1</v>
      </c>
      <c r="AC15" s="14">
        <f>IF($C2,VLOOKUP($A$2,q_match_data,77),"")</f>
        <v>1</v>
      </c>
      <c r="AD15" s="14">
        <f>IF($C2,VLOOKUP($A$2,q_match_data,78),"")</f>
        <v>120</v>
      </c>
      <c r="AE15" s="14">
        <f>IF($C2,VLOOKUP($A$2,q_match_data,79),"")</f>
        <v>11</v>
      </c>
      <c r="AF15" s="14">
        <f>IF($C2,VLOOKUP($A$2,q_match_data,80),"")</f>
        <v>-3</v>
      </c>
      <c r="AG15" s="14">
        <f>IF($C2,VLOOKUP($A$2,q_match_data,81),"")</f>
        <v>-3</v>
      </c>
      <c r="AH15" s="14">
        <f>IF($C2,VLOOKUP($A$2,q_match_data,82),"")</f>
        <v>177</v>
      </c>
      <c r="AI15" s="14">
        <f>IF($C2,VLOOKUP($A$2,q_match_data,83),"")</f>
        <v>0</v>
      </c>
      <c r="AJ15" s="14">
        <f>IF($C2,VLOOKUP($A$2,q_match_data,84),"")</f>
        <v>1</v>
      </c>
      <c r="AK15" s="14">
        <f>IF($C2,VLOOKUP($A$2,q_match_data,85),"")</f>
        <v>0</v>
      </c>
      <c r="AL15" s="14">
        <f>IF($C2,VLOOKUP($A$2,q_match_data,86),"")</f>
        <v>50</v>
      </c>
      <c r="AM15" s="14">
        <f>IF($C2,VLOOKUP($A$2,q_match_data,87),"")</f>
        <v>-3</v>
      </c>
      <c r="AN15" s="14">
        <f>IF($C2,VLOOKUP($A$2,q_match_data,88),"")</f>
        <v>-3</v>
      </c>
      <c r="AO15" s="14">
        <f>IF($C2,VLOOKUP($A$2,q_match_data,89),"")</f>
        <v>-3</v>
      </c>
      <c r="AP15" s="14">
        <f>IF($C2,VLOOKUP($A$2,q_match_data,90),"")</f>
        <v>0</v>
      </c>
      <c r="AQ15" s="14">
        <f>IF($C2,VLOOKUP($A$2,q_match_data,91),"")</f>
        <v>1</v>
      </c>
      <c r="AR15" s="14">
        <f>IF($C2,VLOOKUP($A$2,q_match_data,92),"")</f>
        <v>0</v>
      </c>
      <c r="AS15" s="14">
        <f>IF($C2,VLOOKUP($A$2,q_match_data,93),"")</f>
        <v>0</v>
      </c>
      <c r="AT15" s="14">
        <f>IF($C2,VLOOKUP($A$2,q_match_data,94),"")</f>
        <v>0</v>
      </c>
      <c r="AU15" s="14">
        <f>IF($C2,VLOOKUP($A$2,q_match_data,95),"")</f>
        <v>0</v>
      </c>
      <c r="AV15" s="14">
        <f>IF($C2,VLOOKUP($A$2,q_match_data,96),"")</f>
        <v>0</v>
      </c>
      <c r="AW15" s="14">
        <f>IF($C2,VLOOKUP($A$2,q_match_data,97),"")</f>
        <v>0</v>
      </c>
      <c r="AX15" s="14">
        <f>IF($C2,VLOOKUP($A$2,q_match_data,98),"")</f>
        <v>180</v>
      </c>
      <c r="AY15" s="14">
        <f>IF($C2,VLOOKUP($A$2,q_match_data,99),"")</f>
        <v>4</v>
      </c>
      <c r="AZ15" s="14">
        <f>IF($C2,VLOOKUP($A$2,q_match_data,100),"")</f>
        <v>12</v>
      </c>
      <c r="BA15" s="14">
        <f>IF($C2,VLOOKUP($A$2,q_match_data,101),"")</f>
        <v>-3</v>
      </c>
      <c r="BB15" s="14">
        <f>IF($C2,VLOOKUP($A$2,q_match_data,102),"")</f>
        <v>-3</v>
      </c>
      <c r="BC15" s="14">
        <f>IF($C2,VLOOKUP($A$2,q_match_data,103),"")</f>
        <v>11</v>
      </c>
      <c r="BD15" s="14">
        <f>IF($C2,VLOOKUP($A$2,q_match_data,104),"")</f>
        <v>256</v>
      </c>
      <c r="BE15" s="14">
        <f>IF($C2,VLOOKUP($A$2,q_match_data,105),"")</f>
        <v>356</v>
      </c>
      <c r="BF15" s="14">
        <f>IF($C2,VLOOKUP($A$2,q_match_data,106),"")</f>
        <v>0.5</v>
      </c>
      <c r="BG15" s="14">
        <f>IF($C2,VLOOKUP($A$2,q_match_data,107),"")</f>
        <v>0</v>
      </c>
      <c r="BH15" s="14" t="s">
        <v>3586</v>
      </c>
    </row>
    <row r="16" spans="1:61" ht="13.5" customHeight="1" x14ac:dyDescent="0.25">
      <c r="A16" s="15"/>
      <c r="B16" s="15" t="s">
        <v>432</v>
      </c>
      <c r="C16" s="15"/>
      <c r="D16" s="15"/>
      <c r="E16" s="33" t="s">
        <v>3727</v>
      </c>
      <c r="F16" s="39" t="str">
        <f>BD12</f>
        <v/>
      </c>
    </row>
    <row r="17" spans="1:22" ht="13.5" customHeight="1" x14ac:dyDescent="0.25">
      <c r="A17" s="15"/>
      <c r="B17" s="15" t="str">
        <f>IF(C2,"",1-B32)</f>
        <v/>
      </c>
      <c r="C17" s="15"/>
      <c r="D17" s="15"/>
      <c r="E17" s="33" t="s">
        <v>3728</v>
      </c>
      <c r="F17" s="15">
        <f>BD14</f>
        <v>256</v>
      </c>
      <c r="H17">
        <v>4125</v>
      </c>
      <c r="L17">
        <v>2930</v>
      </c>
      <c r="V17">
        <v>5468</v>
      </c>
    </row>
    <row r="18" spans="1:22" x14ac:dyDescent="0.25">
      <c r="A18" s="15"/>
      <c r="B18" s="15"/>
      <c r="C18" s="15"/>
      <c r="D18" s="15"/>
      <c r="E18" s="15"/>
      <c r="F18" s="15"/>
      <c r="H18" t="s">
        <v>3729</v>
      </c>
      <c r="L18" t="s">
        <v>3729</v>
      </c>
      <c r="V18" t="s">
        <v>3729</v>
      </c>
    </row>
    <row r="19" spans="1:22" ht="15.75" thickBot="1" x14ac:dyDescent="0.3">
      <c r="A19" s="28"/>
      <c r="B19" s="28"/>
      <c r="C19" s="28"/>
      <c r="D19" s="28"/>
      <c r="E19" s="28"/>
      <c r="F19" s="28"/>
    </row>
    <row r="20" spans="1:22" ht="15.75" thickTop="1" x14ac:dyDescent="0.25">
      <c r="J20" s="42"/>
    </row>
    <row r="21" spans="1:22" x14ac:dyDescent="0.25">
      <c r="A21" s="14" t="s">
        <v>88</v>
      </c>
      <c r="B21" s="14"/>
      <c r="C21" s="35" t="s">
        <v>92</v>
      </c>
      <c r="D21" s="35" t="s">
        <v>93</v>
      </c>
      <c r="E21" s="35" t="s">
        <v>94</v>
      </c>
      <c r="F21" s="35"/>
    </row>
    <row r="22" spans="1:22" x14ac:dyDescent="0.25">
      <c r="A22" s="14"/>
      <c r="B22" s="14"/>
      <c r="C22" s="38">
        <f>VLOOKUP($A$2,q_match_data,5,FALSE)</f>
        <v>2359</v>
      </c>
      <c r="D22" s="38">
        <f>VLOOKUP($A$2,q_match_data,6,FALSE)</f>
        <v>4911</v>
      </c>
      <c r="E22" s="38">
        <f>VLOOKUP($A$2,q_match_data,7,FALSE)</f>
        <v>6133</v>
      </c>
      <c r="F22" s="14"/>
    </row>
    <row r="23" spans="1:22" x14ac:dyDescent="0.25">
      <c r="A23" s="14"/>
      <c r="B23" s="35" t="s">
        <v>76</v>
      </c>
      <c r="C23" s="14">
        <f>INDEX(rankings!$C:$C,MATCH(C22,rankings!$A:$A,0),1)</f>
        <v>15</v>
      </c>
      <c r="D23" s="14">
        <f>INDEX(rankings!$C:$C,MATCH(D22,rankings!$A:$A,0),1)</f>
        <v>18</v>
      </c>
      <c r="E23" s="14">
        <f>INDEX(rankings!$C:$C,MATCH(E22,rankings!$A:$A,0),1)</f>
        <v>56</v>
      </c>
      <c r="F23" s="14"/>
    </row>
    <row r="24" spans="1:22" x14ac:dyDescent="0.25">
      <c r="A24" s="14"/>
      <c r="B24" s="35" t="s">
        <v>3721</v>
      </c>
      <c r="C24" s="14">
        <f>INDEX(rankings!$D:$D,MATCH(C22,rankings!$A:$A,0),1)</f>
        <v>2</v>
      </c>
      <c r="D24" s="14">
        <f>INDEX(rankings!$D:$D,MATCH(D22,rankings!$A:$A,0),1)</f>
        <v>1.8999999999999899</v>
      </c>
      <c r="E24" s="14">
        <f>INDEX(rankings!$D:$D,MATCH(E22,rankings!$A:$A,0),1)</f>
        <v>1.1000000000000001</v>
      </c>
      <c r="F24" s="14"/>
    </row>
    <row r="25" spans="1:22" x14ac:dyDescent="0.25">
      <c r="A25" s="14"/>
      <c r="B25" s="35" t="s">
        <v>75</v>
      </c>
      <c r="C25" s="19">
        <f>BD9</f>
        <v>87.928159560022721</v>
      </c>
      <c r="D25" s="19">
        <f>BD10</f>
        <v>122.45050367169658</v>
      </c>
      <c r="E25" s="19">
        <f>BD11</f>
        <v>54.343455808902938</v>
      </c>
      <c r="F25" s="40"/>
    </row>
    <row r="26" spans="1:22" x14ac:dyDescent="0.25">
      <c r="A26" s="14"/>
      <c r="B26" s="35"/>
      <c r="C26" s="40"/>
      <c r="D26" s="40"/>
      <c r="E26" s="40"/>
      <c r="F26" s="40"/>
    </row>
    <row r="27" spans="1:22" x14ac:dyDescent="0.25">
      <c r="A27" s="14"/>
      <c r="B27" s="14" t="s">
        <v>428</v>
      </c>
      <c r="C27" s="14" t="s">
        <v>429</v>
      </c>
      <c r="D27" s="14" t="s">
        <v>430</v>
      </c>
      <c r="E27" s="14" t="s">
        <v>431</v>
      </c>
      <c r="F27" s="14"/>
    </row>
    <row r="28" spans="1:22" x14ac:dyDescent="0.25">
      <c r="A28" s="14"/>
      <c r="B28" s="36">
        <f>IF(C2,BF15,AVERAGE(B30,B32))</f>
        <v>0.5</v>
      </c>
      <c r="C28" s="36">
        <f>IF(C2,AP15,AP13)</f>
        <v>0</v>
      </c>
      <c r="D28" s="36">
        <f>IF(C2,AQ15,AQ13)</f>
        <v>1</v>
      </c>
      <c r="E28" s="19">
        <f>2*B28+C28+D28</f>
        <v>2</v>
      </c>
      <c r="F28" s="14"/>
    </row>
    <row r="29" spans="1:22" x14ac:dyDescent="0.25">
      <c r="A29" s="14"/>
      <c r="B29" s="14" t="s">
        <v>69</v>
      </c>
      <c r="C29" s="14"/>
      <c r="D29" s="14"/>
      <c r="E29" s="14"/>
      <c r="F29" s="14"/>
    </row>
    <row r="30" spans="1:22" x14ac:dyDescent="0.25">
      <c r="A30" s="14"/>
      <c r="B30" s="36" t="str">
        <f>IF(C2,"",BH13)</f>
        <v/>
      </c>
      <c r="C30" s="14"/>
      <c r="D30" s="14"/>
      <c r="E30" s="14"/>
      <c r="F30" s="14"/>
    </row>
    <row r="31" spans="1:22" x14ac:dyDescent="0.25">
      <c r="A31" s="14"/>
      <c r="B31" s="14" t="s">
        <v>432</v>
      </c>
      <c r="C31" s="14"/>
      <c r="D31" s="14"/>
      <c r="E31" s="35" t="s">
        <v>3727</v>
      </c>
      <c r="F31" s="19" t="str">
        <f>BD13</f>
        <v/>
      </c>
    </row>
    <row r="32" spans="1:22" x14ac:dyDescent="0.25">
      <c r="A32" s="14"/>
      <c r="B32" s="14" t="str">
        <f>IF(C2,"",BF13)</f>
        <v/>
      </c>
      <c r="C32" s="14"/>
      <c r="D32" s="14"/>
      <c r="E32" s="35" t="s">
        <v>3728</v>
      </c>
      <c r="F32" s="14">
        <f>BD15</f>
        <v>256</v>
      </c>
      <c r="H32">
        <v>2359</v>
      </c>
      <c r="L32">
        <v>4911</v>
      </c>
      <c r="V32">
        <v>6133</v>
      </c>
    </row>
    <row r="33" spans="1:22" x14ac:dyDescent="0.25">
      <c r="A33" s="14"/>
      <c r="B33" s="14"/>
      <c r="C33" s="14"/>
      <c r="D33" s="14"/>
      <c r="E33" s="14"/>
      <c r="F33" s="14"/>
      <c r="H33" t="s">
        <v>3729</v>
      </c>
      <c r="L33" t="s">
        <v>3729</v>
      </c>
      <c r="V33" t="s">
        <v>3729</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3587</v>
      </c>
      <c r="D1" t="s">
        <v>2</v>
      </c>
      <c r="P1" t="s">
        <v>12</v>
      </c>
      <c r="AB1" t="s">
        <v>28</v>
      </c>
      <c r="AF1" t="s">
        <v>42</v>
      </c>
      <c r="AI1" t="s">
        <v>33</v>
      </c>
      <c r="AQ1" t="s">
        <v>46</v>
      </c>
    </row>
    <row r="2" spans="1:100" s="1" customFormat="1" ht="113.25" customHeight="1" x14ac:dyDescent="0.25">
      <c r="A2" s="1" t="s">
        <v>55</v>
      </c>
      <c r="B2" s="1" t="s">
        <v>56</v>
      </c>
      <c r="C2" s="1" t="s">
        <v>3579</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179</v>
      </c>
      <c r="B3" t="s">
        <v>524</v>
      </c>
      <c r="C3">
        <v>3</v>
      </c>
      <c r="D3">
        <v>5.6282217576636357</v>
      </c>
      <c r="E3">
        <v>0.1267522252201585</v>
      </c>
      <c r="F3">
        <v>3.5061066239580012</v>
      </c>
      <c r="G3">
        <v>3.5428252651928038</v>
      </c>
      <c r="H3">
        <v>0.11685914264950806</v>
      </c>
      <c r="I3">
        <v>0</v>
      </c>
      <c r="J3">
        <v>7.01154855897048</v>
      </c>
      <c r="K3">
        <v>0.11685914264950806</v>
      </c>
      <c r="L3">
        <v>-1.0000000000000009</v>
      </c>
      <c r="M3">
        <v>-1.0000000000000009</v>
      </c>
      <c r="N3">
        <v>2.3371828529901588</v>
      </c>
      <c r="O3">
        <v>16.182595581826924</v>
      </c>
      <c r="P3">
        <v>-1.4651301311255276</v>
      </c>
      <c r="Q3">
        <v>13.831293680507187</v>
      </c>
      <c r="R3">
        <v>4.3600342849322553</v>
      </c>
      <c r="S3">
        <v>0.33333333333333348</v>
      </c>
      <c r="T3">
        <v>0.40254293150390297</v>
      </c>
      <c r="U3">
        <v>0.30409164022327118</v>
      </c>
      <c r="V3">
        <v>7.0088270576089864E-2</v>
      </c>
      <c r="W3">
        <v>39.727881319483586</v>
      </c>
      <c r="X3">
        <v>2.3251229047079214</v>
      </c>
      <c r="Y3">
        <v>-1.0000000000000009</v>
      </c>
      <c r="Z3">
        <v>-1.0000000000000009</v>
      </c>
      <c r="AA3">
        <v>86.023876915676979</v>
      </c>
      <c r="AB3">
        <v>0.41979301022197546</v>
      </c>
      <c r="AC3">
        <v>5.5458051545987298E-2</v>
      </c>
      <c r="AD3">
        <v>0.36346816445725921</v>
      </c>
      <c r="AE3">
        <v>41.93596131126111</v>
      </c>
      <c r="AF3">
        <v>0.82352941176470584</v>
      </c>
      <c r="AG3">
        <v>-1.0000000000000009</v>
      </c>
      <c r="AH3">
        <v>-1.0000000000000009</v>
      </c>
      <c r="AI3">
        <v>6.8833099354949755E-3</v>
      </c>
      <c r="AJ3">
        <v>7.0088270576089864E-2</v>
      </c>
      <c r="AK3">
        <v>-6.2942511019734942E-2</v>
      </c>
      <c r="AL3">
        <v>-8.0703034210426156E-2</v>
      </c>
      <c r="AM3">
        <v>-5.8778481443261671E-2</v>
      </c>
      <c r="AN3">
        <v>0.13405670200591535</v>
      </c>
      <c r="AO3">
        <v>-1.7841745911802165</v>
      </c>
      <c r="AP3">
        <v>2.947902379095753</v>
      </c>
      <c r="AQ3">
        <v>46.739429878454068</v>
      </c>
      <c r="AR3">
        <v>1.1100561756365974</v>
      </c>
      <c r="AS3">
        <v>2.441982047357429</v>
      </c>
      <c r="AT3">
        <v>-1.0000000000000009</v>
      </c>
      <c r="AU3">
        <v>-1.0000000000000009</v>
      </c>
      <c r="AV3">
        <v>7.9028595501250631</v>
      </c>
      <c r="AW3">
        <v>105.15437487659962</v>
      </c>
      <c r="AX3">
        <v>112.30086813291851</v>
      </c>
      <c r="AY3">
        <v>0.30228348871125948</v>
      </c>
      <c r="AZ3">
        <v>41.580995114668319</v>
      </c>
      <c r="BA3">
        <v>1615.7284848830327</v>
      </c>
      <c r="CU3" t="e">
        <v>#N/A</v>
      </c>
      <c r="CV3" t="e">
        <v>#N/A</v>
      </c>
    </row>
    <row r="4" spans="1:100" x14ac:dyDescent="0.25">
      <c r="A4">
        <v>231</v>
      </c>
      <c r="B4" t="s">
        <v>550</v>
      </c>
      <c r="C4">
        <v>3</v>
      </c>
      <c r="D4">
        <v>4.7443707174654977</v>
      </c>
      <c r="E4">
        <v>-0.16908053342535329</v>
      </c>
      <c r="F4">
        <v>0.18784891528020997</v>
      </c>
      <c r="G4">
        <v>0.14078291535459431</v>
      </c>
      <c r="H4">
        <v>0.60007970434618407</v>
      </c>
      <c r="I4">
        <v>0</v>
      </c>
      <c r="J4">
        <v>36.004782260771066</v>
      </c>
      <c r="K4">
        <v>0.60007970434618407</v>
      </c>
      <c r="L4">
        <v>-1.0000000000000009</v>
      </c>
      <c r="M4">
        <v>-1.0000000000000009</v>
      </c>
      <c r="N4">
        <v>12.001594086923694</v>
      </c>
      <c r="O4">
        <v>40.889935893591144</v>
      </c>
      <c r="P4">
        <v>9.9945420643879341</v>
      </c>
      <c r="Q4">
        <v>2.8589540695719395E-2</v>
      </c>
      <c r="R4">
        <v>0.9388348624791466</v>
      </c>
      <c r="S4">
        <v>0.3333333333333337</v>
      </c>
      <c r="T4">
        <v>0.40961505527347919</v>
      </c>
      <c r="U4">
        <v>0.76026250795214467</v>
      </c>
      <c r="V4">
        <v>0</v>
      </c>
      <c r="W4">
        <v>36.125247688510946</v>
      </c>
      <c r="X4">
        <v>3.2329203085443958</v>
      </c>
      <c r="Y4">
        <v>-1.0000000000000009</v>
      </c>
      <c r="Z4">
        <v>-1.0000000000000009</v>
      </c>
      <c r="AA4">
        <v>95.699116808974864</v>
      </c>
      <c r="AB4">
        <v>0.52291475788597075</v>
      </c>
      <c r="AC4">
        <v>0.14803624177840824</v>
      </c>
      <c r="AD4">
        <v>0.50174968549531618</v>
      </c>
      <c r="AE4">
        <v>58.635034257984756</v>
      </c>
      <c r="AF4">
        <v>0.88235294117647056</v>
      </c>
      <c r="AG4">
        <v>-1.0000000000000009</v>
      </c>
      <c r="AH4">
        <v>-1.0000000000000009</v>
      </c>
      <c r="AI4">
        <v>0</v>
      </c>
      <c r="AJ4">
        <v>0</v>
      </c>
      <c r="AK4">
        <v>-0.14773923046360043</v>
      </c>
      <c r="AL4">
        <v>3.3908605666315844E-2</v>
      </c>
      <c r="AM4">
        <v>-6.5399258654439893E-2</v>
      </c>
      <c r="AN4">
        <v>-0.21248035535355358</v>
      </c>
      <c r="AO4">
        <v>-2.3736776186790007</v>
      </c>
      <c r="AP4">
        <v>-5.1424658555072611</v>
      </c>
      <c r="AQ4">
        <v>72.130029949282019</v>
      </c>
      <c r="AR4">
        <v>1.5032108965589575</v>
      </c>
      <c r="AS4">
        <v>3.8330000128905795</v>
      </c>
      <c r="AT4">
        <v>-1.0000000000000009</v>
      </c>
      <c r="AU4">
        <v>-1.0000000000000009</v>
      </c>
      <c r="AV4">
        <v>1.0796177778337412</v>
      </c>
      <c r="AW4">
        <v>131.4465868470588</v>
      </c>
      <c r="AX4">
        <v>131.4465868470588</v>
      </c>
      <c r="AY4">
        <v>0.2199873378706082</v>
      </c>
      <c r="AZ4">
        <v>29.444964260928984</v>
      </c>
      <c r="BA4">
        <v>1509.2813921944269</v>
      </c>
      <c r="CU4" t="e">
        <v>#N/A</v>
      </c>
      <c r="CV4" t="e">
        <v>#N/A</v>
      </c>
    </row>
    <row r="5" spans="1:100" x14ac:dyDescent="0.25">
      <c r="A5">
        <v>599</v>
      </c>
      <c r="B5" t="s">
        <v>679</v>
      </c>
      <c r="C5">
        <v>3</v>
      </c>
      <c r="D5">
        <v>5.9841282484779708</v>
      </c>
      <c r="E5">
        <v>0</v>
      </c>
      <c r="F5">
        <v>-0.68347525052790137</v>
      </c>
      <c r="G5">
        <v>-0.68347525052790137</v>
      </c>
      <c r="H5">
        <v>0.59451469487622177</v>
      </c>
      <c r="I5">
        <v>0</v>
      </c>
      <c r="J5">
        <v>35.670881692573317</v>
      </c>
      <c r="K5">
        <v>0.59451469487622177</v>
      </c>
      <c r="L5">
        <v>-1.0000000000000016</v>
      </c>
      <c r="M5">
        <v>-1.0000000000000016</v>
      </c>
      <c r="N5">
        <v>11.89029389752443</v>
      </c>
      <c r="O5">
        <v>40.971534690523391</v>
      </c>
      <c r="P5">
        <v>-0.7640124030936345</v>
      </c>
      <c r="Q5">
        <v>1.2331100376364013</v>
      </c>
      <c r="R5">
        <v>0.4197037481302574</v>
      </c>
      <c r="S5">
        <v>0.33333333333333387</v>
      </c>
      <c r="T5">
        <v>0.36958543931099658</v>
      </c>
      <c r="U5">
        <v>0.44897261301364338</v>
      </c>
      <c r="V5">
        <v>3.4634298228363614E-2</v>
      </c>
      <c r="W5">
        <v>23.680439560404622</v>
      </c>
      <c r="X5">
        <v>2.1483524251705273</v>
      </c>
      <c r="Y5">
        <v>-1.0000000000000016</v>
      </c>
      <c r="Z5">
        <v>-1.0000000000000016</v>
      </c>
      <c r="AA5">
        <v>65.064399417794689</v>
      </c>
      <c r="AB5">
        <v>0.39385321370630799</v>
      </c>
      <c r="AC5">
        <v>-7.8451630184744353E-2</v>
      </c>
      <c r="AD5">
        <v>0.50388353866363178</v>
      </c>
      <c r="AE5">
        <v>40.964256109259807</v>
      </c>
      <c r="AF5">
        <v>0.72222222222222221</v>
      </c>
      <c r="AG5">
        <v>-1.0000000000000016</v>
      </c>
      <c r="AH5">
        <v>-1.0000000000000016</v>
      </c>
      <c r="AI5">
        <v>-5.1191648833807998E-3</v>
      </c>
      <c r="AJ5">
        <v>3.4634298228363614E-2</v>
      </c>
      <c r="AK5">
        <v>2.0987589176158599E-2</v>
      </c>
      <c r="AL5">
        <v>0.17396026042759349</v>
      </c>
      <c r="AM5">
        <v>0.4804998836988601</v>
      </c>
      <c r="AN5">
        <v>0.24524496414786326</v>
      </c>
      <c r="AO5">
        <v>12.117435038352294</v>
      </c>
      <c r="AP5">
        <v>7.0009254058345487</v>
      </c>
      <c r="AQ5">
        <v>59.35132125297789</v>
      </c>
      <c r="AR5">
        <v>1.1865256838863372</v>
      </c>
      <c r="AS5">
        <v>2.7428671200467449</v>
      </c>
      <c r="AT5">
        <v>-1.0000000000000016</v>
      </c>
      <c r="AU5">
        <v>-1.0000000000000016</v>
      </c>
      <c r="AV5">
        <v>-0.26377150239764369</v>
      </c>
      <c r="AW5">
        <v>113.03685951415262</v>
      </c>
      <c r="AX5">
        <v>116.39790603932138</v>
      </c>
      <c r="AY5">
        <v>0.28403063355374308</v>
      </c>
      <c r="AZ5">
        <v>46.385622193147256</v>
      </c>
      <c r="BA5">
        <v>1569.7633858806009</v>
      </c>
      <c r="CU5" t="e">
        <v>#N/A</v>
      </c>
      <c r="CV5" t="e">
        <v>#N/A</v>
      </c>
    </row>
    <row r="6" spans="1:100" x14ac:dyDescent="0.25">
      <c r="A6">
        <v>932</v>
      </c>
      <c r="B6" t="s">
        <v>775</v>
      </c>
      <c r="C6">
        <v>3</v>
      </c>
      <c r="D6">
        <v>2.5336865276696967</v>
      </c>
      <c r="E6">
        <v>0</v>
      </c>
      <c r="F6">
        <v>-6.2586203126696383E-2</v>
      </c>
      <c r="G6">
        <v>-6.2586203126696383E-2</v>
      </c>
      <c r="H6">
        <v>0.51910471519822166</v>
      </c>
      <c r="I6">
        <v>0</v>
      </c>
      <c r="J6">
        <v>31.146282911893305</v>
      </c>
      <c r="K6">
        <v>0.51910471519822166</v>
      </c>
      <c r="L6">
        <v>-0.99999999999999833</v>
      </c>
      <c r="M6">
        <v>-0.99999999999999833</v>
      </c>
      <c r="N6">
        <v>10.382094303964434</v>
      </c>
      <c r="O6">
        <v>33.617383236436304</v>
      </c>
      <c r="P6">
        <v>-0.19766823625723251</v>
      </c>
      <c r="Q6">
        <v>-0.11767586307006528</v>
      </c>
      <c r="R6">
        <v>-3.2642329998637629E-2</v>
      </c>
      <c r="S6">
        <v>0.33333333333333304</v>
      </c>
      <c r="T6">
        <v>0.29173985294788929</v>
      </c>
      <c r="U6">
        <v>0.34223489008702129</v>
      </c>
      <c r="V6">
        <v>0</v>
      </c>
      <c r="W6">
        <v>17.928134446800868</v>
      </c>
      <c r="X6">
        <v>1.4533150569208586</v>
      </c>
      <c r="Y6">
        <v>-0.99999999999999833</v>
      </c>
      <c r="Z6">
        <v>-0.99999999999999833</v>
      </c>
      <c r="AA6">
        <v>58.028639336381509</v>
      </c>
      <c r="AB6">
        <v>0.6685750011925462</v>
      </c>
      <c r="AC6">
        <v>0.10535866989321854</v>
      </c>
      <c r="AD6">
        <v>2.8729273305821281E-2</v>
      </c>
      <c r="AE6">
        <v>40.1331472195793</v>
      </c>
      <c r="AF6">
        <v>0.6875</v>
      </c>
      <c r="AG6">
        <v>-0.99999999999999833</v>
      </c>
      <c r="AH6">
        <v>-0.99999999999999833</v>
      </c>
      <c r="AI6">
        <v>0</v>
      </c>
      <c r="AJ6">
        <v>0</v>
      </c>
      <c r="AK6">
        <v>2.8616954067453283E-2</v>
      </c>
      <c r="AL6">
        <v>0.20093023967943496</v>
      </c>
      <c r="AM6">
        <v>-3.5113033451393022E-2</v>
      </c>
      <c r="AN6">
        <v>6.3125143709864107E-2</v>
      </c>
      <c r="AO6">
        <v>-0.73474106594755961</v>
      </c>
      <c r="AP6">
        <v>2.5827797911437762</v>
      </c>
      <c r="AQ6">
        <v>49.074417358694177</v>
      </c>
      <c r="AR6">
        <v>0.96730807636824367</v>
      </c>
      <c r="AS6">
        <v>1.9724197721190806</v>
      </c>
      <c r="AT6">
        <v>-0.99999999999999833</v>
      </c>
      <c r="AU6">
        <v>-0.99999999999999833</v>
      </c>
      <c r="AV6">
        <v>-9.5228533125334011E-2</v>
      </c>
      <c r="AW6">
        <v>94.228802363961606</v>
      </c>
      <c r="AX6">
        <v>94.228802363961606</v>
      </c>
      <c r="AY6">
        <v>9.7532456921466074E-2</v>
      </c>
      <c r="AZ6">
        <v>20.15581842025388</v>
      </c>
      <c r="BA6">
        <v>1514.5412662213246</v>
      </c>
      <c r="CU6" t="e">
        <v>#N/A</v>
      </c>
      <c r="CV6" t="e">
        <v>#N/A</v>
      </c>
    </row>
    <row r="7" spans="1:100" x14ac:dyDescent="0.25">
      <c r="A7">
        <v>971</v>
      </c>
      <c r="B7" t="s">
        <v>786</v>
      </c>
      <c r="C7">
        <v>3</v>
      </c>
      <c r="D7">
        <v>3.6542676460852763</v>
      </c>
      <c r="E7">
        <v>-0.88682790019347491</v>
      </c>
      <c r="F7">
        <v>26.288502095235206</v>
      </c>
      <c r="G7">
        <v>26.021912234113795</v>
      </c>
      <c r="H7">
        <v>-0.22954307473229568</v>
      </c>
      <c r="I7">
        <v>0</v>
      </c>
      <c r="J7">
        <v>-13.77258448393774</v>
      </c>
      <c r="K7">
        <v>-0.22954307473229568</v>
      </c>
      <c r="L7">
        <v>-1.0000000000000007</v>
      </c>
      <c r="M7">
        <v>-1.0000000000000007</v>
      </c>
      <c r="N7">
        <v>-4.590861494645913</v>
      </c>
      <c r="O7">
        <v>15.903595396261327</v>
      </c>
      <c r="P7">
        <v>3.4036617141788397</v>
      </c>
      <c r="Q7">
        <v>46.193017803179032</v>
      </c>
      <c r="R7">
        <v>15.580869440155546</v>
      </c>
      <c r="S7">
        <v>0.36338324750415718</v>
      </c>
      <c r="T7">
        <v>0.38517173042674757</v>
      </c>
      <c r="U7">
        <v>0.29906034390374364</v>
      </c>
      <c r="V7">
        <v>-8.7090458166847781E-2</v>
      </c>
      <c r="W7">
        <v>47.602717536003865</v>
      </c>
      <c r="X7">
        <v>1.703635076370503</v>
      </c>
      <c r="Y7">
        <v>-1.0000000000000007</v>
      </c>
      <c r="Z7">
        <v>-1.0000000000000007</v>
      </c>
      <c r="AA7">
        <v>115.10539849421392</v>
      </c>
      <c r="AB7">
        <v>0.13671655642250863</v>
      </c>
      <c r="AC7">
        <v>0.35156037110638361</v>
      </c>
      <c r="AD7">
        <v>0.55015930283219805</v>
      </c>
      <c r="AE7">
        <v>51.921811518054561</v>
      </c>
      <c r="AF7">
        <v>0.91666666666666663</v>
      </c>
      <c r="AG7">
        <v>-1.0000000000000007</v>
      </c>
      <c r="AH7">
        <v>-1.0000000000000007</v>
      </c>
      <c r="AI7">
        <v>0.88566739180541931</v>
      </c>
      <c r="AJ7">
        <v>-8.7090458166847781E-2</v>
      </c>
      <c r="AK7">
        <v>-0.14807209091807233</v>
      </c>
      <c r="AL7">
        <v>-0.11122343176970242</v>
      </c>
      <c r="AM7">
        <v>0.34267869874339285</v>
      </c>
      <c r="AN7">
        <v>0.76224753540819534</v>
      </c>
      <c r="AO7">
        <v>7.8266070139944581</v>
      </c>
      <c r="AP7">
        <v>18.500071226356376</v>
      </c>
      <c r="AQ7">
        <v>33.830133052066117</v>
      </c>
      <c r="AR7">
        <v>0.96052486366780143</v>
      </c>
      <c r="AS7">
        <v>1.4740920016382086</v>
      </c>
      <c r="AT7">
        <v>-1.0000000000000007</v>
      </c>
      <c r="AU7">
        <v>-1.0000000000000007</v>
      </c>
      <c r="AV7">
        <v>41.60278167426933</v>
      </c>
      <c r="AW7">
        <v>149.50906511683166</v>
      </c>
      <c r="AX7">
        <v>158.51336713625525</v>
      </c>
      <c r="AY7">
        <v>0.48743581209466347</v>
      </c>
      <c r="AZ7">
        <v>76.985600194689837</v>
      </c>
      <c r="BA7">
        <v>1689.853223565992</v>
      </c>
      <c r="CU7" t="e">
        <v>#N/A</v>
      </c>
      <c r="CV7" t="e">
        <v>#N/A</v>
      </c>
    </row>
    <row r="8" spans="1:100" x14ac:dyDescent="0.25">
      <c r="A8">
        <v>987</v>
      </c>
      <c r="B8" t="s">
        <v>792</v>
      </c>
      <c r="C8">
        <v>3</v>
      </c>
      <c r="D8">
        <v>5.7673426405671187</v>
      </c>
      <c r="E8">
        <v>-0.74684930156991014</v>
      </c>
      <c r="F8">
        <v>10.97213461542021</v>
      </c>
      <c r="G8">
        <v>10.736139948147608</v>
      </c>
      <c r="H8">
        <v>0.26049505067502204</v>
      </c>
      <c r="I8">
        <v>1.0707926344125948E-2</v>
      </c>
      <c r="J8">
        <v>16.272178621148882</v>
      </c>
      <c r="K8">
        <v>0.27120297701914792</v>
      </c>
      <c r="L8">
        <v>-1.0000000000000018</v>
      </c>
      <c r="M8">
        <v>-1.0000000000000018</v>
      </c>
      <c r="N8">
        <v>5.4240595403829595</v>
      </c>
      <c r="O8">
        <v>32.7756612098636</v>
      </c>
      <c r="P8">
        <v>-0.29774404666982857</v>
      </c>
      <c r="Q8">
        <v>58.948904177059191</v>
      </c>
      <c r="R8">
        <v>19.411516978275056</v>
      </c>
      <c r="S8">
        <v>0.33333333333333404</v>
      </c>
      <c r="T8">
        <v>0.33333333333333404</v>
      </c>
      <c r="U8">
        <v>0.21529753132799703</v>
      </c>
      <c r="V8">
        <v>0.26631370197760906</v>
      </c>
      <c r="W8">
        <v>35.082996918125041</v>
      </c>
      <c r="X8">
        <v>2.8545360268251616</v>
      </c>
      <c r="Y8">
        <v>-1.0000000000000018</v>
      </c>
      <c r="Z8">
        <v>-1.0000000000000018</v>
      </c>
      <c r="AA8">
        <v>103.0351811773218</v>
      </c>
      <c r="AB8">
        <v>0.26004086262875437</v>
      </c>
      <c r="AC8">
        <v>0.51699656347436929</v>
      </c>
      <c r="AD8">
        <v>0.19377591951531042</v>
      </c>
      <c r="AE8">
        <v>48.540667280921724</v>
      </c>
      <c r="AF8">
        <v>0.75</v>
      </c>
      <c r="AG8">
        <v>-1.0000000000000018</v>
      </c>
      <c r="AH8">
        <v>-1.0000000000000018</v>
      </c>
      <c r="AI8">
        <v>0.3146554425763694</v>
      </c>
      <c r="AJ8">
        <v>0.26631370197760906</v>
      </c>
      <c r="AK8">
        <v>0.19768316981952211</v>
      </c>
      <c r="AL8">
        <v>-5.1162473756030565E-2</v>
      </c>
      <c r="AM8">
        <v>-0.11254527482418634</v>
      </c>
      <c r="AN8">
        <v>1.7258481916479874E-2</v>
      </c>
      <c r="AO8">
        <v>-1.8252160215070488</v>
      </c>
      <c r="AP8">
        <v>0.17564967913184343</v>
      </c>
      <c r="AQ8">
        <v>51.355175539273951</v>
      </c>
      <c r="AR8">
        <v>1.1482778999722745</v>
      </c>
      <c r="AS8">
        <v>3.1257390038443078</v>
      </c>
      <c r="AT8">
        <v>-1.0000000000000018</v>
      </c>
      <c r="AU8">
        <v>-1.0000000000000018</v>
      </c>
      <c r="AV8">
        <v>30.147656926422659</v>
      </c>
      <c r="AW8">
        <v>135.98649206631723</v>
      </c>
      <c r="AX8">
        <v>168.91097111560555</v>
      </c>
      <c r="AY8">
        <v>0.4318420445424524</v>
      </c>
      <c r="AZ8">
        <v>32.155023108079696</v>
      </c>
      <c r="BA8">
        <v>1722.1704718295912</v>
      </c>
      <c r="CU8" t="e">
        <v>#N/A</v>
      </c>
      <c r="CV8" t="e">
        <v>#N/A</v>
      </c>
    </row>
    <row r="9" spans="1:100" x14ac:dyDescent="0.25">
      <c r="A9">
        <v>1266</v>
      </c>
      <c r="B9" t="s">
        <v>866</v>
      </c>
      <c r="C9">
        <v>3</v>
      </c>
      <c r="D9">
        <v>5.2630744783266596</v>
      </c>
      <c r="E9">
        <v>-0.89311141272171601</v>
      </c>
      <c r="F9">
        <v>-3.2945071525688663</v>
      </c>
      <c r="G9">
        <v>-3.559959933811311</v>
      </c>
      <c r="H9">
        <v>0.39007919658884566</v>
      </c>
      <c r="I9">
        <v>-1.9500066317411489E-2</v>
      </c>
      <c r="J9">
        <v>22.234747816286053</v>
      </c>
      <c r="K9">
        <v>0.37057913027143413</v>
      </c>
      <c r="L9">
        <v>-1.0000000000000004</v>
      </c>
      <c r="M9">
        <v>-1.0000000000000004</v>
      </c>
      <c r="N9">
        <v>7.4115826054286806</v>
      </c>
      <c r="O9">
        <v>23.937862360801383</v>
      </c>
      <c r="P9">
        <v>-0.23674949215234103</v>
      </c>
      <c r="Q9">
        <v>2.8465995304455838</v>
      </c>
      <c r="R9">
        <v>0.94655054794643634</v>
      </c>
      <c r="S9">
        <v>0.3333333333333337</v>
      </c>
      <c r="T9">
        <v>0.3333333333333337</v>
      </c>
      <c r="U9">
        <v>0.3108261396276995</v>
      </c>
      <c r="V9">
        <v>9.5455976777858095E-3</v>
      </c>
      <c r="W9">
        <v>24.658370948028725</v>
      </c>
      <c r="X9">
        <v>1.5966656809727449</v>
      </c>
      <c r="Y9">
        <v>-1.0000000000000004</v>
      </c>
      <c r="Z9">
        <v>-1.0000000000000004</v>
      </c>
      <c r="AA9">
        <v>74.034149805025166</v>
      </c>
      <c r="AB9">
        <v>0.43831890988951916</v>
      </c>
      <c r="AC9">
        <v>5.845975422389077E-2</v>
      </c>
      <c r="AD9">
        <v>0.47180590206759071</v>
      </c>
      <c r="AE9">
        <v>48.429228309049975</v>
      </c>
      <c r="AF9">
        <v>0.77777777777777779</v>
      </c>
      <c r="AG9">
        <v>-1.0000000000000004</v>
      </c>
      <c r="AH9">
        <v>-1.0000000000000004</v>
      </c>
      <c r="AI9">
        <v>-2.3052985207563364E-2</v>
      </c>
      <c r="AJ9">
        <v>9.5455976777858095E-3</v>
      </c>
      <c r="AK9">
        <v>-0.1214595271704958</v>
      </c>
      <c r="AL9">
        <v>2.3487520006878357E-2</v>
      </c>
      <c r="AM9">
        <v>0.40183221296464799</v>
      </c>
      <c r="AN9">
        <v>0.29060877192650719</v>
      </c>
      <c r="AO9">
        <v>9.4385076882637176</v>
      </c>
      <c r="AP9">
        <v>7.3826568981970722</v>
      </c>
      <c r="AQ9">
        <v>46.893118764314757</v>
      </c>
      <c r="AR9">
        <v>0.98703840397215215</v>
      </c>
      <c r="AS9">
        <v>1.96724481124418</v>
      </c>
      <c r="AT9">
        <v>-1.0000000000000004</v>
      </c>
      <c r="AU9">
        <v>-1.0000000000000004</v>
      </c>
      <c r="AV9">
        <v>-2.613409385864875</v>
      </c>
      <c r="AW9">
        <v>105.35466906402368</v>
      </c>
      <c r="AX9">
        <v>105.84816912765098</v>
      </c>
      <c r="AY9">
        <v>-3.8658035704509777E-2</v>
      </c>
      <c r="AZ9">
        <v>-7.604527468085907</v>
      </c>
      <c r="BA9">
        <v>1431.9997212688399</v>
      </c>
      <c r="CU9" t="e">
        <v>#N/A</v>
      </c>
      <c r="CV9" t="e">
        <v>#N/A</v>
      </c>
    </row>
    <row r="10" spans="1:100" x14ac:dyDescent="0.25">
      <c r="A10">
        <v>1311</v>
      </c>
      <c r="B10" t="s">
        <v>884</v>
      </c>
      <c r="C10">
        <v>3</v>
      </c>
      <c r="D10">
        <v>4.5820168978771605</v>
      </c>
      <c r="E10">
        <v>-1.226860485027691</v>
      </c>
      <c r="F10">
        <v>2.0715142025567728</v>
      </c>
      <c r="G10">
        <v>1.719602065075529</v>
      </c>
      <c r="H10">
        <v>-3.1590291433020046E-3</v>
      </c>
      <c r="I10">
        <v>0</v>
      </c>
      <c r="J10">
        <v>-0.18954174859811856</v>
      </c>
      <c r="K10">
        <v>-3.1590291433020046E-3</v>
      </c>
      <c r="L10">
        <v>-1.0000000000000016</v>
      </c>
      <c r="M10">
        <v>-1.0000000000000016</v>
      </c>
      <c r="N10">
        <v>-6.3180582866040863E-2</v>
      </c>
      <c r="O10">
        <v>6.1120772143545699</v>
      </c>
      <c r="P10">
        <v>5.7337402143049908E-2</v>
      </c>
      <c r="Q10">
        <v>3.1866378111306894</v>
      </c>
      <c r="R10">
        <v>0.86459502270569166</v>
      </c>
      <c r="S10">
        <v>0.33333333333333387</v>
      </c>
      <c r="T10">
        <v>0.33811349901186988</v>
      </c>
      <c r="U10">
        <v>0.10220205392246487</v>
      </c>
      <c r="V10">
        <v>-5.2845637576316863E-2</v>
      </c>
      <c r="W10">
        <v>28.95849111338616</v>
      </c>
      <c r="X10">
        <v>0.77112041739899995</v>
      </c>
      <c r="Y10">
        <v>-1.0000000000000016</v>
      </c>
      <c r="Z10">
        <v>-1.0000000000000016</v>
      </c>
      <c r="AA10">
        <v>72.998944604188964</v>
      </c>
      <c r="AB10">
        <v>0.3144057597929289</v>
      </c>
      <c r="AC10">
        <v>0.26039971926458944</v>
      </c>
      <c r="AD10">
        <v>0.28871169030442334</v>
      </c>
      <c r="AE10">
        <v>43.17585846809709</v>
      </c>
      <c r="AF10">
        <v>0.91666666666666663</v>
      </c>
      <c r="AG10">
        <v>-1.0000000000000016</v>
      </c>
      <c r="AH10">
        <v>-1.0000000000000016</v>
      </c>
      <c r="AI10">
        <v>0</v>
      </c>
      <c r="AJ10">
        <v>-5.2845637576316863E-2</v>
      </c>
      <c r="AK10">
        <v>-4.1096559891766825E-2</v>
      </c>
      <c r="AL10">
        <v>7.5503721661221615E-2</v>
      </c>
      <c r="AM10">
        <v>0.45675783982836593</v>
      </c>
      <c r="AN10">
        <v>-6.4468516428270867E-2</v>
      </c>
      <c r="AO10">
        <v>11.213463196250313</v>
      </c>
      <c r="AP10">
        <v>-1.2341943024006632</v>
      </c>
      <c r="AQ10">
        <v>28.768949364788035</v>
      </c>
      <c r="AR10">
        <v>0.72080324869135204</v>
      </c>
      <c r="AS10">
        <v>0.76796138825569749</v>
      </c>
      <c r="AT10">
        <v>-1.0000000000000016</v>
      </c>
      <c r="AU10">
        <v>-1.0000000000000016</v>
      </c>
      <c r="AV10">
        <v>2.5841970877812197</v>
      </c>
      <c r="AW10">
        <v>77.876827516142868</v>
      </c>
      <c r="AX10">
        <v>72.592263758511152</v>
      </c>
      <c r="AY10">
        <v>0.14715171032814803</v>
      </c>
      <c r="AZ10">
        <v>-20.976162713413729</v>
      </c>
      <c r="BA10">
        <v>1428.6536500051914</v>
      </c>
      <c r="CU10" t="e">
        <v>#N/A</v>
      </c>
      <c r="CV10" t="e">
        <v>#N/A</v>
      </c>
    </row>
    <row r="11" spans="1:100" x14ac:dyDescent="0.25">
      <c r="A11">
        <v>1425</v>
      </c>
      <c r="B11" t="s">
        <v>913</v>
      </c>
      <c r="C11">
        <v>3</v>
      </c>
      <c r="D11">
        <v>5.4980769552746018</v>
      </c>
      <c r="E11">
        <v>-1.7676329378418072E-2</v>
      </c>
      <c r="F11">
        <v>-0.26474671906431474</v>
      </c>
      <c r="G11">
        <v>-0.26474671906431474</v>
      </c>
      <c r="H11">
        <v>0.27732429990283364</v>
      </c>
      <c r="I11">
        <v>0</v>
      </c>
      <c r="J11">
        <v>16.639457994170026</v>
      </c>
      <c r="K11">
        <v>0.27732429990283364</v>
      </c>
      <c r="L11">
        <v>-1.0000000000000009</v>
      </c>
      <c r="M11">
        <v>-1.0000000000000009</v>
      </c>
      <c r="N11">
        <v>5.5464859980566716</v>
      </c>
      <c r="O11">
        <v>21.872788230380273</v>
      </c>
      <c r="P11">
        <v>-0.17150801571907032</v>
      </c>
      <c r="Q11">
        <v>-7.2158269253852527</v>
      </c>
      <c r="R11">
        <v>-2.4957831187854791</v>
      </c>
      <c r="S11">
        <v>0.33333333333333381</v>
      </c>
      <c r="T11">
        <v>0.34156469761649716</v>
      </c>
      <c r="U11">
        <v>0.22832366807174181</v>
      </c>
      <c r="V11">
        <v>0.14847648816582731</v>
      </c>
      <c r="W11">
        <v>30.974955491382669</v>
      </c>
      <c r="X11">
        <v>2.2099586966120928</v>
      </c>
      <c r="Y11">
        <v>-1.0000000000000009</v>
      </c>
      <c r="Z11">
        <v>-1.0000000000000009</v>
      </c>
      <c r="AA11">
        <v>81.041000240359082</v>
      </c>
      <c r="AB11">
        <v>0.50690599922590462</v>
      </c>
      <c r="AC11">
        <v>0.37325568692668992</v>
      </c>
      <c r="AD11">
        <v>0.17107487120264392</v>
      </c>
      <c r="AE11">
        <v>52.561827867761941</v>
      </c>
      <c r="AF11">
        <v>0.9285714285714286</v>
      </c>
      <c r="AG11">
        <v>-1.0000000000000009</v>
      </c>
      <c r="AH11">
        <v>-1.0000000000000009</v>
      </c>
      <c r="AI11">
        <v>-8.5501462127673483E-2</v>
      </c>
      <c r="AJ11">
        <v>0.14847648816582731</v>
      </c>
      <c r="AK11">
        <v>6.6293895568298983E-2</v>
      </c>
      <c r="AL11">
        <v>-8.5660958379200181E-2</v>
      </c>
      <c r="AM11">
        <v>-1.0865921876025149E-2</v>
      </c>
      <c r="AN11">
        <v>0.29773679007666021</v>
      </c>
      <c r="AO11">
        <v>5.9821430940865214E-2</v>
      </c>
      <c r="AP11">
        <v>7.0151149600205027</v>
      </c>
      <c r="AQ11">
        <v>47.614413485552653</v>
      </c>
      <c r="AR11">
        <v>1.0516981871874</v>
      </c>
      <c r="AS11">
        <v>2.4872829965149248</v>
      </c>
      <c r="AT11">
        <v>-1.0000000000000009</v>
      </c>
      <c r="AU11">
        <v>-1.0000000000000009</v>
      </c>
      <c r="AV11">
        <v>-2.7605298378497931</v>
      </c>
      <c r="AW11">
        <v>109.92890343075985</v>
      </c>
      <c r="AX11">
        <v>123.06652300478916</v>
      </c>
      <c r="AY11">
        <v>0.3574105866604545</v>
      </c>
      <c r="AZ11">
        <v>43.110205421319236</v>
      </c>
      <c r="BA11">
        <v>1600.9050445993728</v>
      </c>
      <c r="CU11" t="e">
        <v>#N/A</v>
      </c>
      <c r="CV11" t="e">
        <v>#N/A</v>
      </c>
    </row>
    <row r="12" spans="1:100" x14ac:dyDescent="0.25">
      <c r="A12">
        <v>1577</v>
      </c>
      <c r="B12" t="s">
        <v>963</v>
      </c>
      <c r="C12">
        <v>3</v>
      </c>
      <c r="D12">
        <v>4.4954376548433785</v>
      </c>
      <c r="E12">
        <v>-3.6239518411151903E-2</v>
      </c>
      <c r="F12">
        <v>0.60220516873720353</v>
      </c>
      <c r="G12">
        <v>0.60220516873720353</v>
      </c>
      <c r="H12">
        <v>0.10532140028942226</v>
      </c>
      <c r="I12">
        <v>0</v>
      </c>
      <c r="J12">
        <v>6.3192840173653364</v>
      </c>
      <c r="K12">
        <v>0.10532140028942226</v>
      </c>
      <c r="L12">
        <v>-1.0000000000000009</v>
      </c>
      <c r="M12">
        <v>-1.0000000000000009</v>
      </c>
      <c r="N12">
        <v>2.1064280057884464</v>
      </c>
      <c r="O12">
        <v>11.416926840945914</v>
      </c>
      <c r="P12">
        <v>2.5188352083982029E-3</v>
      </c>
      <c r="Q12">
        <v>4.8707855245694871</v>
      </c>
      <c r="R12">
        <v>1.6666569762073302</v>
      </c>
      <c r="S12">
        <v>0.33333333333333359</v>
      </c>
      <c r="T12">
        <v>0.33333333333333359</v>
      </c>
      <c r="U12">
        <v>0.40924963131860814</v>
      </c>
      <c r="V12">
        <v>3.1515905849913581E-2</v>
      </c>
      <c r="W12">
        <v>40.084432141830654</v>
      </c>
      <c r="X12">
        <v>2.3874392267511579</v>
      </c>
      <c r="Y12">
        <v>-1.0000000000000009</v>
      </c>
      <c r="Z12">
        <v>-1.0000000000000009</v>
      </c>
      <c r="AA12">
        <v>69.133573544179072</v>
      </c>
      <c r="AB12">
        <v>0.2926797651687042</v>
      </c>
      <c r="AC12">
        <v>-0.11051399934602624</v>
      </c>
      <c r="AD12">
        <v>0.3654839227001434</v>
      </c>
      <c r="AE12">
        <v>27.382484426141076</v>
      </c>
      <c r="AF12">
        <v>0.76470588235294112</v>
      </c>
      <c r="AG12">
        <v>-1.0000000000000009</v>
      </c>
      <c r="AH12">
        <v>-1.0000000000000009</v>
      </c>
      <c r="AI12">
        <v>1.93915836619638E-2</v>
      </c>
      <c r="AJ12">
        <v>3.1515905849913581E-2</v>
      </c>
      <c r="AK12">
        <v>-7.7497182232763556E-2</v>
      </c>
      <c r="AL12">
        <v>-7.9261201924006652E-2</v>
      </c>
      <c r="AM12">
        <v>5.1356477855942488E-2</v>
      </c>
      <c r="AN12">
        <v>0.31662330639845437</v>
      </c>
      <c r="AO12">
        <v>0.89642603523474307</v>
      </c>
      <c r="AP12">
        <v>7.5192766503413271</v>
      </c>
      <c r="AQ12">
        <v>46.403716159195987</v>
      </c>
      <c r="AR12">
        <v>1.1074322038351891</v>
      </c>
      <c r="AS12">
        <v>2.4927606270405804</v>
      </c>
      <c r="AT12">
        <v>-1.0000000000000009</v>
      </c>
      <c r="AU12">
        <v>-1.0000000000000009</v>
      </c>
      <c r="AV12">
        <v>2.2688621449445345</v>
      </c>
      <c r="AW12">
        <v>88.069777035466345</v>
      </c>
      <c r="AX12">
        <v>91.609199293697003</v>
      </c>
      <c r="AY12">
        <v>-8.8354457990667074E-2</v>
      </c>
      <c r="AZ12">
        <v>-30.223275819813768</v>
      </c>
      <c r="BA12">
        <v>1486.089748475687</v>
      </c>
      <c r="CU12" t="e">
        <v>#N/A</v>
      </c>
      <c r="CV12" t="e">
        <v>#N/A</v>
      </c>
    </row>
    <row r="13" spans="1:100" x14ac:dyDescent="0.25">
      <c r="A13">
        <v>1648</v>
      </c>
      <c r="B13" t="s">
        <v>988</v>
      </c>
      <c r="C13">
        <v>3</v>
      </c>
      <c r="D13">
        <v>3.9546084738056053</v>
      </c>
      <c r="E13">
        <v>0.16271895587466825</v>
      </c>
      <c r="F13">
        <v>1.1654009032358346</v>
      </c>
      <c r="G13">
        <v>1.217617280669274</v>
      </c>
      <c r="H13">
        <v>0.16565574686351947</v>
      </c>
      <c r="I13">
        <v>0</v>
      </c>
      <c r="J13">
        <v>9.9393448118111642</v>
      </c>
      <c r="K13">
        <v>0.16565574686351947</v>
      </c>
      <c r="L13">
        <v>-1.0000000000000011</v>
      </c>
      <c r="M13">
        <v>-1.0000000000000011</v>
      </c>
      <c r="N13">
        <v>3.3131149372703894</v>
      </c>
      <c r="O13">
        <v>15.111570566286048</v>
      </c>
      <c r="P13">
        <v>-1.8825089410243745E-3</v>
      </c>
      <c r="Q13">
        <v>0.21471337153512424</v>
      </c>
      <c r="R13">
        <v>2.0278035631538127E-2</v>
      </c>
      <c r="S13">
        <v>0.33333333333333337</v>
      </c>
      <c r="T13">
        <v>0.33034447548674872</v>
      </c>
      <c r="U13">
        <v>0.34823156395529897</v>
      </c>
      <c r="V13">
        <v>0.11048639183615144</v>
      </c>
      <c r="W13">
        <v>38.269600709920546</v>
      </c>
      <c r="X13">
        <v>2.5508778109480845</v>
      </c>
      <c r="Y13">
        <v>-1.0000000000000011</v>
      </c>
      <c r="Z13">
        <v>-1.0000000000000011</v>
      </c>
      <c r="AA13">
        <v>68.486468402624155</v>
      </c>
      <c r="AB13">
        <v>0.25932229333519391</v>
      </c>
      <c r="AC13">
        <v>0.13666010874196133</v>
      </c>
      <c r="AD13">
        <v>0.20794939106428609</v>
      </c>
      <c r="AE13">
        <v>30.19658965707206</v>
      </c>
      <c r="AF13">
        <v>0.6428571428571429</v>
      </c>
      <c r="AG13">
        <v>-1.0000000000000011</v>
      </c>
      <c r="AH13">
        <v>-1.0000000000000011</v>
      </c>
      <c r="AI13">
        <v>0</v>
      </c>
      <c r="AJ13">
        <v>0.11048639183615144</v>
      </c>
      <c r="AK13">
        <v>7.0246481416618531E-2</v>
      </c>
      <c r="AL13">
        <v>6.436024838135429E-2</v>
      </c>
      <c r="AM13">
        <v>0.40781243805669204</v>
      </c>
      <c r="AN13">
        <v>9.690006240954982E-2</v>
      </c>
      <c r="AO13">
        <v>10.546543358500394</v>
      </c>
      <c r="AP13">
        <v>2.7443028021455169</v>
      </c>
      <c r="AQ13">
        <v>48.208945521731735</v>
      </c>
      <c r="AR13">
        <v>1.1223957646115337</v>
      </c>
      <c r="AS13">
        <v>2.7165335578116045</v>
      </c>
      <c r="AT13">
        <v>-1.0000000000000011</v>
      </c>
      <c r="AU13">
        <v>-1.0000000000000011</v>
      </c>
      <c r="AV13">
        <v>1.237895316300812</v>
      </c>
      <c r="AW13">
        <v>86.342341771055715</v>
      </c>
      <c r="AX13">
        <v>97.390980954670823</v>
      </c>
      <c r="AY13">
        <v>0.24082389959109099</v>
      </c>
      <c r="AZ13">
        <v>-8.553156962103742</v>
      </c>
      <c r="BA13">
        <v>1492.6894831319539</v>
      </c>
      <c r="CU13" t="e">
        <v>#N/A</v>
      </c>
      <c r="CV13" t="e">
        <v>#N/A</v>
      </c>
    </row>
    <row r="14" spans="1:100" x14ac:dyDescent="0.25">
      <c r="A14">
        <v>1671</v>
      </c>
      <c r="B14" t="s">
        <v>996</v>
      </c>
      <c r="C14">
        <v>3</v>
      </c>
      <c r="D14">
        <v>4.5769619786877618</v>
      </c>
      <c r="E14">
        <v>-0.10634331204696099</v>
      </c>
      <c r="F14">
        <v>-0.757803534469081</v>
      </c>
      <c r="G14">
        <v>-0.78974030801723072</v>
      </c>
      <c r="H14">
        <v>0.38700902656449204</v>
      </c>
      <c r="I14">
        <v>0</v>
      </c>
      <c r="J14">
        <v>23.220541593869523</v>
      </c>
      <c r="K14">
        <v>0.38700902656449204</v>
      </c>
      <c r="L14">
        <v>-0.99999999999999944</v>
      </c>
      <c r="M14">
        <v>-0.99999999999999944</v>
      </c>
      <c r="N14">
        <v>7.7401805312898393</v>
      </c>
      <c r="O14">
        <v>27.007763264540056</v>
      </c>
      <c r="P14">
        <v>-0.50737209675979178</v>
      </c>
      <c r="Q14">
        <v>7.0271633654107957</v>
      </c>
      <c r="R14">
        <v>2.2325943342394061</v>
      </c>
      <c r="S14">
        <v>0.33333333333333309</v>
      </c>
      <c r="T14">
        <v>0.25884787990753022</v>
      </c>
      <c r="U14">
        <v>0.44541840548253542</v>
      </c>
      <c r="V14">
        <v>0</v>
      </c>
      <c r="W14">
        <v>26.02362368635627</v>
      </c>
      <c r="X14">
        <v>1.9276272986463094</v>
      </c>
      <c r="Y14">
        <v>-0.99999999999999944</v>
      </c>
      <c r="Z14">
        <v>-0.99999999999999944</v>
      </c>
      <c r="AA14">
        <v>83.339842355998925</v>
      </c>
      <c r="AB14">
        <v>0.55351532602519249</v>
      </c>
      <c r="AC14">
        <v>0.34276505908249882</v>
      </c>
      <c r="AD14">
        <v>0.20539210160037286</v>
      </c>
      <c r="AE14">
        <v>55.083624335403229</v>
      </c>
      <c r="AF14">
        <v>0.7142857142857143</v>
      </c>
      <c r="AG14">
        <v>-0.99999999999999944</v>
      </c>
      <c r="AH14">
        <v>-0.99999999999999944</v>
      </c>
      <c r="AI14">
        <v>4.6637444492167279E-2</v>
      </c>
      <c r="AJ14">
        <v>0</v>
      </c>
      <c r="AK14">
        <v>0.3255644177279361</v>
      </c>
      <c r="AL14">
        <v>4.8958023789166367E-2</v>
      </c>
      <c r="AM14">
        <v>-3.3084840270733308E-2</v>
      </c>
      <c r="AN14">
        <v>-9.4042369013276866E-2</v>
      </c>
      <c r="AO14">
        <v>0.80070108187134825</v>
      </c>
      <c r="AP14">
        <v>-2.106269106386089</v>
      </c>
      <c r="AQ14">
        <v>49.244165280225772</v>
      </c>
      <c r="AR14">
        <v>1.0375996187233985</v>
      </c>
      <c r="AS14">
        <v>2.3146363252108029</v>
      </c>
      <c r="AT14">
        <v>-0.99999999999999944</v>
      </c>
      <c r="AU14">
        <v>-0.99999999999999944</v>
      </c>
      <c r="AV14">
        <v>1.442854026222177</v>
      </c>
      <c r="AW14">
        <v>108.24133651415291</v>
      </c>
      <c r="AX14">
        <v>109.17408540399624</v>
      </c>
      <c r="AY14">
        <v>0.3754422125948243</v>
      </c>
      <c r="AZ14">
        <v>55.314125043775391</v>
      </c>
      <c r="BA14">
        <v>1537.1598256318518</v>
      </c>
      <c r="CU14" t="e">
        <v>#N/A</v>
      </c>
      <c r="CV14" t="e">
        <v>#N/A</v>
      </c>
    </row>
    <row r="15" spans="1:100" x14ac:dyDescent="0.25">
      <c r="A15">
        <v>1690</v>
      </c>
      <c r="B15" t="s">
        <v>1004</v>
      </c>
      <c r="C15">
        <v>3</v>
      </c>
      <c r="D15">
        <v>4.9620336000386969</v>
      </c>
      <c r="E15">
        <v>-2.451615393911729E-2</v>
      </c>
      <c r="F15">
        <v>22.532305988334006</v>
      </c>
      <c r="G15">
        <v>22.532305988334006</v>
      </c>
      <c r="H15">
        <v>8.9366626621691647E-2</v>
      </c>
      <c r="I15">
        <v>0</v>
      </c>
      <c r="J15">
        <v>5.361997597301503</v>
      </c>
      <c r="K15">
        <v>8.9366626621691647E-2</v>
      </c>
      <c r="L15">
        <v>-1.0000000000000004</v>
      </c>
      <c r="M15">
        <v>-1.0000000000000004</v>
      </c>
      <c r="N15">
        <v>1.7873325324338343</v>
      </c>
      <c r="O15">
        <v>32.856337185674207</v>
      </c>
      <c r="P15">
        <v>3.0321211055165023E-3</v>
      </c>
      <c r="Q15">
        <v>45.236589155774531</v>
      </c>
      <c r="R15">
        <v>14.749214934737019</v>
      </c>
      <c r="S15">
        <v>0.33333333333333315</v>
      </c>
      <c r="T15">
        <v>0.33333333333333315</v>
      </c>
      <c r="U15">
        <v>0.40562418585097493</v>
      </c>
      <c r="V15">
        <v>6.8912844494960934E-2</v>
      </c>
      <c r="W15">
        <v>42.07348281563646</v>
      </c>
      <c r="X15">
        <v>2.6132738504186417</v>
      </c>
      <c r="Y15">
        <v>-1.0000000000000004</v>
      </c>
      <c r="Z15">
        <v>-1.0000000000000004</v>
      </c>
      <c r="AA15">
        <v>83.812913256014753</v>
      </c>
      <c r="AB15">
        <v>0.22182492299831477</v>
      </c>
      <c r="AC15">
        <v>0.23214522564454712</v>
      </c>
      <c r="AD15">
        <v>8.5834161469964629E-2</v>
      </c>
      <c r="AE15">
        <v>26.990215505641345</v>
      </c>
      <c r="AF15">
        <v>0.7142857142857143</v>
      </c>
      <c r="AG15">
        <v>-1.0000000000000004</v>
      </c>
      <c r="AH15">
        <v>-1.0000000000000004</v>
      </c>
      <c r="AI15">
        <v>0.72197077151173616</v>
      </c>
      <c r="AJ15">
        <v>6.8912844494960934E-2</v>
      </c>
      <c r="AK15">
        <v>-2.9969428370351905E-2</v>
      </c>
      <c r="AL15">
        <v>0.23841910770402192</v>
      </c>
      <c r="AM15">
        <v>0.38385626076694945</v>
      </c>
      <c r="AN15">
        <v>0.3670945986099442</v>
      </c>
      <c r="AO15">
        <v>9.4465593773219805</v>
      </c>
      <c r="AP15">
        <v>10.369460503768719</v>
      </c>
      <c r="AQ15">
        <v>47.435480412937963</v>
      </c>
      <c r="AR15">
        <v>1.1412036970126025</v>
      </c>
      <c r="AS15">
        <v>2.7026404770403332</v>
      </c>
      <c r="AT15">
        <v>-1.0000000000000004</v>
      </c>
      <c r="AU15">
        <v>-1.0000000000000004</v>
      </c>
      <c r="AV15">
        <v>37.281520923071021</v>
      </c>
      <c r="AW15">
        <v>127.03871094545765</v>
      </c>
      <c r="AX15">
        <v>148.36941082518842</v>
      </c>
      <c r="AY15">
        <v>0.58215432305608728</v>
      </c>
      <c r="AZ15">
        <v>49.066849576696612</v>
      </c>
      <c r="BA15">
        <v>1621.0101508906882</v>
      </c>
      <c r="CU15" t="e">
        <v>#N/A</v>
      </c>
      <c r="CV15" t="e">
        <v>#N/A</v>
      </c>
    </row>
    <row r="16" spans="1:100" x14ac:dyDescent="0.25">
      <c r="A16">
        <v>1700</v>
      </c>
      <c r="B16" t="s">
        <v>1006</v>
      </c>
      <c r="C16">
        <v>3</v>
      </c>
      <c r="D16">
        <v>4.2033361031691747</v>
      </c>
      <c r="E16">
        <v>2.4528081865490631E-2</v>
      </c>
      <c r="F16">
        <v>-0.23581736464204389</v>
      </c>
      <c r="G16">
        <v>-0.22420614235903341</v>
      </c>
      <c r="H16">
        <v>0.59440349865362596</v>
      </c>
      <c r="I16">
        <v>0</v>
      </c>
      <c r="J16">
        <v>35.664209919217569</v>
      </c>
      <c r="K16">
        <v>0.59440349865362596</v>
      </c>
      <c r="L16">
        <v>-0.999999999999998</v>
      </c>
      <c r="M16">
        <v>-0.999999999999998</v>
      </c>
      <c r="N16">
        <v>11.888069973072518</v>
      </c>
      <c r="O16">
        <v>39.64333988002771</v>
      </c>
      <c r="P16">
        <v>3.8568062128848876E-2</v>
      </c>
      <c r="Q16">
        <v>-2.5082055416038345</v>
      </c>
      <c r="R16">
        <v>-0.69756458060497195</v>
      </c>
      <c r="S16">
        <v>0.33333333333333276</v>
      </c>
      <c r="T16">
        <v>0.37449993988970942</v>
      </c>
      <c r="U16">
        <v>0.57321141890057303</v>
      </c>
      <c r="V16">
        <v>0</v>
      </c>
      <c r="W16">
        <v>27.465647738799532</v>
      </c>
      <c r="X16">
        <v>2.3949641065956424</v>
      </c>
      <c r="Y16">
        <v>-0.999999999999998</v>
      </c>
      <c r="Z16">
        <v>-0.999999999999998</v>
      </c>
      <c r="AA16">
        <v>66.798787944516576</v>
      </c>
      <c r="AB16">
        <v>0.28111725705771345</v>
      </c>
      <c r="AC16">
        <v>0.37928769573166476</v>
      </c>
      <c r="AD16">
        <v>0.14020914293706147</v>
      </c>
      <c r="AE16">
        <v>40.030704786321969</v>
      </c>
      <c r="AF16">
        <v>0.83333333333333337</v>
      </c>
      <c r="AG16">
        <v>-0.999999999999998</v>
      </c>
      <c r="AH16">
        <v>-0.999999999999998</v>
      </c>
      <c r="AI16">
        <v>-1.261736157316825E-2</v>
      </c>
      <c r="AJ16">
        <v>0</v>
      </c>
      <c r="AK16">
        <v>4.8868253316156351E-2</v>
      </c>
      <c r="AL16">
        <v>4.9938741333429112E-2</v>
      </c>
      <c r="AM16">
        <v>0.23611649103545987</v>
      </c>
      <c r="AN16">
        <v>5.2137201755735024E-2</v>
      </c>
      <c r="AO16">
        <v>6.1472535424672792</v>
      </c>
      <c r="AP16">
        <v>1.5531237505605213</v>
      </c>
      <c r="AQ16">
        <v>63.129857658017116</v>
      </c>
      <c r="AR16">
        <v>1.2810446921236143</v>
      </c>
      <c r="AS16">
        <v>2.9893676052492677</v>
      </c>
      <c r="AT16">
        <v>-0.999999999999998</v>
      </c>
      <c r="AU16">
        <v>-0.999999999999998</v>
      </c>
      <c r="AV16">
        <v>-0.92177072296400597</v>
      </c>
      <c r="AW16">
        <v>107.99525157510473</v>
      </c>
      <c r="AX16">
        <v>107.74290434364143</v>
      </c>
      <c r="AY16">
        <v>0.33171446864489679</v>
      </c>
      <c r="AZ16">
        <v>14.638548887346266</v>
      </c>
      <c r="BA16">
        <v>1429.9287295868544</v>
      </c>
      <c r="CU16" t="e">
        <v>#N/A</v>
      </c>
      <c r="CV16" t="e">
        <v>#N/A</v>
      </c>
    </row>
    <row r="17" spans="1:100" x14ac:dyDescent="0.25">
      <c r="A17">
        <v>1746</v>
      </c>
      <c r="B17" t="s">
        <v>1036</v>
      </c>
      <c r="C17">
        <v>3</v>
      </c>
      <c r="D17">
        <v>3.6833174653027769</v>
      </c>
      <c r="E17">
        <v>0.19507252629802668</v>
      </c>
      <c r="F17">
        <v>1.5331142962281383</v>
      </c>
      <c r="G17">
        <v>1.5920474060401208</v>
      </c>
      <c r="H17">
        <v>5.7882623904255651E-2</v>
      </c>
      <c r="I17">
        <v>0</v>
      </c>
      <c r="J17">
        <v>3.4729574342553384</v>
      </c>
      <c r="K17">
        <v>5.7882623904255651E-2</v>
      </c>
      <c r="L17">
        <v>-0.99999999999999956</v>
      </c>
      <c r="M17">
        <v>-0.99999999999999956</v>
      </c>
      <c r="N17">
        <v>1.1576524780851134</v>
      </c>
      <c r="O17">
        <v>8.7483223055982382</v>
      </c>
      <c r="P17">
        <v>-5.7703977546912401E-2</v>
      </c>
      <c r="Q17">
        <v>5.951450827055818</v>
      </c>
      <c r="R17">
        <v>1.7867399962075059</v>
      </c>
      <c r="S17">
        <v>0.33333333333333348</v>
      </c>
      <c r="T17">
        <v>0.33169544396593265</v>
      </c>
      <c r="U17">
        <v>0.31783336988671529</v>
      </c>
      <c r="V17">
        <v>0.10912698908214444</v>
      </c>
      <c r="W17">
        <v>41.364260494554806</v>
      </c>
      <c r="X17">
        <v>2.5316036780673374</v>
      </c>
      <c r="Y17">
        <v>-0.99999999999999956</v>
      </c>
      <c r="Z17">
        <v>-0.99999999999999956</v>
      </c>
      <c r="AA17">
        <v>80.957656648316046</v>
      </c>
      <c r="AB17">
        <v>0.31535978055772806</v>
      </c>
      <c r="AC17">
        <v>9.2051181983139344E-2</v>
      </c>
      <c r="AD17">
        <v>0.348722160610208</v>
      </c>
      <c r="AE17">
        <v>37.806656157553768</v>
      </c>
      <c r="AF17">
        <v>0.88888888888888884</v>
      </c>
      <c r="AG17">
        <v>-0.99999999999999956</v>
      </c>
      <c r="AH17">
        <v>-0.99999999999999956</v>
      </c>
      <c r="AI17">
        <v>0</v>
      </c>
      <c r="AJ17">
        <v>0.10912698908214444</v>
      </c>
      <c r="AK17">
        <v>0.17387147370869857</v>
      </c>
      <c r="AL17">
        <v>4.957384984079883E-2</v>
      </c>
      <c r="AM17">
        <v>-8.2395714050576885E-2</v>
      </c>
      <c r="AN17">
        <v>6.5622489460303801E-2</v>
      </c>
      <c r="AO17">
        <v>-1.19053548272093</v>
      </c>
      <c r="AP17">
        <v>1.8884314857115883</v>
      </c>
      <c r="AQ17">
        <v>44.837217928810169</v>
      </c>
      <c r="AR17">
        <v>1.0919891362681258</v>
      </c>
      <c r="AS17">
        <v>2.5894863019715917</v>
      </c>
      <c r="AT17">
        <v>-0.99999999999999956</v>
      </c>
      <c r="AU17">
        <v>-0.99999999999999956</v>
      </c>
      <c r="AV17">
        <v>3.3787874022476267</v>
      </c>
      <c r="AW17">
        <v>91.594410439625932</v>
      </c>
      <c r="AX17">
        <v>102.50710934784038</v>
      </c>
      <c r="AY17">
        <v>0.32015388413288803</v>
      </c>
      <c r="AZ17">
        <v>21.038595039439766</v>
      </c>
      <c r="BA17">
        <v>1614.5078768205956</v>
      </c>
      <c r="CU17" t="e">
        <v>#N/A</v>
      </c>
      <c r="CV17" t="e">
        <v>#N/A</v>
      </c>
    </row>
    <row r="18" spans="1:100" x14ac:dyDescent="0.25">
      <c r="A18">
        <v>1902</v>
      </c>
      <c r="B18" t="s">
        <v>1091</v>
      </c>
      <c r="C18">
        <v>3</v>
      </c>
      <c r="D18">
        <v>4.5309867876672847</v>
      </c>
      <c r="E18">
        <v>-1.9241456261241154E-2</v>
      </c>
      <c r="F18">
        <v>-8.929814257346122E-2</v>
      </c>
      <c r="G18">
        <v>-8.929814257346122E-2</v>
      </c>
      <c r="H18">
        <v>-0.14608185138331267</v>
      </c>
      <c r="I18">
        <v>0</v>
      </c>
      <c r="J18">
        <v>-8.7649110829987613</v>
      </c>
      <c r="K18">
        <v>-0.14608185138331267</v>
      </c>
      <c r="L18">
        <v>-0.99999999999999944</v>
      </c>
      <c r="M18">
        <v>-0.99999999999999944</v>
      </c>
      <c r="N18">
        <v>-2.9216370276662542</v>
      </c>
      <c r="O18">
        <v>-4.3232224379049402</v>
      </c>
      <c r="P18">
        <v>9.4378784876492886E-2</v>
      </c>
      <c r="Q18">
        <v>-0.17535759958252101</v>
      </c>
      <c r="R18">
        <v>-2.7660752131179189E-2</v>
      </c>
      <c r="S18">
        <v>0.33333333333333315</v>
      </c>
      <c r="T18">
        <v>0.38583071697091154</v>
      </c>
      <c r="U18">
        <v>0.31679428004722321</v>
      </c>
      <c r="V18">
        <v>4.5682615794314874E-2</v>
      </c>
      <c r="W18">
        <v>49.108911901163829</v>
      </c>
      <c r="X18">
        <v>2.4590161002799173</v>
      </c>
      <c r="Y18">
        <v>-0.99999999999999944</v>
      </c>
      <c r="Z18">
        <v>-0.99999999999999944</v>
      </c>
      <c r="AA18">
        <v>80.402530657908372</v>
      </c>
      <c r="AB18">
        <v>0.20367218938328147</v>
      </c>
      <c r="AC18">
        <v>0.19456814542646278</v>
      </c>
      <c r="AD18">
        <v>0.22818525536777026</v>
      </c>
      <c r="AE18">
        <v>31.321279508875733</v>
      </c>
      <c r="AF18">
        <v>0.625</v>
      </c>
      <c r="AG18">
        <v>-0.99999999999999944</v>
      </c>
      <c r="AH18">
        <v>-0.99999999999999944</v>
      </c>
      <c r="AI18">
        <v>0</v>
      </c>
      <c r="AJ18">
        <v>4.5682615794314874E-2</v>
      </c>
      <c r="AK18">
        <v>-0.35549608671829974</v>
      </c>
      <c r="AL18">
        <v>-0.23274765610761891</v>
      </c>
      <c r="AM18">
        <v>0.20830009777012642</v>
      </c>
      <c r="AN18">
        <v>0.30195075358395407</v>
      </c>
      <c r="AO18">
        <v>3.4300220106616628</v>
      </c>
      <c r="AP18">
        <v>6.3850305590607572</v>
      </c>
      <c r="AQ18">
        <v>40.344000818165092</v>
      </c>
      <c r="AR18">
        <v>1.0816409461457834</v>
      </c>
      <c r="AS18">
        <v>2.3129342488966058</v>
      </c>
      <c r="AT18">
        <v>-0.99999999999999944</v>
      </c>
      <c r="AU18">
        <v>-0.99999999999999944</v>
      </c>
      <c r="AV18">
        <v>-0.11695889470464046</v>
      </c>
      <c r="AW18">
        <v>82.464338779064178</v>
      </c>
      <c r="AX18">
        <v>87.032600358495685</v>
      </c>
      <c r="AY18">
        <v>-5.355904958011868E-2</v>
      </c>
      <c r="AZ18">
        <v>-25.760824566636803</v>
      </c>
      <c r="BA18">
        <v>1447.189116332547</v>
      </c>
      <c r="CU18" t="e">
        <v>#N/A</v>
      </c>
      <c r="CV18" t="e">
        <v>#N/A</v>
      </c>
    </row>
    <row r="19" spans="1:100" x14ac:dyDescent="0.25">
      <c r="A19">
        <v>1937</v>
      </c>
      <c r="B19" t="s">
        <v>1098</v>
      </c>
      <c r="C19">
        <v>3</v>
      </c>
      <c r="D19">
        <v>5.2986554269918216</v>
      </c>
      <c r="E19">
        <v>1.9529936766855514E-3</v>
      </c>
      <c r="F19">
        <v>-9.884710982195323E-3</v>
      </c>
      <c r="G19">
        <v>-9.884710982195323E-3</v>
      </c>
      <c r="H19">
        <v>0.45970100276323789</v>
      </c>
      <c r="I19">
        <v>0</v>
      </c>
      <c r="J19">
        <v>27.582060165794271</v>
      </c>
      <c r="K19">
        <v>0.45970100276323789</v>
      </c>
      <c r="L19">
        <v>-1.0000000000000009</v>
      </c>
      <c r="M19">
        <v>-1.0000000000000009</v>
      </c>
      <c r="N19">
        <v>9.1940200552647564</v>
      </c>
      <c r="O19">
        <v>32.870830881803883</v>
      </c>
      <c r="P19">
        <v>-4.6146335991999925E-3</v>
      </c>
      <c r="Q19">
        <v>2.0618777092954623</v>
      </c>
      <c r="R19">
        <v>0.6674966000108743</v>
      </c>
      <c r="S19">
        <v>0.33333333333333354</v>
      </c>
      <c r="T19">
        <v>0.33333333333333354</v>
      </c>
      <c r="U19">
        <v>0.40129824751146354</v>
      </c>
      <c r="V19">
        <v>0.51225979209828898</v>
      </c>
      <c r="W19">
        <v>44.820948140527285</v>
      </c>
      <c r="X19">
        <v>4.8857174065390181</v>
      </c>
      <c r="Y19">
        <v>-1.0000000000000009</v>
      </c>
      <c r="Z19">
        <v>-1.0000000000000009</v>
      </c>
      <c r="AA19">
        <v>77.970198550618491</v>
      </c>
      <c r="AB19">
        <v>-7.989752706179952E-2</v>
      </c>
      <c r="AC19">
        <v>0.3252831651575499</v>
      </c>
      <c r="AD19">
        <v>0.40424943810585673</v>
      </c>
      <c r="AE19">
        <v>32.481753810080342</v>
      </c>
      <c r="AF19">
        <v>0.7857142857142857</v>
      </c>
      <c r="AG19">
        <v>-1.0000000000000009</v>
      </c>
      <c r="AH19">
        <v>-1.0000000000000009</v>
      </c>
      <c r="AI19">
        <v>1.9839644856813138E-2</v>
      </c>
      <c r="AJ19">
        <v>0.51225979209828898</v>
      </c>
      <c r="AK19">
        <v>0.96641228525423883</v>
      </c>
      <c r="AL19">
        <v>-0.18140919705819733</v>
      </c>
      <c r="AM19">
        <v>-0.12284221678211911</v>
      </c>
      <c r="AN19">
        <v>0.40611439454955495</v>
      </c>
      <c r="AO19">
        <v>1.7610060067182167</v>
      </c>
      <c r="AP19">
        <v>9.2458138784478905</v>
      </c>
      <c r="AQ19">
        <v>72.403008306321539</v>
      </c>
      <c r="AR19">
        <v>1.5802247062764199</v>
      </c>
      <c r="AS19">
        <v>5.3454184093022565</v>
      </c>
      <c r="AT19">
        <v>-1.0000000000000009</v>
      </c>
      <c r="AU19">
        <v>-1.0000000000000009</v>
      </c>
      <c r="AV19">
        <v>0.65761188902867873</v>
      </c>
      <c r="AW19">
        <v>120.08684331087028</v>
      </c>
      <c r="AX19">
        <v>171.70961541783547</v>
      </c>
      <c r="AY19">
        <v>0.20629611685557042</v>
      </c>
      <c r="AZ19">
        <v>6.5242252903696345</v>
      </c>
      <c r="BA19">
        <v>1481.9026964118145</v>
      </c>
      <c r="CU19" t="e">
        <v>#N/A</v>
      </c>
      <c r="CV19" t="e">
        <v>#N/A</v>
      </c>
    </row>
    <row r="20" spans="1:100" x14ac:dyDescent="0.25">
      <c r="A20">
        <v>2059</v>
      </c>
      <c r="B20" t="s">
        <v>1135</v>
      </c>
      <c r="C20">
        <v>3</v>
      </c>
      <c r="D20">
        <v>4.8576991935959262</v>
      </c>
      <c r="E20">
        <v>-2.4814176796917668E-2</v>
      </c>
      <c r="F20">
        <v>1.3797357924468716</v>
      </c>
      <c r="G20">
        <v>1.3797357924468716</v>
      </c>
      <c r="H20">
        <v>0.19038856195569384</v>
      </c>
      <c r="I20">
        <v>0</v>
      </c>
      <c r="J20">
        <v>11.423313717341641</v>
      </c>
      <c r="K20">
        <v>0.19038856195569384</v>
      </c>
      <c r="L20">
        <v>-0.99999999999999989</v>
      </c>
      <c r="M20">
        <v>-0.99999999999999989</v>
      </c>
      <c r="N20">
        <v>3.8077712391138778</v>
      </c>
      <c r="O20">
        <v>17.660748703384431</v>
      </c>
      <c r="P20">
        <v>-0.28700696898339523</v>
      </c>
      <c r="Q20">
        <v>0.68869832433288625</v>
      </c>
      <c r="R20">
        <v>5.6925495588229846E-2</v>
      </c>
      <c r="S20">
        <v>0.33333333333333331</v>
      </c>
      <c r="T20">
        <v>0.33333333333333331</v>
      </c>
      <c r="U20">
        <v>0.3709130018120409</v>
      </c>
      <c r="V20">
        <v>-0.12710129136545123</v>
      </c>
      <c r="W20">
        <v>28.803592606302502</v>
      </c>
      <c r="X20">
        <v>1.1973223637664283</v>
      </c>
      <c r="Y20">
        <v>-0.99999999999999989</v>
      </c>
      <c r="Z20">
        <v>-0.99999999999999989</v>
      </c>
      <c r="AA20">
        <v>71.215131990953793</v>
      </c>
      <c r="AB20">
        <v>0.22892418809381335</v>
      </c>
      <c r="AC20">
        <v>0.16815995630118855</v>
      </c>
      <c r="AD20">
        <v>0.45000813338625956</v>
      </c>
      <c r="AE20">
        <v>42.354613889063067</v>
      </c>
      <c r="AF20">
        <v>0.78947368421052633</v>
      </c>
      <c r="AG20">
        <v>-0.99999999999999989</v>
      </c>
      <c r="AH20">
        <v>-0.99999999999999989</v>
      </c>
      <c r="AI20">
        <v>2.7240924381266088E-2</v>
      </c>
      <c r="AJ20">
        <v>-0.12710129136545123</v>
      </c>
      <c r="AK20">
        <v>-3.0252082756725938E-2</v>
      </c>
      <c r="AL20">
        <v>-0.16078168534307027</v>
      </c>
      <c r="AM20">
        <v>0.22961958815287092</v>
      </c>
      <c r="AN20">
        <v>0.11882117828883831</v>
      </c>
      <c r="AO20">
        <v>5.5892292900381433</v>
      </c>
      <c r="AP20">
        <v>2.1666210305056066</v>
      </c>
      <c r="AQ20">
        <v>40.226906323644123</v>
      </c>
      <c r="AR20">
        <v>0.91047837711325619</v>
      </c>
      <c r="AS20">
        <v>1.387710925722123</v>
      </c>
      <c r="AT20">
        <v>-0.99999999999999989</v>
      </c>
      <c r="AU20">
        <v>-0.99999999999999989</v>
      </c>
      <c r="AV20">
        <v>1.436661288035102</v>
      </c>
      <c r="AW20">
        <v>91.042501724843845</v>
      </c>
      <c r="AX20">
        <v>78.877191075924031</v>
      </c>
      <c r="AY20">
        <v>-1.8542016148565908E-2</v>
      </c>
      <c r="AZ20">
        <v>-17.844106107486258</v>
      </c>
      <c r="BA20">
        <v>1476.7935209459404</v>
      </c>
      <c r="CU20" t="e">
        <v>#N/A</v>
      </c>
      <c r="CV20" t="e">
        <v>#N/A</v>
      </c>
    </row>
    <row r="21" spans="1:100" x14ac:dyDescent="0.25">
      <c r="A21">
        <v>2122</v>
      </c>
      <c r="B21" t="s">
        <v>1155</v>
      </c>
      <c r="C21">
        <v>3</v>
      </c>
      <c r="D21">
        <v>4.8854503006191283</v>
      </c>
      <c r="E21">
        <v>0.28106464356298511</v>
      </c>
      <c r="F21">
        <v>23.738689669562145</v>
      </c>
      <c r="G21">
        <v>23.835960346321642</v>
      </c>
      <c r="H21">
        <v>8.1670015379336394E-2</v>
      </c>
      <c r="I21">
        <v>0</v>
      </c>
      <c r="J21">
        <v>4.9002009227601819</v>
      </c>
      <c r="K21">
        <v>8.1670015379336394E-2</v>
      </c>
      <c r="L21">
        <v>-1.0000000000000013</v>
      </c>
      <c r="M21">
        <v>-1.0000000000000013</v>
      </c>
      <c r="N21">
        <v>1.6334003075867272</v>
      </c>
      <c r="O21">
        <v>33.62161156970096</v>
      </c>
      <c r="P21">
        <v>0.76474188116655095</v>
      </c>
      <c r="Q21">
        <v>40.111043765948637</v>
      </c>
      <c r="R21">
        <v>13.124156030550315</v>
      </c>
      <c r="S21">
        <v>0.33333333333333398</v>
      </c>
      <c r="T21">
        <v>0.38254318724817027</v>
      </c>
      <c r="U21">
        <v>0.45025406624254033</v>
      </c>
      <c r="V21">
        <v>-5.9022219181062065E-3</v>
      </c>
      <c r="W21">
        <v>43.142333981064098</v>
      </c>
      <c r="X21">
        <v>2.4490192925785279</v>
      </c>
      <c r="Y21">
        <v>-1.0000000000000013</v>
      </c>
      <c r="Z21">
        <v>-1.0000000000000013</v>
      </c>
      <c r="AA21">
        <v>110.96597623475969</v>
      </c>
      <c r="AB21">
        <v>0.37187828008039064</v>
      </c>
      <c r="AC21">
        <v>0.30218967012121223</v>
      </c>
      <c r="AD21">
        <v>0.41992177426130284</v>
      </c>
      <c r="AE21">
        <v>54.699486223145264</v>
      </c>
      <c r="AF21">
        <v>1</v>
      </c>
      <c r="AG21">
        <v>-1.0000000000000013</v>
      </c>
      <c r="AH21">
        <v>-1.0000000000000013</v>
      </c>
      <c r="AI21">
        <v>0.66634360043643337</v>
      </c>
      <c r="AJ21">
        <v>-5.9022219181062065E-3</v>
      </c>
      <c r="AK21">
        <v>7.7477900801226587E-2</v>
      </c>
      <c r="AL21">
        <v>-8.4798090737889353E-2</v>
      </c>
      <c r="AM21">
        <v>-3.7571428632706162E-3</v>
      </c>
      <c r="AN21">
        <v>0.53149561069833107</v>
      </c>
      <c r="AO21">
        <v>0.29346093242436594</v>
      </c>
      <c r="AP21">
        <v>12.863399813768824</v>
      </c>
      <c r="AQ21">
        <v>48.042534903824269</v>
      </c>
      <c r="AR21">
        <v>1.1602283649059375</v>
      </c>
      <c r="AS21">
        <v>2.5306893079578621</v>
      </c>
      <c r="AT21">
        <v>-1.0000000000000013</v>
      </c>
      <c r="AU21">
        <v>-1.0000000000000013</v>
      </c>
      <c r="AV21">
        <v>36.960116376871966</v>
      </c>
      <c r="AW21">
        <v>157.45098761822948</v>
      </c>
      <c r="AX21">
        <v>170.18763743514751</v>
      </c>
      <c r="AY21">
        <v>0.4578883259931254</v>
      </c>
      <c r="AZ21">
        <v>97.693656274053708</v>
      </c>
      <c r="BA21">
        <v>1701.3221237306109</v>
      </c>
      <c r="CU21" t="e">
        <v>#N/A</v>
      </c>
      <c r="CV21" t="e">
        <v>#N/A</v>
      </c>
    </row>
    <row r="22" spans="1:100" x14ac:dyDescent="0.25">
      <c r="A22">
        <v>2359</v>
      </c>
      <c r="B22" t="s">
        <v>1228</v>
      </c>
      <c r="C22">
        <v>3</v>
      </c>
      <c r="D22">
        <v>5.6243368012006503</v>
      </c>
      <c r="E22">
        <v>0</v>
      </c>
      <c r="F22">
        <v>0.50649941300987922</v>
      </c>
      <c r="G22">
        <v>0.50649941300987922</v>
      </c>
      <c r="H22">
        <v>0.47629321439783706</v>
      </c>
      <c r="I22">
        <v>0</v>
      </c>
      <c r="J22">
        <v>28.577592863870237</v>
      </c>
      <c r="K22">
        <v>0.47629321439783706</v>
      </c>
      <c r="L22">
        <v>-0.99999999999999944</v>
      </c>
      <c r="M22">
        <v>-0.99999999999999944</v>
      </c>
      <c r="N22">
        <v>9.5258642879567379</v>
      </c>
      <c r="O22">
        <v>34.708429078080748</v>
      </c>
      <c r="P22">
        <v>-0.29896603641099184</v>
      </c>
      <c r="Q22">
        <v>0.17584408991562545</v>
      </c>
      <c r="R22">
        <v>-0.10759548593391174</v>
      </c>
      <c r="S22">
        <v>0.33333333333333293</v>
      </c>
      <c r="T22">
        <v>0.34720843195350259</v>
      </c>
      <c r="U22">
        <v>0.4938827813265057</v>
      </c>
      <c r="V22">
        <v>0</v>
      </c>
      <c r="W22">
        <v>27.92525328862018</v>
      </c>
      <c r="X22">
        <v>2.1805992900407762</v>
      </c>
      <c r="Y22">
        <v>-0.99999999999999944</v>
      </c>
      <c r="Z22">
        <v>-0.99999999999999944</v>
      </c>
      <c r="AA22">
        <v>79.998168906015664</v>
      </c>
      <c r="AB22">
        <v>0.31354196045615801</v>
      </c>
      <c r="AC22">
        <v>0.4856605935605634</v>
      </c>
      <c r="AD22">
        <v>0.2444076680498663</v>
      </c>
      <c r="AE22">
        <v>52.18051110332938</v>
      </c>
      <c r="AF22">
        <v>0.93333333333333335</v>
      </c>
      <c r="AG22">
        <v>-0.99999999999999944</v>
      </c>
      <c r="AH22">
        <v>-0.99999999999999944</v>
      </c>
      <c r="AI22">
        <v>0</v>
      </c>
      <c r="AJ22">
        <v>0</v>
      </c>
      <c r="AK22">
        <v>-0.18458468056681565</v>
      </c>
      <c r="AL22">
        <v>0.14878418310078306</v>
      </c>
      <c r="AM22">
        <v>-0.19083163136173309</v>
      </c>
      <c r="AN22">
        <v>-0.17289485492074641</v>
      </c>
      <c r="AO22">
        <v>-5.6937141868774033</v>
      </c>
      <c r="AP22">
        <v>-3.5784504575147449</v>
      </c>
      <c r="AQ22">
        <v>56.502846152490392</v>
      </c>
      <c r="AR22">
        <v>1.1744245466133421</v>
      </c>
      <c r="AS22">
        <v>2.6568925044386127</v>
      </c>
      <c r="AT22">
        <v>-0.99999999999999944</v>
      </c>
      <c r="AU22">
        <v>-0.99999999999999944</v>
      </c>
      <c r="AV22">
        <v>0.39890392707596739</v>
      </c>
      <c r="AW22">
        <v>111.12814752658163</v>
      </c>
      <c r="AX22">
        <v>111.12814752658163</v>
      </c>
      <c r="AY22">
        <v>0.45837703531352519</v>
      </c>
      <c r="AZ22">
        <v>60.232669771476381</v>
      </c>
      <c r="BA22">
        <v>1564.2025615641626</v>
      </c>
      <c r="CU22" t="e">
        <v>#N/A</v>
      </c>
      <c r="CV22" t="e">
        <v>#N/A</v>
      </c>
    </row>
    <row r="23" spans="1:100" x14ac:dyDescent="0.25">
      <c r="A23">
        <v>2471</v>
      </c>
      <c r="B23" t="s">
        <v>1269</v>
      </c>
      <c r="C23">
        <v>3</v>
      </c>
      <c r="D23">
        <v>4.9690371296460052</v>
      </c>
      <c r="E23">
        <v>-1.0792718096106801E-2</v>
      </c>
      <c r="F23">
        <v>1.2832503221950313</v>
      </c>
      <c r="G23">
        <v>1.2832503221950313</v>
      </c>
      <c r="H23">
        <v>0.35053042684302987</v>
      </c>
      <c r="I23">
        <v>0</v>
      </c>
      <c r="J23">
        <v>21.031825610581787</v>
      </c>
      <c r="K23">
        <v>0.35053042684302987</v>
      </c>
      <c r="L23">
        <v>-1.0000000000000004</v>
      </c>
      <c r="M23">
        <v>-1.0000000000000004</v>
      </c>
      <c r="N23">
        <v>7.010608536860591</v>
      </c>
      <c r="O23">
        <v>27.284113062422801</v>
      </c>
      <c r="P23">
        <v>-4.1759186838154438E-2</v>
      </c>
      <c r="Q23">
        <v>61.566559795074447</v>
      </c>
      <c r="R23">
        <v>20.329792646448684</v>
      </c>
      <c r="S23">
        <v>0.33333333333333393</v>
      </c>
      <c r="T23">
        <v>0.33495243592646529</v>
      </c>
      <c r="U23">
        <v>0.17343742611390447</v>
      </c>
      <c r="V23">
        <v>0.25240886771529547</v>
      </c>
      <c r="W23">
        <v>29.744065449838768</v>
      </c>
      <c r="X23">
        <v>2.5275773557572894</v>
      </c>
      <c r="Y23">
        <v>-1.0000000000000004</v>
      </c>
      <c r="Z23">
        <v>-1.0000000000000004</v>
      </c>
      <c r="AA23">
        <v>90.623456201433655</v>
      </c>
      <c r="AB23">
        <v>0.22394039263428087</v>
      </c>
      <c r="AC23">
        <v>0.16406051304110819</v>
      </c>
      <c r="AD23">
        <v>0.42299105642753487</v>
      </c>
      <c r="AE23">
        <v>40.549598105146188</v>
      </c>
      <c r="AF23">
        <v>0.75</v>
      </c>
      <c r="AG23">
        <v>-1.0000000000000004</v>
      </c>
      <c r="AH23">
        <v>-1.0000000000000004</v>
      </c>
      <c r="AI23">
        <v>0.35550237200335616</v>
      </c>
      <c r="AJ23">
        <v>0.25240886771529547</v>
      </c>
      <c r="AK23">
        <v>-6.464072059657508E-2</v>
      </c>
      <c r="AL23">
        <v>9.5812730735494733E-3</v>
      </c>
      <c r="AM23">
        <v>0.1660760975858506</v>
      </c>
      <c r="AN23">
        <v>-3.5398333985239887E-2</v>
      </c>
      <c r="AO23">
        <v>3.8286988366633894</v>
      </c>
      <c r="AP23">
        <v>-0.83705198426324978</v>
      </c>
      <c r="AQ23">
        <v>50.775891060420534</v>
      </c>
      <c r="AR23">
        <v>1.0941320630889984</v>
      </c>
      <c r="AS23">
        <v>2.8781077826003214</v>
      </c>
      <c r="AT23">
        <v>-1.0000000000000004</v>
      </c>
      <c r="AU23">
        <v>-1.0000000000000004</v>
      </c>
      <c r="AV23">
        <v>21.613042968643732</v>
      </c>
      <c r="AW23">
        <v>117.07051727959312</v>
      </c>
      <c r="AX23">
        <v>149.42145149118988</v>
      </c>
      <c r="AY23">
        <v>0.30201508740639055</v>
      </c>
      <c r="AZ23">
        <v>21.160979084708348</v>
      </c>
      <c r="BA23">
        <v>1589.8149381505825</v>
      </c>
      <c r="CU23" t="e">
        <v>#N/A</v>
      </c>
      <c r="CV23" t="e">
        <v>#N/A</v>
      </c>
    </row>
    <row r="24" spans="1:100" x14ac:dyDescent="0.25">
      <c r="A24">
        <v>2556</v>
      </c>
      <c r="B24" t="s">
        <v>1319</v>
      </c>
      <c r="C24">
        <v>3</v>
      </c>
      <c r="D24">
        <v>4.3363345165204956</v>
      </c>
      <c r="E24">
        <v>6.1716180187481822</v>
      </c>
      <c r="F24">
        <v>0.25979126967975708</v>
      </c>
      <c r="G24">
        <v>2.0887700168151904</v>
      </c>
      <c r="H24">
        <v>-9.4206831962612106E-2</v>
      </c>
      <c r="I24">
        <v>0</v>
      </c>
      <c r="J24">
        <v>-5.6524099177567271</v>
      </c>
      <c r="K24">
        <v>-9.4206831962612106E-2</v>
      </c>
      <c r="L24">
        <v>-0.99999999999999889</v>
      </c>
      <c r="M24">
        <v>-0.99999999999999889</v>
      </c>
      <c r="N24">
        <v>-1.8841366392522416</v>
      </c>
      <c r="O24">
        <v>0.77269461557896302</v>
      </c>
      <c r="P24">
        <v>-2.5224132659744596</v>
      </c>
      <c r="Q24">
        <v>-2.0626846241250192</v>
      </c>
      <c r="R24">
        <v>-0.94504350010927096</v>
      </c>
      <c r="S24">
        <v>0.33333333333333293</v>
      </c>
      <c r="T24">
        <v>0.16271987112387723</v>
      </c>
      <c r="U24">
        <v>0.15752730485819963</v>
      </c>
      <c r="V24">
        <v>-2.3900188839488558E-2</v>
      </c>
      <c r="W24">
        <v>28.955486097541339</v>
      </c>
      <c r="X24">
        <v>0.90635466060623338</v>
      </c>
      <c r="Y24">
        <v>-0.99999999999999889</v>
      </c>
      <c r="Z24">
        <v>-0.99999999999999889</v>
      </c>
      <c r="AA24">
        <v>66.619390843193969</v>
      </c>
      <c r="AB24">
        <v>0.30738506156334622</v>
      </c>
      <c r="AC24">
        <v>0.32590040612828963</v>
      </c>
      <c r="AD24">
        <v>0.13889349722360195</v>
      </c>
      <c r="AE24">
        <v>38.608948245761887</v>
      </c>
      <c r="AF24">
        <v>0.92307692307692313</v>
      </c>
      <c r="AG24">
        <v>-0.99999999999999889</v>
      </c>
      <c r="AH24">
        <v>-0.99999999999999889</v>
      </c>
      <c r="AI24">
        <v>1.4370999676716832E-2</v>
      </c>
      <c r="AJ24">
        <v>-2.3900188839488558E-2</v>
      </c>
      <c r="AK24">
        <v>0.15555453567532679</v>
      </c>
      <c r="AL24">
        <v>0.33038013658325827</v>
      </c>
      <c r="AM24">
        <v>-5.0211197680094528E-2</v>
      </c>
      <c r="AN24">
        <v>1.0114780991762599E-2</v>
      </c>
      <c r="AO24">
        <v>-0.47750726362572971</v>
      </c>
      <c r="AP24">
        <v>1.9047702077103577</v>
      </c>
      <c r="AQ24">
        <v>23.3030761797846</v>
      </c>
      <c r="AR24">
        <v>0.62968032047592137</v>
      </c>
      <c r="AS24">
        <v>0.81214782864362189</v>
      </c>
      <c r="AT24">
        <v>-0.99999999999999889</v>
      </c>
      <c r="AU24">
        <v>-0.99999999999999889</v>
      </c>
      <c r="AV24">
        <v>1.1437265167059194</v>
      </c>
      <c r="AW24">
        <v>69.296855666483225</v>
      </c>
      <c r="AX24">
        <v>67.194256776068713</v>
      </c>
      <c r="AY24">
        <v>0.253592091461945</v>
      </c>
      <c r="AZ24">
        <v>-2.909743489823704</v>
      </c>
      <c r="BA24">
        <v>1488.7307627708369</v>
      </c>
      <c r="CU24" t="e">
        <v>#N/A</v>
      </c>
      <c r="CV24" t="e">
        <v>#N/A</v>
      </c>
    </row>
    <row r="25" spans="1:100" x14ac:dyDescent="0.25">
      <c r="A25">
        <v>2557</v>
      </c>
      <c r="B25" t="s">
        <v>1320</v>
      </c>
      <c r="C25">
        <v>3</v>
      </c>
      <c r="D25">
        <v>4.5887531064603957</v>
      </c>
      <c r="E25">
        <v>-2.2933523642876237E-3</v>
      </c>
      <c r="F25">
        <v>2.3289960650953113E-2</v>
      </c>
      <c r="G25">
        <v>2.3289960650953113E-2</v>
      </c>
      <c r="H25">
        <v>0.26591161075608166</v>
      </c>
      <c r="I25">
        <v>0</v>
      </c>
      <c r="J25">
        <v>15.95469664536491</v>
      </c>
      <c r="K25">
        <v>0.26591161075608166</v>
      </c>
      <c r="L25">
        <v>-0.99999999999999845</v>
      </c>
      <c r="M25">
        <v>-0.99999999999999845</v>
      </c>
      <c r="N25">
        <v>5.3182322151216272</v>
      </c>
      <c r="O25">
        <v>20.566739712476252</v>
      </c>
      <c r="P25">
        <v>-0.25589108587321924</v>
      </c>
      <c r="Q25">
        <v>-5.6746357951346296</v>
      </c>
      <c r="R25">
        <v>-2.0031857556775381</v>
      </c>
      <c r="S25">
        <v>0.33333333333333298</v>
      </c>
      <c r="T25">
        <v>0.32694962214004375</v>
      </c>
      <c r="U25">
        <v>0.39801762486514874</v>
      </c>
      <c r="V25">
        <v>0.1118096401975702</v>
      </c>
      <c r="W25">
        <v>36.167944391200557</v>
      </c>
      <c r="X25">
        <v>2.650915974170021</v>
      </c>
      <c r="Y25">
        <v>-0.99999999999999845</v>
      </c>
      <c r="Z25">
        <v>-0.99999999999999845</v>
      </c>
      <c r="AA25">
        <v>61.498655637169982</v>
      </c>
      <c r="AB25">
        <v>0.17532039199427665</v>
      </c>
      <c r="AC25">
        <v>-1.8936934314232132E-2</v>
      </c>
      <c r="AD25">
        <v>0.3902944823528946</v>
      </c>
      <c r="AE25">
        <v>27.333897001646971</v>
      </c>
      <c r="AF25">
        <v>0.58333333333333337</v>
      </c>
      <c r="AG25">
        <v>-0.99999999999999845</v>
      </c>
      <c r="AH25">
        <v>-0.99999999999999845</v>
      </c>
      <c r="AI25">
        <v>-4.5617313291008398E-2</v>
      </c>
      <c r="AJ25">
        <v>0.1118096401975702</v>
      </c>
      <c r="AK25">
        <v>0.18201412751756468</v>
      </c>
      <c r="AL25">
        <v>0.12668889655472917</v>
      </c>
      <c r="AM25">
        <v>-9.6136383256969229E-2</v>
      </c>
      <c r="AN25">
        <v>-6.4772863194256569E-2</v>
      </c>
      <c r="AO25">
        <v>-1.4933389438364075</v>
      </c>
      <c r="AP25">
        <v>-0.98587709708276827</v>
      </c>
      <c r="AQ25">
        <v>52.122641036565454</v>
      </c>
      <c r="AR25">
        <v>1.1701102205360958</v>
      </c>
      <c r="AS25">
        <v>2.9168275849261014</v>
      </c>
      <c r="AT25">
        <v>-0.99999999999999845</v>
      </c>
      <c r="AU25">
        <v>-0.99999999999999845</v>
      </c>
      <c r="AV25">
        <v>-1.9798957950265847</v>
      </c>
      <c r="AW25">
        <v>81.07951825256346</v>
      </c>
      <c r="AX25">
        <v>91.348136006500326</v>
      </c>
      <c r="AY25">
        <v>0.21526854540524848</v>
      </c>
      <c r="AZ25">
        <v>-0.69629489593414962</v>
      </c>
      <c r="BA25">
        <v>1455.5353897595112</v>
      </c>
      <c r="CU25" t="e">
        <v>#N/A</v>
      </c>
      <c r="CV25" t="e">
        <v>#N/A</v>
      </c>
    </row>
    <row r="26" spans="1:100" x14ac:dyDescent="0.25">
      <c r="A26">
        <v>2637</v>
      </c>
      <c r="B26" t="s">
        <v>1353</v>
      </c>
      <c r="C26">
        <v>3</v>
      </c>
      <c r="D26">
        <v>4.3363763964638427</v>
      </c>
      <c r="E26">
        <v>4.2022645543392606E-2</v>
      </c>
      <c r="F26">
        <v>1.5661321728543813</v>
      </c>
      <c r="G26">
        <v>1.5796739786665566</v>
      </c>
      <c r="H26">
        <v>0.24009803831647669</v>
      </c>
      <c r="I26">
        <v>-5.5818457993384342E-3</v>
      </c>
      <c r="J26">
        <v>14.070971551028309</v>
      </c>
      <c r="K26">
        <v>0.23451619251713829</v>
      </c>
      <c r="L26">
        <v>-0.99999999999999889</v>
      </c>
      <c r="M26">
        <v>-0.99999999999999889</v>
      </c>
      <c r="N26">
        <v>4.6903238503427671</v>
      </c>
      <c r="O26">
        <v>19.987021926158697</v>
      </c>
      <c r="P26">
        <v>6.0308448250574492E-2</v>
      </c>
      <c r="Q26">
        <v>6.875119312568339</v>
      </c>
      <c r="R26">
        <v>2.1624884783005442</v>
      </c>
      <c r="S26">
        <v>0.33333333333333315</v>
      </c>
      <c r="T26">
        <v>0.33333333333333315</v>
      </c>
      <c r="U26">
        <v>0.36547343940811627</v>
      </c>
      <c r="V26">
        <v>6.2286525610355824E-2</v>
      </c>
      <c r="W26">
        <v>34.396417566719997</v>
      </c>
      <c r="X26">
        <v>2.2677633854441277</v>
      </c>
      <c r="Y26">
        <v>-0.99999999999999889</v>
      </c>
      <c r="Z26">
        <v>-0.99999999999999889</v>
      </c>
      <c r="AA26">
        <v>69.779520540179348</v>
      </c>
      <c r="AB26">
        <v>0.17441259276296936</v>
      </c>
      <c r="AC26">
        <v>0.1436830091184543</v>
      </c>
      <c r="AD26">
        <v>0.34631668802175231</v>
      </c>
      <c r="AE26">
        <v>33.22061449515882</v>
      </c>
      <c r="AF26">
        <v>0.9375</v>
      </c>
      <c r="AG26">
        <v>-0.99999999999999889</v>
      </c>
      <c r="AH26">
        <v>-0.99999999999999889</v>
      </c>
      <c r="AI26">
        <v>2.5205092588469032E-2</v>
      </c>
      <c r="AJ26">
        <v>6.2286525610355824E-2</v>
      </c>
      <c r="AK26">
        <v>7.7862539847834908E-4</v>
      </c>
      <c r="AL26">
        <v>6.2547774565382408E-3</v>
      </c>
      <c r="AM26">
        <v>0.1375204167265246</v>
      </c>
      <c r="AN26">
        <v>0.12285177403047402</v>
      </c>
      <c r="AO26">
        <v>3.4419035451555064</v>
      </c>
      <c r="AP26">
        <v>3.102568238044543</v>
      </c>
      <c r="AQ26">
        <v>48.467389117748283</v>
      </c>
      <c r="AR26">
        <v>1.0944266316851381</v>
      </c>
      <c r="AS26">
        <v>2.5022795779612661</v>
      </c>
      <c r="AT26">
        <v>-0.99999999999999889</v>
      </c>
      <c r="AU26">
        <v>-0.99999999999999889</v>
      </c>
      <c r="AV26">
        <v>3.7421624569671001</v>
      </c>
      <c r="AW26">
        <v>92.869110704382578</v>
      </c>
      <c r="AX26">
        <v>99.601865117187558</v>
      </c>
      <c r="AY26">
        <v>0.18873592400702183</v>
      </c>
      <c r="AZ26">
        <v>-11.279113173741912</v>
      </c>
      <c r="BA26">
        <v>1579.6937039420034</v>
      </c>
      <c r="CU26" t="e">
        <v>#N/A</v>
      </c>
      <c r="CV26" t="e">
        <v>#N/A</v>
      </c>
    </row>
    <row r="27" spans="1:100" x14ac:dyDescent="0.25">
      <c r="A27">
        <v>2930</v>
      </c>
      <c r="B27" t="s">
        <v>1454</v>
      </c>
      <c r="C27">
        <v>3</v>
      </c>
      <c r="D27">
        <v>4.6609930893285618</v>
      </c>
      <c r="E27">
        <v>-6.1671886606951259E-4</v>
      </c>
      <c r="F27">
        <v>-0.15283275400789892</v>
      </c>
      <c r="G27">
        <v>-0.15283275400789892</v>
      </c>
      <c r="H27">
        <v>0.47278828242768861</v>
      </c>
      <c r="I27">
        <v>0</v>
      </c>
      <c r="J27">
        <v>28.367296945661323</v>
      </c>
      <c r="K27">
        <v>0.47278828242768861</v>
      </c>
      <c r="L27">
        <v>-1.000000000000002</v>
      </c>
      <c r="M27">
        <v>-1.000000000000002</v>
      </c>
      <c r="N27">
        <v>9.4557656485537738</v>
      </c>
      <c r="O27">
        <v>32.875457280981998</v>
      </c>
      <c r="P27">
        <v>6.9024158218639081E-2</v>
      </c>
      <c r="Q27">
        <v>4.3094632268834161</v>
      </c>
      <c r="R27">
        <v>1.4209820486547406</v>
      </c>
      <c r="S27">
        <v>0.33333333333333398</v>
      </c>
      <c r="T27">
        <v>0.32720862547234691</v>
      </c>
      <c r="U27">
        <v>0.29039372402835117</v>
      </c>
      <c r="V27">
        <v>7.7347405094685129E-2</v>
      </c>
      <c r="W27">
        <v>22.219792220041132</v>
      </c>
      <c r="X27">
        <v>1.807288295198521</v>
      </c>
      <c r="Y27">
        <v>-1.000000000000002</v>
      </c>
      <c r="Z27">
        <v>-1.000000000000002</v>
      </c>
      <c r="AA27">
        <v>40.287586605309379</v>
      </c>
      <c r="AB27">
        <v>0.11883511777118555</v>
      </c>
      <c r="AC27">
        <v>0.25226539324137087</v>
      </c>
      <c r="AD27">
        <v>-3.8164264280286506E-2</v>
      </c>
      <c r="AE27">
        <v>16.646812336613507</v>
      </c>
      <c r="AF27">
        <v>0.41666666666666669</v>
      </c>
      <c r="AG27">
        <v>-1.000000000000002</v>
      </c>
      <c r="AH27">
        <v>-1.000000000000002</v>
      </c>
      <c r="AI27">
        <v>8.8781637740822858E-2</v>
      </c>
      <c r="AJ27">
        <v>7.7347405094685129E-2</v>
      </c>
      <c r="AK27">
        <v>0.12228325036410265</v>
      </c>
      <c r="AL27">
        <v>8.388177739698531E-2</v>
      </c>
      <c r="AM27">
        <v>0.17399619302501695</v>
      </c>
      <c r="AN27">
        <v>0.39996621125664389</v>
      </c>
      <c r="AO27">
        <v>4.9613210774459375</v>
      </c>
      <c r="AP27">
        <v>10.418564168401025</v>
      </c>
      <c r="AQ27">
        <v>50.587089165702459</v>
      </c>
      <c r="AR27">
        <v>1.0282830879287166</v>
      </c>
      <c r="AS27">
        <v>2.2800765776262089</v>
      </c>
      <c r="AT27">
        <v>-1.000000000000002</v>
      </c>
      <c r="AU27">
        <v>-1.000000000000002</v>
      </c>
      <c r="AV27">
        <v>1.268149294646842</v>
      </c>
      <c r="AW27">
        <v>83.581608054692396</v>
      </c>
      <c r="AX27">
        <v>93.091981318977375</v>
      </c>
      <c r="AY27">
        <v>-1.8968494117443849E-2</v>
      </c>
      <c r="AZ27">
        <v>-1.4733855954434978</v>
      </c>
      <c r="BA27">
        <v>1562.5103536191602</v>
      </c>
      <c r="CU27" t="e">
        <v>#N/A</v>
      </c>
      <c r="CV27" t="e">
        <v>#N/A</v>
      </c>
    </row>
    <row r="28" spans="1:100" x14ac:dyDescent="0.25">
      <c r="A28">
        <v>2974</v>
      </c>
      <c r="B28" t="s">
        <v>1467</v>
      </c>
      <c r="C28">
        <v>3</v>
      </c>
      <c r="D28">
        <v>5.6905307899292144</v>
      </c>
      <c r="E28">
        <v>-0.65142243764861396</v>
      </c>
      <c r="F28">
        <v>0.34125696093112773</v>
      </c>
      <c r="G28">
        <v>0.13297151821452957</v>
      </c>
      <c r="H28">
        <v>0.37005907056864934</v>
      </c>
      <c r="I28">
        <v>0</v>
      </c>
      <c r="J28">
        <v>22.203544234118958</v>
      </c>
      <c r="K28">
        <v>0.37005907056864934</v>
      </c>
      <c r="L28">
        <v>-0.99999999999999889</v>
      </c>
      <c r="M28">
        <v>-0.99999999999999889</v>
      </c>
      <c r="N28">
        <v>7.4011814113729848</v>
      </c>
      <c r="O28">
        <v>28.027046542262699</v>
      </c>
      <c r="P28">
        <v>-4.4014959598480168E-2</v>
      </c>
      <c r="Q28">
        <v>1.6217258355359596</v>
      </c>
      <c r="R28">
        <v>0.39595566224783585</v>
      </c>
      <c r="S28">
        <v>0.33333333333333337</v>
      </c>
      <c r="T28">
        <v>0.34751625457354951</v>
      </c>
      <c r="U28">
        <v>0.43119692714923064</v>
      </c>
      <c r="V28">
        <v>0.18779560842695123</v>
      </c>
      <c r="W28">
        <v>37.191322116576629</v>
      </c>
      <c r="X28">
        <v>3.1765347977370793</v>
      </c>
      <c r="Y28">
        <v>-0.99999999999999889</v>
      </c>
      <c r="Z28">
        <v>-0.99999999999999889</v>
      </c>
      <c r="AA28">
        <v>99.250025133471809</v>
      </c>
      <c r="AB28">
        <v>0.33973575924646593</v>
      </c>
      <c r="AC28">
        <v>0.52847595250338952</v>
      </c>
      <c r="AD28">
        <v>0.36504323534309252</v>
      </c>
      <c r="AE28">
        <v>61.662747354647408</v>
      </c>
      <c r="AF28">
        <v>1</v>
      </c>
      <c r="AG28">
        <v>-0.99999999999999889</v>
      </c>
      <c r="AH28">
        <v>-0.99999999999999889</v>
      </c>
      <c r="AI28">
        <v>0</v>
      </c>
      <c r="AJ28">
        <v>0.18779560842695123</v>
      </c>
      <c r="AK28">
        <v>0.12383743299733638</v>
      </c>
      <c r="AL28">
        <v>0.16874254718921014</v>
      </c>
      <c r="AM28">
        <v>0.11617056197998617</v>
      </c>
      <c r="AN28">
        <v>0.42373281755724507</v>
      </c>
      <c r="AO28">
        <v>3.5234512144863368</v>
      </c>
      <c r="AP28">
        <v>11.437033174877177</v>
      </c>
      <c r="AQ28">
        <v>59.394866350695558</v>
      </c>
      <c r="AR28">
        <v>1.2998421234830642</v>
      </c>
      <c r="AS28">
        <v>3.546593868305727</v>
      </c>
      <c r="AT28">
        <v>-0.99999999999999889</v>
      </c>
      <c r="AU28">
        <v>-0.99999999999999889</v>
      </c>
      <c r="AV28">
        <v>0.52892718046236553</v>
      </c>
      <c r="AW28">
        <v>138.71410485061179</v>
      </c>
      <c r="AX28">
        <v>157.49366569330681</v>
      </c>
      <c r="AY28">
        <v>0.39327492451738794</v>
      </c>
      <c r="AZ28">
        <v>67.728069951443146</v>
      </c>
      <c r="BA28">
        <v>1622.6867818707858</v>
      </c>
      <c r="CU28" t="e">
        <v>#N/A</v>
      </c>
      <c r="CV28" t="e">
        <v>#N/A</v>
      </c>
    </row>
    <row r="29" spans="1:100" x14ac:dyDescent="0.25">
      <c r="A29">
        <v>2992</v>
      </c>
      <c r="B29" t="s">
        <v>1478</v>
      </c>
      <c r="C29">
        <v>3</v>
      </c>
      <c r="D29">
        <v>5.4944698446212765</v>
      </c>
      <c r="E29">
        <v>0</v>
      </c>
      <c r="F29">
        <v>-0.74379783322713544</v>
      </c>
      <c r="G29">
        <v>-0.74379783322713544</v>
      </c>
      <c r="H29">
        <v>0.58762674706549189</v>
      </c>
      <c r="I29">
        <v>0</v>
      </c>
      <c r="J29">
        <v>35.257604823929498</v>
      </c>
      <c r="K29">
        <v>0.58762674706549189</v>
      </c>
      <c r="L29">
        <v>-1.0000000000000009</v>
      </c>
      <c r="M29">
        <v>-1.0000000000000009</v>
      </c>
      <c r="N29">
        <v>11.752534941309831</v>
      </c>
      <c r="O29">
        <v>40.008276835323642</v>
      </c>
      <c r="P29">
        <v>-1.6385894658661034E-2</v>
      </c>
      <c r="Q29">
        <v>0.82947077702079142</v>
      </c>
      <c r="R29">
        <v>0.23387894719954672</v>
      </c>
      <c r="S29">
        <v>0.33333333333333354</v>
      </c>
      <c r="T29">
        <v>0.33333333333333354</v>
      </c>
      <c r="U29">
        <v>0.6026738155209711</v>
      </c>
      <c r="V29">
        <v>0.20466057836240592</v>
      </c>
      <c r="W29">
        <v>35.454972539382091</v>
      </c>
      <c r="X29">
        <v>3.7176986518594943</v>
      </c>
      <c r="Y29">
        <v>-1.0000000000000009</v>
      </c>
      <c r="Z29">
        <v>-1.0000000000000009</v>
      </c>
      <c r="AA29">
        <v>84.096098816129782</v>
      </c>
      <c r="AB29">
        <v>0.49576524317918857</v>
      </c>
      <c r="AC29">
        <v>0.37801570589297256</v>
      </c>
      <c r="AD29">
        <v>9.4363997518801632E-2</v>
      </c>
      <c r="AE29">
        <v>48.407247329548142</v>
      </c>
      <c r="AF29">
        <v>0.875</v>
      </c>
      <c r="AG29">
        <v>-1.0000000000000009</v>
      </c>
      <c r="AH29">
        <v>-1.0000000000000009</v>
      </c>
      <c r="AI29">
        <v>-1.5917849032938469E-2</v>
      </c>
      <c r="AJ29">
        <v>0.20466057836240592</v>
      </c>
      <c r="AK29">
        <v>-8.0993726166268765E-2</v>
      </c>
      <c r="AL29">
        <v>-0.1761269137712291</v>
      </c>
      <c r="AM29">
        <v>0.15060177493704371</v>
      </c>
      <c r="AN29">
        <v>0.3073026538225444</v>
      </c>
      <c r="AO29">
        <v>3.3600757425947494</v>
      </c>
      <c r="AP29">
        <v>6.8019317767074661</v>
      </c>
      <c r="AQ29">
        <v>70.712577363311581</v>
      </c>
      <c r="AR29">
        <v>1.4740010605500435</v>
      </c>
      <c r="AS29">
        <v>4.3053253989249862</v>
      </c>
      <c r="AT29">
        <v>-1.0000000000000009</v>
      </c>
      <c r="AU29">
        <v>-1.0000000000000009</v>
      </c>
      <c r="AV29">
        <v>-0.50991888602758917</v>
      </c>
      <c r="AW29">
        <v>130.90630742816086</v>
      </c>
      <c r="AX29">
        <v>151.05400828374266</v>
      </c>
      <c r="AY29">
        <v>0.30367522913489631</v>
      </c>
      <c r="AZ29">
        <v>61.456968883080741</v>
      </c>
      <c r="BA29">
        <v>1629.6541083919694</v>
      </c>
      <c r="CU29" t="e">
        <v>#N/A</v>
      </c>
      <c r="CV29" t="e">
        <v>#N/A</v>
      </c>
    </row>
    <row r="30" spans="1:100" x14ac:dyDescent="0.25">
      <c r="A30">
        <v>3024</v>
      </c>
      <c r="B30" t="s">
        <v>1498</v>
      </c>
      <c r="C30">
        <v>3</v>
      </c>
      <c r="D30">
        <v>4.3784334015180066</v>
      </c>
      <c r="E30">
        <v>-1.2562683829593741E-2</v>
      </c>
      <c r="F30">
        <v>-0.15223620856698591</v>
      </c>
      <c r="G30">
        <v>-0.15223620856698591</v>
      </c>
      <c r="H30">
        <v>3.6916984492585202E-2</v>
      </c>
      <c r="I30">
        <v>0</v>
      </c>
      <c r="J30">
        <v>2.2150190695551153</v>
      </c>
      <c r="K30">
        <v>3.6916984492585202E-2</v>
      </c>
      <c r="L30">
        <v>-1.0000000000000016</v>
      </c>
      <c r="M30">
        <v>-1.0000000000000016</v>
      </c>
      <c r="N30">
        <v>0.73833968985170517</v>
      </c>
      <c r="O30">
        <v>6.441216262506142</v>
      </c>
      <c r="P30">
        <v>-6.4395783403927348E-2</v>
      </c>
      <c r="Q30">
        <v>-0.54178658877607799</v>
      </c>
      <c r="R30">
        <v>-0.31687025082392417</v>
      </c>
      <c r="S30">
        <v>0.33333333333333415</v>
      </c>
      <c r="T30">
        <v>0.24953718856916066</v>
      </c>
      <c r="U30">
        <v>0.32530258946471885</v>
      </c>
      <c r="V30">
        <v>0.32933704149365439</v>
      </c>
      <c r="W30">
        <v>48.023726734731284</v>
      </c>
      <c r="X30">
        <v>3.7393899994665372</v>
      </c>
      <c r="Y30">
        <v>-1.0000000000000016</v>
      </c>
      <c r="Z30">
        <v>-1.0000000000000016</v>
      </c>
      <c r="AA30">
        <v>83.915613269883508</v>
      </c>
      <c r="AB30">
        <v>6.3899333968600383E-2</v>
      </c>
      <c r="AC30">
        <v>0.29908844234895349</v>
      </c>
      <c r="AD30">
        <v>0.36118735940196839</v>
      </c>
      <c r="AE30">
        <v>36.208756785976092</v>
      </c>
      <c r="AF30">
        <v>0.75</v>
      </c>
      <c r="AG30">
        <v>-1.0000000000000016</v>
      </c>
      <c r="AH30">
        <v>-1.0000000000000016</v>
      </c>
      <c r="AI30">
        <v>-4.0288072348299384E-2</v>
      </c>
      <c r="AJ30">
        <v>0.32933704149365439</v>
      </c>
      <c r="AK30">
        <v>3.5801723260644902E-2</v>
      </c>
      <c r="AL30">
        <v>7.7441713036305052E-2</v>
      </c>
      <c r="AM30">
        <v>0.11539245523694963</v>
      </c>
      <c r="AN30">
        <v>-7.1380367055958294E-2</v>
      </c>
      <c r="AO30">
        <v>3.0638199972269651</v>
      </c>
      <c r="AP30">
        <v>-1.3973006112174315</v>
      </c>
      <c r="AQ30">
        <v>50.238745804286431</v>
      </c>
      <c r="AR30">
        <v>1.2375101528608683</v>
      </c>
      <c r="AS30">
        <v>3.7763069839591217</v>
      </c>
      <c r="AT30">
        <v>-1.0000000000000016</v>
      </c>
      <c r="AU30">
        <v>-1.0000000000000016</v>
      </c>
      <c r="AV30">
        <v>-0.46910645939091139</v>
      </c>
      <c r="AW30">
        <v>88.959528921172179</v>
      </c>
      <c r="AX30">
        <v>121.0874716235716</v>
      </c>
      <c r="AY30">
        <v>0.2076233096822786</v>
      </c>
      <c r="AZ30">
        <v>3.5079955022841642</v>
      </c>
      <c r="BA30">
        <v>1508.8526777473887</v>
      </c>
      <c r="CU30" t="e">
        <v>#N/A</v>
      </c>
      <c r="CV30" t="e">
        <v>#N/A</v>
      </c>
    </row>
    <row r="31" spans="1:100" x14ac:dyDescent="0.25">
      <c r="A31">
        <v>3035</v>
      </c>
      <c r="B31" t="s">
        <v>1503</v>
      </c>
      <c r="C31">
        <v>3</v>
      </c>
      <c r="D31">
        <v>4.1696131473315283</v>
      </c>
      <c r="E31">
        <v>-0.11954409470412941</v>
      </c>
      <c r="F31">
        <v>-0.36462426068095338</v>
      </c>
      <c r="G31">
        <v>-0.39934167563243556</v>
      </c>
      <c r="H31">
        <v>8.8305283303983781E-2</v>
      </c>
      <c r="I31">
        <v>0</v>
      </c>
      <c r="J31">
        <v>5.2983169982390272</v>
      </c>
      <c r="K31">
        <v>8.8305283303983781E-2</v>
      </c>
      <c r="L31">
        <v>-0.99999999999999989</v>
      </c>
      <c r="M31">
        <v>-0.99999999999999989</v>
      </c>
      <c r="N31">
        <v>1.7661056660796757</v>
      </c>
      <c r="O31">
        <v>9.0685884699381116</v>
      </c>
      <c r="P31">
        <v>0.14848081443703381</v>
      </c>
      <c r="Q31">
        <v>0.29731678856856864</v>
      </c>
      <c r="R31">
        <v>0.11228435942867111</v>
      </c>
      <c r="S31">
        <v>0.33333333333333343</v>
      </c>
      <c r="T31">
        <v>0.29522458366693582</v>
      </c>
      <c r="U31">
        <v>1.612164471960564E-2</v>
      </c>
      <c r="V31">
        <v>0</v>
      </c>
      <c r="W31">
        <v>22.254971136635653</v>
      </c>
      <c r="X31">
        <v>0.55162846036650304</v>
      </c>
      <c r="Y31">
        <v>-0.99999999999999989</v>
      </c>
      <c r="Z31">
        <v>-0.99999999999999989</v>
      </c>
      <c r="AA31">
        <v>69.15726549232923</v>
      </c>
      <c r="AB31">
        <v>0.33824818207969953</v>
      </c>
      <c r="AC31">
        <v>0.26877710068464444</v>
      </c>
      <c r="AD31">
        <v>0.32877491716095364</v>
      </c>
      <c r="AE31">
        <v>46.790009996264892</v>
      </c>
      <c r="AF31">
        <v>0.6</v>
      </c>
      <c r="AG31">
        <v>-0.99999999999999989</v>
      </c>
      <c r="AH31">
        <v>-0.99999999999999989</v>
      </c>
      <c r="AI31">
        <v>0</v>
      </c>
      <c r="AJ31">
        <v>0</v>
      </c>
      <c r="AK31">
        <v>0.85757117733796051</v>
      </c>
      <c r="AL31">
        <v>4.6555505380743475E-2</v>
      </c>
      <c r="AM31">
        <v>0.64269766517356675</v>
      </c>
      <c r="AN31">
        <v>0.15941393124117173</v>
      </c>
      <c r="AO31">
        <v>20.355297516028969</v>
      </c>
      <c r="AP31">
        <v>4.2181258079330108</v>
      </c>
      <c r="AQ31">
        <v>27.553288134874681</v>
      </c>
      <c r="AR31">
        <v>0.64467956171987484</v>
      </c>
      <c r="AS31">
        <v>0.63993374367048761</v>
      </c>
      <c r="AT31">
        <v>-0.99999999999999989</v>
      </c>
      <c r="AU31">
        <v>-0.99999999999999989</v>
      </c>
      <c r="AV31">
        <v>-0.28705731620376451</v>
      </c>
      <c r="AW31">
        <v>82.443979770200329</v>
      </c>
      <c r="AX31">
        <v>82.443979770200329</v>
      </c>
      <c r="AY31">
        <v>0.36716631375017406</v>
      </c>
      <c r="AZ31">
        <v>21.009723622708407</v>
      </c>
      <c r="BA31">
        <v>1480.8853720735262</v>
      </c>
      <c r="CU31" t="e">
        <v>#N/A</v>
      </c>
      <c r="CV31" t="e">
        <v>#N/A</v>
      </c>
    </row>
    <row r="32" spans="1:100" x14ac:dyDescent="0.25">
      <c r="A32">
        <v>3128</v>
      </c>
      <c r="B32" t="s">
        <v>1536</v>
      </c>
      <c r="C32">
        <v>3</v>
      </c>
      <c r="D32">
        <v>5.2144290607586363</v>
      </c>
      <c r="E32">
        <v>-2.6294849299563921E-2</v>
      </c>
      <c r="F32">
        <v>0.11321488909229227</v>
      </c>
      <c r="G32">
        <v>0.10488633070916709</v>
      </c>
      <c r="H32">
        <v>0.24739383642973745</v>
      </c>
      <c r="I32">
        <v>0</v>
      </c>
      <c r="J32">
        <v>14.843630185784246</v>
      </c>
      <c r="K32">
        <v>0.24739383642973745</v>
      </c>
      <c r="L32">
        <v>-1.0000000000000016</v>
      </c>
      <c r="M32">
        <v>-1.0000000000000016</v>
      </c>
      <c r="N32">
        <v>4.947876728594748</v>
      </c>
      <c r="O32">
        <v>20.162945577252056</v>
      </c>
      <c r="P32">
        <v>0.72442944765800821</v>
      </c>
      <c r="Q32">
        <v>2.1863457703019895</v>
      </c>
      <c r="R32">
        <v>0.80360879322909395</v>
      </c>
      <c r="S32">
        <v>0.33333333333333376</v>
      </c>
      <c r="T32">
        <v>0.34171483677320297</v>
      </c>
      <c r="U32">
        <v>0.17572353007899449</v>
      </c>
      <c r="V32">
        <v>0</v>
      </c>
      <c r="W32">
        <v>24.135114550231755</v>
      </c>
      <c r="X32">
        <v>1.127539127378985</v>
      </c>
      <c r="Y32">
        <v>-1.0000000000000016</v>
      </c>
      <c r="Z32">
        <v>-1.0000000000000016</v>
      </c>
      <c r="AA32">
        <v>61.100845426379905</v>
      </c>
      <c r="AB32">
        <v>0.23265981161223409</v>
      </c>
      <c r="AC32">
        <v>0.30864119473067425</v>
      </c>
      <c r="AD32">
        <v>0.18194143531547197</v>
      </c>
      <c r="AE32">
        <v>36.162122082918984</v>
      </c>
      <c r="AF32">
        <v>0.81818181818181823</v>
      </c>
      <c r="AG32">
        <v>-1.0000000000000016</v>
      </c>
      <c r="AH32">
        <v>-1.0000000000000016</v>
      </c>
      <c r="AI32">
        <v>2.738629906175908E-3</v>
      </c>
      <c r="AJ32">
        <v>0</v>
      </c>
      <c r="AK32">
        <v>-7.7206898617751575E-3</v>
      </c>
      <c r="AL32">
        <v>0.1253496584532765</v>
      </c>
      <c r="AM32">
        <v>-0.39272197164891653</v>
      </c>
      <c r="AN32">
        <v>-4.6729589759460947E-2</v>
      </c>
      <c r="AO32">
        <v>-9.8566527405317839</v>
      </c>
      <c r="AP32">
        <v>-0.54149145172014279</v>
      </c>
      <c r="AQ32">
        <v>38.978744736016012</v>
      </c>
      <c r="AR32">
        <v>0.85077170018553094</v>
      </c>
      <c r="AS32">
        <v>1.3749329638087224</v>
      </c>
      <c r="AT32">
        <v>-1.0000000000000016</v>
      </c>
      <c r="AU32">
        <v>-1.0000000000000016</v>
      </c>
      <c r="AV32">
        <v>0.90849512393826115</v>
      </c>
      <c r="AW32">
        <v>80.722299551911831</v>
      </c>
      <c r="AX32">
        <v>80.777072150035352</v>
      </c>
      <c r="AY32">
        <v>0.33538854208496022</v>
      </c>
      <c r="AZ32">
        <v>24.115831844391803</v>
      </c>
      <c r="BA32">
        <v>1515.1831586640685</v>
      </c>
      <c r="CU32" t="e">
        <v>#N/A</v>
      </c>
      <c r="CV32" t="e">
        <v>#N/A</v>
      </c>
    </row>
    <row r="33" spans="1:100" x14ac:dyDescent="0.25">
      <c r="A33">
        <v>3196</v>
      </c>
      <c r="B33" t="s">
        <v>1573</v>
      </c>
      <c r="C33">
        <v>3</v>
      </c>
      <c r="D33">
        <v>4.8638362414418363</v>
      </c>
      <c r="E33">
        <v>7.4441841334494926E-2</v>
      </c>
      <c r="F33">
        <v>-2.3498828357290211E-2</v>
      </c>
      <c r="G33">
        <v>-2.3498828357290211E-2</v>
      </c>
      <c r="H33">
        <v>8.8973144176665145E-2</v>
      </c>
      <c r="I33">
        <v>0</v>
      </c>
      <c r="J33">
        <v>5.3383886505999003</v>
      </c>
      <c r="K33">
        <v>8.8973144176665145E-2</v>
      </c>
      <c r="L33">
        <v>-0.99999999999999911</v>
      </c>
      <c r="M33">
        <v>-0.99999999999999911</v>
      </c>
      <c r="N33">
        <v>1.7794628835333</v>
      </c>
      <c r="O33">
        <v>10.178726063684453</v>
      </c>
      <c r="P33">
        <v>-6.3369170685991905E-2</v>
      </c>
      <c r="Q33">
        <v>1.346045604049301</v>
      </c>
      <c r="R33">
        <v>0.22685904582647232</v>
      </c>
      <c r="S33">
        <v>0.33333333333333304</v>
      </c>
      <c r="T33">
        <v>0.33333333333333304</v>
      </c>
      <c r="U33">
        <v>0.27177701006921307</v>
      </c>
      <c r="V33">
        <v>0.21006130549310831</v>
      </c>
      <c r="W33">
        <v>42.381273522092911</v>
      </c>
      <c r="X33">
        <v>2.9251693957255025</v>
      </c>
      <c r="Y33">
        <v>-0.99999999999999911</v>
      </c>
      <c r="Z33">
        <v>-0.99999999999999911</v>
      </c>
      <c r="AA33">
        <v>75.178527814565939</v>
      </c>
      <c r="AB33">
        <v>0.28958941811125388</v>
      </c>
      <c r="AC33">
        <v>0.12884406209422034</v>
      </c>
      <c r="AD33">
        <v>0.23297442472745794</v>
      </c>
      <c r="AE33">
        <v>32.570395246646598</v>
      </c>
      <c r="AF33">
        <v>0.84210526315789469</v>
      </c>
      <c r="AG33">
        <v>-0.99999999999999911</v>
      </c>
      <c r="AH33">
        <v>-0.99999999999999911</v>
      </c>
      <c r="AI33">
        <v>-4.8365292610711513E-2</v>
      </c>
      <c r="AJ33">
        <v>0.21006130549310831</v>
      </c>
      <c r="AK33">
        <v>-2.811242341458596E-2</v>
      </c>
      <c r="AL33">
        <v>-9.477552942133019E-2</v>
      </c>
      <c r="AM33">
        <v>-0.13991633200413425</v>
      </c>
      <c r="AN33">
        <v>-7.5052836047680996E-2</v>
      </c>
      <c r="AO33">
        <v>-3.6384704171762867</v>
      </c>
      <c r="AP33">
        <v>-2.3501985482986765</v>
      </c>
      <c r="AQ33">
        <v>47.719662172692836</v>
      </c>
      <c r="AR33">
        <v>1.1485049822289868</v>
      </c>
      <c r="AS33">
        <v>3.014142539902168</v>
      </c>
      <c r="AT33">
        <v>-0.99999999999999911</v>
      </c>
      <c r="AU33">
        <v>-0.99999999999999911</v>
      </c>
      <c r="AV33">
        <v>0.2033602174691832</v>
      </c>
      <c r="AW33">
        <v>83.007055329951811</v>
      </c>
      <c r="AX33">
        <v>103.04588002704843</v>
      </c>
      <c r="AY33">
        <v>-2.1030312919344318E-2</v>
      </c>
      <c r="AZ33">
        <v>-6.9036047239437588</v>
      </c>
      <c r="BA33">
        <v>1569.7936276970081</v>
      </c>
      <c r="CU33" t="e">
        <v>#N/A</v>
      </c>
      <c r="CV33" t="e">
        <v>#N/A</v>
      </c>
    </row>
    <row r="34" spans="1:100" x14ac:dyDescent="0.25">
      <c r="A34">
        <v>3238</v>
      </c>
      <c r="B34" t="s">
        <v>1591</v>
      </c>
      <c r="C34">
        <v>3</v>
      </c>
      <c r="D34">
        <v>4.9012497508054125</v>
      </c>
      <c r="E34">
        <v>-1.4199863627260655E-2</v>
      </c>
      <c r="F34">
        <v>0.70189475159540127</v>
      </c>
      <c r="G34">
        <v>0.70189475159540127</v>
      </c>
      <c r="H34">
        <v>0.34826213940364714</v>
      </c>
      <c r="I34">
        <v>0</v>
      </c>
      <c r="J34">
        <v>20.895728364218833</v>
      </c>
      <c r="K34">
        <v>0.34826213940364714</v>
      </c>
      <c r="L34">
        <v>-0.99999999999999767</v>
      </c>
      <c r="M34">
        <v>-0.99999999999999767</v>
      </c>
      <c r="N34">
        <v>6.9652427880729428</v>
      </c>
      <c r="O34">
        <v>26.498872866619639</v>
      </c>
      <c r="P34">
        <v>-0.10461086212143156</v>
      </c>
      <c r="Q34">
        <v>-0.13849016517934831</v>
      </c>
      <c r="R34">
        <v>-0.1317233255714757</v>
      </c>
      <c r="S34">
        <v>0.33333333333333265</v>
      </c>
      <c r="T34">
        <v>0.33597187779204396</v>
      </c>
      <c r="U34">
        <v>0.39480037353019359</v>
      </c>
      <c r="V34">
        <v>0.71198905261855028</v>
      </c>
      <c r="W34">
        <v>57.113299914818882</v>
      </c>
      <c r="X34">
        <v>6.1748174260125159</v>
      </c>
      <c r="Y34">
        <v>-0.99999999999999767</v>
      </c>
      <c r="Z34">
        <v>-0.99999999999999767</v>
      </c>
      <c r="AA34">
        <v>110.3344979062792</v>
      </c>
      <c r="AB34">
        <v>0.36878462252545979</v>
      </c>
      <c r="AC34">
        <v>0.27725008452092209</v>
      </c>
      <c r="AD34">
        <v>0.42102371929425358</v>
      </c>
      <c r="AE34">
        <v>53.352921317031743</v>
      </c>
      <c r="AF34">
        <v>0.94736842105263153</v>
      </c>
      <c r="AG34">
        <v>-0.99999999999999767</v>
      </c>
      <c r="AH34">
        <v>-0.99999999999999767</v>
      </c>
      <c r="AI34">
        <v>1.7353900840467062E-2</v>
      </c>
      <c r="AJ34">
        <v>0.71198905261855028</v>
      </c>
      <c r="AK34">
        <v>-3.1915515234723385E-2</v>
      </c>
      <c r="AL34">
        <v>-1.129521965217868E-3</v>
      </c>
      <c r="AM34">
        <v>3.8030322662038311E-2</v>
      </c>
      <c r="AN34">
        <v>0.11081393079255059</v>
      </c>
      <c r="AO34">
        <v>0.79118049037734006</v>
      </c>
      <c r="AP34">
        <v>2.7647006599876778</v>
      </c>
      <c r="AQ34">
        <v>78.009028279037821</v>
      </c>
      <c r="AR34">
        <v>1.7760946372741193</v>
      </c>
      <c r="AS34">
        <v>6.5230795654161664</v>
      </c>
      <c r="AT34">
        <v>-0.99999999999999767</v>
      </c>
      <c r="AU34">
        <v>-0.99999999999999767</v>
      </c>
      <c r="AV34">
        <v>0.57017142602392401</v>
      </c>
      <c r="AW34">
        <v>139.5980714328866</v>
      </c>
      <c r="AX34">
        <v>211.14405471155104</v>
      </c>
      <c r="AY34">
        <v>0.53929311744892194</v>
      </c>
      <c r="AZ34">
        <v>37.041992474795173</v>
      </c>
      <c r="BA34">
        <v>1642.5572324700586</v>
      </c>
      <c r="CU34" t="e">
        <v>#N/A</v>
      </c>
      <c r="CV34" t="e">
        <v>#N/A</v>
      </c>
    </row>
    <row r="35" spans="1:100" x14ac:dyDescent="0.25">
      <c r="A35">
        <v>3256</v>
      </c>
      <c r="B35" t="s">
        <v>1601</v>
      </c>
      <c r="C35">
        <v>3</v>
      </c>
      <c r="D35">
        <v>3.6233237452449747</v>
      </c>
      <c r="E35">
        <v>0.25482021929320009</v>
      </c>
      <c r="F35">
        <v>2.6737588775545107E-2</v>
      </c>
      <c r="G35">
        <v>0.10579122685155293</v>
      </c>
      <c r="H35">
        <v>0.44821438063201202</v>
      </c>
      <c r="I35">
        <v>7.9362597361414475E-2</v>
      </c>
      <c r="J35">
        <v>31.654618679605591</v>
      </c>
      <c r="K35">
        <v>0.52757697799342662</v>
      </c>
      <c r="L35">
        <v>-1.0000000000000004</v>
      </c>
      <c r="M35">
        <v>-1.0000000000000004</v>
      </c>
      <c r="N35">
        <v>10.551539559868528</v>
      </c>
      <c r="O35">
        <v>35.383733651702137</v>
      </c>
      <c r="P35">
        <v>-0.17919848493451571</v>
      </c>
      <c r="Q35">
        <v>-9.6333241692333482E-2</v>
      </c>
      <c r="R35">
        <v>-2.5630799079901116E-2</v>
      </c>
      <c r="S35">
        <v>0.33333333333333359</v>
      </c>
      <c r="T35">
        <v>0.33333333333333359</v>
      </c>
      <c r="U35">
        <v>0.52959232029987546</v>
      </c>
      <c r="V35">
        <v>-3.2371213396192186E-2</v>
      </c>
      <c r="W35">
        <v>25.452431823076964</v>
      </c>
      <c r="X35">
        <v>2.0632316894955891</v>
      </c>
      <c r="Y35">
        <v>-1.0000000000000004</v>
      </c>
      <c r="Z35">
        <v>-1.0000000000000004</v>
      </c>
      <c r="AA35">
        <v>62.606779460888617</v>
      </c>
      <c r="AB35">
        <v>3.3127978367609653E-2</v>
      </c>
      <c r="AC35">
        <v>0.18920648770623921</v>
      </c>
      <c r="AD35">
        <v>0.52126510266398285</v>
      </c>
      <c r="AE35">
        <v>37.179978436891595</v>
      </c>
      <c r="AF35">
        <v>0.84615384615384615</v>
      </c>
      <c r="AG35">
        <v>-1.0000000000000004</v>
      </c>
      <c r="AH35">
        <v>-1.0000000000000004</v>
      </c>
      <c r="AI35">
        <v>3.9854851327808527E-4</v>
      </c>
      <c r="AJ35">
        <v>-3.2371213396192186E-2</v>
      </c>
      <c r="AK35">
        <v>-4.0452763025110708E-2</v>
      </c>
      <c r="AL35">
        <v>0.20192675464770926</v>
      </c>
      <c r="AM35">
        <v>3.6386711515289258E-2</v>
      </c>
      <c r="AN35">
        <v>5.6234573687536121E-2</v>
      </c>
      <c r="AO35">
        <v>0.70740397275667777</v>
      </c>
      <c r="AP35">
        <v>2.4154981154269501</v>
      </c>
      <c r="AQ35">
        <v>57.107050502682569</v>
      </c>
      <c r="AR35">
        <v>1.1638877735703506</v>
      </c>
      <c r="AS35">
        <v>2.5908086674890152</v>
      </c>
      <c r="AT35">
        <v>-1.0000000000000004</v>
      </c>
      <c r="AU35">
        <v>-1.0000000000000004</v>
      </c>
      <c r="AV35">
        <v>8.016042777165161E-2</v>
      </c>
      <c r="AW35">
        <v>100.40601122801775</v>
      </c>
      <c r="AX35">
        <v>97.176860858664043</v>
      </c>
      <c r="AY35">
        <v>0.46126902337618519</v>
      </c>
      <c r="AZ35">
        <v>15.675548731187021</v>
      </c>
      <c r="BA35">
        <v>1609.6472306356231</v>
      </c>
      <c r="CU35" t="e">
        <v>#N/A</v>
      </c>
      <c r="CV35" t="e">
        <v>#N/A</v>
      </c>
    </row>
    <row r="36" spans="1:100" x14ac:dyDescent="0.25">
      <c r="A36">
        <v>3339</v>
      </c>
      <c r="B36" t="s">
        <v>1649</v>
      </c>
      <c r="C36">
        <v>3</v>
      </c>
      <c r="D36">
        <v>5.3033168367331056</v>
      </c>
      <c r="E36">
        <v>6.5295733649147151E-3</v>
      </c>
      <c r="F36">
        <v>4.7735101359992216</v>
      </c>
      <c r="G36">
        <v>4.7735101359992216</v>
      </c>
      <c r="H36">
        <v>7.3884277811359075E-2</v>
      </c>
      <c r="I36">
        <v>0</v>
      </c>
      <c r="J36">
        <v>4.4330566686815436</v>
      </c>
      <c r="K36">
        <v>7.3884277811359075E-2</v>
      </c>
      <c r="L36">
        <v>-0.99999999999999956</v>
      </c>
      <c r="M36">
        <v>-0.99999999999999956</v>
      </c>
      <c r="N36">
        <v>1.4776855562271813</v>
      </c>
      <c r="O36">
        <v>14.509883641413872</v>
      </c>
      <c r="P36">
        <v>-2.1479162385163834E-2</v>
      </c>
      <c r="Q36">
        <v>16.268936853162138</v>
      </c>
      <c r="R36">
        <v>5.2759227031139337</v>
      </c>
      <c r="S36">
        <v>0.33333333333333304</v>
      </c>
      <c r="T36">
        <v>0.33333333333333304</v>
      </c>
      <c r="U36">
        <v>0.37584724132022851</v>
      </c>
      <c r="V36">
        <v>7.1770497218913765E-2</v>
      </c>
      <c r="W36">
        <v>41.616005095777972</v>
      </c>
      <c r="X36">
        <v>2.5267943374497048</v>
      </c>
      <c r="Y36">
        <v>-0.99999999999999956</v>
      </c>
      <c r="Z36">
        <v>-0.99999999999999956</v>
      </c>
      <c r="AA36">
        <v>106.19740919454965</v>
      </c>
      <c r="AB36">
        <v>0.30190330367051843</v>
      </c>
      <c r="AC36">
        <v>0.3756705418271496</v>
      </c>
      <c r="AD36">
        <v>0.50853578241548614</v>
      </c>
      <c r="AE36">
        <v>59.305481395657736</v>
      </c>
      <c r="AF36">
        <v>0.94117647058823528</v>
      </c>
      <c r="AG36">
        <v>-0.99999999999999956</v>
      </c>
      <c r="AH36">
        <v>-0.99999999999999956</v>
      </c>
      <c r="AI36">
        <v>3.0627956966535891E-2</v>
      </c>
      <c r="AJ36">
        <v>7.1770497218913765E-2</v>
      </c>
      <c r="AK36">
        <v>4.3409931747130419E-2</v>
      </c>
      <c r="AL36">
        <v>-0.11382746829759376</v>
      </c>
      <c r="AM36">
        <v>0.20917089055270768</v>
      </c>
      <c r="AN36">
        <v>-9.5553510494348654E-2</v>
      </c>
      <c r="AO36">
        <v>5.4463219225533441</v>
      </c>
      <c r="AP36">
        <v>-2.9579751038466862</v>
      </c>
      <c r="AQ36">
        <v>46.049061764459537</v>
      </c>
      <c r="AR36">
        <v>1.1142844052058083</v>
      </c>
      <c r="AS36">
        <v>2.6006786152610628</v>
      </c>
      <c r="AT36">
        <v>-0.99999999999999956</v>
      </c>
      <c r="AU36">
        <v>-0.99999999999999956</v>
      </c>
      <c r="AV36">
        <v>10.04943283911315</v>
      </c>
      <c r="AW36">
        <v>117.74931773211682</v>
      </c>
      <c r="AX36">
        <v>125.5389265933389</v>
      </c>
      <c r="AY36">
        <v>0.19127612478654324</v>
      </c>
      <c r="AZ36">
        <v>19.503482490054544</v>
      </c>
      <c r="BA36">
        <v>1556.9563032620999</v>
      </c>
      <c r="CU36" t="e">
        <v>#N/A</v>
      </c>
      <c r="CV36" t="e">
        <v>#N/A</v>
      </c>
    </row>
    <row r="37" spans="1:100" x14ac:dyDescent="0.25">
      <c r="A37">
        <v>3490</v>
      </c>
      <c r="B37" t="s">
        <v>1709</v>
      </c>
      <c r="C37">
        <v>3</v>
      </c>
      <c r="D37">
        <v>5.6692997649447312</v>
      </c>
      <c r="E37">
        <v>-0.2757024785372012</v>
      </c>
      <c r="F37">
        <v>1.2894204231331277</v>
      </c>
      <c r="G37">
        <v>1.2163454286950941</v>
      </c>
      <c r="H37">
        <v>0.27948519103858793</v>
      </c>
      <c r="I37">
        <v>0</v>
      </c>
      <c r="J37">
        <v>16.769111462315269</v>
      </c>
      <c r="K37">
        <v>0.27948519103858793</v>
      </c>
      <c r="L37">
        <v>-1.0000000000000004</v>
      </c>
      <c r="M37">
        <v>-1.0000000000000004</v>
      </c>
      <c r="N37">
        <v>5.5897038207717555</v>
      </c>
      <c r="O37">
        <v>23.654756655955126</v>
      </c>
      <c r="P37">
        <v>-0.63842345140688161</v>
      </c>
      <c r="Q37">
        <v>-2.647666433519714</v>
      </c>
      <c r="R37">
        <v>-0.87187494825156109</v>
      </c>
      <c r="S37">
        <v>0.33333333333333337</v>
      </c>
      <c r="T37">
        <v>0.356557172556699</v>
      </c>
      <c r="U37">
        <v>0.17836651497254921</v>
      </c>
      <c r="V37">
        <v>-6.8030744151900673E-3</v>
      </c>
      <c r="W37">
        <v>23.278750216352133</v>
      </c>
      <c r="X37">
        <v>1.1062767674738667</v>
      </c>
      <c r="Y37">
        <v>-1.0000000000000004</v>
      </c>
      <c r="Z37">
        <v>-1.0000000000000004</v>
      </c>
      <c r="AA37">
        <v>65.275841153679366</v>
      </c>
      <c r="AB37">
        <v>0.43179871911893108</v>
      </c>
      <c r="AC37">
        <v>0.25940199692456051</v>
      </c>
      <c r="AD37">
        <v>0.16617860166808446</v>
      </c>
      <c r="AE37">
        <v>42.868965885578824</v>
      </c>
      <c r="AF37">
        <v>1</v>
      </c>
      <c r="AG37">
        <v>-1.0000000000000004</v>
      </c>
      <c r="AH37">
        <v>-1.0000000000000004</v>
      </c>
      <c r="AI37">
        <v>7.1624153798006684E-3</v>
      </c>
      <c r="AJ37">
        <v>-6.8030744151900673E-3</v>
      </c>
      <c r="AK37">
        <v>-0.1230863882637112</v>
      </c>
      <c r="AL37">
        <v>-0.14852257622680512</v>
      </c>
      <c r="AM37">
        <v>-0.18439731285843292</v>
      </c>
      <c r="AN37">
        <v>0.24120796887300663</v>
      </c>
      <c r="AO37">
        <v>-5.2253647627793791</v>
      </c>
      <c r="AP37">
        <v>5.2875863406911421</v>
      </c>
      <c r="AQ37">
        <v>40.047861678667402</v>
      </c>
      <c r="AR37">
        <v>0.86145394644739126</v>
      </c>
      <c r="AS37">
        <v>1.3857619585124541</v>
      </c>
      <c r="AT37">
        <v>-1.0000000000000004</v>
      </c>
      <c r="AU37">
        <v>-1.0000000000000004</v>
      </c>
      <c r="AV37">
        <v>0.34447048044353268</v>
      </c>
      <c r="AW37">
        <v>94.218184150325641</v>
      </c>
      <c r="AX37">
        <v>93.681125016402646</v>
      </c>
      <c r="AY37">
        <v>0.49339634871317806</v>
      </c>
      <c r="AZ37">
        <v>36.267955273754268</v>
      </c>
      <c r="BA37">
        <v>1545.297714686159</v>
      </c>
      <c r="CU37" t="e">
        <v>#N/A</v>
      </c>
      <c r="CV37" t="e">
        <v>#N/A</v>
      </c>
    </row>
    <row r="38" spans="1:100" x14ac:dyDescent="0.25">
      <c r="A38">
        <v>3646</v>
      </c>
      <c r="B38" t="s">
        <v>1786</v>
      </c>
      <c r="C38">
        <v>3</v>
      </c>
      <c r="D38">
        <v>4.6752838454418626</v>
      </c>
      <c r="E38">
        <v>0</v>
      </c>
      <c r="F38">
        <v>-4.8620293408323342E-2</v>
      </c>
      <c r="G38">
        <v>-4.8620293408323342E-2</v>
      </c>
      <c r="H38">
        <v>-9.9826969703313187E-2</v>
      </c>
      <c r="I38">
        <v>0</v>
      </c>
      <c r="J38">
        <v>-5.9896181821987948</v>
      </c>
      <c r="K38">
        <v>-9.9826969703313187E-2</v>
      </c>
      <c r="L38">
        <v>-1</v>
      </c>
      <c r="M38">
        <v>-1</v>
      </c>
      <c r="N38">
        <v>-1.9965393940662637</v>
      </c>
      <c r="O38">
        <v>-1.3629546301652467</v>
      </c>
      <c r="P38">
        <v>0.18787173637668997</v>
      </c>
      <c r="Q38">
        <v>-1.0851458615311786</v>
      </c>
      <c r="R38">
        <v>-0.37811701431624106</v>
      </c>
      <c r="S38">
        <v>0.33333333333333298</v>
      </c>
      <c r="T38">
        <v>0.34859612453411409</v>
      </c>
      <c r="U38">
        <v>0.25864848346161307</v>
      </c>
      <c r="V38">
        <v>9.5438033703604541E-3</v>
      </c>
      <c r="W38">
        <v>41.997948576109387</v>
      </c>
      <c r="X38">
        <v>1.8888759728401576</v>
      </c>
      <c r="Y38">
        <v>-1</v>
      </c>
      <c r="Z38">
        <v>-1</v>
      </c>
      <c r="AA38">
        <v>93.490517131264184</v>
      </c>
      <c r="AB38">
        <v>0.3050450437692252</v>
      </c>
      <c r="AC38">
        <v>0.40176500040153301</v>
      </c>
      <c r="AD38">
        <v>0.33060366721866308</v>
      </c>
      <c r="AE38">
        <v>51.870685569471085</v>
      </c>
      <c r="AF38">
        <v>0.66666666666666663</v>
      </c>
      <c r="AG38">
        <v>-1</v>
      </c>
      <c r="AH38">
        <v>-1</v>
      </c>
      <c r="AI38">
        <v>-2.1013048429854159E-5</v>
      </c>
      <c r="AJ38">
        <v>9.5438033703604541E-3</v>
      </c>
      <c r="AK38">
        <v>9.5710841635774632E-2</v>
      </c>
      <c r="AL38">
        <v>0.30229416718123553</v>
      </c>
      <c r="AM38">
        <v>-0.16404247489816257</v>
      </c>
      <c r="AN38">
        <v>0.23806330478741494</v>
      </c>
      <c r="AO38">
        <v>-3.622507664275191</v>
      </c>
      <c r="AP38">
        <v>7.463053455591556</v>
      </c>
      <c r="AQ38">
        <v>36.008330393910597</v>
      </c>
      <c r="AR38">
        <v>0.95012174469942146</v>
      </c>
      <c r="AS38">
        <v>1.7890490031368449</v>
      </c>
      <c r="AT38">
        <v>-1</v>
      </c>
      <c r="AU38">
        <v>-1</v>
      </c>
      <c r="AV38">
        <v>-0.42673730772456397</v>
      </c>
      <c r="AW38">
        <v>99.590615956690428</v>
      </c>
      <c r="AX38">
        <v>100.54457603275786</v>
      </c>
      <c r="AY38">
        <v>0.31009265651506007</v>
      </c>
      <c r="AZ38">
        <v>32.16197695977413</v>
      </c>
      <c r="BA38">
        <v>1481.6292894888218</v>
      </c>
      <c r="CU38" t="e">
        <v>#N/A</v>
      </c>
      <c r="CV38" t="e">
        <v>#N/A</v>
      </c>
    </row>
    <row r="39" spans="1:100" x14ac:dyDescent="0.25">
      <c r="A39">
        <v>3648</v>
      </c>
      <c r="B39" t="s">
        <v>1788</v>
      </c>
      <c r="C39">
        <v>3</v>
      </c>
      <c r="D39">
        <v>4.5333096969427782</v>
      </c>
      <c r="E39">
        <v>-7.1713373306652811E-2</v>
      </c>
      <c r="F39">
        <v>0.65792022821268592</v>
      </c>
      <c r="G39">
        <v>0.62892997102025094</v>
      </c>
      <c r="H39">
        <v>-3.1162039361910261E-2</v>
      </c>
      <c r="I39">
        <v>0</v>
      </c>
      <c r="J39">
        <v>-1.8697223617146137</v>
      </c>
      <c r="K39">
        <v>-3.1162039361910261E-2</v>
      </c>
      <c r="L39">
        <v>-1.0000000000000013</v>
      </c>
      <c r="M39">
        <v>-1.0000000000000013</v>
      </c>
      <c r="N39">
        <v>-0.62324078723820531</v>
      </c>
      <c r="O39">
        <v>3.2925173062484214</v>
      </c>
      <c r="P39">
        <v>1.0619832247918572</v>
      </c>
      <c r="Q39">
        <v>-2.2478841254642461</v>
      </c>
      <c r="R39">
        <v>-0.67118289733265268</v>
      </c>
      <c r="S39">
        <v>0.3333333333333337</v>
      </c>
      <c r="T39">
        <v>0.31041551171862769</v>
      </c>
      <c r="U39">
        <v>0.34213634672044324</v>
      </c>
      <c r="V39">
        <v>-1.3879328941530867E-2</v>
      </c>
      <c r="W39">
        <v>40.126716087711365</v>
      </c>
      <c r="X39">
        <v>1.8947351646192412</v>
      </c>
      <c r="Y39">
        <v>-1.0000000000000013</v>
      </c>
      <c r="Z39">
        <v>-1.0000000000000013</v>
      </c>
      <c r="AA39">
        <v>62.714811243679677</v>
      </c>
      <c r="AB39">
        <v>0.39803925870706253</v>
      </c>
      <c r="AC39">
        <v>-1.8013649593481423E-2</v>
      </c>
      <c r="AD39">
        <v>8.5159951952437959E-2</v>
      </c>
      <c r="AE39">
        <v>23.259278053300953</v>
      </c>
      <c r="AF39">
        <v>0.6470588235294118</v>
      </c>
      <c r="AG39">
        <v>-1.0000000000000013</v>
      </c>
      <c r="AH39">
        <v>-1.0000000000000013</v>
      </c>
      <c r="AI39">
        <v>1.1703733437418113E-2</v>
      </c>
      <c r="AJ39">
        <v>-1.3879328941530867E-2</v>
      </c>
      <c r="AK39">
        <v>0.18268515235951183</v>
      </c>
      <c r="AL39">
        <v>-0.1312272364941765</v>
      </c>
      <c r="AM39">
        <v>-0.24559108242106575</v>
      </c>
      <c r="AN39">
        <v>6.5784920813885983E-2</v>
      </c>
      <c r="AO39">
        <v>-5.226351298729087</v>
      </c>
      <c r="AP39">
        <v>0.98848683787626757</v>
      </c>
      <c r="AQ39">
        <v>38.256993725996722</v>
      </c>
      <c r="AR39">
        <v>0.97200586283087409</v>
      </c>
      <c r="AS39">
        <v>1.8635731252573304</v>
      </c>
      <c r="AT39">
        <v>-1.0000000000000013</v>
      </c>
      <c r="AU39">
        <v>-1.0000000000000013</v>
      </c>
      <c r="AV39">
        <v>-4.225292631240346E-2</v>
      </c>
      <c r="AW39">
        <v>66.995815387804356</v>
      </c>
      <c r="AX39">
        <v>65.841957162399666</v>
      </c>
      <c r="AY39">
        <v>0.2006584078749247</v>
      </c>
      <c r="AZ39">
        <v>1.1278391387507813</v>
      </c>
      <c r="BA39">
        <v>1468.7630000251027</v>
      </c>
      <c r="CU39" t="e">
        <v>#N/A</v>
      </c>
      <c r="CV39" t="e">
        <v>#N/A</v>
      </c>
    </row>
    <row r="40" spans="1:100" x14ac:dyDescent="0.25">
      <c r="A40">
        <v>3674</v>
      </c>
      <c r="B40" t="s">
        <v>1803</v>
      </c>
      <c r="C40">
        <v>3</v>
      </c>
      <c r="D40">
        <v>4.2637444488153893</v>
      </c>
      <c r="E40">
        <v>-3.6712688027460989E-4</v>
      </c>
      <c r="F40">
        <v>4.6982410965500127E-2</v>
      </c>
      <c r="G40">
        <v>4.6982410965500127E-2</v>
      </c>
      <c r="H40">
        <v>0.38648233289406286</v>
      </c>
      <c r="I40">
        <v>0</v>
      </c>
      <c r="J40">
        <v>23.18893997364378</v>
      </c>
      <c r="K40">
        <v>0.38648233289406286</v>
      </c>
      <c r="L40">
        <v>-1.0000000000000004</v>
      </c>
      <c r="M40">
        <v>-1.0000000000000004</v>
      </c>
      <c r="N40">
        <v>7.729646657881263</v>
      </c>
      <c r="O40">
        <v>27.499666833424673</v>
      </c>
      <c r="P40">
        <v>-0.18520855212488516</v>
      </c>
      <c r="Q40">
        <v>6.3533343178397592</v>
      </c>
      <c r="R40">
        <v>1.9821928825396986</v>
      </c>
      <c r="S40">
        <v>0.3333333333333337</v>
      </c>
      <c r="T40">
        <v>0.32209965514433891</v>
      </c>
      <c r="U40">
        <v>0.36437467304348586</v>
      </c>
      <c r="V40">
        <v>0.34038716136966074</v>
      </c>
      <c r="W40">
        <v>38.948499599870274</v>
      </c>
      <c r="X40">
        <v>3.7575386377865221</v>
      </c>
      <c r="Y40">
        <v>-1.0000000000000004</v>
      </c>
      <c r="Z40">
        <v>-1.0000000000000004</v>
      </c>
      <c r="AA40">
        <v>94.411258617977069</v>
      </c>
      <c r="AB40">
        <v>0.31045569582399135</v>
      </c>
      <c r="AC40">
        <v>0.24023616990465096</v>
      </c>
      <c r="AD40">
        <v>0.51891945698269959</v>
      </c>
      <c r="AE40">
        <v>53.480566135567081</v>
      </c>
      <c r="AF40">
        <v>1</v>
      </c>
      <c r="AG40">
        <v>-1.0000000000000004</v>
      </c>
      <c r="AH40">
        <v>-1.0000000000000004</v>
      </c>
      <c r="AI40">
        <v>5.1388853702627635E-2</v>
      </c>
      <c r="AJ40">
        <v>0.34038716136966074</v>
      </c>
      <c r="AK40">
        <v>4.4926508335271294E-2</v>
      </c>
      <c r="AL40">
        <v>-1.3911174839206907E-2</v>
      </c>
      <c r="AM40">
        <v>-0.11365317095719853</v>
      </c>
      <c r="AN40">
        <v>0.13133435682003242</v>
      </c>
      <c r="AO40">
        <v>-2.616696732253605</v>
      </c>
      <c r="AP40">
        <v>3.2138030463047778</v>
      </c>
      <c r="AQ40">
        <v>62.137439573514008</v>
      </c>
      <c r="AR40">
        <v>1.3601948228908187</v>
      </c>
      <c r="AS40">
        <v>4.1440209706805877</v>
      </c>
      <c r="AT40">
        <v>-1.0000000000000004</v>
      </c>
      <c r="AU40">
        <v>-1.0000000000000004</v>
      </c>
      <c r="AV40">
        <v>2.0291752935051965</v>
      </c>
      <c r="AW40">
        <v>125.12472849770653</v>
      </c>
      <c r="AX40">
        <v>160.19122170872518</v>
      </c>
      <c r="AY40">
        <v>0.31672968901729937</v>
      </c>
      <c r="AZ40">
        <v>25.786083894563532</v>
      </c>
      <c r="BA40">
        <v>1551.7461150120057</v>
      </c>
      <c r="CU40" t="e">
        <v>#N/A</v>
      </c>
      <c r="CV40" t="e">
        <v>#N/A</v>
      </c>
    </row>
    <row r="41" spans="1:100" x14ac:dyDescent="0.25">
      <c r="A41">
        <v>3721</v>
      </c>
      <c r="B41" t="s">
        <v>656</v>
      </c>
      <c r="C41">
        <v>3</v>
      </c>
      <c r="D41">
        <v>2.1657899089026698</v>
      </c>
      <c r="E41">
        <v>0</v>
      </c>
      <c r="F41">
        <v>0.91197829391730711</v>
      </c>
      <c r="G41">
        <v>0.91197829391730711</v>
      </c>
      <c r="H41">
        <v>0.10521543105550724</v>
      </c>
      <c r="I41">
        <v>0</v>
      </c>
      <c r="J41">
        <v>6.3129258633304337</v>
      </c>
      <c r="K41">
        <v>0.10521543105550724</v>
      </c>
      <c r="L41">
        <v>-1</v>
      </c>
      <c r="M41">
        <v>-1</v>
      </c>
      <c r="N41">
        <v>2.1043086211101452</v>
      </c>
      <c r="O41">
        <v>9.3906940661504112</v>
      </c>
      <c r="P41">
        <v>1.6065707242353606</v>
      </c>
      <c r="Q41">
        <v>2.9838790195696157</v>
      </c>
      <c r="R41">
        <v>1.1777221697857967</v>
      </c>
      <c r="S41">
        <v>0.3372628416573436</v>
      </c>
      <c r="T41">
        <v>0.24392327451304346</v>
      </c>
      <c r="U41">
        <v>0.35277174720328169</v>
      </c>
      <c r="V41">
        <v>-6.32734330989325E-3</v>
      </c>
      <c r="W41">
        <v>32.896603560330753</v>
      </c>
      <c r="X41">
        <v>1.759683555248357</v>
      </c>
      <c r="Y41">
        <v>-1</v>
      </c>
      <c r="Z41">
        <v>-1</v>
      </c>
      <c r="AA41">
        <v>23.307036928981695</v>
      </c>
      <c r="AB41">
        <v>-0.17018023413184419</v>
      </c>
      <c r="AC41">
        <v>-0.1270814655836639</v>
      </c>
      <c r="AD41">
        <v>8.1915923692811116E-2</v>
      </c>
      <c r="AE41">
        <v>-10.767288801134848</v>
      </c>
      <c r="AF41">
        <v>0.42105263157894735</v>
      </c>
      <c r="AG41">
        <v>-1</v>
      </c>
      <c r="AH41">
        <v>-1</v>
      </c>
      <c r="AI41">
        <v>8.7016263122246945E-3</v>
      </c>
      <c r="AJ41">
        <v>-6.32734330989325E-3</v>
      </c>
      <c r="AK41">
        <v>-0.18062945819642651</v>
      </c>
      <c r="AL41">
        <v>-0.13682136959871219</v>
      </c>
      <c r="AM41">
        <v>0.4461297542840148</v>
      </c>
      <c r="AN41">
        <v>0.31366891112256157</v>
      </c>
      <c r="AO41">
        <v>10.250096566118232</v>
      </c>
      <c r="AP41">
        <v>7.1576159300704774</v>
      </c>
      <c r="AQ41">
        <v>39.209529423661174</v>
      </c>
      <c r="AR41">
        <v>0.92763052006377555</v>
      </c>
      <c r="AS41">
        <v>1.864898986303865</v>
      </c>
      <c r="AT41">
        <v>-1</v>
      </c>
      <c r="AU41">
        <v>-1</v>
      </c>
      <c r="AV41">
        <v>2.0897004637031027</v>
      </c>
      <c r="AW41">
        <v>39.855346925202568</v>
      </c>
      <c r="AX41">
        <v>39.396645120457734</v>
      </c>
      <c r="AY41">
        <v>8.6864901912215658E-2</v>
      </c>
      <c r="AZ41">
        <v>-13.303872696616352</v>
      </c>
      <c r="BA41">
        <v>1428.9121901251483</v>
      </c>
      <c r="CU41" t="e">
        <v>#N/A</v>
      </c>
      <c r="CV41" t="e">
        <v>#N/A</v>
      </c>
    </row>
    <row r="42" spans="1:100" x14ac:dyDescent="0.25">
      <c r="A42">
        <v>3802</v>
      </c>
      <c r="B42" t="s">
        <v>1853</v>
      </c>
      <c r="C42">
        <v>3</v>
      </c>
      <c r="D42">
        <v>4.5988419097623652</v>
      </c>
      <c r="E42">
        <v>0</v>
      </c>
      <c r="F42">
        <v>0.24556503721110645</v>
      </c>
      <c r="G42">
        <v>0.24556503721110645</v>
      </c>
      <c r="H42">
        <v>0.12345733069871935</v>
      </c>
      <c r="I42">
        <v>0</v>
      </c>
      <c r="J42">
        <v>7.4074398419231615</v>
      </c>
      <c r="K42">
        <v>0.12345733069871935</v>
      </c>
      <c r="L42">
        <v>-1.0000000000000002</v>
      </c>
      <c r="M42">
        <v>-1.0000000000000002</v>
      </c>
      <c r="N42">
        <v>2.4691466139743876</v>
      </c>
      <c r="O42">
        <v>12.251846788896643</v>
      </c>
      <c r="P42">
        <v>0.14580681168269946</v>
      </c>
      <c r="Q42">
        <v>-1.948441689470408</v>
      </c>
      <c r="R42">
        <v>-0.60693435889222935</v>
      </c>
      <c r="S42">
        <v>0.33333333333333348</v>
      </c>
      <c r="T42">
        <v>0.30934873068641372</v>
      </c>
      <c r="U42">
        <v>0.23588150870543814</v>
      </c>
      <c r="V42">
        <v>0.15691781823596246</v>
      </c>
      <c r="W42">
        <v>36.480962410497149</v>
      </c>
      <c r="X42">
        <v>2.4630474668400328</v>
      </c>
      <c r="Y42">
        <v>-1.0000000000000002</v>
      </c>
      <c r="Z42">
        <v>-1.0000000000000002</v>
      </c>
      <c r="AA42">
        <v>75.4176881237251</v>
      </c>
      <c r="AB42">
        <v>0.1350767641474411</v>
      </c>
      <c r="AC42">
        <v>0.35538646938651269</v>
      </c>
      <c r="AD42">
        <v>0.3004099679084492</v>
      </c>
      <c r="AE42">
        <v>39.543660072120183</v>
      </c>
      <c r="AF42">
        <v>0.84615384615384615</v>
      </c>
      <c r="AG42">
        <v>-1.0000000000000002</v>
      </c>
      <c r="AH42">
        <v>-1.0000000000000002</v>
      </c>
      <c r="AI42">
        <v>0</v>
      </c>
      <c r="AJ42">
        <v>0.15691781823596246</v>
      </c>
      <c r="AK42">
        <v>0.18817062758563133</v>
      </c>
      <c r="AL42">
        <v>-6.3954587913147343E-2</v>
      </c>
      <c r="AM42">
        <v>9.7602732447201086E-3</v>
      </c>
      <c r="AN42">
        <v>-0.27973112646643761</v>
      </c>
      <c r="AO42">
        <v>1.1848599690461592</v>
      </c>
      <c r="AP42">
        <v>-7.3130511012266739</v>
      </c>
      <c r="AQ42">
        <v>43.888402252420292</v>
      </c>
      <c r="AR42">
        <v>1.0354813909611482</v>
      </c>
      <c r="AS42">
        <v>2.5865047975387521</v>
      </c>
      <c r="AT42">
        <v>-1.0000000000000002</v>
      </c>
      <c r="AU42">
        <v>-1.0000000000000002</v>
      </c>
      <c r="AV42">
        <v>-0.36136932168112273</v>
      </c>
      <c r="AW42">
        <v>80.35648381139498</v>
      </c>
      <c r="AX42">
        <v>96.048265634991253</v>
      </c>
      <c r="AY42">
        <v>0.27806728170954209</v>
      </c>
      <c r="AZ42">
        <v>10.454013284221029</v>
      </c>
      <c r="BA42">
        <v>1525.2506550713711</v>
      </c>
      <c r="CU42" t="e">
        <v>#N/A</v>
      </c>
      <c r="CV42" t="e">
        <v>#N/A</v>
      </c>
    </row>
    <row r="43" spans="1:100" x14ac:dyDescent="0.25">
      <c r="A43">
        <v>3925</v>
      </c>
      <c r="B43" t="s">
        <v>1886</v>
      </c>
      <c r="C43">
        <v>3</v>
      </c>
      <c r="D43">
        <v>4.9829971603062253</v>
      </c>
      <c r="E43">
        <v>0</v>
      </c>
      <c r="F43">
        <v>3.8900811906922798E-3</v>
      </c>
      <c r="G43">
        <v>3.8900811906922798E-3</v>
      </c>
      <c r="H43">
        <v>0.33294101803077858</v>
      </c>
      <c r="I43">
        <v>0</v>
      </c>
      <c r="J43">
        <v>19.976461081846711</v>
      </c>
      <c r="K43">
        <v>0.33294101803077858</v>
      </c>
      <c r="L43">
        <v>-1.0000000000000007</v>
      </c>
      <c r="M43">
        <v>-1.0000000000000007</v>
      </c>
      <c r="N43">
        <v>6.6588203606155743</v>
      </c>
      <c r="O43">
        <v>24.963348323343638</v>
      </c>
      <c r="P43">
        <v>5.6632808682872397E-2</v>
      </c>
      <c r="Q43">
        <v>6.2196251947016208</v>
      </c>
      <c r="R43">
        <v>2.1177950512061394</v>
      </c>
      <c r="S43">
        <v>0.33333333333333348</v>
      </c>
      <c r="T43">
        <v>0.38314344581912774</v>
      </c>
      <c r="U43">
        <v>0.63705172137470123</v>
      </c>
      <c r="V43">
        <v>5.7369823064840848E-2</v>
      </c>
      <c r="W43">
        <v>43.118292222449007</v>
      </c>
      <c r="X43">
        <v>3.3257716974953251</v>
      </c>
      <c r="Y43">
        <v>-1.0000000000000007</v>
      </c>
      <c r="Z43">
        <v>-1.0000000000000007</v>
      </c>
      <c r="AA43">
        <v>65.905159033787143</v>
      </c>
      <c r="AB43">
        <v>9.2754945371428685E-2</v>
      </c>
      <c r="AC43">
        <v>7.2482996898219229E-2</v>
      </c>
      <c r="AD43">
        <v>0.2481434929329929</v>
      </c>
      <c r="AE43">
        <v>20.669071760132042</v>
      </c>
      <c r="AF43">
        <v>0.72222222222222221</v>
      </c>
      <c r="AG43">
        <v>-1.0000000000000007</v>
      </c>
      <c r="AH43">
        <v>-1.0000000000000007</v>
      </c>
      <c r="AI43">
        <v>6.2650243241793406E-3</v>
      </c>
      <c r="AJ43">
        <v>5.7369823064840848E-2</v>
      </c>
      <c r="AK43">
        <v>0.22862470802923535</v>
      </c>
      <c r="AL43">
        <v>-5.8635296307683077E-2</v>
      </c>
      <c r="AM43">
        <v>-7.4569037091143514E-2</v>
      </c>
      <c r="AN43">
        <v>-0.12041881766117132</v>
      </c>
      <c r="AO43">
        <v>-0.72110238713241226</v>
      </c>
      <c r="AP43">
        <v>-3.3036469230676984</v>
      </c>
      <c r="AQ43">
        <v>63.094753304295679</v>
      </c>
      <c r="AR43">
        <v>1.4108983235920027</v>
      </c>
      <c r="AS43">
        <v>3.6587127155261028</v>
      </c>
      <c r="AT43">
        <v>-1.0000000000000007</v>
      </c>
      <c r="AU43">
        <v>-1.0000000000000007</v>
      </c>
      <c r="AV43">
        <v>2.1216851323968333</v>
      </c>
      <c r="AW43">
        <v>87.564860434063135</v>
      </c>
      <c r="AX43">
        <v>93.427143227030811</v>
      </c>
      <c r="AY43">
        <v>0.20263377860085291</v>
      </c>
      <c r="AZ43">
        <v>17.652791117037562</v>
      </c>
      <c r="BA43">
        <v>1509.3472545418731</v>
      </c>
      <c r="CU43" t="e">
        <v>#N/A</v>
      </c>
      <c r="CV43" t="e">
        <v>#N/A</v>
      </c>
    </row>
    <row r="44" spans="1:100" x14ac:dyDescent="0.25">
      <c r="A44">
        <v>4063</v>
      </c>
      <c r="B44" t="s">
        <v>1967</v>
      </c>
      <c r="C44">
        <v>3</v>
      </c>
      <c r="D44">
        <v>4.3187469160468552</v>
      </c>
      <c r="E44">
        <v>0.15243646441639372</v>
      </c>
      <c r="F44">
        <v>0.77499322687179595</v>
      </c>
      <c r="G44">
        <v>0.82015661430674258</v>
      </c>
      <c r="H44">
        <v>0.46118991740061499</v>
      </c>
      <c r="I44">
        <v>0</v>
      </c>
      <c r="J44">
        <v>27.67139504403691</v>
      </c>
      <c r="K44">
        <v>0.46118991740061499</v>
      </c>
      <c r="L44">
        <v>-0.99999999999999911</v>
      </c>
      <c r="M44">
        <v>-0.99999999999999911</v>
      </c>
      <c r="N44">
        <v>9.2237983480123003</v>
      </c>
      <c r="O44">
        <v>32.810298574390487</v>
      </c>
      <c r="P44">
        <v>-0.42056200763262824</v>
      </c>
      <c r="Q44">
        <v>-0.18250490410622261</v>
      </c>
      <c r="R44">
        <v>-5.2434431618567083E-2</v>
      </c>
      <c r="S44">
        <v>0.33333333333333276</v>
      </c>
      <c r="T44">
        <v>0.41744530383478651</v>
      </c>
      <c r="U44">
        <v>0.41780382143517486</v>
      </c>
      <c r="V44">
        <v>0</v>
      </c>
      <c r="W44">
        <v>28.29570164810718</v>
      </c>
      <c r="X44">
        <v>2.0392358576167053</v>
      </c>
      <c r="Y44">
        <v>-0.99999999999999911</v>
      </c>
      <c r="Z44">
        <v>-0.99999999999999911</v>
      </c>
      <c r="AA44">
        <v>59.161545399895047</v>
      </c>
      <c r="AB44">
        <v>0.54674300278715326</v>
      </c>
      <c r="AC44">
        <v>-0.17719316191375439</v>
      </c>
      <c r="AD44">
        <v>0.24881572279472985</v>
      </c>
      <c r="AE44">
        <v>30.918278183406429</v>
      </c>
      <c r="AF44">
        <v>0.83333333333333337</v>
      </c>
      <c r="AG44">
        <v>-0.99999999999999911</v>
      </c>
      <c r="AH44">
        <v>-0.99999999999999911</v>
      </c>
      <c r="AI44">
        <v>0</v>
      </c>
      <c r="AJ44">
        <v>0</v>
      </c>
      <c r="AK44">
        <v>-9.5427658831324882E-2</v>
      </c>
      <c r="AL44">
        <v>7.2779198753432847E-2</v>
      </c>
      <c r="AM44">
        <v>-0.17541644220591898</v>
      </c>
      <c r="AN44">
        <v>0.74029436386000613</v>
      </c>
      <c r="AO44">
        <v>-4.862549349304599</v>
      </c>
      <c r="AP44">
        <v>18.871255090267319</v>
      </c>
      <c r="AQ44">
        <v>55.967096692144075</v>
      </c>
      <c r="AR44">
        <v>1.1685824586032953</v>
      </c>
      <c r="AS44">
        <v>2.5004257750173196</v>
      </c>
      <c r="AT44">
        <v>-0.99999999999999911</v>
      </c>
      <c r="AU44">
        <v>-0.99999999999999911</v>
      </c>
      <c r="AV44">
        <v>0.76772218268817549</v>
      </c>
      <c r="AW44">
        <v>110.8430990645528</v>
      </c>
      <c r="AX44">
        <v>110.8430990645528</v>
      </c>
      <c r="AY44">
        <v>0.57730933883131508</v>
      </c>
      <c r="AZ44">
        <v>87.272999581995848</v>
      </c>
      <c r="BA44">
        <v>1613.6550454780502</v>
      </c>
      <c r="CU44" t="e">
        <v>#N/A</v>
      </c>
      <c r="CV44" t="e">
        <v>#N/A</v>
      </c>
    </row>
    <row r="45" spans="1:100" x14ac:dyDescent="0.25">
      <c r="A45">
        <v>4091</v>
      </c>
      <c r="B45" t="s">
        <v>1982</v>
      </c>
      <c r="C45">
        <v>3</v>
      </c>
      <c r="D45">
        <v>3.4980375800051213</v>
      </c>
      <c r="E45">
        <v>-1.715467214183071E-2</v>
      </c>
      <c r="F45">
        <v>-2.7965593116468436E-2</v>
      </c>
      <c r="G45">
        <v>-3.3324674729464474E-2</v>
      </c>
      <c r="H45">
        <v>0.2413375410981011</v>
      </c>
      <c r="I45">
        <v>0</v>
      </c>
      <c r="J45">
        <v>14.480252465886071</v>
      </c>
      <c r="K45">
        <v>0.2413375410981011</v>
      </c>
      <c r="L45">
        <v>-0.99999999999999944</v>
      </c>
      <c r="M45">
        <v>-0.99999999999999944</v>
      </c>
      <c r="N45">
        <v>4.8267508219620234</v>
      </c>
      <c r="O45">
        <v>17.944965371161736</v>
      </c>
      <c r="P45">
        <v>-0.14797694164940611</v>
      </c>
      <c r="Q45">
        <v>0.7461116655506379</v>
      </c>
      <c r="R45">
        <v>0.15198288384223774</v>
      </c>
      <c r="S45">
        <v>0.35568776454362733</v>
      </c>
      <c r="T45">
        <v>0.27491215279356357</v>
      </c>
      <c r="U45">
        <v>3.6977385419027731E-2</v>
      </c>
      <c r="V45">
        <v>0.11096091376693459</v>
      </c>
      <c r="W45">
        <v>21.488027017002082</v>
      </c>
      <c r="X45">
        <v>1.161498430453952</v>
      </c>
      <c r="Y45">
        <v>-0.99999999999999944</v>
      </c>
      <c r="Z45">
        <v>-0.99999999999999944</v>
      </c>
      <c r="AA45">
        <v>42.562060685509252</v>
      </c>
      <c r="AB45">
        <v>0.11755486569337699</v>
      </c>
      <c r="AC45">
        <v>-8.1212480227650721E-2</v>
      </c>
      <c r="AD45">
        <v>0.38209863022757218</v>
      </c>
      <c r="AE45">
        <v>20.922050784664918</v>
      </c>
      <c r="AF45">
        <v>0.7</v>
      </c>
      <c r="AG45">
        <v>-0.99999999999999944</v>
      </c>
      <c r="AH45">
        <v>-0.99999999999999944</v>
      </c>
      <c r="AI45">
        <v>0</v>
      </c>
      <c r="AJ45">
        <v>0.11096091376693459</v>
      </c>
      <c r="AK45">
        <v>0.36972680438495015</v>
      </c>
      <c r="AL45">
        <v>-0.20978690452167595</v>
      </c>
      <c r="AM45">
        <v>1.1387396774655758</v>
      </c>
      <c r="AN45">
        <v>3.0070659347816785E-2</v>
      </c>
      <c r="AO45">
        <v>30.317125958564159</v>
      </c>
      <c r="AP45">
        <v>-0.29716803891295962</v>
      </c>
      <c r="AQ45">
        <v>35.968279482888128</v>
      </c>
      <c r="AR45">
        <v>0.77853821652315303</v>
      </c>
      <c r="AS45">
        <v>1.4028359715520529</v>
      </c>
      <c r="AT45">
        <v>-0.99999999999999944</v>
      </c>
      <c r="AU45">
        <v>-0.99999999999999944</v>
      </c>
      <c r="AV45">
        <v>0.11865820911277318</v>
      </c>
      <c r="AW45">
        <v>60.209858017758037</v>
      </c>
      <c r="AX45">
        <v>71.305949394451503</v>
      </c>
      <c r="AY45">
        <v>-1.3840086767125582E-2</v>
      </c>
      <c r="AZ45">
        <v>-40.863063284545582</v>
      </c>
      <c r="BA45">
        <v>1412.5848825906673</v>
      </c>
      <c r="CU45" t="e">
        <v>#N/A</v>
      </c>
      <c r="CV45" t="e">
        <v>#N/A</v>
      </c>
    </row>
    <row r="46" spans="1:100" x14ac:dyDescent="0.25">
      <c r="A46">
        <v>4125</v>
      </c>
      <c r="B46" t="s">
        <v>1998</v>
      </c>
      <c r="C46">
        <v>3</v>
      </c>
      <c r="D46">
        <v>5.049032156772169</v>
      </c>
      <c r="E46">
        <v>-1.0798600695413099E-2</v>
      </c>
      <c r="F46">
        <v>-0.16355621836787659</v>
      </c>
      <c r="G46">
        <v>-0.16355621836787659</v>
      </c>
      <c r="H46">
        <v>0.38389696635945847</v>
      </c>
      <c r="I46">
        <v>0</v>
      </c>
      <c r="J46">
        <v>23.033817981567509</v>
      </c>
      <c r="K46">
        <v>0.38389696635945847</v>
      </c>
      <c r="L46">
        <v>-1.0000000000000002</v>
      </c>
      <c r="M46">
        <v>-1.0000000000000002</v>
      </c>
      <c r="N46">
        <v>7.677939327189172</v>
      </c>
      <c r="O46">
        <v>27.9192939199718</v>
      </c>
      <c r="P46">
        <v>0.51150272801340357</v>
      </c>
      <c r="Q46">
        <v>-6.2369438196340878</v>
      </c>
      <c r="R46">
        <v>-2.0551594885472957</v>
      </c>
      <c r="S46">
        <v>0.33333333333333315</v>
      </c>
      <c r="T46">
        <v>0.3500129293480882</v>
      </c>
      <c r="U46">
        <v>0.36743081971781649</v>
      </c>
      <c r="V46">
        <v>0.20740214891359196</v>
      </c>
      <c r="W46">
        <v>34.97129059813485</v>
      </c>
      <c r="X46">
        <v>3.0302650646895364</v>
      </c>
      <c r="Y46">
        <v>-1.0000000000000002</v>
      </c>
      <c r="Z46">
        <v>-1.0000000000000002</v>
      </c>
      <c r="AA46">
        <v>81.903051473346423</v>
      </c>
      <c r="AB46">
        <v>0.12474711552629393</v>
      </c>
      <c r="AC46">
        <v>0.46601071821443263</v>
      </c>
      <c r="AD46">
        <v>0.38898057353445198</v>
      </c>
      <c r="AE46">
        <v>48.986920363758927</v>
      </c>
      <c r="AF46">
        <v>0.75</v>
      </c>
      <c r="AG46">
        <v>-1.0000000000000002</v>
      </c>
      <c r="AH46">
        <v>-1.0000000000000002</v>
      </c>
      <c r="AI46">
        <v>-5.2799586671244014E-2</v>
      </c>
      <c r="AJ46">
        <v>0.20740214891359196</v>
      </c>
      <c r="AK46">
        <v>-2.8075342940972466E-2</v>
      </c>
      <c r="AL46">
        <v>0.33806884267299914</v>
      </c>
      <c r="AM46">
        <v>0.20677786066886075</v>
      </c>
      <c r="AN46">
        <v>-0.10265738144514602</v>
      </c>
      <c r="AO46">
        <v>5.02906980201666</v>
      </c>
      <c r="AP46">
        <v>-0.87609032276365373</v>
      </c>
      <c r="AQ46">
        <v>58.005108579702359</v>
      </c>
      <c r="AR46">
        <v>1.2581792313128295</v>
      </c>
      <c r="AS46">
        <v>3.414162031048992</v>
      </c>
      <c r="AT46">
        <v>-1.0000000000000002</v>
      </c>
      <c r="AU46">
        <v>-1.0000000000000002</v>
      </c>
      <c r="AV46">
        <v>-2.2187157069151726</v>
      </c>
      <c r="AW46">
        <v>108.94625507055464</v>
      </c>
      <c r="AX46">
        <v>128.6304782284889</v>
      </c>
      <c r="AY46">
        <v>0.26581894740897133</v>
      </c>
      <c r="AZ46">
        <v>12.453319212105892</v>
      </c>
      <c r="BA46">
        <v>1538.8371202258941</v>
      </c>
      <c r="CU46" t="e">
        <v>#N/A</v>
      </c>
      <c r="CV46" t="e">
        <v>#N/A</v>
      </c>
    </row>
    <row r="47" spans="1:100" x14ac:dyDescent="0.25">
      <c r="A47">
        <v>4334</v>
      </c>
      <c r="B47" t="s">
        <v>2097</v>
      </c>
      <c r="C47">
        <v>3</v>
      </c>
      <c r="D47">
        <v>3.9337709247888966</v>
      </c>
      <c r="E47">
        <v>3.5357486879157518E-2</v>
      </c>
      <c r="F47">
        <v>0.19245076293190716</v>
      </c>
      <c r="G47">
        <v>0.20662625951421587</v>
      </c>
      <c r="H47">
        <v>0.42312582584627129</v>
      </c>
      <c r="I47">
        <v>0</v>
      </c>
      <c r="J47">
        <v>25.387549550776281</v>
      </c>
      <c r="K47">
        <v>0.42312582584627129</v>
      </c>
      <c r="L47">
        <v>-1.0000000000000038</v>
      </c>
      <c r="M47">
        <v>-1.0000000000000038</v>
      </c>
      <c r="N47">
        <v>8.4625165169254295</v>
      </c>
      <c r="O47">
        <v>29.527946735079386</v>
      </c>
      <c r="P47">
        <v>-2.4611077802051913</v>
      </c>
      <c r="Q47">
        <v>-2.8247407053524368E-2</v>
      </c>
      <c r="R47">
        <v>-0.1949336384395699</v>
      </c>
      <c r="S47">
        <v>0.33333333333333448</v>
      </c>
      <c r="T47">
        <v>0.43215676858598184</v>
      </c>
      <c r="U47">
        <v>0.60464935680366161</v>
      </c>
      <c r="V47">
        <v>9.9442115001435096E-3</v>
      </c>
      <c r="W47">
        <v>38.278313775074011</v>
      </c>
      <c r="X47">
        <v>2.9194504075411989</v>
      </c>
      <c r="Y47">
        <v>-1.0000000000000038</v>
      </c>
      <c r="Z47">
        <v>-1.0000000000000038</v>
      </c>
      <c r="AA47">
        <v>77.39971589798931</v>
      </c>
      <c r="AB47">
        <v>0.43041461444159418</v>
      </c>
      <c r="AC47">
        <v>0.27369786586410888</v>
      </c>
      <c r="AD47">
        <v>8.2214234921394388E-2</v>
      </c>
      <c r="AE47">
        <v>39.316335761354857</v>
      </c>
      <c r="AF47">
        <v>0.8</v>
      </c>
      <c r="AG47">
        <v>-1.0000000000000038</v>
      </c>
      <c r="AH47">
        <v>-1.0000000000000038</v>
      </c>
      <c r="AI47">
        <v>2.1961014548137286E-2</v>
      </c>
      <c r="AJ47">
        <v>9.9442115001435096E-3</v>
      </c>
      <c r="AK47">
        <v>-0.19227486208740366</v>
      </c>
      <c r="AL47">
        <v>-9.7832427468758656E-2</v>
      </c>
      <c r="AM47">
        <v>0.1267304759503034</v>
      </c>
      <c r="AN47">
        <v>-4.1144522285292501E-2</v>
      </c>
      <c r="AO47">
        <v>2.2068875883205674</v>
      </c>
      <c r="AP47">
        <v>-1.5177751944761051</v>
      </c>
      <c r="AQ47">
        <v>63.665863325850268</v>
      </c>
      <c r="AR47">
        <v>1.3800836702231214</v>
      </c>
      <c r="AS47">
        <v>3.3425762333874705</v>
      </c>
      <c r="AT47">
        <v>-1.0000000000000038</v>
      </c>
      <c r="AU47">
        <v>-1.0000000000000038</v>
      </c>
      <c r="AV47">
        <v>1.1692621074646234E-2</v>
      </c>
      <c r="AW47">
        <v>105.40988743859259</v>
      </c>
      <c r="AX47">
        <v>106.84352887956966</v>
      </c>
      <c r="AY47">
        <v>0.46809584687988387</v>
      </c>
      <c r="AZ47">
        <v>60.719550421026156</v>
      </c>
      <c r="BA47">
        <v>1633.5880269351765</v>
      </c>
      <c r="CU47" t="e">
        <v>#N/A</v>
      </c>
      <c r="CV47" t="e">
        <v>#N/A</v>
      </c>
    </row>
    <row r="48" spans="1:100" x14ac:dyDescent="0.25">
      <c r="A48">
        <v>4501</v>
      </c>
      <c r="B48" t="s">
        <v>2170</v>
      </c>
      <c r="C48">
        <v>3</v>
      </c>
      <c r="D48">
        <v>4.779112427517016</v>
      </c>
      <c r="E48">
        <v>-4.1900676692660177E-2</v>
      </c>
      <c r="F48">
        <v>-0.37857738897506155</v>
      </c>
      <c r="G48">
        <v>-0.37120507667974828</v>
      </c>
      <c r="H48">
        <v>0.19218255785946231</v>
      </c>
      <c r="I48">
        <v>0.10667348523202594</v>
      </c>
      <c r="J48">
        <v>17.931362585489307</v>
      </c>
      <c r="K48">
        <v>0.29885604309148828</v>
      </c>
      <c r="L48">
        <v>-0.99999999999999989</v>
      </c>
      <c r="M48">
        <v>-0.99999999999999989</v>
      </c>
      <c r="N48">
        <v>5.9771208618297651</v>
      </c>
      <c r="O48">
        <v>22.339269936326563</v>
      </c>
      <c r="P48">
        <v>-0.27266249325511538</v>
      </c>
      <c r="Q48">
        <v>8.9316809965263619</v>
      </c>
      <c r="R48">
        <v>2.7341110337579924</v>
      </c>
      <c r="S48">
        <v>0.33333333333333309</v>
      </c>
      <c r="T48">
        <v>0.33333333333333309</v>
      </c>
      <c r="U48">
        <v>0.43131022809646252</v>
      </c>
      <c r="V48">
        <v>-9.512112403001588E-2</v>
      </c>
      <c r="W48">
        <v>28.159989105664984</v>
      </c>
      <c r="X48">
        <v>1.5223247917809328</v>
      </c>
      <c r="Y48">
        <v>-0.99999999999999989</v>
      </c>
      <c r="Z48">
        <v>-0.99999999999999989</v>
      </c>
      <c r="AA48">
        <v>85.452009920680183</v>
      </c>
      <c r="AB48">
        <v>0.42827151806520575</v>
      </c>
      <c r="AC48">
        <v>0.31941902156248264</v>
      </c>
      <c r="AD48">
        <v>0.34346765599745627</v>
      </c>
      <c r="AE48">
        <v>54.55790978125723</v>
      </c>
      <c r="AF48">
        <v>1</v>
      </c>
      <c r="AG48">
        <v>-0.99999999999999989</v>
      </c>
      <c r="AH48">
        <v>-0.99999999999999989</v>
      </c>
      <c r="AI48">
        <v>7.6221064620311729E-3</v>
      </c>
      <c r="AJ48">
        <v>-9.512112403001588E-2</v>
      </c>
      <c r="AK48">
        <v>-0.16393572750474927</v>
      </c>
      <c r="AL48">
        <v>-8.8453779948806224E-2</v>
      </c>
      <c r="AM48">
        <v>4.3883455204304901E-2</v>
      </c>
      <c r="AN48">
        <v>0.42816905337695504</v>
      </c>
      <c r="AO48">
        <v>0.27740774258387657</v>
      </c>
      <c r="AP48">
        <v>10.261957434679848</v>
      </c>
      <c r="AQ48">
        <v>46.091351691154273</v>
      </c>
      <c r="AR48">
        <v>1.0028557707331132</v>
      </c>
      <c r="AS48">
        <v>1.8211808348724219</v>
      </c>
      <c r="AT48">
        <v>-0.99999999999999989</v>
      </c>
      <c r="AU48">
        <v>-0.99999999999999989</v>
      </c>
      <c r="AV48">
        <v>2.362905957078242</v>
      </c>
      <c r="AW48">
        <v>118.0532372916866</v>
      </c>
      <c r="AX48">
        <v>108.69356701792562</v>
      </c>
      <c r="AY48">
        <v>0.51497375411919044</v>
      </c>
      <c r="AZ48">
        <v>67.22596794551373</v>
      </c>
      <c r="BA48">
        <v>1484.4813377721348</v>
      </c>
      <c r="CU48" t="e">
        <v>#N/A</v>
      </c>
      <c r="CV48" t="e">
        <v>#N/A</v>
      </c>
    </row>
    <row r="49" spans="1:100" x14ac:dyDescent="0.25">
      <c r="A49">
        <v>4910</v>
      </c>
      <c r="B49" t="s">
        <v>2366</v>
      </c>
      <c r="C49">
        <v>3</v>
      </c>
      <c r="D49">
        <v>5.3521920720531169</v>
      </c>
      <c r="E49">
        <v>2.8166521066288544E-2</v>
      </c>
      <c r="F49">
        <v>-3.4562438910157249E-2</v>
      </c>
      <c r="G49">
        <v>-4.9520163710817439E-2</v>
      </c>
      <c r="H49">
        <v>0.23605231162700932</v>
      </c>
      <c r="I49">
        <v>0</v>
      </c>
      <c r="J49">
        <v>14.163138697620562</v>
      </c>
      <c r="K49">
        <v>0.23605231162700932</v>
      </c>
      <c r="L49">
        <v>-1.0000000000000007</v>
      </c>
      <c r="M49">
        <v>-1.0000000000000007</v>
      </c>
      <c r="N49">
        <v>4.7210462325401874</v>
      </c>
      <c r="O49">
        <v>19.465810605962862</v>
      </c>
      <c r="P49">
        <v>0.54778342340241992</v>
      </c>
      <c r="Q49">
        <v>-0.46601273629305318</v>
      </c>
      <c r="R49">
        <v>-3.517007495330296E-2</v>
      </c>
      <c r="S49">
        <v>0.33333333333333354</v>
      </c>
      <c r="T49">
        <v>0.34202944081953784</v>
      </c>
      <c r="U49">
        <v>0.38807718215472392</v>
      </c>
      <c r="V49">
        <v>0.21660251047497478</v>
      </c>
      <c r="W49">
        <v>41.759606206222436</v>
      </c>
      <c r="X49">
        <v>3.2999303614808118</v>
      </c>
      <c r="Y49">
        <v>-1.0000000000000007</v>
      </c>
      <c r="Z49">
        <v>-1.0000000000000007</v>
      </c>
      <c r="AA49">
        <v>65.872328805003818</v>
      </c>
      <c r="AB49">
        <v>0.36561053412510786</v>
      </c>
      <c r="AC49">
        <v>0.17527714796770372</v>
      </c>
      <c r="AD49">
        <v>-5.792982861811756E-2</v>
      </c>
      <c r="AE49">
        <v>24.147892673734702</v>
      </c>
      <c r="AF49">
        <v>0.7857142857142857</v>
      </c>
      <c r="AG49">
        <v>-1.0000000000000007</v>
      </c>
      <c r="AH49">
        <v>-1.0000000000000007</v>
      </c>
      <c r="AI49">
        <v>0</v>
      </c>
      <c r="AJ49">
        <v>0.21660251047497478</v>
      </c>
      <c r="AK49">
        <v>3.872786806041776E-2</v>
      </c>
      <c r="AL49">
        <v>-2.0296433293395241E-2</v>
      </c>
      <c r="AM49">
        <v>-2.2700157705396511E-2</v>
      </c>
      <c r="AN49">
        <v>0.19514565665310668</v>
      </c>
      <c r="AO49">
        <v>-0.37386460233282182</v>
      </c>
      <c r="AP49">
        <v>4.7771592498606932</v>
      </c>
      <c r="AQ49">
        <v>55.922744903842997</v>
      </c>
      <c r="AR49">
        <v>1.2800424667825707</v>
      </c>
      <c r="AS49">
        <v>3.5359826731078203</v>
      </c>
      <c r="AT49">
        <v>-1.0000000000000007</v>
      </c>
      <c r="AU49">
        <v>-1.0000000000000007</v>
      </c>
      <c r="AV49">
        <v>-8.4690238664120343E-2</v>
      </c>
      <c r="AW49">
        <v>90.115298660827335</v>
      </c>
      <c r="AX49">
        <v>111.77554970832482</v>
      </c>
      <c r="AY49">
        <v>0.21625526636336304</v>
      </c>
      <c r="AZ49">
        <v>3.7494760759822143</v>
      </c>
      <c r="BA49">
        <v>1536.5220351622515</v>
      </c>
      <c r="CU49" t="e">
        <v>#N/A</v>
      </c>
      <c r="CV49" t="e">
        <v>#N/A</v>
      </c>
    </row>
    <row r="50" spans="1:100" x14ac:dyDescent="0.25">
      <c r="A50">
        <v>4911</v>
      </c>
      <c r="B50" t="s">
        <v>532</v>
      </c>
      <c r="C50">
        <v>3</v>
      </c>
      <c r="D50">
        <v>5.3944809579101705</v>
      </c>
      <c r="E50">
        <v>4.0779623771059793E-3</v>
      </c>
      <c r="F50">
        <v>1.904939633527915</v>
      </c>
      <c r="G50">
        <v>1.904939633527915</v>
      </c>
      <c r="H50">
        <v>0.34491876086500373</v>
      </c>
      <c r="I50">
        <v>0</v>
      </c>
      <c r="J50">
        <v>20.69512565190022</v>
      </c>
      <c r="K50">
        <v>0.34491876086500373</v>
      </c>
      <c r="L50">
        <v>-0.99999999999999911</v>
      </c>
      <c r="M50">
        <v>-0.99999999999999911</v>
      </c>
      <c r="N50">
        <v>6.8983752173000727</v>
      </c>
      <c r="O50">
        <v>27.994546243338288</v>
      </c>
      <c r="P50">
        <v>-0.25377139540773896</v>
      </c>
      <c r="Q50">
        <v>13.136676372357442</v>
      </c>
      <c r="R50">
        <v>4.085501088257808</v>
      </c>
      <c r="S50">
        <v>0.33333333333333337</v>
      </c>
      <c r="T50">
        <v>0.33627074135878177</v>
      </c>
      <c r="U50">
        <v>0.37156997976124279</v>
      </c>
      <c r="V50">
        <v>0.16325760553089272</v>
      </c>
      <c r="W50">
        <v>34.380515964769856</v>
      </c>
      <c r="X50">
        <v>2.7934482740828845</v>
      </c>
      <c r="Y50">
        <v>-0.99999999999999911</v>
      </c>
      <c r="Z50">
        <v>-0.99999999999999911</v>
      </c>
      <c r="AA50">
        <v>64.233427632301954</v>
      </c>
      <c r="AB50">
        <v>8.0430671751391472E-2</v>
      </c>
      <c r="AC50">
        <v>0.11345524292011344</v>
      </c>
      <c r="AD50">
        <v>0.32146229691398026</v>
      </c>
      <c r="AE50">
        <v>25.767410579274273</v>
      </c>
      <c r="AF50">
        <v>0.73333333333333328</v>
      </c>
      <c r="AG50">
        <v>-0.99999999999999911</v>
      </c>
      <c r="AH50">
        <v>-0.99999999999999911</v>
      </c>
      <c r="AI50">
        <v>4.3644757561166557E-2</v>
      </c>
      <c r="AJ50">
        <v>0.16325760553089272</v>
      </c>
      <c r="AK50">
        <v>-0.12299443301037644</v>
      </c>
      <c r="AL50">
        <v>-3.8713464274844955E-2</v>
      </c>
      <c r="AM50">
        <v>0.11454336592559704</v>
      </c>
      <c r="AN50">
        <v>-5.0143516768607566E-2</v>
      </c>
      <c r="AO50">
        <v>2.2486119830880438</v>
      </c>
      <c r="AP50">
        <v>-1.4471552405894139</v>
      </c>
      <c r="AQ50">
        <v>55.075641616670033</v>
      </c>
      <c r="AR50">
        <v>1.2044316599842506</v>
      </c>
      <c r="AS50">
        <v>3.1383670349478892</v>
      </c>
      <c r="AT50">
        <v>-0.99999999999999911</v>
      </c>
      <c r="AU50">
        <v>-0.99999999999999911</v>
      </c>
      <c r="AV50">
        <v>5.9904407217857258</v>
      </c>
      <c r="AW50">
        <v>90.780818635050835</v>
      </c>
      <c r="AX50">
        <v>107.97947433936342</v>
      </c>
      <c r="AY50">
        <v>-5.349633146723122E-2</v>
      </c>
      <c r="AZ50">
        <v>0.84424295937798455</v>
      </c>
      <c r="BA50">
        <v>1529.850530001479</v>
      </c>
      <c r="CU50" t="e">
        <v>#N/A</v>
      </c>
      <c r="CV50" t="e">
        <v>#N/A</v>
      </c>
    </row>
    <row r="51" spans="1:100" x14ac:dyDescent="0.25">
      <c r="A51">
        <v>4990</v>
      </c>
      <c r="B51" t="s">
        <v>2411</v>
      </c>
      <c r="C51">
        <v>3</v>
      </c>
      <c r="D51">
        <v>5.2787436513512205</v>
      </c>
      <c r="E51">
        <v>0.55992519439978605</v>
      </c>
      <c r="F51">
        <v>7.4611053135279604E-2</v>
      </c>
      <c r="G51">
        <v>0.23599759779504831</v>
      </c>
      <c r="H51">
        <v>0.29081017407645393</v>
      </c>
      <c r="I51">
        <v>0</v>
      </c>
      <c r="J51">
        <v>17.448610444587239</v>
      </c>
      <c r="K51">
        <v>0.29081017407645393</v>
      </c>
      <c r="L51">
        <v>-1.0000000000000007</v>
      </c>
      <c r="M51">
        <v>-1.0000000000000007</v>
      </c>
      <c r="N51">
        <v>5.8162034815290822</v>
      </c>
      <c r="O51">
        <v>22.963351693733504</v>
      </c>
      <c r="P51">
        <v>-0.1197283788448705</v>
      </c>
      <c r="Q51">
        <v>-3.7594178102373945</v>
      </c>
      <c r="R51">
        <v>-1.2787010287900029</v>
      </c>
      <c r="S51">
        <v>0.35677400417974042</v>
      </c>
      <c r="T51">
        <v>0.36811408703220722</v>
      </c>
      <c r="U51">
        <v>0.22068242182587242</v>
      </c>
      <c r="V51">
        <v>9.9923891767021156E-2</v>
      </c>
      <c r="W51">
        <v>30.187369229135477</v>
      </c>
      <c r="X51">
        <v>1.9511317087399829</v>
      </c>
      <c r="Y51">
        <v>-1.0000000000000007</v>
      </c>
      <c r="Z51">
        <v>-1.0000000000000007</v>
      </c>
      <c r="AA51">
        <v>70.884668643222298</v>
      </c>
      <c r="AB51">
        <v>0.3109520603225262</v>
      </c>
      <c r="AC51">
        <v>0.27219897567287543</v>
      </c>
      <c r="AD51">
        <v>0.25636897286213511</v>
      </c>
      <c r="AE51">
        <v>41.976000442876838</v>
      </c>
      <c r="AF51">
        <v>0.8666666666666667</v>
      </c>
      <c r="AG51">
        <v>-1.0000000000000007</v>
      </c>
      <c r="AH51">
        <v>-1.0000000000000007</v>
      </c>
      <c r="AI51">
        <v>-8.7260169953931703E-3</v>
      </c>
      <c r="AJ51">
        <v>9.9923891767021156E-2</v>
      </c>
      <c r="AK51">
        <v>-3.7761783973383846E-2</v>
      </c>
      <c r="AL51">
        <v>3.3517658056154434E-2</v>
      </c>
      <c r="AM51">
        <v>-0.10661249847491377</v>
      </c>
      <c r="AN51">
        <v>-0.21151304553409006</v>
      </c>
      <c r="AO51">
        <v>-2.8541213817397653</v>
      </c>
      <c r="AP51">
        <v>-5.120237848071481</v>
      </c>
      <c r="AQ51">
        <v>47.635979673722737</v>
      </c>
      <c r="AR51">
        <v>1.0454944048048413</v>
      </c>
      <c r="AS51">
        <v>2.2419418828164388</v>
      </c>
      <c r="AT51">
        <v>-1.0000000000000007</v>
      </c>
      <c r="AU51">
        <v>-1.0000000000000007</v>
      </c>
      <c r="AV51">
        <v>-1.0427034309949541</v>
      </c>
      <c r="AW51">
        <v>88.727782488884344</v>
      </c>
      <c r="AX51">
        <v>98.545651325678591</v>
      </c>
      <c r="AY51">
        <v>0.17402531095957863</v>
      </c>
      <c r="AZ51">
        <v>-15.120243383132202</v>
      </c>
      <c r="BA51">
        <v>1436.7447248990156</v>
      </c>
      <c r="CU51" t="e">
        <v>#N/A</v>
      </c>
      <c r="CV51" t="e">
        <v>#N/A</v>
      </c>
    </row>
    <row r="52" spans="1:100" x14ac:dyDescent="0.25">
      <c r="A52">
        <v>5006</v>
      </c>
      <c r="B52" t="s">
        <v>2417</v>
      </c>
      <c r="C52">
        <v>3</v>
      </c>
      <c r="D52">
        <v>6.3809832272098612</v>
      </c>
      <c r="E52">
        <v>-2.7603618855859366E-2</v>
      </c>
      <c r="F52">
        <v>0.78474494395637828</v>
      </c>
      <c r="G52">
        <v>0.78474494395637828</v>
      </c>
      <c r="H52">
        <v>0.34455876907889121</v>
      </c>
      <c r="I52">
        <v>0</v>
      </c>
      <c r="J52">
        <v>20.673526144733465</v>
      </c>
      <c r="K52">
        <v>0.34455876907889121</v>
      </c>
      <c r="L52">
        <v>-0.999999999999999</v>
      </c>
      <c r="M52">
        <v>-0.999999999999999</v>
      </c>
      <c r="N52">
        <v>6.8911753815778214</v>
      </c>
      <c r="O52">
        <v>27.839254315899709</v>
      </c>
      <c r="P52">
        <v>0.70879651353353024</v>
      </c>
      <c r="Q52">
        <v>0.85215878359740327</v>
      </c>
      <c r="R52">
        <v>0.32143504445710264</v>
      </c>
      <c r="S52">
        <v>0.3333333333333332</v>
      </c>
      <c r="T52">
        <v>0.30707453074655089</v>
      </c>
      <c r="U52">
        <v>-0.12562037954119415</v>
      </c>
      <c r="V52">
        <v>0.10371765194224428</v>
      </c>
      <c r="W52">
        <v>10.957854696081712</v>
      </c>
      <c r="X52">
        <v>0.38941468590289863</v>
      </c>
      <c r="Y52">
        <v>-0.999999999999999</v>
      </c>
      <c r="Z52">
        <v>-0.999999999999999</v>
      </c>
      <c r="AA52">
        <v>36.868228820260569</v>
      </c>
      <c r="AB52">
        <v>0.35375383445596637</v>
      </c>
      <c r="AC52">
        <v>-0.18023987381366491</v>
      </c>
      <c r="AD52">
        <v>0.3382648209521335</v>
      </c>
      <c r="AE52">
        <v>25.588939079721747</v>
      </c>
      <c r="AF52">
        <v>0.45454545454545453</v>
      </c>
      <c r="AG52">
        <v>-0.999999999999999</v>
      </c>
      <c r="AH52">
        <v>-0.999999999999999</v>
      </c>
      <c r="AI52">
        <v>0</v>
      </c>
      <c r="AJ52">
        <v>0.10371765194224428</v>
      </c>
      <c r="AK52">
        <v>0.16815745882106775</v>
      </c>
      <c r="AL52">
        <v>0.33291581141116577</v>
      </c>
      <c r="AM52">
        <v>-0.16947158204908983</v>
      </c>
      <c r="AN52">
        <v>0.51832986736211939</v>
      </c>
      <c r="AO52">
        <v>-3.3960022571219062</v>
      </c>
      <c r="AP52">
        <v>14.622825741108811</v>
      </c>
      <c r="AQ52">
        <v>31.631380840815165</v>
      </c>
      <c r="AR52">
        <v>0.61850513648093408</v>
      </c>
      <c r="AS52">
        <v>0.73397345498179101</v>
      </c>
      <c r="AT52">
        <v>-0.999999999999999</v>
      </c>
      <c r="AU52">
        <v>-0.999999999999999</v>
      </c>
      <c r="AV52">
        <v>1.1061799884134809</v>
      </c>
      <c r="AW52">
        <v>79.330308877269076</v>
      </c>
      <c r="AX52">
        <v>89.702074071493513</v>
      </c>
      <c r="AY52">
        <v>0.18971982670509119</v>
      </c>
      <c r="AZ52">
        <v>19.686661261928837</v>
      </c>
      <c r="BA52">
        <v>1517.3016603485073</v>
      </c>
      <c r="CU52" t="e">
        <v>#N/A</v>
      </c>
      <c r="CV52" t="e">
        <v>#N/A</v>
      </c>
    </row>
    <row r="53" spans="1:100" x14ac:dyDescent="0.25">
      <c r="A53">
        <v>5293</v>
      </c>
      <c r="B53" t="s">
        <v>2581</v>
      </c>
      <c r="C53">
        <v>3</v>
      </c>
      <c r="D53">
        <v>4.7760958518785825</v>
      </c>
      <c r="E53">
        <v>-1.0749295667661256</v>
      </c>
      <c r="F53">
        <v>2.1215980627013611</v>
      </c>
      <c r="G53">
        <v>1.7825824387233917</v>
      </c>
      <c r="H53">
        <v>9.8667621900069696E-2</v>
      </c>
      <c r="I53">
        <v>0</v>
      </c>
      <c r="J53">
        <v>5.9200573140041781</v>
      </c>
      <c r="K53">
        <v>9.8667621900069696E-2</v>
      </c>
      <c r="L53">
        <v>-0.99999999999999978</v>
      </c>
      <c r="M53">
        <v>-0.99999999999999978</v>
      </c>
      <c r="N53">
        <v>1.9733524380013949</v>
      </c>
      <c r="O53">
        <v>12.478735604606163</v>
      </c>
      <c r="P53">
        <v>0.10270489268779827</v>
      </c>
      <c r="Q53">
        <v>0.45973209816883315</v>
      </c>
      <c r="R53">
        <v>0.10365647654446827</v>
      </c>
      <c r="S53">
        <v>0.33333333333333331</v>
      </c>
      <c r="T53">
        <v>0.33734886442508522</v>
      </c>
      <c r="U53">
        <v>0.37080958534000935</v>
      </c>
      <c r="V53">
        <v>9.4186901200658341E-2</v>
      </c>
      <c r="W53">
        <v>41.480442495960688</v>
      </c>
      <c r="X53">
        <v>2.6243898555140874</v>
      </c>
      <c r="Y53">
        <v>-0.99999999999999978</v>
      </c>
      <c r="Z53">
        <v>-0.99999999999999978</v>
      </c>
      <c r="AA53">
        <v>81.606445922636581</v>
      </c>
      <c r="AB53">
        <v>0.10463060003031277</v>
      </c>
      <c r="AC53">
        <v>0.50846479074491513</v>
      </c>
      <c r="AD53">
        <v>0.18735154822740133</v>
      </c>
      <c r="AE53">
        <v>40.022346950131443</v>
      </c>
      <c r="AF53">
        <v>0.76470588235294112</v>
      </c>
      <c r="AG53">
        <v>-0.99999999999999978</v>
      </c>
      <c r="AH53">
        <v>-0.99999999999999978</v>
      </c>
      <c r="AI53">
        <v>0</v>
      </c>
      <c r="AJ53">
        <v>9.4186901200658341E-2</v>
      </c>
      <c r="AK53">
        <v>-6.2842545834721292E-2</v>
      </c>
      <c r="AL53">
        <v>0.13143300976193195</v>
      </c>
      <c r="AM53">
        <v>-0.24778047267708961</v>
      </c>
      <c r="AN53">
        <v>0.38866528805598949</v>
      </c>
      <c r="AO53">
        <v>-6.5087245461008463</v>
      </c>
      <c r="AP53">
        <v>10.373797250209396</v>
      </c>
      <c r="AQ53">
        <v>47.400499809964849</v>
      </c>
      <c r="AR53">
        <v>1.1356786842990865</v>
      </c>
      <c r="AS53">
        <v>2.7230574774141569</v>
      </c>
      <c r="AT53">
        <v>-0.99999999999999978</v>
      </c>
      <c r="AU53">
        <v>-0.99999999999999978</v>
      </c>
      <c r="AV53">
        <v>1.8862389152678602</v>
      </c>
      <c r="AW53">
        <v>104.45897877745219</v>
      </c>
      <c r="AX53">
        <v>113.87766889751796</v>
      </c>
      <c r="AY53">
        <v>0.12949654297246002</v>
      </c>
      <c r="AZ53">
        <v>22.800882417643908</v>
      </c>
      <c r="BA53">
        <v>1567.5590906124646</v>
      </c>
      <c r="CU53" t="e">
        <v>#N/A</v>
      </c>
      <c r="CV53" t="e">
        <v>#N/A</v>
      </c>
    </row>
    <row r="54" spans="1:100" x14ac:dyDescent="0.25">
      <c r="A54">
        <v>5468</v>
      </c>
      <c r="B54" t="s">
        <v>2652</v>
      </c>
      <c r="C54">
        <v>3</v>
      </c>
      <c r="D54">
        <v>2.9539601110758884</v>
      </c>
      <c r="E54">
        <v>-5.9266954481666887E-3</v>
      </c>
      <c r="F54">
        <v>2.241564028070608</v>
      </c>
      <c r="G54">
        <v>2.241564028070608</v>
      </c>
      <c r="H54">
        <v>0.14374017477846118</v>
      </c>
      <c r="I54">
        <v>0</v>
      </c>
      <c r="J54">
        <v>8.6244104867076867</v>
      </c>
      <c r="K54">
        <v>0.14374017477846118</v>
      </c>
      <c r="L54">
        <v>-1.0000000000000009</v>
      </c>
      <c r="M54">
        <v>-1.0000000000000009</v>
      </c>
      <c r="N54">
        <v>2.8748034955692265</v>
      </c>
      <c r="O54">
        <v>13.81993462585419</v>
      </c>
      <c r="P54">
        <v>-0.33536959494632085</v>
      </c>
      <c r="Q54">
        <v>38.293251300291793</v>
      </c>
      <c r="R54">
        <v>12.517923058610677</v>
      </c>
      <c r="S54">
        <v>0.33333333333333359</v>
      </c>
      <c r="T54">
        <v>0.3519719566696638</v>
      </c>
      <c r="U54">
        <v>0.32813559872180814</v>
      </c>
      <c r="V54">
        <v>-0.13789346297566776</v>
      </c>
      <c r="W54">
        <v>29.272290038827062</v>
      </c>
      <c r="X54">
        <v>1.0453853555940906</v>
      </c>
      <c r="Y54">
        <v>-1.0000000000000009</v>
      </c>
      <c r="Z54">
        <v>-1.0000000000000009</v>
      </c>
      <c r="AA54">
        <v>67.4575619078811</v>
      </c>
      <c r="AB54">
        <v>0.17580728590565028</v>
      </c>
      <c r="AC54">
        <v>0.10080685679087403</v>
      </c>
      <c r="AD54">
        <v>0.23673283351234209</v>
      </c>
      <c r="AE54">
        <v>25.667348810443315</v>
      </c>
      <c r="AF54">
        <v>0.58333333333333337</v>
      </c>
      <c r="AG54">
        <v>-1.0000000000000009</v>
      </c>
      <c r="AH54">
        <v>-1.0000000000000009</v>
      </c>
      <c r="AI54">
        <v>-3.2140867995541507E-2</v>
      </c>
      <c r="AJ54">
        <v>-0.13789346297566776</v>
      </c>
      <c r="AK54">
        <v>0.27310576262057212</v>
      </c>
      <c r="AL54">
        <v>8.811757287759503E-2</v>
      </c>
      <c r="AM54">
        <v>-0.12211151353197165</v>
      </c>
      <c r="AN54">
        <v>0.24099707814069549</v>
      </c>
      <c r="AO54">
        <v>-1.687259025196431</v>
      </c>
      <c r="AP54">
        <v>6.4655148179053628</v>
      </c>
      <c r="AQ54">
        <v>37.896700525534733</v>
      </c>
      <c r="AR54">
        <v>0.87554742574913802</v>
      </c>
      <c r="AS54">
        <v>1.1891255303725532</v>
      </c>
      <c r="AT54">
        <v>-1.0000000000000009</v>
      </c>
      <c r="AU54">
        <v>-1.0000000000000009</v>
      </c>
      <c r="AV54">
        <v>14.759487086681281</v>
      </c>
      <c r="AW54">
        <v>87.74301135164059</v>
      </c>
      <c r="AX54">
        <v>73.310847694162987</v>
      </c>
      <c r="AY54">
        <v>0.25435934923172887</v>
      </c>
      <c r="AZ54">
        <v>20.467428668212204</v>
      </c>
      <c r="BA54">
        <v>1546.3199448871073</v>
      </c>
      <c r="CU54" t="e">
        <v>#N/A</v>
      </c>
      <c r="CV54" t="e">
        <v>#N/A</v>
      </c>
    </row>
    <row r="55" spans="1:100" x14ac:dyDescent="0.25">
      <c r="A55">
        <v>5511</v>
      </c>
      <c r="B55" t="s">
        <v>2681</v>
      </c>
      <c r="C55">
        <v>3</v>
      </c>
      <c r="D55">
        <v>4.2426486361509816</v>
      </c>
      <c r="E55">
        <v>-2.7597407685401473E-2</v>
      </c>
      <c r="F55">
        <v>0.81296502393168557</v>
      </c>
      <c r="G55">
        <v>0.81296502393168557</v>
      </c>
      <c r="H55">
        <v>0.35285377453122879</v>
      </c>
      <c r="I55">
        <v>0</v>
      </c>
      <c r="J55">
        <v>21.171226471873734</v>
      </c>
      <c r="K55">
        <v>0.35285377453122879</v>
      </c>
      <c r="L55">
        <v>-0.99999999999999956</v>
      </c>
      <c r="M55">
        <v>-0.99999999999999956</v>
      </c>
      <c r="N55">
        <v>7.0570754906245785</v>
      </c>
      <c r="O55">
        <v>26.22684013195639</v>
      </c>
      <c r="P55">
        <v>-0.21749979736409319</v>
      </c>
      <c r="Q55">
        <v>-0.41086450950987968</v>
      </c>
      <c r="R55">
        <v>-0.13500867773652392</v>
      </c>
      <c r="S55">
        <v>0.3333333333333332</v>
      </c>
      <c r="T55">
        <v>0.3333333333333332</v>
      </c>
      <c r="U55">
        <v>0.35433928613728011</v>
      </c>
      <c r="V55">
        <v>-9.0779898097570019E-2</v>
      </c>
      <c r="W55">
        <v>23.094891207005894</v>
      </c>
      <c r="X55">
        <v>1.1864906480991384</v>
      </c>
      <c r="Y55">
        <v>-0.99999999999999956</v>
      </c>
      <c r="Z55">
        <v>-0.99999999999999956</v>
      </c>
      <c r="AA55">
        <v>58.289949004354078</v>
      </c>
      <c r="AB55">
        <v>0.2212654083119982</v>
      </c>
      <c r="AC55">
        <v>0.15988433692288206</v>
      </c>
      <c r="AD55">
        <v>0.32545158426681386</v>
      </c>
      <c r="AE55">
        <v>35.330066475084706</v>
      </c>
      <c r="AF55">
        <v>0.70588235294117652</v>
      </c>
      <c r="AG55">
        <v>-0.99999999999999956</v>
      </c>
      <c r="AH55">
        <v>-0.99999999999999956</v>
      </c>
      <c r="AI55">
        <v>3.1585165345642818E-3</v>
      </c>
      <c r="AJ55">
        <v>-9.0779898097570019E-2</v>
      </c>
      <c r="AK55">
        <v>-0.11400325126881274</v>
      </c>
      <c r="AL55">
        <v>4.2823243180456147E-2</v>
      </c>
      <c r="AM55">
        <v>9.5461323875030063E-2</v>
      </c>
      <c r="AN55">
        <v>-1.5952055466703363E-2</v>
      </c>
      <c r="AO55">
        <v>1.8165168405316887</v>
      </c>
      <c r="AP55">
        <v>-0.18468517076530144</v>
      </c>
      <c r="AQ55">
        <v>44.266117678879645</v>
      </c>
      <c r="AR55">
        <v>0.93022605470637698</v>
      </c>
      <c r="AS55">
        <v>1.5393444226303667</v>
      </c>
      <c r="AT55">
        <v>-0.99999999999999956</v>
      </c>
      <c r="AU55">
        <v>-0.99999999999999956</v>
      </c>
      <c r="AV55">
        <v>0.67795634619516176</v>
      </c>
      <c r="AW55">
        <v>84.332103965545187</v>
      </c>
      <c r="AX55">
        <v>75.317284486479465</v>
      </c>
      <c r="AY55">
        <v>-1.3559149848212396E-2</v>
      </c>
      <c r="AZ55">
        <v>-11.930282619943174</v>
      </c>
      <c r="BA55">
        <v>1489.3035037826692</v>
      </c>
      <c r="CU55" t="e">
        <v>#N/A</v>
      </c>
      <c r="CV55" t="e">
        <v>#N/A</v>
      </c>
    </row>
    <row r="56" spans="1:100" x14ac:dyDescent="0.25">
      <c r="A56">
        <v>5526</v>
      </c>
      <c r="B56" t="s">
        <v>2692</v>
      </c>
      <c r="C56">
        <v>3</v>
      </c>
      <c r="D56">
        <v>5.0628604454750299</v>
      </c>
      <c r="E56">
        <v>0.47770521447791775</v>
      </c>
      <c r="F56">
        <v>-0.61209053520003509</v>
      </c>
      <c r="G56">
        <v>-0.47219163949902954</v>
      </c>
      <c r="H56">
        <v>0.60386709183297671</v>
      </c>
      <c r="I56">
        <v>0</v>
      </c>
      <c r="J56">
        <v>36.232025509978605</v>
      </c>
      <c r="K56">
        <v>0.60386709183297671</v>
      </c>
      <c r="L56">
        <v>-1.0000000000000002</v>
      </c>
      <c r="M56">
        <v>-1.0000000000000002</v>
      </c>
      <c r="N56">
        <v>12.077341836659535</v>
      </c>
      <c r="O56">
        <v>40.8226943159546</v>
      </c>
      <c r="P56">
        <v>-0.17758174797602647</v>
      </c>
      <c r="Q56">
        <v>0.72937883012249205</v>
      </c>
      <c r="R56">
        <v>0.24228548293887964</v>
      </c>
      <c r="S56">
        <v>0.33333333333333331</v>
      </c>
      <c r="T56">
        <v>0.37703167034370133</v>
      </c>
      <c r="U56">
        <v>0.35746629704653565</v>
      </c>
      <c r="V56">
        <v>0</v>
      </c>
      <c r="W56">
        <v>18.558568355623748</v>
      </c>
      <c r="X56">
        <v>1.5783368345699458</v>
      </c>
      <c r="Y56">
        <v>-1.0000000000000002</v>
      </c>
      <c r="Z56">
        <v>-1.0000000000000002</v>
      </c>
      <c r="AA56">
        <v>65.168824408149035</v>
      </c>
      <c r="AB56">
        <v>0.34375061293993769</v>
      </c>
      <c r="AC56">
        <v>0.17948107258444293</v>
      </c>
      <c r="AD56">
        <v>0.40412772586734735</v>
      </c>
      <c r="AE56">
        <v>46.367970569586397</v>
      </c>
      <c r="AF56">
        <v>0.6428571428571429</v>
      </c>
      <c r="AG56">
        <v>-1.0000000000000002</v>
      </c>
      <c r="AH56">
        <v>-1.0000000000000002</v>
      </c>
      <c r="AI56">
        <v>7.909046849113352E-3</v>
      </c>
      <c r="AJ56">
        <v>0</v>
      </c>
      <c r="AK56">
        <v>0.11848970520967325</v>
      </c>
      <c r="AL56">
        <v>0.10619679565042436</v>
      </c>
      <c r="AM56">
        <v>-0.24571273795139065</v>
      </c>
      <c r="AN56">
        <v>-4.5540448088801283E-2</v>
      </c>
      <c r="AO56">
        <v>-5.550369922736401</v>
      </c>
      <c r="AP56">
        <v>-0.60752722396791059</v>
      </c>
      <c r="AQ56">
        <v>54.790593865602347</v>
      </c>
      <c r="AR56">
        <v>1.0678313007235707</v>
      </c>
      <c r="AS56">
        <v>2.1822039264029232</v>
      </c>
      <c r="AT56">
        <v>-1.0000000000000002</v>
      </c>
      <c r="AU56">
        <v>-1.0000000000000002</v>
      </c>
      <c r="AV56">
        <v>-0.22990615656014929</v>
      </c>
      <c r="AW56">
        <v>105.38399150013571</v>
      </c>
      <c r="AX56">
        <v>105.542172437118</v>
      </c>
      <c r="AY56">
        <v>0.46117972464458951</v>
      </c>
      <c r="AZ56">
        <v>44.676903375628889</v>
      </c>
      <c r="BA56">
        <v>1523.0107115436781</v>
      </c>
      <c r="CU56" t="e">
        <v>#N/A</v>
      </c>
      <c r="CV56" t="e">
        <v>#N/A</v>
      </c>
    </row>
    <row r="57" spans="1:100" x14ac:dyDescent="0.25">
      <c r="A57">
        <v>5607</v>
      </c>
      <c r="B57" t="s">
        <v>2744</v>
      </c>
      <c r="C57">
        <v>3</v>
      </c>
      <c r="D57">
        <v>2.063304732663378</v>
      </c>
      <c r="E57">
        <v>-8.468417013495648E-3</v>
      </c>
      <c r="F57">
        <v>-8.0530828102908826E-3</v>
      </c>
      <c r="G57">
        <v>-8.0530828102908826E-3</v>
      </c>
      <c r="H57">
        <v>2.4546748816976081E-2</v>
      </c>
      <c r="I57">
        <v>0</v>
      </c>
      <c r="J57">
        <v>1.472804929018565</v>
      </c>
      <c r="K57">
        <v>2.4546748816976081E-2</v>
      </c>
      <c r="L57">
        <v>-0.99999999999999967</v>
      </c>
      <c r="M57">
        <v>-0.99999999999999967</v>
      </c>
      <c r="N57">
        <v>0.49093497633952182</v>
      </c>
      <c r="O57">
        <v>3.5280565788716527</v>
      </c>
      <c r="P57">
        <v>-0.66611663765945828</v>
      </c>
      <c r="Q57">
        <v>-0.12556004323239559</v>
      </c>
      <c r="R57">
        <v>-6.5127954426335524E-2</v>
      </c>
      <c r="S57">
        <v>0.33333333333333331</v>
      </c>
      <c r="T57">
        <v>0.33333333333333331</v>
      </c>
      <c r="U57">
        <v>5.3648127063155832E-2</v>
      </c>
      <c r="V57">
        <v>4.2179597517132073E-2</v>
      </c>
      <c r="W57">
        <v>29.517905697199126</v>
      </c>
      <c r="X57">
        <v>1.1097900112051056</v>
      </c>
      <c r="Y57">
        <v>-0.99999999999999967</v>
      </c>
      <c r="Z57">
        <v>-0.99999999999999967</v>
      </c>
      <c r="AA57">
        <v>51.116504471707323</v>
      </c>
      <c r="AB57">
        <v>6.5648463577905505E-2</v>
      </c>
      <c r="AC57">
        <v>0.17122718889909108</v>
      </c>
      <c r="AD57">
        <v>0.19639888210169396</v>
      </c>
      <c r="AE57">
        <v>21.663726728934524</v>
      </c>
      <c r="AF57">
        <v>0.35714285714285715</v>
      </c>
      <c r="AG57">
        <v>-0.99999999999999967</v>
      </c>
      <c r="AH57">
        <v>-0.99999999999999967</v>
      </c>
      <c r="AI57">
        <v>0</v>
      </c>
      <c r="AJ57">
        <v>4.2179597517132073E-2</v>
      </c>
      <c r="AK57">
        <v>-4.6323115604221518E-2</v>
      </c>
      <c r="AL57">
        <v>-2.9262320662910971E-2</v>
      </c>
      <c r="AM57">
        <v>0.78125685043444848</v>
      </c>
      <c r="AN57">
        <v>-0.1831710254157406</v>
      </c>
      <c r="AO57">
        <v>19.299805682840105</v>
      </c>
      <c r="AP57">
        <v>-4.7255872387080711</v>
      </c>
      <c r="AQ57">
        <v>30.990710626217698</v>
      </c>
      <c r="AR57">
        <v>0.76249439124695417</v>
      </c>
      <c r="AS57">
        <v>1.1343367600220822</v>
      </c>
      <c r="AT57">
        <v>-0.99999999999999967</v>
      </c>
      <c r="AU57">
        <v>-0.99999999999999967</v>
      </c>
      <c r="AV57">
        <v>-7.3181037236626403E-2</v>
      </c>
      <c r="AW57">
        <v>49.918973811870899</v>
      </c>
      <c r="AX57">
        <v>54.136933563584122</v>
      </c>
      <c r="AY57">
        <v>-1.0728014730133855E-2</v>
      </c>
      <c r="AZ57">
        <v>-6.5006031044912174</v>
      </c>
      <c r="BA57">
        <v>1337.2853806219125</v>
      </c>
      <c r="CU57" t="e">
        <v>#N/A</v>
      </c>
      <c r="CV57" t="e">
        <v>#N/A</v>
      </c>
    </row>
    <row r="58" spans="1:100" x14ac:dyDescent="0.25">
      <c r="A58">
        <v>5627</v>
      </c>
      <c r="B58" t="s">
        <v>2759</v>
      </c>
      <c r="C58">
        <v>3</v>
      </c>
      <c r="D58">
        <v>7.5081885226552165</v>
      </c>
      <c r="E58">
        <v>-0.18813719956819019</v>
      </c>
      <c r="F58">
        <v>-0.12092928777918795</v>
      </c>
      <c r="G58">
        <v>-0.18818503548760132</v>
      </c>
      <c r="H58">
        <v>-5.6353063204656842E-2</v>
      </c>
      <c r="I58">
        <v>0</v>
      </c>
      <c r="J58">
        <v>-3.381183792279411</v>
      </c>
      <c r="K58">
        <v>-5.6353063204656842E-2</v>
      </c>
      <c r="L58">
        <v>-0.99999999999999944</v>
      </c>
      <c r="M58">
        <v>-0.99999999999999944</v>
      </c>
      <c r="N58">
        <v>-1.1270612640931363</v>
      </c>
      <c r="O58">
        <v>3.938819694888207</v>
      </c>
      <c r="P58">
        <v>-0.26936580688511896</v>
      </c>
      <c r="Q58">
        <v>-0.20444251628139726</v>
      </c>
      <c r="R58">
        <v>-0.10605233489774288</v>
      </c>
      <c r="S58">
        <v>0.3333333333333332</v>
      </c>
      <c r="T58">
        <v>0.45104644705361613</v>
      </c>
      <c r="U58">
        <v>7.1728899012837188E-2</v>
      </c>
      <c r="V58">
        <v>0</v>
      </c>
      <c r="W58">
        <v>36.49846970417773</v>
      </c>
      <c r="X58">
        <v>1.2360905205121833</v>
      </c>
      <c r="Y58">
        <v>-0.99999999999999944</v>
      </c>
      <c r="Z58">
        <v>-0.99999999999999944</v>
      </c>
      <c r="AA58">
        <v>82.280251131942606</v>
      </c>
      <c r="AB58">
        <v>0.171011899766357</v>
      </c>
      <c r="AC58">
        <v>0.38262292600474429</v>
      </c>
      <c r="AD58">
        <v>0.36412184948215154</v>
      </c>
      <c r="AE58">
        <v>45.887833762662666</v>
      </c>
      <c r="AF58">
        <v>0.625</v>
      </c>
      <c r="AG58">
        <v>-0.99999999999999944</v>
      </c>
      <c r="AH58">
        <v>-0.99999999999999944</v>
      </c>
      <c r="AI58">
        <v>0</v>
      </c>
      <c r="AJ58">
        <v>0</v>
      </c>
      <c r="AK58">
        <v>0.25029377303867945</v>
      </c>
      <c r="AL58">
        <v>-7.2939005619433147E-3</v>
      </c>
      <c r="AM58">
        <v>0.19297862335078828</v>
      </c>
      <c r="AN58">
        <v>0.20478287321888353</v>
      </c>
      <c r="AO58">
        <v>6.0759344489631042</v>
      </c>
      <c r="AP58">
        <v>5.0831023276623704</v>
      </c>
      <c r="AQ58">
        <v>33.117285911898335</v>
      </c>
      <c r="AR58">
        <v>0.8561086793997863</v>
      </c>
      <c r="AS58">
        <v>1.1797374573075259</v>
      </c>
      <c r="AT58">
        <v>-0.99999999999999944</v>
      </c>
      <c r="AU58">
        <v>-0.99999999999999944</v>
      </c>
      <c r="AV58">
        <v>-0.2942373703853442</v>
      </c>
      <c r="AW58">
        <v>91.302173154493246</v>
      </c>
      <c r="AX58">
        <v>91.302173154493246</v>
      </c>
      <c r="AY58">
        <v>0.23839542019697565</v>
      </c>
      <c r="AZ58">
        <v>29.762795165202849</v>
      </c>
      <c r="BA58">
        <v>1514.7832533962885</v>
      </c>
      <c r="CU58" t="e">
        <v>#N/A</v>
      </c>
      <c r="CV58" t="e">
        <v>#N/A</v>
      </c>
    </row>
    <row r="59" spans="1:100" x14ac:dyDescent="0.25">
      <c r="A59">
        <v>5985</v>
      </c>
      <c r="B59" t="s">
        <v>2994</v>
      </c>
      <c r="C59">
        <v>3</v>
      </c>
      <c r="D59">
        <v>4.9644097249234864</v>
      </c>
      <c r="E59">
        <v>-1.0898381329934984E-2</v>
      </c>
      <c r="F59">
        <v>-9.2170513248908098E-2</v>
      </c>
      <c r="G59">
        <v>-9.2170513248908098E-2</v>
      </c>
      <c r="H59">
        <v>0.49390327238178655</v>
      </c>
      <c r="I59">
        <v>0</v>
      </c>
      <c r="J59">
        <v>29.634196342907188</v>
      </c>
      <c r="K59">
        <v>0.49390327238178655</v>
      </c>
      <c r="L59">
        <v>-0.99999999999999967</v>
      </c>
      <c r="M59">
        <v>-0.99999999999999967</v>
      </c>
      <c r="N59">
        <v>9.8780654476357306</v>
      </c>
      <c r="O59">
        <v>34.506435554581763</v>
      </c>
      <c r="P59">
        <v>1.3172931155114647</v>
      </c>
      <c r="Q59">
        <v>2.3105310797604992</v>
      </c>
      <c r="R59">
        <v>0.84272482963651429</v>
      </c>
      <c r="S59">
        <v>0.33333333333333326</v>
      </c>
      <c r="T59">
        <v>0.45180593169084782</v>
      </c>
      <c r="U59">
        <v>2.2595505238525996E-2</v>
      </c>
      <c r="V59">
        <v>6.8972595627330652E-3</v>
      </c>
      <c r="W59">
        <v>12.829150297746139</v>
      </c>
      <c r="X59">
        <v>0.53593473950980586</v>
      </c>
      <c r="Y59">
        <v>-0.99999999999999967</v>
      </c>
      <c r="Z59">
        <v>-0.99999999999999967</v>
      </c>
      <c r="AA59">
        <v>65.843220793047124</v>
      </c>
      <c r="AB59">
        <v>0.51720623006655664</v>
      </c>
      <c r="AC59">
        <v>0.18689714001476299</v>
      </c>
      <c r="AD59">
        <v>0.33932354323196895</v>
      </c>
      <c r="AE59">
        <v>52.171345665664454</v>
      </c>
      <c r="AF59">
        <v>0.82352941176470584</v>
      </c>
      <c r="AG59">
        <v>-0.99999999999999967</v>
      </c>
      <c r="AH59">
        <v>-0.99999999999999967</v>
      </c>
      <c r="AI59">
        <v>1.2911116142319962E-2</v>
      </c>
      <c r="AJ59">
        <v>6.8972595627330652E-3</v>
      </c>
      <c r="AK59">
        <v>-0.23211646957990095</v>
      </c>
      <c r="AL59">
        <v>-5.0960988511176359E-3</v>
      </c>
      <c r="AM59">
        <v>0.11958293685928009</v>
      </c>
      <c r="AN59">
        <v>-5.1088521138110826E-2</v>
      </c>
      <c r="AO59">
        <v>1.8289910735824997</v>
      </c>
      <c r="AP59">
        <v>-1.3026935227083589</v>
      </c>
      <c r="AQ59">
        <v>42.463346640653342</v>
      </c>
      <c r="AR59">
        <v>0.81463202982544025</v>
      </c>
      <c r="AS59">
        <v>1.029838011891592</v>
      </c>
      <c r="AT59">
        <v>-0.99999999999999967</v>
      </c>
      <c r="AU59">
        <v>-0.99999999999999967</v>
      </c>
      <c r="AV59">
        <v>0.7505543163876065</v>
      </c>
      <c r="AW59">
        <v>99.046962824920513</v>
      </c>
      <c r="AX59">
        <v>99.994911104040256</v>
      </c>
      <c r="AY59">
        <v>0.34835155933844969</v>
      </c>
      <c r="AZ59">
        <v>37.285023346704627</v>
      </c>
      <c r="BA59">
        <v>1520.9680894790713</v>
      </c>
      <c r="CU59" t="e">
        <v>#N/A</v>
      </c>
      <c r="CV59" t="e">
        <v>#N/A</v>
      </c>
    </row>
    <row r="60" spans="1:100" x14ac:dyDescent="0.25">
      <c r="A60">
        <v>6133</v>
      </c>
      <c r="B60" t="s">
        <v>3105</v>
      </c>
      <c r="C60">
        <v>3</v>
      </c>
      <c r="D60">
        <v>4.0446442052968816</v>
      </c>
      <c r="E60">
        <v>0</v>
      </c>
      <c r="F60">
        <v>-0.1749435592205783</v>
      </c>
      <c r="G60">
        <v>-0.1749435592205783</v>
      </c>
      <c r="H60">
        <v>0.563554472621837</v>
      </c>
      <c r="I60">
        <v>0</v>
      </c>
      <c r="J60">
        <v>33.813268357310221</v>
      </c>
      <c r="K60">
        <v>0.563554472621837</v>
      </c>
      <c r="L60">
        <v>-1.0000000000000002</v>
      </c>
      <c r="M60">
        <v>-1.0000000000000002</v>
      </c>
      <c r="N60">
        <v>11.271089452436737</v>
      </c>
      <c r="O60">
        <v>37.682969003386525</v>
      </c>
      <c r="P60">
        <v>-0.23619267413600739</v>
      </c>
      <c r="Q60">
        <v>-1.051571118802523</v>
      </c>
      <c r="R60">
        <v>-0.33949176951655025</v>
      </c>
      <c r="S60">
        <v>0.33333333333333326</v>
      </c>
      <c r="T60">
        <v>0.32145022954713964</v>
      </c>
      <c r="U60">
        <v>0.39591990238030011</v>
      </c>
      <c r="V60">
        <v>4.3312222955730798E-2</v>
      </c>
      <c r="W60">
        <v>21.218448623786671</v>
      </c>
      <c r="X60">
        <v>2.0135348751678666</v>
      </c>
      <c r="Y60">
        <v>-1.0000000000000002</v>
      </c>
      <c r="Z60">
        <v>-1.0000000000000002</v>
      </c>
      <c r="AA60">
        <v>85.367965944557412</v>
      </c>
      <c r="AB60">
        <v>0.45338222776533782</v>
      </c>
      <c r="AC60">
        <v>0.52442288081087074</v>
      </c>
      <c r="AD60">
        <v>0.31197507322953788</v>
      </c>
      <c r="AE60">
        <v>64.489009090287325</v>
      </c>
      <c r="AF60">
        <v>0.83333333333333337</v>
      </c>
      <c r="AG60">
        <v>-1.0000000000000002</v>
      </c>
      <c r="AH60">
        <v>-1.0000000000000002</v>
      </c>
      <c r="AI60">
        <v>0</v>
      </c>
      <c r="AJ60">
        <v>4.3312222955730798E-2</v>
      </c>
      <c r="AK60">
        <v>8.561616934875331E-3</v>
      </c>
      <c r="AL60">
        <v>-0.10954320723871626</v>
      </c>
      <c r="AM60">
        <v>-0.24933510316706359</v>
      </c>
      <c r="AN60">
        <v>4.0916735190023874E-2</v>
      </c>
      <c r="AO60">
        <v>-6.1905694945022143</v>
      </c>
      <c r="AP60">
        <v>0.47520234355701529</v>
      </c>
      <c r="AQ60">
        <v>55.031716981096913</v>
      </c>
      <c r="AR60">
        <v>1.0940156882165042</v>
      </c>
      <c r="AS60">
        <v>2.5770893477897014</v>
      </c>
      <c r="AT60">
        <v>-1.0000000000000002</v>
      </c>
      <c r="AU60">
        <v>-1.0000000000000002</v>
      </c>
      <c r="AV60">
        <v>-0.51443532873712849</v>
      </c>
      <c r="AW60">
        <v>123.52613729150102</v>
      </c>
      <c r="AX60">
        <v>127.85735958707409</v>
      </c>
      <c r="AY60">
        <v>0.49602879752268708</v>
      </c>
      <c r="AZ60">
        <v>53.394514209992643</v>
      </c>
      <c r="BA60">
        <v>1557.825184241794</v>
      </c>
      <c r="CU60" t="e">
        <v>#N/A</v>
      </c>
      <c r="CV60" t="e">
        <v>#N/A</v>
      </c>
    </row>
    <row r="61" spans="1:100" x14ac:dyDescent="0.25">
      <c r="A61">
        <v>6314</v>
      </c>
      <c r="B61" t="s">
        <v>3187</v>
      </c>
      <c r="C61">
        <v>3</v>
      </c>
      <c r="D61">
        <v>4.265399067009092</v>
      </c>
      <c r="E61">
        <v>0</v>
      </c>
      <c r="F61">
        <v>-0.33205395768386431</v>
      </c>
      <c r="G61">
        <v>-0.33205395768386431</v>
      </c>
      <c r="H61">
        <v>7.4866406887636003E-2</v>
      </c>
      <c r="I61">
        <v>0</v>
      </c>
      <c r="J61">
        <v>4.4919844132581606</v>
      </c>
      <c r="K61">
        <v>7.4866406887636003E-2</v>
      </c>
      <c r="L61">
        <v>-0.99999999999999911</v>
      </c>
      <c r="M61">
        <v>-0.99999999999999911</v>
      </c>
      <c r="N61">
        <v>1.497328137752721</v>
      </c>
      <c r="O61">
        <v>8.4253295225833824</v>
      </c>
      <c r="P61">
        <v>-2.4590587179113736</v>
      </c>
      <c r="Q61">
        <v>-1.6767474981252317</v>
      </c>
      <c r="R61">
        <v>-0.83839721125374578</v>
      </c>
      <c r="S61">
        <v>0.33333333333333343</v>
      </c>
      <c r="T61">
        <v>0.31755487775907132</v>
      </c>
      <c r="U61">
        <v>0.39609459079067028</v>
      </c>
      <c r="V61">
        <v>0.11965249392791345</v>
      </c>
      <c r="W61">
        <v>43.670755556934111</v>
      </c>
      <c r="X61">
        <v>2.8685085908354209</v>
      </c>
      <c r="Y61">
        <v>-0.99999999999999911</v>
      </c>
      <c r="Z61">
        <v>-0.99999999999999911</v>
      </c>
      <c r="AA61">
        <v>86.512743159402305</v>
      </c>
      <c r="AB61">
        <v>0.24656754771235204</v>
      </c>
      <c r="AC61">
        <v>0.17936291453519321</v>
      </c>
      <c r="AD61">
        <v>0.44767723402689424</v>
      </c>
      <c r="AE61">
        <v>43.680384813721957</v>
      </c>
      <c r="AF61">
        <v>0.94444444444444442</v>
      </c>
      <c r="AG61">
        <v>-0.99999999999999911</v>
      </c>
      <c r="AH61">
        <v>-0.99999999999999911</v>
      </c>
      <c r="AI61">
        <v>-3.5172024127539767E-2</v>
      </c>
      <c r="AJ61">
        <v>0.11965249392791345</v>
      </c>
      <c r="AK61">
        <v>-6.4295505028182667E-2</v>
      </c>
      <c r="AL61">
        <v>1.4168884463745771E-2</v>
      </c>
      <c r="AM61">
        <v>5.1250363088330975E-2</v>
      </c>
      <c r="AN61">
        <v>0.42767417917018113</v>
      </c>
      <c r="AO61">
        <v>0.95978155206736027</v>
      </c>
      <c r="AP61">
        <v>10.762698901573261</v>
      </c>
      <c r="AQ61">
        <v>48.162739970192256</v>
      </c>
      <c r="AR61">
        <v>1.1666352958109882</v>
      </c>
      <c r="AS61">
        <v>2.9433749977230557</v>
      </c>
      <c r="AT61">
        <v>-0.99999999999999911</v>
      </c>
      <c r="AU61">
        <v>-0.99999999999999911</v>
      </c>
      <c r="AV61">
        <v>-1.17045116893761</v>
      </c>
      <c r="AW61">
        <v>105.70077158355899</v>
      </c>
      <c r="AX61">
        <v>116.96258049379952</v>
      </c>
      <c r="AY61">
        <v>0.36233401607473198</v>
      </c>
      <c r="AZ61">
        <v>60.347354341683172</v>
      </c>
      <c r="BA61">
        <v>1578.152574094466</v>
      </c>
      <c r="CU61" t="e">
        <v>#N/A</v>
      </c>
      <c r="CV61" t="e">
        <v>#N/A</v>
      </c>
    </row>
    <row r="62" spans="1:100" x14ac:dyDescent="0.25">
      <c r="A62">
        <v>6348</v>
      </c>
      <c r="B62" t="s">
        <v>3218</v>
      </c>
      <c r="C62">
        <v>3</v>
      </c>
      <c r="D62">
        <v>4.8053838261359187</v>
      </c>
      <c r="E62">
        <v>1.1174455658471694E-2</v>
      </c>
      <c r="F62">
        <v>-0.37906349139057544</v>
      </c>
      <c r="G62">
        <v>-0.37073424968310492</v>
      </c>
      <c r="H62">
        <v>0.17080966636139605</v>
      </c>
      <c r="I62">
        <v>0</v>
      </c>
      <c r="J62">
        <v>10.248579981683763</v>
      </c>
      <c r="K62">
        <v>0.17080966636139605</v>
      </c>
      <c r="L62">
        <v>-1.0000000000000004</v>
      </c>
      <c r="M62">
        <v>-1.0000000000000004</v>
      </c>
      <c r="N62">
        <v>3.416193327227921</v>
      </c>
      <c r="O62">
        <v>14.683229558136574</v>
      </c>
      <c r="P62">
        <v>-1.547733652868083E-2</v>
      </c>
      <c r="Q62">
        <v>-3.6462671786715939</v>
      </c>
      <c r="R62">
        <v>-1.1942228170768512</v>
      </c>
      <c r="S62">
        <v>0.34189559288076699</v>
      </c>
      <c r="T62">
        <v>-1.2134094224010936E-3</v>
      </c>
      <c r="U62">
        <v>-9.6128566214884852E-3</v>
      </c>
      <c r="V62">
        <v>0</v>
      </c>
      <c r="W62">
        <v>6.410386419019253</v>
      </c>
      <c r="X62">
        <v>-0.22276186016660643</v>
      </c>
      <c r="Y62">
        <v>-1.0000000000000004</v>
      </c>
      <c r="Z62">
        <v>-1.0000000000000004</v>
      </c>
      <c r="AA62">
        <v>6.3721858802154348</v>
      </c>
      <c r="AB62">
        <v>-8.0335709427128595E-3</v>
      </c>
      <c r="AC62">
        <v>-3.0419030645777129E-2</v>
      </c>
      <c r="AD62">
        <v>6.1573047153950643E-2</v>
      </c>
      <c r="AE62">
        <v>1.1560222782730325</v>
      </c>
      <c r="AF62">
        <v>6.6666666666666666E-2</v>
      </c>
      <c r="AG62">
        <v>-1.0000000000000004</v>
      </c>
      <c r="AH62">
        <v>-1.0000000000000004</v>
      </c>
      <c r="AI62">
        <v>0</v>
      </c>
      <c r="AJ62">
        <v>0</v>
      </c>
      <c r="AK62">
        <v>0.33640142105796034</v>
      </c>
      <c r="AL62">
        <v>0.81959539791008029</v>
      </c>
      <c r="AM62">
        <v>-0.12646346531452179</v>
      </c>
      <c r="AN62">
        <v>0.17724928304226029</v>
      </c>
      <c r="AO62">
        <v>-1.4795795275732435</v>
      </c>
      <c r="AP62">
        <v>8.5292090656069153</v>
      </c>
      <c r="AQ62">
        <v>16.658966400703015</v>
      </c>
      <c r="AR62">
        <v>0.33106932683687734</v>
      </c>
      <c r="AS62">
        <v>-5.1952193805210559E-2</v>
      </c>
      <c r="AT62">
        <v>-1.0000000000000004</v>
      </c>
      <c r="AU62">
        <v>-1.0000000000000004</v>
      </c>
      <c r="AV62">
        <v>-1.5649570667599559</v>
      </c>
      <c r="AW62">
        <v>29.584624503958917</v>
      </c>
      <c r="AX62">
        <v>29.584624503958917</v>
      </c>
      <c r="AY62">
        <v>0.2410234414091541</v>
      </c>
      <c r="AZ62">
        <v>-11.069206216494212</v>
      </c>
      <c r="BA62">
        <v>1375.2566569803457</v>
      </c>
      <c r="CU62" t="e">
        <v>#N/A</v>
      </c>
      <c r="CV62" t="e">
        <v>#N/A</v>
      </c>
    </row>
    <row r="63" spans="1:100" x14ac:dyDescent="0.25">
      <c r="A63">
        <v>6396</v>
      </c>
      <c r="B63" t="s">
        <v>3264</v>
      </c>
      <c r="C63">
        <v>3</v>
      </c>
      <c r="D63">
        <v>5.4336730957660393</v>
      </c>
      <c r="E63">
        <v>-9.65349985583768E-2</v>
      </c>
      <c r="F63">
        <v>1.0154302203217629</v>
      </c>
      <c r="G63">
        <v>0.98931139039257987</v>
      </c>
      <c r="H63">
        <v>2.345035707665059E-2</v>
      </c>
      <c r="I63">
        <v>0</v>
      </c>
      <c r="J63">
        <v>1.4070214245990329</v>
      </c>
      <c r="K63">
        <v>2.345035707665059E-2</v>
      </c>
      <c r="L63">
        <v>-0.99999999999999967</v>
      </c>
      <c r="M63">
        <v>-0.99999999999999967</v>
      </c>
      <c r="N63">
        <v>0.46900714153301232</v>
      </c>
      <c r="O63">
        <v>7.8300059107576487</v>
      </c>
      <c r="P63">
        <v>7.3184997740627935</v>
      </c>
      <c r="Q63">
        <v>-0.43580605992143406</v>
      </c>
      <c r="R63">
        <v>0.45976545790726026</v>
      </c>
      <c r="S63">
        <v>0.33333333333333315</v>
      </c>
      <c r="T63">
        <v>0.16639896528464609</v>
      </c>
      <c r="U63">
        <v>3.6731180143602216E-2</v>
      </c>
      <c r="V63">
        <v>-4.6052966978767707E-2</v>
      </c>
      <c r="W63">
        <v>18.67840618824653</v>
      </c>
      <c r="X63">
        <v>0.17995449219444415</v>
      </c>
      <c r="Y63">
        <v>-0.99999999999999967</v>
      </c>
      <c r="Z63">
        <v>-0.99999999999999967</v>
      </c>
      <c r="AA63">
        <v>53.862345834136249</v>
      </c>
      <c r="AB63">
        <v>0.20098262372967393</v>
      </c>
      <c r="AC63">
        <v>0.35182860630282409</v>
      </c>
      <c r="AD63">
        <v>0.14167225372715081</v>
      </c>
      <c r="AE63">
        <v>34.724174187982456</v>
      </c>
      <c r="AF63">
        <v>0.5714285714285714</v>
      </c>
      <c r="AG63">
        <v>-0.99999999999999967</v>
      </c>
      <c r="AH63">
        <v>-0.99999999999999967</v>
      </c>
      <c r="AI63">
        <v>5.4484782478108743E-2</v>
      </c>
      <c r="AJ63">
        <v>-4.6052966978767707E-2</v>
      </c>
      <c r="AK63">
        <v>5.7294191579371351E-2</v>
      </c>
      <c r="AL63">
        <v>0.22682951483062161</v>
      </c>
      <c r="AM63">
        <v>1.6401066993422904E-3</v>
      </c>
      <c r="AN63">
        <v>0.15699275471471624</v>
      </c>
      <c r="AO63">
        <v>0.32747362538041419</v>
      </c>
      <c r="AP63">
        <v>5.0589664420210134</v>
      </c>
      <c r="AQ63">
        <v>20.08542761284556</v>
      </c>
      <c r="AR63">
        <v>0.4904105117828137</v>
      </c>
      <c r="AS63">
        <v>0.20340484927109515</v>
      </c>
      <c r="AT63">
        <v>-0.99999999999999967</v>
      </c>
      <c r="AU63">
        <v>-0.99999999999999967</v>
      </c>
      <c r="AV63">
        <v>1.4490768482998404</v>
      </c>
      <c r="AW63">
        <v>66.751318186914872</v>
      </c>
      <c r="AX63">
        <v>63.235717138600279</v>
      </c>
      <c r="AY63">
        <v>0.20021461699492263</v>
      </c>
      <c r="AZ63">
        <v>7.3202545890383188</v>
      </c>
      <c r="BA63">
        <v>1412.9728827300662</v>
      </c>
      <c r="CU63" t="e">
        <v>#N/A</v>
      </c>
      <c r="CV63" t="e">
        <v>#N/A</v>
      </c>
    </row>
    <row r="64" spans="1:100" x14ac:dyDescent="0.25">
      <c r="A64">
        <v>6414</v>
      </c>
      <c r="B64" t="s">
        <v>3282</v>
      </c>
      <c r="C64">
        <v>3</v>
      </c>
      <c r="D64">
        <v>3.9606315850195406</v>
      </c>
      <c r="E64">
        <v>0.8222933733906973</v>
      </c>
      <c r="F64">
        <v>0.74491054285312641</v>
      </c>
      <c r="G64">
        <v>0.98816008238957487</v>
      </c>
      <c r="H64">
        <v>0.29132717404547953</v>
      </c>
      <c r="I64">
        <v>0</v>
      </c>
      <c r="J64">
        <v>17.479630442728766</v>
      </c>
      <c r="K64">
        <v>0.29132717404547953</v>
      </c>
      <c r="L64">
        <v>-1.0000000000000002</v>
      </c>
      <c r="M64">
        <v>-1.0000000000000002</v>
      </c>
      <c r="N64">
        <v>5.8265434809095904</v>
      </c>
      <c r="O64">
        <v>22.428422110137888</v>
      </c>
      <c r="P64">
        <v>-0.42203590165757338</v>
      </c>
      <c r="Q64">
        <v>-1.6333916301948523</v>
      </c>
      <c r="R64">
        <v>-0.5604641321432946</v>
      </c>
      <c r="S64">
        <v>0.33333333333333315</v>
      </c>
      <c r="T64">
        <v>0.33966444698317949</v>
      </c>
      <c r="U64">
        <v>-0.11236515973988982</v>
      </c>
      <c r="V64">
        <v>-1.6594131750179625E-2</v>
      </c>
      <c r="W64">
        <v>10.10845259123856</v>
      </c>
      <c r="X64">
        <v>-0.1610237095397575</v>
      </c>
      <c r="Y64">
        <v>-1.0000000000000002</v>
      </c>
      <c r="Z64">
        <v>-1.0000000000000002</v>
      </c>
      <c r="AA64">
        <v>29.72277162293727</v>
      </c>
      <c r="AB64">
        <v>2.6255732332554949E-2</v>
      </c>
      <c r="AC64">
        <v>0.109104026635856</v>
      </c>
      <c r="AD64">
        <v>0.26813590430842893</v>
      </c>
      <c r="AE64">
        <v>20.174783163842008</v>
      </c>
      <c r="AF64">
        <v>0.36363636363636365</v>
      </c>
      <c r="AG64">
        <v>-1.0000000000000002</v>
      </c>
      <c r="AH64">
        <v>-1.0000000000000002</v>
      </c>
      <c r="AI64">
        <v>0</v>
      </c>
      <c r="AJ64">
        <v>-1.6594131750179625E-2</v>
      </c>
      <c r="AK64">
        <v>-3.9542957302281939E-3</v>
      </c>
      <c r="AL64">
        <v>7.7118445287370649E-2</v>
      </c>
      <c r="AM64">
        <v>6.9336616262309567E-2</v>
      </c>
      <c r="AN64">
        <v>-6.0040123113488247E-3</v>
      </c>
      <c r="AO64">
        <v>1.7136439279065987</v>
      </c>
      <c r="AP64">
        <v>0.23549191865313346</v>
      </c>
      <c r="AQ64">
        <v>27.588083033967333</v>
      </c>
      <c r="AR64">
        <v>0.54403848882644368</v>
      </c>
      <c r="AS64">
        <v>0.13030346450572214</v>
      </c>
      <c r="AT64">
        <v>-1.0000000000000002</v>
      </c>
      <c r="AU64">
        <v>-1.0000000000000002</v>
      </c>
      <c r="AV64">
        <v>0.42769595024628021</v>
      </c>
      <c r="AW64">
        <v>52.386685651728293</v>
      </c>
      <c r="AX64">
        <v>50.727272476710333</v>
      </c>
      <c r="AY64">
        <v>-1.2669230651433806E-2</v>
      </c>
      <c r="AZ64">
        <v>-21.209730233402873</v>
      </c>
      <c r="BA64">
        <v>1379.5204085064013</v>
      </c>
      <c r="CU64" t="e">
        <v>#N/A</v>
      </c>
      <c r="CV64" t="e">
        <v>#N/A</v>
      </c>
    </row>
    <row r="65" spans="1:100" x14ac:dyDescent="0.25">
      <c r="A65">
        <v>6443</v>
      </c>
      <c r="B65" t="s">
        <v>2101</v>
      </c>
      <c r="C65">
        <v>3</v>
      </c>
      <c r="D65">
        <v>3.5281142766406881</v>
      </c>
      <c r="E65">
        <v>0</v>
      </c>
      <c r="F65">
        <v>0.11669148683003844</v>
      </c>
      <c r="G65">
        <v>0.11669148683003844</v>
      </c>
      <c r="H65">
        <v>-0.24502132490373954</v>
      </c>
      <c r="I65">
        <v>0</v>
      </c>
      <c r="J65">
        <v>-14.701279494224373</v>
      </c>
      <c r="K65">
        <v>-0.24502132490373954</v>
      </c>
      <c r="L65">
        <v>-1</v>
      </c>
      <c r="M65">
        <v>-1</v>
      </c>
      <c r="N65">
        <v>-4.9004264980747907</v>
      </c>
      <c r="O65">
        <v>-11.056473730753645</v>
      </c>
      <c r="P65">
        <v>-0.28584492728049271</v>
      </c>
      <c r="Q65">
        <v>1.2834700769429606</v>
      </c>
      <c r="R65">
        <v>0.40498459986997698</v>
      </c>
      <c r="S65">
        <v>0.33333333333333304</v>
      </c>
      <c r="T65">
        <v>0.1883412518110982</v>
      </c>
      <c r="U65">
        <v>-8.8538519112516353E-2</v>
      </c>
      <c r="V65">
        <v>-1.7987221563722174E-2</v>
      </c>
      <c r="W65">
        <v>26.406806774877303</v>
      </c>
      <c r="X65">
        <v>0.15962642269353741</v>
      </c>
      <c r="Y65">
        <v>-1</v>
      </c>
      <c r="Z65">
        <v>-1</v>
      </c>
      <c r="AA65">
        <v>52.906352172153717</v>
      </c>
      <c r="AB65">
        <v>6.3356131950448882E-2</v>
      </c>
      <c r="AC65">
        <v>0.10941418749094758</v>
      </c>
      <c r="AD65">
        <v>0.34912089650673284</v>
      </c>
      <c r="AE65">
        <v>26.094560797406462</v>
      </c>
      <c r="AF65">
        <v>0.7857142857142857</v>
      </c>
      <c r="AG65">
        <v>-1</v>
      </c>
      <c r="AH65">
        <v>-1</v>
      </c>
      <c r="AI65">
        <v>0</v>
      </c>
      <c r="AJ65">
        <v>-1.7987221563722174E-2</v>
      </c>
      <c r="AK65">
        <v>0.14092611996934237</v>
      </c>
      <c r="AL65">
        <v>-0.1224951894920933</v>
      </c>
      <c r="AM65">
        <v>-5.668383611299678E-2</v>
      </c>
      <c r="AN65">
        <v>-0.10647652101519411</v>
      </c>
      <c r="AO65">
        <v>-0.71246530297820743</v>
      </c>
      <c r="AP65">
        <v>-3.2743889728403173</v>
      </c>
      <c r="AQ65">
        <v>11.70552728065292</v>
      </c>
      <c r="AR65">
        <v>0.41514884446819295</v>
      </c>
      <c r="AS65">
        <v>-8.5394902210202128E-2</v>
      </c>
      <c r="AT65">
        <v>-1</v>
      </c>
      <c r="AU65">
        <v>-1</v>
      </c>
      <c r="AV65">
        <v>0.52167608670001575</v>
      </c>
      <c r="AW65">
        <v>38.575489468559773</v>
      </c>
      <c r="AX65">
        <v>36.776767312187559</v>
      </c>
      <c r="AY65">
        <v>-4.3744116084441911E-2</v>
      </c>
      <c r="AZ65">
        <v>-36.44718545931751</v>
      </c>
      <c r="BA65">
        <v>1380.6050018567857</v>
      </c>
      <c r="CU65" t="e">
        <v>#N/A</v>
      </c>
      <c r="CV65" t="e">
        <v>#N/A</v>
      </c>
    </row>
    <row r="66" spans="1:100" x14ac:dyDescent="0.25">
      <c r="A66">
        <v>6502</v>
      </c>
      <c r="B66" t="s">
        <v>3346</v>
      </c>
      <c r="C66">
        <v>3</v>
      </c>
      <c r="D66">
        <v>5.3286913352581031</v>
      </c>
      <c r="E66">
        <v>-2.4788455862975615E-2</v>
      </c>
      <c r="F66">
        <v>-5.3048401304937695E-2</v>
      </c>
      <c r="G66">
        <v>-5.3048401304937695E-2</v>
      </c>
      <c r="H66">
        <v>0.43108532126547888</v>
      </c>
      <c r="I66">
        <v>0</v>
      </c>
      <c r="J66">
        <v>25.865119275928727</v>
      </c>
      <c r="K66">
        <v>0.43108532126547888</v>
      </c>
      <c r="L66">
        <v>-0.99999999999999989</v>
      </c>
      <c r="M66">
        <v>-0.99999999999999989</v>
      </c>
      <c r="N66">
        <v>8.6217064253095792</v>
      </c>
      <c r="O66">
        <v>31.140762209881903</v>
      </c>
      <c r="P66">
        <v>4.3650012319469897E-3</v>
      </c>
      <c r="Q66">
        <v>1.7339326070790495</v>
      </c>
      <c r="R66">
        <v>0.50903559989281799</v>
      </c>
      <c r="S66">
        <v>0.3333333333333332</v>
      </c>
      <c r="T66">
        <v>0.3333333333333332</v>
      </c>
      <c r="U66">
        <v>0.21765499323196363</v>
      </c>
      <c r="V66">
        <v>0.19689225574163044</v>
      </c>
      <c r="W66">
        <v>26.00514377499125</v>
      </c>
      <c r="X66">
        <v>2.287554852778825</v>
      </c>
      <c r="Y66">
        <v>-0.99999999999999989</v>
      </c>
      <c r="Z66">
        <v>-0.99999999999999989</v>
      </c>
      <c r="AA66">
        <v>60.988004931606959</v>
      </c>
      <c r="AB66">
        <v>0.20923568052080754</v>
      </c>
      <c r="AC66">
        <v>0.24055618994365974</v>
      </c>
      <c r="AD66">
        <v>0.23968464066999023</v>
      </c>
      <c r="AE66">
        <v>34.473825556722872</v>
      </c>
      <c r="AF66">
        <v>1</v>
      </c>
      <c r="AG66">
        <v>-0.99999999999999989</v>
      </c>
      <c r="AH66">
        <v>-0.99999999999999989</v>
      </c>
      <c r="AI66">
        <v>6.6485386686247552E-2</v>
      </c>
      <c r="AJ66">
        <v>0.19689225574163044</v>
      </c>
      <c r="AK66">
        <v>5.1991413480557462E-2</v>
      </c>
      <c r="AL66">
        <v>-8.4310112868317771E-2</v>
      </c>
      <c r="AM66">
        <v>-3.6822488608142266E-2</v>
      </c>
      <c r="AN66">
        <v>4.0652520119507388E-2</v>
      </c>
      <c r="AO66">
        <v>-0.66060514780076962</v>
      </c>
      <c r="AP66">
        <v>0.59476243864609557</v>
      </c>
      <c r="AQ66">
        <v>51.870263050920002</v>
      </c>
      <c r="AR66">
        <v>1.0812139156402605</v>
      </c>
      <c r="AS66">
        <v>2.7186401740443031</v>
      </c>
      <c r="AT66">
        <v>-0.99999999999999989</v>
      </c>
      <c r="AU66">
        <v>-0.99999999999999989</v>
      </c>
      <c r="AV66">
        <v>0.45598719858787912</v>
      </c>
      <c r="AW66">
        <v>92.723529580134965</v>
      </c>
      <c r="AX66">
        <v>113.74246288802297</v>
      </c>
      <c r="AY66">
        <v>0.21713452522393983</v>
      </c>
      <c r="AZ66">
        <v>-10.980133550697536</v>
      </c>
      <c r="BA66">
        <v>1409.3471610114534</v>
      </c>
      <c r="CU66" t="e">
        <v>#N/A</v>
      </c>
      <c r="CV66" t="e">
        <v>#N/A</v>
      </c>
    </row>
    <row r="67" spans="1:100" x14ac:dyDescent="0.25">
      <c r="A67">
        <v>6530</v>
      </c>
      <c r="B67" t="s">
        <v>3371</v>
      </c>
      <c r="C67">
        <v>3</v>
      </c>
      <c r="D67">
        <v>5.1241888931660142</v>
      </c>
      <c r="E67">
        <v>1.199021817925857E-2</v>
      </c>
      <c r="F67">
        <v>0.34985029400737622</v>
      </c>
      <c r="G67">
        <v>0.34985029400737622</v>
      </c>
      <c r="H67">
        <v>8.7428623756521037E-2</v>
      </c>
      <c r="I67">
        <v>0</v>
      </c>
      <c r="J67">
        <v>5.2457174253912653</v>
      </c>
      <c r="K67">
        <v>8.7428623756521037E-2</v>
      </c>
      <c r="L67">
        <v>-1.0000000000000002</v>
      </c>
      <c r="M67">
        <v>-1.0000000000000002</v>
      </c>
      <c r="N67">
        <v>1.7485724751304217</v>
      </c>
      <c r="O67">
        <v>10.719756612564659</v>
      </c>
      <c r="P67">
        <v>-0.22314183061741824</v>
      </c>
      <c r="Q67">
        <v>-0.54942392383553507</v>
      </c>
      <c r="R67">
        <v>-0.15676596063473874</v>
      </c>
      <c r="S67">
        <v>0.33333333333333343</v>
      </c>
      <c r="T67">
        <v>0.30838776846324317</v>
      </c>
      <c r="U67">
        <v>0.32696507361494509</v>
      </c>
      <c r="V67">
        <v>0</v>
      </c>
      <c r="W67">
        <v>35.250302066200021</v>
      </c>
      <c r="X67">
        <v>1.8372072076297454</v>
      </c>
      <c r="Y67">
        <v>-1.0000000000000002</v>
      </c>
      <c r="Z67">
        <v>-1.0000000000000002</v>
      </c>
      <c r="AA67">
        <v>84.326661961125808</v>
      </c>
      <c r="AB67">
        <v>0.35806684198805405</v>
      </c>
      <c r="AC67">
        <v>0.21764019179518271</v>
      </c>
      <c r="AD67">
        <v>0.40895548332797454</v>
      </c>
      <c r="AE67">
        <v>49.233125855560573</v>
      </c>
      <c r="AF67">
        <v>0.89473684210526316</v>
      </c>
      <c r="AG67">
        <v>-1.0000000000000002</v>
      </c>
      <c r="AH67">
        <v>-1.0000000000000002</v>
      </c>
      <c r="AI67">
        <v>0</v>
      </c>
      <c r="AJ67">
        <v>0</v>
      </c>
      <c r="AK67">
        <v>0.12097699642856664</v>
      </c>
      <c r="AL67">
        <v>-0.16427025632987555</v>
      </c>
      <c r="AM67">
        <v>0.10134746782699827</v>
      </c>
      <c r="AN67">
        <v>0.3188727173058421</v>
      </c>
      <c r="AO67">
        <v>3.1385716778177901</v>
      </c>
      <c r="AP67">
        <v>7.1504666509966723</v>
      </c>
      <c r="AQ67">
        <v>40.496019491591291</v>
      </c>
      <c r="AR67">
        <v>0.96868617541152224</v>
      </c>
      <c r="AS67">
        <v>1.9246358313862664</v>
      </c>
      <c r="AT67">
        <v>-1.0000000000000002</v>
      </c>
      <c r="AU67">
        <v>-1.0000000000000002</v>
      </c>
      <c r="AV67">
        <v>0.19308433337263739</v>
      </c>
      <c r="AW67">
        <v>102.19688522468718</v>
      </c>
      <c r="AX67">
        <v>102.19688522468718</v>
      </c>
      <c r="AY67">
        <v>0.40411721792871408</v>
      </c>
      <c r="AZ67">
        <v>45.090924694680993</v>
      </c>
      <c r="BA67">
        <v>1504.5467152147426</v>
      </c>
      <c r="CU67" t="e">
        <v>#N/A</v>
      </c>
      <c r="CV67" t="e">
        <v>#N/A</v>
      </c>
    </row>
    <row r="68" spans="1:100" x14ac:dyDescent="0.25">
      <c r="A68">
        <v>6695</v>
      </c>
      <c r="B68" t="s">
        <v>3513</v>
      </c>
      <c r="C68">
        <v>3</v>
      </c>
      <c r="D68">
        <v>3.7216299233996932</v>
      </c>
      <c r="E68">
        <v>-0.18210847468975661</v>
      </c>
      <c r="F68">
        <v>0.59573146430465018</v>
      </c>
      <c r="G68">
        <v>0.53349714317189301</v>
      </c>
      <c r="H68">
        <v>-1.8322687007513543E-2</v>
      </c>
      <c r="I68">
        <v>0</v>
      </c>
      <c r="J68">
        <v>-1.0993612204508147</v>
      </c>
      <c r="K68">
        <v>-1.8322687007513543E-2</v>
      </c>
      <c r="L68">
        <v>-0.99999999999999967</v>
      </c>
      <c r="M68">
        <v>-0.99999999999999967</v>
      </c>
      <c r="N68">
        <v>-0.36645374015027116</v>
      </c>
      <c r="O68">
        <v>3.155765846120778</v>
      </c>
      <c r="P68">
        <v>-12.615148921700337</v>
      </c>
      <c r="Q68">
        <v>-0.88376679663730895</v>
      </c>
      <c r="R68">
        <v>-1.6073928401019637</v>
      </c>
      <c r="S68">
        <v>0.33333333333333304</v>
      </c>
      <c r="T68">
        <v>0.51591324101013103</v>
      </c>
      <c r="U68">
        <v>0.37999596526258939</v>
      </c>
      <c r="V68">
        <v>0</v>
      </c>
      <c r="W68">
        <v>49.902609064542666</v>
      </c>
      <c r="X68">
        <v>2.5746996553032724</v>
      </c>
      <c r="Y68">
        <v>-0.99999999999999967</v>
      </c>
      <c r="Z68">
        <v>-0.99999999999999967</v>
      </c>
      <c r="AA68">
        <v>49.267622933316673</v>
      </c>
      <c r="AB68">
        <v>0.17853377585989896</v>
      </c>
      <c r="AC68">
        <v>-7.5185668996890165E-2</v>
      </c>
      <c r="AD68">
        <v>-8.3899972685489529E-2</v>
      </c>
      <c r="AE68">
        <v>0.97240670887596448</v>
      </c>
      <c r="AF68">
        <v>0.25</v>
      </c>
      <c r="AG68">
        <v>-0.99999999999999967</v>
      </c>
      <c r="AH68">
        <v>-0.99999999999999967</v>
      </c>
      <c r="AI68">
        <v>0</v>
      </c>
      <c r="AJ68">
        <v>0</v>
      </c>
      <c r="AK68">
        <v>1.2420993171162152E-3</v>
      </c>
      <c r="AL68">
        <v>1.6533994891663295E-2</v>
      </c>
      <c r="AM68">
        <v>-1.1695759382255734E-2</v>
      </c>
      <c r="AN68">
        <v>0.41399425484162772</v>
      </c>
      <c r="AO68">
        <v>-0.28618348797081228</v>
      </c>
      <c r="AP68">
        <v>10.432526345499014</v>
      </c>
      <c r="AQ68">
        <v>48.803247844091871</v>
      </c>
      <c r="AR68">
        <v>1.2292425396060538</v>
      </c>
      <c r="AS68">
        <v>2.5563769682957584</v>
      </c>
      <c r="AT68">
        <v>-0.99999999999999967</v>
      </c>
      <c r="AU68">
        <v>-0.99999999999999967</v>
      </c>
      <c r="AV68">
        <v>-1.0738956969300708</v>
      </c>
      <c r="AW68">
        <v>62.855915124936409</v>
      </c>
      <c r="AX68">
        <v>62.855915124936409</v>
      </c>
      <c r="AY68">
        <v>0.36286477326545452</v>
      </c>
      <c r="AZ68">
        <v>16.31832078379086</v>
      </c>
      <c r="BA68">
        <v>1414.2031077836739</v>
      </c>
      <c r="CU68" t="e">
        <v>#N/A</v>
      </c>
      <c r="CV68" t="e">
        <v>#N/A</v>
      </c>
    </row>
    <row r="69" spans="1:100" x14ac:dyDescent="0.25">
      <c r="A69">
        <v>6704</v>
      </c>
      <c r="B69" t="s">
        <v>3520</v>
      </c>
      <c r="C69">
        <v>3</v>
      </c>
      <c r="D69">
        <v>5.3016971041421499</v>
      </c>
      <c r="E69">
        <v>0</v>
      </c>
      <c r="F69">
        <v>0.45400545385442542</v>
      </c>
      <c r="G69">
        <v>0.45400545385442542</v>
      </c>
      <c r="H69">
        <v>-8.4608547630125701E-4</v>
      </c>
      <c r="I69">
        <v>0</v>
      </c>
      <c r="J69">
        <v>-5.0765128578072916E-2</v>
      </c>
      <c r="K69">
        <v>-8.4608547630125701E-4</v>
      </c>
      <c r="L69">
        <v>-1.0000000000000004</v>
      </c>
      <c r="M69">
        <v>-1.0000000000000004</v>
      </c>
      <c r="N69">
        <v>-1.6921709526025619E-2</v>
      </c>
      <c r="O69">
        <v>5.7049374294185036</v>
      </c>
      <c r="P69">
        <v>-0.34140408358979429</v>
      </c>
      <c r="Q69">
        <v>-6.0293958344442844E-3</v>
      </c>
      <c r="R69">
        <v>-0.10842604724012952</v>
      </c>
      <c r="S69">
        <v>0.24283281242762242</v>
      </c>
      <c r="T69">
        <v>0.22369020741230614</v>
      </c>
      <c r="U69">
        <v>0.32529715474126525</v>
      </c>
      <c r="V69">
        <v>3.4575227608356204E-3</v>
      </c>
      <c r="W69">
        <v>31.844951312733208</v>
      </c>
      <c r="X69">
        <v>1.6796597349252773</v>
      </c>
      <c r="Y69">
        <v>-1.0000000000000004</v>
      </c>
      <c r="Z69">
        <v>-1.0000000000000004</v>
      </c>
      <c r="AA69">
        <v>87.133186675871912</v>
      </c>
      <c r="AB69">
        <v>0.26041182449620026</v>
      </c>
      <c r="AC69">
        <v>0.57169631957342448</v>
      </c>
      <c r="AD69">
        <v>0.27582508413795143</v>
      </c>
      <c r="AE69">
        <v>55.396661410378783</v>
      </c>
      <c r="AF69">
        <v>0.53846153846153844</v>
      </c>
      <c r="AG69">
        <v>-1.0000000000000004</v>
      </c>
      <c r="AH69">
        <v>-1.0000000000000004</v>
      </c>
      <c r="AI69">
        <v>2.0287520981006724E-2</v>
      </c>
      <c r="AJ69">
        <v>3.4575227608356204E-3</v>
      </c>
      <c r="AK69">
        <v>0.42896027767013545</v>
      </c>
      <c r="AL69">
        <v>-0.15394501158372553</v>
      </c>
      <c r="AM69">
        <v>-2.0309750394948756E-2</v>
      </c>
      <c r="AN69">
        <v>0.1848909114321669</v>
      </c>
      <c r="AO69">
        <v>1.6370576284769569</v>
      </c>
      <c r="AP69">
        <v>3.8525477278855473</v>
      </c>
      <c r="AQ69">
        <v>31.794186184155151</v>
      </c>
      <c r="AR69">
        <v>0.79527769734202935</v>
      </c>
      <c r="AS69">
        <v>1.6788136494489763</v>
      </c>
      <c r="AT69">
        <v>-1.0000000000000004</v>
      </c>
      <c r="AU69">
        <v>-1.0000000000000004</v>
      </c>
      <c r="AV69">
        <v>0.34557940661429598</v>
      </c>
      <c r="AW69">
        <v>96.690671833175941</v>
      </c>
      <c r="AX69">
        <v>97.442174528879633</v>
      </c>
      <c r="AY69">
        <v>0.27056658301420672</v>
      </c>
      <c r="AZ69">
        <v>21.033521960727445</v>
      </c>
      <c r="BA69">
        <v>1423.8234171177587</v>
      </c>
      <c r="CU69" t="e">
        <v>#N/A</v>
      </c>
      <c r="CV69" t="e">
        <v>#N/A</v>
      </c>
    </row>
    <row r="845" spans="2:2" x14ac:dyDescent="0.25">
      <c r="B845" s="10"/>
    </row>
    <row r="1796" spans="2:2" x14ac:dyDescent="0.25">
      <c r="B1796" s="10"/>
    </row>
  </sheetData>
  <sortState ref="A3:FD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5" sqref="A5"/>
      <selection pane="bottomRight"/>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3579</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3703</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441</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1404.5247286498825</v>
      </c>
      <c r="BB3" s="17"/>
      <c r="CU3" t="e">
        <v>#N/A</v>
      </c>
      <c r="CV3" t="e">
        <v>#N/A</v>
      </c>
    </row>
    <row r="4" spans="1:100" x14ac:dyDescent="0.25">
      <c r="A4">
        <v>4</v>
      </c>
      <c r="B4" t="s">
        <v>442</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443</v>
      </c>
      <c r="C5" s="22">
        <v>3</v>
      </c>
      <c r="D5" s="17">
        <v>5.8391640432550016</v>
      </c>
      <c r="E5" s="17">
        <v>0</v>
      </c>
      <c r="F5" s="17">
        <v>1.356410570683293</v>
      </c>
      <c r="G5" s="17">
        <v>1.356410570683293</v>
      </c>
      <c r="H5" s="17">
        <v>0.39358259273954255</v>
      </c>
      <c r="I5" s="17">
        <v>3.5634131833809524E-3</v>
      </c>
      <c r="J5" s="17">
        <v>23.828760355375429</v>
      </c>
      <c r="K5" s="17">
        <v>0.3971460059229236</v>
      </c>
      <c r="L5" s="17">
        <v>-1.0000000000000009</v>
      </c>
      <c r="M5" s="17">
        <v>-1.0000000000000009</v>
      </c>
      <c r="N5" s="17">
        <v>7.942920118458475</v>
      </c>
      <c r="O5" s="17">
        <v>31.024334969313699</v>
      </c>
      <c r="P5" s="17">
        <v>-9.4549036696170166E-2</v>
      </c>
      <c r="Q5" s="17">
        <v>-1.3145971781693759</v>
      </c>
      <c r="R5" s="17">
        <v>-0.43752735707574797</v>
      </c>
      <c r="S5" s="17">
        <v>0.33333333333333337</v>
      </c>
      <c r="T5" s="17">
        <v>0.33333333333333337</v>
      </c>
      <c r="U5" s="17">
        <v>0.34503170132874639</v>
      </c>
      <c r="V5" s="17">
        <v>0.36209099727631999</v>
      </c>
      <c r="W5" s="17">
        <v>39.065734373952367</v>
      </c>
      <c r="X5" s="17">
        <v>3.8221934497166505</v>
      </c>
      <c r="Y5" s="17">
        <v>-1.0000000000000009</v>
      </c>
      <c r="Z5" s="17">
        <v>-1.0000000000000009</v>
      </c>
      <c r="AA5" s="17">
        <v>69.306083021773503</v>
      </c>
      <c r="AB5" s="17">
        <v>0.1714263682250694</v>
      </c>
      <c r="AC5" s="17">
        <v>3.7289332558596525E-2</v>
      </c>
      <c r="AD5" s="17">
        <v>0.4048418193142721</v>
      </c>
      <c r="AE5" s="17">
        <v>30.677876004896895</v>
      </c>
      <c r="AF5" s="17">
        <v>0.8666666666666667</v>
      </c>
      <c r="AG5" s="17">
        <v>-1.0000000000000009</v>
      </c>
      <c r="AH5" s="17">
        <v>-1.0000000000000009</v>
      </c>
      <c r="AI5" s="17">
        <v>1.3333653904305208E-2</v>
      </c>
      <c r="AJ5" s="17">
        <v>0.36209099727631999</v>
      </c>
      <c r="AK5" s="17">
        <v>0.11744088861510721</v>
      </c>
      <c r="AL5" s="17">
        <v>-0.10308935448614956</v>
      </c>
      <c r="AM5" s="17">
        <v>0.24587589989715644</v>
      </c>
      <c r="AN5" s="17">
        <v>6.4414053002294774E-2</v>
      </c>
      <c r="AO5" s="17">
        <v>6.7341019405044467</v>
      </c>
      <c r="AP5" s="17">
        <v>1.0949045526266228</v>
      </c>
      <c r="AQ5" s="17">
        <v>62.894494729327839</v>
      </c>
      <c r="AR5" s="17">
        <v>1.3737893652717335</v>
      </c>
      <c r="AS5" s="17">
        <v>4.2193394556395747</v>
      </c>
      <c r="AT5" s="17">
        <v>-1.0000000000000009</v>
      </c>
      <c r="AU5" s="17">
        <v>-1.0000000000000009</v>
      </c>
      <c r="AV5" s="17">
        <v>0.91888321360754344</v>
      </c>
      <c r="AW5" s="17">
        <v>101.42532254371392</v>
      </c>
      <c r="AX5" s="17">
        <v>137.90109534943193</v>
      </c>
      <c r="AY5" s="17">
        <v>-5.6006381801368084E-2</v>
      </c>
      <c r="AZ5" s="17">
        <v>-32.814704848143244</v>
      </c>
      <c r="BA5" s="22">
        <v>1455.0847921375246</v>
      </c>
      <c r="BB5" s="17"/>
      <c r="CU5" t="e">
        <v>#N/A</v>
      </c>
      <c r="CV5" t="e">
        <v>#N/A</v>
      </c>
    </row>
    <row r="6" spans="1:100" x14ac:dyDescent="0.25">
      <c r="A6">
        <v>11</v>
      </c>
      <c r="B6" t="s">
        <v>444</v>
      </c>
      <c r="C6" s="22">
        <v>3</v>
      </c>
      <c r="D6" s="17">
        <v>4.2962005769956715</v>
      </c>
      <c r="E6" s="17">
        <v>0</v>
      </c>
      <c r="F6" s="17">
        <v>-1.2227388140321362</v>
      </c>
      <c r="G6" s="17">
        <v>-1.2227388140321362</v>
      </c>
      <c r="H6" s="17">
        <v>0.15549364187841838</v>
      </c>
      <c r="I6" s="17">
        <v>-1.6706890866628767E-2</v>
      </c>
      <c r="J6" s="17">
        <v>8.3272050607073798</v>
      </c>
      <c r="K6" s="17">
        <v>0.13878675101178967</v>
      </c>
      <c r="L6" s="17">
        <v>-1.0000000000000004</v>
      </c>
      <c r="M6" s="17">
        <v>-1.0000000000000004</v>
      </c>
      <c r="N6" s="17">
        <v>2.7757350202357918</v>
      </c>
      <c r="O6" s="17">
        <v>11.40066682367091</v>
      </c>
      <c r="P6" s="17">
        <v>0.80785486068771073</v>
      </c>
      <c r="Q6" s="17">
        <v>3.8483531560509863</v>
      </c>
      <c r="R6" s="17">
        <v>1.394694461981691</v>
      </c>
      <c r="S6" s="17">
        <v>0.33333333333333393</v>
      </c>
      <c r="T6" s="17">
        <v>0.33333333333333393</v>
      </c>
      <c r="U6" s="17">
        <v>0.35884111676177111</v>
      </c>
      <c r="V6" s="17">
        <v>0.3414016280683505</v>
      </c>
      <c r="W6" s="17">
        <v>49.124906419399963</v>
      </c>
      <c r="X6" s="17">
        <v>4.0116541511120651</v>
      </c>
      <c r="Y6" s="17">
        <v>-1.0000000000000004</v>
      </c>
      <c r="Z6" s="17">
        <v>-1.0000000000000004</v>
      </c>
      <c r="AA6" s="17">
        <v>90.283293831093687</v>
      </c>
      <c r="AB6" s="17">
        <v>0.28762472296829888</v>
      </c>
      <c r="AC6" s="17">
        <v>0.34089316834901939</v>
      </c>
      <c r="AD6" s="17">
        <v>0.16675596767692072</v>
      </c>
      <c r="AE6" s="17">
        <v>39.763692949711974</v>
      </c>
      <c r="AF6" s="17">
        <v>0.76923076923076927</v>
      </c>
      <c r="AG6" s="17">
        <v>-1.0000000000000004</v>
      </c>
      <c r="AH6" s="17">
        <v>-1.0000000000000004</v>
      </c>
      <c r="AI6" s="17">
        <v>1.8490138284971334E-2</v>
      </c>
      <c r="AJ6" s="17">
        <v>0.3414016280683505</v>
      </c>
      <c r="AK6" s="17">
        <v>-3.3721423404663685E-3</v>
      </c>
      <c r="AL6" s="17">
        <v>0.11544330210954408</v>
      </c>
      <c r="AM6" s="17">
        <v>4.6336967013052316E-2</v>
      </c>
      <c r="AN6" s="17">
        <v>0.29560543515895332</v>
      </c>
      <c r="AO6" s="17">
        <v>1.1415634636239769</v>
      </c>
      <c r="AP6" s="17">
        <v>7.967352389521551</v>
      </c>
      <c r="AQ6" s="17">
        <v>57.452111480107341</v>
      </c>
      <c r="AR6" s="17">
        <v>1.3669094114967888</v>
      </c>
      <c r="AS6" s="17">
        <v>4.1504409021238517</v>
      </c>
      <c r="AT6" s="17">
        <v>-1.0000000000000004</v>
      </c>
      <c r="AU6" s="17">
        <v>-1.0000000000000004</v>
      </c>
      <c r="AV6" s="17">
        <v>0.17195564794955376</v>
      </c>
      <c r="AW6" s="17">
        <v>109.65131304428606</v>
      </c>
      <c r="AX6" s="17">
        <v>144.16127861682043</v>
      </c>
      <c r="AY6" s="17">
        <v>0.27346880472686436</v>
      </c>
      <c r="AZ6" s="17">
        <v>14.451098700359651</v>
      </c>
      <c r="BA6" s="22">
        <v>1585.8045103711386</v>
      </c>
      <c r="BB6" s="17"/>
      <c r="CU6" t="e">
        <v>#N/A</v>
      </c>
      <c r="CV6" t="e">
        <v>#N/A</v>
      </c>
    </row>
    <row r="7" spans="1:100" x14ac:dyDescent="0.25">
      <c r="A7">
        <v>16</v>
      </c>
      <c r="B7" t="s">
        <v>445</v>
      </c>
      <c r="C7" s="22">
        <v>3</v>
      </c>
      <c r="D7" s="17">
        <v>5.5509380831867796</v>
      </c>
      <c r="E7" s="17">
        <v>5.1200342294309645E-3</v>
      </c>
      <c r="F7" s="17">
        <v>13.958826451161155</v>
      </c>
      <c r="G7" s="17">
        <v>13.958826451161155</v>
      </c>
      <c r="H7" s="17">
        <v>0.10133199426819965</v>
      </c>
      <c r="I7" s="17">
        <v>-1.1386155136181457E-2</v>
      </c>
      <c r="J7" s="17">
        <v>5.3967503479210963</v>
      </c>
      <c r="K7" s="17">
        <v>8.9945839132018215E-2</v>
      </c>
      <c r="L7" s="17">
        <v>-1.0000000000000004</v>
      </c>
      <c r="M7" s="17">
        <v>-1.0000000000000004</v>
      </c>
      <c r="N7" s="17">
        <v>1.7989167826403649</v>
      </c>
      <c r="O7" s="17">
        <v>24.906514882269054</v>
      </c>
      <c r="P7" s="17">
        <v>0.75047921997215106</v>
      </c>
      <c r="Q7" s="17">
        <v>50.652110027823191</v>
      </c>
      <c r="R7" s="17">
        <v>16.749612304638664</v>
      </c>
      <c r="S7" s="17">
        <v>0.33333333333333331</v>
      </c>
      <c r="T7" s="17">
        <v>0.33333333333333331</v>
      </c>
      <c r="U7" s="17">
        <v>0.13587487902249357</v>
      </c>
      <c r="V7" s="17">
        <v>6.9973787067376947E-2</v>
      </c>
      <c r="W7" s="17">
        <v>31.302779744980771</v>
      </c>
      <c r="X7" s="17">
        <v>1.5400630660288841</v>
      </c>
      <c r="Y7" s="17">
        <v>-1.0000000000000004</v>
      </c>
      <c r="Z7" s="17">
        <v>-1.0000000000000004</v>
      </c>
      <c r="AA7" s="17">
        <v>94.310984011301244</v>
      </c>
      <c r="AB7" s="17">
        <v>0.2275546113198921</v>
      </c>
      <c r="AC7" s="17">
        <v>0.38031709714632816</v>
      </c>
      <c r="AD7" s="17">
        <v>0.31730013076741526</v>
      </c>
      <c r="AE7" s="17">
        <v>46.258591961681823</v>
      </c>
      <c r="AF7" s="17">
        <v>0.8</v>
      </c>
      <c r="AG7" s="17">
        <v>-1.0000000000000004</v>
      </c>
      <c r="AH7" s="17">
        <v>-1.0000000000000004</v>
      </c>
      <c r="AI7" s="17">
        <v>0.4926177474139406</v>
      </c>
      <c r="AJ7" s="17">
        <v>6.9973787067376947E-2</v>
      </c>
      <c r="AK7" s="17">
        <v>5.8802583697139796E-2</v>
      </c>
      <c r="AL7" s="17">
        <v>-0.20502211732221193</v>
      </c>
      <c r="AM7" s="17">
        <v>0.11631352746414544</v>
      </c>
      <c r="AN7" s="17">
        <v>-6.8263971178379651E-2</v>
      </c>
      <c r="AO7" s="17">
        <v>3.2018511050893337</v>
      </c>
      <c r="AP7" s="17">
        <v>-2.7317098660705508</v>
      </c>
      <c r="AQ7" s="17">
        <v>36.69953009290186</v>
      </c>
      <c r="AR7" s="17">
        <v>0.87251533275653725</v>
      </c>
      <c r="AS7" s="17">
        <v>1.630008905160903</v>
      </c>
      <c r="AT7" s="17">
        <v>-1.0000000000000004</v>
      </c>
      <c r="AU7" s="17">
        <v>-1.0000000000000004</v>
      </c>
      <c r="AV7" s="17">
        <v>30.708438755799808</v>
      </c>
      <c r="AW7" s="17">
        <v>116.48578902749973</v>
      </c>
      <c r="AX7" s="17">
        <v>133.33552268251628</v>
      </c>
      <c r="AY7" s="17">
        <v>0.32993169097716246</v>
      </c>
      <c r="AZ7" s="17">
        <v>52.124900460672627</v>
      </c>
      <c r="BA7" s="22">
        <v>1666.2311101366947</v>
      </c>
      <c r="BB7" s="17"/>
      <c r="CU7" t="e">
        <v>#N/A</v>
      </c>
      <c r="CV7" t="e">
        <v>#N/A</v>
      </c>
    </row>
    <row r="8" spans="1:100" x14ac:dyDescent="0.25">
      <c r="A8">
        <v>20</v>
      </c>
      <c r="B8" t="s">
        <v>446</v>
      </c>
      <c r="C8" s="22">
        <v>3</v>
      </c>
      <c r="D8" s="17">
        <v>5.3251494562533903</v>
      </c>
      <c r="E8" s="17">
        <v>-3.9640470264973443E-2</v>
      </c>
      <c r="F8" s="17">
        <v>-0.14848126445733925</v>
      </c>
      <c r="G8" s="17">
        <v>-0.16014718815688569</v>
      </c>
      <c r="H8" s="17">
        <v>0.77396199080708283</v>
      </c>
      <c r="I8" s="17">
        <v>0</v>
      </c>
      <c r="J8" s="17">
        <v>46.437719448424971</v>
      </c>
      <c r="K8" s="17">
        <v>0.77396199080708283</v>
      </c>
      <c r="L8" s="17">
        <v>-1.0000000000000024</v>
      </c>
      <c r="M8" s="17">
        <v>-1.0000000000000024</v>
      </c>
      <c r="N8" s="17">
        <v>15.479239816141657</v>
      </c>
      <c r="O8" s="17">
        <v>51.602721716521465</v>
      </c>
      <c r="P8" s="17">
        <v>-0.52144315074185821</v>
      </c>
      <c r="Q8" s="17">
        <v>1.3147644628506332</v>
      </c>
      <c r="R8" s="17">
        <v>0.28814241344031932</v>
      </c>
      <c r="S8" s="17">
        <v>0.33469293310821047</v>
      </c>
      <c r="T8" s="17">
        <v>0.36455557618273299</v>
      </c>
      <c r="U8" s="17">
        <v>0.66976222841601019</v>
      </c>
      <c r="V8" s="17">
        <v>0.18716316958990759</v>
      </c>
      <c r="W8" s="17">
        <v>31.288476659591169</v>
      </c>
      <c r="X8" s="17">
        <v>3.7598466268619513</v>
      </c>
      <c r="Y8" s="17">
        <v>-1.0000000000000024</v>
      </c>
      <c r="Z8" s="17">
        <v>-1.0000000000000024</v>
      </c>
      <c r="AA8" s="17">
        <v>73.590883609740729</v>
      </c>
      <c r="AB8" s="17">
        <v>-4.2984080486474341E-2</v>
      </c>
      <c r="AC8" s="17">
        <v>0.65156249670107402</v>
      </c>
      <c r="AD8" s="17">
        <v>0.23170687451958549</v>
      </c>
      <c r="AE8" s="17">
        <v>42.014264536709263</v>
      </c>
      <c r="AF8" s="17">
        <v>0.8</v>
      </c>
      <c r="AG8" s="17">
        <v>-1.0000000000000024</v>
      </c>
      <c r="AH8" s="17">
        <v>-1.0000000000000024</v>
      </c>
      <c r="AI8" s="17">
        <v>0</v>
      </c>
      <c r="AJ8" s="17">
        <v>0.18716316958990759</v>
      </c>
      <c r="AK8" s="17">
        <v>-0.2665564743836128</v>
      </c>
      <c r="AL8" s="17">
        <v>0.23147942335752331</v>
      </c>
      <c r="AM8" s="17">
        <v>0.97564015989787245</v>
      </c>
      <c r="AN8" s="17">
        <v>-0.16871260228987667</v>
      </c>
      <c r="AO8" s="17">
        <v>23.058221625528745</v>
      </c>
      <c r="AP8" s="17">
        <v>-3.0604179404593008</v>
      </c>
      <c r="AQ8" s="17">
        <v>77.726196108016126</v>
      </c>
      <c r="AR8" s="17">
        <v>1.556173907296861</v>
      </c>
      <c r="AS8" s="17">
        <v>4.5338086176690346</v>
      </c>
      <c r="AT8" s="17">
        <v>-1.0000000000000024</v>
      </c>
      <c r="AU8" s="17">
        <v>-1.0000000000000024</v>
      </c>
      <c r="AV8" s="17">
        <v>0.12799522528343366</v>
      </c>
      <c r="AW8" s="17">
        <v>122.13318738580287</v>
      </c>
      <c r="AX8" s="17">
        <v>140.84950434479359</v>
      </c>
      <c r="AY8" s="17">
        <v>0.38464435763614119</v>
      </c>
      <c r="AZ8" s="17">
        <v>36.28522133421481</v>
      </c>
      <c r="BA8" s="22">
        <v>1545.5734221115331</v>
      </c>
      <c r="BB8" s="17"/>
      <c r="CU8" t="e">
        <v>#N/A</v>
      </c>
      <c r="CV8" t="e">
        <v>#N/A</v>
      </c>
    </row>
    <row r="9" spans="1:100" x14ac:dyDescent="0.25">
      <c r="A9">
        <v>21</v>
      </c>
      <c r="B9" t="s">
        <v>447</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1475.232488759787</v>
      </c>
      <c r="BB9" s="17"/>
      <c r="CU9" t="e">
        <v>#N/A</v>
      </c>
      <c r="CV9" t="e">
        <v>#N/A</v>
      </c>
    </row>
    <row r="10" spans="1:100" x14ac:dyDescent="0.25">
      <c r="A10">
        <v>25</v>
      </c>
      <c r="B10" t="s">
        <v>448</v>
      </c>
      <c r="C10" s="22">
        <v>3</v>
      </c>
      <c r="D10" s="17">
        <v>4.3584980165746829</v>
      </c>
      <c r="E10" s="17">
        <v>0</v>
      </c>
      <c r="F10" s="17">
        <v>-0.80727461434397552</v>
      </c>
      <c r="G10" s="17">
        <v>-0.80727461434397552</v>
      </c>
      <c r="H10" s="17">
        <v>0.40157076465977842</v>
      </c>
      <c r="I10" s="17">
        <v>-1.9301657158646818E-2</v>
      </c>
      <c r="J10" s="17">
        <v>22.936146450067881</v>
      </c>
      <c r="K10" s="17">
        <v>0.38226910750113152</v>
      </c>
      <c r="L10" s="17">
        <v>-1.0000000000000018</v>
      </c>
      <c r="M10" s="17">
        <v>-1.0000000000000018</v>
      </c>
      <c r="N10" s="17">
        <v>7.6453821500226296</v>
      </c>
      <c r="O10" s="17">
        <v>26.487369852298585</v>
      </c>
      <c r="P10" s="17">
        <v>-6.6246476085560946E-2</v>
      </c>
      <c r="Q10" s="17">
        <v>-3.1562854224788475</v>
      </c>
      <c r="R10" s="17">
        <v>-1.1099088985621144</v>
      </c>
      <c r="S10" s="17">
        <v>0.33333333333333381</v>
      </c>
      <c r="T10" s="17">
        <v>0.33333333333333381</v>
      </c>
      <c r="U10" s="17">
        <v>0.3483602685866885</v>
      </c>
      <c r="V10" s="17">
        <v>2.7597836478236784E-2</v>
      </c>
      <c r="W10" s="17">
        <v>26.414226569218457</v>
      </c>
      <c r="X10" s="17">
        <v>1.8434256523817112</v>
      </c>
      <c r="Y10" s="17">
        <v>-1.0000000000000018</v>
      </c>
      <c r="Z10" s="17">
        <v>-1.0000000000000018</v>
      </c>
      <c r="AA10" s="17">
        <v>62.13306024068477</v>
      </c>
      <c r="AB10" s="17">
        <v>0.21760327984117211</v>
      </c>
      <c r="AC10" s="17">
        <v>0.23155794318940193</v>
      </c>
      <c r="AD10" s="17">
        <v>0.28741362836999484</v>
      </c>
      <c r="AE10" s="17">
        <v>36.828742570028439</v>
      </c>
      <c r="AF10" s="17">
        <v>0.7857142857142857</v>
      </c>
      <c r="AG10" s="17">
        <v>-1.0000000000000018</v>
      </c>
      <c r="AH10" s="17">
        <v>-1.0000000000000018</v>
      </c>
      <c r="AI10" s="17">
        <v>-5.1023461620077086E-2</v>
      </c>
      <c r="AJ10" s="17">
        <v>2.7597836478236784E-2</v>
      </c>
      <c r="AK10" s="17">
        <v>0.11005579548422942</v>
      </c>
      <c r="AL10" s="17">
        <v>0.13869305480231231</v>
      </c>
      <c r="AM10" s="17">
        <v>0.26620403586431579</v>
      </c>
      <c r="AN10" s="17">
        <v>0.20037348519572368</v>
      </c>
      <c r="AO10" s="17">
        <v>7.20537987402904</v>
      </c>
      <c r="AP10" s="17">
        <v>5.7028024039046548</v>
      </c>
      <c r="AQ10" s="17">
        <v>49.35037301928633</v>
      </c>
      <c r="AR10" s="17">
        <v>1.0426247717315935</v>
      </c>
      <c r="AS10" s="17">
        <v>2.2256947598828423</v>
      </c>
      <c r="AT10" s="17">
        <v>-1.0000000000000018</v>
      </c>
      <c r="AU10" s="17">
        <v>-1.0000000000000018</v>
      </c>
      <c r="AV10" s="17">
        <v>-1.9171835129060901</v>
      </c>
      <c r="AW10" s="17">
        <v>94.323232496887982</v>
      </c>
      <c r="AX10" s="17">
        <v>96.062546912310182</v>
      </c>
      <c r="AY10" s="17">
        <v>0.15582840658414565</v>
      </c>
      <c r="AZ10" s="17">
        <v>-2.2207627429856003</v>
      </c>
      <c r="BA10" s="22">
        <v>1588.5776521545936</v>
      </c>
      <c r="BB10" s="17"/>
      <c r="CU10" t="e">
        <v>#N/A</v>
      </c>
      <c r="CV10" t="e">
        <v>#N/A</v>
      </c>
    </row>
    <row r="11" spans="1:100" x14ac:dyDescent="0.25">
      <c r="A11">
        <v>27</v>
      </c>
      <c r="B11" t="s">
        <v>449</v>
      </c>
      <c r="C11" s="22">
        <v>3</v>
      </c>
      <c r="D11" s="17">
        <v>5.2842803772846709</v>
      </c>
      <c r="E11" s="17">
        <v>-0.10276609719886656</v>
      </c>
      <c r="F11" s="17">
        <v>4.8390060392525536</v>
      </c>
      <c r="G11" s="17">
        <v>4.8197898347125152</v>
      </c>
      <c r="H11" s="17">
        <v>0.18075846739854823</v>
      </c>
      <c r="I11" s="17">
        <v>0</v>
      </c>
      <c r="J11" s="17">
        <v>10.845508043912893</v>
      </c>
      <c r="K11" s="17">
        <v>0.18075846739854823</v>
      </c>
      <c r="L11" s="17">
        <v>-0.99999999999999911</v>
      </c>
      <c r="M11" s="17">
        <v>-0.99999999999999911</v>
      </c>
      <c r="N11" s="17">
        <v>3.6151693479709675</v>
      </c>
      <c r="O11" s="17">
        <v>20.949578255910083</v>
      </c>
      <c r="P11" s="17">
        <v>-4.157230648122192E-2</v>
      </c>
      <c r="Q11" s="17">
        <v>24.237327948184333</v>
      </c>
      <c r="R11" s="17">
        <v>7.8846288046413751</v>
      </c>
      <c r="S11" s="17">
        <v>0.33333333333333315</v>
      </c>
      <c r="T11" s="17">
        <v>0.33333333333333315</v>
      </c>
      <c r="U11" s="17">
        <v>0.34031551867274268</v>
      </c>
      <c r="V11" s="17">
        <v>0.17561926309136205</v>
      </c>
      <c r="W11" s="17">
        <v>40.073719241288892</v>
      </c>
      <c r="X11" s="17">
        <v>2.9008858525072587</v>
      </c>
      <c r="Y11" s="17">
        <v>-0.99999999999999911</v>
      </c>
      <c r="Z11" s="17">
        <v>-0.99999999999999911</v>
      </c>
      <c r="AA11" s="17">
        <v>104.97839900430931</v>
      </c>
      <c r="AB11" s="17">
        <v>0.39604848567383122</v>
      </c>
      <c r="AC11" s="17">
        <v>0.34110138411331337</v>
      </c>
      <c r="AD11" s="17">
        <v>0.40325114938043705</v>
      </c>
      <c r="AE11" s="17">
        <v>57.020050958379073</v>
      </c>
      <c r="AF11" s="17">
        <v>0.8666666666666667</v>
      </c>
      <c r="AG11" s="17">
        <v>-0.99999999999999911</v>
      </c>
      <c r="AH11" s="17">
        <v>-0.99999999999999911</v>
      </c>
      <c r="AI11" s="17">
        <v>6.9843717379615478E-2</v>
      </c>
      <c r="AJ11" s="17">
        <v>0.17561926309136205</v>
      </c>
      <c r="AK11" s="17">
        <v>0.18476941685867337</v>
      </c>
      <c r="AL11" s="17">
        <v>-0.16136664502653847</v>
      </c>
      <c r="AM11" s="17">
        <v>-0.10695416981934862</v>
      </c>
      <c r="AN11" s="17">
        <v>-5.7814377374452455E-2</v>
      </c>
      <c r="AO11" s="17">
        <v>-1.7500071611903487</v>
      </c>
      <c r="AP11" s="17">
        <v>-2.2521926594940043</v>
      </c>
      <c r="AQ11" s="17">
        <v>50.919227285201771</v>
      </c>
      <c r="AR11" s="17">
        <v>1.182601448430771</v>
      </c>
      <c r="AS11" s="17">
        <v>3.081644319905807</v>
      </c>
      <c r="AT11" s="17">
        <v>-0.99999999999999911</v>
      </c>
      <c r="AU11" s="17">
        <v>-0.99999999999999911</v>
      </c>
      <c r="AV11" s="17">
        <v>12.704418639353886</v>
      </c>
      <c r="AW11" s="17">
        <v>123.67578460072541</v>
      </c>
      <c r="AX11" s="17">
        <v>142.63458525745395</v>
      </c>
      <c r="AY11" s="17">
        <v>0.31034085886497309</v>
      </c>
      <c r="AZ11" s="17">
        <v>36.851591699888274</v>
      </c>
      <c r="BA11" s="22">
        <v>1572.3936557762481</v>
      </c>
      <c r="BB11" s="17"/>
      <c r="CU11" t="e">
        <v>#N/A</v>
      </c>
      <c r="CV11" t="e">
        <v>#N/A</v>
      </c>
    </row>
    <row r="12" spans="1:100" x14ac:dyDescent="0.25">
      <c r="A12">
        <v>28</v>
      </c>
      <c r="B12" t="s">
        <v>450</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1454.3574185051375</v>
      </c>
      <c r="BB12" s="17"/>
      <c r="CU12" t="e">
        <v>#N/A</v>
      </c>
      <c r="CV12" t="e">
        <v>#N/A</v>
      </c>
    </row>
    <row r="13" spans="1:100" x14ac:dyDescent="0.25">
      <c r="A13">
        <v>31</v>
      </c>
      <c r="B13" t="s">
        <v>451</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452</v>
      </c>
      <c r="C14" s="22">
        <v>3</v>
      </c>
      <c r="D14" s="17">
        <v>4.8756148153098131</v>
      </c>
      <c r="E14" s="17">
        <v>-0.38602966774283165</v>
      </c>
      <c r="F14" s="17">
        <v>9.1884499261956396</v>
      </c>
      <c r="G14" s="17">
        <v>9.0832972587677361</v>
      </c>
      <c r="H14" s="17">
        <v>0.2689996987902451</v>
      </c>
      <c r="I14" s="17">
        <v>0</v>
      </c>
      <c r="J14" s="17">
        <v>16.139981927414702</v>
      </c>
      <c r="K14" s="17">
        <v>0.2689996987902451</v>
      </c>
      <c r="L14" s="17">
        <v>-1.0000000000000007</v>
      </c>
      <c r="M14" s="17">
        <v>-1.0000000000000007</v>
      </c>
      <c r="N14" s="17">
        <v>5.3799939758048989</v>
      </c>
      <c r="O14" s="17">
        <v>30.098894001492241</v>
      </c>
      <c r="P14" s="17">
        <v>-1.1453276546078923</v>
      </c>
      <c r="Q14" s="17">
        <v>18.247843562939146</v>
      </c>
      <c r="R14" s="17">
        <v>5.8783802651372108</v>
      </c>
      <c r="S14" s="17">
        <v>0.33333333333333331</v>
      </c>
      <c r="T14" s="17">
        <v>0.33333333333333331</v>
      </c>
      <c r="U14" s="17">
        <v>0.34437941465880345</v>
      </c>
      <c r="V14" s="17">
        <v>0.48126457081733864</v>
      </c>
      <c r="W14" s="17">
        <v>48.932438134102561</v>
      </c>
      <c r="X14" s="17">
        <v>4.6627720514156676</v>
      </c>
      <c r="Y14" s="17">
        <v>-1.0000000000000007</v>
      </c>
      <c r="Z14" s="17">
        <v>-1.0000000000000007</v>
      </c>
      <c r="AA14" s="17">
        <v>110.92248848930016</v>
      </c>
      <c r="AB14" s="17">
        <v>0.2592799220342516</v>
      </c>
      <c r="AC14" s="17">
        <v>0.4965239297284012</v>
      </c>
      <c r="AD14" s="17">
        <v>0.3664295500385551</v>
      </c>
      <c r="AE14" s="17">
        <v>56.111670090060414</v>
      </c>
      <c r="AF14" s="17">
        <v>1</v>
      </c>
      <c r="AG14" s="17">
        <v>-1.0000000000000007</v>
      </c>
      <c r="AH14" s="17">
        <v>-1.0000000000000007</v>
      </c>
      <c r="AI14" s="17">
        <v>8.7548335084360329E-2</v>
      </c>
      <c r="AJ14" s="17">
        <v>0.48126457081733864</v>
      </c>
      <c r="AK14" s="17">
        <v>0.14255599004563776</v>
      </c>
      <c r="AL14" s="17">
        <v>0.28175190265471722</v>
      </c>
      <c r="AM14" s="17">
        <v>0.17500521428822338</v>
      </c>
      <c r="AN14" s="17">
        <v>1.2133401287340896E-3</v>
      </c>
      <c r="AO14" s="17">
        <v>5.0879103074337735</v>
      </c>
      <c r="AP14" s="17">
        <v>1.439093016491938</v>
      </c>
      <c r="AQ14" s="17">
        <v>65.072420061517249</v>
      </c>
      <c r="AR14" s="17">
        <v>1.4923106521428093</v>
      </c>
      <c r="AS14" s="17">
        <v>4.9317717502059146</v>
      </c>
      <c r="AT14" s="17">
        <v>-1.0000000000000007</v>
      </c>
      <c r="AU14" s="17">
        <v>-1.0000000000000007</v>
      </c>
      <c r="AV14" s="17">
        <v>14.961677523904942</v>
      </c>
      <c r="AW14" s="17">
        <v>142.46047550728437</v>
      </c>
      <c r="AX14" s="17">
        <v>192.33789929070534</v>
      </c>
      <c r="AY14" s="17">
        <v>0.54148086923465444</v>
      </c>
      <c r="AZ14" s="17">
        <v>48.681803575931234</v>
      </c>
      <c r="BA14" s="22">
        <v>1699.7107083360261</v>
      </c>
      <c r="BB14" s="17"/>
      <c r="CU14" t="e">
        <v>#N/A</v>
      </c>
      <c r="CV14" t="e">
        <v>#N/A</v>
      </c>
    </row>
    <row r="15" spans="1:100" x14ac:dyDescent="0.25">
      <c r="A15">
        <v>34</v>
      </c>
      <c r="B15" t="s">
        <v>453</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1490.2931565177905</v>
      </c>
      <c r="BB15" s="17"/>
      <c r="CU15" t="e">
        <v>#N/A</v>
      </c>
      <c r="CV15" t="e">
        <v>#N/A</v>
      </c>
    </row>
    <row r="16" spans="1:100" x14ac:dyDescent="0.25">
      <c r="A16">
        <v>41</v>
      </c>
      <c r="B16" t="s">
        <v>454</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1465.781107623008</v>
      </c>
      <c r="BB16" s="17"/>
      <c r="CU16" t="e">
        <v>#N/A</v>
      </c>
      <c r="CV16" t="e">
        <v>#N/A</v>
      </c>
    </row>
    <row r="17" spans="1:100" x14ac:dyDescent="0.25">
      <c r="A17">
        <v>45</v>
      </c>
      <c r="B17" t="s">
        <v>455</v>
      </c>
      <c r="C17" s="22">
        <v>3</v>
      </c>
      <c r="D17" s="17">
        <v>0.52659497442772207</v>
      </c>
      <c r="E17" s="17">
        <v>0</v>
      </c>
      <c r="F17" s="17">
        <v>0.13125757142298194</v>
      </c>
      <c r="G17" s="17">
        <v>0.13125757142298194</v>
      </c>
      <c r="H17" s="17">
        <v>0.18718792478937774</v>
      </c>
      <c r="I17" s="17">
        <v>0</v>
      </c>
      <c r="J17" s="17">
        <v>11.231275487362662</v>
      </c>
      <c r="K17" s="17">
        <v>0.18718792478937774</v>
      </c>
      <c r="L17" s="17">
        <v>-0.99999999999999878</v>
      </c>
      <c r="M17" s="17">
        <v>-0.99999999999999878</v>
      </c>
      <c r="N17" s="17">
        <v>3.7437584957875547</v>
      </c>
      <c r="O17" s="17">
        <v>11.889128033213368</v>
      </c>
      <c r="P17" s="17">
        <v>-2.8865760587361934E-2</v>
      </c>
      <c r="Q17" s="17">
        <v>0.53797289189111741</v>
      </c>
      <c r="R17" s="17">
        <v>7.6878124345473697E-2</v>
      </c>
      <c r="S17" s="17">
        <v>0.33333333333333309</v>
      </c>
      <c r="T17" s="17">
        <v>0.34059336901656462</v>
      </c>
      <c r="U17" s="17">
        <v>7.402206306120529E-2</v>
      </c>
      <c r="V17" s="17">
        <v>-0.13891061729329907</v>
      </c>
      <c r="W17" s="17">
        <v>16.874008933137045</v>
      </c>
      <c r="X17" s="17">
        <v>-5.3155244206318342E-2</v>
      </c>
      <c r="Y17" s="17">
        <v>-0.99999999999999878</v>
      </c>
      <c r="Z17" s="17">
        <v>-0.99999999999999878</v>
      </c>
      <c r="AA17" s="17">
        <v>25.483601951612609</v>
      </c>
      <c r="AB17" s="17">
        <v>0.22902157780597265</v>
      </c>
      <c r="AC17" s="17">
        <v>-7.0842589820919635E-2</v>
      </c>
      <c r="AD17" s="17">
        <v>1.2475309897548914E-2</v>
      </c>
      <c r="AE17" s="17">
        <v>8.5327148941300894</v>
      </c>
      <c r="AF17" s="17">
        <v>0.41666666666666669</v>
      </c>
      <c r="AG17" s="17">
        <v>-0.99999999999999878</v>
      </c>
      <c r="AH17" s="17">
        <v>-0.99999999999999878</v>
      </c>
      <c r="AI17" s="17">
        <v>0</v>
      </c>
      <c r="AJ17" s="17">
        <v>-0.13891061729329907</v>
      </c>
      <c r="AK17" s="17">
        <v>6.1357136783131427E-2</v>
      </c>
      <c r="AL17" s="17">
        <v>0.13770820284804589</v>
      </c>
      <c r="AM17" s="17">
        <v>7.9599417400795486E-2</v>
      </c>
      <c r="AN17" s="17">
        <v>-0.13296118890323225</v>
      </c>
      <c r="AO17" s="17">
        <v>2.2967711189355429</v>
      </c>
      <c r="AP17" s="17">
        <v>-2.6354887083405756</v>
      </c>
      <c r="AQ17" s="17">
        <v>28.105284420499718</v>
      </c>
      <c r="AR17" s="17">
        <v>0.60903814811780399</v>
      </c>
      <c r="AS17" s="17">
        <v>0.13403268058305934</v>
      </c>
      <c r="AT17" s="17">
        <v>-0.99999999999999878</v>
      </c>
      <c r="AU17" s="17">
        <v>-0.99999999999999878</v>
      </c>
      <c r="AV17" s="17">
        <v>0.20813569576845525</v>
      </c>
      <c r="AW17" s="17">
        <v>34.737241276485378</v>
      </c>
      <c r="AX17" s="17">
        <v>20.846179547155529</v>
      </c>
      <c r="AY17" s="17">
        <v>-0.16340196809555255</v>
      </c>
      <c r="AZ17" s="17">
        <v>-60.705675864086153</v>
      </c>
      <c r="BA17" s="22">
        <v>1324.7241716508277</v>
      </c>
      <c r="BB17" s="17"/>
      <c r="CU17" t="e">
        <v>#N/A</v>
      </c>
      <c r="CV17" t="e">
        <v>#N/A</v>
      </c>
    </row>
    <row r="18" spans="1:100" x14ac:dyDescent="0.25">
      <c r="A18">
        <v>48</v>
      </c>
      <c r="B18" t="s">
        <v>456</v>
      </c>
      <c r="C18" s="22">
        <v>3</v>
      </c>
      <c r="D18" s="17">
        <v>5.5468410284300678</v>
      </c>
      <c r="E18" s="17">
        <v>6.3502742808006704E-2</v>
      </c>
      <c r="F18" s="17">
        <v>2.900232511725759</v>
      </c>
      <c r="G18" s="17">
        <v>2.9225171801489322</v>
      </c>
      <c r="H18" s="17">
        <v>0.26751388682450411</v>
      </c>
      <c r="I18" s="17">
        <v>0</v>
      </c>
      <c r="J18" s="17">
        <v>16.050833209470262</v>
      </c>
      <c r="K18" s="17">
        <v>0.26751388682450411</v>
      </c>
      <c r="L18" s="17">
        <v>-1.0000000000000004</v>
      </c>
      <c r="M18" s="17">
        <v>-1.0000000000000004</v>
      </c>
      <c r="N18" s="17">
        <v>5.3502777364900806</v>
      </c>
      <c r="O18" s="17">
        <v>24.520191418049233</v>
      </c>
      <c r="P18" s="17">
        <v>-1.4527232350684787</v>
      </c>
      <c r="Q18" s="17">
        <v>-8.2065109570625676</v>
      </c>
      <c r="R18" s="17">
        <v>-2.870722296042763</v>
      </c>
      <c r="S18" s="17">
        <v>0.33333333333333354</v>
      </c>
      <c r="T18" s="17">
        <v>0.33333333333333354</v>
      </c>
      <c r="U18" s="17">
        <v>0.48022083560357248</v>
      </c>
      <c r="V18" s="17">
        <v>0.3555168702060868</v>
      </c>
      <c r="W18" s="17">
        <v>49.395619426072876</v>
      </c>
      <c r="X18" s="17">
        <v>4.4531373434929709</v>
      </c>
      <c r="Y18" s="17">
        <v>-1.0000000000000004</v>
      </c>
      <c r="Z18" s="17">
        <v>-1.0000000000000004</v>
      </c>
      <c r="AA18" s="17">
        <v>57.482917963390918</v>
      </c>
      <c r="AB18" s="17">
        <v>2.7647288093338294E-2</v>
      </c>
      <c r="AC18" s="17">
        <v>5.4113950544622619E-2</v>
      </c>
      <c r="AD18" s="17">
        <v>0.1373991780292555</v>
      </c>
      <c r="AE18" s="17">
        <v>10.95802083336082</v>
      </c>
      <c r="AF18" s="17">
        <v>0.6</v>
      </c>
      <c r="AG18" s="17">
        <v>-1.0000000000000004</v>
      </c>
      <c r="AH18" s="17">
        <v>-1.0000000000000004</v>
      </c>
      <c r="AI18" s="17">
        <v>7.6252752670270471E-4</v>
      </c>
      <c r="AJ18" s="17">
        <v>0.3555168702060868</v>
      </c>
      <c r="AK18" s="17">
        <v>0.30850513267761032</v>
      </c>
      <c r="AL18" s="17">
        <v>-6.269364074634251E-2</v>
      </c>
      <c r="AM18" s="17">
        <v>8.7672658371251946E-2</v>
      </c>
      <c r="AN18" s="17">
        <v>0.19167983516388218</v>
      </c>
      <c r="AO18" s="17">
        <v>3.7343421226693518</v>
      </c>
      <c r="AP18" s="17">
        <v>4.4785276753653411</v>
      </c>
      <c r="AQ18" s="17">
        <v>65.446452635543125</v>
      </c>
      <c r="AR18" s="17">
        <v>1.5024043724763259</v>
      </c>
      <c r="AS18" s="17">
        <v>4.7206512303174764</v>
      </c>
      <c r="AT18" s="17">
        <v>-1.0000000000000004</v>
      </c>
      <c r="AU18" s="17">
        <v>-1.0000000000000004</v>
      </c>
      <c r="AV18" s="17">
        <v>5.1794884106171599E-2</v>
      </c>
      <c r="AW18" s="17">
        <v>86.481637056805525</v>
      </c>
      <c r="AX18" s="17">
        <v>122.04857462794823</v>
      </c>
      <c r="AY18" s="17">
        <v>-6.2871374849773884E-2</v>
      </c>
      <c r="AZ18" s="17">
        <v>-17.229480863582175</v>
      </c>
      <c r="BA18" s="22">
        <v>1465.4806936638693</v>
      </c>
      <c r="BB18" s="17"/>
      <c r="CU18" t="e">
        <v>#N/A</v>
      </c>
      <c r="CV18" t="e">
        <v>#N/A</v>
      </c>
    </row>
    <row r="19" spans="1:100" x14ac:dyDescent="0.25">
      <c r="A19">
        <v>51</v>
      </c>
      <c r="B19" t="s">
        <v>457</v>
      </c>
      <c r="C19" s="22">
        <v>3</v>
      </c>
      <c r="D19" s="17">
        <v>5.0698569878892163</v>
      </c>
      <c r="E19" s="17">
        <v>-5.7683667017912492E-2</v>
      </c>
      <c r="F19" s="17">
        <v>-0.36225535073985887</v>
      </c>
      <c r="G19" s="17">
        <v>-0.37288361740695297</v>
      </c>
      <c r="H19" s="17">
        <v>0.47489532891475317</v>
      </c>
      <c r="I19" s="17">
        <v>0.16427073820211183</v>
      </c>
      <c r="J19" s="17">
        <v>38.3499640270119</v>
      </c>
      <c r="K19" s="17">
        <v>0.63916606711686508</v>
      </c>
      <c r="L19" s="17">
        <v>-0.99999999999999856</v>
      </c>
      <c r="M19" s="17">
        <v>-0.99999999999999856</v>
      </c>
      <c r="N19" s="17">
        <v>12.783321342337299</v>
      </c>
      <c r="O19" s="17">
        <v>43.046937397494148</v>
      </c>
      <c r="P19" s="17">
        <v>0.72238045492361402</v>
      </c>
      <c r="Q19" s="17">
        <v>-0.54131239931047004</v>
      </c>
      <c r="R19" s="17">
        <v>-5.5839627991983401E-2</v>
      </c>
      <c r="S19" s="17">
        <v>0.33333333333333293</v>
      </c>
      <c r="T19" s="17">
        <v>0.33333333333333293</v>
      </c>
      <c r="U19" s="17">
        <v>0.27203911567884498</v>
      </c>
      <c r="V19" s="17">
        <v>0.12899414703204506</v>
      </c>
      <c r="W19" s="17">
        <v>17.141354490427641</v>
      </c>
      <c r="X19" s="17">
        <v>1.8896219444574502</v>
      </c>
      <c r="Y19" s="17">
        <v>-0.99999999999999856</v>
      </c>
      <c r="Z19" s="17">
        <v>-0.99999999999999856</v>
      </c>
      <c r="AA19" s="17">
        <v>68.817940613157788</v>
      </c>
      <c r="AB19" s="17">
        <v>0.24403370368762156</v>
      </c>
      <c r="AC19" s="17">
        <v>0.37581680911795051</v>
      </c>
      <c r="AD19" s="17">
        <v>0.41479800220887053</v>
      </c>
      <c r="AE19" s="17">
        <v>51.732425750722129</v>
      </c>
      <c r="AF19" s="17">
        <v>1</v>
      </c>
      <c r="AG19" s="17">
        <v>-0.99999999999999856</v>
      </c>
      <c r="AH19" s="17">
        <v>-0.99999999999999856</v>
      </c>
      <c r="AI19" s="17">
        <v>-6.1103054277133386E-3</v>
      </c>
      <c r="AJ19" s="17">
        <v>0.12899414703204506</v>
      </c>
      <c r="AK19" s="17">
        <v>0.12897251343318161</v>
      </c>
      <c r="AL19" s="17">
        <v>-6.5333188876250947E-2</v>
      </c>
      <c r="AM19" s="17">
        <v>5.7415785285688845E-2</v>
      </c>
      <c r="AN19" s="17">
        <v>0.17707932011029384</v>
      </c>
      <c r="AO19" s="17">
        <v>2.0802571993081296</v>
      </c>
      <c r="AP19" s="17">
        <v>4.1003170583760919</v>
      </c>
      <c r="AQ19" s="17">
        <v>55.491318517439574</v>
      </c>
      <c r="AR19" s="17">
        <v>1.0676999293775558</v>
      </c>
      <c r="AS19" s="17">
        <v>2.5287880115743167</v>
      </c>
      <c r="AT19" s="17">
        <v>-0.99999999999999856</v>
      </c>
      <c r="AU19" s="17">
        <v>-0.99999999999999856</v>
      </c>
      <c r="AV19" s="17">
        <v>-0.42872324539893647</v>
      </c>
      <c r="AW19" s="17">
        <v>115.96519506902807</v>
      </c>
      <c r="AX19" s="17">
        <v>128.74240366367829</v>
      </c>
      <c r="AY19" s="17">
        <v>0.30864715575582297</v>
      </c>
      <c r="AZ19" s="17">
        <v>28.884438983074435</v>
      </c>
      <c r="BA19" s="22">
        <v>1582.4553083073235</v>
      </c>
      <c r="BB19" s="17"/>
      <c r="CU19" t="e">
        <v>#N/A</v>
      </c>
      <c r="CV19" t="e">
        <v>#N/A</v>
      </c>
    </row>
    <row r="20" spans="1:100" x14ac:dyDescent="0.25">
      <c r="A20">
        <v>56</v>
      </c>
      <c r="B20" t="s">
        <v>458</v>
      </c>
      <c r="C20" s="22">
        <v>3</v>
      </c>
      <c r="D20" s="17">
        <v>4.1657653610742207</v>
      </c>
      <c r="E20" s="17">
        <v>0</v>
      </c>
      <c r="F20" s="17">
        <v>0.79214894700472316</v>
      </c>
      <c r="G20" s="17">
        <v>0.79214894700472316</v>
      </c>
      <c r="H20" s="17">
        <v>0.23589950856593161</v>
      </c>
      <c r="I20" s="17">
        <v>-9.8286567227966748E-3</v>
      </c>
      <c r="J20" s="17">
        <v>13.564251110588097</v>
      </c>
      <c r="K20" s="17">
        <v>0.22607085184313488</v>
      </c>
      <c r="L20" s="17">
        <v>-0.999999999999999</v>
      </c>
      <c r="M20" s="17">
        <v>-0.999999999999999</v>
      </c>
      <c r="N20" s="17">
        <v>4.5214170368627009</v>
      </c>
      <c r="O20" s="17">
        <v>18.522165418667043</v>
      </c>
      <c r="P20" s="17">
        <v>0.7915014612972836</v>
      </c>
      <c r="Q20" s="17">
        <v>3.6045729291272037</v>
      </c>
      <c r="R20" s="17">
        <v>1.3030058635925363</v>
      </c>
      <c r="S20" s="17">
        <v>0.33333333333333276</v>
      </c>
      <c r="T20" s="17">
        <v>0.33333333333333276</v>
      </c>
      <c r="U20" s="17">
        <v>0.34748258518336622</v>
      </c>
      <c r="V20" s="17">
        <v>0.10965353784799786</v>
      </c>
      <c r="W20" s="17">
        <v>35.909277514195793</v>
      </c>
      <c r="X20" s="17">
        <v>2.4884473826449836</v>
      </c>
      <c r="Y20" s="17">
        <v>-0.999999999999999</v>
      </c>
      <c r="Z20" s="17">
        <v>-0.999999999999999</v>
      </c>
      <c r="AA20" s="17">
        <v>92.278676618113082</v>
      </c>
      <c r="AB20" s="17">
        <v>0.33958348612881628</v>
      </c>
      <c r="AC20" s="17">
        <v>0.3311415658419497</v>
      </c>
      <c r="AD20" s="17">
        <v>0.43060281283572643</v>
      </c>
      <c r="AE20" s="17">
        <v>55.066393240324643</v>
      </c>
      <c r="AF20" s="17">
        <v>1</v>
      </c>
      <c r="AG20" s="17">
        <v>-0.999999999999999</v>
      </c>
      <c r="AH20" s="17">
        <v>-0.999999999999999</v>
      </c>
      <c r="AI20" s="17">
        <v>-5.3661891341149756E-3</v>
      </c>
      <c r="AJ20" s="17">
        <v>0.10965353784799786</v>
      </c>
      <c r="AK20" s="17">
        <v>-4.3004280709428595E-3</v>
      </c>
      <c r="AL20" s="17">
        <v>8.7390586523648534E-2</v>
      </c>
      <c r="AM20" s="17">
        <v>4.8280470362213307E-2</v>
      </c>
      <c r="AN20" s="17">
        <v>0.20800275010906838</v>
      </c>
      <c r="AO20" s="17">
        <v>1.1855096187006184</v>
      </c>
      <c r="AP20" s="17">
        <v>5.6370216853449522</v>
      </c>
      <c r="AQ20" s="17">
        <v>49.473528624783881</v>
      </c>
      <c r="AR20" s="17">
        <v>1.1238027896980305</v>
      </c>
      <c r="AS20" s="17">
        <v>2.7145182344881187</v>
      </c>
      <c r="AT20" s="17">
        <v>-0.999999999999999</v>
      </c>
      <c r="AU20" s="17">
        <v>-0.999999999999999</v>
      </c>
      <c r="AV20" s="17">
        <v>2.0951548105972591</v>
      </c>
      <c r="AW20" s="17">
        <v>116.43786372212492</v>
      </c>
      <c r="AX20" s="17">
        <v>127.29589372424239</v>
      </c>
      <c r="AY20" s="17">
        <v>0.31974211012261178</v>
      </c>
      <c r="AZ20" s="17">
        <v>3.8682670959745193</v>
      </c>
      <c r="BA20" s="22">
        <v>1538.22686984394</v>
      </c>
      <c r="BB20" s="17"/>
      <c r="CU20" t="e">
        <v>#N/A</v>
      </c>
      <c r="CV20" t="e">
        <v>#N/A</v>
      </c>
    </row>
    <row r="21" spans="1:100" x14ac:dyDescent="0.25">
      <c r="A21">
        <v>58</v>
      </c>
      <c r="B21" t="s">
        <v>459</v>
      </c>
      <c r="C21" s="22">
        <v>3</v>
      </c>
      <c r="D21" s="17">
        <v>4.4626315145015587</v>
      </c>
      <c r="E21" s="17">
        <v>-0.49476824434430799</v>
      </c>
      <c r="F21" s="17">
        <v>2.0124954816352072</v>
      </c>
      <c r="G21" s="17">
        <v>1.85516724741284</v>
      </c>
      <c r="H21" s="17">
        <v>0.19373616421456358</v>
      </c>
      <c r="I21" s="17">
        <v>0</v>
      </c>
      <c r="J21" s="17">
        <v>11.624169852873814</v>
      </c>
      <c r="K21" s="17">
        <v>0.19373616421456358</v>
      </c>
      <c r="L21" s="17">
        <v>-1.0000000000000018</v>
      </c>
      <c r="M21" s="17">
        <v>-1.0000000000000018</v>
      </c>
      <c r="N21" s="17">
        <v>3.8747232842912722</v>
      </c>
      <c r="O21" s="17">
        <v>17.94196861478822</v>
      </c>
      <c r="P21" s="17">
        <v>-0.45463622320467428</v>
      </c>
      <c r="Q21" s="17">
        <v>3.9570501759167799E-2</v>
      </c>
      <c r="R21" s="17">
        <v>3.1009895866384588E-2</v>
      </c>
      <c r="S21" s="17">
        <v>0.33333333333333393</v>
      </c>
      <c r="T21" s="17">
        <v>0.33333333333333393</v>
      </c>
      <c r="U21" s="17">
        <v>0.3695642058249734</v>
      </c>
      <c r="V21" s="17">
        <v>7.9001148109749175E-2</v>
      </c>
      <c r="W21" s="17">
        <v>36.859834255473018</v>
      </c>
      <c r="X21" s="17">
        <v>2.4251942144104897</v>
      </c>
      <c r="Y21" s="17">
        <v>-1.0000000000000018</v>
      </c>
      <c r="Z21" s="17">
        <v>-1.0000000000000018</v>
      </c>
      <c r="AA21" s="17">
        <v>84.022947020198956</v>
      </c>
      <c r="AB21" s="17">
        <v>0.34168976726965589</v>
      </c>
      <c r="AC21" s="17">
        <v>0.39535333205106199</v>
      </c>
      <c r="AD21" s="17">
        <v>0.20559895805647377</v>
      </c>
      <c r="AE21" s="17">
        <v>47.132102868859519</v>
      </c>
      <c r="AF21" s="17">
        <v>0.91666666666666663</v>
      </c>
      <c r="AG21" s="17">
        <v>-1.0000000000000018</v>
      </c>
      <c r="AH21" s="17">
        <v>-1.0000000000000018</v>
      </c>
      <c r="AI21" s="17">
        <v>2.6934361605608047E-3</v>
      </c>
      <c r="AJ21" s="17">
        <v>7.9001148109749175E-2</v>
      </c>
      <c r="AK21" s="17">
        <v>-9.9552163893457168E-2</v>
      </c>
      <c r="AL21" s="17">
        <v>-3.5232369381601215E-2</v>
      </c>
      <c r="AM21" s="17">
        <v>0.3586926822682755</v>
      </c>
      <c r="AN21" s="17">
        <v>0.2523706028799087</v>
      </c>
      <c r="AO21" s="17">
        <v>8.4695562372395994</v>
      </c>
      <c r="AP21" s="17">
        <v>6.1331032250897106</v>
      </c>
      <c r="AQ21" s="17">
        <v>48.484004108346817</v>
      </c>
      <c r="AR21" s="17">
        <v>1.1152320206013902</v>
      </c>
      <c r="AS21" s="17">
        <v>2.6189303786250555</v>
      </c>
      <c r="AT21" s="17">
        <v>-1.0000000000000018</v>
      </c>
      <c r="AU21" s="17">
        <v>-1.0000000000000018</v>
      </c>
      <c r="AV21" s="17">
        <v>1.8861771432792254</v>
      </c>
      <c r="AW21" s="17">
        <v>108.09801886007693</v>
      </c>
      <c r="AX21" s="17">
        <v>116.052002394263</v>
      </c>
      <c r="AY21" s="17">
        <v>0.19401432906617022</v>
      </c>
      <c r="AZ21" s="17">
        <v>1.3784076200575921</v>
      </c>
      <c r="BA21" s="22">
        <v>1480.7893444467293</v>
      </c>
      <c r="BB21" s="17"/>
      <c r="CU21" t="e">
        <v>#N/A</v>
      </c>
      <c r="CV21" t="e">
        <v>#N/A</v>
      </c>
    </row>
    <row r="22" spans="1:100" x14ac:dyDescent="0.25">
      <c r="A22">
        <v>59</v>
      </c>
      <c r="B22" t="s">
        <v>460</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1480.0036391036076</v>
      </c>
      <c r="BB22" s="17"/>
      <c r="CU22" t="e">
        <v>#N/A</v>
      </c>
      <c r="CV22" t="e">
        <v>#N/A</v>
      </c>
    </row>
    <row r="23" spans="1:100" x14ac:dyDescent="0.25">
      <c r="A23">
        <v>60</v>
      </c>
      <c r="B23" t="s">
        <v>461</v>
      </c>
      <c r="C23" s="22">
        <v>3</v>
      </c>
      <c r="D23" s="17">
        <v>5.7059225554222319</v>
      </c>
      <c r="E23" s="17">
        <v>-1.6403087555544576E-2</v>
      </c>
      <c r="F23" s="17">
        <v>0.93249049555167829</v>
      </c>
      <c r="G23" s="17">
        <v>0.93249049555167829</v>
      </c>
      <c r="H23" s="17">
        <v>0.40528271118739101</v>
      </c>
      <c r="I23" s="17">
        <v>0.10445635720945724</v>
      </c>
      <c r="J23" s="17">
        <v>30.584344103810881</v>
      </c>
      <c r="K23" s="17">
        <v>0.50973906839684813</v>
      </c>
      <c r="L23" s="17">
        <v>-1.0000000000000002</v>
      </c>
      <c r="M23" s="17">
        <v>-1.0000000000000002</v>
      </c>
      <c r="N23" s="17">
        <v>10.194781367936963</v>
      </c>
      <c r="O23" s="17">
        <v>37.222757154784787</v>
      </c>
      <c r="P23" s="17">
        <v>2.3429082958325584</v>
      </c>
      <c r="Q23" s="17">
        <v>-0.6271389209259528</v>
      </c>
      <c r="R23" s="17">
        <v>-6.5607035535117875E-2</v>
      </c>
      <c r="S23" s="17">
        <v>0.3280485330540861</v>
      </c>
      <c r="T23" s="17">
        <v>0.3280485330540861</v>
      </c>
      <c r="U23" s="17">
        <v>0.47848951602616696</v>
      </c>
      <c r="V23" s="17">
        <v>5.9635581575104242E-2</v>
      </c>
      <c r="W23" s="17">
        <v>27.379323812503799</v>
      </c>
      <c r="X23" s="17">
        <v>2.4128447509873689</v>
      </c>
      <c r="Y23" s="17">
        <v>-1.0000000000000002</v>
      </c>
      <c r="Z23" s="17">
        <v>-1.0000000000000002</v>
      </c>
      <c r="AA23" s="17">
        <v>70.537880787120329</v>
      </c>
      <c r="AB23" s="17">
        <v>0.31045375411633119</v>
      </c>
      <c r="AC23" s="17">
        <v>8.1087943657909126E-2</v>
      </c>
      <c r="AD23" s="17">
        <v>0.47294158242879225</v>
      </c>
      <c r="AE23" s="17">
        <v>43.224164010151654</v>
      </c>
      <c r="AF23" s="17">
        <v>0.9</v>
      </c>
      <c r="AG23" s="17">
        <v>-1.0000000000000002</v>
      </c>
      <c r="AH23" s="17">
        <v>-1.0000000000000002</v>
      </c>
      <c r="AI23" s="17">
        <v>-1.2083319840327615E-2</v>
      </c>
      <c r="AJ23" s="17">
        <v>5.9635581575104242E-2</v>
      </c>
      <c r="AK23" s="17">
        <v>0.24887531945077832</v>
      </c>
      <c r="AL23" s="17">
        <v>4.7389260290581776E-2</v>
      </c>
      <c r="AM23" s="17">
        <v>-0.10273692312433896</v>
      </c>
      <c r="AN23" s="17">
        <v>-0.40503254911524783</v>
      </c>
      <c r="AO23" s="17">
        <v>-1.3240464808545824</v>
      </c>
      <c r="AP23" s="17">
        <v>-9.8888674264282788</v>
      </c>
      <c r="AQ23" s="17">
        <v>57.963667916314698</v>
      </c>
      <c r="AR23" s="17">
        <v>1.1942221637094448</v>
      </c>
      <c r="AS23" s="17">
        <v>2.9225838193842191</v>
      </c>
      <c r="AT23" s="17">
        <v>-1.0000000000000002</v>
      </c>
      <c r="AU23" s="17">
        <v>-1.0000000000000002</v>
      </c>
      <c r="AV23" s="17">
        <v>0.86688346001656058</v>
      </c>
      <c r="AW23" s="17">
        <v>97.871770515476754</v>
      </c>
      <c r="AX23" s="17">
        <v>103.59366227618068</v>
      </c>
      <c r="AY23" s="17">
        <v>0.19606121928353587</v>
      </c>
      <c r="AZ23" s="17">
        <v>20.027180981293064</v>
      </c>
      <c r="BA23" s="22">
        <v>1597.0693062141679</v>
      </c>
      <c r="BB23" s="17"/>
      <c r="CU23" t="e">
        <v>#N/A</v>
      </c>
      <c r="CV23" t="e">
        <v>#N/A</v>
      </c>
    </row>
    <row r="24" spans="1:100" x14ac:dyDescent="0.25">
      <c r="A24">
        <v>63</v>
      </c>
      <c r="B24" t="s">
        <v>462</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1568.5431359119073</v>
      </c>
      <c r="BB24" s="17"/>
      <c r="CU24" t="e">
        <v>#N/A</v>
      </c>
      <c r="CV24" t="e">
        <v>#N/A</v>
      </c>
    </row>
    <row r="25" spans="1:100" x14ac:dyDescent="0.25">
      <c r="A25">
        <v>66</v>
      </c>
      <c r="B25" t="s">
        <v>463</v>
      </c>
      <c r="C25" s="22">
        <v>3</v>
      </c>
      <c r="D25" s="17">
        <v>4.6827501281919721</v>
      </c>
      <c r="E25" s="17">
        <v>0.65083261081743948</v>
      </c>
      <c r="F25" s="17">
        <v>2.0073418056644712E-2</v>
      </c>
      <c r="G25" s="17">
        <v>0.18521252916127043</v>
      </c>
      <c r="H25" s="17">
        <v>0.46814698165715102</v>
      </c>
      <c r="I25" s="17">
        <v>0</v>
      </c>
      <c r="J25" s="17">
        <v>28.088818899429079</v>
      </c>
      <c r="K25" s="17">
        <v>0.46814698165715102</v>
      </c>
      <c r="L25" s="17">
        <v>-0.99999999999999822</v>
      </c>
      <c r="M25" s="17">
        <v>-0.99999999999999822</v>
      </c>
      <c r="N25" s="17">
        <v>9.3629396331430232</v>
      </c>
      <c r="O25" s="17">
        <v>32.956781556782339</v>
      </c>
      <c r="P25" s="17">
        <v>0.29971627080382113</v>
      </c>
      <c r="Q25" s="17">
        <v>1.942769911408462</v>
      </c>
      <c r="R25" s="17">
        <v>0.72790169061011234</v>
      </c>
      <c r="S25" s="17">
        <v>0.33333333333333282</v>
      </c>
      <c r="T25" s="17">
        <v>0.33333333333333282</v>
      </c>
      <c r="U25" s="17">
        <v>0.34493819971118417</v>
      </c>
      <c r="V25" s="17">
        <v>0.19648736666765571</v>
      </c>
      <c r="W25" s="17">
        <v>29.597810055534172</v>
      </c>
      <c r="X25" s="17">
        <v>2.7571966838601876</v>
      </c>
      <c r="Y25" s="17">
        <v>-0.99999999999999822</v>
      </c>
      <c r="Z25" s="17">
        <v>-0.99999999999999822</v>
      </c>
      <c r="AA25" s="17">
        <v>44.773690242811284</v>
      </c>
      <c r="AB25" s="17">
        <v>0.18501845946960591</v>
      </c>
      <c r="AC25" s="17">
        <v>-5.5232957557503903E-2</v>
      </c>
      <c r="AD25" s="17">
        <v>0.1591740680212374</v>
      </c>
      <c r="AE25" s="17">
        <v>14.447978496666966</v>
      </c>
      <c r="AF25" s="17">
        <v>0.8</v>
      </c>
      <c r="AG25" s="17">
        <v>-0.99999999999999822</v>
      </c>
      <c r="AH25" s="17">
        <v>-0.99999999999999822</v>
      </c>
      <c r="AI25" s="17">
        <v>7.6897888939933226E-2</v>
      </c>
      <c r="AJ25" s="17">
        <v>0.19648736666765571</v>
      </c>
      <c r="AK25" s="17">
        <v>0.2400752603407551</v>
      </c>
      <c r="AL25" s="17">
        <v>0.32915050444522093</v>
      </c>
      <c r="AM25" s="17">
        <v>0.1262078798531806</v>
      </c>
      <c r="AN25" s="17">
        <v>-5.3275203022712637E-2</v>
      </c>
      <c r="AO25" s="17">
        <v>4.3555732980332911</v>
      </c>
      <c r="AP25" s="17">
        <v>0.31387244665828862</v>
      </c>
      <c r="AQ25" s="17">
        <v>57.68662895496329</v>
      </c>
      <c r="AR25" s="17">
        <v>1.2080922330455053</v>
      </c>
      <c r="AS25" s="17">
        <v>3.2253436655173373</v>
      </c>
      <c r="AT25" s="17">
        <v>-0.99999999999999822</v>
      </c>
      <c r="AU25" s="17">
        <v>-0.99999999999999822</v>
      </c>
      <c r="AV25" s="17">
        <v>0.91311421977138518</v>
      </c>
      <c r="AW25" s="17">
        <v>78.044344246251853</v>
      </c>
      <c r="AX25" s="17">
        <v>99.23103869181611</v>
      </c>
      <c r="AY25" s="17">
        <v>8.9056274982899364E-2</v>
      </c>
      <c r="AZ25" s="17">
        <v>-27.808870645541742</v>
      </c>
      <c r="BA25" s="22">
        <v>1445.7609762290085</v>
      </c>
      <c r="BB25" s="17"/>
      <c r="CU25" t="e">
        <v>#N/A</v>
      </c>
      <c r="CV25" t="e">
        <v>#N/A</v>
      </c>
    </row>
    <row r="26" spans="1:100" x14ac:dyDescent="0.25">
      <c r="A26">
        <v>67</v>
      </c>
      <c r="B26" t="s">
        <v>464</v>
      </c>
      <c r="C26" s="22">
        <v>3</v>
      </c>
      <c r="D26" s="17">
        <v>4.9124055434111007</v>
      </c>
      <c r="E26" s="17">
        <v>-0.2507458909743524</v>
      </c>
      <c r="F26" s="17">
        <v>3.2002060966074612</v>
      </c>
      <c r="G26" s="17">
        <v>3.1396861170011476</v>
      </c>
      <c r="H26" s="17">
        <v>0.3659461747267404</v>
      </c>
      <c r="I26" s="17">
        <v>0</v>
      </c>
      <c r="J26" s="17">
        <v>21.956770483604419</v>
      </c>
      <c r="K26" s="17">
        <v>0.3659461747267404</v>
      </c>
      <c r="L26" s="17">
        <v>-0.99999999999999822</v>
      </c>
      <c r="M26" s="17">
        <v>-0.99999999999999822</v>
      </c>
      <c r="N26" s="17">
        <v>7.3189234945348058</v>
      </c>
      <c r="O26" s="17">
        <v>30.008862144016671</v>
      </c>
      <c r="P26" s="17">
        <v>2.2733753680269944</v>
      </c>
      <c r="Q26" s="17">
        <v>1.6039799711698548</v>
      </c>
      <c r="R26" s="17">
        <v>0.53594912618652579</v>
      </c>
      <c r="S26" s="17">
        <v>0.33333333333333259</v>
      </c>
      <c r="T26" s="17">
        <v>0.33333333333333259</v>
      </c>
      <c r="U26" s="17">
        <v>0.35682540853798983</v>
      </c>
      <c r="V26" s="17">
        <v>0.31427094169381514</v>
      </c>
      <c r="W26" s="17">
        <v>38.872673686869213</v>
      </c>
      <c r="X26" s="17">
        <v>3.6136477762547754</v>
      </c>
      <c r="Y26" s="17">
        <v>-0.99999999999999822</v>
      </c>
      <c r="Z26" s="17">
        <v>-0.99999999999999822</v>
      </c>
      <c r="AA26" s="17">
        <v>87.541258646227135</v>
      </c>
      <c r="AB26" s="17">
        <v>0.37116594248935936</v>
      </c>
      <c r="AC26" s="17">
        <v>0.370592364138223</v>
      </c>
      <c r="AD26" s="17">
        <v>0.22089441003584664</v>
      </c>
      <c r="AE26" s="17">
        <v>48.132635833171427</v>
      </c>
      <c r="AF26" s="17">
        <v>0.78947368421052633</v>
      </c>
      <c r="AG26" s="17">
        <v>-0.99999999999999822</v>
      </c>
      <c r="AH26" s="17">
        <v>-0.99999999999999822</v>
      </c>
      <c r="AI26" s="17">
        <v>-7.6851856310083164E-2</v>
      </c>
      <c r="AJ26" s="17">
        <v>0.31427094169381514</v>
      </c>
      <c r="AK26" s="17">
        <v>7.9555571205429373E-2</v>
      </c>
      <c r="AL26" s="17">
        <v>-0.14177080896352076</v>
      </c>
      <c r="AM26" s="17">
        <v>-5.8242929220121822E-2</v>
      </c>
      <c r="AN26" s="17">
        <v>3.0378928894869692E-2</v>
      </c>
      <c r="AO26" s="17">
        <v>-1.0582953744758985</v>
      </c>
      <c r="AP26" s="17">
        <v>5.0619177554137848E-2</v>
      </c>
      <c r="AQ26" s="17">
        <v>60.829444170473586</v>
      </c>
      <c r="AR26" s="17">
        <v>1.3377630168984695</v>
      </c>
      <c r="AS26" s="17">
        <v>3.9795939509815148</v>
      </c>
      <c r="AT26" s="17">
        <v>-0.99999999999999822</v>
      </c>
      <c r="AU26" s="17">
        <v>-0.99999999999999822</v>
      </c>
      <c r="AV26" s="17">
        <v>3.6756352431876751</v>
      </c>
      <c r="AW26" s="17">
        <v>117.60073996779806</v>
      </c>
      <c r="AX26" s="17">
        <v>147.49079701097784</v>
      </c>
      <c r="AY26" s="17">
        <v>0.35965516832817146</v>
      </c>
      <c r="AZ26" s="17">
        <v>14.097052173006917</v>
      </c>
      <c r="BA26" s="22">
        <v>1581.533943596706</v>
      </c>
      <c r="BB26" s="17"/>
      <c r="CU26" t="e">
        <v>#N/A</v>
      </c>
      <c r="CV26" t="e">
        <v>#N/A</v>
      </c>
    </row>
    <row r="27" spans="1:100" x14ac:dyDescent="0.25">
      <c r="A27">
        <v>68</v>
      </c>
      <c r="B27" t="s">
        <v>465</v>
      </c>
      <c r="C27" s="22">
        <v>3</v>
      </c>
      <c r="D27" s="17">
        <v>4.2902703715306068</v>
      </c>
      <c r="E27" s="17">
        <v>-2.0040359397100679E-2</v>
      </c>
      <c r="F27" s="17">
        <v>3.0249982396052486</v>
      </c>
      <c r="G27" s="17">
        <v>3.018318119806215</v>
      </c>
      <c r="H27" s="17">
        <v>0.41129749081759481</v>
      </c>
      <c r="I27" s="17">
        <v>0</v>
      </c>
      <c r="J27" s="17">
        <v>24.677849449055678</v>
      </c>
      <c r="K27" s="17">
        <v>0.41129749081759481</v>
      </c>
      <c r="L27" s="17">
        <v>-0.999999999999998</v>
      </c>
      <c r="M27" s="17">
        <v>-0.999999999999998</v>
      </c>
      <c r="N27" s="17">
        <v>8.2259498163519016</v>
      </c>
      <c r="O27" s="17">
        <v>31.986437940392513</v>
      </c>
      <c r="P27" s="17">
        <v>-0.54295858218341742</v>
      </c>
      <c r="Q27" s="17">
        <v>0.26650352607329392</v>
      </c>
      <c r="R27" s="17">
        <v>2.5255547418179432E-3</v>
      </c>
      <c r="S27" s="17">
        <v>0.3333333333333327</v>
      </c>
      <c r="T27" s="17">
        <v>0.3333333333333327</v>
      </c>
      <c r="U27" s="17">
        <v>0.35986638904538759</v>
      </c>
      <c r="V27" s="17">
        <v>0.36173896113450987</v>
      </c>
      <c r="W27" s="17">
        <v>39.078981041158713</v>
      </c>
      <c r="X27" s="17">
        <v>3.8652684988376782</v>
      </c>
      <c r="Y27" s="17">
        <v>-0.999999999999998</v>
      </c>
      <c r="Z27" s="17">
        <v>-0.999999999999998</v>
      </c>
      <c r="AA27" s="17">
        <v>49.034135205138988</v>
      </c>
      <c r="AB27" s="17">
        <v>0.25959872932847389</v>
      </c>
      <c r="AC27" s="17">
        <v>7.92063711019452E-2</v>
      </c>
      <c r="AD27" s="17">
        <v>-0.13975252824564971</v>
      </c>
      <c r="AE27" s="17">
        <v>9.952628609238463</v>
      </c>
      <c r="AF27" s="17">
        <v>0.6</v>
      </c>
      <c r="AG27" s="17">
        <v>-0.999999999999998</v>
      </c>
      <c r="AH27" s="17">
        <v>-0.999999999999998</v>
      </c>
      <c r="AI27" s="17">
        <v>9.7478071545125181E-3</v>
      </c>
      <c r="AJ27" s="17">
        <v>0.36173896113450987</v>
      </c>
      <c r="AK27" s="17">
        <v>-0.10717751020389821</v>
      </c>
      <c r="AL27" s="17">
        <v>3.4443937111040282E-2</v>
      </c>
      <c r="AM27" s="17">
        <v>0.17835453383102692</v>
      </c>
      <c r="AN27" s="17">
        <v>0.27122828548634487</v>
      </c>
      <c r="AO27" s="17">
        <v>3.9229757947561819</v>
      </c>
      <c r="AP27" s="17">
        <v>6.9529268227138248</v>
      </c>
      <c r="AQ27" s="17">
        <v>63.756830490214412</v>
      </c>
      <c r="AR27" s="17">
        <v>1.3882720168465632</v>
      </c>
      <c r="AS27" s="17">
        <v>4.2765659896552757</v>
      </c>
      <c r="AT27" s="17">
        <v>-0.999999999999998</v>
      </c>
      <c r="AU27" s="17">
        <v>-0.999999999999998</v>
      </c>
      <c r="AV27" s="17">
        <v>3.0208436745480332</v>
      </c>
      <c r="AW27" s="17">
        <v>87.973499968245306</v>
      </c>
      <c r="AX27" s="17">
        <v>124.34235222478658</v>
      </c>
      <c r="AY27" s="17">
        <v>9.8842151481373111E-2</v>
      </c>
      <c r="AZ27" s="17">
        <v>-8.4445791512991768</v>
      </c>
      <c r="BA27" s="22">
        <v>1503.5990770924604</v>
      </c>
      <c r="BB27" s="17"/>
      <c r="CU27" t="e">
        <v>#N/A</v>
      </c>
      <c r="CV27" t="e">
        <v>#N/A</v>
      </c>
    </row>
    <row r="28" spans="1:100" x14ac:dyDescent="0.25">
      <c r="A28">
        <v>69</v>
      </c>
      <c r="B28" t="s">
        <v>466</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1509.3717383408471</v>
      </c>
      <c r="BB28" s="17"/>
      <c r="CU28" t="e">
        <v>#N/A</v>
      </c>
      <c r="CV28" t="e">
        <v>#N/A</v>
      </c>
    </row>
    <row r="29" spans="1:100" x14ac:dyDescent="0.25">
      <c r="A29">
        <v>70</v>
      </c>
      <c r="B29" t="s">
        <v>467</v>
      </c>
      <c r="C29" s="22">
        <v>3</v>
      </c>
      <c r="D29" s="17">
        <v>4.7973773474105377</v>
      </c>
      <c r="E29" s="17">
        <v>-0.29841859641984592</v>
      </c>
      <c r="F29" s="17">
        <v>0.46878888072810387</v>
      </c>
      <c r="G29" s="17">
        <v>0.38480435460160939</v>
      </c>
      <c r="H29" s="17">
        <v>0.26156837364680524</v>
      </c>
      <c r="I29" s="17">
        <v>0</v>
      </c>
      <c r="J29" s="17">
        <v>15.694102418808312</v>
      </c>
      <c r="K29" s="17">
        <v>0.26156837364680524</v>
      </c>
      <c r="L29" s="17">
        <v>-1.0000000000000004</v>
      </c>
      <c r="M29" s="17">
        <v>-1.0000000000000004</v>
      </c>
      <c r="N29" s="17">
        <v>5.2313674729361086</v>
      </c>
      <c r="O29" s="17">
        <v>20.876284120820454</v>
      </c>
      <c r="P29" s="17">
        <v>1.1224611778662119</v>
      </c>
      <c r="Q29" s="17">
        <v>3.6341920426377086</v>
      </c>
      <c r="R29" s="17">
        <v>1.2081872992513116</v>
      </c>
      <c r="S29" s="17">
        <v>0.33333333333333354</v>
      </c>
      <c r="T29" s="17">
        <v>0.33333333333333354</v>
      </c>
      <c r="U29" s="17">
        <v>0.32694817238073964</v>
      </c>
      <c r="V29" s="17">
        <v>0.24414696303110855</v>
      </c>
      <c r="W29" s="17">
        <v>39.047737137268385</v>
      </c>
      <c r="X29" s="17">
        <v>3.1777727607294719</v>
      </c>
      <c r="Y29" s="17">
        <v>-1.0000000000000004</v>
      </c>
      <c r="Z29" s="17">
        <v>-1.0000000000000004</v>
      </c>
      <c r="AA29" s="17">
        <v>82.552480646991867</v>
      </c>
      <c r="AB29" s="17">
        <v>0.33914179201685379</v>
      </c>
      <c r="AC29" s="17">
        <v>0.22251230701123126</v>
      </c>
      <c r="AD29" s="17">
        <v>0.284277025181358</v>
      </c>
      <c r="AE29" s="17">
        <v>42.296556210472126</v>
      </c>
      <c r="AF29" s="17">
        <v>0.8666666666666667</v>
      </c>
      <c r="AG29" s="17">
        <v>-1.0000000000000004</v>
      </c>
      <c r="AH29" s="17">
        <v>-1.0000000000000004</v>
      </c>
      <c r="AI29" s="17">
        <v>-7.228015820766702E-4</v>
      </c>
      <c r="AJ29" s="17">
        <v>0.24414696303110855</v>
      </c>
      <c r="AK29" s="17">
        <v>-1.0192499969210823E-2</v>
      </c>
      <c r="AL29" s="17">
        <v>6.4440823359433283E-2</v>
      </c>
      <c r="AM29" s="17">
        <v>0.14885789235972249</v>
      </c>
      <c r="AN29" s="17">
        <v>8.5655234460102592E-2</v>
      </c>
      <c r="AO29" s="17">
        <v>3.6704848091470064</v>
      </c>
      <c r="AP29" s="17">
        <v>2.463584978299731</v>
      </c>
      <c r="AQ29" s="17">
        <v>54.741839556076734</v>
      </c>
      <c r="AR29" s="17">
        <v>1.2377618020785148</v>
      </c>
      <c r="AS29" s="17">
        <v>3.4393411343762779</v>
      </c>
      <c r="AT29" s="17">
        <v>-1.0000000000000004</v>
      </c>
      <c r="AU29" s="17">
        <v>-1.0000000000000004</v>
      </c>
      <c r="AV29" s="17">
        <v>1.592991653852921</v>
      </c>
      <c r="AW29" s="17">
        <v>105.89234974611207</v>
      </c>
      <c r="AX29" s="17">
        <v>130.29259001758135</v>
      </c>
      <c r="AY29" s="17">
        <v>-4.8492495879080007E-2</v>
      </c>
      <c r="AZ29" s="17">
        <v>-4.0101340874639471</v>
      </c>
      <c r="BA29" s="22">
        <v>1486.0789893491435</v>
      </c>
      <c r="BB29" s="17"/>
      <c r="CU29" t="e">
        <v>#N/A</v>
      </c>
      <c r="CV29" t="e">
        <v>#N/A</v>
      </c>
    </row>
    <row r="30" spans="1:100" x14ac:dyDescent="0.25">
      <c r="A30">
        <v>71</v>
      </c>
      <c r="B30" t="s">
        <v>468</v>
      </c>
      <c r="C30" s="22">
        <v>3</v>
      </c>
      <c r="D30" s="17">
        <v>5.2752139581450344</v>
      </c>
      <c r="E30" s="17">
        <v>0</v>
      </c>
      <c r="F30" s="17">
        <v>1.0543064008132226</v>
      </c>
      <c r="G30" s="17">
        <v>1.0543064008132226</v>
      </c>
      <c r="H30" s="17">
        <v>0.29240812696840374</v>
      </c>
      <c r="I30" s="17">
        <v>0.16557133137840274</v>
      </c>
      <c r="J30" s="17">
        <v>27.478767500808399</v>
      </c>
      <c r="K30" s="17">
        <v>0.45797945834680659</v>
      </c>
      <c r="L30" s="17">
        <v>-0.99999999999999922</v>
      </c>
      <c r="M30" s="17">
        <v>-0.99999999999999922</v>
      </c>
      <c r="N30" s="17">
        <v>9.1595891669361293</v>
      </c>
      <c r="O30" s="17">
        <v>33.808287859766665</v>
      </c>
      <c r="P30" s="17">
        <v>-0.32547475838166984</v>
      </c>
      <c r="Q30" s="17">
        <v>3.8276497960489206</v>
      </c>
      <c r="R30" s="17">
        <v>1.2150821504731106</v>
      </c>
      <c r="S30" s="17">
        <v>0.33333333333333315</v>
      </c>
      <c r="T30" s="17">
        <v>0.33333333333333315</v>
      </c>
      <c r="U30" s="17">
        <v>0.34845842663517634</v>
      </c>
      <c r="V30" s="17">
        <v>0.36308518040762089</v>
      </c>
      <c r="W30" s="17">
        <v>36.809232614506264</v>
      </c>
      <c r="X30" s="17">
        <v>3.7810319973062905</v>
      </c>
      <c r="Y30" s="17">
        <v>-0.99999999999999922</v>
      </c>
      <c r="Z30" s="17">
        <v>-0.99999999999999922</v>
      </c>
      <c r="AA30" s="17">
        <v>100.76388475010671</v>
      </c>
      <c r="AB30" s="17">
        <v>0.43813710054001398</v>
      </c>
      <c r="AC30" s="17">
        <v>0.48007327867433608</v>
      </c>
      <c r="AD30" s="17">
        <v>0.33658102048819455</v>
      </c>
      <c r="AE30" s="17">
        <v>62.739569985127261</v>
      </c>
      <c r="AF30" s="17">
        <v>0.94444444444444442</v>
      </c>
      <c r="AG30" s="17">
        <v>-0.99999999999999922</v>
      </c>
      <c r="AH30" s="17">
        <v>-0.99999999999999922</v>
      </c>
      <c r="AI30" s="17">
        <v>0</v>
      </c>
      <c r="AJ30" s="17">
        <v>0.36308518040762089</v>
      </c>
      <c r="AK30" s="17">
        <v>-0.14614109504233089</v>
      </c>
      <c r="AL30" s="17">
        <v>-0.15223049857114329</v>
      </c>
      <c r="AM30" s="17">
        <v>-0.18039629925284775</v>
      </c>
      <c r="AN30" s="17">
        <v>-2.8795519312627617E-2</v>
      </c>
      <c r="AO30" s="17">
        <v>-5.2406129565328499</v>
      </c>
      <c r="AP30" s="17">
        <v>-1.4810404756714064</v>
      </c>
      <c r="AQ30" s="17">
        <v>64.288000115314674</v>
      </c>
      <c r="AR30" s="17">
        <v>1.378210273709463</v>
      </c>
      <c r="AS30" s="17">
        <v>4.2390114556530953</v>
      </c>
      <c r="AT30" s="17">
        <v>-0.99999999999999922</v>
      </c>
      <c r="AU30" s="17">
        <v>-0.99999999999999922</v>
      </c>
      <c r="AV30" s="17">
        <v>2.2693885512863337</v>
      </c>
      <c r="AW30" s="17">
        <v>133.09113213420187</v>
      </c>
      <c r="AX30" s="17">
        <v>169.39965017496394</v>
      </c>
      <c r="AY30" s="17">
        <v>0.32558210807822136</v>
      </c>
      <c r="AZ30" s="17">
        <v>45.007855436462634</v>
      </c>
      <c r="BA30" s="22">
        <v>1653.3200656842751</v>
      </c>
      <c r="BB30" s="17"/>
      <c r="CU30" t="e">
        <v>#N/A</v>
      </c>
      <c r="CV30" t="e">
        <v>#N/A</v>
      </c>
    </row>
    <row r="31" spans="1:100" x14ac:dyDescent="0.25">
      <c r="A31">
        <v>74</v>
      </c>
      <c r="B31" t="s">
        <v>469</v>
      </c>
      <c r="C31" s="22">
        <v>3</v>
      </c>
      <c r="D31" s="17">
        <v>5.1472644317702976</v>
      </c>
      <c r="E31" s="17">
        <v>-1.4623108105774645E-2</v>
      </c>
      <c r="F31" s="17">
        <v>-1.5533389381096628E-2</v>
      </c>
      <c r="G31" s="17">
        <v>-1.3605274490359774E-2</v>
      </c>
      <c r="H31" s="17">
        <v>0.26250248769436257</v>
      </c>
      <c r="I31" s="17">
        <v>0</v>
      </c>
      <c r="J31" s="17">
        <v>15.750149261661766</v>
      </c>
      <c r="K31" s="17">
        <v>0.26250248769436257</v>
      </c>
      <c r="L31" s="17">
        <v>-1.0000000000000002</v>
      </c>
      <c r="M31" s="17">
        <v>-1.0000000000000002</v>
      </c>
      <c r="N31" s="17">
        <v>5.2500497538872546</v>
      </c>
      <c r="O31" s="17">
        <v>20.88380841894169</v>
      </c>
      <c r="P31" s="17">
        <v>-2.7497120495475376E-2</v>
      </c>
      <c r="Q31" s="17">
        <v>2.2813436823051108</v>
      </c>
      <c r="R31" s="17">
        <v>0.77678905959134958</v>
      </c>
      <c r="S31" s="17">
        <v>0.33333333333333337</v>
      </c>
      <c r="T31" s="17">
        <v>0.33333333333333337</v>
      </c>
      <c r="U31" s="17">
        <v>0.33286434374711571</v>
      </c>
      <c r="V31" s="17">
        <v>0.19742030284601539</v>
      </c>
      <c r="W31" s="17">
        <v>37.377953022617433</v>
      </c>
      <c r="X31" s="17">
        <v>2.9201433710368594</v>
      </c>
      <c r="Y31" s="17">
        <v>-1.0000000000000002</v>
      </c>
      <c r="Z31" s="17">
        <v>-1.0000000000000002</v>
      </c>
      <c r="AA31" s="17">
        <v>86.013740182751448</v>
      </c>
      <c r="AB31" s="17">
        <v>0.40339711993314009</v>
      </c>
      <c r="AC31" s="17">
        <v>0.25902127822455367</v>
      </c>
      <c r="AD31" s="17">
        <v>0.29476156385315955</v>
      </c>
      <c r="AE31" s="17">
        <v>47.858998100542685</v>
      </c>
      <c r="AF31" s="17">
        <v>1</v>
      </c>
      <c r="AG31" s="17">
        <v>-1.0000000000000002</v>
      </c>
      <c r="AH31" s="17">
        <v>-1.0000000000000002</v>
      </c>
      <c r="AI31" s="17">
        <v>1.2813877977590005E-2</v>
      </c>
      <c r="AJ31" s="17">
        <v>0.19742030284601539</v>
      </c>
      <c r="AK31" s="17">
        <v>2.8450888135614815E-2</v>
      </c>
      <c r="AL31" s="17">
        <v>-6.3537935045136593E-2</v>
      </c>
      <c r="AM31" s="17">
        <v>7.0101318419024145E-2</v>
      </c>
      <c r="AN31" s="17">
        <v>0.18322980762140764</v>
      </c>
      <c r="AO31" s="17">
        <v>1.8947874011536774</v>
      </c>
      <c r="AP31" s="17">
        <v>4.2630555153095084</v>
      </c>
      <c r="AQ31" s="17">
        <v>53.128102284279201</v>
      </c>
      <c r="AR31" s="17">
        <v>1.1969513132597984</v>
      </c>
      <c r="AS31" s="17">
        <v>3.1826458587312239</v>
      </c>
      <c r="AT31" s="17">
        <v>-1.0000000000000002</v>
      </c>
      <c r="AU31" s="17">
        <v>-1.0000000000000002</v>
      </c>
      <c r="AV31" s="17">
        <v>0.76318378510098883</v>
      </c>
      <c r="AW31" s="17">
        <v>111.16060411700268</v>
      </c>
      <c r="AX31" s="17">
        <v>131.15891196115604</v>
      </c>
      <c r="AY31" s="17">
        <v>0.39587116445124171</v>
      </c>
      <c r="AZ31" s="17">
        <v>25.031709430519584</v>
      </c>
      <c r="BA31" s="22">
        <v>1610.1847890837819</v>
      </c>
      <c r="BB31" s="17"/>
      <c r="CU31" t="e">
        <v>#N/A</v>
      </c>
      <c r="CV31" t="e">
        <v>#N/A</v>
      </c>
    </row>
    <row r="32" spans="1:100" x14ac:dyDescent="0.25">
      <c r="A32">
        <v>75</v>
      </c>
      <c r="B32" t="s">
        <v>470</v>
      </c>
      <c r="C32" s="22">
        <v>3</v>
      </c>
      <c r="D32" s="17">
        <v>5.3427029793892666</v>
      </c>
      <c r="E32" s="17">
        <v>0</v>
      </c>
      <c r="F32" s="17">
        <v>0.82915711898667244</v>
      </c>
      <c r="G32" s="17">
        <v>0.82915711898667244</v>
      </c>
      <c r="H32" s="17">
        <v>0.26571655102898845</v>
      </c>
      <c r="I32" s="17">
        <v>5.9866450978645E-3</v>
      </c>
      <c r="J32" s="17">
        <v>16.302191767611163</v>
      </c>
      <c r="K32" s="17">
        <v>0.27170319612685284</v>
      </c>
      <c r="L32" s="17">
        <v>-1.0000000000000002</v>
      </c>
      <c r="M32" s="17">
        <v>-1.0000000000000002</v>
      </c>
      <c r="N32" s="17">
        <v>5.4340639225370522</v>
      </c>
      <c r="O32" s="17">
        <v>22.4740518659871</v>
      </c>
      <c r="P32" s="17">
        <v>-3.0417974323284445E-3</v>
      </c>
      <c r="Q32" s="17">
        <v>0.10216390719977875</v>
      </c>
      <c r="R32" s="17">
        <v>3.9098124753386768E-2</v>
      </c>
      <c r="S32" s="17">
        <v>0.33333333333333387</v>
      </c>
      <c r="T32" s="17">
        <v>0.33333333333333387</v>
      </c>
      <c r="U32" s="17">
        <v>0.35298831297089445</v>
      </c>
      <c r="V32" s="17">
        <v>0.20122653010051564</v>
      </c>
      <c r="W32" s="17">
        <v>37.967132544448958</v>
      </c>
      <c r="X32" s="17">
        <v>3.0142759030264847</v>
      </c>
      <c r="Y32" s="17">
        <v>-1.0000000000000002</v>
      </c>
      <c r="Z32" s="17">
        <v>-1.0000000000000002</v>
      </c>
      <c r="AA32" s="17">
        <v>88.373304172785097</v>
      </c>
      <c r="AB32" s="17">
        <v>0.33670907421977586</v>
      </c>
      <c r="AC32" s="17">
        <v>0.27813460735336482</v>
      </c>
      <c r="AD32" s="17">
        <v>0.39249778849851397</v>
      </c>
      <c r="AE32" s="17">
        <v>50.367073503582709</v>
      </c>
      <c r="AF32" s="17">
        <v>0.9285714285714286</v>
      </c>
      <c r="AG32" s="17">
        <v>-1.0000000000000002</v>
      </c>
      <c r="AH32" s="17">
        <v>-1.0000000000000002</v>
      </c>
      <c r="AI32" s="17">
        <v>1.2500638581464083E-2</v>
      </c>
      <c r="AJ32" s="17">
        <v>0.20122653010051564</v>
      </c>
      <c r="AK32" s="17">
        <v>0.29335351941790766</v>
      </c>
      <c r="AL32" s="17">
        <v>9.8382411041692819E-3</v>
      </c>
      <c r="AM32" s="17">
        <v>8.0574443390443271E-2</v>
      </c>
      <c r="AN32" s="17">
        <v>-0.10853117647098044</v>
      </c>
      <c r="AO32" s="17">
        <v>3.4811286818506204</v>
      </c>
      <c r="AP32" s="17">
        <v>-2.664088206253667</v>
      </c>
      <c r="AQ32" s="17">
        <v>54.269324312060128</v>
      </c>
      <c r="AR32" s="17">
        <v>1.2208815097380765</v>
      </c>
      <c r="AS32" s="17">
        <v>3.2859790991533377</v>
      </c>
      <c r="AT32" s="17">
        <v>-1.0000000000000002</v>
      </c>
      <c r="AU32" s="17">
        <v>-1.0000000000000002</v>
      </c>
      <c r="AV32" s="17">
        <v>0.86825524374005902</v>
      </c>
      <c r="AW32" s="17">
        <v>108.1832678325185</v>
      </c>
      <c r="AX32" s="17">
        <v>128.55593361419938</v>
      </c>
      <c r="AY32" s="17">
        <v>0.14165221052944099</v>
      </c>
      <c r="AZ32" s="17">
        <v>-17.390916091708611</v>
      </c>
      <c r="BA32" s="22">
        <v>1512.5419917255324</v>
      </c>
      <c r="BB32" s="17"/>
      <c r="CU32" t="e">
        <v>#N/A</v>
      </c>
      <c r="CV32" t="e">
        <v>#N/A</v>
      </c>
    </row>
    <row r="33" spans="1:100" x14ac:dyDescent="0.25">
      <c r="A33">
        <v>78</v>
      </c>
      <c r="B33" t="s">
        <v>471</v>
      </c>
      <c r="C33" s="22">
        <v>3</v>
      </c>
      <c r="D33" s="17">
        <v>5.7365054839318521</v>
      </c>
      <c r="E33" s="17">
        <v>0.25009398177970205</v>
      </c>
      <c r="F33" s="17">
        <v>0.45148831636268755</v>
      </c>
      <c r="G33" s="17">
        <v>0.5051335577534467</v>
      </c>
      <c r="H33" s="17">
        <v>0.45967441140127174</v>
      </c>
      <c r="I33" s="17">
        <v>0</v>
      </c>
      <c r="J33" s="17">
        <v>27.580464684076293</v>
      </c>
      <c r="K33" s="17">
        <v>0.45967441140127174</v>
      </c>
      <c r="L33" s="17">
        <v>-0.99999999999999967</v>
      </c>
      <c r="M33" s="17">
        <v>-0.99999999999999967</v>
      </c>
      <c r="N33" s="17">
        <v>9.1934882280254282</v>
      </c>
      <c r="O33" s="17">
        <v>33.822103725761593</v>
      </c>
      <c r="P33" s="17">
        <v>-0.1782871164362867</v>
      </c>
      <c r="Q33" s="17">
        <v>-1.3675292325498734</v>
      </c>
      <c r="R33" s="17">
        <v>-0.42335449681846543</v>
      </c>
      <c r="S33" s="17">
        <v>0.33333333333333298</v>
      </c>
      <c r="T33" s="17">
        <v>0.33333333333333298</v>
      </c>
      <c r="U33" s="17">
        <v>0.39226092561845755</v>
      </c>
      <c r="V33" s="17">
        <v>0.51740991317132856</v>
      </c>
      <c r="W33" s="17">
        <v>44.666523762207213</v>
      </c>
      <c r="X33" s="17">
        <v>4.8804954367671947</v>
      </c>
      <c r="Y33" s="17">
        <v>-0.99999999999999967</v>
      </c>
      <c r="Z33" s="17">
        <v>-0.99999999999999967</v>
      </c>
      <c r="AA33" s="17">
        <v>92.405092787995557</v>
      </c>
      <c r="AB33" s="17">
        <v>0.28589342739046386</v>
      </c>
      <c r="AC33" s="17">
        <v>0.39994587611853061</v>
      </c>
      <c r="AD33" s="17">
        <v>0.27739916694314154</v>
      </c>
      <c r="AE33" s="17">
        <v>48.161923522606855</v>
      </c>
      <c r="AF33" s="17">
        <v>0.94444444444444442</v>
      </c>
      <c r="AG33" s="17">
        <v>-0.99999999999999967</v>
      </c>
      <c r="AH33" s="17">
        <v>-0.99999999999999967</v>
      </c>
      <c r="AI33" s="17">
        <v>-6.7914469680571868E-2</v>
      </c>
      <c r="AJ33" s="17">
        <v>0.51740991317132856</v>
      </c>
      <c r="AK33" s="17">
        <v>1.1584395820059519E-2</v>
      </c>
      <c r="AL33" s="17">
        <v>0.21701632047694003</v>
      </c>
      <c r="AM33" s="17">
        <v>1.6141278337825811E-3</v>
      </c>
      <c r="AN33" s="17">
        <v>0.20893646641413169</v>
      </c>
      <c r="AO33" s="17">
        <v>9.8275174944862043E-2</v>
      </c>
      <c r="AP33" s="17">
        <v>6.3084932627379935</v>
      </c>
      <c r="AQ33" s="17">
        <v>72.246988446283524</v>
      </c>
      <c r="AR33" s="17">
        <v>1.5763375054564515</v>
      </c>
      <c r="AS33" s="17">
        <v>5.3401698481684665</v>
      </c>
      <c r="AT33" s="17">
        <v>-0.99999999999999967</v>
      </c>
      <c r="AU33" s="17">
        <v>-0.99999999999999967</v>
      </c>
      <c r="AV33" s="17">
        <v>8.1779060934979247E-2</v>
      </c>
      <c r="AW33" s="17">
        <v>132.53568977649516</v>
      </c>
      <c r="AX33" s="17">
        <v>182.91839170001654</v>
      </c>
      <c r="AY33" s="17">
        <v>0.44797975206030122</v>
      </c>
      <c r="AZ33" s="17">
        <v>22.7519700697258</v>
      </c>
      <c r="BA33" s="22">
        <v>1644.547901654154</v>
      </c>
      <c r="BB33" s="17"/>
      <c r="CU33" t="e">
        <v>#N/A</v>
      </c>
      <c r="CV33" t="e">
        <v>#N/A</v>
      </c>
    </row>
    <row r="34" spans="1:100" x14ac:dyDescent="0.25">
      <c r="A34">
        <v>79</v>
      </c>
      <c r="B34" t="s">
        <v>472</v>
      </c>
      <c r="C34" s="22">
        <v>3</v>
      </c>
      <c r="D34" s="17">
        <v>4.4025013783074911</v>
      </c>
      <c r="E34" s="17">
        <v>1.491087171304588E-2</v>
      </c>
      <c r="F34" s="17">
        <v>3.4474567624844714</v>
      </c>
      <c r="G34" s="17">
        <v>3.4474567624844714</v>
      </c>
      <c r="H34" s="17">
        <v>0.12817778891406564</v>
      </c>
      <c r="I34" s="17">
        <v>-2.2292785928373074E-3</v>
      </c>
      <c r="J34" s="17">
        <v>7.5569106192736992</v>
      </c>
      <c r="K34" s="17">
        <v>0.12594851032122836</v>
      </c>
      <c r="L34" s="17">
        <v>-0.99999999999999745</v>
      </c>
      <c r="M34" s="17">
        <v>-0.99999999999999745</v>
      </c>
      <c r="N34" s="17">
        <v>2.5189702064245671</v>
      </c>
      <c r="O34" s="17">
        <v>15.40686876006566</v>
      </c>
      <c r="P34" s="17">
        <v>0.49418460933768443</v>
      </c>
      <c r="Q34" s="17">
        <v>19.54132100856744</v>
      </c>
      <c r="R34" s="17">
        <v>6.409592520517978</v>
      </c>
      <c r="S34" s="17">
        <v>0.3343506366351498</v>
      </c>
      <c r="T34" s="17">
        <v>0.3343506366351498</v>
      </c>
      <c r="U34" s="17">
        <v>0.23694019118902285</v>
      </c>
      <c r="V34" s="17">
        <v>0.26368617281674761</v>
      </c>
      <c r="W34" s="17">
        <v>41.735165078193631</v>
      </c>
      <c r="X34" s="17">
        <v>3.0736478679074639</v>
      </c>
      <c r="Y34" s="17">
        <v>-0.99999999999999745</v>
      </c>
      <c r="Z34" s="17">
        <v>-0.99999999999999745</v>
      </c>
      <c r="AA34" s="17">
        <v>84.944764409379545</v>
      </c>
      <c r="AB34" s="17">
        <v>0.52194086716429955</v>
      </c>
      <c r="AC34" s="17">
        <v>7.3175419259958102E-2</v>
      </c>
      <c r="AD34" s="17">
        <v>0.14088384978910123</v>
      </c>
      <c r="AE34" s="17">
        <v>36.800006810667959</v>
      </c>
      <c r="AF34" s="17">
        <v>0.83333333333333337</v>
      </c>
      <c r="AG34" s="17">
        <v>-0.99999999999999745</v>
      </c>
      <c r="AH34" s="17">
        <v>-0.99999999999999745</v>
      </c>
      <c r="AI34" s="17">
        <v>9.8507540240064626E-2</v>
      </c>
      <c r="AJ34" s="17">
        <v>0.26368617281674761</v>
      </c>
      <c r="AK34" s="17">
        <v>-4.2276140169296723E-3</v>
      </c>
      <c r="AL34" s="17">
        <v>0.32711801580717004</v>
      </c>
      <c r="AM34" s="17">
        <v>7.3753182334401271E-2</v>
      </c>
      <c r="AN34" s="17">
        <v>0.27003664342399586</v>
      </c>
      <c r="AO34" s="17">
        <v>1.822691488275384</v>
      </c>
      <c r="AP34" s="17">
        <v>8.386506164635751</v>
      </c>
      <c r="AQ34" s="17">
        <v>49.292075697467283</v>
      </c>
      <c r="AR34" s="17">
        <v>1.1693276372760688</v>
      </c>
      <c r="AS34" s="17">
        <v>3.199596378228692</v>
      </c>
      <c r="AT34" s="17">
        <v>-0.99999999999999745</v>
      </c>
      <c r="AU34" s="17">
        <v>-0.99999999999999745</v>
      </c>
      <c r="AV34" s="17">
        <v>9.8570492830024481</v>
      </c>
      <c r="AW34" s="17">
        <v>108.73813933408093</v>
      </c>
      <c r="AX34" s="17">
        <v>137.07690742055701</v>
      </c>
      <c r="AY34" s="17">
        <v>0.28281352007862254</v>
      </c>
      <c r="AZ34" s="17">
        <v>15.270042516128333</v>
      </c>
      <c r="BA34" s="22">
        <v>1522.8685384914324</v>
      </c>
      <c r="BB34" s="17"/>
      <c r="CU34" t="e">
        <v>#N/A</v>
      </c>
      <c r="CV34" t="e">
        <v>#N/A</v>
      </c>
    </row>
    <row r="35" spans="1:100" x14ac:dyDescent="0.25">
      <c r="A35">
        <v>81</v>
      </c>
      <c r="B35" t="s">
        <v>473</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474</v>
      </c>
      <c r="C36" s="22">
        <v>3</v>
      </c>
      <c r="D36" s="17">
        <v>4.5174515470338044</v>
      </c>
      <c r="E36" s="17">
        <v>-1.8329295683675664E-2</v>
      </c>
      <c r="F36" s="17">
        <v>-1.904349162507072E-2</v>
      </c>
      <c r="G36" s="17">
        <v>-2.0210936757609689E-2</v>
      </c>
      <c r="H36" s="17">
        <v>0.30685002906918452</v>
      </c>
      <c r="I36" s="17">
        <v>-4.3545160086962027E-3</v>
      </c>
      <c r="J36" s="17">
        <v>18.149730783629298</v>
      </c>
      <c r="K36" s="17">
        <v>0.30249551306048833</v>
      </c>
      <c r="L36" s="17">
        <v>-0.99999999999999767</v>
      </c>
      <c r="M36" s="17">
        <v>-0.99999999999999767</v>
      </c>
      <c r="N36" s="17">
        <v>6.0499102612097708</v>
      </c>
      <c r="O36" s="17">
        <v>22.64697139390551</v>
      </c>
      <c r="P36" s="17">
        <v>0.18940901311934499</v>
      </c>
      <c r="Q36" s="17">
        <v>3.4218697261582141</v>
      </c>
      <c r="R36" s="17">
        <v>0.99264119342085644</v>
      </c>
      <c r="S36" s="17">
        <v>0.33333333333333243</v>
      </c>
      <c r="T36" s="17">
        <v>0.33333333333333243</v>
      </c>
      <c r="U36" s="17">
        <v>0.3575253963002083</v>
      </c>
      <c r="V36" s="17">
        <v>9.6887404218825884E-2</v>
      </c>
      <c r="W36" s="17">
        <v>32.743358165008424</v>
      </c>
      <c r="X36" s="17">
        <v>2.3755971641199634</v>
      </c>
      <c r="Y36" s="17">
        <v>-0.99999999999999767</v>
      </c>
      <c r="Z36" s="17">
        <v>-0.99999999999999767</v>
      </c>
      <c r="AA36" s="17">
        <v>74.214212593887538</v>
      </c>
      <c r="AB36" s="17">
        <v>0.30326418766297641</v>
      </c>
      <c r="AC36" s="17">
        <v>0.24231252613279933</v>
      </c>
      <c r="AD36" s="17">
        <v>0.26398755091338982</v>
      </c>
      <c r="AE36" s="17">
        <v>40.478213235458256</v>
      </c>
      <c r="AF36" s="17">
        <v>0.94736842105263153</v>
      </c>
      <c r="AG36" s="17">
        <v>-0.99999999999999767</v>
      </c>
      <c r="AH36" s="17">
        <v>-0.99999999999999767</v>
      </c>
      <c r="AI36" s="17">
        <v>-4.6206000153772393E-3</v>
      </c>
      <c r="AJ36" s="17">
        <v>9.6887404218825884E-2</v>
      </c>
      <c r="AK36" s="17">
        <v>-5.3210048601828267E-3</v>
      </c>
      <c r="AL36" s="17">
        <v>0.12618666635240711</v>
      </c>
      <c r="AM36" s="17">
        <v>0.13190114739863676</v>
      </c>
      <c r="AN36" s="17">
        <v>-8.4014288178291263E-3</v>
      </c>
      <c r="AO36" s="17">
        <v>3.2709236606650052</v>
      </c>
      <c r="AP36" s="17">
        <v>0.4208976113163071</v>
      </c>
      <c r="AQ36" s="17">
        <v>50.893088948637718</v>
      </c>
      <c r="AR36" s="17">
        <v>1.121079467185699</v>
      </c>
      <c r="AS36" s="17">
        <v>2.6780926771804521</v>
      </c>
      <c r="AT36" s="17">
        <v>-0.99999999999999767</v>
      </c>
      <c r="AU36" s="17">
        <v>-0.99999999999999767</v>
      </c>
      <c r="AV36" s="17">
        <v>0.97243025666324678</v>
      </c>
      <c r="AW36" s="17">
        <v>97.282081599109333</v>
      </c>
      <c r="AX36" s="17">
        <v>106.87841002068438</v>
      </c>
      <c r="AY36" s="17">
        <v>4.8780082949275966E-2</v>
      </c>
      <c r="AZ36" s="17">
        <v>4.6963909515914093</v>
      </c>
      <c r="BA36" s="22">
        <v>1540.8120532971293</v>
      </c>
      <c r="BB36" s="17"/>
      <c r="CU36" t="e">
        <v>#N/A</v>
      </c>
      <c r="CV36" t="e">
        <v>#N/A</v>
      </c>
    </row>
    <row r="37" spans="1:100" x14ac:dyDescent="0.25">
      <c r="A37">
        <v>86</v>
      </c>
      <c r="B37" t="s">
        <v>475</v>
      </c>
      <c r="C37" s="22">
        <v>3</v>
      </c>
      <c r="D37" s="17">
        <v>3.5685816045177643</v>
      </c>
      <c r="E37" s="17">
        <v>-2.6563155201470751E-2</v>
      </c>
      <c r="F37" s="17">
        <v>3.0697626216010443</v>
      </c>
      <c r="G37" s="17">
        <v>3.0644316513041994</v>
      </c>
      <c r="H37" s="17">
        <v>1.7240613622667218E-2</v>
      </c>
      <c r="I37" s="17">
        <v>0</v>
      </c>
      <c r="J37" s="17">
        <v>1.0344368173600298</v>
      </c>
      <c r="K37" s="17">
        <v>1.7240613622667218E-2</v>
      </c>
      <c r="L37" s="17">
        <v>-1.0000000000000007</v>
      </c>
      <c r="M37" s="17">
        <v>-1.0000000000000007</v>
      </c>
      <c r="N37" s="17">
        <v>0.34481227245334495</v>
      </c>
      <c r="O37" s="17">
        <v>7.6674500731819935</v>
      </c>
      <c r="P37" s="17">
        <v>-1.6616258765640513</v>
      </c>
      <c r="Q37" s="17">
        <v>5.6919696757449332</v>
      </c>
      <c r="R37" s="17">
        <v>1.6280905837763142</v>
      </c>
      <c r="S37" s="17">
        <v>0.3333333333333337</v>
      </c>
      <c r="T37" s="17">
        <v>0.34475612786273591</v>
      </c>
      <c r="U37" s="17">
        <v>0.15346812237130292</v>
      </c>
      <c r="V37" s="17">
        <v>2.299589926875243E-2</v>
      </c>
      <c r="W37" s="17">
        <v>33.492514768538314</v>
      </c>
      <c r="X37" s="17">
        <v>1.4241195272005303</v>
      </c>
      <c r="Y37" s="17">
        <v>-1.0000000000000007</v>
      </c>
      <c r="Z37" s="17">
        <v>-1.0000000000000007</v>
      </c>
      <c r="AA37" s="17">
        <v>71.125965365692295</v>
      </c>
      <c r="AB37" s="17">
        <v>9.9802255486124355E-2</v>
      </c>
      <c r="AC37" s="17">
        <v>0.25191900189759009</v>
      </c>
      <c r="AD37" s="17">
        <v>0.36838594288383869</v>
      </c>
      <c r="AE37" s="17">
        <v>36.005360013377711</v>
      </c>
      <c r="AF37" s="17">
        <v>0.84615384615384615</v>
      </c>
      <c r="AG37" s="17">
        <v>-1.0000000000000007</v>
      </c>
      <c r="AH37" s="17">
        <v>-1.0000000000000007</v>
      </c>
      <c r="AI37" s="17">
        <v>-1.559038121703144E-2</v>
      </c>
      <c r="AJ37" s="17">
        <v>2.299589926875243E-2</v>
      </c>
      <c r="AK37" s="17">
        <v>0.10538995407683617</v>
      </c>
      <c r="AL37" s="17">
        <v>-2.472922461498319E-2</v>
      </c>
      <c r="AM37" s="17">
        <v>4.1655548721540134E-2</v>
      </c>
      <c r="AN37" s="17">
        <v>0.28637816427235319</v>
      </c>
      <c r="AO37" s="17">
        <v>1.5683384884226816</v>
      </c>
      <c r="AP37" s="17">
        <v>7.0358079837339123</v>
      </c>
      <c r="AQ37" s="17">
        <v>34.526951585898338</v>
      </c>
      <c r="AR37" s="17">
        <v>0.85455348283612409</v>
      </c>
      <c r="AS37" s="17">
        <v>1.4413601408231982</v>
      </c>
      <c r="AT37" s="17">
        <v>-1.0000000000000007</v>
      </c>
      <c r="AU37" s="17">
        <v>-1.0000000000000007</v>
      </c>
      <c r="AV37" s="17">
        <v>4.6925222350805136</v>
      </c>
      <c r="AW37" s="17">
        <v>85.829223422608123</v>
      </c>
      <c r="AX37" s="17">
        <v>87.817005725142764</v>
      </c>
      <c r="AY37" s="17">
        <v>0.10383198527682479</v>
      </c>
      <c r="AZ37" s="17">
        <v>23.532018046061378</v>
      </c>
      <c r="BA37" s="22">
        <v>1579.0582219745604</v>
      </c>
      <c r="BB37" s="17"/>
      <c r="CU37" t="e">
        <v>#N/A</v>
      </c>
      <c r="CV37" t="e">
        <v>#N/A</v>
      </c>
    </row>
    <row r="38" spans="1:100" x14ac:dyDescent="0.25">
      <c r="A38">
        <v>87</v>
      </c>
      <c r="B38" t="s">
        <v>476</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1370.2687368451809</v>
      </c>
      <c r="BB38" s="17"/>
      <c r="CU38" t="e">
        <v>#N/A</v>
      </c>
      <c r="CV38" t="e">
        <v>#N/A</v>
      </c>
    </row>
    <row r="39" spans="1:100" x14ac:dyDescent="0.25">
      <c r="A39">
        <v>88</v>
      </c>
      <c r="B39" t="s">
        <v>477</v>
      </c>
      <c r="C39" s="22">
        <v>3</v>
      </c>
      <c r="D39" s="17">
        <v>4.3188475953766909</v>
      </c>
      <c r="E39" s="17">
        <v>-6.7990509391856746E-2</v>
      </c>
      <c r="F39" s="17">
        <v>1.3772245647002244</v>
      </c>
      <c r="G39" s="17">
        <v>1.3606635674590064</v>
      </c>
      <c r="H39" s="17">
        <v>0.28526921723366588</v>
      </c>
      <c r="I39" s="17">
        <v>0</v>
      </c>
      <c r="J39" s="17">
        <v>17.116153034019963</v>
      </c>
      <c r="K39" s="17">
        <v>0.28526921723366588</v>
      </c>
      <c r="L39" s="17">
        <v>-0.99999999999999978</v>
      </c>
      <c r="M39" s="17">
        <v>-0.99999999999999978</v>
      </c>
      <c r="N39" s="17">
        <v>5.7053843446733215</v>
      </c>
      <c r="O39" s="17">
        <v>22.795664196855675</v>
      </c>
      <c r="P39" s="17">
        <v>2.8980478473222808</v>
      </c>
      <c r="Q39" s="17">
        <v>1.7162623018731642</v>
      </c>
      <c r="R39" s="17">
        <v>0.66870746982064433</v>
      </c>
      <c r="S39" s="17">
        <v>0.33333333333333309</v>
      </c>
      <c r="T39" s="17">
        <v>0.33333333333333309</v>
      </c>
      <c r="U39" s="17">
        <v>0.28523772992420132</v>
      </c>
      <c r="V39" s="17">
        <v>-0.18239341874898657</v>
      </c>
      <c r="W39" s="17">
        <v>19.369670424328579</v>
      </c>
      <c r="X39" s="17">
        <v>0.42798785663588557</v>
      </c>
      <c r="Y39" s="17">
        <v>-0.99999999999999978</v>
      </c>
      <c r="Z39" s="17">
        <v>-0.99999999999999978</v>
      </c>
      <c r="AA39" s="17">
        <v>56.307024671287166</v>
      </c>
      <c r="AB39" s="17">
        <v>0.23672942842562394</v>
      </c>
      <c r="AC39" s="17">
        <v>0.22389814792802348</v>
      </c>
      <c r="AD39" s="17">
        <v>0.26474535918911141</v>
      </c>
      <c r="AE39" s="17">
        <v>36.268646777137945</v>
      </c>
      <c r="AF39" s="17">
        <v>0.91666666666666663</v>
      </c>
      <c r="AG39" s="17">
        <v>-0.99999999999999978</v>
      </c>
      <c r="AH39" s="17">
        <v>-0.99999999999999978</v>
      </c>
      <c r="AI39" s="17">
        <v>-4.8076271593255067E-2</v>
      </c>
      <c r="AJ39" s="17">
        <v>-0.18239341874898657</v>
      </c>
      <c r="AK39" s="17">
        <v>-0.13565586403763744</v>
      </c>
      <c r="AL39" s="17">
        <v>-0.11618975930465718</v>
      </c>
      <c r="AM39" s="17">
        <v>-8.8048986356083936E-2</v>
      </c>
      <c r="AN39" s="17">
        <v>0.18287426882541089</v>
      </c>
      <c r="AO39" s="17">
        <v>-2.879503979090285</v>
      </c>
      <c r="AP39" s="17">
        <v>3.9909079241119851</v>
      </c>
      <c r="AQ39" s="17">
        <v>36.485823458348563</v>
      </c>
      <c r="AR39" s="17">
        <v>0.76951097784188105</v>
      </c>
      <c r="AS39" s="17">
        <v>0.71325707386955206</v>
      </c>
      <c r="AT39" s="17">
        <v>-0.99999999999999978</v>
      </c>
      <c r="AU39" s="17">
        <v>-0.99999999999999978</v>
      </c>
      <c r="AV39" s="17">
        <v>2.029371037279649</v>
      </c>
      <c r="AW39" s="17">
        <v>83.093596792254871</v>
      </c>
      <c r="AX39" s="17">
        <v>63.892729485491067</v>
      </c>
      <c r="AY39" s="17">
        <v>0.20961987615770836</v>
      </c>
      <c r="AZ39" s="17">
        <v>-2.8241579305473858</v>
      </c>
      <c r="BA39" s="22">
        <v>1519.1427245577415</v>
      </c>
      <c r="BB39" s="17"/>
      <c r="CU39" t="e">
        <v>#N/A</v>
      </c>
      <c r="CV39" t="e">
        <v>#N/A</v>
      </c>
    </row>
    <row r="40" spans="1:100" x14ac:dyDescent="0.25">
      <c r="A40">
        <v>93</v>
      </c>
      <c r="B40" t="s">
        <v>478</v>
      </c>
      <c r="C40" s="22">
        <v>3</v>
      </c>
      <c r="D40" s="17">
        <v>3.3166962459336391</v>
      </c>
      <c r="E40" s="17">
        <v>0.45181181726949182</v>
      </c>
      <c r="F40" s="17">
        <v>0.16886842061551249</v>
      </c>
      <c r="G40" s="17">
        <v>0.30918943341045857</v>
      </c>
      <c r="H40" s="17">
        <v>0.38117435158028046</v>
      </c>
      <c r="I40" s="17">
        <v>0</v>
      </c>
      <c r="J40" s="17">
        <v>22.870461094816811</v>
      </c>
      <c r="K40" s="17">
        <v>0.38117435158028046</v>
      </c>
      <c r="L40" s="17">
        <v>-1</v>
      </c>
      <c r="M40" s="17">
        <v>-1</v>
      </c>
      <c r="N40" s="17">
        <v>7.6234870316056078</v>
      </c>
      <c r="O40" s="17">
        <v>26.496346774160926</v>
      </c>
      <c r="P40" s="17">
        <v>0.13374811752655308</v>
      </c>
      <c r="Q40" s="17">
        <v>1.3904801151667037</v>
      </c>
      <c r="R40" s="17">
        <v>0.44937818736369561</v>
      </c>
      <c r="S40" s="17">
        <v>0.33333333333333343</v>
      </c>
      <c r="T40" s="17">
        <v>0.34976887976810284</v>
      </c>
      <c r="U40" s="17">
        <v>0.32296945759197171</v>
      </c>
      <c r="V40" s="17">
        <v>4.9326620849745137E-2</v>
      </c>
      <c r="W40" s="17">
        <v>26.968957598514919</v>
      </c>
      <c r="X40" s="17">
        <v>1.9062009634222823</v>
      </c>
      <c r="Y40" s="17">
        <v>-1</v>
      </c>
      <c r="Z40" s="17">
        <v>-1</v>
      </c>
      <c r="AA40" s="17">
        <v>97.650877618268652</v>
      </c>
      <c r="AB40" s="17">
        <v>0.41796496178008874</v>
      </c>
      <c r="AC40" s="17">
        <v>0.57319136004974525</v>
      </c>
      <c r="AD40" s="17">
        <v>0.41349451481796623</v>
      </c>
      <c r="AE40" s="17">
        <v>70.232541832390027</v>
      </c>
      <c r="AF40" s="17">
        <v>0.84615384615384615</v>
      </c>
      <c r="AG40" s="17">
        <v>-1</v>
      </c>
      <c r="AH40" s="17">
        <v>-1</v>
      </c>
      <c r="AI40" s="17">
        <v>0</v>
      </c>
      <c r="AJ40" s="17">
        <v>4.9326620849745137E-2</v>
      </c>
      <c r="AK40" s="17">
        <v>0.11966127468537632</v>
      </c>
      <c r="AL40" s="17">
        <v>3.9804362870160009E-2</v>
      </c>
      <c r="AM40" s="17">
        <v>0.32709951123590947</v>
      </c>
      <c r="AN40" s="17">
        <v>-2.1619840892646906E-2</v>
      </c>
      <c r="AO40" s="17">
        <v>8.7757941543246183</v>
      </c>
      <c r="AP40" s="17">
        <v>-0.34147420796537203</v>
      </c>
      <c r="AQ40" s="17">
        <v>49.839418693331709</v>
      </c>
      <c r="AR40" s="17">
        <v>1.0553982915431526</v>
      </c>
      <c r="AS40" s="17">
        <v>2.2873753150025626</v>
      </c>
      <c r="AT40" s="17">
        <v>-1</v>
      </c>
      <c r="AU40" s="17">
        <v>-1</v>
      </c>
      <c r="AV40" s="17">
        <v>0.75856762077415407</v>
      </c>
      <c r="AW40" s="17">
        <v>123.80575018446412</v>
      </c>
      <c r="AX40" s="17">
        <v>128.73841226943864</v>
      </c>
      <c r="AY40" s="17">
        <v>0.4537160754859762</v>
      </c>
      <c r="AZ40" s="17">
        <v>57.588820863959114</v>
      </c>
      <c r="BA40" s="22">
        <v>1529.3136903511131</v>
      </c>
      <c r="BB40" s="17"/>
      <c r="CU40" t="e">
        <v>#N/A</v>
      </c>
      <c r="CV40" t="e">
        <v>#N/A</v>
      </c>
    </row>
    <row r="41" spans="1:100" x14ac:dyDescent="0.25">
      <c r="A41">
        <v>94</v>
      </c>
      <c r="B41" t="s">
        <v>479</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480</v>
      </c>
      <c r="C42" s="22">
        <v>3</v>
      </c>
      <c r="D42" s="17">
        <v>4.6879342280112226</v>
      </c>
      <c r="E42" s="17">
        <v>-7.8382387635783646E-3</v>
      </c>
      <c r="F42" s="17">
        <v>0.56190854475952112</v>
      </c>
      <c r="G42" s="17">
        <v>0.55797784359815061</v>
      </c>
      <c r="H42" s="17">
        <v>0.21868394313600986</v>
      </c>
      <c r="I42" s="17">
        <v>0</v>
      </c>
      <c r="J42" s="17">
        <v>13.121036588160598</v>
      </c>
      <c r="K42" s="17">
        <v>0.21868394313600986</v>
      </c>
      <c r="L42" s="17">
        <v>-1.0000000000000027</v>
      </c>
      <c r="M42" s="17">
        <v>-1.0000000000000027</v>
      </c>
      <c r="N42" s="17">
        <v>4.3736788627202001</v>
      </c>
      <c r="O42" s="17">
        <v>18.366948659769964</v>
      </c>
      <c r="P42" s="17">
        <v>-0.34413085747882527</v>
      </c>
      <c r="Q42" s="17">
        <v>-4.1938332254487358</v>
      </c>
      <c r="R42" s="17">
        <v>-1.4578289475659854</v>
      </c>
      <c r="S42" s="17">
        <v>0.33333333333333359</v>
      </c>
      <c r="T42" s="17">
        <v>0.33333333333333359</v>
      </c>
      <c r="U42" s="17">
        <v>0.31379467175114761</v>
      </c>
      <c r="V42" s="17">
        <v>0.33089635187581862</v>
      </c>
      <c r="W42" s="17">
        <v>43.706949886305011</v>
      </c>
      <c r="X42" s="17">
        <v>3.6885395217901604</v>
      </c>
      <c r="Y42" s="17">
        <v>-1.0000000000000027</v>
      </c>
      <c r="Z42" s="17">
        <v>-1.0000000000000027</v>
      </c>
      <c r="AA42" s="17">
        <v>95.620762453124385</v>
      </c>
      <c r="AB42" s="17">
        <v>0.4238755989892844</v>
      </c>
      <c r="AC42" s="17">
        <v>0.27311995972938946</v>
      </c>
      <c r="AD42" s="17">
        <v>0.37043727156903294</v>
      </c>
      <c r="AE42" s="17">
        <v>53.371641514385338</v>
      </c>
      <c r="AF42" s="17">
        <v>1</v>
      </c>
      <c r="AG42" s="17">
        <v>-1.0000000000000027</v>
      </c>
      <c r="AH42" s="17">
        <v>-1.0000000000000027</v>
      </c>
      <c r="AI42" s="17">
        <v>2.5632100110298001E-2</v>
      </c>
      <c r="AJ42" s="17">
        <v>0.33089635187581862</v>
      </c>
      <c r="AK42" s="17">
        <v>-7.9740145639016824E-2</v>
      </c>
      <c r="AL42" s="17">
        <v>-9.6860031955212811E-2</v>
      </c>
      <c r="AM42" s="17">
        <v>0.16165204373011866</v>
      </c>
      <c r="AN42" s="17">
        <v>3.4998194548022263E-2</v>
      </c>
      <c r="AO42" s="17">
        <v>3.6426003650578829</v>
      </c>
      <c r="AP42" s="17">
        <v>0.39065470392449331</v>
      </c>
      <c r="AQ42" s="17">
        <v>56.827986474465554</v>
      </c>
      <c r="AR42" s="17">
        <v>1.3113576902936359</v>
      </c>
      <c r="AS42" s="17">
        <v>3.9072234649261728</v>
      </c>
      <c r="AT42" s="17">
        <v>-1.0000000000000027</v>
      </c>
      <c r="AU42" s="17">
        <v>-1.0000000000000027</v>
      </c>
      <c r="AV42" s="17">
        <v>-0.89985110396783496</v>
      </c>
      <c r="AW42" s="17">
        <v>114.37836581681879</v>
      </c>
      <c r="AX42" s="17">
        <v>147.98064300660667</v>
      </c>
      <c r="AY42" s="17">
        <v>7.9003598933643809E-2</v>
      </c>
      <c r="AZ42" s="17">
        <v>19.334388079417625</v>
      </c>
      <c r="BA42" s="22">
        <v>1601.4001805888988</v>
      </c>
      <c r="BB42" s="17"/>
      <c r="CU42" t="e">
        <v>#N/A</v>
      </c>
      <c r="CV42" t="e">
        <v>#N/A</v>
      </c>
    </row>
    <row r="43" spans="1:100" x14ac:dyDescent="0.25">
      <c r="A43">
        <v>97</v>
      </c>
      <c r="B43" t="s">
        <v>481</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1344.8718329297569</v>
      </c>
      <c r="BB43" s="17"/>
      <c r="CU43" t="e">
        <v>#N/A</v>
      </c>
      <c r="CV43" t="e">
        <v>#N/A</v>
      </c>
    </row>
    <row r="44" spans="1:100" x14ac:dyDescent="0.25">
      <c r="A44">
        <v>100</v>
      </c>
      <c r="B44" t="s">
        <v>482</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483</v>
      </c>
      <c r="C45" s="22">
        <v>3</v>
      </c>
      <c r="D45" s="17">
        <v>4.6894591847808611</v>
      </c>
      <c r="E45" s="17">
        <v>-0.10103980336124466</v>
      </c>
      <c r="F45" s="17">
        <v>-1.3222271538165502</v>
      </c>
      <c r="G45" s="17">
        <v>-1.3581456232628493</v>
      </c>
      <c r="H45" s="17">
        <v>-6.6493204545043455E-2</v>
      </c>
      <c r="I45" s="17">
        <v>0</v>
      </c>
      <c r="J45" s="17">
        <v>-3.9895922727026054</v>
      </c>
      <c r="K45" s="17">
        <v>-6.6493204545043455E-2</v>
      </c>
      <c r="L45" s="17">
        <v>-0.999999999999999</v>
      </c>
      <c r="M45" s="17">
        <v>-0.999999999999999</v>
      </c>
      <c r="N45" s="17">
        <v>-1.3298640909008692</v>
      </c>
      <c r="O45" s="17">
        <v>-0.65827871118459547</v>
      </c>
      <c r="P45" s="17">
        <v>1.1149533056939174</v>
      </c>
      <c r="Q45" s="17">
        <v>-2.1331266423791533</v>
      </c>
      <c r="R45" s="17">
        <v>-0.63792902884396285</v>
      </c>
      <c r="S45" s="17">
        <v>0.3333333333333332</v>
      </c>
      <c r="T45" s="17">
        <v>0.3333333333333332</v>
      </c>
      <c r="U45" s="17">
        <v>0.43520247250162586</v>
      </c>
      <c r="V45" s="17">
        <v>-2.2166095273376738E-2</v>
      </c>
      <c r="W45" s="17">
        <v>45.847849937598376</v>
      </c>
      <c r="X45" s="17">
        <v>2.3409731895779529</v>
      </c>
      <c r="Y45" s="17">
        <v>-0.999999999999999</v>
      </c>
      <c r="Z45" s="17">
        <v>-0.999999999999999</v>
      </c>
      <c r="AA45" s="17">
        <v>100.07736266078271</v>
      </c>
      <c r="AB45" s="17">
        <v>0.37393397806561324</v>
      </c>
      <c r="AC45" s="17">
        <v>0.63642930244238127</v>
      </c>
      <c r="AD45" s="17">
        <v>8.6985554532571119E-2</v>
      </c>
      <c r="AE45" s="17">
        <v>54.867441752028263</v>
      </c>
      <c r="AF45" s="17">
        <v>0.88888888888888884</v>
      </c>
      <c r="AG45" s="17">
        <v>-0.999999999999999</v>
      </c>
      <c r="AH45" s="17">
        <v>-0.999999999999999</v>
      </c>
      <c r="AI45" s="17">
        <v>-7.764225419466318E-3</v>
      </c>
      <c r="AJ45" s="17">
        <v>-2.2166095273376738E-2</v>
      </c>
      <c r="AK45" s="17">
        <v>0.16120742401586582</v>
      </c>
      <c r="AL45" s="17">
        <v>-7.1336686379776887E-2</v>
      </c>
      <c r="AM45" s="17">
        <v>-0.49927542838275213</v>
      </c>
      <c r="AN45" s="17">
        <v>0.14421259857248211</v>
      </c>
      <c r="AO45" s="17">
        <v>-11.675848589489471</v>
      </c>
      <c r="AP45" s="17">
        <v>3.248631532413166</v>
      </c>
      <c r="AQ45" s="17">
        <v>41.858257664895724</v>
      </c>
      <c r="AR45" s="17">
        <v>1.0797030438949151</v>
      </c>
      <c r="AS45" s="17">
        <v>2.2744799850329089</v>
      </c>
      <c r="AT45" s="17">
        <v>-0.999999999999999</v>
      </c>
      <c r="AU45" s="17">
        <v>-0.999999999999999</v>
      </c>
      <c r="AV45" s="17">
        <v>-1.9960746521068138</v>
      </c>
      <c r="AW45" s="17">
        <v>102.66771548201123</v>
      </c>
      <c r="AX45" s="17">
        <v>100.29582144628426</v>
      </c>
      <c r="AY45" s="17">
        <v>0.36679368905558846</v>
      </c>
      <c r="AZ45" s="17">
        <v>26.948307173139206</v>
      </c>
      <c r="BA45" s="22">
        <v>1466.1822735532207</v>
      </c>
      <c r="BB45" s="17"/>
      <c r="CU45" t="e">
        <v>#N/A</v>
      </c>
      <c r="CV45" t="e">
        <v>#N/A</v>
      </c>
    </row>
    <row r="46" spans="1:100" x14ac:dyDescent="0.25">
      <c r="A46">
        <v>102</v>
      </c>
      <c r="B46" t="s">
        <v>484</v>
      </c>
      <c r="C46" s="22">
        <v>3</v>
      </c>
      <c r="D46" s="17">
        <v>5.4367388863798549</v>
      </c>
      <c r="E46" s="17">
        <v>0</v>
      </c>
      <c r="F46" s="17">
        <v>0.75290267724088977</v>
      </c>
      <c r="G46" s="17">
        <v>0.75290267724088977</v>
      </c>
      <c r="H46" s="17">
        <v>0.14902125279054812</v>
      </c>
      <c r="I46" s="17">
        <v>-3.7743881931890486E-3</v>
      </c>
      <c r="J46" s="17">
        <v>8.7148118758415443</v>
      </c>
      <c r="K46" s="17">
        <v>0.14524686459735903</v>
      </c>
      <c r="L46" s="17">
        <v>-0.999999999999999</v>
      </c>
      <c r="M46" s="17">
        <v>-0.999999999999999</v>
      </c>
      <c r="N46" s="17">
        <v>2.9049372919471832</v>
      </c>
      <c r="O46" s="17">
        <v>14.904453439462289</v>
      </c>
      <c r="P46" s="17">
        <v>4.716106775307119E-2</v>
      </c>
      <c r="Q46" s="17">
        <v>2.5125938961361203</v>
      </c>
      <c r="R46" s="17">
        <v>0.87257304681563452</v>
      </c>
      <c r="S46" s="17">
        <v>0.33333333333333298</v>
      </c>
      <c r="T46" s="17">
        <v>0.33333333333333298</v>
      </c>
      <c r="U46" s="17">
        <v>0.33580745772869797</v>
      </c>
      <c r="V46" s="17">
        <v>0.36427884889320611</v>
      </c>
      <c r="W46" s="17">
        <v>48.860244347648447</v>
      </c>
      <c r="X46" s="17">
        <v>4.0503227263433361</v>
      </c>
      <c r="Y46" s="17">
        <v>-0.999999999999999</v>
      </c>
      <c r="Z46" s="17">
        <v>-0.999999999999999</v>
      </c>
      <c r="AA46" s="17">
        <v>77.555257787915764</v>
      </c>
      <c r="AB46" s="17">
        <v>0.20683795829862139</v>
      </c>
      <c r="AC46" s="17">
        <v>0.18539827708989409</v>
      </c>
      <c r="AD46" s="17">
        <v>0.16421257248051818</v>
      </c>
      <c r="AE46" s="17">
        <v>27.822440393451686</v>
      </c>
      <c r="AF46" s="17">
        <v>0.58333333333333337</v>
      </c>
      <c r="AG46" s="17">
        <v>-0.999999999999999</v>
      </c>
      <c r="AH46" s="17">
        <v>-0.999999999999999</v>
      </c>
      <c r="AI46" s="17">
        <v>-1.6675807194074781E-3</v>
      </c>
      <c r="AJ46" s="17">
        <v>0.36427884889320611</v>
      </c>
      <c r="AK46" s="17">
        <v>0.26786085105489071</v>
      </c>
      <c r="AL46" s="17">
        <v>0.26424607199602462</v>
      </c>
      <c r="AM46" s="17">
        <v>0.10597722318669317</v>
      </c>
      <c r="AN46" s="17">
        <v>0.11622393206475019</v>
      </c>
      <c r="AO46" s="17">
        <v>3.9887348349417815</v>
      </c>
      <c r="AP46" s="17">
        <v>4.2268286615988782</v>
      </c>
      <c r="AQ46" s="17">
        <v>57.575056223489959</v>
      </c>
      <c r="AR46" s="17">
        <v>1.3667529732885695</v>
      </c>
      <c r="AS46" s="17">
        <v>4.195569590940698</v>
      </c>
      <c r="AT46" s="17">
        <v>-0.999999999999999</v>
      </c>
      <c r="AU46" s="17">
        <v>-0.999999999999999</v>
      </c>
      <c r="AV46" s="17">
        <v>1.6254757240565252</v>
      </c>
      <c r="AW46" s="17">
        <v>96.686539888976895</v>
      </c>
      <c r="AX46" s="17">
        <v>133.08107316390954</v>
      </c>
      <c r="AY46" s="17">
        <v>0.17197663822390713</v>
      </c>
      <c r="AZ46" s="17">
        <v>-9.3306174085106655</v>
      </c>
      <c r="BA46" s="22">
        <v>1533.0131601459461</v>
      </c>
      <c r="BB46" s="17"/>
      <c r="CU46" t="e">
        <v>#N/A</v>
      </c>
      <c r="CV46" t="e">
        <v>#N/A</v>
      </c>
    </row>
    <row r="47" spans="1:100" x14ac:dyDescent="0.25">
      <c r="A47">
        <v>103</v>
      </c>
      <c r="B47" t="s">
        <v>485</v>
      </c>
      <c r="C47" s="22">
        <v>3</v>
      </c>
      <c r="D47" s="17">
        <v>4.8387394788653877</v>
      </c>
      <c r="E47" s="17">
        <v>0</v>
      </c>
      <c r="F47" s="17">
        <v>0.20396253148052196</v>
      </c>
      <c r="G47" s="17">
        <v>0.20396253148052196</v>
      </c>
      <c r="H47" s="17">
        <v>0.41440905748771184</v>
      </c>
      <c r="I47" s="17">
        <v>9.4060763133674258E-2</v>
      </c>
      <c r="J47" s="17">
        <v>30.508189237283172</v>
      </c>
      <c r="K47" s="17">
        <v>0.50846982062138601</v>
      </c>
      <c r="L47" s="17">
        <v>-0.999999999999998</v>
      </c>
      <c r="M47" s="17">
        <v>-0.999999999999998</v>
      </c>
      <c r="N47" s="17">
        <v>10.169396412427723</v>
      </c>
      <c r="O47" s="17">
        <v>35.550891247629089</v>
      </c>
      <c r="P47" s="17">
        <v>-9.1999009291751865E-2</v>
      </c>
      <c r="Q47" s="17">
        <v>-2.5124337406624067</v>
      </c>
      <c r="R47" s="17">
        <v>-0.88516596256835989</v>
      </c>
      <c r="S47" s="17">
        <v>0.33333333333333243</v>
      </c>
      <c r="T47" s="17">
        <v>0.33333333333333243</v>
      </c>
      <c r="U47" s="17">
        <v>0.27536840791760098</v>
      </c>
      <c r="V47" s="17">
        <v>0.28924804076632094</v>
      </c>
      <c r="W47" s="17">
        <v>28.912531789168</v>
      </c>
      <c r="X47" s="17">
        <v>2.995158722313608</v>
      </c>
      <c r="Y47" s="17">
        <v>-0.999999999999998</v>
      </c>
      <c r="Z47" s="17">
        <v>-0.999999999999998</v>
      </c>
      <c r="AA47" s="17">
        <v>49.373649024923495</v>
      </c>
      <c r="AB47" s="17">
        <v>0.15862099358010395</v>
      </c>
      <c r="AC47" s="17">
        <v>0.33893926935608409</v>
      </c>
      <c r="AD47" s="17">
        <v>-7.0634598969711887E-2</v>
      </c>
      <c r="AE47" s="17">
        <v>21.346283198323807</v>
      </c>
      <c r="AF47" s="17">
        <v>0.66666666666666663</v>
      </c>
      <c r="AG47" s="17">
        <v>-0.999999999999998</v>
      </c>
      <c r="AH47" s="17">
        <v>-0.999999999999998</v>
      </c>
      <c r="AI47" s="17">
        <v>-1.2234835150510779E-2</v>
      </c>
      <c r="AJ47" s="17">
        <v>0.28924804076632094</v>
      </c>
      <c r="AK47" s="17">
        <v>-2.1978754881303929E-2</v>
      </c>
      <c r="AL47" s="17">
        <v>0.1475341707363782</v>
      </c>
      <c r="AM47" s="17">
        <v>-4.6190823457453976E-2</v>
      </c>
      <c r="AN47" s="17">
        <v>-8.3719252954477588E-2</v>
      </c>
      <c r="AO47" s="17">
        <v>-1.2646643608428683</v>
      </c>
      <c r="AP47" s="17">
        <v>-1.3553104701800494</v>
      </c>
      <c r="AQ47" s="17">
        <v>59.420721026451162</v>
      </c>
      <c r="AR47" s="17">
        <v>1.2312831153505865</v>
      </c>
      <c r="AS47" s="17">
        <v>3.5036285429349934</v>
      </c>
      <c r="AT47" s="17">
        <v>-0.999999999999998</v>
      </c>
      <c r="AU47" s="17">
        <v>-0.999999999999998</v>
      </c>
      <c r="AV47" s="17">
        <v>-0.68120343108783743</v>
      </c>
      <c r="AW47" s="17">
        <v>83.569229802372504</v>
      </c>
      <c r="AX47" s="17">
        <v>112.24933717599447</v>
      </c>
      <c r="AY47" s="17">
        <v>0.17911205463653135</v>
      </c>
      <c r="AZ47" s="17">
        <v>-18.142745541317588</v>
      </c>
      <c r="BA47" s="22">
        <v>1500.5275705209979</v>
      </c>
      <c r="BB47" s="17"/>
      <c r="CU47" t="e">
        <v>#N/A</v>
      </c>
      <c r="CV47" t="e">
        <v>#N/A</v>
      </c>
    </row>
    <row r="48" spans="1:100" x14ac:dyDescent="0.25">
      <c r="A48">
        <v>107</v>
      </c>
      <c r="B48" t="s">
        <v>486</v>
      </c>
      <c r="C48" s="22">
        <v>3</v>
      </c>
      <c r="D48" s="17">
        <v>4.3760506320501253</v>
      </c>
      <c r="E48" s="17">
        <v>-1.786304537538156E-2</v>
      </c>
      <c r="F48" s="17">
        <v>0.40927750925343848</v>
      </c>
      <c r="G48" s="17">
        <v>0.40332316079497793</v>
      </c>
      <c r="H48" s="17">
        <v>0.53315719188050614</v>
      </c>
      <c r="I48" s="17">
        <v>0</v>
      </c>
      <c r="J48" s="17">
        <v>31.989431512830361</v>
      </c>
      <c r="K48" s="17">
        <v>0.53315719188050614</v>
      </c>
      <c r="L48" s="17">
        <v>-1</v>
      </c>
      <c r="M48" s="17">
        <v>-1</v>
      </c>
      <c r="N48" s="17">
        <v>10.663143837610122</v>
      </c>
      <c r="O48" s="17">
        <v>36.768805305675478</v>
      </c>
      <c r="P48" s="17">
        <v>-9.2968225371348481E-2</v>
      </c>
      <c r="Q48" s="17">
        <v>1.1113456373463593</v>
      </c>
      <c r="R48" s="17">
        <v>4.6537211064782709E-2</v>
      </c>
      <c r="S48" s="17">
        <v>0.33333333333333337</v>
      </c>
      <c r="T48" s="17">
        <v>0.33333333333333337</v>
      </c>
      <c r="U48" s="17">
        <v>0.33026999096559972</v>
      </c>
      <c r="V48" s="17">
        <v>0.25282585986840578</v>
      </c>
      <c r="W48" s="17">
        <v>28.664213024806632</v>
      </c>
      <c r="X48" s="17">
        <v>2.9715445978589945</v>
      </c>
      <c r="Y48" s="17">
        <v>-1</v>
      </c>
      <c r="Z48" s="17">
        <v>-1</v>
      </c>
      <c r="AA48" s="17">
        <v>84.653726427280745</v>
      </c>
      <c r="AB48" s="17">
        <v>0.31738702303378769</v>
      </c>
      <c r="AC48" s="17">
        <v>0.37734629149078186</v>
      </c>
      <c r="AD48" s="17">
        <v>0.42412620930361744</v>
      </c>
      <c r="AE48" s="17">
        <v>55.94297619140935</v>
      </c>
      <c r="AF48" s="17">
        <v>0.9</v>
      </c>
      <c r="AG48" s="17">
        <v>-1</v>
      </c>
      <c r="AH48" s="17">
        <v>-1</v>
      </c>
      <c r="AI48" s="17">
        <v>1.4688057762248038E-2</v>
      </c>
      <c r="AJ48" s="17">
        <v>0.25282585986840578</v>
      </c>
      <c r="AK48" s="17">
        <v>0.15020319032234677</v>
      </c>
      <c r="AL48" s="17">
        <v>-0.25627136763097885</v>
      </c>
      <c r="AM48" s="17">
        <v>0.23085992733705454</v>
      </c>
      <c r="AN48" s="17">
        <v>5.244941568300511E-2</v>
      </c>
      <c r="AO48" s="17">
        <v>6.5225141350380982</v>
      </c>
      <c r="AP48" s="17">
        <v>2.9878553920233933E-2</v>
      </c>
      <c r="AQ48" s="17">
        <v>60.653644537637021</v>
      </c>
      <c r="AR48" s="17">
        <v>1.2497625175006721</v>
      </c>
      <c r="AS48" s="17">
        <v>3.504701789739503</v>
      </c>
      <c r="AT48" s="17">
        <v>-1</v>
      </c>
      <c r="AU48" s="17">
        <v>-1</v>
      </c>
      <c r="AV48" s="17">
        <v>0.4498603718597608</v>
      </c>
      <c r="AW48" s="17">
        <v>121.45241028687644</v>
      </c>
      <c r="AX48" s="17">
        <v>147.02875742896197</v>
      </c>
      <c r="AY48" s="17">
        <v>0.3469697117578518</v>
      </c>
      <c r="AZ48" s="17">
        <v>22.27938451711368</v>
      </c>
      <c r="BA48" s="22">
        <v>1505.2800561276888</v>
      </c>
      <c r="BB48" s="17"/>
      <c r="CU48" t="e">
        <v>#N/A</v>
      </c>
      <c r="CV48" t="e">
        <v>#N/A</v>
      </c>
    </row>
    <row r="49" spans="1:100" x14ac:dyDescent="0.25">
      <c r="A49">
        <v>108</v>
      </c>
      <c r="B49" t="s">
        <v>487</v>
      </c>
      <c r="C49" s="22">
        <v>3</v>
      </c>
      <c r="D49" s="17">
        <v>4.9900991751903581</v>
      </c>
      <c r="E49" s="17">
        <v>-3.1767682698346719E-4</v>
      </c>
      <c r="F49" s="17">
        <v>-0.75280305700766248</v>
      </c>
      <c r="G49" s="17">
        <v>-0.75280305700766248</v>
      </c>
      <c r="H49" s="17">
        <v>-1.2380775527972253E-3</v>
      </c>
      <c r="I49" s="17">
        <v>2.1437040835056921E-3</v>
      </c>
      <c r="J49" s="17">
        <v>5.4337591842511634E-2</v>
      </c>
      <c r="K49" s="17">
        <v>9.0562653070844559E-4</v>
      </c>
      <c r="L49" s="17">
        <v>-1.0000000000000002</v>
      </c>
      <c r="M49" s="17">
        <v>-1.0000000000000002</v>
      </c>
      <c r="N49" s="17">
        <v>1.8112530614169647E-2</v>
      </c>
      <c r="O49" s="17">
        <v>4.2916337100252058</v>
      </c>
      <c r="P49" s="17">
        <v>-1.7689216378089323</v>
      </c>
      <c r="Q49" s="17">
        <v>-3.9545950996815344</v>
      </c>
      <c r="R49" s="17">
        <v>-1.5116936300048009</v>
      </c>
      <c r="S49" s="17">
        <v>0.33333333333333315</v>
      </c>
      <c r="T49" s="17">
        <v>0.33333333333333315</v>
      </c>
      <c r="U49" s="17">
        <v>0.38656123389708608</v>
      </c>
      <c r="V49" s="17">
        <v>0.25271444444486774</v>
      </c>
      <c r="W49" s="17">
        <v>52.201468739116507</v>
      </c>
      <c r="X49" s="17">
        <v>3.7282926423935105</v>
      </c>
      <c r="Y49" s="17">
        <v>-1.0000000000000002</v>
      </c>
      <c r="Z49" s="17">
        <v>-1.0000000000000002</v>
      </c>
      <c r="AA49" s="17">
        <v>89.76793194683539</v>
      </c>
      <c r="AB49" s="17">
        <v>0.16827495253552643</v>
      </c>
      <c r="AC49" s="17">
        <v>0.37284834731842215</v>
      </c>
      <c r="AD49" s="17">
        <v>0.24043983690052548</v>
      </c>
      <c r="AE49" s="17">
        <v>39.078156837723697</v>
      </c>
      <c r="AF49" s="17">
        <v>0.90909090909090906</v>
      </c>
      <c r="AG49" s="17">
        <v>-1.0000000000000002</v>
      </c>
      <c r="AH49" s="17">
        <v>-1.0000000000000002</v>
      </c>
      <c r="AI49" s="17">
        <v>-5.5636921597203716E-2</v>
      </c>
      <c r="AJ49" s="17">
        <v>0.25271444444486774</v>
      </c>
      <c r="AK49" s="17">
        <v>-4.2700939618016936E-2</v>
      </c>
      <c r="AL49" s="17">
        <v>0.17771188539400437</v>
      </c>
      <c r="AM49" s="17">
        <v>-0.14324260574410128</v>
      </c>
      <c r="AN49" s="17">
        <v>1.2542199959692066</v>
      </c>
      <c r="AO49" s="17">
        <v>-3.7945698416926166</v>
      </c>
      <c r="AP49" s="17">
        <v>32.244059326200201</v>
      </c>
      <c r="AQ49" s="17">
        <v>52.255806330958983</v>
      </c>
      <c r="AR49" s="17">
        <v>1.3059423450086203</v>
      </c>
      <c r="AS49" s="17">
        <v>3.7291982689242174</v>
      </c>
      <c r="AT49" s="17">
        <v>-1.0000000000000002</v>
      </c>
      <c r="AU49" s="17">
        <v>-1.0000000000000002</v>
      </c>
      <c r="AV49" s="17">
        <v>-2.2644966870124632</v>
      </c>
      <c r="AW49" s="17">
        <v>126.30362498306079</v>
      </c>
      <c r="AX49" s="17">
        <v>150.46233099560351</v>
      </c>
      <c r="AY49" s="17">
        <v>0.20080433206550199</v>
      </c>
      <c r="AZ49" s="17">
        <v>38.493470729582043</v>
      </c>
      <c r="BA49" s="22">
        <v>1557.1965981917549</v>
      </c>
      <c r="BB49" s="17"/>
      <c r="CU49" t="e">
        <v>#N/A</v>
      </c>
      <c r="CV49" t="e">
        <v>#N/A</v>
      </c>
    </row>
    <row r="50" spans="1:100" x14ac:dyDescent="0.25">
      <c r="A50">
        <v>111</v>
      </c>
      <c r="B50" t="s">
        <v>488</v>
      </c>
      <c r="C50" s="22">
        <v>3</v>
      </c>
      <c r="D50" s="17">
        <v>5.1987393945996736</v>
      </c>
      <c r="E50" s="17">
        <v>-0.98258769943309587</v>
      </c>
      <c r="F50" s="17">
        <v>-0.74543857033725713</v>
      </c>
      <c r="G50" s="17">
        <v>-1.053922802285763</v>
      </c>
      <c r="H50" s="17">
        <v>0.50725360040245082</v>
      </c>
      <c r="I50" s="17">
        <v>0</v>
      </c>
      <c r="J50" s="17">
        <v>30.435216024147049</v>
      </c>
      <c r="K50" s="17">
        <v>0.50725360040245082</v>
      </c>
      <c r="L50" s="17">
        <v>-1.0000000000000018</v>
      </c>
      <c r="M50" s="17">
        <v>-1.0000000000000018</v>
      </c>
      <c r="N50" s="17">
        <v>10.145072008049018</v>
      </c>
      <c r="O50" s="17">
        <v>34.580032616460961</v>
      </c>
      <c r="P50" s="17">
        <v>-0.27063448740898699</v>
      </c>
      <c r="Q50" s="17">
        <v>7.1383591507403938</v>
      </c>
      <c r="R50" s="17">
        <v>2.2722940722320017</v>
      </c>
      <c r="S50" s="17">
        <v>0.33333333333333359</v>
      </c>
      <c r="T50" s="17">
        <v>0.33333333333333359</v>
      </c>
      <c r="U50" s="17">
        <v>0.31109792008187781</v>
      </c>
      <c r="V50" s="17">
        <v>5.4556256107350775E-3</v>
      </c>
      <c r="W50" s="17">
        <v>19.038664478273169</v>
      </c>
      <c r="X50" s="17">
        <v>1.4365385002561384</v>
      </c>
      <c r="Y50" s="17">
        <v>-1.0000000000000018</v>
      </c>
      <c r="Z50" s="17">
        <v>-1.0000000000000018</v>
      </c>
      <c r="AA50" s="17">
        <v>64.591530415274178</v>
      </c>
      <c r="AB50" s="17">
        <v>0.34791948019246938</v>
      </c>
      <c r="AC50" s="17">
        <v>0.39283517177217792</v>
      </c>
      <c r="AD50" s="17">
        <v>0.1248567853307332</v>
      </c>
      <c r="AE50" s="17">
        <v>43.280571864769037</v>
      </c>
      <c r="AF50" s="17">
        <v>0.72727272727272729</v>
      </c>
      <c r="AG50" s="17">
        <v>-1.0000000000000018</v>
      </c>
      <c r="AH50" s="17">
        <v>-1.0000000000000018</v>
      </c>
      <c r="AI50" s="17">
        <v>-1.0905627758044449E-2</v>
      </c>
      <c r="AJ50" s="17">
        <v>5.4556256107350775E-3</v>
      </c>
      <c r="AK50" s="17">
        <v>-7.5344382534983934E-2</v>
      </c>
      <c r="AL50" s="17">
        <v>-5.4100455589570995E-2</v>
      </c>
      <c r="AM50" s="17">
        <v>6.7838433013812829E-2</v>
      </c>
      <c r="AN50" s="17">
        <v>-0.28040954766791704</v>
      </c>
      <c r="AO50" s="17">
        <v>1.3192389126704001</v>
      </c>
      <c r="AP50" s="17">
        <v>-7.2807409696457785</v>
      </c>
      <c r="AQ50" s="17">
        <v>49.473880502420229</v>
      </c>
      <c r="AR50" s="17">
        <v>0.98322021235928092</v>
      </c>
      <c r="AS50" s="17">
        <v>1.9437921006585912</v>
      </c>
      <c r="AT50" s="17">
        <v>-1.0000000000000018</v>
      </c>
      <c r="AU50" s="17">
        <v>-1.0000000000000018</v>
      </c>
      <c r="AV50" s="17">
        <v>1.2183712699462395</v>
      </c>
      <c r="AW50" s="17">
        <v>91.890822062089356</v>
      </c>
      <c r="AX50" s="17">
        <v>92.21827206800198</v>
      </c>
      <c r="AY50" s="17">
        <v>0.39550390871145974</v>
      </c>
      <c r="AZ50" s="17">
        <v>18.785686578347605</v>
      </c>
      <c r="BA50" s="22">
        <v>1544.2725573832431</v>
      </c>
      <c r="BB50" s="17"/>
      <c r="CU50" t="e">
        <v>#N/A</v>
      </c>
      <c r="CV50" t="e">
        <v>#N/A</v>
      </c>
    </row>
    <row r="51" spans="1:100" x14ac:dyDescent="0.25">
      <c r="A51">
        <v>114</v>
      </c>
      <c r="B51" t="s">
        <v>489</v>
      </c>
      <c r="C51" s="22">
        <v>3</v>
      </c>
      <c r="D51" s="17">
        <v>5.2419417089028979</v>
      </c>
      <c r="E51" s="17">
        <v>0.14475583856375321</v>
      </c>
      <c r="F51" s="17">
        <v>-0.8580444827244319</v>
      </c>
      <c r="G51" s="17">
        <v>-0.87560331491070109</v>
      </c>
      <c r="H51" s="17">
        <v>0.15230075006668778</v>
      </c>
      <c r="I51" s="17">
        <v>-1.3867531113527906E-2</v>
      </c>
      <c r="J51" s="17">
        <v>8.3059931371895814</v>
      </c>
      <c r="K51" s="17">
        <v>0.13843321895315977</v>
      </c>
      <c r="L51" s="17">
        <v>-0.99999999999999944</v>
      </c>
      <c r="M51" s="17">
        <v>-0.99999999999999944</v>
      </c>
      <c r="N51" s="17">
        <v>2.7686643790631971</v>
      </c>
      <c r="O51" s="17">
        <v>12.672331531181785</v>
      </c>
      <c r="P51" s="17">
        <v>-2.4046197617510923E-2</v>
      </c>
      <c r="Q51" s="17">
        <v>-5.7702150494884163</v>
      </c>
      <c r="R51" s="17">
        <v>-1.8874262208401535</v>
      </c>
      <c r="S51" s="17">
        <v>0.33333333333333298</v>
      </c>
      <c r="T51" s="17">
        <v>0.33997662610970436</v>
      </c>
      <c r="U51" s="17">
        <v>0.28660152687036866</v>
      </c>
      <c r="V51" s="17">
        <v>5.4935887705588035E-2</v>
      </c>
      <c r="W51" s="17">
        <v>35.05656620263337</v>
      </c>
      <c r="X51" s="17">
        <v>2.0175414669812524</v>
      </c>
      <c r="Y51" s="17">
        <v>-0.99999999999999944</v>
      </c>
      <c r="Z51" s="17">
        <v>-0.99999999999999944</v>
      </c>
      <c r="AA51" s="17">
        <v>95.038716812995631</v>
      </c>
      <c r="AB51" s="17">
        <v>0.48706792966069845</v>
      </c>
      <c r="AC51" s="17">
        <v>0.36123873916277582</v>
      </c>
      <c r="AD51" s="17">
        <v>0.38908486780057427</v>
      </c>
      <c r="AE51" s="17">
        <v>61.869576831202458</v>
      </c>
      <c r="AF51" s="17">
        <v>0.7</v>
      </c>
      <c r="AG51" s="17">
        <v>-0.99999999999999944</v>
      </c>
      <c r="AH51" s="17">
        <v>-0.99999999999999944</v>
      </c>
      <c r="AI51" s="17">
        <v>-5.6929015022130318E-2</v>
      </c>
      <c r="AJ51" s="17">
        <v>5.4935887705588035E-2</v>
      </c>
      <c r="AK51" s="17">
        <v>-0.14718676990454524</v>
      </c>
      <c r="AL51" s="17">
        <v>0.11230372157864647</v>
      </c>
      <c r="AM51" s="17">
        <v>-0.24577745340908591</v>
      </c>
      <c r="AN51" s="17">
        <v>0.18525459234599895</v>
      </c>
      <c r="AO51" s="17">
        <v>-6.8803701847498742</v>
      </c>
      <c r="AP51" s="17">
        <v>5.1928834165432045</v>
      </c>
      <c r="AQ51" s="17">
        <v>43.362559339822951</v>
      </c>
      <c r="AR51" s="17">
        <v>1.0148473740189936</v>
      </c>
      <c r="AS51" s="17">
        <v>2.1559746859344107</v>
      </c>
      <c r="AT51" s="17">
        <v>-0.99999999999999944</v>
      </c>
      <c r="AU51" s="17">
        <v>-0.99999999999999944</v>
      </c>
      <c r="AV51" s="17">
        <v>-2.7630295357508543</v>
      </c>
      <c r="AW51" s="17">
        <v>112.90393176072068</v>
      </c>
      <c r="AX51" s="17">
        <v>117.25894023083691</v>
      </c>
      <c r="AY51" s="17">
        <v>0.3060522572207906</v>
      </c>
      <c r="AZ51" s="17">
        <v>23.076136979924108</v>
      </c>
      <c r="BA51" s="22">
        <v>1548.8362498269469</v>
      </c>
      <c r="BB51" s="17"/>
      <c r="CU51" t="e">
        <v>#N/A</v>
      </c>
      <c r="CV51" t="e">
        <v>#N/A</v>
      </c>
    </row>
    <row r="52" spans="1:100" x14ac:dyDescent="0.25">
      <c r="A52">
        <v>115</v>
      </c>
      <c r="B52" t="s">
        <v>490</v>
      </c>
      <c r="C52" s="22">
        <v>3</v>
      </c>
      <c r="D52" s="17">
        <v>3.8311194404432678</v>
      </c>
      <c r="E52" s="17">
        <v>0</v>
      </c>
      <c r="F52" s="17">
        <v>-7.9217609583346948E-2</v>
      </c>
      <c r="G52" s="17">
        <v>-7.9217609583346948E-2</v>
      </c>
      <c r="H52" s="17">
        <v>-3.6847937656763405E-2</v>
      </c>
      <c r="I52" s="17">
        <v>-1.1442380438708641E-2</v>
      </c>
      <c r="J52" s="17">
        <v>-2.8974190857283215</v>
      </c>
      <c r="K52" s="17">
        <v>-4.8290318095472025E-2</v>
      </c>
      <c r="L52" s="17">
        <v>-1.0000000000000013</v>
      </c>
      <c r="M52" s="17">
        <v>-1.0000000000000013</v>
      </c>
      <c r="N52" s="17">
        <v>-0.96580636190943991</v>
      </c>
      <c r="O52" s="17">
        <v>0.85448274513159772</v>
      </c>
      <c r="P52" s="17">
        <v>-0.13866062310345906</v>
      </c>
      <c r="Q52" s="17">
        <v>1.2298433081072466</v>
      </c>
      <c r="R52" s="17">
        <v>0.39345486465869456</v>
      </c>
      <c r="S52" s="17">
        <v>0.33333333333333393</v>
      </c>
      <c r="T52" s="17">
        <v>0.33333333333333393</v>
      </c>
      <c r="U52" s="17">
        <v>0.36200756678643942</v>
      </c>
      <c r="V52" s="17">
        <v>0.5216257415505049</v>
      </c>
      <c r="W52" s="17">
        <v>63.943611723963336</v>
      </c>
      <c r="X52" s="17">
        <v>5.2927417012109261</v>
      </c>
      <c r="Y52" s="17">
        <v>-1.0000000000000013</v>
      </c>
      <c r="Z52" s="17">
        <v>-1.0000000000000013</v>
      </c>
      <c r="AA52" s="17">
        <v>106.75339264305303</v>
      </c>
      <c r="AB52" s="17">
        <v>0.46133232972003346</v>
      </c>
      <c r="AC52" s="17">
        <v>0.27499679225471896</v>
      </c>
      <c r="AD52" s="17">
        <v>0.1119973991138669</v>
      </c>
      <c r="AE52" s="17">
        <v>42.416326054430961</v>
      </c>
      <c r="AF52" s="17">
        <v>0.94117647058823528</v>
      </c>
      <c r="AG52" s="17">
        <v>-1.0000000000000013</v>
      </c>
      <c r="AH52" s="17">
        <v>-1.0000000000000013</v>
      </c>
      <c r="AI52" s="17">
        <v>-2.7964533450861788E-4</v>
      </c>
      <c r="AJ52" s="17">
        <v>0.5216257415505049</v>
      </c>
      <c r="AK52" s="17">
        <v>-1.7487731044097524E-2</v>
      </c>
      <c r="AL52" s="17">
        <v>0.29037676053918687</v>
      </c>
      <c r="AM52" s="17">
        <v>0.60851036359192956</v>
      </c>
      <c r="AN52" s="17">
        <v>1.0360919764995709</v>
      </c>
      <c r="AO52" s="17">
        <v>15.125320434577757</v>
      </c>
      <c r="AP52" s="17">
        <v>27.35418321518522</v>
      </c>
      <c r="AQ52" s="17">
        <v>61.046192638235048</v>
      </c>
      <c r="AR52" s="17">
        <v>1.5502999750036126</v>
      </c>
      <c r="AS52" s="17">
        <v>5.2444513831154564</v>
      </c>
      <c r="AT52" s="17">
        <v>-1.0000000000000013</v>
      </c>
      <c r="AU52" s="17">
        <v>-1.0000000000000013</v>
      </c>
      <c r="AV52" s="17">
        <v>0.31423725507534744</v>
      </c>
      <c r="AW52" s="17">
        <v>134.96205860336985</v>
      </c>
      <c r="AX52" s="17">
        <v>187.11903985173021</v>
      </c>
      <c r="AY52" s="17">
        <v>0.49330013855710292</v>
      </c>
      <c r="AZ52" s="17">
        <v>58.522536851440329</v>
      </c>
      <c r="BA52" s="22">
        <v>1628.352691575908</v>
      </c>
      <c r="BB52" s="17"/>
      <c r="CU52" t="e">
        <v>#N/A</v>
      </c>
      <c r="CV52" t="e">
        <v>#N/A</v>
      </c>
    </row>
    <row r="53" spans="1:100" x14ac:dyDescent="0.25">
      <c r="A53">
        <v>116</v>
      </c>
      <c r="B53" t="s">
        <v>491</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492</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1412.6278908923391</v>
      </c>
      <c r="BB54" s="17"/>
      <c r="CU54" t="e">
        <v>#N/A</v>
      </c>
      <c r="CV54" t="e">
        <v>#N/A</v>
      </c>
    </row>
    <row r="55" spans="1:100" x14ac:dyDescent="0.25">
      <c r="A55">
        <v>118</v>
      </c>
      <c r="B55" t="s">
        <v>493</v>
      </c>
      <c r="C55" s="22">
        <v>3</v>
      </c>
      <c r="D55" s="17">
        <v>5.7395266454307832</v>
      </c>
      <c r="E55" s="17">
        <v>-1.3670073404503911E-2</v>
      </c>
      <c r="F55" s="17">
        <v>19.794162155343443</v>
      </c>
      <c r="G55" s="17">
        <v>19.794162155343443</v>
      </c>
      <c r="H55" s="17">
        <v>0.53656485614166305</v>
      </c>
      <c r="I55" s="17">
        <v>5.3590695602739793E-3</v>
      </c>
      <c r="J55" s="17">
        <v>32.515435542116208</v>
      </c>
      <c r="K55" s="17">
        <v>0.54192392570193693</v>
      </c>
      <c r="L55" s="17">
        <v>-1</v>
      </c>
      <c r="M55" s="17">
        <v>-1</v>
      </c>
      <c r="N55" s="17">
        <v>10.838478514038737</v>
      </c>
      <c r="O55" s="17">
        <v>58.049124342890437</v>
      </c>
      <c r="P55" s="17">
        <v>-0.43302157183307521</v>
      </c>
      <c r="Q55" s="17">
        <v>86.061369193105818</v>
      </c>
      <c r="R55" s="17">
        <v>28.419508869660906</v>
      </c>
      <c r="S55" s="17">
        <v>0.33266585961761813</v>
      </c>
      <c r="T55" s="17">
        <v>0.33266585961761813</v>
      </c>
      <c r="U55" s="17">
        <v>0.3816136863473355</v>
      </c>
      <c r="V55" s="17">
        <v>-0.17677449485938893</v>
      </c>
      <c r="W55" s="17">
        <v>13.129879400849855</v>
      </c>
      <c r="X55" s="17">
        <v>0.58854809605059455</v>
      </c>
      <c r="Y55" s="17">
        <v>-1</v>
      </c>
      <c r="Z55" s="17">
        <v>-1</v>
      </c>
      <c r="AA55" s="17">
        <v>88.792032238982173</v>
      </c>
      <c r="AB55" s="17">
        <v>0.19594778270633639</v>
      </c>
      <c r="AC55" s="17">
        <v>0.34021507083455921</v>
      </c>
      <c r="AD55" s="17">
        <v>0.4086900258285332</v>
      </c>
      <c r="AE55" s="17">
        <v>47.242643968471448</v>
      </c>
      <c r="AF55" s="17">
        <v>0.9375</v>
      </c>
      <c r="AG55" s="17">
        <v>-1</v>
      </c>
      <c r="AH55" s="17">
        <v>-1</v>
      </c>
      <c r="AI55" s="17">
        <v>0.91082172596668043</v>
      </c>
      <c r="AJ55" s="17">
        <v>-0.17677449485938893</v>
      </c>
      <c r="AK55" s="17">
        <v>-0.10315311680757111</v>
      </c>
      <c r="AL55" s="17">
        <v>0.2485610368120571</v>
      </c>
      <c r="AM55" s="17">
        <v>-0.35737021622505039</v>
      </c>
      <c r="AN55" s="17">
        <v>-0.19150085397621394</v>
      </c>
      <c r="AO55" s="17">
        <v>-9.4500209896641163</v>
      </c>
      <c r="AP55" s="17">
        <v>-3.5447161653450645</v>
      </c>
      <c r="AQ55" s="17">
        <v>45.645314942966095</v>
      </c>
      <c r="AR55" s="17">
        <v>0.87017091072318287</v>
      </c>
      <c r="AS55" s="17">
        <v>1.1304720217525317</v>
      </c>
      <c r="AT55" s="17">
        <v>-1</v>
      </c>
      <c r="AU55" s="17">
        <v>-1</v>
      </c>
      <c r="AV55" s="17">
        <v>48.213671025004373</v>
      </c>
      <c r="AW55" s="17">
        <v>143.2964404165277</v>
      </c>
      <c r="AX55" s="17">
        <v>143.83542544992238</v>
      </c>
      <c r="AY55" s="17">
        <v>0.46674391972671392</v>
      </c>
      <c r="AZ55" s="17">
        <v>73.33090636371908</v>
      </c>
      <c r="BA55" s="22">
        <v>1757.8441446607842</v>
      </c>
      <c r="BB55" s="17"/>
      <c r="CU55" t="e">
        <v>#N/A</v>
      </c>
      <c r="CV55" t="e">
        <v>#N/A</v>
      </c>
    </row>
    <row r="56" spans="1:100" x14ac:dyDescent="0.25">
      <c r="A56">
        <v>120</v>
      </c>
      <c r="B56" t="s">
        <v>494</v>
      </c>
      <c r="C56" s="22">
        <v>3</v>
      </c>
      <c r="D56" s="17">
        <v>2.553234376380126</v>
      </c>
      <c r="E56" s="17">
        <v>6.873875988573977E-2</v>
      </c>
      <c r="F56" s="17">
        <v>3.1041666700543891</v>
      </c>
      <c r="G56" s="17">
        <v>3.1041666700543891</v>
      </c>
      <c r="H56" s="17">
        <v>0.32303863956601891</v>
      </c>
      <c r="I56" s="17">
        <v>-4.6222195795773049E-3</v>
      </c>
      <c r="J56" s="17">
        <v>19.10498519918648</v>
      </c>
      <c r="K56" s="17">
        <v>0.31841641998644149</v>
      </c>
      <c r="L56" s="17">
        <v>-0.99999999999999978</v>
      </c>
      <c r="M56" s="17">
        <v>-0.99999999999999978</v>
      </c>
      <c r="N56" s="17">
        <v>6.3683283997288296</v>
      </c>
      <c r="O56" s="17">
        <v>24.762386245621002</v>
      </c>
      <c r="P56" s="17">
        <v>-1.0793293153914996</v>
      </c>
      <c r="Q56" s="17">
        <v>-1.3425977423680724</v>
      </c>
      <c r="R56" s="17">
        <v>-0.5205326782803521</v>
      </c>
      <c r="S56" s="17">
        <v>0.33075456856584295</v>
      </c>
      <c r="T56" s="17">
        <v>0.33075456856584295</v>
      </c>
      <c r="U56" s="17">
        <v>0.28562678562839722</v>
      </c>
      <c r="V56" s="17">
        <v>0.17394085795940453</v>
      </c>
      <c r="W56" s="17">
        <v>32.106414429321816</v>
      </c>
      <c r="X56" s="17">
        <v>2.5266662426477708</v>
      </c>
      <c r="Y56" s="17">
        <v>-0.99999999999999978</v>
      </c>
      <c r="Z56" s="17">
        <v>-0.99999999999999978</v>
      </c>
      <c r="AA56" s="17">
        <v>58.666149800989864</v>
      </c>
      <c r="AB56" s="17">
        <v>0.16033023371390548</v>
      </c>
      <c r="AC56" s="17">
        <v>0.30291631209798037</v>
      </c>
      <c r="AD56" s="17">
        <v>7.8358815187081585E-2</v>
      </c>
      <c r="AE56" s="17">
        <v>27.080268049948408</v>
      </c>
      <c r="AF56" s="17">
        <v>0.8</v>
      </c>
      <c r="AG56" s="17">
        <v>-0.99999999999999978</v>
      </c>
      <c r="AH56" s="17">
        <v>-0.99999999999999978</v>
      </c>
      <c r="AI56" s="17">
        <v>-6.0275408062154458E-2</v>
      </c>
      <c r="AJ56" s="17">
        <v>0.17394085795940453</v>
      </c>
      <c r="AK56" s="17">
        <v>6.7540328220888124E-2</v>
      </c>
      <c r="AL56" s="17">
        <v>0.12820803906095693</v>
      </c>
      <c r="AM56" s="17">
        <v>0.42500399264667404</v>
      </c>
      <c r="AN56" s="17">
        <v>0.18549109987924359</v>
      </c>
      <c r="AO56" s="17">
        <v>10.962801457271292</v>
      </c>
      <c r="AP56" s="17">
        <v>5.2783176922858743</v>
      </c>
      <c r="AQ56" s="17">
        <v>51.211399628508325</v>
      </c>
      <c r="AR56" s="17">
        <v>1.1210767807194872</v>
      </c>
      <c r="AS56" s="17">
        <v>2.8450826626342098</v>
      </c>
      <c r="AT56" s="17">
        <v>-0.99999999999999978</v>
      </c>
      <c r="AU56" s="17">
        <v>-0.99999999999999978</v>
      </c>
      <c r="AV56" s="17">
        <v>2.5836339917740392</v>
      </c>
      <c r="AW56" s="17">
        <v>88.706853738896726</v>
      </c>
      <c r="AX56" s="17">
        <v>104.89543137359406</v>
      </c>
      <c r="AY56" s="17">
        <v>0.24687141687137679</v>
      </c>
      <c r="AZ56" s="17">
        <v>4.9521861161488712</v>
      </c>
      <c r="BA56" s="22">
        <v>1508.5391060858278</v>
      </c>
      <c r="BB56" s="17"/>
      <c r="CU56" t="e">
        <v>#N/A</v>
      </c>
      <c r="CV56" t="e">
        <v>#N/A</v>
      </c>
    </row>
    <row r="57" spans="1:100" x14ac:dyDescent="0.25">
      <c r="A57">
        <v>121</v>
      </c>
      <c r="B57" t="s">
        <v>495</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1508.796186646784</v>
      </c>
      <c r="BB57" s="17"/>
      <c r="CU57" t="e">
        <v>#N/A</v>
      </c>
      <c r="CV57" t="e">
        <v>#N/A</v>
      </c>
    </row>
    <row r="58" spans="1:100" x14ac:dyDescent="0.25">
      <c r="A58">
        <v>123</v>
      </c>
      <c r="B58" t="s">
        <v>496</v>
      </c>
      <c r="C58" s="22">
        <v>3</v>
      </c>
      <c r="D58" s="17">
        <v>4.7866083438358649</v>
      </c>
      <c r="E58" s="17">
        <v>-0.14595478518156463</v>
      </c>
      <c r="F58" s="17">
        <v>1.9431173409183837</v>
      </c>
      <c r="G58" s="17">
        <v>1.9064943468958773</v>
      </c>
      <c r="H58" s="17">
        <v>0.54187613660637068</v>
      </c>
      <c r="I58" s="17">
        <v>0</v>
      </c>
      <c r="J58" s="17">
        <v>32.512568196382219</v>
      </c>
      <c r="K58" s="17">
        <v>0.54187613660637068</v>
      </c>
      <c r="L58" s="17">
        <v>-0.99999999999999956</v>
      </c>
      <c r="M58" s="17">
        <v>-0.99999999999999956</v>
      </c>
      <c r="N58" s="17">
        <v>10.83752273212742</v>
      </c>
      <c r="O58" s="17">
        <v>39.205670887113996</v>
      </c>
      <c r="P58" s="17">
        <v>0.6681405219902723</v>
      </c>
      <c r="Q58" s="17">
        <v>-0.72195936223226043</v>
      </c>
      <c r="R58" s="17">
        <v>-0.25049827859278118</v>
      </c>
      <c r="S58" s="17">
        <v>0.33333333333333331</v>
      </c>
      <c r="T58" s="17">
        <v>0.33333333333333331</v>
      </c>
      <c r="U58" s="17">
        <v>0.35154182282653174</v>
      </c>
      <c r="V58" s="17">
        <v>-0.13461174181417029</v>
      </c>
      <c r="W58" s="17">
        <v>13.668824442906278</v>
      </c>
      <c r="X58" s="17">
        <v>0.72328737048139913</v>
      </c>
      <c r="Y58" s="17">
        <v>-0.99999999999999956</v>
      </c>
      <c r="Z58" s="17">
        <v>-0.99999999999999956</v>
      </c>
      <c r="AA58" s="17">
        <v>64.056867591960312</v>
      </c>
      <c r="AB58" s="17">
        <v>0.3142755356687677</v>
      </c>
      <c r="AC58" s="17">
        <v>0.35472900086132514</v>
      </c>
      <c r="AD58" s="17">
        <v>0.34376629202284381</v>
      </c>
      <c r="AE58" s="17">
        <v>50.638541427646828</v>
      </c>
      <c r="AF58" s="17">
        <v>1</v>
      </c>
      <c r="AG58" s="17">
        <v>-0.99999999999999956</v>
      </c>
      <c r="AH58" s="17">
        <v>-0.99999999999999956</v>
      </c>
      <c r="AI58" s="17">
        <v>6.8646588401936378E-3</v>
      </c>
      <c r="AJ58" s="17">
        <v>-0.13461174181417029</v>
      </c>
      <c r="AK58" s="17">
        <v>-8.5691208885580114E-2</v>
      </c>
      <c r="AL58" s="17">
        <v>2.0442664587108257E-2</v>
      </c>
      <c r="AM58" s="17">
        <v>0.13015129855353641</v>
      </c>
      <c r="AN58" s="17">
        <v>9.4995923217962241E-2</v>
      </c>
      <c r="AO58" s="17">
        <v>2.8253264194105112</v>
      </c>
      <c r="AP58" s="17">
        <v>2.4771114033845976</v>
      </c>
      <c r="AQ58" s="17">
        <v>46.181392639288497</v>
      </c>
      <c r="AR58" s="17">
        <v>0.88359674767902741</v>
      </c>
      <c r="AS58" s="17">
        <v>1.2651635070877711</v>
      </c>
      <c r="AT58" s="17">
        <v>-0.99999999999999956</v>
      </c>
      <c r="AU58" s="17">
        <v>-0.99999999999999956</v>
      </c>
      <c r="AV58" s="17">
        <v>1.6559960683030965</v>
      </c>
      <c r="AW58" s="17">
        <v>105.73964988245896</v>
      </c>
      <c r="AX58" s="17">
        <v>92.415768877845764</v>
      </c>
      <c r="AY58" s="17">
        <v>2.3198202351930007E-2</v>
      </c>
      <c r="AZ58" s="17">
        <v>2.6705733720166505</v>
      </c>
      <c r="BA58" s="22">
        <v>1467.0226268263823</v>
      </c>
      <c r="BB58" s="17"/>
      <c r="CU58" t="e">
        <v>#N/A</v>
      </c>
      <c r="CV58" t="e">
        <v>#N/A</v>
      </c>
    </row>
    <row r="59" spans="1:100" x14ac:dyDescent="0.25">
      <c r="A59">
        <v>125</v>
      </c>
      <c r="B59" t="s">
        <v>497</v>
      </c>
      <c r="C59" s="22">
        <v>3</v>
      </c>
      <c r="D59" s="17">
        <v>5.056382958965961</v>
      </c>
      <c r="E59" s="17">
        <v>-0.46559822442219695</v>
      </c>
      <c r="F59" s="17">
        <v>19.856538060425063</v>
      </c>
      <c r="G59" s="17">
        <v>19.704337011801556</v>
      </c>
      <c r="H59" s="17">
        <v>0.13222200097016859</v>
      </c>
      <c r="I59" s="17">
        <v>0</v>
      </c>
      <c r="J59" s="17">
        <v>7.9333200582101151</v>
      </c>
      <c r="K59" s="17">
        <v>0.13222200097016859</v>
      </c>
      <c r="L59" s="17">
        <v>-0.99999999999999822</v>
      </c>
      <c r="M59" s="17">
        <v>-0.99999999999999822</v>
      </c>
      <c r="N59" s="17">
        <v>2.6444400194033735</v>
      </c>
      <c r="O59" s="17">
        <v>32.694040028977632</v>
      </c>
      <c r="P59" s="17">
        <v>0.27463277487804511</v>
      </c>
      <c r="Q59" s="17">
        <v>67.804873394741634</v>
      </c>
      <c r="R59" s="17">
        <v>22.343815633520244</v>
      </c>
      <c r="S59" s="17">
        <v>0.33333333333333298</v>
      </c>
      <c r="T59" s="17">
        <v>0.33333333333333298</v>
      </c>
      <c r="U59" s="17">
        <v>0.19052193751530444</v>
      </c>
      <c r="V59" s="17">
        <v>-0.16058446903125007</v>
      </c>
      <c r="W59" s="17">
        <v>22.575285367222062</v>
      </c>
      <c r="X59" s="17">
        <v>0.33302560157021438</v>
      </c>
      <c r="Y59" s="17">
        <v>-0.99999999999999822</v>
      </c>
      <c r="Z59" s="17">
        <v>-0.99999999999999822</v>
      </c>
      <c r="AA59" s="17">
        <v>86.936066293629963</v>
      </c>
      <c r="AB59" s="17">
        <v>0.2917812995199669</v>
      </c>
      <c r="AC59" s="17">
        <v>0.2528282986686326</v>
      </c>
      <c r="AD59" s="17">
        <v>0.29572970766915241</v>
      </c>
      <c r="AE59" s="17">
        <v>42.016965292887605</v>
      </c>
      <c r="AF59" s="17">
        <v>0.94117647058823528</v>
      </c>
      <c r="AG59" s="17">
        <v>-0.99999999999999822</v>
      </c>
      <c r="AH59" s="17">
        <v>-0.99999999999999822</v>
      </c>
      <c r="AI59" s="17">
        <v>0.82237242770964381</v>
      </c>
      <c r="AJ59" s="17">
        <v>-0.16058446903125007</v>
      </c>
      <c r="AK59" s="17">
        <v>7.2493614586659177E-2</v>
      </c>
      <c r="AL59" s="17">
        <v>-9.0675531667261708E-2</v>
      </c>
      <c r="AM59" s="17">
        <v>6.3937144883331978E-2</v>
      </c>
      <c r="AN59" s="17">
        <v>-0.12541165806453206</v>
      </c>
      <c r="AO59" s="17">
        <v>1.9608966950165947</v>
      </c>
      <c r="AP59" s="17">
        <v>-3.5886691099496097</v>
      </c>
      <c r="AQ59" s="17">
        <v>30.508605425432147</v>
      </c>
      <c r="AR59" s="17">
        <v>0.69660413515071995</v>
      </c>
      <c r="AS59" s="17">
        <v>0.465247602540383</v>
      </c>
      <c r="AT59" s="17">
        <v>-0.99999999999999822</v>
      </c>
      <c r="AU59" s="17">
        <v>-0.99999999999999822</v>
      </c>
      <c r="AV59" s="17">
        <v>42.048152645321807</v>
      </c>
      <c r="AW59" s="17">
        <v>116.04143721265793</v>
      </c>
      <c r="AX59" s="17">
        <v>116.4304388637258</v>
      </c>
      <c r="AY59" s="17">
        <v>0.23920295261016691</v>
      </c>
      <c r="AZ59" s="17">
        <v>26.414251970538242</v>
      </c>
      <c r="BA59" s="22">
        <v>1577.1040430417531</v>
      </c>
      <c r="BB59" s="17"/>
      <c r="CU59" t="e">
        <v>#N/A</v>
      </c>
      <c r="CV59" t="e">
        <v>#N/A</v>
      </c>
    </row>
    <row r="60" spans="1:100" x14ac:dyDescent="0.25">
      <c r="A60">
        <v>126</v>
      </c>
      <c r="B60" t="s">
        <v>498</v>
      </c>
      <c r="C60" s="22">
        <v>3</v>
      </c>
      <c r="D60" s="17">
        <v>5.386139983857972</v>
      </c>
      <c r="E60" s="17">
        <v>0.14254376469758021</v>
      </c>
      <c r="F60" s="17">
        <v>-0.6189453631440861</v>
      </c>
      <c r="G60" s="17">
        <v>-0.55099535648875975</v>
      </c>
      <c r="H60" s="17">
        <v>0.36432201157318633</v>
      </c>
      <c r="I60" s="17">
        <v>0</v>
      </c>
      <c r="J60" s="17">
        <v>21.85932069439118</v>
      </c>
      <c r="K60" s="17">
        <v>0.36432201157318633</v>
      </c>
      <c r="L60" s="17">
        <v>-1.0000000000000011</v>
      </c>
      <c r="M60" s="17">
        <v>-1.0000000000000011</v>
      </c>
      <c r="N60" s="17">
        <v>7.286440231463728</v>
      </c>
      <c r="O60" s="17">
        <v>26.694465321760404</v>
      </c>
      <c r="P60" s="17">
        <v>9.4037679467299413E-3</v>
      </c>
      <c r="Q60" s="17">
        <v>-4.3202546584564896</v>
      </c>
      <c r="R60" s="17">
        <v>-1.4084593560612766</v>
      </c>
      <c r="S60" s="17">
        <v>0.33333333333333354</v>
      </c>
      <c r="T60" s="17">
        <v>0.35110239576013863</v>
      </c>
      <c r="U60" s="17">
        <v>0.54448463985821027</v>
      </c>
      <c r="V60" s="17">
        <v>-2.0846823841796931E-2</v>
      </c>
      <c r="W60" s="17">
        <v>33.750061341467941</v>
      </c>
      <c r="X60" s="17">
        <v>2.3729713339023437</v>
      </c>
      <c r="Y60" s="17">
        <v>-1.0000000000000011</v>
      </c>
      <c r="Z60" s="17">
        <v>-1.0000000000000011</v>
      </c>
      <c r="AA60" s="17">
        <v>62.458655328454384</v>
      </c>
      <c r="AB60" s="17">
        <v>0.17011546733656507</v>
      </c>
      <c r="AC60" s="17">
        <v>0.10004848881783797</v>
      </c>
      <c r="AD60" s="17">
        <v>0.33217711070655126</v>
      </c>
      <c r="AE60" s="17">
        <v>30.117053343047726</v>
      </c>
      <c r="AF60" s="17">
        <v>0.5714285714285714</v>
      </c>
      <c r="AG60" s="17">
        <v>-1.0000000000000011</v>
      </c>
      <c r="AH60" s="17">
        <v>-1.0000000000000011</v>
      </c>
      <c r="AI60" s="17">
        <v>-3.1346115632822476E-2</v>
      </c>
      <c r="AJ60" s="17">
        <v>-2.0846823841796931E-2</v>
      </c>
      <c r="AK60" s="17">
        <v>0.3262365624692446</v>
      </c>
      <c r="AL60" s="17">
        <v>0.43932730222072036</v>
      </c>
      <c r="AM60" s="17">
        <v>2.41999429700142E-2</v>
      </c>
      <c r="AN60" s="17">
        <v>-0.11381013501575744</v>
      </c>
      <c r="AO60" s="17">
        <v>2.2361813865965776</v>
      </c>
      <c r="AP60" s="17">
        <v>-0.64861686429033383</v>
      </c>
      <c r="AQ60" s="17">
        <v>55.609382035859156</v>
      </c>
      <c r="AR60" s="17">
        <v>1.2080735451098854</v>
      </c>
      <c r="AS60" s="17">
        <v>2.737293345475531</v>
      </c>
      <c r="AT60" s="17">
        <v>-1.0000000000000011</v>
      </c>
      <c r="AU60" s="17">
        <v>-1.0000000000000011</v>
      </c>
      <c r="AV60" s="17">
        <v>-1.9594547125500361</v>
      </c>
      <c r="AW60" s="17">
        <v>88.504503785924484</v>
      </c>
      <c r="AX60" s="17">
        <v>85.792899089088337</v>
      </c>
      <c r="AY60" s="17">
        <v>0.26870525766700565</v>
      </c>
      <c r="AZ60" s="17">
        <v>8.6129546053123143</v>
      </c>
      <c r="BA60" s="22">
        <v>1455.1634132860931</v>
      </c>
      <c r="BB60" s="17"/>
      <c r="CU60" t="e">
        <v>#N/A</v>
      </c>
      <c r="CV60" t="e">
        <v>#N/A</v>
      </c>
    </row>
    <row r="61" spans="1:100" x14ac:dyDescent="0.25">
      <c r="A61">
        <v>128</v>
      </c>
      <c r="B61" t="s">
        <v>499</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1299.6237634909437</v>
      </c>
      <c r="BB61" s="17"/>
      <c r="CU61" t="e">
        <v>#N/A</v>
      </c>
      <c r="CV61" t="e">
        <v>#N/A</v>
      </c>
    </row>
    <row r="62" spans="1:100" x14ac:dyDescent="0.25">
      <c r="A62">
        <v>131</v>
      </c>
      <c r="B62" t="s">
        <v>500</v>
      </c>
      <c r="C62" s="22">
        <v>3</v>
      </c>
      <c r="D62" s="17">
        <v>3.875957533358434</v>
      </c>
      <c r="E62" s="17">
        <v>1.0921353960981002</v>
      </c>
      <c r="F62" s="17">
        <v>0.55983830502302567</v>
      </c>
      <c r="G62" s="17">
        <v>0.87277383381970464</v>
      </c>
      <c r="H62" s="17">
        <v>0.37621385048458328</v>
      </c>
      <c r="I62" s="17">
        <v>0</v>
      </c>
      <c r="J62" s="17">
        <v>22.572831029074997</v>
      </c>
      <c r="K62" s="17">
        <v>0.37621385048458328</v>
      </c>
      <c r="L62" s="17">
        <v>-0.999999999999998</v>
      </c>
      <c r="M62" s="17">
        <v>-0.999999999999998</v>
      </c>
      <c r="N62" s="17">
        <v>7.5242770096916622</v>
      </c>
      <c r="O62" s="17">
        <v>27.321562396253114</v>
      </c>
      <c r="P62" s="17">
        <v>3.7975519250960157</v>
      </c>
      <c r="Q62" s="17">
        <v>6.7982496070991272E-2</v>
      </c>
      <c r="R62" s="17">
        <v>0.25207525016058374</v>
      </c>
      <c r="S62" s="17">
        <v>0.33333333333333287</v>
      </c>
      <c r="T62" s="17">
        <v>0.33333333333333287</v>
      </c>
      <c r="U62" s="17">
        <v>0.30221436533958645</v>
      </c>
      <c r="V62" s="17">
        <v>6.2176770570253462E-2</v>
      </c>
      <c r="W62" s="17">
        <v>26.193758083676887</v>
      </c>
      <c r="X62" s="17">
        <v>1.8723709009619469</v>
      </c>
      <c r="Y62" s="17">
        <v>-0.999999999999998</v>
      </c>
      <c r="Z62" s="17">
        <v>-0.999999999999998</v>
      </c>
      <c r="AA62" s="17">
        <v>59.794498791617052</v>
      </c>
      <c r="AB62" s="17">
        <v>0.29987583816254787</v>
      </c>
      <c r="AC62" s="17">
        <v>0.16476572667235501</v>
      </c>
      <c r="AD62" s="17">
        <v>0.20233174432068901</v>
      </c>
      <c r="AE62" s="17">
        <v>33.348665457779575</v>
      </c>
      <c r="AF62" s="17">
        <v>0.7142857142857143</v>
      </c>
      <c r="AG62" s="17">
        <v>-0.999999999999998</v>
      </c>
      <c r="AH62" s="17">
        <v>-0.999999999999998</v>
      </c>
      <c r="AI62" s="17">
        <v>4.1146476131868476E-2</v>
      </c>
      <c r="AJ62" s="17">
        <v>6.2176770570253462E-2</v>
      </c>
      <c r="AK62" s="17">
        <v>5.6973587465972766E-3</v>
      </c>
      <c r="AL62" s="17">
        <v>0.12284356034210231</v>
      </c>
      <c r="AM62" s="17">
        <v>3.5793564315761861E-2</v>
      </c>
      <c r="AN62" s="17">
        <v>0.3186695805522663</v>
      </c>
      <c r="AO62" s="17">
        <v>0.92332590162703287</v>
      </c>
      <c r="AP62" s="17">
        <v>8.5809573155171712</v>
      </c>
      <c r="AQ62" s="17">
        <v>48.766589112751895</v>
      </c>
      <c r="AR62" s="17">
        <v>1.0310578025765065</v>
      </c>
      <c r="AS62" s="17">
        <v>2.2485847514465309</v>
      </c>
      <c r="AT62" s="17">
        <v>-0.999999999999998</v>
      </c>
      <c r="AU62" s="17">
        <v>-0.999999999999998</v>
      </c>
      <c r="AV62" s="17">
        <v>1.1248490839802878</v>
      </c>
      <c r="AW62" s="17">
        <v>95.697018503387369</v>
      </c>
      <c r="AX62" s="17">
        <v>102.73762508305005</v>
      </c>
      <c r="AY62" s="17">
        <v>0.13368655388396328</v>
      </c>
      <c r="AZ62" s="17">
        <v>4.9739685449799778</v>
      </c>
      <c r="BA62" s="22">
        <v>1557.7261439297683</v>
      </c>
      <c r="BB62" s="17"/>
      <c r="CU62" t="e">
        <v>#N/A</v>
      </c>
      <c r="CV62" t="e">
        <v>#N/A</v>
      </c>
    </row>
    <row r="63" spans="1:100" x14ac:dyDescent="0.25">
      <c r="A63">
        <v>133</v>
      </c>
      <c r="B63" t="s">
        <v>501</v>
      </c>
      <c r="C63" s="22">
        <v>3</v>
      </c>
      <c r="D63" s="17">
        <v>5.3224270613822791</v>
      </c>
      <c r="E63" s="17">
        <v>-3.4406584602127449E-2</v>
      </c>
      <c r="F63" s="17">
        <v>0.3968320690763385</v>
      </c>
      <c r="G63" s="17">
        <v>0.38935094173578566</v>
      </c>
      <c r="H63" s="17">
        <v>0.33305888946204482</v>
      </c>
      <c r="I63" s="17">
        <v>0</v>
      </c>
      <c r="J63" s="17">
        <v>19.983533367722679</v>
      </c>
      <c r="K63" s="17">
        <v>0.33305888946204482</v>
      </c>
      <c r="L63" s="17">
        <v>-0.99999999999999878</v>
      </c>
      <c r="M63" s="17">
        <v>-0.99999999999999878</v>
      </c>
      <c r="N63" s="17">
        <v>6.6611777892408925</v>
      </c>
      <c r="O63" s="17">
        <v>25.695311370840759</v>
      </c>
      <c r="P63" s="17">
        <v>-0.1647312730808182</v>
      </c>
      <c r="Q63" s="17">
        <v>87.704058491538461</v>
      </c>
      <c r="R63" s="17">
        <v>28.838578759034561</v>
      </c>
      <c r="S63" s="17">
        <v>0.33333333333333293</v>
      </c>
      <c r="T63" s="17">
        <v>0.33333333333333293</v>
      </c>
      <c r="U63" s="17">
        <v>0.21403426094136641</v>
      </c>
      <c r="V63" s="17">
        <v>-0.31754336484451373</v>
      </c>
      <c r="W63" s="17">
        <v>9.2039469320589529</v>
      </c>
      <c r="X63" s="17">
        <v>-0.71551536809699523</v>
      </c>
      <c r="Y63" s="17">
        <v>-0.99999999999999878</v>
      </c>
      <c r="Z63" s="17">
        <v>-0.99999999999999878</v>
      </c>
      <c r="AA63" s="17">
        <v>75.992141811814903</v>
      </c>
      <c r="AB63" s="17">
        <v>0.21801072160351065</v>
      </c>
      <c r="AC63" s="17">
        <v>0.24959713287407448</v>
      </c>
      <c r="AD63" s="17">
        <v>0.29138446793684258</v>
      </c>
      <c r="AE63" s="17">
        <v>37.949616120721387</v>
      </c>
      <c r="AF63" s="17">
        <v>0.9285714285714286</v>
      </c>
      <c r="AG63" s="17">
        <v>-0.99999999999999878</v>
      </c>
      <c r="AH63" s="17">
        <v>-0.99999999999999878</v>
      </c>
      <c r="AI63" s="17">
        <v>0.51316401893392694</v>
      </c>
      <c r="AJ63" s="17">
        <v>-0.31754336484451373</v>
      </c>
      <c r="AK63" s="17">
        <v>1.7191461097508564E-3</v>
      </c>
      <c r="AL63" s="17">
        <v>0.12515429456292823</v>
      </c>
      <c r="AM63" s="17">
        <v>0.21916990855774404</v>
      </c>
      <c r="AN63" s="17">
        <v>-8.7996102436256982E-2</v>
      </c>
      <c r="AO63" s="17">
        <v>5.4878434444923521</v>
      </c>
      <c r="AP63" s="17">
        <v>-1.5741310880917825</v>
      </c>
      <c r="AQ63" s="17">
        <v>29.187480299781633</v>
      </c>
      <c r="AR63" s="17">
        <v>0.56315756276351858</v>
      </c>
      <c r="AS63" s="17">
        <v>-0.38245647863495047</v>
      </c>
      <c r="AT63" s="17">
        <v>-0.99999999999999878</v>
      </c>
      <c r="AU63" s="17">
        <v>-0.99999999999999878</v>
      </c>
      <c r="AV63" s="17">
        <v>29.227929700770332</v>
      </c>
      <c r="AW63" s="17">
        <v>100.1133220945639</v>
      </c>
      <c r="AX63" s="17">
        <v>78.622265988791</v>
      </c>
      <c r="AY63" s="17">
        <v>0.23559035918125054</v>
      </c>
      <c r="AZ63" s="17">
        <v>17.476620672628723</v>
      </c>
      <c r="BA63" s="22">
        <v>1560.1432490164311</v>
      </c>
      <c r="BB63" s="17"/>
      <c r="CU63" t="e">
        <v>#N/A</v>
      </c>
      <c r="CV63" t="e">
        <v>#N/A</v>
      </c>
    </row>
    <row r="64" spans="1:100" x14ac:dyDescent="0.25">
      <c r="A64">
        <v>135</v>
      </c>
      <c r="B64" t="s">
        <v>502</v>
      </c>
      <c r="C64" s="22">
        <v>3</v>
      </c>
      <c r="D64" s="17">
        <v>4.9730907891907608</v>
      </c>
      <c r="E64" s="17">
        <v>0</v>
      </c>
      <c r="F64" s="17">
        <v>-0.20371749013156101</v>
      </c>
      <c r="G64" s="17">
        <v>-0.20371749013156101</v>
      </c>
      <c r="H64" s="17">
        <v>0.20021881283308884</v>
      </c>
      <c r="I64" s="17">
        <v>-2.2718227328051219E-2</v>
      </c>
      <c r="J64" s="17">
        <v>10.650035130302253</v>
      </c>
      <c r="K64" s="17">
        <v>0.17750058550503758</v>
      </c>
      <c r="L64" s="17">
        <v>-0.99999999999999978</v>
      </c>
      <c r="M64" s="17">
        <v>-0.99999999999999978</v>
      </c>
      <c r="N64" s="17">
        <v>3.5500117101007524</v>
      </c>
      <c r="O64" s="17">
        <v>15.419408429361447</v>
      </c>
      <c r="P64" s="17">
        <v>-7.3687812127712846E-2</v>
      </c>
      <c r="Q64" s="17">
        <v>-0.88859605655143759</v>
      </c>
      <c r="R64" s="17">
        <v>-0.48584306099460928</v>
      </c>
      <c r="S64" s="17">
        <v>0.33333333333333348</v>
      </c>
      <c r="T64" s="17">
        <v>0.33333333333333348</v>
      </c>
      <c r="U64" s="17">
        <v>0.3713206142226016</v>
      </c>
      <c r="V64" s="17">
        <v>0.32350986952213345</v>
      </c>
      <c r="W64" s="17">
        <v>47.359862596254558</v>
      </c>
      <c r="X64" s="17">
        <v>3.9155077551848354</v>
      </c>
      <c r="Y64" s="17">
        <v>-0.99999999999999978</v>
      </c>
      <c r="Z64" s="17">
        <v>-0.99999999999999978</v>
      </c>
      <c r="AA64" s="17">
        <v>103.19638811808395</v>
      </c>
      <c r="AB64" s="17">
        <v>0.418874342057519</v>
      </c>
      <c r="AC64" s="17">
        <v>0.42306508973388274</v>
      </c>
      <c r="AD64" s="17">
        <v>0.28450793986507839</v>
      </c>
      <c r="AE64" s="17">
        <v>56.322368582824033</v>
      </c>
      <c r="AF64" s="17">
        <v>0.8666666666666667</v>
      </c>
      <c r="AG64" s="17">
        <v>-0.99999999999999978</v>
      </c>
      <c r="AH64" s="17">
        <v>-0.99999999999999978</v>
      </c>
      <c r="AI64" s="17">
        <v>0</v>
      </c>
      <c r="AJ64" s="17">
        <v>0.32350986952213345</v>
      </c>
      <c r="AK64" s="17">
        <v>-3.5897427863932289E-2</v>
      </c>
      <c r="AL64" s="17">
        <v>0.30930699966193442</v>
      </c>
      <c r="AM64" s="17">
        <v>-3.8960387057677105E-2</v>
      </c>
      <c r="AN64" s="17">
        <v>0.23461738371659668</v>
      </c>
      <c r="AO64" s="17">
        <v>-1.1534968157615899</v>
      </c>
      <c r="AP64" s="17">
        <v>7.4119695912245902</v>
      </c>
      <c r="AQ64" s="17">
        <v>58.009897726556822</v>
      </c>
      <c r="AR64" s="17">
        <v>1.3614971504114011</v>
      </c>
      <c r="AS64" s="17">
        <v>4.0930083406898721</v>
      </c>
      <c r="AT64" s="17">
        <v>-0.99999999999999978</v>
      </c>
      <c r="AU64" s="17">
        <v>-0.99999999999999978</v>
      </c>
      <c r="AV64" s="17">
        <v>-0.6895605511261701</v>
      </c>
      <c r="AW64" s="17">
        <v>126.02776613867006</v>
      </c>
      <c r="AX64" s="17">
        <v>158.37875309088332</v>
      </c>
      <c r="AY64" s="17">
        <v>0.61658512260595222</v>
      </c>
      <c r="AZ64" s="17">
        <v>56.841628035440067</v>
      </c>
      <c r="BA64" s="22">
        <v>1615.5664438124006</v>
      </c>
      <c r="BB64" s="17"/>
      <c r="CU64" t="e">
        <v>#N/A</v>
      </c>
      <c r="CV64" t="e">
        <v>#N/A</v>
      </c>
    </row>
    <row r="65" spans="1:100" x14ac:dyDescent="0.25">
      <c r="A65">
        <v>136</v>
      </c>
      <c r="B65" t="s">
        <v>503</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1283.6156779733844</v>
      </c>
      <c r="BB65" s="17"/>
      <c r="CU65" t="e">
        <v>#N/A</v>
      </c>
      <c r="CV65" t="e">
        <v>#N/A</v>
      </c>
    </row>
    <row r="66" spans="1:100" x14ac:dyDescent="0.25">
      <c r="A66">
        <v>138</v>
      </c>
      <c r="B66" t="s">
        <v>504</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1433.5460062146028</v>
      </c>
      <c r="BB66" s="17"/>
      <c r="CU66" t="e">
        <v>#N/A</v>
      </c>
      <c r="CV66" t="e">
        <v>#N/A</v>
      </c>
    </row>
    <row r="67" spans="1:100" x14ac:dyDescent="0.25">
      <c r="A67">
        <v>141</v>
      </c>
      <c r="B67" t="s">
        <v>505</v>
      </c>
      <c r="C67" s="22">
        <v>3</v>
      </c>
      <c r="D67" s="17">
        <v>3.9379414693178818</v>
      </c>
      <c r="E67" s="17">
        <v>4.3649588991924976E-2</v>
      </c>
      <c r="F67" s="17">
        <v>2.3537152339219749</v>
      </c>
      <c r="G67" s="17">
        <v>2.3711771389874574</v>
      </c>
      <c r="H67" s="17">
        <v>0.21627950266913401</v>
      </c>
      <c r="I67" s="17">
        <v>0</v>
      </c>
      <c r="J67" s="17">
        <v>12.976770160148039</v>
      </c>
      <c r="K67" s="17">
        <v>0.21627950266913401</v>
      </c>
      <c r="L67" s="17">
        <v>-1</v>
      </c>
      <c r="M67" s="17">
        <v>-1</v>
      </c>
      <c r="N67" s="17">
        <v>4.3255900533826788</v>
      </c>
      <c r="O67" s="17">
        <v>19.285888768453383</v>
      </c>
      <c r="P67" s="17">
        <v>3.7382005896394746E-2</v>
      </c>
      <c r="Q67" s="17">
        <v>7.2104740365679474</v>
      </c>
      <c r="R67" s="17">
        <v>2.2540294188479879</v>
      </c>
      <c r="S67" s="17">
        <v>0.33333333333333331</v>
      </c>
      <c r="T67" s="17">
        <v>0.33333333333333331</v>
      </c>
      <c r="U67" s="17">
        <v>0.33968073923656755</v>
      </c>
      <c r="V67" s="17">
        <v>0.16952978526115892</v>
      </c>
      <c r="W67" s="17">
        <v>38.38390753981038</v>
      </c>
      <c r="X67" s="17">
        <v>2.8262888325107562</v>
      </c>
      <c r="Y67" s="17">
        <v>-1</v>
      </c>
      <c r="Z67" s="17">
        <v>-1</v>
      </c>
      <c r="AA67" s="17">
        <v>74.409994477447043</v>
      </c>
      <c r="AB67" s="17">
        <v>0.10387626970805018</v>
      </c>
      <c r="AC67" s="17">
        <v>0.25687587708236209</v>
      </c>
      <c r="AD67" s="17">
        <v>0.31468900358536184</v>
      </c>
      <c r="AE67" s="17">
        <v>33.772057518788706</v>
      </c>
      <c r="AF67" s="17">
        <v>0.73333333333333328</v>
      </c>
      <c r="AG67" s="17">
        <v>-1</v>
      </c>
      <c r="AH67" s="17">
        <v>-1</v>
      </c>
      <c r="AI67" s="17">
        <v>1.6503048397058177E-2</v>
      </c>
      <c r="AJ67" s="17">
        <v>0.16952978526115892</v>
      </c>
      <c r="AK67" s="17">
        <v>-9.4664676166511807E-3</v>
      </c>
      <c r="AL67" s="17">
        <v>0.34972958105123619</v>
      </c>
      <c r="AM67" s="17">
        <v>3.5164230132717696E-2</v>
      </c>
      <c r="AN67" s="17">
        <v>0.17423061873997356</v>
      </c>
      <c r="AO67" s="17">
        <v>0.83177341523468551</v>
      </c>
      <c r="AP67" s="17">
        <v>6.1044133737555208</v>
      </c>
      <c r="AQ67" s="17">
        <v>51.360677699958423</v>
      </c>
      <c r="AR67" s="17">
        <v>1.1758771911643935</v>
      </c>
      <c r="AS67" s="17">
        <v>3.0425683351798902</v>
      </c>
      <c r="AT67" s="17">
        <v>-1</v>
      </c>
      <c r="AU67" s="17">
        <v>-1</v>
      </c>
      <c r="AV67" s="17">
        <v>4.6252065578354449</v>
      </c>
      <c r="AW67" s="17">
        <v>99.800296619655953</v>
      </c>
      <c r="AX67" s="17">
        <v>117.08333611371295</v>
      </c>
      <c r="AY67" s="17">
        <v>0.31435141390428428</v>
      </c>
      <c r="AZ67" s="17">
        <v>8.4155316197550274</v>
      </c>
      <c r="BA67" s="22">
        <v>1540.2216171335269</v>
      </c>
      <c r="BB67" s="17"/>
      <c r="CU67" t="e">
        <v>#N/A</v>
      </c>
      <c r="CV67" t="e">
        <v>#N/A</v>
      </c>
    </row>
    <row r="68" spans="1:100" x14ac:dyDescent="0.25">
      <c r="A68">
        <v>144</v>
      </c>
      <c r="B68" t="s">
        <v>506</v>
      </c>
      <c r="C68" s="22">
        <v>3</v>
      </c>
      <c r="D68" s="17">
        <v>4.95131356144989</v>
      </c>
      <c r="E68" s="17">
        <v>-0.47569862855019246</v>
      </c>
      <c r="F68" s="17">
        <v>0.93087173585873495</v>
      </c>
      <c r="G68" s="17">
        <v>0.8104203710484239</v>
      </c>
      <c r="H68" s="17">
        <v>0.50707200473199021</v>
      </c>
      <c r="I68" s="17">
        <v>0</v>
      </c>
      <c r="J68" s="17">
        <v>30.424320283919407</v>
      </c>
      <c r="K68" s="17">
        <v>0.50707200473199021</v>
      </c>
      <c r="L68" s="17">
        <v>-0.99999999999999911</v>
      </c>
      <c r="M68" s="17">
        <v>-0.99999999999999911</v>
      </c>
      <c r="N68" s="17">
        <v>10.141440094639803</v>
      </c>
      <c r="O68" s="17">
        <v>36.186054216417709</v>
      </c>
      <c r="P68" s="17">
        <v>0.38572363195313875</v>
      </c>
      <c r="Q68" s="17">
        <v>1.9633844990238341</v>
      </c>
      <c r="R68" s="17">
        <v>0.61799238896183462</v>
      </c>
      <c r="S68" s="17">
        <v>0.33333333333333331</v>
      </c>
      <c r="T68" s="17">
        <v>0.33333333333333331</v>
      </c>
      <c r="U68" s="17">
        <v>0.37697554456904325</v>
      </c>
      <c r="V68" s="17">
        <v>8.1704213544786519E-2</v>
      </c>
      <c r="W68" s="17">
        <v>24.730976801940237</v>
      </c>
      <c r="X68" s="17">
        <v>2.1577221214795674</v>
      </c>
      <c r="Y68" s="17">
        <v>-0.99999999999999911</v>
      </c>
      <c r="Z68" s="17">
        <v>-0.99999999999999911</v>
      </c>
      <c r="AA68" s="17">
        <v>78.117836718014431</v>
      </c>
      <c r="AB68" s="17">
        <v>0.19279739146762936</v>
      </c>
      <c r="AC68" s="17">
        <v>0.30347551488797936</v>
      </c>
      <c r="AD68" s="17">
        <v>0.55910444418663907</v>
      </c>
      <c r="AE68" s="17">
        <v>52.76886752711242</v>
      </c>
      <c r="AF68" s="17">
        <v>0.90909090909090906</v>
      </c>
      <c r="AG68" s="17">
        <v>-0.99999999999999911</v>
      </c>
      <c r="AH68" s="17">
        <v>-0.99999999999999911</v>
      </c>
      <c r="AI68" s="17">
        <v>-5.4086633628400906E-3</v>
      </c>
      <c r="AJ68" s="17">
        <v>8.1704213544786519E-2</v>
      </c>
      <c r="AK68" s="17">
        <v>-1.3169019985498883E-2</v>
      </c>
      <c r="AL68" s="17">
        <v>7.503553526843712E-2</v>
      </c>
      <c r="AM68" s="17">
        <v>9.8869255717362048E-2</v>
      </c>
      <c r="AN68" s="17">
        <v>0.61503454423300941</v>
      </c>
      <c r="AO68" s="17">
        <v>2.4058862930065574</v>
      </c>
      <c r="AP68" s="17">
        <v>15.751041282167421</v>
      </c>
      <c r="AQ68" s="17">
        <v>55.155297085859651</v>
      </c>
      <c r="AR68" s="17">
        <v>1.1253464247804963</v>
      </c>
      <c r="AS68" s="17">
        <v>2.6647941262115582</v>
      </c>
      <c r="AT68" s="17">
        <v>-0.99999999999999911</v>
      </c>
      <c r="AU68" s="17">
        <v>-0.99999999999999911</v>
      </c>
      <c r="AV68" s="17">
        <v>1.4284127600102576</v>
      </c>
      <c r="AW68" s="17">
        <v>130.05493221659964</v>
      </c>
      <c r="AX68" s="17">
        <v>138.11718030382158</v>
      </c>
      <c r="AY68" s="17">
        <v>0.26802876218093646</v>
      </c>
      <c r="AZ68" s="17">
        <v>9.5889576165177388</v>
      </c>
      <c r="BA68" s="22">
        <v>1564.2840300872638</v>
      </c>
      <c r="BB68" s="17"/>
      <c r="CU68" t="e">
        <v>#N/A</v>
      </c>
      <c r="CV68" t="e">
        <v>#N/A</v>
      </c>
    </row>
    <row r="69" spans="1:100" x14ac:dyDescent="0.25">
      <c r="A69">
        <v>145</v>
      </c>
      <c r="B69" t="s">
        <v>507</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508</v>
      </c>
      <c r="C70" s="22">
        <v>3</v>
      </c>
      <c r="D70" s="17">
        <v>5.3238129527707096</v>
      </c>
      <c r="E70" s="17">
        <v>-0.13106162809959399</v>
      </c>
      <c r="F70" s="17">
        <v>12.889988032784947</v>
      </c>
      <c r="G70" s="17">
        <v>12.850458289907815</v>
      </c>
      <c r="H70" s="17">
        <v>0.24804653947948835</v>
      </c>
      <c r="I70" s="17">
        <v>-2.1822626100699218E-2</v>
      </c>
      <c r="J70" s="17">
        <v>13.573434802727339</v>
      </c>
      <c r="K70" s="17">
        <v>0.22622391337878917</v>
      </c>
      <c r="L70" s="17">
        <v>-0.99999999999999789</v>
      </c>
      <c r="M70" s="17">
        <v>-0.99999999999999789</v>
      </c>
      <c r="N70" s="17">
        <v>4.5244782675757813</v>
      </c>
      <c r="O70" s="17">
        <v>31.747706045405863</v>
      </c>
      <c r="P70" s="17">
        <v>-9.1996382809259369E-2</v>
      </c>
      <c r="Q70" s="17">
        <v>-4.4557091878725386</v>
      </c>
      <c r="R70" s="17">
        <v>-1.5830057237591972</v>
      </c>
      <c r="S70" s="17">
        <v>0.33333333333333265</v>
      </c>
      <c r="T70" s="17">
        <v>0.33333333333333265</v>
      </c>
      <c r="U70" s="17">
        <v>0.5946437651107439</v>
      </c>
      <c r="V70" s="17">
        <v>0.30896971527951383</v>
      </c>
      <c r="W70" s="17">
        <v>53.762249347125355</v>
      </c>
      <c r="X70" s="17">
        <v>4.6728361054079341</v>
      </c>
      <c r="Y70" s="17">
        <v>-0.99999999999999789</v>
      </c>
      <c r="Z70" s="17">
        <v>-0.99999999999999789</v>
      </c>
      <c r="AA70" s="17">
        <v>102.60980308981816</v>
      </c>
      <c r="AB70" s="17">
        <v>0.2206636778510786</v>
      </c>
      <c r="AC70" s="17">
        <v>0.17584571282590394</v>
      </c>
      <c r="AD70" s="17">
        <v>0.61210179865205783</v>
      </c>
      <c r="AE70" s="17">
        <v>50.43055946645201</v>
      </c>
      <c r="AF70" s="17">
        <v>1</v>
      </c>
      <c r="AG70" s="17">
        <v>-0.99999999999999789</v>
      </c>
      <c r="AH70" s="17">
        <v>-0.99999999999999789</v>
      </c>
      <c r="AI70" s="17">
        <v>7.1512349940507355E-2</v>
      </c>
      <c r="AJ70" s="17">
        <v>0.30896971527951383</v>
      </c>
      <c r="AK70" s="17">
        <v>0.11229921778930298</v>
      </c>
      <c r="AL70" s="17">
        <v>0.20291054978690592</v>
      </c>
      <c r="AM70" s="17">
        <v>-3.1746503757365332E-2</v>
      </c>
      <c r="AN70" s="17">
        <v>9.80411983053429E-2</v>
      </c>
      <c r="AO70" s="17">
        <v>-0.23216650498761782</v>
      </c>
      <c r="AP70" s="17">
        <v>3.4655827065681017</v>
      </c>
      <c r="AQ70" s="17">
        <v>67.335684149852682</v>
      </c>
      <c r="AR70" s="17">
        <v>1.5702801470569234</v>
      </c>
      <c r="AS70" s="17">
        <v>4.8990600187867237</v>
      </c>
      <c r="AT70" s="17">
        <v>-0.99999999999999789</v>
      </c>
      <c r="AU70" s="17">
        <v>-0.99999999999999789</v>
      </c>
      <c r="AV70" s="17">
        <v>11.267452566148627</v>
      </c>
      <c r="AW70" s="17">
        <v>137.82309184179221</v>
      </c>
      <c r="AX70" s="17">
        <v>170.15031036855373</v>
      </c>
      <c r="AY70" s="17">
        <v>0.64679451249426234</v>
      </c>
      <c r="AZ70" s="17">
        <v>80.96134177676312</v>
      </c>
      <c r="BA70" s="22">
        <v>1663.755665507575</v>
      </c>
      <c r="BB70" s="17"/>
      <c r="CU70" t="e">
        <v>#N/A</v>
      </c>
      <c r="CV70" t="e">
        <v>#N/A</v>
      </c>
    </row>
    <row r="71" spans="1:100" x14ac:dyDescent="0.25">
      <c r="A71">
        <v>151</v>
      </c>
      <c r="B71" t="s">
        <v>509</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1291.6988873633536</v>
      </c>
      <c r="BB71" s="17"/>
      <c r="CU71" t="e">
        <v>#N/A</v>
      </c>
      <c r="CV71" t="e">
        <v>#N/A</v>
      </c>
    </row>
    <row r="72" spans="1:100" x14ac:dyDescent="0.25">
      <c r="A72">
        <v>155</v>
      </c>
      <c r="B72" t="s">
        <v>510</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1414.0744182938058</v>
      </c>
      <c r="BB72" s="17"/>
      <c r="CU72" t="e">
        <v>#N/A</v>
      </c>
      <c r="CV72" t="e">
        <v>#N/A</v>
      </c>
    </row>
    <row r="73" spans="1:100" x14ac:dyDescent="0.25">
      <c r="A73">
        <v>156</v>
      </c>
      <c r="B73" t="s">
        <v>511</v>
      </c>
      <c r="C73" s="22">
        <v>3</v>
      </c>
      <c r="D73" s="17">
        <v>4.6070676183606283</v>
      </c>
      <c r="E73" s="17">
        <v>-1.8853099216898199E-2</v>
      </c>
      <c r="F73" s="17">
        <v>-0.72918833111255121</v>
      </c>
      <c r="G73" s="17">
        <v>-0.72626948453723428</v>
      </c>
      <c r="H73" s="17">
        <v>5.6454607178895069E-2</v>
      </c>
      <c r="I73" s="17">
        <v>0</v>
      </c>
      <c r="J73" s="17">
        <v>3.3872764307337055</v>
      </c>
      <c r="K73" s="17">
        <v>5.6454607178895069E-2</v>
      </c>
      <c r="L73" s="17">
        <v>-0.99999999999999978</v>
      </c>
      <c r="M73" s="17">
        <v>-0.99999999999999978</v>
      </c>
      <c r="N73" s="17">
        <v>1.1290921435779024</v>
      </c>
      <c r="O73" s="17">
        <v>7.2680745645570983</v>
      </c>
      <c r="P73" s="17">
        <v>2.5732221084986837</v>
      </c>
      <c r="Q73" s="17">
        <v>0.43816050937238188</v>
      </c>
      <c r="R73" s="17">
        <v>0.34980488193171166</v>
      </c>
      <c r="S73" s="17">
        <v>0.33333333333333348</v>
      </c>
      <c r="T73" s="17">
        <v>0.32150312866008413</v>
      </c>
      <c r="U73" s="17">
        <v>0.22871983320705239</v>
      </c>
      <c r="V73" s="17">
        <v>-2.9413389558621245E-2</v>
      </c>
      <c r="W73" s="17">
        <v>31.907531938518137</v>
      </c>
      <c r="X73" s="17">
        <v>1.3249506456177553</v>
      </c>
      <c r="Y73" s="17">
        <v>-0.99999999999999978</v>
      </c>
      <c r="Z73" s="17">
        <v>-0.99999999999999978</v>
      </c>
      <c r="AA73" s="17">
        <v>72.38599918131392</v>
      </c>
      <c r="AB73" s="17">
        <v>0.2397683061265839</v>
      </c>
      <c r="AC73" s="17">
        <v>0.2020553302382071</v>
      </c>
      <c r="AD73" s="17">
        <v>0.36074961085249063</v>
      </c>
      <c r="AE73" s="17">
        <v>40.128662360864077</v>
      </c>
      <c r="AF73" s="17">
        <v>0.8125</v>
      </c>
      <c r="AG73" s="17">
        <v>-0.99999999999999978</v>
      </c>
      <c r="AH73" s="17">
        <v>-0.99999999999999978</v>
      </c>
      <c r="AI73" s="17">
        <v>-1.2448151630371839E-2</v>
      </c>
      <c r="AJ73" s="17">
        <v>-2.9413389558621245E-2</v>
      </c>
      <c r="AK73" s="17">
        <v>4.8062606314772105E-3</v>
      </c>
      <c r="AL73" s="17">
        <v>0.29016275775726152</v>
      </c>
      <c r="AM73" s="17">
        <v>-0.15400252907547099</v>
      </c>
      <c r="AN73" s="17">
        <v>0.11511937260970065</v>
      </c>
      <c r="AO73" s="17">
        <v>-3.8260319237293889</v>
      </c>
      <c r="AP73" s="17">
        <v>4.3287981040288237</v>
      </c>
      <c r="AQ73" s="17">
        <v>35.29480836925184</v>
      </c>
      <c r="AR73" s="17">
        <v>0.85414290564184892</v>
      </c>
      <c r="AS73" s="17">
        <v>1.3814052527966501</v>
      </c>
      <c r="AT73" s="17">
        <v>-0.99999999999999978</v>
      </c>
      <c r="AU73" s="17">
        <v>-0.99999999999999978</v>
      </c>
      <c r="AV73" s="17">
        <v>-0.37646460260552267</v>
      </c>
      <c r="AW73" s="17">
        <v>83.982871849899823</v>
      </c>
      <c r="AX73" s="17">
        <v>80.792569861430266</v>
      </c>
      <c r="AY73" s="17">
        <v>0.27752582961361655</v>
      </c>
      <c r="AZ73" s="17">
        <v>14.33081140866711</v>
      </c>
      <c r="BA73" s="22">
        <v>1515.1609702122341</v>
      </c>
      <c r="BB73" s="17"/>
      <c r="CU73" t="e">
        <v>#N/A</v>
      </c>
      <c r="CV73" t="e">
        <v>#N/A</v>
      </c>
    </row>
    <row r="74" spans="1:100" x14ac:dyDescent="0.25">
      <c r="A74">
        <v>157</v>
      </c>
      <c r="B74" t="s">
        <v>512</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1478.1570455368878</v>
      </c>
      <c r="BB74" s="17"/>
      <c r="CU74" t="e">
        <v>#N/A</v>
      </c>
      <c r="CV74" t="e">
        <v>#N/A</v>
      </c>
    </row>
    <row r="75" spans="1:100" x14ac:dyDescent="0.25">
      <c r="A75">
        <v>159</v>
      </c>
      <c r="B75" t="s">
        <v>513</v>
      </c>
      <c r="C75" s="22">
        <v>3</v>
      </c>
      <c r="D75" s="17">
        <v>4.483744454482645</v>
      </c>
      <c r="E75" s="17">
        <v>-2.917925074578152E-2</v>
      </c>
      <c r="F75" s="17">
        <v>-0.84552575784461681</v>
      </c>
      <c r="G75" s="17">
        <v>-0.84552575784461681</v>
      </c>
      <c r="H75" s="17">
        <v>0.51578791459316997</v>
      </c>
      <c r="I75" s="17">
        <v>-1.4810440608695054E-2</v>
      </c>
      <c r="J75" s="17">
        <v>30.058648439068484</v>
      </c>
      <c r="K75" s="17">
        <v>0.50097747398447501</v>
      </c>
      <c r="L75" s="17">
        <v>-1.0000000000000013</v>
      </c>
      <c r="M75" s="17">
        <v>-1.0000000000000013</v>
      </c>
      <c r="N75" s="17">
        <v>10.019549479689504</v>
      </c>
      <c r="O75" s="17">
        <v>33.696867135706562</v>
      </c>
      <c r="P75" s="17">
        <v>-1.5690283558423823</v>
      </c>
      <c r="Q75" s="17">
        <v>2.1415974286684172</v>
      </c>
      <c r="R75" s="17">
        <v>0.58251656336603197</v>
      </c>
      <c r="S75" s="17">
        <v>0.33790773340364999</v>
      </c>
      <c r="T75" s="17">
        <v>0.33790773340364999</v>
      </c>
      <c r="U75" s="17">
        <v>0.26424101212117579</v>
      </c>
      <c r="V75" s="17">
        <v>-0.21348759099413045</v>
      </c>
      <c r="W75" s="17">
        <v>9.0236565579948085</v>
      </c>
      <c r="X75" s="17">
        <v>-4.4549104586938171E-2</v>
      </c>
      <c r="Y75" s="17">
        <v>-1.0000000000000013</v>
      </c>
      <c r="Z75" s="17">
        <v>-1.0000000000000013</v>
      </c>
      <c r="AA75" s="17">
        <v>48.876206593814615</v>
      </c>
      <c r="AB75" s="17">
        <v>0.33433390699245236</v>
      </c>
      <c r="AC75" s="17">
        <v>0.24411824756742129</v>
      </c>
      <c r="AD75" s="17">
        <v>0.20694851488920166</v>
      </c>
      <c r="AE75" s="17">
        <v>39.270033472453768</v>
      </c>
      <c r="AF75" s="17">
        <v>1</v>
      </c>
      <c r="AG75" s="17">
        <v>-1.0000000000000013</v>
      </c>
      <c r="AH75" s="17">
        <v>-1.0000000000000013</v>
      </c>
      <c r="AI75" s="17">
        <v>9.1719068758409454E-3</v>
      </c>
      <c r="AJ75" s="17">
        <v>-0.21348759099413045</v>
      </c>
      <c r="AK75" s="17">
        <v>2.2711280204045125E-2</v>
      </c>
      <c r="AL75" s="17">
        <v>0.49241730003934964</v>
      </c>
      <c r="AM75" s="17">
        <v>8.7545385396863906E-2</v>
      </c>
      <c r="AN75" s="17">
        <v>1.2255596627005392</v>
      </c>
      <c r="AO75" s="17">
        <v>2.3021910359418256</v>
      </c>
      <c r="AP75" s="17">
        <v>33.101078067710247</v>
      </c>
      <c r="AQ75" s="17">
        <v>39.082304997063304</v>
      </c>
      <c r="AR75" s="17">
        <v>0.72656888793434549</v>
      </c>
      <c r="AS75" s="17">
        <v>0.45642836939753617</v>
      </c>
      <c r="AT75" s="17">
        <v>-1.0000000000000013</v>
      </c>
      <c r="AU75" s="17">
        <v>-1.0000000000000013</v>
      </c>
      <c r="AV75" s="17">
        <v>-0.26300919447858567</v>
      </c>
      <c r="AW75" s="17">
        <v>115.67415179723142</v>
      </c>
      <c r="AX75" s="17">
        <v>94.508830835335147</v>
      </c>
      <c r="AY75" s="17">
        <v>0.26507978706583024</v>
      </c>
      <c r="AZ75" s="17">
        <v>13.531498524929981</v>
      </c>
      <c r="BA75" s="22">
        <v>1540.4039218938706</v>
      </c>
      <c r="BB75" s="17"/>
      <c r="CU75" t="e">
        <v>#N/A</v>
      </c>
      <c r="CV75" t="e">
        <v>#N/A</v>
      </c>
    </row>
    <row r="76" spans="1:100" x14ac:dyDescent="0.25">
      <c r="A76">
        <v>166</v>
      </c>
      <c r="B76" t="s">
        <v>514</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1407.2648944847492</v>
      </c>
      <c r="BB76" s="17"/>
      <c r="CU76" t="e">
        <v>#N/A</v>
      </c>
      <c r="CV76" t="e">
        <v>#N/A</v>
      </c>
    </row>
    <row r="77" spans="1:100" x14ac:dyDescent="0.25">
      <c r="A77">
        <v>167</v>
      </c>
      <c r="B77" t="s">
        <v>515</v>
      </c>
      <c r="C77" s="22">
        <v>3</v>
      </c>
      <c r="D77" s="17">
        <v>5.5701384558054325</v>
      </c>
      <c r="E77" s="17">
        <v>0.20244131392596276</v>
      </c>
      <c r="F77" s="17">
        <v>-4.3353043339336872E-2</v>
      </c>
      <c r="G77" s="17">
        <v>1.0696540140376132E-2</v>
      </c>
      <c r="H77" s="17">
        <v>-4.7693171323642369E-2</v>
      </c>
      <c r="I77" s="17">
        <v>0</v>
      </c>
      <c r="J77" s="17">
        <v>-2.8615902794185435</v>
      </c>
      <c r="K77" s="17">
        <v>-4.7693171323642369E-2</v>
      </c>
      <c r="L77" s="17">
        <v>-1.0000000000000016</v>
      </c>
      <c r="M77" s="17">
        <v>-1.0000000000000016</v>
      </c>
      <c r="N77" s="17">
        <v>-0.95386342647284816</v>
      </c>
      <c r="O77" s="17">
        <v>2.7192447165272688</v>
      </c>
      <c r="P77" s="17">
        <v>0.51702655626105509</v>
      </c>
      <c r="Q77" s="17">
        <v>-0.12227722470966305</v>
      </c>
      <c r="R77" s="17">
        <v>2.0452016420379512E-2</v>
      </c>
      <c r="S77" s="17">
        <v>0.33333333333333387</v>
      </c>
      <c r="T77" s="17">
        <v>0.33333333333333387</v>
      </c>
      <c r="U77" s="17">
        <v>0.23964651563580913</v>
      </c>
      <c r="V77" s="17">
        <v>8.3424434088528857E-2</v>
      </c>
      <c r="W77" s="17">
        <v>41.497231508585919</v>
      </c>
      <c r="X77" s="17">
        <v>2.1734925050647198</v>
      </c>
      <c r="Y77" s="17">
        <v>-1.0000000000000016</v>
      </c>
      <c r="Z77" s="17">
        <v>-1.0000000000000016</v>
      </c>
      <c r="AA77" s="17">
        <v>84.16679291911754</v>
      </c>
      <c r="AB77" s="17">
        <v>0.15682466407808945</v>
      </c>
      <c r="AC77" s="17">
        <v>0.30382306721232949</v>
      </c>
      <c r="AD77" s="17">
        <v>0.39233445659180533</v>
      </c>
      <c r="AE77" s="17">
        <v>42.649109394111193</v>
      </c>
      <c r="AF77" s="17">
        <v>0.8</v>
      </c>
      <c r="AG77" s="17">
        <v>-1.0000000000000016</v>
      </c>
      <c r="AH77" s="17">
        <v>-1.0000000000000016</v>
      </c>
      <c r="AI77" s="17">
        <v>8.7246427140927396E-2</v>
      </c>
      <c r="AJ77" s="17">
        <v>8.3424434088528857E-2</v>
      </c>
      <c r="AK77" s="17">
        <v>-4.6061026841121969E-2</v>
      </c>
      <c r="AL77" s="17">
        <v>-7.5900100658023287E-2</v>
      </c>
      <c r="AM77" s="17">
        <v>4.9954836098086472E-2</v>
      </c>
      <c r="AN77" s="17">
        <v>-0.16132993359321351</v>
      </c>
      <c r="AO77" s="17">
        <v>1.0185657682465521</v>
      </c>
      <c r="AP77" s="17">
        <v>-4.4127488431204531</v>
      </c>
      <c r="AQ77" s="17">
        <v>38.635641229167383</v>
      </c>
      <c r="AR77" s="17">
        <v>0.98973761639100621</v>
      </c>
      <c r="AS77" s="17">
        <v>2.1257993337410781</v>
      </c>
      <c r="AT77" s="17">
        <v>-1.0000000000000016</v>
      </c>
      <c r="AU77" s="17">
        <v>-1.0000000000000016</v>
      </c>
      <c r="AV77" s="17">
        <v>3.1148556560753923E-2</v>
      </c>
      <c r="AW77" s="17">
        <v>82.473288792524357</v>
      </c>
      <c r="AX77" s="17">
        <v>92.560660744195772</v>
      </c>
      <c r="AY77" s="17">
        <v>0.12193125063374988</v>
      </c>
      <c r="AZ77" s="17">
        <v>-8.4964301698967706</v>
      </c>
      <c r="BA77" s="22">
        <v>1461.3442377225012</v>
      </c>
      <c r="BB77" s="17"/>
      <c r="CU77" t="e">
        <v>#N/A</v>
      </c>
      <c r="CV77" t="e">
        <v>#N/A</v>
      </c>
    </row>
    <row r="78" spans="1:100" x14ac:dyDescent="0.25">
      <c r="A78">
        <v>171</v>
      </c>
      <c r="B78" t="s">
        <v>516</v>
      </c>
      <c r="C78" s="22">
        <v>3</v>
      </c>
      <c r="D78" s="17">
        <v>4.9287338739084019</v>
      </c>
      <c r="E78" s="17">
        <v>-0.13068976973390439</v>
      </c>
      <c r="F78" s="17">
        <v>-0.2573911610393782</v>
      </c>
      <c r="G78" s="17">
        <v>-0.28956902277553487</v>
      </c>
      <c r="H78" s="17">
        <v>0.21138417500572768</v>
      </c>
      <c r="I78" s="17">
        <v>0</v>
      </c>
      <c r="J78" s="17">
        <v>12.683050500343667</v>
      </c>
      <c r="K78" s="17">
        <v>0.21138417500572768</v>
      </c>
      <c r="L78" s="17">
        <v>-1.0000000000000024</v>
      </c>
      <c r="M78" s="17">
        <v>-1.0000000000000024</v>
      </c>
      <c r="N78" s="17">
        <v>4.227683500114555</v>
      </c>
      <c r="O78" s="17">
        <v>17.32221535147654</v>
      </c>
      <c r="P78" s="17">
        <v>0.1504153556168461</v>
      </c>
      <c r="Q78" s="17">
        <v>-6.4403480270605096</v>
      </c>
      <c r="R78" s="17">
        <v>-2.2332029569583018</v>
      </c>
      <c r="S78" s="17">
        <v>0.33333333333333431</v>
      </c>
      <c r="T78" s="17">
        <v>0.33333333333333431</v>
      </c>
      <c r="U78" s="17">
        <v>0.37611005072674925</v>
      </c>
      <c r="V78" s="17">
        <v>-3.9252058209091521E-2</v>
      </c>
      <c r="W78" s="17">
        <v>31.685619367143914</v>
      </c>
      <c r="X78" s="17">
        <v>1.7242103453133881</v>
      </c>
      <c r="Y78" s="17">
        <v>-1.0000000000000024</v>
      </c>
      <c r="Z78" s="17">
        <v>-1.0000000000000024</v>
      </c>
      <c r="AA78" s="17">
        <v>79.471929035188012</v>
      </c>
      <c r="AB78" s="17">
        <v>0.17543892179084025</v>
      </c>
      <c r="AC78" s="17">
        <v>0.38221765829291843</v>
      </c>
      <c r="AD78" s="17">
        <v>0.44273367241628947</v>
      </c>
      <c r="AE78" s="17">
        <v>50.019512625002392</v>
      </c>
      <c r="AF78" s="17">
        <v>0.7</v>
      </c>
      <c r="AG78" s="17">
        <v>-1.0000000000000024</v>
      </c>
      <c r="AH78" s="17">
        <v>-1.0000000000000024</v>
      </c>
      <c r="AI78" s="17">
        <v>-5.9578384675381277E-2</v>
      </c>
      <c r="AJ78" s="17">
        <v>-3.9252058209091521E-2</v>
      </c>
      <c r="AK78" s="17">
        <v>4.1167123561580178E-3</v>
      </c>
      <c r="AL78" s="17">
        <v>0.25585162116800453</v>
      </c>
      <c r="AM78" s="17">
        <v>-2.5042377325862734E-2</v>
      </c>
      <c r="AN78" s="17">
        <v>7.794318579961608E-2</v>
      </c>
      <c r="AO78" s="17">
        <v>-0.60547587136577885</v>
      </c>
      <c r="AP78" s="17">
        <v>3.2278377508304259</v>
      </c>
      <c r="AQ78" s="17">
        <v>44.36866986748759</v>
      </c>
      <c r="AR78" s="17">
        <v>1.0035246591843261</v>
      </c>
      <c r="AS78" s="17">
        <v>1.9355945203191165</v>
      </c>
      <c r="AT78" s="17">
        <v>-1.0000000000000024</v>
      </c>
      <c r="AU78" s="17">
        <v>-1.0000000000000024</v>
      </c>
      <c r="AV78" s="17">
        <v>-2.5227719797338364</v>
      </c>
      <c r="AW78" s="17">
        <v>100.02198213749493</v>
      </c>
      <c r="AX78" s="17">
        <v>94.905208623078153</v>
      </c>
      <c r="AY78" s="17">
        <v>0.24218620444008312</v>
      </c>
      <c r="AZ78" s="17">
        <v>17.18137671949464</v>
      </c>
      <c r="BA78" s="22">
        <v>1467.7821593914466</v>
      </c>
      <c r="BB78" s="17"/>
      <c r="CU78" t="e">
        <v>#N/A</v>
      </c>
      <c r="CV78" t="e">
        <v>#N/A</v>
      </c>
    </row>
    <row r="79" spans="1:100" x14ac:dyDescent="0.25">
      <c r="A79">
        <v>172</v>
      </c>
      <c r="B79" t="s">
        <v>517</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1529.4177968608062</v>
      </c>
      <c r="BB79" s="17"/>
      <c r="CU79" t="e">
        <v>#N/A</v>
      </c>
      <c r="CV79" t="e">
        <v>#N/A</v>
      </c>
    </row>
    <row r="80" spans="1:100" x14ac:dyDescent="0.25">
      <c r="A80">
        <v>173</v>
      </c>
      <c r="B80" t="s">
        <v>518</v>
      </c>
      <c r="C80" s="22">
        <v>3</v>
      </c>
      <c r="D80" s="17">
        <v>5.062242978836224</v>
      </c>
      <c r="E80" s="17">
        <v>0.3880650689983558</v>
      </c>
      <c r="F80" s="17">
        <v>-1.3037753843765281</v>
      </c>
      <c r="G80" s="17">
        <v>-1.1667278657666524</v>
      </c>
      <c r="H80" s="17">
        <v>0.31614448918359139</v>
      </c>
      <c r="I80" s="17">
        <v>0</v>
      </c>
      <c r="J80" s="17">
        <v>18.968669351015496</v>
      </c>
      <c r="K80" s="17">
        <v>0.31614448918359139</v>
      </c>
      <c r="L80" s="17">
        <v>-0.99999999999999911</v>
      </c>
      <c r="M80" s="17">
        <v>-0.99999999999999911</v>
      </c>
      <c r="N80" s="17">
        <v>6.3228897836718314</v>
      </c>
      <c r="O80" s="17">
        <v>22.864184464085053</v>
      </c>
      <c r="P80" s="17">
        <v>1.1960129942710673</v>
      </c>
      <c r="Q80" s="17">
        <v>6.3727368961697133</v>
      </c>
      <c r="R80" s="17">
        <v>2.0685227712704135</v>
      </c>
      <c r="S80" s="17">
        <v>0.3333333333333332</v>
      </c>
      <c r="T80" s="17">
        <v>0.3333333333333332</v>
      </c>
      <c r="U80" s="17">
        <v>0.30538847392454399</v>
      </c>
      <c r="V80" s="17">
        <v>-9.585530754533636E-2</v>
      </c>
      <c r="W80" s="17">
        <v>22.402213754491314</v>
      </c>
      <c r="X80" s="17">
        <v>0.99694422790923265</v>
      </c>
      <c r="Y80" s="17">
        <v>-0.99999999999999911</v>
      </c>
      <c r="Z80" s="17">
        <v>-0.99999999999999911</v>
      </c>
      <c r="AA80" s="17">
        <v>75.397697381979683</v>
      </c>
      <c r="AB80" s="17">
        <v>0.44968378938167552</v>
      </c>
      <c r="AC80" s="17">
        <v>0.28152226912997375</v>
      </c>
      <c r="AD80" s="17">
        <v>0.28733315861271025</v>
      </c>
      <c r="AE80" s="17">
        <v>50.926960856217946</v>
      </c>
      <c r="AF80" s="17">
        <v>1</v>
      </c>
      <c r="AG80" s="17">
        <v>-0.99999999999999911</v>
      </c>
      <c r="AH80" s="17">
        <v>-0.99999999999999911</v>
      </c>
      <c r="AI80" s="17">
        <v>2.8631662579555864E-2</v>
      </c>
      <c r="AJ80" s="17">
        <v>-9.585530754533636E-2</v>
      </c>
      <c r="AK80" s="17">
        <v>-2.6458707116303541E-2</v>
      </c>
      <c r="AL80" s="17">
        <v>-9.1043071267952885E-3</v>
      </c>
      <c r="AM80" s="17">
        <v>-1.6158155828428441E-2</v>
      </c>
      <c r="AN80" s="17">
        <v>-5.5769622498696124E-2</v>
      </c>
      <c r="AO80" s="17">
        <v>-0.5362474312922294</v>
      </c>
      <c r="AP80" s="17">
        <v>-1.4397620981013797</v>
      </c>
      <c r="AQ80" s="17">
        <v>41.370883105506792</v>
      </c>
      <c r="AR80" s="17">
        <v>0.87619983304587457</v>
      </c>
      <c r="AS80" s="17">
        <v>1.3130887170928243</v>
      </c>
      <c r="AT80" s="17">
        <v>-0.99999999999999911</v>
      </c>
      <c r="AU80" s="17">
        <v>-0.99999999999999911</v>
      </c>
      <c r="AV80" s="17">
        <v>0.90179490550376018</v>
      </c>
      <c r="AW80" s="17">
        <v>96.822119747963384</v>
      </c>
      <c r="AX80" s="17">
        <v>87.809222245020791</v>
      </c>
      <c r="AY80" s="17">
        <v>0.14735265040022322</v>
      </c>
      <c r="AZ80" s="17">
        <v>9.4531539034370251</v>
      </c>
      <c r="BA80" s="22">
        <v>1542.6701091040177</v>
      </c>
      <c r="BB80" s="17"/>
      <c r="CU80" t="e">
        <v>#N/A</v>
      </c>
      <c r="CV80" t="e">
        <v>#N/A</v>
      </c>
    </row>
    <row r="81" spans="1:100" x14ac:dyDescent="0.25">
      <c r="A81">
        <v>174</v>
      </c>
      <c r="B81" t="s">
        <v>519</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1484.4032961610817</v>
      </c>
      <c r="BB81" s="17"/>
      <c r="CU81" t="e">
        <v>#N/A</v>
      </c>
      <c r="CV81" t="e">
        <v>#N/A</v>
      </c>
    </row>
    <row r="82" spans="1:100" x14ac:dyDescent="0.25">
      <c r="A82">
        <v>175</v>
      </c>
      <c r="B82" t="s">
        <v>520</v>
      </c>
      <c r="C82" s="22">
        <v>3</v>
      </c>
      <c r="D82" s="17">
        <v>4.3365346082437926</v>
      </c>
      <c r="E82" s="17">
        <v>0</v>
      </c>
      <c r="F82" s="17">
        <v>1.9568052293437594</v>
      </c>
      <c r="G82" s="17">
        <v>1.9568052293437594</v>
      </c>
      <c r="H82" s="17">
        <v>1.5552903990171566E-2</v>
      </c>
      <c r="I82" s="17">
        <v>2.1981303879909627E-3</v>
      </c>
      <c r="J82" s="17">
        <v>1.0650620626897502</v>
      </c>
      <c r="K82" s="17">
        <v>1.7751034378162563E-2</v>
      </c>
      <c r="L82" s="17">
        <v>-1</v>
      </c>
      <c r="M82" s="17">
        <v>-1</v>
      </c>
      <c r="N82" s="17">
        <v>0.35502068756325067</v>
      </c>
      <c r="O82" s="17">
        <v>7.3584019002773067</v>
      </c>
      <c r="P82" s="17">
        <v>8.160732628788317E-2</v>
      </c>
      <c r="Q82" s="17">
        <v>-3.9013645471104916</v>
      </c>
      <c r="R82" s="17">
        <v>-1.2746222689407678</v>
      </c>
      <c r="S82" s="17">
        <v>0.33333333333333298</v>
      </c>
      <c r="T82" s="17">
        <v>0.33333333333333298</v>
      </c>
      <c r="U82" s="17">
        <v>0.27714328295098895</v>
      </c>
      <c r="V82" s="17">
        <v>-5.3751933490291167E-3</v>
      </c>
      <c r="W82" s="17">
        <v>36.827348875618583</v>
      </c>
      <c r="X82" s="17">
        <v>1.7252376039982851</v>
      </c>
      <c r="Y82" s="17">
        <v>-1</v>
      </c>
      <c r="Z82" s="17">
        <v>-1</v>
      </c>
      <c r="AA82" s="17">
        <v>79.76456012072137</v>
      </c>
      <c r="AB82" s="17">
        <v>0.18322855524496073</v>
      </c>
      <c r="AC82" s="17">
        <v>0.31746877217189445</v>
      </c>
      <c r="AD82" s="17">
        <v>0.38353934286401581</v>
      </c>
      <c r="AE82" s="17">
        <v>44.211833514043569</v>
      </c>
      <c r="AF82" s="17">
        <v>1</v>
      </c>
      <c r="AG82" s="17">
        <v>-1</v>
      </c>
      <c r="AH82" s="17">
        <v>-1</v>
      </c>
      <c r="AI82" s="17">
        <v>8.6009350495094977E-3</v>
      </c>
      <c r="AJ82" s="17">
        <v>-5.3751933490291167E-3</v>
      </c>
      <c r="AK82" s="17">
        <v>-8.9775404929919103E-3</v>
      </c>
      <c r="AL82" s="17">
        <v>2.4507638537481443E-2</v>
      </c>
      <c r="AM82" s="17">
        <v>-0.30574730491004787</v>
      </c>
      <c r="AN82" s="17">
        <v>3.9110245682888067E-2</v>
      </c>
      <c r="AO82" s="17">
        <v>-7.6885703252161486</v>
      </c>
      <c r="AP82" s="17">
        <v>1.1002943347596092</v>
      </c>
      <c r="AQ82" s="17">
        <v>37.892410938308316</v>
      </c>
      <c r="AR82" s="17">
        <v>0.93843475626862616</v>
      </c>
      <c r="AS82" s="17">
        <v>1.7429886383764481</v>
      </c>
      <c r="AT82" s="17">
        <v>-1</v>
      </c>
      <c r="AU82" s="17">
        <v>-1</v>
      </c>
      <c r="AV82" s="17">
        <v>0.68218296040299164</v>
      </c>
      <c r="AW82" s="17">
        <v>88.223256355758224</v>
      </c>
      <c r="AX82" s="17">
        <v>87.857755721845521</v>
      </c>
      <c r="AY82" s="17">
        <v>0.23059255372491555</v>
      </c>
      <c r="AZ82" s="17">
        <v>7.1533457806532601</v>
      </c>
      <c r="BA82" s="22">
        <v>1575.5093003545103</v>
      </c>
      <c r="BB82" s="17"/>
      <c r="CU82" t="e">
        <v>#N/A</v>
      </c>
      <c r="CV82" t="e">
        <v>#N/A</v>
      </c>
    </row>
    <row r="83" spans="1:100" x14ac:dyDescent="0.25">
      <c r="A83">
        <v>176</v>
      </c>
      <c r="B83" t="s">
        <v>521</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1452.5644679387563</v>
      </c>
      <c r="BB83" s="17"/>
      <c r="CU83" t="e">
        <v>#N/A</v>
      </c>
      <c r="CV83" t="e">
        <v>#N/A</v>
      </c>
    </row>
    <row r="84" spans="1:100" x14ac:dyDescent="0.25">
      <c r="A84">
        <v>177</v>
      </c>
      <c r="B84" t="s">
        <v>522</v>
      </c>
      <c r="C84" s="22">
        <v>3</v>
      </c>
      <c r="D84" s="17">
        <v>4.8633736872750264</v>
      </c>
      <c r="E84" s="17">
        <v>-0.67899642611373312</v>
      </c>
      <c r="F84" s="17">
        <v>1.3815039703973886</v>
      </c>
      <c r="G84" s="17">
        <v>1.1597707698534083</v>
      </c>
      <c r="H84" s="17">
        <v>0.18600746627364881</v>
      </c>
      <c r="I84" s="17">
        <v>0</v>
      </c>
      <c r="J84" s="17">
        <v>11.160447976418929</v>
      </c>
      <c r="K84" s="17">
        <v>0.18600746627364881</v>
      </c>
      <c r="L84" s="17">
        <v>-1.0000000000000038</v>
      </c>
      <c r="M84" s="17">
        <v>-1.0000000000000038</v>
      </c>
      <c r="N84" s="17">
        <v>3.7201493254729785</v>
      </c>
      <c r="O84" s="17">
        <v>17.183592433547375</v>
      </c>
      <c r="P84" s="17">
        <v>-0.69105340059326148</v>
      </c>
      <c r="Q84" s="17">
        <v>5.3778425398535941</v>
      </c>
      <c r="R84" s="17">
        <v>1.6521869124964683</v>
      </c>
      <c r="S84" s="17">
        <v>0.33333333333333465</v>
      </c>
      <c r="T84" s="17">
        <v>0.33333333333333465</v>
      </c>
      <c r="U84" s="17">
        <v>0.40619504444776516</v>
      </c>
      <c r="V84" s="17">
        <v>7.220804975111729E-2</v>
      </c>
      <c r="W84" s="17">
        <v>38.362491783676084</v>
      </c>
      <c r="X84" s="17">
        <v>2.5386876766907855</v>
      </c>
      <c r="Y84" s="17">
        <v>-1.0000000000000038</v>
      </c>
      <c r="Z84" s="17">
        <v>-1.0000000000000038</v>
      </c>
      <c r="AA84" s="17">
        <v>85.979929203346984</v>
      </c>
      <c r="AB84" s="17">
        <v>0.41064420027672138</v>
      </c>
      <c r="AC84" s="17">
        <v>0.39053510165206523</v>
      </c>
      <c r="AD84" s="17">
        <v>0.11812570821470224</v>
      </c>
      <c r="AE84" s="17">
        <v>45.96525050717446</v>
      </c>
      <c r="AF84" s="17">
        <v>0.93333333333333335</v>
      </c>
      <c r="AG84" s="17">
        <v>-1.0000000000000038</v>
      </c>
      <c r="AH84" s="17">
        <v>-1.0000000000000038</v>
      </c>
      <c r="AI84" s="17">
        <v>5.6744748160888536E-2</v>
      </c>
      <c r="AJ84" s="17">
        <v>7.220804975111729E-2</v>
      </c>
      <c r="AK84" s="17">
        <v>-3.6374422368563142E-2</v>
      </c>
      <c r="AL84" s="17">
        <v>0.13824205127416123</v>
      </c>
      <c r="AM84" s="17">
        <v>8.193326865161818E-2</v>
      </c>
      <c r="AN84" s="17">
        <v>0.1745587005977845</v>
      </c>
      <c r="AO84" s="17">
        <v>1.866459604447638</v>
      </c>
      <c r="AP84" s="17">
        <v>5.05517777131542</v>
      </c>
      <c r="AQ84" s="17">
        <v>49.522939760095042</v>
      </c>
      <c r="AR84" s="17">
        <v>1.1450697608655516</v>
      </c>
      <c r="AS84" s="17">
        <v>2.7246951429644373</v>
      </c>
      <c r="AT84" s="17">
        <v>-1.0000000000000038</v>
      </c>
      <c r="AU84" s="17">
        <v>-1.0000000000000038</v>
      </c>
      <c r="AV84" s="17">
        <v>2.8119576823498766</v>
      </c>
      <c r="AW84" s="17">
        <v>108.21869940820987</v>
      </c>
      <c r="AX84" s="17">
        <v>116.57439934653935</v>
      </c>
      <c r="AY84" s="17">
        <v>0.38017261886073167</v>
      </c>
      <c r="AZ84" s="17">
        <v>14.876406792546884</v>
      </c>
      <c r="BA84" s="22">
        <v>1602.8194942896557</v>
      </c>
      <c r="BB84" s="17"/>
      <c r="CU84" t="e">
        <v>#N/A</v>
      </c>
      <c r="CV84" t="e">
        <v>#N/A</v>
      </c>
    </row>
    <row r="85" spans="1:100" x14ac:dyDescent="0.25">
      <c r="A85">
        <v>178</v>
      </c>
      <c r="B85" t="s">
        <v>523</v>
      </c>
      <c r="C85" s="22">
        <v>3</v>
      </c>
      <c r="D85" s="17">
        <v>4.1737775414729743</v>
      </c>
      <c r="E85" s="17">
        <v>-1.2681768463599353E-2</v>
      </c>
      <c r="F85" s="17">
        <v>0.34065595438955287</v>
      </c>
      <c r="G85" s="17">
        <v>0.33736627474170833</v>
      </c>
      <c r="H85" s="17">
        <v>-7.3929344680581571E-2</v>
      </c>
      <c r="I85" s="17">
        <v>0</v>
      </c>
      <c r="J85" s="17">
        <v>-4.4357606808348988</v>
      </c>
      <c r="K85" s="17">
        <v>-7.3929344680581571E-2</v>
      </c>
      <c r="L85" s="17">
        <v>-0.99999999999999878</v>
      </c>
      <c r="M85" s="17">
        <v>-0.99999999999999878</v>
      </c>
      <c r="N85" s="17">
        <v>-1.4785868936116302</v>
      </c>
      <c r="O85" s="17">
        <v>7.5383135379789301E-2</v>
      </c>
      <c r="P85" s="17">
        <v>1.4198210151627846</v>
      </c>
      <c r="Q85" s="17">
        <v>-0.89343776201650593</v>
      </c>
      <c r="R85" s="17">
        <v>-0.13564885950216948</v>
      </c>
      <c r="S85" s="17">
        <v>0.33333333333333315</v>
      </c>
      <c r="T85" s="17">
        <v>0.33333333333333315</v>
      </c>
      <c r="U85" s="17">
        <v>0.40538358237252259</v>
      </c>
      <c r="V85" s="17">
        <v>3.7332078978254982E-2</v>
      </c>
      <c r="W85" s="17">
        <v>47.332466907920988</v>
      </c>
      <c r="X85" s="17">
        <v>2.5861228147068691</v>
      </c>
      <c r="Y85" s="17">
        <v>-0.99999999999999878</v>
      </c>
      <c r="Z85" s="17">
        <v>-0.99999999999999878</v>
      </c>
      <c r="AA85" s="17">
        <v>84.63285495235894</v>
      </c>
      <c r="AB85" s="17">
        <v>0.3989952063296181</v>
      </c>
      <c r="AC85" s="17">
        <v>-2.6945815891291896E-2</v>
      </c>
      <c r="AD85" s="17">
        <v>0.37667134764047477</v>
      </c>
      <c r="AE85" s="17">
        <v>37.436036903940035</v>
      </c>
      <c r="AF85" s="17">
        <v>0.66666666666666663</v>
      </c>
      <c r="AG85" s="17">
        <v>-0.99999999999999878</v>
      </c>
      <c r="AH85" s="17">
        <v>-0.99999999999999878</v>
      </c>
      <c r="AI85" s="17">
        <v>-3.5477623907831726E-4</v>
      </c>
      <c r="AJ85" s="17">
        <v>3.7332078978254982E-2</v>
      </c>
      <c r="AK85" s="17">
        <v>0.12232291721366706</v>
      </c>
      <c r="AL85" s="17">
        <v>5.895858521249147E-2</v>
      </c>
      <c r="AM85" s="17">
        <v>-9.0084801623897801E-2</v>
      </c>
      <c r="AN85" s="17">
        <v>7.8131190735524353E-2</v>
      </c>
      <c r="AO85" s="17">
        <v>-1.64050545452911</v>
      </c>
      <c r="AP85" s="17">
        <v>2.248072694450566</v>
      </c>
      <c r="AQ85" s="17">
        <v>42.896706227086099</v>
      </c>
      <c r="AR85" s="17">
        <v>1.109382328017444</v>
      </c>
      <c r="AS85" s="17">
        <v>2.5121934700262867</v>
      </c>
      <c r="AT85" s="17">
        <v>-0.99999999999999878</v>
      </c>
      <c r="AU85" s="17">
        <v>-0.99999999999999878</v>
      </c>
      <c r="AV85" s="17">
        <v>0.20171741523953896</v>
      </c>
      <c r="AW85" s="17">
        <v>86.95631078218922</v>
      </c>
      <c r="AX85" s="17">
        <v>90.682423155233195</v>
      </c>
      <c r="AY85" s="17">
        <v>0.26931630985055904</v>
      </c>
      <c r="AZ85" s="17">
        <v>30.451059673117172</v>
      </c>
      <c r="BA85" s="22">
        <v>1407.1010458498813</v>
      </c>
      <c r="BB85" s="17"/>
      <c r="CU85" t="e">
        <v>#N/A</v>
      </c>
      <c r="CV85" t="e">
        <v>#N/A</v>
      </c>
    </row>
    <row r="86" spans="1:100" x14ac:dyDescent="0.25">
      <c r="A86">
        <v>179</v>
      </c>
      <c r="B86" t="s">
        <v>524</v>
      </c>
      <c r="C86" s="22">
        <v>3</v>
      </c>
      <c r="D86" s="17">
        <v>3.5385890142365</v>
      </c>
      <c r="E86" s="17">
        <v>1.2226133832330621E-2</v>
      </c>
      <c r="F86" s="17">
        <v>-0.77957859814753827</v>
      </c>
      <c r="G86" s="17">
        <v>-0.77303260747487479</v>
      </c>
      <c r="H86" s="17">
        <v>0.18991166142026922</v>
      </c>
      <c r="I86" s="17">
        <v>2.4657057488429786E-2</v>
      </c>
      <c r="J86" s="17">
        <v>12.874123134521959</v>
      </c>
      <c r="K86" s="17">
        <v>0.21456871890869894</v>
      </c>
      <c r="L86" s="17">
        <v>-0.99999999999999978</v>
      </c>
      <c r="M86" s="17">
        <v>-0.99999999999999978</v>
      </c>
      <c r="N86" s="17">
        <v>4.2913743781739848</v>
      </c>
      <c r="O86" s="17">
        <v>15.639679541283551</v>
      </c>
      <c r="P86" s="17">
        <v>-0.11471963725301332</v>
      </c>
      <c r="Q86" s="17">
        <v>2.4091374135251549</v>
      </c>
      <c r="R86" s="17">
        <v>0.86351402383295972</v>
      </c>
      <c r="S86" s="17">
        <v>0.33333333333333304</v>
      </c>
      <c r="T86" s="17">
        <v>0.34972030952630617</v>
      </c>
      <c r="U86" s="17">
        <v>0.33300275040654304</v>
      </c>
      <c r="V86" s="17">
        <v>0.30458244781850036</v>
      </c>
      <c r="W86" s="17">
        <v>44.24280488703937</v>
      </c>
      <c r="X86" s="17">
        <v>3.6279906124881154</v>
      </c>
      <c r="Y86" s="17">
        <v>-0.99999999999999978</v>
      </c>
      <c r="Z86" s="17">
        <v>-0.99999999999999978</v>
      </c>
      <c r="AA86" s="17">
        <v>64.504797925803445</v>
      </c>
      <c r="AB86" s="17">
        <v>4.7963073653422644E-2</v>
      </c>
      <c r="AC86" s="17">
        <v>0.20156056073306408</v>
      </c>
      <c r="AD86" s="17">
        <v>0.13844594591213524</v>
      </c>
      <c r="AE86" s="17">
        <v>19.39847901493108</v>
      </c>
      <c r="AF86" s="17">
        <v>0.8666666666666667</v>
      </c>
      <c r="AG86" s="17">
        <v>-0.99999999999999978</v>
      </c>
      <c r="AH86" s="17">
        <v>-0.99999999999999978</v>
      </c>
      <c r="AI86" s="17">
        <v>-0.10897893166572742</v>
      </c>
      <c r="AJ86" s="17">
        <v>0.30458244781850036</v>
      </c>
      <c r="AK86" s="17">
        <v>0.2760918123985977</v>
      </c>
      <c r="AL86" s="17">
        <v>-1.5031399524245638E-3</v>
      </c>
      <c r="AM86" s="17">
        <v>3.421484601388404E-2</v>
      </c>
      <c r="AN86" s="17">
        <v>0.34274328437919843</v>
      </c>
      <c r="AO86" s="17">
        <v>2.2358302123400904</v>
      </c>
      <c r="AP86" s="17">
        <v>8.5610664097178439</v>
      </c>
      <c r="AQ86" s="17">
        <v>57.116928021561321</v>
      </c>
      <c r="AR86" s="17">
        <v>1.3206388410846832</v>
      </c>
      <c r="AS86" s="17">
        <v>3.842559331396814</v>
      </c>
      <c r="AT86" s="17">
        <v>-0.99999999999999978</v>
      </c>
      <c r="AU86" s="17">
        <v>-0.99999999999999978</v>
      </c>
      <c r="AV86" s="17">
        <v>9.0481416358086902E-2</v>
      </c>
      <c r="AW86" s="17">
        <v>88.705543876804796</v>
      </c>
      <c r="AX86" s="17">
        <v>116.98421002534019</v>
      </c>
      <c r="AY86" s="17">
        <v>0.37224178834085958</v>
      </c>
      <c r="AZ86" s="17">
        <v>27.412156792089057</v>
      </c>
      <c r="BA86" s="22">
        <v>1645.8659177355989</v>
      </c>
      <c r="BB86" s="17"/>
      <c r="CU86" t="e">
        <v>#N/A</v>
      </c>
      <c r="CV86" t="e">
        <v>#N/A</v>
      </c>
    </row>
    <row r="87" spans="1:100" x14ac:dyDescent="0.25">
      <c r="A87">
        <v>180</v>
      </c>
      <c r="B87" t="s">
        <v>525</v>
      </c>
      <c r="C87" s="22">
        <v>3</v>
      </c>
      <c r="D87" s="17">
        <v>4.7991247050962125</v>
      </c>
      <c r="E87" s="17">
        <v>-2.1751789967463832E-2</v>
      </c>
      <c r="F87" s="17">
        <v>0.41080262557561242</v>
      </c>
      <c r="G87" s="17">
        <v>0.41080262557561242</v>
      </c>
      <c r="H87" s="17">
        <v>0.13940269901566987</v>
      </c>
      <c r="I87" s="17">
        <v>1.8790124810354964E-3</v>
      </c>
      <c r="J87" s="17">
        <v>8.476902689802321</v>
      </c>
      <c r="K87" s="17">
        <v>0.14128171149670538</v>
      </c>
      <c r="L87" s="17">
        <v>-0.999999999999999</v>
      </c>
      <c r="M87" s="17">
        <v>-0.999999999999999</v>
      </c>
      <c r="N87" s="17">
        <v>2.8256342299341068</v>
      </c>
      <c r="O87" s="17">
        <v>13.686830020474151</v>
      </c>
      <c r="P87" s="17">
        <v>-0.71496293429577695</v>
      </c>
      <c r="Q87" s="17">
        <v>-3.4614331270239553</v>
      </c>
      <c r="R87" s="17">
        <v>-1.3092595997614709</v>
      </c>
      <c r="S87" s="17">
        <v>0.34156917876517601</v>
      </c>
      <c r="T87" s="17">
        <v>0.34156917876517601</v>
      </c>
      <c r="U87" s="17">
        <v>0.40388206482352873</v>
      </c>
      <c r="V87" s="17">
        <v>0.43336444854262518</v>
      </c>
      <c r="W87" s="17">
        <v>55.164126375991984</v>
      </c>
      <c r="X87" s="17">
        <v>4.7658074420153538</v>
      </c>
      <c r="Y87" s="17">
        <v>-0.999999999999999</v>
      </c>
      <c r="Z87" s="17">
        <v>-0.999999999999999</v>
      </c>
      <c r="AA87" s="17">
        <v>126.66996372606248</v>
      </c>
      <c r="AB87" s="17">
        <v>0.47974809880939062</v>
      </c>
      <c r="AC87" s="17">
        <v>0.51833229013119286</v>
      </c>
      <c r="AD87" s="17">
        <v>0.45822155005605353</v>
      </c>
      <c r="AE87" s="17">
        <v>72.815096949831883</v>
      </c>
      <c r="AF87" s="17">
        <v>1</v>
      </c>
      <c r="AG87" s="17">
        <v>-0.999999999999999</v>
      </c>
      <c r="AH87" s="17">
        <v>-0.999999999999999</v>
      </c>
      <c r="AI87" s="17">
        <v>-2.7924798583394972E-3</v>
      </c>
      <c r="AJ87" s="17">
        <v>0.43336444854262518</v>
      </c>
      <c r="AK87" s="17">
        <v>-5.8483723453873829E-2</v>
      </c>
      <c r="AL87" s="17">
        <v>4.9565700313497722E-3</v>
      </c>
      <c r="AM87" s="17">
        <v>1.7356221952449444E-4</v>
      </c>
      <c r="AN87" s="17">
        <v>7.3860934510070919E-2</v>
      </c>
      <c r="AO87" s="17">
        <v>-0.28807956178125543</v>
      </c>
      <c r="AP87" s="17">
        <v>1.8713062129085221</v>
      </c>
      <c r="AQ87" s="17">
        <v>63.641029065794307</v>
      </c>
      <c r="AR87" s="17">
        <v>1.520384870896506</v>
      </c>
      <c r="AS87" s="17">
        <v>4.9070891535120635</v>
      </c>
      <c r="AT87" s="17">
        <v>-0.999999999999999</v>
      </c>
      <c r="AU87" s="17">
        <v>-0.999999999999999</v>
      </c>
      <c r="AV87" s="17">
        <v>-0.8984569741858599</v>
      </c>
      <c r="AW87" s="17">
        <v>142.22809995944516</v>
      </c>
      <c r="AX87" s="17">
        <v>185.50869521654096</v>
      </c>
      <c r="AY87" s="17">
        <v>0.52034595336066369</v>
      </c>
      <c r="AZ87" s="17">
        <v>48.805300526980204</v>
      </c>
      <c r="BA87" s="22">
        <v>1661.0813126685932</v>
      </c>
      <c r="BB87" s="17"/>
      <c r="CU87" t="e">
        <v>#N/A</v>
      </c>
      <c r="CV87" t="e">
        <v>#N/A</v>
      </c>
    </row>
    <row r="88" spans="1:100" x14ac:dyDescent="0.25">
      <c r="A88">
        <v>181</v>
      </c>
      <c r="B88" t="s">
        <v>526</v>
      </c>
      <c r="C88" s="22">
        <v>3</v>
      </c>
      <c r="D88" s="17">
        <v>5.3379869591183802</v>
      </c>
      <c r="E88" s="17">
        <v>3.1680924447117155E-2</v>
      </c>
      <c r="F88" s="17">
        <v>-0.17995191038447567</v>
      </c>
      <c r="G88" s="17">
        <v>-0.17155563999453294</v>
      </c>
      <c r="H88" s="17">
        <v>0.52487261499766447</v>
      </c>
      <c r="I88" s="17">
        <v>0</v>
      </c>
      <c r="J88" s="17">
        <v>31.492356899859928</v>
      </c>
      <c r="K88" s="17">
        <v>0.52487261499766447</v>
      </c>
      <c r="L88" s="17">
        <v>-1.0000000000000002</v>
      </c>
      <c r="M88" s="17">
        <v>-1.0000000000000002</v>
      </c>
      <c r="N88" s="17">
        <v>10.497452299953299</v>
      </c>
      <c r="O88" s="17">
        <v>36.658788218983702</v>
      </c>
      <c r="P88" s="17">
        <v>1.8780544076892204E-2</v>
      </c>
      <c r="Q88" s="17">
        <v>-6.732111511517787</v>
      </c>
      <c r="R88" s="17">
        <v>-2.2748844219381645</v>
      </c>
      <c r="S88" s="17">
        <v>0.33333333333333337</v>
      </c>
      <c r="T88" s="17">
        <v>0.33333333333333337</v>
      </c>
      <c r="U88" s="17">
        <v>0.31221234584929725</v>
      </c>
      <c r="V88" s="17">
        <v>-2.6490419867669528E-2</v>
      </c>
      <c r="W88" s="17">
        <v>17.100639106025188</v>
      </c>
      <c r="X88" s="17">
        <v>1.2317009158601746</v>
      </c>
      <c r="Y88" s="17">
        <v>-1.0000000000000002</v>
      </c>
      <c r="Z88" s="17">
        <v>-1.0000000000000002</v>
      </c>
      <c r="AA88" s="17">
        <v>38.01184919424967</v>
      </c>
      <c r="AB88" s="17">
        <v>0.22812837203262398</v>
      </c>
      <c r="AC88" s="17">
        <v>0.28536532583679186</v>
      </c>
      <c r="AD88" s="17">
        <v>-4.9771807666162265E-2</v>
      </c>
      <c r="AE88" s="17">
        <v>23.186094510162675</v>
      </c>
      <c r="AF88" s="17">
        <v>0.66666666666666663</v>
      </c>
      <c r="AG88" s="17">
        <v>-1.0000000000000002</v>
      </c>
      <c r="AH88" s="17">
        <v>-1.0000000000000002</v>
      </c>
      <c r="AI88" s="17">
        <v>-3.7644039741117685E-2</v>
      </c>
      <c r="AJ88" s="17">
        <v>-2.6490419867669528E-2</v>
      </c>
      <c r="AK88" s="17">
        <v>0.23672429430597458</v>
      </c>
      <c r="AL88" s="17">
        <v>0.28092575980956375</v>
      </c>
      <c r="AM88" s="17">
        <v>-0.15306663626911632</v>
      </c>
      <c r="AN88" s="17">
        <v>7.3381709390539646E-2</v>
      </c>
      <c r="AO88" s="17">
        <v>-2.6430444351980347</v>
      </c>
      <c r="AP88" s="17">
        <v>3.2391715338113096</v>
      </c>
      <c r="AQ88" s="17">
        <v>48.592996005885098</v>
      </c>
      <c r="AR88" s="17">
        <v>0.95238859264829456</v>
      </c>
      <c r="AS88" s="17">
        <v>1.7565735308578398</v>
      </c>
      <c r="AT88" s="17">
        <v>-1.0000000000000002</v>
      </c>
      <c r="AU88" s="17">
        <v>-1.0000000000000002</v>
      </c>
      <c r="AV88" s="17">
        <v>-2.4464400619326967</v>
      </c>
      <c r="AW88" s="17">
        <v>77.909808947044695</v>
      </c>
      <c r="AX88" s="17">
        <v>74.507886165455446</v>
      </c>
      <c r="AY88" s="17">
        <v>2.7053163750783885E-2</v>
      </c>
      <c r="AZ88" s="17">
        <v>-24.946486838267205</v>
      </c>
      <c r="BA88" s="22">
        <v>1472.9824576548065</v>
      </c>
      <c r="BB88" s="17"/>
      <c r="CU88" t="e">
        <v>#N/A</v>
      </c>
      <c r="CV88" t="e">
        <v>#N/A</v>
      </c>
    </row>
    <row r="89" spans="1:100" x14ac:dyDescent="0.25">
      <c r="A89">
        <v>188</v>
      </c>
      <c r="B89" t="s">
        <v>527</v>
      </c>
      <c r="C89" s="22">
        <v>3</v>
      </c>
      <c r="D89" s="17">
        <v>5.0521850054834401</v>
      </c>
      <c r="E89" s="17">
        <v>-0.41840751208773547</v>
      </c>
      <c r="F89" s="17">
        <v>-0.70343698025058432</v>
      </c>
      <c r="G89" s="17">
        <v>-0.81043579871129678</v>
      </c>
      <c r="H89" s="17">
        <v>0.47244057502862813</v>
      </c>
      <c r="I89" s="17">
        <v>7.5871728546033218E-2</v>
      </c>
      <c r="J89" s="17">
        <v>32.898738214479678</v>
      </c>
      <c r="K89" s="17">
        <v>0.54831230357466199</v>
      </c>
      <c r="L89" s="17">
        <v>-0.99999999999999878</v>
      </c>
      <c r="M89" s="17">
        <v>-0.99999999999999878</v>
      </c>
      <c r="N89" s="17">
        <v>10.966246071493226</v>
      </c>
      <c r="O89" s="17">
        <v>37.140487421251848</v>
      </c>
      <c r="P89" s="17">
        <v>-3.9708589853424283</v>
      </c>
      <c r="Q89" s="17">
        <v>-2.6948805127847439</v>
      </c>
      <c r="R89" s="17">
        <v>-1.2774376846466251</v>
      </c>
      <c r="S89" s="17">
        <v>0.33333333333333293</v>
      </c>
      <c r="T89" s="17">
        <v>0.34003847956553157</v>
      </c>
      <c r="U89" s="17">
        <v>0.3532426054323019</v>
      </c>
      <c r="V89" s="17">
        <v>0.29170997631719586</v>
      </c>
      <c r="W89" s="17">
        <v>30.800483642948056</v>
      </c>
      <c r="X89" s="17">
        <v>3.2949949351887868</v>
      </c>
      <c r="Y89" s="17">
        <v>-0.99999999999999878</v>
      </c>
      <c r="Z89" s="17">
        <v>-0.99999999999999878</v>
      </c>
      <c r="AA89" s="17">
        <v>75.744929159985077</v>
      </c>
      <c r="AB89" s="17">
        <v>0.48676122629492191</v>
      </c>
      <c r="AC89" s="17">
        <v>0.10207816455323798</v>
      </c>
      <c r="AD89" s="17">
        <v>0.33559827318551305</v>
      </c>
      <c r="AE89" s="17">
        <v>46.221883201683639</v>
      </c>
      <c r="AF89" s="17">
        <v>0.7857142857142857</v>
      </c>
      <c r="AG89" s="17">
        <v>-0.99999999999999878</v>
      </c>
      <c r="AH89" s="17">
        <v>-0.99999999999999878</v>
      </c>
      <c r="AI89" s="17">
        <v>-1.6955839725227809E-2</v>
      </c>
      <c r="AJ89" s="17">
        <v>0.29170997631719586</v>
      </c>
      <c r="AK89" s="17">
        <v>0.51946992794258551</v>
      </c>
      <c r="AL89" s="17">
        <v>-5.706344225140772E-2</v>
      </c>
      <c r="AM89" s="17">
        <v>-6.0855821478804743E-3</v>
      </c>
      <c r="AN89" s="17">
        <v>1.8070227517253578E-2</v>
      </c>
      <c r="AO89" s="17">
        <v>2.4452100860159143</v>
      </c>
      <c r="AP89" s="17">
        <v>0.16643847667430192</v>
      </c>
      <c r="AQ89" s="17">
        <v>63.699221857427723</v>
      </c>
      <c r="AR89" s="17">
        <v>1.3183243946483625</v>
      </c>
      <c r="AS89" s="17">
        <v>3.8433072387634479</v>
      </c>
      <c r="AT89" s="17">
        <v>-0.99999999999999878</v>
      </c>
      <c r="AU89" s="17">
        <v>-0.99999999999999878</v>
      </c>
      <c r="AV89" s="17">
        <v>-2.0878734833579218</v>
      </c>
      <c r="AW89" s="17">
        <v>113.05185505791117</v>
      </c>
      <c r="AX89" s="17">
        <v>141.88373589512625</v>
      </c>
      <c r="AY89" s="17">
        <v>0.13067831593411572</v>
      </c>
      <c r="AZ89" s="17">
        <v>4.0509604793618896</v>
      </c>
      <c r="BA89" s="22">
        <v>1525.5561704535171</v>
      </c>
      <c r="BB89" s="17"/>
      <c r="CU89" t="e">
        <v>#N/A</v>
      </c>
      <c r="CV89" t="e">
        <v>#N/A</v>
      </c>
    </row>
    <row r="90" spans="1:100" x14ac:dyDescent="0.25">
      <c r="A90">
        <v>190</v>
      </c>
      <c r="B90" t="s">
        <v>528</v>
      </c>
      <c r="C90" s="22">
        <v>3</v>
      </c>
      <c r="D90" s="17">
        <v>5.0193394443110497</v>
      </c>
      <c r="E90" s="17">
        <v>0</v>
      </c>
      <c r="F90" s="17">
        <v>-0.13777976212110898</v>
      </c>
      <c r="G90" s="17">
        <v>-0.13777976212110898</v>
      </c>
      <c r="H90" s="17">
        <v>0.52544607420001221</v>
      </c>
      <c r="I90" s="17">
        <v>0</v>
      </c>
      <c r="J90" s="17">
        <v>31.526764452000727</v>
      </c>
      <c r="K90" s="17">
        <v>0.52544607420001221</v>
      </c>
      <c r="L90" s="17">
        <v>-0.99999999999999978</v>
      </c>
      <c r="M90" s="17">
        <v>-0.99999999999999978</v>
      </c>
      <c r="N90" s="17">
        <v>10.508921484000242</v>
      </c>
      <c r="O90" s="17">
        <v>36.408324134190693</v>
      </c>
      <c r="P90" s="17">
        <v>-5.7192166905510697E-2</v>
      </c>
      <c r="Q90" s="17">
        <v>0.55899236415104636</v>
      </c>
      <c r="R90" s="17">
        <v>0.11452319812689056</v>
      </c>
      <c r="S90" s="17">
        <v>0.3333333333333332</v>
      </c>
      <c r="T90" s="17">
        <v>0.26040729642990307</v>
      </c>
      <c r="U90" s="17">
        <v>0.46159775344251414</v>
      </c>
      <c r="V90" s="17">
        <v>8.0116240283957779E-2</v>
      </c>
      <c r="W90" s="17">
        <v>24.400341971587853</v>
      </c>
      <c r="X90" s="17">
        <v>2.3224569741335963</v>
      </c>
      <c r="Y90" s="17">
        <v>-0.99999999999999978</v>
      </c>
      <c r="Z90" s="17">
        <v>-0.99999999999999978</v>
      </c>
      <c r="AA90" s="17">
        <v>76.120519281738581</v>
      </c>
      <c r="AB90" s="17">
        <v>0.53808130454633052</v>
      </c>
      <c r="AC90" s="17">
        <v>0.41255583974627696</v>
      </c>
      <c r="AD90" s="17">
        <v>8.147593794786917E-2</v>
      </c>
      <c r="AE90" s="17">
        <v>51.605654112023792</v>
      </c>
      <c r="AF90" s="17">
        <v>0.89473684210526316</v>
      </c>
      <c r="AG90" s="17">
        <v>-0.99999999999999978</v>
      </c>
      <c r="AH90" s="17">
        <v>-0.99999999999999978</v>
      </c>
      <c r="AI90" s="17">
        <v>0</v>
      </c>
      <c r="AJ90" s="17">
        <v>8.0116240283957779E-2</v>
      </c>
      <c r="AK90" s="17">
        <v>0.18887490790991648</v>
      </c>
      <c r="AL90" s="17">
        <v>0.49483829014803093</v>
      </c>
      <c r="AM90" s="17">
        <v>-0.18212996396000969</v>
      </c>
      <c r="AN90" s="17">
        <v>0.11137836815210184</v>
      </c>
      <c r="AO90" s="17">
        <v>-3.6088745594506602</v>
      </c>
      <c r="AP90" s="17">
        <v>5.2586506545427003</v>
      </c>
      <c r="AQ90" s="17">
        <v>55.927106423588569</v>
      </c>
      <c r="AR90" s="17">
        <v>1.1354546234897085</v>
      </c>
      <c r="AS90" s="17">
        <v>2.8479030483336105</v>
      </c>
      <c r="AT90" s="17">
        <v>-0.99999999999999978</v>
      </c>
      <c r="AU90" s="17">
        <v>-0.99999999999999978</v>
      </c>
      <c r="AV90" s="17">
        <v>-2.3256563994218424E-2</v>
      </c>
      <c r="AW90" s="17">
        <v>117.78749407047192</v>
      </c>
      <c r="AX90" s="17">
        <v>125.79911809886772</v>
      </c>
      <c r="AY90" s="17">
        <v>0.44794719224079377</v>
      </c>
      <c r="AZ90" s="17">
        <v>53.774037506014217</v>
      </c>
      <c r="BA90" s="22">
        <v>1526.3231701482121</v>
      </c>
      <c r="BB90" s="17"/>
      <c r="CU90" t="e">
        <v>#N/A</v>
      </c>
      <c r="CV90" t="e">
        <v>#N/A</v>
      </c>
    </row>
    <row r="91" spans="1:100" x14ac:dyDescent="0.25">
      <c r="A91">
        <v>191</v>
      </c>
      <c r="B91" t="s">
        <v>529</v>
      </c>
      <c r="C91" s="22">
        <v>3</v>
      </c>
      <c r="D91" s="17">
        <v>4.2771738932794499</v>
      </c>
      <c r="E91" s="17">
        <v>-6.3916888361818932E-3</v>
      </c>
      <c r="F91" s="17">
        <v>-1.9982049474082828</v>
      </c>
      <c r="G91" s="17">
        <v>-1.9982049474082828</v>
      </c>
      <c r="H91" s="17">
        <v>0.32833350560847396</v>
      </c>
      <c r="I91" s="17">
        <v>0</v>
      </c>
      <c r="J91" s="17">
        <v>19.700010336508427</v>
      </c>
      <c r="K91" s="17">
        <v>0.32833350560847396</v>
      </c>
      <c r="L91" s="17">
        <v>-1</v>
      </c>
      <c r="M91" s="17">
        <v>-1</v>
      </c>
      <c r="N91" s="17">
        <v>6.5666701121694775</v>
      </c>
      <c r="O91" s="17">
        <v>21.978979282379619</v>
      </c>
      <c r="P91" s="17">
        <v>1.0414186889016239</v>
      </c>
      <c r="Q91" s="17">
        <v>-0.69911494930795437</v>
      </c>
      <c r="R91" s="17">
        <v>-0.14495116774264866</v>
      </c>
      <c r="S91" s="17">
        <v>0.33333333333333309</v>
      </c>
      <c r="T91" s="17">
        <v>0.3813079301343007</v>
      </c>
      <c r="U91" s="17">
        <v>0.12372189274086709</v>
      </c>
      <c r="V91" s="17">
        <v>-7.0649340361478245E-3</v>
      </c>
      <c r="W91" s="17">
        <v>20.118588662555172</v>
      </c>
      <c r="X91" s="17">
        <v>0.87298747463786164</v>
      </c>
      <c r="Y91" s="17">
        <v>-1</v>
      </c>
      <c r="Z91" s="17">
        <v>-1</v>
      </c>
      <c r="AA91" s="17">
        <v>59.588136261216981</v>
      </c>
      <c r="AB91" s="17">
        <v>-1.8189405210295023E-3</v>
      </c>
      <c r="AC91" s="17">
        <v>0.34786681598731894</v>
      </c>
      <c r="AD91" s="17">
        <v>0.44624209986179975</v>
      </c>
      <c r="AE91" s="17">
        <v>39.614498766404452</v>
      </c>
      <c r="AF91" s="17">
        <v>0.9375</v>
      </c>
      <c r="AG91" s="17">
        <v>-1</v>
      </c>
      <c r="AH91" s="17">
        <v>-1</v>
      </c>
      <c r="AI91" s="17">
        <v>-9.2248045409988495E-3</v>
      </c>
      <c r="AJ91" s="17">
        <v>-7.0649340361478245E-3</v>
      </c>
      <c r="AK91" s="17">
        <v>-4.4868340259970205E-2</v>
      </c>
      <c r="AL91" s="17">
        <v>0.21272642558416632</v>
      </c>
      <c r="AM91" s="17">
        <v>0.17410914944081565</v>
      </c>
      <c r="AN91" s="17">
        <v>0.24876476762138028</v>
      </c>
      <c r="AO91" s="17">
        <v>4.1283870347205411</v>
      </c>
      <c r="AP91" s="17">
        <v>7.2827513184553379</v>
      </c>
      <c r="AQ91" s="17">
        <v>39.818598999063624</v>
      </c>
      <c r="AR91" s="17">
        <v>0.83129822217235338</v>
      </c>
      <c r="AS91" s="17">
        <v>1.2013209802463352</v>
      </c>
      <c r="AT91" s="17">
        <v>-1</v>
      </c>
      <c r="AU91" s="17">
        <v>-1</v>
      </c>
      <c r="AV91" s="17">
        <v>-2.1431561151509313</v>
      </c>
      <c r="AW91" s="17">
        <v>88.849866862051897</v>
      </c>
      <c r="AX91" s="17">
        <v>87.958877367617134</v>
      </c>
      <c r="AY91" s="17">
        <v>0.51548225288447413</v>
      </c>
      <c r="AZ91" s="17">
        <v>16.881695212018649</v>
      </c>
      <c r="BA91" s="22">
        <v>1543.9541874777481</v>
      </c>
      <c r="BB91" s="17"/>
      <c r="CU91" t="e">
        <v>#N/A</v>
      </c>
      <c r="CV91" t="e">
        <v>#N/A</v>
      </c>
    </row>
    <row r="92" spans="1:100" x14ac:dyDescent="0.25">
      <c r="A92">
        <v>192</v>
      </c>
      <c r="B92" t="s">
        <v>530</v>
      </c>
      <c r="C92" s="22">
        <v>3</v>
      </c>
      <c r="D92" s="17">
        <v>3.2425687599980879</v>
      </c>
      <c r="E92" s="17">
        <v>1.6722589225797953E-2</v>
      </c>
      <c r="F92" s="17">
        <v>1.7499936344109233</v>
      </c>
      <c r="G92" s="17">
        <v>1.7536482646634006</v>
      </c>
      <c r="H92" s="17">
        <v>0.28900029522621151</v>
      </c>
      <c r="I92" s="17">
        <v>0</v>
      </c>
      <c r="J92" s="17">
        <v>17.34001771357271</v>
      </c>
      <c r="K92" s="17">
        <v>0.28900029522621151</v>
      </c>
      <c r="L92" s="17">
        <v>-1.0000000000000009</v>
      </c>
      <c r="M92" s="17">
        <v>-1.0000000000000009</v>
      </c>
      <c r="N92" s="17">
        <v>5.7800059045242351</v>
      </c>
      <c r="O92" s="17">
        <v>22.336234738234161</v>
      </c>
      <c r="P92" s="17">
        <v>-3.7144738771738042</v>
      </c>
      <c r="Q92" s="17">
        <v>-2.0580194343319369</v>
      </c>
      <c r="R92" s="17">
        <v>-1.0592569397115961</v>
      </c>
      <c r="S92" s="17">
        <v>0.33333333333333348</v>
      </c>
      <c r="T92" s="17">
        <v>0.32430963158576265</v>
      </c>
      <c r="U92" s="17">
        <v>0.13103768831152826</v>
      </c>
      <c r="V92" s="17">
        <v>0.24551450541293449</v>
      </c>
      <c r="W92" s="17">
        <v>29.807794536693901</v>
      </c>
      <c r="X92" s="17">
        <v>2.3568567536690321</v>
      </c>
      <c r="Y92" s="17">
        <v>-1.0000000000000009</v>
      </c>
      <c r="Z92" s="17">
        <v>-1.0000000000000009</v>
      </c>
      <c r="AA92" s="17">
        <v>85.682466280938883</v>
      </c>
      <c r="AB92" s="17">
        <v>0.43831403511741518</v>
      </c>
      <c r="AC92" s="17">
        <v>0.2509908820656841</v>
      </c>
      <c r="AD92" s="17">
        <v>0.449373656496032</v>
      </c>
      <c r="AE92" s="17">
        <v>56.933928683956545</v>
      </c>
      <c r="AF92" s="17">
        <v>0.8666666666666667</v>
      </c>
      <c r="AG92" s="17">
        <v>-1.0000000000000009</v>
      </c>
      <c r="AH92" s="17">
        <v>-1.0000000000000009</v>
      </c>
      <c r="AI92" s="17">
        <v>3.5891739678015244E-3</v>
      </c>
      <c r="AJ92" s="17">
        <v>0.24551450541293449</v>
      </c>
      <c r="AK92" s="17">
        <v>0.23751716228288555</v>
      </c>
      <c r="AL92" s="17">
        <v>-2.2323470042311271E-2</v>
      </c>
      <c r="AM92" s="17">
        <v>0.12444413939084747</v>
      </c>
      <c r="AN92" s="17">
        <v>1.4186384532425729</v>
      </c>
      <c r="AO92" s="17">
        <v>4.2986892961856125</v>
      </c>
      <c r="AP92" s="17">
        <v>35.354343980852754</v>
      </c>
      <c r="AQ92" s="17">
        <v>47.147812250266597</v>
      </c>
      <c r="AR92" s="17">
        <v>1.0341951586435589</v>
      </c>
      <c r="AS92" s="17">
        <v>2.6458570488952433</v>
      </c>
      <c r="AT92" s="17">
        <v>-1.0000000000000009</v>
      </c>
      <c r="AU92" s="17">
        <v>-1.0000000000000009</v>
      </c>
      <c r="AV92" s="17">
        <v>0.69439132495180378</v>
      </c>
      <c r="AW92" s="17">
        <v>143.37304500002577</v>
      </c>
      <c r="AX92" s="17">
        <v>167.99627902067522</v>
      </c>
      <c r="AY92" s="17">
        <v>0.34448707392987454</v>
      </c>
      <c r="AZ92" s="17">
        <v>58.358137305923023</v>
      </c>
      <c r="BA92" s="22">
        <v>1595.3313847658301</v>
      </c>
      <c r="BB92" s="17"/>
      <c r="CU92" t="e">
        <v>#N/A</v>
      </c>
      <c r="CV92" t="e">
        <v>#N/A</v>
      </c>
    </row>
    <row r="93" spans="1:100" x14ac:dyDescent="0.25">
      <c r="A93">
        <v>193</v>
      </c>
      <c r="B93" t="s">
        <v>531</v>
      </c>
      <c r="C93" s="22">
        <v>3</v>
      </c>
      <c r="D93" s="17">
        <v>4.8942336267548985</v>
      </c>
      <c r="E93" s="17">
        <v>0</v>
      </c>
      <c r="F93" s="17">
        <v>-9.2240660413581574E-2</v>
      </c>
      <c r="G93" s="17">
        <v>-9.2240660413581574E-2</v>
      </c>
      <c r="H93" s="17">
        <v>6.9944058408263093E-2</v>
      </c>
      <c r="I93" s="17">
        <v>-3.3090123729389853E-2</v>
      </c>
      <c r="J93" s="17">
        <v>2.2112360807323901</v>
      </c>
      <c r="K93" s="17">
        <v>3.6853934678873157E-2</v>
      </c>
      <c r="L93" s="17">
        <v>-1.0000000000000013</v>
      </c>
      <c r="M93" s="17">
        <v>-1.0000000000000013</v>
      </c>
      <c r="N93" s="17">
        <v>0.73707869357746669</v>
      </c>
      <c r="O93" s="17">
        <v>7.0132290470737182</v>
      </c>
      <c r="P93" s="17">
        <v>-3.6315185953839896E-2</v>
      </c>
      <c r="Q93" s="17">
        <v>1.3395820898443886</v>
      </c>
      <c r="R93" s="17">
        <v>0.45141368932390136</v>
      </c>
      <c r="S93" s="17">
        <v>0.33333333333333404</v>
      </c>
      <c r="T93" s="17">
        <v>0.33333333333333404</v>
      </c>
      <c r="U93" s="17">
        <v>0.35057815499953449</v>
      </c>
      <c r="V93" s="17">
        <v>0.25863500015137608</v>
      </c>
      <c r="W93" s="17">
        <v>49.561035485548231</v>
      </c>
      <c r="X93" s="17">
        <v>3.5839353528941902</v>
      </c>
      <c r="Y93" s="17">
        <v>-1.0000000000000013</v>
      </c>
      <c r="Z93" s="17">
        <v>-1.0000000000000013</v>
      </c>
      <c r="AA93" s="17">
        <v>91.587551507440239</v>
      </c>
      <c r="AB93" s="17">
        <v>0.30819539895987258</v>
      </c>
      <c r="AC93" s="17">
        <v>0.20564772990167809</v>
      </c>
      <c r="AD93" s="17">
        <v>0.31765891778981181</v>
      </c>
      <c r="AE93" s="17">
        <v>41.575102332568122</v>
      </c>
      <c r="AF93" s="17">
        <v>0.82352941176470584</v>
      </c>
      <c r="AG93" s="17">
        <v>-1.0000000000000013</v>
      </c>
      <c r="AH93" s="17">
        <v>-1.0000000000000013</v>
      </c>
      <c r="AI93" s="17">
        <v>1.5160976089698939E-2</v>
      </c>
      <c r="AJ93" s="17">
        <v>0.25863500015137608</v>
      </c>
      <c r="AK93" s="17">
        <v>-7.7158451310411214E-2</v>
      </c>
      <c r="AL93" s="17">
        <v>0.16806172018287308</v>
      </c>
      <c r="AM93" s="17">
        <v>0.11747111506275666</v>
      </c>
      <c r="AN93" s="17">
        <v>0.14693188354249259</v>
      </c>
      <c r="AO93" s="17">
        <v>2.5509856200168599</v>
      </c>
      <c r="AP93" s="17">
        <v>4.5136056894766758</v>
      </c>
      <c r="AQ93" s="17">
        <v>51.772271566280622</v>
      </c>
      <c r="AR93" s="17">
        <v>1.2758798218175789</v>
      </c>
      <c r="AS93" s="17">
        <v>3.6207892875730603</v>
      </c>
      <c r="AT93" s="17">
        <v>-1.0000000000000013</v>
      </c>
      <c r="AU93" s="17">
        <v>-1.0000000000000013</v>
      </c>
      <c r="AV93" s="17">
        <v>0.35917302891032038</v>
      </c>
      <c r="AW93" s="17">
        <v>103.11438624399062</v>
      </c>
      <c r="AX93" s="17">
        <v>129.28110578092219</v>
      </c>
      <c r="AY93" s="17">
        <v>0.20851857672398103</v>
      </c>
      <c r="AZ93" s="17">
        <v>10.601481200520309</v>
      </c>
      <c r="BA93" s="22">
        <v>1462.8303155311844</v>
      </c>
      <c r="BB93" s="17"/>
      <c r="CU93" t="e">
        <v>#N/A</v>
      </c>
      <c r="CV93" t="e">
        <v>#N/A</v>
      </c>
    </row>
    <row r="94" spans="1:100" x14ac:dyDescent="0.25">
      <c r="A94">
        <v>195</v>
      </c>
      <c r="B94" t="s">
        <v>532</v>
      </c>
      <c r="C94" s="22">
        <v>3</v>
      </c>
      <c r="D94" s="17">
        <v>4.8817999992623573</v>
      </c>
      <c r="E94" s="17">
        <v>-0.13880715396235047</v>
      </c>
      <c r="F94" s="17">
        <v>24.869923896404686</v>
      </c>
      <c r="G94" s="17">
        <v>24.82661297285415</v>
      </c>
      <c r="H94" s="17">
        <v>0.23009001670530069</v>
      </c>
      <c r="I94" s="17">
        <v>0</v>
      </c>
      <c r="J94" s="17">
        <v>13.805401002318032</v>
      </c>
      <c r="K94" s="17">
        <v>0.23009001670530069</v>
      </c>
      <c r="L94" s="17">
        <v>-0.99999999999999856</v>
      </c>
      <c r="M94" s="17">
        <v>-0.99999999999999856</v>
      </c>
      <c r="N94" s="17">
        <v>4.6018003341060165</v>
      </c>
      <c r="O94" s="17">
        <v>43.513813974434548</v>
      </c>
      <c r="P94" s="17">
        <v>-0.18123569022506739</v>
      </c>
      <c r="Q94" s="17">
        <v>63.440765315902041</v>
      </c>
      <c r="R94" s="17">
        <v>20.879671672087941</v>
      </c>
      <c r="S94" s="17">
        <v>0.33333333333333298</v>
      </c>
      <c r="T94" s="17">
        <v>0.33333333333333298</v>
      </c>
      <c r="U94" s="17">
        <v>0.34921462908393169</v>
      </c>
      <c r="V94" s="17">
        <v>-8.9833162481056938E-2</v>
      </c>
      <c r="W94" s="17">
        <v>27.838324662569548</v>
      </c>
      <c r="X94" s="17">
        <v>1.2944361914107498</v>
      </c>
      <c r="Y94" s="17">
        <v>-0.99999999999999856</v>
      </c>
      <c r="Z94" s="17">
        <v>-0.99999999999999856</v>
      </c>
      <c r="AA94" s="17">
        <v>90.163897993690981</v>
      </c>
      <c r="AB94" s="17">
        <v>0.40466883032132039</v>
      </c>
      <c r="AC94" s="17">
        <v>0.20174739295198424</v>
      </c>
      <c r="AD94" s="17">
        <v>0.22250180990736348</v>
      </c>
      <c r="AE94" s="17">
        <v>41.445901659033403</v>
      </c>
      <c r="AF94" s="17">
        <v>0.84210526315789469</v>
      </c>
      <c r="AG94" s="17">
        <v>-0.99999999999999856</v>
      </c>
      <c r="AH94" s="17">
        <v>-0.99999999999999856</v>
      </c>
      <c r="AI94" s="17">
        <v>0.89926565155971638</v>
      </c>
      <c r="AJ94" s="17">
        <v>-8.9833162481056938E-2</v>
      </c>
      <c r="AK94" s="17">
        <v>0.22261685212668084</v>
      </c>
      <c r="AL94" s="17">
        <v>0.11332099162908993</v>
      </c>
      <c r="AM94" s="17">
        <v>0.11106370725367451</v>
      </c>
      <c r="AN94" s="17">
        <v>-0.10255332732944165</v>
      </c>
      <c r="AO94" s="17">
        <v>3.8896769419752673</v>
      </c>
      <c r="AP94" s="17">
        <v>-1.9972282250905919</v>
      </c>
      <c r="AQ94" s="17">
        <v>41.643725664887626</v>
      </c>
      <c r="AR94" s="17">
        <v>0.92604813326953994</v>
      </c>
      <c r="AS94" s="17">
        <v>1.5245262081160504</v>
      </c>
      <c r="AT94" s="17">
        <v>-0.99999999999999856</v>
      </c>
      <c r="AU94" s="17">
        <v>-0.99999999999999856</v>
      </c>
      <c r="AV94" s="17">
        <v>45.70628464494208</v>
      </c>
      <c r="AW94" s="17">
        <v>131.68048374303493</v>
      </c>
      <c r="AX94" s="17">
        <v>140.68248052612347</v>
      </c>
      <c r="AY94" s="17">
        <v>0.46848348401896445</v>
      </c>
      <c r="AZ94" s="17">
        <v>43.089935069352023</v>
      </c>
      <c r="BA94" s="22">
        <v>1736.0202743784544</v>
      </c>
      <c r="BB94" s="17"/>
      <c r="CU94" t="e">
        <v>#N/A</v>
      </c>
      <c r="CV94" t="e">
        <v>#N/A</v>
      </c>
    </row>
    <row r="95" spans="1:100" x14ac:dyDescent="0.25">
      <c r="A95">
        <v>199</v>
      </c>
      <c r="B95" t="s">
        <v>533</v>
      </c>
      <c r="C95" s="22">
        <v>3</v>
      </c>
      <c r="D95" s="17">
        <v>4.2599452732600467</v>
      </c>
      <c r="E95" s="17">
        <v>1.6902668680210141E-2</v>
      </c>
      <c r="F95" s="17">
        <v>0.306000470857547</v>
      </c>
      <c r="G95" s="17">
        <v>0.31269340528650114</v>
      </c>
      <c r="H95" s="17">
        <v>0.47634049175616278</v>
      </c>
      <c r="I95" s="17">
        <v>0</v>
      </c>
      <c r="J95" s="17">
        <v>28.580429505369754</v>
      </c>
      <c r="K95" s="17">
        <v>0.47634049175616278</v>
      </c>
      <c r="L95" s="17">
        <v>-0.99999999999999867</v>
      </c>
      <c r="M95" s="17">
        <v>-0.99999999999999867</v>
      </c>
      <c r="N95" s="17">
        <v>9.5268098351232524</v>
      </c>
      <c r="O95" s="17">
        <v>33.153068183916318</v>
      </c>
      <c r="P95" s="17">
        <v>-0.15714849545615492</v>
      </c>
      <c r="Q95" s="17">
        <v>2.0471870103131606</v>
      </c>
      <c r="R95" s="17">
        <v>0.68570447076740693</v>
      </c>
      <c r="S95" s="17">
        <v>0.33333333333333276</v>
      </c>
      <c r="T95" s="17">
        <v>0.33999245641744341</v>
      </c>
      <c r="U95" s="17">
        <v>0.29747884377294648</v>
      </c>
      <c r="V95" s="17">
        <v>0.12053023908396925</v>
      </c>
      <c r="W95" s="17">
        <v>24.59977523406118</v>
      </c>
      <c r="X95" s="17">
        <v>2.1167412306743252</v>
      </c>
      <c r="Y95" s="17">
        <v>-0.99999999999999867</v>
      </c>
      <c r="Z95" s="17">
        <v>-0.99999999999999867</v>
      </c>
      <c r="AA95" s="17">
        <v>46.873157579617342</v>
      </c>
      <c r="AB95" s="17">
        <v>0.15540564165667006</v>
      </c>
      <c r="AC95" s="17">
        <v>-6.4146701516488158E-2</v>
      </c>
      <c r="AD95" s="17">
        <v>0.34049461735559378</v>
      </c>
      <c r="AE95" s="17">
        <v>21.587677874788803</v>
      </c>
      <c r="AF95" s="17">
        <v>0.6</v>
      </c>
      <c r="AG95" s="17">
        <v>-0.99999999999999867</v>
      </c>
      <c r="AH95" s="17">
        <v>-0.99999999999999867</v>
      </c>
      <c r="AI95" s="17">
        <v>-8.4843535882360693E-3</v>
      </c>
      <c r="AJ95" s="17">
        <v>0.12053023908396925</v>
      </c>
      <c r="AK95" s="17">
        <v>0.3184907041227375</v>
      </c>
      <c r="AL95" s="17">
        <v>0.29287354531322535</v>
      </c>
      <c r="AM95" s="17">
        <v>1.8806136902234892E-2</v>
      </c>
      <c r="AN95" s="17">
        <v>-3.8507201959601771E-2</v>
      </c>
      <c r="AO95" s="17">
        <v>2.0626069431695591</v>
      </c>
      <c r="AP95" s="17">
        <v>0.50168767757608157</v>
      </c>
      <c r="AQ95" s="17">
        <v>53.18020473943097</v>
      </c>
      <c r="AR95" s="17">
        <v>1.0913348726076921</v>
      </c>
      <c r="AS95" s="17">
        <v>2.5930817224304885</v>
      </c>
      <c r="AT95" s="17">
        <v>-0.99999999999999867</v>
      </c>
      <c r="AU95" s="17">
        <v>-0.99999999999999867</v>
      </c>
      <c r="AV95" s="17">
        <v>0.99839787605390784</v>
      </c>
      <c r="AW95" s="17">
        <v>80.527913441109717</v>
      </c>
      <c r="AX95" s="17">
        <v>92.411250277741942</v>
      </c>
      <c r="AY95" s="17">
        <v>0.10316277550649564</v>
      </c>
      <c r="AZ95" s="17">
        <v>-8.0199816197534215</v>
      </c>
      <c r="BA95" s="22">
        <v>1423.7497935311685</v>
      </c>
      <c r="BB95" s="17"/>
      <c r="CU95" t="e">
        <v>#N/A</v>
      </c>
      <c r="CV95" t="e">
        <v>#N/A</v>
      </c>
    </row>
    <row r="96" spans="1:100" x14ac:dyDescent="0.25">
      <c r="A96">
        <v>201</v>
      </c>
      <c r="B96" t="s">
        <v>534</v>
      </c>
      <c r="C96" s="22">
        <v>3</v>
      </c>
      <c r="D96" s="17">
        <v>4.5420122384895532</v>
      </c>
      <c r="E96" s="17">
        <v>-1.6586684228652872E-2</v>
      </c>
      <c r="F96" s="17">
        <v>0.35063592703809676</v>
      </c>
      <c r="G96" s="17">
        <v>0.3451070322952125</v>
      </c>
      <c r="H96" s="17">
        <v>0.20067572981983084</v>
      </c>
      <c r="I96" s="17">
        <v>0</v>
      </c>
      <c r="J96" s="17">
        <v>12.040543789189858</v>
      </c>
      <c r="K96" s="17">
        <v>0.20067572981983084</v>
      </c>
      <c r="L96" s="17">
        <v>-0.99999999999999689</v>
      </c>
      <c r="M96" s="17">
        <v>-0.99999999999999689</v>
      </c>
      <c r="N96" s="17">
        <v>4.0135145963966146</v>
      </c>
      <c r="O96" s="17">
        <v>16.927663059974623</v>
      </c>
      <c r="P96" s="17">
        <v>1.1935654096049724</v>
      </c>
      <c r="Q96" s="17">
        <v>-1.4936474387632868</v>
      </c>
      <c r="R96" s="17">
        <v>-0.40408282447579175</v>
      </c>
      <c r="S96" s="17">
        <v>0.3333333333333322</v>
      </c>
      <c r="T96" s="17">
        <v>0.3333333333333322</v>
      </c>
      <c r="U96" s="17">
        <v>0.36331218514817776</v>
      </c>
      <c r="V96" s="17">
        <v>0.10614650586255364</v>
      </c>
      <c r="W96" s="17">
        <v>37.417985114302617</v>
      </c>
      <c r="X96" s="17">
        <v>2.5561187126148694</v>
      </c>
      <c r="Y96" s="17">
        <v>-0.99999999999999689</v>
      </c>
      <c r="Z96" s="17">
        <v>-0.99999999999999689</v>
      </c>
      <c r="AA96" s="17">
        <v>89.003173605704774</v>
      </c>
      <c r="AB96" s="17">
        <v>0.26487376776251054</v>
      </c>
      <c r="AC96" s="17">
        <v>0.40258606179832135</v>
      </c>
      <c r="AD96" s="17">
        <v>0.37232559675672694</v>
      </c>
      <c r="AE96" s="17">
        <v>51.989271315877922</v>
      </c>
      <c r="AF96" s="17">
        <v>0.90476190476190477</v>
      </c>
      <c r="AG96" s="17">
        <v>-0.99999999999999689</v>
      </c>
      <c r="AH96" s="17">
        <v>-0.99999999999999689</v>
      </c>
      <c r="AI96" s="17">
        <v>6.0895464853336816E-3</v>
      </c>
      <c r="AJ96" s="17">
        <v>0.10614650586255364</v>
      </c>
      <c r="AK96" s="17">
        <v>8.3633354856480518E-2</v>
      </c>
      <c r="AL96" s="17">
        <v>-1.2849521216192988E-2</v>
      </c>
      <c r="AM96" s="17">
        <v>0.14360243842389292</v>
      </c>
      <c r="AN96" s="17">
        <v>0.41828548818238176</v>
      </c>
      <c r="AO96" s="17">
        <v>4.0082277348797257</v>
      </c>
      <c r="AP96" s="17">
        <v>10.392889598478581</v>
      </c>
      <c r="AQ96" s="17">
        <v>49.458528903492471</v>
      </c>
      <c r="AR96" s="17">
        <v>1.136125357677396</v>
      </c>
      <c r="AS96" s="17">
        <v>2.7567944424346975</v>
      </c>
      <c r="AT96" s="17">
        <v>-0.99999999999999689</v>
      </c>
      <c r="AU96" s="17">
        <v>-0.99999999999999689</v>
      </c>
      <c r="AV96" s="17">
        <v>-5.8975792180579412E-2</v>
      </c>
      <c r="AW96" s="17">
        <v>116.323726264158</v>
      </c>
      <c r="AX96" s="17">
        <v>127.06016778012007</v>
      </c>
      <c r="AY96" s="17">
        <v>-0.11777595988717972</v>
      </c>
      <c r="AZ96" s="17">
        <v>-7.7002708670911248</v>
      </c>
      <c r="BA96" s="22">
        <v>1521.6091895862089</v>
      </c>
      <c r="BB96" s="17"/>
      <c r="CU96" t="e">
        <v>#N/A</v>
      </c>
      <c r="CV96" t="e">
        <v>#N/A</v>
      </c>
    </row>
    <row r="97" spans="1:100" x14ac:dyDescent="0.25">
      <c r="A97">
        <v>203</v>
      </c>
      <c r="B97" t="s">
        <v>535</v>
      </c>
      <c r="C97" s="22">
        <v>3</v>
      </c>
      <c r="D97" s="17">
        <v>5.2265990719700683</v>
      </c>
      <c r="E97" s="17">
        <v>0</v>
      </c>
      <c r="F97" s="17">
        <v>0.12655286134428165</v>
      </c>
      <c r="G97" s="17">
        <v>0.12655286134428165</v>
      </c>
      <c r="H97" s="17">
        <v>0.44023769822443426</v>
      </c>
      <c r="I97" s="17">
        <v>-2.5382271461691003E-2</v>
      </c>
      <c r="J97" s="17">
        <v>24.891325605764592</v>
      </c>
      <c r="K97" s="17">
        <v>0.41485542676274323</v>
      </c>
      <c r="L97" s="17">
        <v>-0.99999999999999944</v>
      </c>
      <c r="M97" s="17">
        <v>-0.99999999999999944</v>
      </c>
      <c r="N97" s="17">
        <v>8.2971085352548588</v>
      </c>
      <c r="O97" s="17">
        <v>30.244477539078929</v>
      </c>
      <c r="P97" s="17">
        <v>-3.8682778831146902E-2</v>
      </c>
      <c r="Q97" s="17">
        <v>0.35724205717758212</v>
      </c>
      <c r="R97" s="17">
        <v>-1.9818561870022219E-2</v>
      </c>
      <c r="S97" s="17">
        <v>0.33333333333333354</v>
      </c>
      <c r="T97" s="17">
        <v>0.33333333333333354</v>
      </c>
      <c r="U97" s="17">
        <v>0.37691150822019864</v>
      </c>
      <c r="V97" s="17">
        <v>0.49946416209935407</v>
      </c>
      <c r="W97" s="17">
        <v>45.127476408939053</v>
      </c>
      <c r="X97" s="17">
        <v>4.7562422453808422</v>
      </c>
      <c r="Y97" s="17">
        <v>-0.99999999999999944</v>
      </c>
      <c r="Z97" s="17">
        <v>-0.99999999999999944</v>
      </c>
      <c r="AA97" s="17">
        <v>95.400224406135777</v>
      </c>
      <c r="AB97" s="17">
        <v>0.34718292872535961</v>
      </c>
      <c r="AC97" s="17">
        <v>0.15236334362247619</v>
      </c>
      <c r="AD97" s="17">
        <v>0.50630505883349997</v>
      </c>
      <c r="AE97" s="17">
        <v>50.292566559066735</v>
      </c>
      <c r="AF97" s="17">
        <v>0.7857142857142857</v>
      </c>
      <c r="AG97" s="17">
        <v>-0.99999999999999944</v>
      </c>
      <c r="AH97" s="17">
        <v>-0.99999999999999944</v>
      </c>
      <c r="AI97" s="17">
        <v>8.6305575321619782E-3</v>
      </c>
      <c r="AJ97" s="17">
        <v>0.49946416209935407</v>
      </c>
      <c r="AK97" s="17">
        <v>0.18019671303835019</v>
      </c>
      <c r="AL97" s="17">
        <v>5.1956429743148028E-2</v>
      </c>
      <c r="AM97" s="17">
        <v>-0.1465163329926927</v>
      </c>
      <c r="AN97" s="17">
        <v>0.16582367756513744</v>
      </c>
      <c r="AO97" s="17">
        <v>-2.7619247596255669</v>
      </c>
      <c r="AP97" s="17">
        <v>4.4053740878441792</v>
      </c>
      <c r="AQ97" s="17">
        <v>70.018802014703653</v>
      </c>
      <c r="AR97" s="17">
        <v>1.5430423369862198</v>
      </c>
      <c r="AS97" s="17">
        <v>5.1710976721435857</v>
      </c>
      <c r="AT97" s="17">
        <v>-0.99999999999999944</v>
      </c>
      <c r="AU97" s="17">
        <v>-0.99999999999999944</v>
      </c>
      <c r="AV97" s="17">
        <v>0.10673429947425958</v>
      </c>
      <c r="AW97" s="17">
        <v>130.05007603305882</v>
      </c>
      <c r="AX97" s="17">
        <v>180.16910339363761</v>
      </c>
      <c r="AY97" s="17">
        <v>0.30630820289886079</v>
      </c>
      <c r="AZ97" s="17">
        <v>38.24533132125574</v>
      </c>
      <c r="BA97" s="22">
        <v>1544.4594336534308</v>
      </c>
      <c r="BB97" s="17"/>
      <c r="CU97" t="e">
        <v>#N/A</v>
      </c>
      <c r="CV97" t="e">
        <v>#N/A</v>
      </c>
    </row>
    <row r="98" spans="1:100" x14ac:dyDescent="0.25">
      <c r="A98">
        <v>204</v>
      </c>
      <c r="B98" t="s">
        <v>536</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1424.874105967745</v>
      </c>
      <c r="BB98" s="17"/>
      <c r="CU98" t="e">
        <v>#N/A</v>
      </c>
      <c r="CV98" t="e">
        <v>#N/A</v>
      </c>
    </row>
    <row r="99" spans="1:100" x14ac:dyDescent="0.25">
      <c r="A99">
        <v>207</v>
      </c>
      <c r="B99" t="s">
        <v>537</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538</v>
      </c>
      <c r="C100" s="22">
        <v>3</v>
      </c>
      <c r="D100" s="17">
        <v>5.060585477962281</v>
      </c>
      <c r="E100" s="17">
        <v>3.9734829301306966</v>
      </c>
      <c r="F100" s="17">
        <v>0.26904720702051649</v>
      </c>
      <c r="G100" s="17">
        <v>1.5693028156593574</v>
      </c>
      <c r="H100" s="17">
        <v>0.33167250474458182</v>
      </c>
      <c r="I100" s="17">
        <v>0</v>
      </c>
      <c r="J100" s="17">
        <v>19.900350284674914</v>
      </c>
      <c r="K100" s="17">
        <v>0.33167250474458182</v>
      </c>
      <c r="L100" s="17">
        <v>-1.000000000000002</v>
      </c>
      <c r="M100" s="17">
        <v>-1.000000000000002</v>
      </c>
      <c r="N100" s="17">
        <v>6.6334500948916357</v>
      </c>
      <c r="O100" s="17">
        <v>26.530238578296562</v>
      </c>
      <c r="P100" s="17">
        <v>-0.35457990733468869</v>
      </c>
      <c r="Q100" s="17">
        <v>-0.21761916980329743</v>
      </c>
      <c r="R100" s="17">
        <v>-5.9190654851045146E-2</v>
      </c>
      <c r="S100" s="17">
        <v>0.33333333333333404</v>
      </c>
      <c r="T100" s="17">
        <v>0.33333333333333404</v>
      </c>
      <c r="U100" s="17">
        <v>0.36528831526767042</v>
      </c>
      <c r="V100" s="17">
        <v>0.13206513073330461</v>
      </c>
      <c r="W100" s="17">
        <v>33.293904316922443</v>
      </c>
      <c r="X100" s="17">
        <v>2.5885382073925949</v>
      </c>
      <c r="Y100" s="17">
        <v>-1.000000000000002</v>
      </c>
      <c r="Z100" s="17">
        <v>-1.000000000000002</v>
      </c>
      <c r="AA100" s="17">
        <v>89.458695214316705</v>
      </c>
      <c r="AB100" s="17">
        <v>0.28724522004493713</v>
      </c>
      <c r="AC100" s="17">
        <v>0.42523988143927099</v>
      </c>
      <c r="AD100" s="17">
        <v>0.41199452956069788</v>
      </c>
      <c r="AE100" s="17">
        <v>56.22398155224532</v>
      </c>
      <c r="AF100" s="17">
        <v>0.91666666666666663</v>
      </c>
      <c r="AG100" s="17">
        <v>-1.000000000000002</v>
      </c>
      <c r="AH100" s="17">
        <v>-1.000000000000002</v>
      </c>
      <c r="AI100" s="17">
        <v>3.7913439257280055E-3</v>
      </c>
      <c r="AJ100" s="17">
        <v>0.13206513073330461</v>
      </c>
      <c r="AK100" s="17">
        <v>-1.9171587118019015E-2</v>
      </c>
      <c r="AL100" s="17">
        <v>0.17156413434951839</v>
      </c>
      <c r="AM100" s="17">
        <v>-6.1827930029472594E-2</v>
      </c>
      <c r="AN100" s="17">
        <v>9.7842751866281608E-2</v>
      </c>
      <c r="AO100" s="17">
        <v>-1.6415561863269093</v>
      </c>
      <c r="AP100" s="17">
        <v>3.3038894684046309</v>
      </c>
      <c r="AQ100" s="17">
        <v>53.194254601597351</v>
      </c>
      <c r="AR100" s="17">
        <v>1.1640201126676433</v>
      </c>
      <c r="AS100" s="17">
        <v>2.9202107121371781</v>
      </c>
      <c r="AT100" s="17">
        <v>-1.000000000000002</v>
      </c>
      <c r="AU100" s="17">
        <v>-1.000000000000002</v>
      </c>
      <c r="AV100" s="17">
        <v>1.5101121608083123</v>
      </c>
      <c r="AW100" s="17">
        <v>119.2928232610179</v>
      </c>
      <c r="AX100" s="17">
        <v>132.575163212863</v>
      </c>
      <c r="AY100" s="17">
        <v>0.21287100128106537</v>
      </c>
      <c r="AZ100" s="17">
        <v>7.1063633482086086</v>
      </c>
      <c r="BA100" s="22">
        <v>1533.1786744813744</v>
      </c>
      <c r="BB100" s="17"/>
      <c r="CU100" t="e">
        <v>#N/A</v>
      </c>
      <c r="CV100" t="e">
        <v>#N/A</v>
      </c>
    </row>
    <row r="101" spans="1:100" x14ac:dyDescent="0.25">
      <c r="A101">
        <v>216</v>
      </c>
      <c r="B101" t="s">
        <v>539</v>
      </c>
      <c r="C101" s="22">
        <v>3</v>
      </c>
      <c r="D101" s="17">
        <v>5.0824913969576464</v>
      </c>
      <c r="E101" s="17">
        <v>-0.22676813048705891</v>
      </c>
      <c r="F101" s="17">
        <v>1.9235092202258337</v>
      </c>
      <c r="G101" s="17">
        <v>1.8027156774097959</v>
      </c>
      <c r="H101" s="17">
        <v>0.18574060495260084</v>
      </c>
      <c r="I101" s="17">
        <v>0</v>
      </c>
      <c r="J101" s="17">
        <v>11.144436297156057</v>
      </c>
      <c r="K101" s="17">
        <v>0.18574060495260084</v>
      </c>
      <c r="L101" s="17">
        <v>-0.99999999999999978</v>
      </c>
      <c r="M101" s="17">
        <v>-0.99999999999999978</v>
      </c>
      <c r="N101" s="17">
        <v>3.7148120990520175</v>
      </c>
      <c r="O101" s="17">
        <v>18.029643371523495</v>
      </c>
      <c r="P101" s="17">
        <v>-2.4568538641214848</v>
      </c>
      <c r="Q101" s="17">
        <v>1.0947067249947828</v>
      </c>
      <c r="R101" s="17">
        <v>9.3240799120136719E-2</v>
      </c>
      <c r="S101" s="17">
        <v>0.33333333333333326</v>
      </c>
      <c r="T101" s="17">
        <v>0.37631646525653639</v>
      </c>
      <c r="U101" s="17">
        <v>0.31009791104653228</v>
      </c>
      <c r="V101" s="17">
        <v>-3.403958610342786E-2</v>
      </c>
      <c r="W101" s="17">
        <v>31.998700743214904</v>
      </c>
      <c r="X101" s="17">
        <v>1.6030464531260331</v>
      </c>
      <c r="Y101" s="17">
        <v>-0.99999999999999978</v>
      </c>
      <c r="Z101" s="17">
        <v>-0.99999999999999978</v>
      </c>
      <c r="AA101" s="17">
        <v>88.383207023197798</v>
      </c>
      <c r="AB101" s="17">
        <v>0.6838419069958086</v>
      </c>
      <c r="AC101" s="17">
        <v>1.5367066418713295E-2</v>
      </c>
      <c r="AD101" s="17">
        <v>0.42661633620273359</v>
      </c>
      <c r="AE101" s="17">
        <v>56.291265480862776</v>
      </c>
      <c r="AF101" s="17">
        <v>0.83333333333333337</v>
      </c>
      <c r="AG101" s="17">
        <v>-0.99999999999999978</v>
      </c>
      <c r="AH101" s="17">
        <v>-0.99999999999999978</v>
      </c>
      <c r="AI101" s="17">
        <v>2.7881141094011287E-2</v>
      </c>
      <c r="AJ101" s="17">
        <v>-3.403958610342786E-2</v>
      </c>
      <c r="AK101" s="17">
        <v>-0.12351823466766715</v>
      </c>
      <c r="AL101" s="17">
        <v>0.33707681868541184</v>
      </c>
      <c r="AM101" s="17">
        <v>-1.4303723855116312E-2</v>
      </c>
      <c r="AN101" s="17">
        <v>0.59736854836913089</v>
      </c>
      <c r="AO101" s="17">
        <v>-0.97518426971624395</v>
      </c>
      <c r="AP101" s="17">
        <v>16.619597802655328</v>
      </c>
      <c r="AQ101" s="17">
        <v>43.143137040370966</v>
      </c>
      <c r="AR101" s="17">
        <v>0.98570812353297366</v>
      </c>
      <c r="AS101" s="17">
        <v>1.7887870580786343</v>
      </c>
      <c r="AT101" s="17">
        <v>-0.99999999999999978</v>
      </c>
      <c r="AU101" s="17">
        <v>-0.99999999999999978</v>
      </c>
      <c r="AV101" s="17">
        <v>1.8959564765299324</v>
      </c>
      <c r="AW101" s="17">
        <v>123.03244819737665</v>
      </c>
      <c r="AX101" s="17">
        <v>120.18611240891406</v>
      </c>
      <c r="AY101" s="17">
        <v>0.21931866908155806</v>
      </c>
      <c r="AZ101" s="17">
        <v>38.013930689066427</v>
      </c>
      <c r="BA101" s="22">
        <v>1543.274780666462</v>
      </c>
      <c r="BB101" s="17"/>
      <c r="CU101" t="e">
        <v>#N/A</v>
      </c>
      <c r="CV101" t="e">
        <v>#N/A</v>
      </c>
    </row>
    <row r="102" spans="1:100" x14ac:dyDescent="0.25">
      <c r="A102">
        <v>217</v>
      </c>
      <c r="B102" t="s">
        <v>540</v>
      </c>
      <c r="C102" s="22">
        <v>3</v>
      </c>
      <c r="D102" s="17">
        <v>3.5968178432398306</v>
      </c>
      <c r="E102" s="17">
        <v>1.8659713744043193E-2</v>
      </c>
      <c r="F102" s="17">
        <v>5.7380995813804212</v>
      </c>
      <c r="G102" s="17">
        <v>5.7437109666589787</v>
      </c>
      <c r="H102" s="17">
        <v>0.36541558451450284</v>
      </c>
      <c r="I102" s="17">
        <v>-7.5106152475532149E-3</v>
      </c>
      <c r="J102" s="17">
        <v>21.474298156016971</v>
      </c>
      <c r="K102" s="17">
        <v>0.35790496926694959</v>
      </c>
      <c r="L102" s="17">
        <v>-1.0000000000000009</v>
      </c>
      <c r="M102" s="17">
        <v>-1.0000000000000009</v>
      </c>
      <c r="N102" s="17">
        <v>7.1580993853389883</v>
      </c>
      <c r="O102" s="17">
        <v>30.81482696591576</v>
      </c>
      <c r="P102" s="17">
        <v>0.59621544157254491</v>
      </c>
      <c r="Q102" s="17">
        <v>0.37741705741019582</v>
      </c>
      <c r="R102" s="17">
        <v>0.19588255044078143</v>
      </c>
      <c r="S102" s="17">
        <v>0.33333333333333381</v>
      </c>
      <c r="T102" s="17">
        <v>0.33333333333333381</v>
      </c>
      <c r="U102" s="17">
        <v>0.32788601661919642</v>
      </c>
      <c r="V102" s="17">
        <v>0.32988886899707531</v>
      </c>
      <c r="W102" s="17">
        <v>38.661463320639562</v>
      </c>
      <c r="X102" s="17">
        <v>3.5996389778589553</v>
      </c>
      <c r="Y102" s="17">
        <v>-1.0000000000000009</v>
      </c>
      <c r="Z102" s="17">
        <v>-1.0000000000000009</v>
      </c>
      <c r="AA102" s="17">
        <v>81.127869677520877</v>
      </c>
      <c r="AB102" s="17">
        <v>0.2482795236805449</v>
      </c>
      <c r="AC102" s="17">
        <v>0.38423009751563264</v>
      </c>
      <c r="AD102" s="17">
        <v>0.21290085493263258</v>
      </c>
      <c r="AE102" s="17">
        <v>42.270523806440487</v>
      </c>
      <c r="AF102" s="17">
        <v>0.94444444444444442</v>
      </c>
      <c r="AG102" s="17">
        <v>-1.0000000000000009</v>
      </c>
      <c r="AH102" s="17">
        <v>-1.0000000000000009</v>
      </c>
      <c r="AI102" s="17">
        <v>-1.6241170355573549E-2</v>
      </c>
      <c r="AJ102" s="17">
        <v>0.32988886899707531</v>
      </c>
      <c r="AK102" s="17">
        <v>5.4491922575365087E-2</v>
      </c>
      <c r="AL102" s="17">
        <v>-1.9185475078967382E-3</v>
      </c>
      <c r="AM102" s="17">
        <v>3.9527179542540189E-2</v>
      </c>
      <c r="AN102" s="17">
        <v>0.33653421340446915</v>
      </c>
      <c r="AO102" s="17">
        <v>1.2606391014403302</v>
      </c>
      <c r="AP102" s="17">
        <v>8.4037625975722445</v>
      </c>
      <c r="AQ102" s="17">
        <v>60.13576147665654</v>
      </c>
      <c r="AR102" s="17">
        <v>1.3244415522829389</v>
      </c>
      <c r="AS102" s="17">
        <v>3.9575439471259051</v>
      </c>
      <c r="AT102" s="17">
        <v>-1.0000000000000009</v>
      </c>
      <c r="AU102" s="17">
        <v>-1.0000000000000009</v>
      </c>
      <c r="AV102" s="17">
        <v>5.9395935170997598</v>
      </c>
      <c r="AW102" s="17">
        <v>120.3464592410089</v>
      </c>
      <c r="AX102" s="17">
        <v>153.01052273360503</v>
      </c>
      <c r="AY102" s="17">
        <v>0.45153053846635105</v>
      </c>
      <c r="AZ102" s="17">
        <v>33.777060556275543</v>
      </c>
      <c r="BA102" s="22">
        <v>1596.8125100845127</v>
      </c>
      <c r="BB102" s="17"/>
      <c r="CU102" t="e">
        <v>#N/A</v>
      </c>
      <c r="CV102" t="e">
        <v>#N/A</v>
      </c>
    </row>
    <row r="103" spans="1:100" x14ac:dyDescent="0.25">
      <c r="A103">
        <v>219</v>
      </c>
      <c r="B103" t="s">
        <v>541</v>
      </c>
      <c r="C103" s="22">
        <v>3</v>
      </c>
      <c r="D103" s="17">
        <v>4.9339655797817228</v>
      </c>
      <c r="E103" s="17">
        <v>0</v>
      </c>
      <c r="F103" s="17">
        <v>2.9686220782132566</v>
      </c>
      <c r="G103" s="17">
        <v>2.9686220782132566</v>
      </c>
      <c r="H103" s="17">
        <v>0.16809895480942627</v>
      </c>
      <c r="I103" s="17">
        <v>5.5894650823269517E-3</v>
      </c>
      <c r="J103" s="17">
        <v>10.421305193505175</v>
      </c>
      <c r="K103" s="17">
        <v>0.17368841989175324</v>
      </c>
      <c r="L103" s="17">
        <v>-1.0000000000000009</v>
      </c>
      <c r="M103" s="17">
        <v>-1.0000000000000009</v>
      </c>
      <c r="N103" s="17">
        <v>3.4737683978350606</v>
      </c>
      <c r="O103" s="17">
        <v>18.323892851500144</v>
      </c>
      <c r="P103" s="17">
        <v>0.25350404755565004</v>
      </c>
      <c r="Q103" s="17">
        <v>8.0222863038979373</v>
      </c>
      <c r="R103" s="17">
        <v>2.4659552280721111</v>
      </c>
      <c r="S103" s="17">
        <v>0.33333333333333359</v>
      </c>
      <c r="T103" s="17">
        <v>0.33333333333333359</v>
      </c>
      <c r="U103" s="17">
        <v>0.34216943334281835</v>
      </c>
      <c r="V103" s="17">
        <v>0.16287955193604034</v>
      </c>
      <c r="W103" s="17">
        <v>39.921089282150881</v>
      </c>
      <c r="X103" s="17">
        <v>2.8389332917624293</v>
      </c>
      <c r="Y103" s="17">
        <v>-1.0000000000000009</v>
      </c>
      <c r="Z103" s="17">
        <v>-1.0000000000000009</v>
      </c>
      <c r="AA103" s="17">
        <v>91.512692800470532</v>
      </c>
      <c r="AB103" s="17">
        <v>0.34428141789511413</v>
      </c>
      <c r="AC103" s="17">
        <v>0.26608832701973256</v>
      </c>
      <c r="AD103" s="17">
        <v>0.37214322089010288</v>
      </c>
      <c r="AE103" s="17">
        <v>49.125648290247462</v>
      </c>
      <c r="AF103" s="17">
        <v>0.7142857142857143</v>
      </c>
      <c r="AG103" s="17">
        <v>-1.0000000000000009</v>
      </c>
      <c r="AH103" s="17">
        <v>-1.0000000000000009</v>
      </c>
      <c r="AI103" s="17">
        <v>2.5652690937550196E-4</v>
      </c>
      <c r="AJ103" s="17">
        <v>0.16287955193604034</v>
      </c>
      <c r="AK103" s="17">
        <v>0.48613366947293185</v>
      </c>
      <c r="AL103" s="17">
        <v>-6.7355266671578082E-2</v>
      </c>
      <c r="AM103" s="17">
        <v>-0.13029488627799748</v>
      </c>
      <c r="AN103" s="17">
        <v>5.5620386879548601E-2</v>
      </c>
      <c r="AO103" s="17">
        <v>-0.82670380958527745</v>
      </c>
      <c r="AP103" s="17">
        <v>1.0537333386308236</v>
      </c>
      <c r="AQ103" s="17">
        <v>50.342394475656114</v>
      </c>
      <c r="AR103" s="17">
        <v>1.1717156519455265</v>
      </c>
      <c r="AS103" s="17">
        <v>3.0126217116541802</v>
      </c>
      <c r="AT103" s="17">
        <v>-1.0000000000000009</v>
      </c>
      <c r="AU103" s="17">
        <v>-1.0000000000000009</v>
      </c>
      <c r="AV103" s="17">
        <v>5.4345773062853659</v>
      </c>
      <c r="AW103" s="17">
        <v>110.89031899060144</v>
      </c>
      <c r="AX103" s="17">
        <v>127.18340472239299</v>
      </c>
      <c r="AY103" s="17">
        <v>6.0988080304120916E-2</v>
      </c>
      <c r="AZ103" s="17">
        <v>-7.8816524489133339</v>
      </c>
      <c r="BA103" s="22">
        <v>1521.2965946293293</v>
      </c>
      <c r="BB103" s="17"/>
      <c r="CU103" t="e">
        <v>#N/A</v>
      </c>
      <c r="CV103" t="e">
        <v>#N/A</v>
      </c>
    </row>
    <row r="104" spans="1:100" x14ac:dyDescent="0.25">
      <c r="A104">
        <v>222</v>
      </c>
      <c r="B104" t="s">
        <v>542</v>
      </c>
      <c r="C104" s="22">
        <v>3</v>
      </c>
      <c r="D104" s="17">
        <v>5.4723343144310457</v>
      </c>
      <c r="E104" s="17">
        <v>0</v>
      </c>
      <c r="F104" s="17">
        <v>1.0531196131903331</v>
      </c>
      <c r="G104" s="17">
        <v>1.0531196131903331</v>
      </c>
      <c r="H104" s="17">
        <v>0.47996168309909032</v>
      </c>
      <c r="I104" s="17">
        <v>9.9871844241519125E-2</v>
      </c>
      <c r="J104" s="17">
        <v>34.790011640436539</v>
      </c>
      <c r="K104" s="17">
        <v>0.57983352734060978</v>
      </c>
      <c r="L104" s="17">
        <v>-1.0000000000000002</v>
      </c>
      <c r="M104" s="17">
        <v>-1.0000000000000002</v>
      </c>
      <c r="N104" s="17">
        <v>11.596670546812186</v>
      </c>
      <c r="O104" s="17">
        <v>41.315465568057952</v>
      </c>
      <c r="P104" s="17">
        <v>-0.18450958976544868</v>
      </c>
      <c r="Q104" s="17">
        <v>2.0413776345090722</v>
      </c>
      <c r="R104" s="17">
        <v>0.62609587492936247</v>
      </c>
      <c r="S104" s="17">
        <v>0.33333333333333309</v>
      </c>
      <c r="T104" s="17">
        <v>0.33333333333333309</v>
      </c>
      <c r="U104" s="17">
        <v>0.37969842218839217</v>
      </c>
      <c r="V104" s="17">
        <v>0.40475037283067944</v>
      </c>
      <c r="W104" s="17">
        <v>34.851277373805168</v>
      </c>
      <c r="X104" s="17">
        <v>4.0341290650637038</v>
      </c>
      <c r="Y104" s="17">
        <v>-1.0000000000000002</v>
      </c>
      <c r="Z104" s="17">
        <v>-1.0000000000000002</v>
      </c>
      <c r="AA104" s="17">
        <v>78.614347649615169</v>
      </c>
      <c r="AB104" s="17">
        <v>0.26780443837329054</v>
      </c>
      <c r="AC104" s="17">
        <v>0.25926906806463718</v>
      </c>
      <c r="AD104" s="17">
        <v>0.33566598157968497</v>
      </c>
      <c r="AE104" s="17">
        <v>43.136974400880604</v>
      </c>
      <c r="AF104" s="17">
        <v>0.8125</v>
      </c>
      <c r="AG104" s="17">
        <v>-1.0000000000000002</v>
      </c>
      <c r="AH104" s="17">
        <v>-1.0000000000000002</v>
      </c>
      <c r="AI104" s="17">
        <v>-6.6367634553637395E-2</v>
      </c>
      <c r="AJ104" s="17">
        <v>0.40475037283067944</v>
      </c>
      <c r="AK104" s="17">
        <v>2.6250285251078073E-2</v>
      </c>
      <c r="AL104" s="17">
        <v>0.24243661376652903</v>
      </c>
      <c r="AM104" s="17">
        <v>9.512221294414562E-2</v>
      </c>
      <c r="AN104" s="17">
        <v>-4.7042936334093066E-2</v>
      </c>
      <c r="AO104" s="17">
        <v>2.5093067498590309</v>
      </c>
      <c r="AP104" s="17">
        <v>3.6109660480317579E-2</v>
      </c>
      <c r="AQ104" s="17">
        <v>69.641289014241735</v>
      </c>
      <c r="AR104" s="17">
        <v>1.4511154616857387</v>
      </c>
      <c r="AS104" s="17">
        <v>4.6139625924043113</v>
      </c>
      <c r="AT104" s="17">
        <v>-1.0000000000000002</v>
      </c>
      <c r="AU104" s="17">
        <v>-1.0000000000000002</v>
      </c>
      <c r="AV104" s="17">
        <v>1.6792154881196946</v>
      </c>
      <c r="AW104" s="17">
        <v>119.96592287815345</v>
      </c>
      <c r="AX104" s="17">
        <v>159.11360747014854</v>
      </c>
      <c r="AY104" s="17">
        <v>0.20792373313805385</v>
      </c>
      <c r="AZ104" s="17">
        <v>20.084251207020102</v>
      </c>
      <c r="BA104" s="22">
        <v>1617.2237952649252</v>
      </c>
      <c r="BB104" s="17"/>
      <c r="CU104" t="e">
        <v>#N/A</v>
      </c>
      <c r="CV104" t="e">
        <v>#N/A</v>
      </c>
    </row>
    <row r="105" spans="1:100" x14ac:dyDescent="0.25">
      <c r="A105">
        <v>223</v>
      </c>
      <c r="B105" t="s">
        <v>543</v>
      </c>
      <c r="C105" s="22">
        <v>3</v>
      </c>
      <c r="D105" s="17">
        <v>4.8005055435279571</v>
      </c>
      <c r="E105" s="17">
        <v>0</v>
      </c>
      <c r="F105" s="17">
        <v>1.3972023166742458</v>
      </c>
      <c r="G105" s="17">
        <v>1.3972023166742458</v>
      </c>
      <c r="H105" s="17">
        <v>0.11304795548760176</v>
      </c>
      <c r="I105" s="17">
        <v>6.5856298062791363E-2</v>
      </c>
      <c r="J105" s="17">
        <v>10.734255213023586</v>
      </c>
      <c r="K105" s="17">
        <v>0.17890425355039305</v>
      </c>
      <c r="L105" s="17">
        <v>-1.0000000000000031</v>
      </c>
      <c r="M105" s="17">
        <v>-1.0000000000000031</v>
      </c>
      <c r="N105" s="17">
        <v>3.5780850710078602</v>
      </c>
      <c r="O105" s="17">
        <v>16.931963073225759</v>
      </c>
      <c r="P105" s="17">
        <v>-6.4835281404728745E-2</v>
      </c>
      <c r="Q105" s="17">
        <v>-1.6013936498392771</v>
      </c>
      <c r="R105" s="17">
        <v>-0.59251725683744905</v>
      </c>
      <c r="S105" s="17">
        <v>0.33333333333333426</v>
      </c>
      <c r="T105" s="17">
        <v>0.33333333333333426</v>
      </c>
      <c r="U105" s="17">
        <v>0.38395818657161596</v>
      </c>
      <c r="V105" s="17">
        <v>0.11641152893295373</v>
      </c>
      <c r="W105" s="17">
        <v>39.525285144833809</v>
      </c>
      <c r="X105" s="17">
        <v>2.7220643330004615</v>
      </c>
      <c r="Y105" s="17">
        <v>-1.0000000000000031</v>
      </c>
      <c r="Z105" s="17">
        <v>-1.0000000000000031</v>
      </c>
      <c r="AA105" s="17">
        <v>55.98340595626302</v>
      </c>
      <c r="AB105" s="17">
        <v>1.4845684393649406E-2</v>
      </c>
      <c r="AC105" s="17">
        <v>6.8976438390883091E-2</v>
      </c>
      <c r="AD105" s="17">
        <v>0.25719063858080043</v>
      </c>
      <c r="AE105" s="17">
        <v>17.050638068266633</v>
      </c>
      <c r="AF105" s="17">
        <v>0.83333333333333337</v>
      </c>
      <c r="AG105" s="17">
        <v>-1.0000000000000031</v>
      </c>
      <c r="AH105" s="17">
        <v>-1.0000000000000031</v>
      </c>
      <c r="AI105" s="17">
        <v>1.75959720059254E-2</v>
      </c>
      <c r="AJ105" s="17">
        <v>0.11641152893295373</v>
      </c>
      <c r="AK105" s="17">
        <v>-3.2310208274373815E-2</v>
      </c>
      <c r="AL105" s="17">
        <v>0.14016997034622566</v>
      </c>
      <c r="AM105" s="17">
        <v>0.28950072482526512</v>
      </c>
      <c r="AN105" s="17">
        <v>-0.12198725862233056</v>
      </c>
      <c r="AO105" s="17">
        <v>7.0759670792597591</v>
      </c>
      <c r="AP105" s="17">
        <v>-2.3488316138271363</v>
      </c>
      <c r="AQ105" s="17">
        <v>50.259540357857425</v>
      </c>
      <c r="AR105" s="17">
        <v>1.1670363821712386</v>
      </c>
      <c r="AS105" s="17">
        <v>2.9009685865508557</v>
      </c>
      <c r="AT105" s="17">
        <v>-1.0000000000000031</v>
      </c>
      <c r="AU105" s="17">
        <v>-1.0000000000000031</v>
      </c>
      <c r="AV105" s="17">
        <v>0.80468505983679572</v>
      </c>
      <c r="AW105" s="17">
        <v>70.566537415661671</v>
      </c>
      <c r="AX105" s="17">
        <v>82.559609749075506</v>
      </c>
      <c r="AY105" s="17">
        <v>-5.3090406150253663E-2</v>
      </c>
      <c r="AZ105" s="17">
        <v>-36.385856075977074</v>
      </c>
      <c r="BA105" s="22">
        <v>1449.1720996530801</v>
      </c>
      <c r="BB105" s="17"/>
      <c r="CU105" t="e">
        <v>#N/A</v>
      </c>
      <c r="CV105" t="e">
        <v>#N/A</v>
      </c>
    </row>
    <row r="106" spans="1:100" x14ac:dyDescent="0.25">
      <c r="A106">
        <v>224</v>
      </c>
      <c r="B106" t="s">
        <v>544</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1345.2959358851485</v>
      </c>
      <c r="BB106" s="17"/>
      <c r="CU106" t="e">
        <v>#N/A</v>
      </c>
      <c r="CV106" t="e">
        <v>#N/A</v>
      </c>
    </row>
    <row r="107" spans="1:100" x14ac:dyDescent="0.25">
      <c r="A107">
        <v>225</v>
      </c>
      <c r="B107" t="s">
        <v>545</v>
      </c>
      <c r="C107" s="22">
        <v>3</v>
      </c>
      <c r="D107" s="17">
        <v>4.0953077274195504</v>
      </c>
      <c r="E107" s="17">
        <v>0</v>
      </c>
      <c r="F107" s="17">
        <v>19.314243134722282</v>
      </c>
      <c r="G107" s="17">
        <v>19.314243134722282</v>
      </c>
      <c r="H107" s="17">
        <v>0.15420348988939664</v>
      </c>
      <c r="I107" s="17">
        <v>-1.5428527220695924E-3</v>
      </c>
      <c r="J107" s="17">
        <v>9.1596382300396257</v>
      </c>
      <c r="K107" s="17">
        <v>0.15266063716732703</v>
      </c>
      <c r="L107" s="17">
        <v>-1.000000000000002</v>
      </c>
      <c r="M107" s="17">
        <v>-1.000000000000002</v>
      </c>
      <c r="N107" s="17">
        <v>3.0532127433465419</v>
      </c>
      <c r="O107" s="17">
        <v>32.569189092181425</v>
      </c>
      <c r="P107" s="17">
        <v>0.14160771767960884</v>
      </c>
      <c r="Q107" s="17">
        <v>59.451063620671292</v>
      </c>
      <c r="R107" s="17">
        <v>19.573700202827546</v>
      </c>
      <c r="S107" s="17">
        <v>0.33333333333333398</v>
      </c>
      <c r="T107" s="17">
        <v>0.33333333333333398</v>
      </c>
      <c r="U107" s="17">
        <v>0.36427988380299642</v>
      </c>
      <c r="V107" s="17">
        <v>-9.286645010880662E-2</v>
      </c>
      <c r="W107" s="17">
        <v>31.416778527741222</v>
      </c>
      <c r="X107" s="17">
        <v>1.4139268640584868</v>
      </c>
      <c r="Y107" s="17">
        <v>-1.000000000000002</v>
      </c>
      <c r="Z107" s="17">
        <v>-1.000000000000002</v>
      </c>
      <c r="AA107" s="17">
        <v>88.80234167026768</v>
      </c>
      <c r="AB107" s="17">
        <v>0.3496764965648409</v>
      </c>
      <c r="AC107" s="17">
        <v>0.155014390770016</v>
      </c>
      <c r="AD107" s="17">
        <v>0.25154637145912273</v>
      </c>
      <c r="AE107" s="17">
        <v>37.811862939698976</v>
      </c>
      <c r="AF107" s="17">
        <v>0.75</v>
      </c>
      <c r="AG107" s="17">
        <v>-1.000000000000002</v>
      </c>
      <c r="AH107" s="17">
        <v>-1.000000000000002</v>
      </c>
      <c r="AI107" s="17">
        <v>0.74723360802639827</v>
      </c>
      <c r="AJ107" s="17">
        <v>-9.286645010880662E-2</v>
      </c>
      <c r="AK107" s="17">
        <v>7.6852674076419783E-2</v>
      </c>
      <c r="AL107" s="17">
        <v>-5.008335372383374E-2</v>
      </c>
      <c r="AM107" s="17">
        <v>-0.14156686567579824</v>
      </c>
      <c r="AN107" s="17">
        <v>0.29788438825006197</v>
      </c>
      <c r="AO107" s="17">
        <v>-3.1549082715128556</v>
      </c>
      <c r="AP107" s="17">
        <v>7.1966929376323838</v>
      </c>
      <c r="AQ107" s="17">
        <v>40.576416757780855</v>
      </c>
      <c r="AR107" s="17">
        <v>0.93808010036085743</v>
      </c>
      <c r="AS107" s="17">
        <v>1.5665875012258137</v>
      </c>
      <c r="AT107" s="17">
        <v>-1.000000000000002</v>
      </c>
      <c r="AU107" s="17">
        <v>-1.000000000000002</v>
      </c>
      <c r="AV107" s="17">
        <v>38.887943337549821</v>
      </c>
      <c r="AW107" s="17">
        <v>128.56822370008155</v>
      </c>
      <c r="AX107" s="17">
        <v>134.22625084972893</v>
      </c>
      <c r="AY107" s="17">
        <v>0.1505734136519758</v>
      </c>
      <c r="AZ107" s="17">
        <v>6.0122994162087187</v>
      </c>
      <c r="BA107" s="22">
        <v>1564.8620883551205</v>
      </c>
      <c r="BB107" s="17"/>
      <c r="CU107" t="e">
        <v>#N/A</v>
      </c>
      <c r="CV107" t="e">
        <v>#N/A</v>
      </c>
    </row>
    <row r="108" spans="1:100" x14ac:dyDescent="0.25">
      <c r="A108">
        <v>226</v>
      </c>
      <c r="B108" t="s">
        <v>546</v>
      </c>
      <c r="C108" s="22">
        <v>3</v>
      </c>
      <c r="D108" s="17">
        <v>4.7705729924151434</v>
      </c>
      <c r="E108" s="17">
        <v>-2.7863625817322123E-2</v>
      </c>
      <c r="F108" s="17">
        <v>-4.890659877546355E-2</v>
      </c>
      <c r="G108" s="17">
        <v>-5.5960523455331312E-2</v>
      </c>
      <c r="H108" s="17">
        <v>0.42106498867754838</v>
      </c>
      <c r="I108" s="17">
        <v>0</v>
      </c>
      <c r="J108" s="17">
        <v>25.263899320652904</v>
      </c>
      <c r="K108" s="17">
        <v>0.42106498867754838</v>
      </c>
      <c r="L108" s="17">
        <v>-0.99999999999999933</v>
      </c>
      <c r="M108" s="17">
        <v>-0.99999999999999933</v>
      </c>
      <c r="N108" s="17">
        <v>8.4212997735509649</v>
      </c>
      <c r="O108" s="17">
        <v>29.978511789612696</v>
      </c>
      <c r="P108" s="17">
        <v>0.1195112958362126</v>
      </c>
      <c r="Q108" s="17">
        <v>8.8895193067132734</v>
      </c>
      <c r="R108" s="17">
        <v>2.8360906878840573</v>
      </c>
      <c r="S108" s="17">
        <v>0.3333333333333332</v>
      </c>
      <c r="T108" s="17">
        <v>0.3333333333333332</v>
      </c>
      <c r="U108" s="17">
        <v>0.2525218009169381</v>
      </c>
      <c r="V108" s="17">
        <v>4.6666338282072672E-2</v>
      </c>
      <c r="W108" s="17">
        <v>21.791592687525164</v>
      </c>
      <c r="X108" s="17">
        <v>1.5356869113493068</v>
      </c>
      <c r="Y108" s="17">
        <v>-0.99999999999999933</v>
      </c>
      <c r="Z108" s="17">
        <v>-0.99999999999999933</v>
      </c>
      <c r="AA108" s="17">
        <v>49.660565804371672</v>
      </c>
      <c r="AB108" s="17">
        <v>3.4837580140292874E-2</v>
      </c>
      <c r="AC108" s="17">
        <v>0.27136204090328847</v>
      </c>
      <c r="AD108" s="17">
        <v>0.19445802753566735</v>
      </c>
      <c r="AE108" s="17">
        <v>25.032882428962452</v>
      </c>
      <c r="AF108" s="17">
        <v>0.73333333333333328</v>
      </c>
      <c r="AG108" s="17">
        <v>-0.99999999999999933</v>
      </c>
      <c r="AH108" s="17">
        <v>-0.99999999999999933</v>
      </c>
      <c r="AI108" s="17">
        <v>9.1237629407316889E-2</v>
      </c>
      <c r="AJ108" s="17">
        <v>4.6666338282072672E-2</v>
      </c>
      <c r="AK108" s="17">
        <v>0.20133176175263764</v>
      </c>
      <c r="AL108" s="17">
        <v>-1.2675272264366383E-2</v>
      </c>
      <c r="AM108" s="17">
        <v>0.36857051689288434</v>
      </c>
      <c r="AN108" s="17">
        <v>5.7374316304351587E-2</v>
      </c>
      <c r="AO108" s="17">
        <v>10.220921731085296</v>
      </c>
      <c r="AP108" s="17">
        <v>1.3709815462869581</v>
      </c>
      <c r="AQ108" s="17">
        <v>47.055492008178078</v>
      </c>
      <c r="AR108" s="17">
        <v>0.96585480586567751</v>
      </c>
      <c r="AS108" s="17">
        <v>1.9567519000268563</v>
      </c>
      <c r="AT108" s="17">
        <v>-0.99999999999999933</v>
      </c>
      <c r="AU108" s="17">
        <v>-0.99999999999999933</v>
      </c>
      <c r="AV108" s="17">
        <v>2.7801301644287246</v>
      </c>
      <c r="AW108" s="17">
        <v>81.010059140271295</v>
      </c>
      <c r="AX108" s="17">
        <v>87.501445556624915</v>
      </c>
      <c r="AY108" s="17">
        <v>0.13224884298264836</v>
      </c>
      <c r="AZ108" s="17">
        <v>-18.029567759332711</v>
      </c>
      <c r="BA108" s="22">
        <v>1514.4216277084815</v>
      </c>
      <c r="BB108" s="17"/>
      <c r="CU108" t="e">
        <v>#N/A</v>
      </c>
      <c r="CV108" t="e">
        <v>#N/A</v>
      </c>
    </row>
    <row r="109" spans="1:100" x14ac:dyDescent="0.25">
      <c r="A109">
        <v>228</v>
      </c>
      <c r="B109" t="s">
        <v>547</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1539.0628532905423</v>
      </c>
      <c r="BB109" s="17"/>
      <c r="CU109" t="e">
        <v>#N/A</v>
      </c>
      <c r="CV109" t="e">
        <v>#N/A</v>
      </c>
    </row>
    <row r="110" spans="1:100" x14ac:dyDescent="0.25">
      <c r="A110">
        <v>229</v>
      </c>
      <c r="B110" t="s">
        <v>548</v>
      </c>
      <c r="C110" s="22">
        <v>3</v>
      </c>
      <c r="D110" s="17">
        <v>5.2746868738933221</v>
      </c>
      <c r="E110" s="17">
        <v>-6.9126015969674789E-3</v>
      </c>
      <c r="F110" s="17">
        <v>0.12614452022360406</v>
      </c>
      <c r="G110" s="17">
        <v>0.12341955642200347</v>
      </c>
      <c r="H110" s="17">
        <v>0.2618551722021088</v>
      </c>
      <c r="I110" s="17">
        <v>0</v>
      </c>
      <c r="J110" s="17">
        <v>15.711310332126528</v>
      </c>
      <c r="K110" s="17">
        <v>0.2618551722021088</v>
      </c>
      <c r="L110" s="17">
        <v>-0.99999999999999889</v>
      </c>
      <c r="M110" s="17">
        <v>-0.99999999999999889</v>
      </c>
      <c r="N110" s="17">
        <v>5.2371034440421749</v>
      </c>
      <c r="O110" s="17">
        <v>21.109416762441857</v>
      </c>
      <c r="P110" s="17">
        <v>0.77042904220233144</v>
      </c>
      <c r="Q110" s="17">
        <v>0.7342131883173284</v>
      </c>
      <c r="R110" s="17">
        <v>0.25473323579716428</v>
      </c>
      <c r="S110" s="17">
        <v>0.33333333333333326</v>
      </c>
      <c r="T110" s="17">
        <v>0.43432426746286545</v>
      </c>
      <c r="U110" s="17">
        <v>0.5384770083269389</v>
      </c>
      <c r="V110" s="17">
        <v>0</v>
      </c>
      <c r="W110" s="17">
        <v>41.77117747684116</v>
      </c>
      <c r="X110" s="17">
        <v>2.7341085160453411</v>
      </c>
      <c r="Y110" s="17">
        <v>-0.99999999999999889</v>
      </c>
      <c r="Z110" s="17">
        <v>-0.99999999999999889</v>
      </c>
      <c r="AA110" s="17">
        <v>81.543446124668876</v>
      </c>
      <c r="AB110" s="17">
        <v>0.26382098575236601</v>
      </c>
      <c r="AC110" s="17">
        <v>0.12753728727161109</v>
      </c>
      <c r="AD110" s="17">
        <v>0.39899243521663452</v>
      </c>
      <c r="AE110" s="17">
        <v>39.517535412030583</v>
      </c>
      <c r="AF110" s="17">
        <v>0.8666666666666667</v>
      </c>
      <c r="AG110" s="17">
        <v>-0.99999999999999889</v>
      </c>
      <c r="AH110" s="17">
        <v>-0.99999999999999889</v>
      </c>
      <c r="AI110" s="17">
        <v>-3.3494875178432387E-3</v>
      </c>
      <c r="AJ110" s="17">
        <v>0</v>
      </c>
      <c r="AK110" s="17">
        <v>-5.0012654032995152E-2</v>
      </c>
      <c r="AL110" s="17">
        <v>-2.0196120014963789E-2</v>
      </c>
      <c r="AM110" s="17">
        <v>-0.38471616140518994</v>
      </c>
      <c r="AN110" s="17">
        <v>0.41544412915131923</v>
      </c>
      <c r="AO110" s="17">
        <v>-9.8679673052947194</v>
      </c>
      <c r="AP110" s="17">
        <v>10.285122628708162</v>
      </c>
      <c r="AQ110" s="17">
        <v>57.482487808967655</v>
      </c>
      <c r="AR110" s="17">
        <v>1.3061346091231376</v>
      </c>
      <c r="AS110" s="17">
        <v>2.9959636882474499</v>
      </c>
      <c r="AT110" s="17">
        <v>-0.99999999999999889</v>
      </c>
      <c r="AU110" s="17">
        <v>-0.99999999999999889</v>
      </c>
      <c r="AV110" s="17">
        <v>0.37815279221916764</v>
      </c>
      <c r="AW110" s="17">
        <v>112.93798551581887</v>
      </c>
      <c r="AX110" s="17">
        <v>112.870995765462</v>
      </c>
      <c r="AY110" s="17">
        <v>0.52281239269770929</v>
      </c>
      <c r="AZ110" s="17">
        <v>75.846925416098941</v>
      </c>
      <c r="BA110" s="22">
        <v>1576.652824485506</v>
      </c>
      <c r="BB110" s="17"/>
      <c r="CU110" t="e">
        <v>#N/A</v>
      </c>
      <c r="CV110" t="e">
        <v>#N/A</v>
      </c>
    </row>
    <row r="111" spans="1:100" x14ac:dyDescent="0.25">
      <c r="A111">
        <v>230</v>
      </c>
      <c r="B111" t="s">
        <v>549</v>
      </c>
      <c r="C111" s="22">
        <v>3</v>
      </c>
      <c r="D111" s="17">
        <v>5.294515462261554</v>
      </c>
      <c r="E111" s="17">
        <v>-7.3673360570349414E-2</v>
      </c>
      <c r="F111" s="17">
        <v>3.0436975954527128</v>
      </c>
      <c r="G111" s="17">
        <v>3.024881315406839</v>
      </c>
      <c r="H111" s="17">
        <v>0.50098015437598986</v>
      </c>
      <c r="I111" s="17">
        <v>0</v>
      </c>
      <c r="J111" s="17">
        <v>30.058809262559379</v>
      </c>
      <c r="K111" s="17">
        <v>0.50098015437598986</v>
      </c>
      <c r="L111" s="17">
        <v>-1.0000000000000009</v>
      </c>
      <c r="M111" s="17">
        <v>-1.0000000000000009</v>
      </c>
      <c r="N111" s="17">
        <v>10.019603087519803</v>
      </c>
      <c r="O111" s="17">
        <v>38.378206040227809</v>
      </c>
      <c r="P111" s="17">
        <v>-1.0279812300690154</v>
      </c>
      <c r="Q111" s="17">
        <v>5.7772458443357264</v>
      </c>
      <c r="R111" s="17">
        <v>1.7377201061206391</v>
      </c>
      <c r="S111" s="17">
        <v>0.3333333333333337</v>
      </c>
      <c r="T111" s="17">
        <v>0.3333333333333337</v>
      </c>
      <c r="U111" s="17">
        <v>0.37264390449113877</v>
      </c>
      <c r="V111" s="17">
        <v>0.49980960113765249</v>
      </c>
      <c r="W111" s="17">
        <v>41.52560071677874</v>
      </c>
      <c r="X111" s="17">
        <v>4.6551197370811455</v>
      </c>
      <c r="Y111" s="17">
        <v>-1.0000000000000009</v>
      </c>
      <c r="Z111" s="17">
        <v>-1.0000000000000009</v>
      </c>
      <c r="AA111" s="17">
        <v>103.15353763371218</v>
      </c>
      <c r="AB111" s="17">
        <v>0.39626717179834564</v>
      </c>
      <c r="AC111" s="17">
        <v>0.39708225741423203</v>
      </c>
      <c r="AD111" s="17">
        <v>0.40445490700367759</v>
      </c>
      <c r="AE111" s="17">
        <v>59.890216810812845</v>
      </c>
      <c r="AF111" s="17">
        <v>0.93333333333333335</v>
      </c>
      <c r="AG111" s="17">
        <v>-1.0000000000000009</v>
      </c>
      <c r="AH111" s="17">
        <v>-1.0000000000000009</v>
      </c>
      <c r="AI111" s="17">
        <v>8.1539288849470967E-2</v>
      </c>
      <c r="AJ111" s="17">
        <v>0.49980960113765249</v>
      </c>
      <c r="AK111" s="17">
        <v>0.23720869468452746</v>
      </c>
      <c r="AL111" s="17">
        <v>-0.16378903271843681</v>
      </c>
      <c r="AM111" s="17">
        <v>0.26858591048512204</v>
      </c>
      <c r="AN111" s="17">
        <v>-0.13574690300068726</v>
      </c>
      <c r="AO111" s="17">
        <v>7.9006912355506884</v>
      </c>
      <c r="AP111" s="17">
        <v>-4.2126177386093673</v>
      </c>
      <c r="AQ111" s="17">
        <v>71.584409979338147</v>
      </c>
      <c r="AR111" s="17">
        <v>1.5391201722954591</v>
      </c>
      <c r="AS111" s="17">
        <v>5.1560998914571412</v>
      </c>
      <c r="AT111" s="17">
        <v>-1.0000000000000009</v>
      </c>
      <c r="AU111" s="17">
        <v>-1.0000000000000009</v>
      </c>
      <c r="AV111" s="17">
        <v>4.7626014215274743</v>
      </c>
      <c r="AW111" s="17">
        <v>137.31912593533059</v>
      </c>
      <c r="AX111" s="17">
        <v>188.93087182608528</v>
      </c>
      <c r="AY111" s="17">
        <v>0.14842047111474957</v>
      </c>
      <c r="AZ111" s="17">
        <v>10.344917461605883</v>
      </c>
      <c r="BA111" s="22">
        <v>1562.8498442711175</v>
      </c>
      <c r="BB111" s="17"/>
      <c r="CU111" t="e">
        <v>#N/A</v>
      </c>
      <c r="CV111" t="e">
        <v>#N/A</v>
      </c>
    </row>
    <row r="112" spans="1:100" x14ac:dyDescent="0.25">
      <c r="A112">
        <v>231</v>
      </c>
      <c r="B112" t="s">
        <v>550</v>
      </c>
      <c r="C112" s="22">
        <v>3</v>
      </c>
      <c r="D112" s="17">
        <v>5.7338512062531519</v>
      </c>
      <c r="E112" s="17">
        <v>2.2596731598996327E-2</v>
      </c>
      <c r="F112" s="17">
        <v>1.9045675866686524</v>
      </c>
      <c r="G112" s="17">
        <v>1.9123024935511821</v>
      </c>
      <c r="H112" s="17">
        <v>0.60671345842987456</v>
      </c>
      <c r="I112" s="17">
        <v>-8.9906348995811049E-3</v>
      </c>
      <c r="J112" s="17">
        <v>35.863369411817651</v>
      </c>
      <c r="K112" s="17">
        <v>0.59772282353029371</v>
      </c>
      <c r="L112" s="17">
        <v>-1.0000000000000013</v>
      </c>
      <c r="M112" s="17">
        <v>-1.0000000000000013</v>
      </c>
      <c r="N112" s="17">
        <v>11.954456470605876</v>
      </c>
      <c r="O112" s="17">
        <v>43.509523111621931</v>
      </c>
      <c r="P112" s="17">
        <v>1.973776095166951</v>
      </c>
      <c r="Q112" s="17">
        <v>4.9593572383332321</v>
      </c>
      <c r="R112" s="17">
        <v>1.7526668150747842</v>
      </c>
      <c r="S112" s="17">
        <v>0.33333333333333359</v>
      </c>
      <c r="T112" s="17">
        <v>0.34103084461978772</v>
      </c>
      <c r="U112" s="17">
        <v>0.27397882793094036</v>
      </c>
      <c r="V112" s="17">
        <v>0.37827728070484373</v>
      </c>
      <c r="W112" s="17">
        <v>29.15589852234444</v>
      </c>
      <c r="X112" s="17">
        <v>3.4422203503756497</v>
      </c>
      <c r="Y112" s="17">
        <v>-1.0000000000000013</v>
      </c>
      <c r="Z112" s="17">
        <v>-1.0000000000000013</v>
      </c>
      <c r="AA112" s="17">
        <v>76.383777912803382</v>
      </c>
      <c r="AB112" s="17">
        <v>0.33180675886140287</v>
      </c>
      <c r="AC112" s="17">
        <v>0.35801311710299383</v>
      </c>
      <c r="AD112" s="17">
        <v>0.21968437554328527</v>
      </c>
      <c r="AE112" s="17">
        <v>45.475212575384106</v>
      </c>
      <c r="AF112" s="17">
        <v>0.83333333333333337</v>
      </c>
      <c r="AG112" s="17">
        <v>-1.0000000000000013</v>
      </c>
      <c r="AH112" s="17">
        <v>-1.0000000000000013</v>
      </c>
      <c r="AI112" s="17">
        <v>0.13027497159641721</v>
      </c>
      <c r="AJ112" s="17">
        <v>0.37827728070484373</v>
      </c>
      <c r="AK112" s="17">
        <v>-4.2589071381302537E-2</v>
      </c>
      <c r="AL112" s="17">
        <v>-0.11770925074125159</v>
      </c>
      <c r="AM112" s="17">
        <v>4.2013488368463976E-2</v>
      </c>
      <c r="AN112" s="17">
        <v>-7.1534594679041719E-2</v>
      </c>
      <c r="AO112" s="17">
        <v>0.83739185230508995</v>
      </c>
      <c r="AP112" s="17">
        <v>-2.3769111206823017</v>
      </c>
      <c r="AQ112" s="17">
        <v>65.019267934162087</v>
      </c>
      <c r="AR112" s="17">
        <v>1.3266202865889054</v>
      </c>
      <c r="AS112" s="17">
        <v>4.0399431739059475</v>
      </c>
      <c r="AT112" s="17">
        <v>-1.0000000000000013</v>
      </c>
      <c r="AU112" s="17">
        <v>-1.0000000000000013</v>
      </c>
      <c r="AV112" s="17">
        <v>3.6649693086259716</v>
      </c>
      <c r="AW112" s="17">
        <v>117.51638990374302</v>
      </c>
      <c r="AX112" s="17">
        <v>157.94961740615568</v>
      </c>
      <c r="AY112" s="17">
        <v>0.26851871776542569</v>
      </c>
      <c r="AZ112" s="17">
        <v>2.4945247036225711</v>
      </c>
      <c r="BA112" s="22">
        <v>1531.7699976439667</v>
      </c>
      <c r="BB112" s="17"/>
      <c r="CU112" t="e">
        <v>#N/A</v>
      </c>
      <c r="CV112" t="e">
        <v>#N/A</v>
      </c>
    </row>
    <row r="113" spans="1:100" x14ac:dyDescent="0.25">
      <c r="A113">
        <v>233</v>
      </c>
      <c r="B113" t="s">
        <v>551</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1580.8990628890822</v>
      </c>
      <c r="BB113" s="17"/>
      <c r="CU113" t="e">
        <v>#N/A</v>
      </c>
      <c r="CV113" t="e">
        <v>#N/A</v>
      </c>
    </row>
    <row r="114" spans="1:100" x14ac:dyDescent="0.25">
      <c r="A114">
        <v>234</v>
      </c>
      <c r="B114" t="s">
        <v>552</v>
      </c>
      <c r="C114" s="22">
        <v>3</v>
      </c>
      <c r="D114" s="17">
        <v>4.868834782020782</v>
      </c>
      <c r="E114" s="17">
        <v>0</v>
      </c>
      <c r="F114" s="17">
        <v>-0.22227628493752916</v>
      </c>
      <c r="G114" s="17">
        <v>-0.22227628493752916</v>
      </c>
      <c r="H114" s="17">
        <v>0.45575110405690794</v>
      </c>
      <c r="I114" s="17">
        <v>-7.8952487440603937E-3</v>
      </c>
      <c r="J114" s="17">
        <v>26.871351318770845</v>
      </c>
      <c r="K114" s="17">
        <v>0.44785585531284761</v>
      </c>
      <c r="L114" s="17">
        <v>-1.0000000000000011</v>
      </c>
      <c r="M114" s="17">
        <v>-1.0000000000000011</v>
      </c>
      <c r="N114" s="17">
        <v>8.9571171062569483</v>
      </c>
      <c r="O114" s="17">
        <v>31.517909815854111</v>
      </c>
      <c r="P114" s="17">
        <v>4.2059880782418535</v>
      </c>
      <c r="Q114" s="17">
        <v>-1.903309875043901</v>
      </c>
      <c r="R114" s="17">
        <v>-0.20522429426857028</v>
      </c>
      <c r="S114" s="17">
        <v>0.33333333333333387</v>
      </c>
      <c r="T114" s="17">
        <v>0.33333333333333387</v>
      </c>
      <c r="U114" s="17">
        <v>0.36831606077061535</v>
      </c>
      <c r="V114" s="17">
        <v>0.26109532297969507</v>
      </c>
      <c r="W114" s="17">
        <v>33.928887804165214</v>
      </c>
      <c r="X114" s="17">
        <v>3.2586469923144503</v>
      </c>
      <c r="Y114" s="17">
        <v>-1.0000000000000011</v>
      </c>
      <c r="Z114" s="17">
        <v>-1.0000000000000011</v>
      </c>
      <c r="AA114" s="17">
        <v>67.990450016781949</v>
      </c>
      <c r="AB114" s="17">
        <v>0.28667877077312393</v>
      </c>
      <c r="AC114" s="17">
        <v>8.8307932440776352E-2</v>
      </c>
      <c r="AD114" s="17">
        <v>0.31034902692380506</v>
      </c>
      <c r="AE114" s="17">
        <v>34.266786506885296</v>
      </c>
      <c r="AF114" s="17">
        <v>0.8666666666666667</v>
      </c>
      <c r="AG114" s="17">
        <v>-1.0000000000000011</v>
      </c>
      <c r="AH114" s="17">
        <v>-1.0000000000000011</v>
      </c>
      <c r="AI114" s="17">
        <v>0</v>
      </c>
      <c r="AJ114" s="17">
        <v>0.26109532297969507</v>
      </c>
      <c r="AK114" s="17">
        <v>4.682763852266502E-2</v>
      </c>
      <c r="AL114" s="17">
        <v>3.6031148642633799E-2</v>
      </c>
      <c r="AM114" s="17">
        <v>6.6897548689290126E-2</v>
      </c>
      <c r="AN114" s="17">
        <v>1.0019798088605745</v>
      </c>
      <c r="AO114" s="17">
        <v>1.9065769098455783</v>
      </c>
      <c r="AP114" s="17">
        <v>25.229650964727544</v>
      </c>
      <c r="AQ114" s="17">
        <v>60.800239122936084</v>
      </c>
      <c r="AR114" s="17">
        <v>1.2960780504169771</v>
      </c>
      <c r="AS114" s="17">
        <v>3.7065028476272976</v>
      </c>
      <c r="AT114" s="17">
        <v>-1.0000000000000011</v>
      </c>
      <c r="AU114" s="17">
        <v>-1.0000000000000011</v>
      </c>
      <c r="AV114" s="17">
        <v>-0.42750057920609946</v>
      </c>
      <c r="AW114" s="17">
        <v>124.73801079736353</v>
      </c>
      <c r="AX114" s="17">
        <v>150.84754309533312</v>
      </c>
      <c r="AY114" s="17">
        <v>0.25366519176356661</v>
      </c>
      <c r="AZ114" s="17">
        <v>38.184177552727732</v>
      </c>
      <c r="BA114" s="22">
        <v>1576.2693892419072</v>
      </c>
      <c r="BB114" s="17"/>
      <c r="CU114" t="e">
        <v>#N/A</v>
      </c>
      <c r="CV114" t="e">
        <v>#N/A</v>
      </c>
    </row>
    <row r="115" spans="1:100" x14ac:dyDescent="0.25">
      <c r="A115">
        <v>236</v>
      </c>
      <c r="B115" t="s">
        <v>553</v>
      </c>
      <c r="C115" s="22">
        <v>3</v>
      </c>
      <c r="D115" s="17">
        <v>4.3296734930098832</v>
      </c>
      <c r="E115" s="17">
        <v>0.2400743467446747</v>
      </c>
      <c r="F115" s="17">
        <v>7.9778655401496756E-2</v>
      </c>
      <c r="G115" s="17">
        <v>0.12916790423816277</v>
      </c>
      <c r="H115" s="17">
        <v>0.44757817000814176</v>
      </c>
      <c r="I115" s="17">
        <v>0</v>
      </c>
      <c r="J115" s="17">
        <v>26.854690200488498</v>
      </c>
      <c r="K115" s="17">
        <v>0.44757817000814176</v>
      </c>
      <c r="L115" s="17">
        <v>-1.0000000000000031</v>
      </c>
      <c r="M115" s="17">
        <v>-1.0000000000000031</v>
      </c>
      <c r="N115" s="17">
        <v>8.9515634001628364</v>
      </c>
      <c r="O115" s="17">
        <v>31.313531597736564</v>
      </c>
      <c r="P115" s="17">
        <v>-0.24556532530530198</v>
      </c>
      <c r="Q115" s="17">
        <v>2.9118072941294275</v>
      </c>
      <c r="R115" s="17">
        <v>0.92811785423004522</v>
      </c>
      <c r="S115" s="17">
        <v>0.33333333333333443</v>
      </c>
      <c r="T115" s="17">
        <v>0.33333333333333443</v>
      </c>
      <c r="U115" s="17">
        <v>0.39665109284060313</v>
      </c>
      <c r="V115" s="17">
        <v>-3.4057277803546934E-2</v>
      </c>
      <c r="W115" s="17">
        <v>23.267292467823328</v>
      </c>
      <c r="X115" s="17">
        <v>1.6013492011996577</v>
      </c>
      <c r="Y115" s="17">
        <v>-1.0000000000000031</v>
      </c>
      <c r="Z115" s="17">
        <v>-1.0000000000000031</v>
      </c>
      <c r="AA115" s="17">
        <v>51.030329518549571</v>
      </c>
      <c r="AB115" s="17">
        <v>3.2870253802228924E-2</v>
      </c>
      <c r="AC115" s="17">
        <v>0.27069933204595675</v>
      </c>
      <c r="AD115" s="17">
        <v>0.23312879808173848</v>
      </c>
      <c r="AE115" s="17">
        <v>26.834919196496205</v>
      </c>
      <c r="AF115" s="17">
        <v>0.6875</v>
      </c>
      <c r="AG115" s="17">
        <v>-1.0000000000000031</v>
      </c>
      <c r="AH115" s="17">
        <v>-1.0000000000000031</v>
      </c>
      <c r="AI115" s="17">
        <v>5.1753351386054844E-4</v>
      </c>
      <c r="AJ115" s="17">
        <v>-3.4057277803546934E-2</v>
      </c>
      <c r="AK115" s="17">
        <v>-6.5361952119725834E-4</v>
      </c>
      <c r="AL115" s="17">
        <v>5.6870302656397129E-2</v>
      </c>
      <c r="AM115" s="17">
        <v>8.8906839211130281E-2</v>
      </c>
      <c r="AN115" s="17">
        <v>0.10489366894493718</v>
      </c>
      <c r="AO115" s="17">
        <v>2.21940288267227</v>
      </c>
      <c r="AP115" s="17">
        <v>2.9066932369054137</v>
      </c>
      <c r="AQ115" s="17">
        <v>50.12198266831183</v>
      </c>
      <c r="AR115" s="17">
        <v>1.0292604817037247</v>
      </c>
      <c r="AS115" s="17">
        <v>2.0489273712077996</v>
      </c>
      <c r="AT115" s="17">
        <v>-1.0000000000000031</v>
      </c>
      <c r="AU115" s="17">
        <v>-1.0000000000000031</v>
      </c>
      <c r="AV115" s="17">
        <v>1.0572857584682074</v>
      </c>
      <c r="AW115" s="17">
        <v>85.250554353191589</v>
      </c>
      <c r="AX115" s="17">
        <v>81.855177243114099</v>
      </c>
      <c r="AY115" s="17">
        <v>0.13587147055955356</v>
      </c>
      <c r="AZ115" s="17">
        <v>0.39292978568606052</v>
      </c>
      <c r="BA115" s="22">
        <v>1565.7099873867601</v>
      </c>
      <c r="BB115" s="17"/>
      <c r="CU115" t="e">
        <v>#N/A</v>
      </c>
      <c r="CV115" t="e">
        <v>#N/A</v>
      </c>
    </row>
    <row r="116" spans="1:100" x14ac:dyDescent="0.25">
      <c r="A116">
        <v>237</v>
      </c>
      <c r="B116" t="s">
        <v>554</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1489.8578362932953</v>
      </c>
      <c r="BB116" s="17"/>
      <c r="CU116" t="e">
        <v>#N/A</v>
      </c>
      <c r="CV116" t="e">
        <v>#N/A</v>
      </c>
    </row>
    <row r="117" spans="1:100" x14ac:dyDescent="0.25">
      <c r="A117">
        <v>238</v>
      </c>
      <c r="B117" t="s">
        <v>555</v>
      </c>
      <c r="C117" s="22">
        <v>3</v>
      </c>
      <c r="D117" s="17">
        <v>5.2860200200278467</v>
      </c>
      <c r="E117" s="17">
        <v>-8.6089697528720671E-2</v>
      </c>
      <c r="F117" s="17">
        <v>1.9424001949701044</v>
      </c>
      <c r="G117" s="17">
        <v>1.9145595044249022</v>
      </c>
      <c r="H117" s="17">
        <v>7.7148481703758362E-2</v>
      </c>
      <c r="I117" s="17">
        <v>0</v>
      </c>
      <c r="J117" s="17">
        <v>4.6289089022255014</v>
      </c>
      <c r="K117" s="17">
        <v>7.7148481703758362E-2</v>
      </c>
      <c r="L117" s="17">
        <v>-0.99999999999999811</v>
      </c>
      <c r="M117" s="17">
        <v>-0.99999999999999811</v>
      </c>
      <c r="N117" s="17">
        <v>1.5429696340751677</v>
      </c>
      <c r="O117" s="17">
        <v>11.829488426678267</v>
      </c>
      <c r="P117" s="17">
        <v>1.9486954097198974</v>
      </c>
      <c r="Q117" s="17">
        <v>3.4410388375915688</v>
      </c>
      <c r="R117" s="17">
        <v>1.1894828359904364</v>
      </c>
      <c r="S117" s="17">
        <v>0.33333333333333259</v>
      </c>
      <c r="T117" s="17">
        <v>0.33333333333333259</v>
      </c>
      <c r="U117" s="17">
        <v>0.32628773528795252</v>
      </c>
      <c r="V117" s="17">
        <v>2.9905228317080011E-2</v>
      </c>
      <c r="W117" s="17">
        <v>37.828445942717572</v>
      </c>
      <c r="X117" s="17">
        <v>2.0741004960171976</v>
      </c>
      <c r="Y117" s="17">
        <v>-0.99999999999999811</v>
      </c>
      <c r="Z117" s="17">
        <v>-0.99999999999999811</v>
      </c>
      <c r="AA117" s="17">
        <v>62.563718176302935</v>
      </c>
      <c r="AB117" s="17">
        <v>8.8920336741805009E-2</v>
      </c>
      <c r="AC117" s="17">
        <v>0.22005101055632031</v>
      </c>
      <c r="AD117" s="17">
        <v>0.16194444065377425</v>
      </c>
      <c r="AE117" s="17">
        <v>23.545789397594966</v>
      </c>
      <c r="AF117" s="17">
        <v>0.75</v>
      </c>
      <c r="AG117" s="17">
        <v>-0.99999999999999811</v>
      </c>
      <c r="AH117" s="17">
        <v>-0.99999999999999811</v>
      </c>
      <c r="AI117" s="17">
        <v>4.5892302260036044E-3</v>
      </c>
      <c r="AJ117" s="17">
        <v>2.9905228317080011E-2</v>
      </c>
      <c r="AK117" s="17">
        <v>0.12899833810095973</v>
      </c>
      <c r="AL117" s="17">
        <v>0.12465608040548252</v>
      </c>
      <c r="AM117" s="17">
        <v>-9.2004381548676795E-2</v>
      </c>
      <c r="AN117" s="17">
        <v>-9.1039220496456547E-2</v>
      </c>
      <c r="AO117" s="17">
        <v>-1.6551178482121212</v>
      </c>
      <c r="AP117" s="17">
        <v>-1.6527001103840004</v>
      </c>
      <c r="AQ117" s="17">
        <v>42.457354844943069</v>
      </c>
      <c r="AR117" s="17">
        <v>1.0228596302716975</v>
      </c>
      <c r="AS117" s="17">
        <v>2.1512489777209538</v>
      </c>
      <c r="AT117" s="17">
        <v>-0.99999999999999811</v>
      </c>
      <c r="AU117" s="17">
        <v>-0.99999999999999811</v>
      </c>
      <c r="AV117" s="17">
        <v>3.1040423404153383</v>
      </c>
      <c r="AW117" s="17">
        <v>72.740506492597234</v>
      </c>
      <c r="AX117" s="17">
        <v>75.822813928825241</v>
      </c>
      <c r="AY117" s="17">
        <v>-0.18108767162663728</v>
      </c>
      <c r="AZ117" s="17">
        <v>-54.501859598355338</v>
      </c>
      <c r="BA117" s="22">
        <v>1467.1188118654018</v>
      </c>
      <c r="BB117" s="17"/>
      <c r="CU117" t="e">
        <v>#N/A</v>
      </c>
      <c r="CV117" t="e">
        <v>#N/A</v>
      </c>
    </row>
    <row r="118" spans="1:100" x14ac:dyDescent="0.25">
      <c r="A118">
        <v>240</v>
      </c>
      <c r="B118" t="s">
        <v>556</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557</v>
      </c>
      <c r="C119" s="22">
        <v>3</v>
      </c>
      <c r="D119" s="17">
        <v>5.0829467835962872</v>
      </c>
      <c r="E119" s="17">
        <v>-2.1205964124323406E-3</v>
      </c>
      <c r="F119" s="17">
        <v>-0.38014004880718266</v>
      </c>
      <c r="G119" s="17">
        <v>-0.35841992229706349</v>
      </c>
      <c r="H119" s="17">
        <v>0.24288906591078635</v>
      </c>
      <c r="I119" s="17">
        <v>0</v>
      </c>
      <c r="J119" s="17">
        <v>14.57334395464718</v>
      </c>
      <c r="K119" s="17">
        <v>0.24288906591078635</v>
      </c>
      <c r="L119" s="17">
        <v>-0.99999999999999845</v>
      </c>
      <c r="M119" s="17">
        <v>-0.99999999999999845</v>
      </c>
      <c r="N119" s="17">
        <v>4.857781318215725</v>
      </c>
      <c r="O119" s="17">
        <v>19.297870815946396</v>
      </c>
      <c r="P119" s="17">
        <v>3.770466029926836</v>
      </c>
      <c r="Q119" s="17">
        <v>0.1649513034492934</v>
      </c>
      <c r="R119" s="17">
        <v>0.4098960444789973</v>
      </c>
      <c r="S119" s="17">
        <v>0.33333333333333265</v>
      </c>
      <c r="T119" s="17">
        <v>0.30565826403635521</v>
      </c>
      <c r="U119" s="17">
        <v>0.44473374428678875</v>
      </c>
      <c r="V119" s="17">
        <v>8.53344789567827E-2</v>
      </c>
      <c r="W119" s="17">
        <v>37.046830188098895</v>
      </c>
      <c r="X119" s="17">
        <v>2.6593693130497762</v>
      </c>
      <c r="Y119" s="17">
        <v>-0.99999999999999845</v>
      </c>
      <c r="Z119" s="17">
        <v>-0.99999999999999845</v>
      </c>
      <c r="AA119" s="17">
        <v>83.496614934822361</v>
      </c>
      <c r="AB119" s="17">
        <v>0.45962962846986949</v>
      </c>
      <c r="AC119" s="17">
        <v>-3.8982501776369805E-2</v>
      </c>
      <c r="AD119" s="17">
        <v>0.50015064735138903</v>
      </c>
      <c r="AE119" s="17">
        <v>46.039888702244397</v>
      </c>
      <c r="AF119" s="17">
        <v>0.82352941176470584</v>
      </c>
      <c r="AG119" s="17">
        <v>-0.99999999999999845</v>
      </c>
      <c r="AH119" s="17">
        <v>-0.99999999999999845</v>
      </c>
      <c r="AI119" s="17">
        <v>-2.8415407366705933E-2</v>
      </c>
      <c r="AJ119" s="17">
        <v>8.53344789567827E-2</v>
      </c>
      <c r="AK119" s="17">
        <v>3.4253111551803869E-2</v>
      </c>
      <c r="AL119" s="17">
        <v>-0.15626283478953798</v>
      </c>
      <c r="AM119" s="17">
        <v>7.0792714210166752E-2</v>
      </c>
      <c r="AN119" s="17">
        <v>0.40382909034984332</v>
      </c>
      <c r="AO119" s="17">
        <v>1.941083413013188</v>
      </c>
      <c r="AP119" s="17">
        <v>9.3144130847983906</v>
      </c>
      <c r="AQ119" s="17">
        <v>51.620174142746109</v>
      </c>
      <c r="AR119" s="17">
        <v>1.1690598206132596</v>
      </c>
      <c r="AS119" s="17">
        <v>2.9022583789605632</v>
      </c>
      <c r="AT119" s="17">
        <v>-0.99999999999999845</v>
      </c>
      <c r="AU119" s="17">
        <v>-0.99999999999999845</v>
      </c>
      <c r="AV119" s="17">
        <v>5.1476122181933787E-2</v>
      </c>
      <c r="AW119" s="17">
        <v>112.10889883556715</v>
      </c>
      <c r="AX119" s="17">
        <v>120.07403858391129</v>
      </c>
      <c r="AY119" s="17">
        <v>0.51159476230549339</v>
      </c>
      <c r="AZ119" s="17">
        <v>61.969116150613061</v>
      </c>
      <c r="BA119" s="22">
        <v>1522.3137546287671</v>
      </c>
      <c r="CU119" t="e">
        <v>#N/A</v>
      </c>
      <c r="CV119" t="e">
        <v>#N/A</v>
      </c>
    </row>
    <row r="120" spans="1:100" x14ac:dyDescent="0.25">
      <c r="A120">
        <v>245</v>
      </c>
      <c r="B120" t="s">
        <v>558</v>
      </c>
      <c r="C120" s="22">
        <v>3</v>
      </c>
      <c r="D120" s="17">
        <v>5.404791887403686</v>
      </c>
      <c r="E120" s="17">
        <v>2.7390618507719928</v>
      </c>
      <c r="F120" s="17">
        <v>-0.5846410878916648</v>
      </c>
      <c r="G120" s="17">
        <v>0.17064481630406725</v>
      </c>
      <c r="H120" s="17">
        <v>0.2804475163223818</v>
      </c>
      <c r="I120" s="17">
        <v>0</v>
      </c>
      <c r="J120" s="17">
        <v>16.826850979342904</v>
      </c>
      <c r="K120" s="17">
        <v>0.2804475163223818</v>
      </c>
      <c r="L120" s="17">
        <v>-1.0000000000000004</v>
      </c>
      <c r="M120" s="17">
        <v>-1.0000000000000004</v>
      </c>
      <c r="N120" s="17">
        <v>5.6089503264476326</v>
      </c>
      <c r="O120" s="17">
        <v>22.402287683050655</v>
      </c>
      <c r="P120" s="17">
        <v>7.9206386544238594</v>
      </c>
      <c r="Q120" s="17">
        <v>-0.87847493714967517</v>
      </c>
      <c r="R120" s="17">
        <v>0.51860994713322883</v>
      </c>
      <c r="S120" s="17">
        <v>0.33333333333333354</v>
      </c>
      <c r="T120" s="17">
        <v>0.33333333333333354</v>
      </c>
      <c r="U120" s="17">
        <v>0.342797253681903</v>
      </c>
      <c r="V120" s="17">
        <v>-0.1350682096555636</v>
      </c>
      <c r="W120" s="17">
        <v>23.757927774824982</v>
      </c>
      <c r="X120" s="17">
        <v>0.94699890713851498</v>
      </c>
      <c r="Y120" s="17">
        <v>-1.0000000000000004</v>
      </c>
      <c r="Z120" s="17">
        <v>-1.0000000000000004</v>
      </c>
      <c r="AA120" s="17">
        <v>52.985197499181162</v>
      </c>
      <c r="AB120" s="17">
        <v>8.7665355751996354E-2</v>
      </c>
      <c r="AC120" s="17">
        <v>0.31029000166527348</v>
      </c>
      <c r="AD120" s="17">
        <v>0.17621783812718844</v>
      </c>
      <c r="AE120" s="17">
        <v>28.708659777222923</v>
      </c>
      <c r="AF120" s="17">
        <v>0.58823529411764708</v>
      </c>
      <c r="AG120" s="17">
        <v>-1.0000000000000004</v>
      </c>
      <c r="AH120" s="17">
        <v>-1.0000000000000004</v>
      </c>
      <c r="AI120" s="17">
        <v>-5.4127676285345514E-3</v>
      </c>
      <c r="AJ120" s="17">
        <v>-0.1350682096555636</v>
      </c>
      <c r="AK120" s="17">
        <v>-0.11976371323711474</v>
      </c>
      <c r="AL120" s="17">
        <v>0.10279610563789016</v>
      </c>
      <c r="AM120" s="17">
        <v>5.2999974073956402E-2</v>
      </c>
      <c r="AN120" s="17">
        <v>3.4774266818597549E-2</v>
      </c>
      <c r="AO120" s="17">
        <v>0.72618078566333621</v>
      </c>
      <c r="AP120" s="17">
        <v>1.3833371986543894</v>
      </c>
      <c r="AQ120" s="17">
        <v>40.584778754167885</v>
      </c>
      <c r="AR120" s="17">
        <v>0.87439571069300626</v>
      </c>
      <c r="AS120" s="17">
        <v>1.2274464234608966</v>
      </c>
      <c r="AT120" s="17">
        <v>-1.0000000000000004</v>
      </c>
      <c r="AU120" s="17">
        <v>-1.0000000000000004</v>
      </c>
      <c r="AV120" s="17">
        <v>0.68925476343729619</v>
      </c>
      <c r="AW120" s="17">
        <v>76.770822380886202</v>
      </c>
      <c r="AX120" s="17">
        <v>63.155746062759128</v>
      </c>
      <c r="AY120" s="17">
        <v>-9.8119555223022785E-3</v>
      </c>
      <c r="AZ120" s="17">
        <v>-42.694431723056375</v>
      </c>
      <c r="BA120" s="22">
        <v>1427.6799776767418</v>
      </c>
      <c r="CU120" t="e">
        <v>#N/A</v>
      </c>
      <c r="CV120" t="e">
        <v>#N/A</v>
      </c>
    </row>
    <row r="121" spans="1:100" x14ac:dyDescent="0.25">
      <c r="A121">
        <v>246</v>
      </c>
      <c r="B121" t="s">
        <v>559</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560</v>
      </c>
      <c r="C122" s="22">
        <v>3</v>
      </c>
      <c r="D122" s="17">
        <v>4.8660205657013886</v>
      </c>
      <c r="E122" s="17">
        <v>-1.3765423403395718E-2</v>
      </c>
      <c r="F122" s="17">
        <v>0.34186825464198878</v>
      </c>
      <c r="G122" s="17">
        <v>0.33720825568363377</v>
      </c>
      <c r="H122" s="17">
        <v>0.1525041290273389</v>
      </c>
      <c r="I122" s="17">
        <v>0</v>
      </c>
      <c r="J122" s="17">
        <v>9.1502477416403298</v>
      </c>
      <c r="K122" s="17">
        <v>0.1525041290273389</v>
      </c>
      <c r="L122" s="17">
        <v>-1.0000000000000004</v>
      </c>
      <c r="M122" s="17">
        <v>-1.0000000000000004</v>
      </c>
      <c r="N122" s="17">
        <v>3.0500825805467779</v>
      </c>
      <c r="O122" s="17">
        <v>14.35347656302535</v>
      </c>
      <c r="P122" s="17">
        <v>-0.84913842907882475</v>
      </c>
      <c r="Q122" s="17">
        <v>4.0087215319945457</v>
      </c>
      <c r="R122" s="17">
        <v>1.097683615115963</v>
      </c>
      <c r="S122" s="17">
        <v>0.33333333333333326</v>
      </c>
      <c r="T122" s="17">
        <v>0.34991120488098715</v>
      </c>
      <c r="U122" s="17">
        <v>0.42448765817535039</v>
      </c>
      <c r="V122" s="17">
        <v>-4.6815395411339597E-2</v>
      </c>
      <c r="W122" s="17">
        <v>36.336506878039714</v>
      </c>
      <c r="X122" s="17">
        <v>1.9643765409680005</v>
      </c>
      <c r="Y122" s="17">
        <v>-1.0000000000000004</v>
      </c>
      <c r="Z122" s="17">
        <v>-1.0000000000000004</v>
      </c>
      <c r="AA122" s="17">
        <v>74.711861531330527</v>
      </c>
      <c r="AB122" s="17">
        <v>0.38881610056969595</v>
      </c>
      <c r="AC122" s="17">
        <v>0.2530595434458503</v>
      </c>
      <c r="AD122" s="17">
        <v>0.10367777674795084</v>
      </c>
      <c r="AE122" s="17">
        <v>37.277671038174837</v>
      </c>
      <c r="AF122" s="17">
        <v>0.76470588235294112</v>
      </c>
      <c r="AG122" s="17">
        <v>-1.0000000000000004</v>
      </c>
      <c r="AH122" s="17">
        <v>-1.0000000000000004</v>
      </c>
      <c r="AI122" s="17">
        <v>6.8157448065709544E-2</v>
      </c>
      <c r="AJ122" s="17">
        <v>-4.6815395411339597E-2</v>
      </c>
      <c r="AK122" s="17">
        <v>0.15304435166495056</v>
      </c>
      <c r="AL122" s="17">
        <v>-0.1821121915650605</v>
      </c>
      <c r="AM122" s="17">
        <v>-8.0582610299667415E-3</v>
      </c>
      <c r="AN122" s="17">
        <v>7.7098028245913885E-2</v>
      </c>
      <c r="AO122" s="17">
        <v>0.56376523257558464</v>
      </c>
      <c r="AP122" s="17">
        <v>1.0168897483225448</v>
      </c>
      <c r="AQ122" s="17">
        <v>45.486754619680049</v>
      </c>
      <c r="AR122" s="17">
        <v>1.0609168009783316</v>
      </c>
      <c r="AS122" s="17">
        <v>2.1168806699953406</v>
      </c>
      <c r="AT122" s="17">
        <v>-1.0000000000000004</v>
      </c>
      <c r="AU122" s="17">
        <v>-1.0000000000000004</v>
      </c>
      <c r="AV122" s="17">
        <v>1.4348918707995963</v>
      </c>
      <c r="AW122" s="17">
        <v>90.082227842678407</v>
      </c>
      <c r="AX122" s="17">
        <v>86.763837262858672</v>
      </c>
      <c r="AY122" s="17">
        <v>0.41819087250090486</v>
      </c>
      <c r="AZ122" s="17">
        <v>39.989781126937352</v>
      </c>
      <c r="BA122" s="22">
        <v>1504.6910538800353</v>
      </c>
      <c r="CU122" t="e">
        <v>#N/A</v>
      </c>
      <c r="CV122" t="e">
        <v>#N/A</v>
      </c>
    </row>
    <row r="123" spans="1:100" x14ac:dyDescent="0.25">
      <c r="A123">
        <v>250</v>
      </c>
      <c r="B123" t="s">
        <v>561</v>
      </c>
      <c r="C123" s="22">
        <v>3</v>
      </c>
      <c r="D123" s="17">
        <v>5.2425089115021315</v>
      </c>
      <c r="E123" s="17">
        <v>-0.33921038285319655</v>
      </c>
      <c r="F123" s="17">
        <v>-1.9536258049837885E-3</v>
      </c>
      <c r="G123" s="17">
        <v>-0.12061376533846274</v>
      </c>
      <c r="H123" s="17">
        <v>0.34373713097710429</v>
      </c>
      <c r="I123" s="17">
        <v>0</v>
      </c>
      <c r="J123" s="17">
        <v>20.624227858626242</v>
      </c>
      <c r="K123" s="17">
        <v>0.34373713097710429</v>
      </c>
      <c r="L123" s="17">
        <v>-1</v>
      </c>
      <c r="M123" s="17">
        <v>-1</v>
      </c>
      <c r="N123" s="17">
        <v>6.8747426195420838</v>
      </c>
      <c r="O123" s="17">
        <v>25.746123004789926</v>
      </c>
      <c r="P123" s="17">
        <v>0.96066126551835374</v>
      </c>
      <c r="Q123" s="17">
        <v>0.75463163269480704</v>
      </c>
      <c r="R123" s="17">
        <v>0.31332968491725172</v>
      </c>
      <c r="S123" s="17">
        <v>0.32578839935664922</v>
      </c>
      <c r="T123" s="17">
        <v>0.37018379405658314</v>
      </c>
      <c r="U123" s="17">
        <v>0.41344040464050907</v>
      </c>
      <c r="V123" s="17">
        <v>6.0089783492446709E-2</v>
      </c>
      <c r="W123" s="17">
        <v>33.030610022763355</v>
      </c>
      <c r="X123" s="17">
        <v>2.3998841088621017</v>
      </c>
      <c r="Y123" s="17">
        <v>-1</v>
      </c>
      <c r="Z123" s="17">
        <v>-1</v>
      </c>
      <c r="AA123" s="17">
        <v>99.539997069156925</v>
      </c>
      <c r="AB123" s="17">
        <v>0.4400843320965841</v>
      </c>
      <c r="AC123" s="17">
        <v>0.63559666211497412</v>
      </c>
      <c r="AD123" s="17">
        <v>0.24824015301796876</v>
      </c>
      <c r="AE123" s="17">
        <v>66.196057361476363</v>
      </c>
      <c r="AF123" s="17">
        <v>0.84615384615384615</v>
      </c>
      <c r="AG123" s="17">
        <v>-1</v>
      </c>
      <c r="AH123" s="17">
        <v>-1</v>
      </c>
      <c r="AI123" s="17">
        <v>0</v>
      </c>
      <c r="AJ123" s="17">
        <v>6.0089783492446709E-2</v>
      </c>
      <c r="AK123" s="17">
        <v>-0.1894093799656581</v>
      </c>
      <c r="AL123" s="17">
        <v>0.24359197125390608</v>
      </c>
      <c r="AM123" s="17">
        <v>0.11044709737110871</v>
      </c>
      <c r="AN123" s="17">
        <v>-0.31375581023708465</v>
      </c>
      <c r="AO123" s="17">
        <v>1.8141305344494263</v>
      </c>
      <c r="AP123" s="17">
        <v>-6.6259353996575863</v>
      </c>
      <c r="AQ123" s="17">
        <v>53.654837881389611</v>
      </c>
      <c r="AR123" s="17">
        <v>1.1695023815461891</v>
      </c>
      <c r="AS123" s="17">
        <v>2.7436212398392086</v>
      </c>
      <c r="AT123" s="17">
        <v>-1</v>
      </c>
      <c r="AU123" s="17">
        <v>-1</v>
      </c>
      <c r="AV123" s="17">
        <v>0.19271591957878909</v>
      </c>
      <c r="AW123" s="17">
        <v>118.66018467428927</v>
      </c>
      <c r="AX123" s="17">
        <v>124.66916302353397</v>
      </c>
      <c r="AY123" s="17">
        <v>0.56405539440910513</v>
      </c>
      <c r="AZ123" s="17">
        <v>74.872289064473605</v>
      </c>
      <c r="BA123" s="22">
        <v>1580.9006790697811</v>
      </c>
      <c r="CU123" t="e">
        <v>#N/A</v>
      </c>
      <c r="CV123" t="e">
        <v>#N/A</v>
      </c>
    </row>
    <row r="124" spans="1:100" x14ac:dyDescent="0.25">
      <c r="A124">
        <v>253</v>
      </c>
      <c r="B124" t="s">
        <v>562</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563</v>
      </c>
      <c r="C125" s="22">
        <v>3</v>
      </c>
      <c r="D125" s="17">
        <v>3.6498737073940535</v>
      </c>
      <c r="E125" s="17">
        <v>-0.70016497823824797</v>
      </c>
      <c r="F125" s="17">
        <v>30.030507072868119</v>
      </c>
      <c r="G125" s="17">
        <v>29.829270188598294</v>
      </c>
      <c r="H125" s="17">
        <v>0.54351169909197206</v>
      </c>
      <c r="I125" s="17">
        <v>0</v>
      </c>
      <c r="J125" s="17">
        <v>32.610701945518322</v>
      </c>
      <c r="K125" s="17">
        <v>0.54351169909197206</v>
      </c>
      <c r="L125" s="17">
        <v>-1.0000000000000002</v>
      </c>
      <c r="M125" s="17">
        <v>-1.0000000000000002</v>
      </c>
      <c r="N125" s="17">
        <v>10.870233981839448</v>
      </c>
      <c r="O125" s="17">
        <v>66.089845841510666</v>
      </c>
      <c r="P125" s="17">
        <v>-1.3073679635718118</v>
      </c>
      <c r="Q125" s="17">
        <v>51.424774329731299</v>
      </c>
      <c r="R125" s="17">
        <v>16.790894296322808</v>
      </c>
      <c r="S125" s="17">
        <v>0.34733935269899036</v>
      </c>
      <c r="T125" s="17">
        <v>0.33833083453095508</v>
      </c>
      <c r="U125" s="17">
        <v>0.22945236471539268</v>
      </c>
      <c r="V125" s="17">
        <v>0.23503934765825066</v>
      </c>
      <c r="W125" s="17">
        <v>24.266008020464682</v>
      </c>
      <c r="X125" s="17">
        <v>2.4752015341466711</v>
      </c>
      <c r="Y125" s="17">
        <v>-1.0000000000000002</v>
      </c>
      <c r="Z125" s="17">
        <v>-1.0000000000000002</v>
      </c>
      <c r="AA125" s="17">
        <v>108.38001358286421</v>
      </c>
      <c r="AB125" s="17">
        <v>0.642737048685457</v>
      </c>
      <c r="AC125" s="17">
        <v>0.21523074052785146</v>
      </c>
      <c r="AD125" s="17">
        <v>0.48849443610822529</v>
      </c>
      <c r="AE125" s="17">
        <v>67.323111266076708</v>
      </c>
      <c r="AF125" s="17">
        <v>1</v>
      </c>
      <c r="AG125" s="17">
        <v>-1.0000000000000002</v>
      </c>
      <c r="AH125" s="17">
        <v>-1.0000000000000002</v>
      </c>
      <c r="AI125" s="17">
        <v>0.98135285231082336</v>
      </c>
      <c r="AJ125" s="17">
        <v>0.23503934765825066</v>
      </c>
      <c r="AK125" s="17">
        <v>-5.7514734087247034E-2</v>
      </c>
      <c r="AL125" s="17">
        <v>-3.16681556519837E-2</v>
      </c>
      <c r="AM125" s="17">
        <v>0.40335355651403321</v>
      </c>
      <c r="AN125" s="17">
        <v>0.28867522624093683</v>
      </c>
      <c r="AO125" s="17">
        <v>9.7962652424146039</v>
      </c>
      <c r="AP125" s="17">
        <v>7.058539877763506</v>
      </c>
      <c r="AQ125" s="17">
        <v>56.876709965983011</v>
      </c>
      <c r="AR125" s="17">
        <v>1.1501618996035896</v>
      </c>
      <c r="AS125" s="17">
        <v>3.0187132332386444</v>
      </c>
      <c r="AT125" s="17">
        <v>-1.0000000000000002</v>
      </c>
      <c r="AU125" s="17">
        <v>-1.0000000000000002</v>
      </c>
      <c r="AV125" s="17">
        <v>46.620164484921077</v>
      </c>
      <c r="AW125" s="17">
        <v>181.52839930213838</v>
      </c>
      <c r="AX125" s="17">
        <v>224.65939111417993</v>
      </c>
      <c r="AY125" s="17">
        <v>0.56085893570695089</v>
      </c>
      <c r="AZ125" s="17">
        <v>137.27885203217068</v>
      </c>
      <c r="BA125" s="22">
        <v>1883.1840877044963</v>
      </c>
      <c r="CU125" t="e">
        <v>#N/A</v>
      </c>
      <c r="CV125" t="e">
        <v>#N/A</v>
      </c>
    </row>
    <row r="126" spans="1:100" x14ac:dyDescent="0.25">
      <c r="A126">
        <v>256</v>
      </c>
      <c r="B126" t="s">
        <v>564</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565</v>
      </c>
      <c r="C127" s="22">
        <v>3</v>
      </c>
      <c r="D127" s="17">
        <v>5.1654805484577766</v>
      </c>
      <c r="E127" s="17">
        <v>0.21055973628623653</v>
      </c>
      <c r="F127" s="17">
        <v>-0.29556480818766695</v>
      </c>
      <c r="G127" s="17">
        <v>-0.19325872351073572</v>
      </c>
      <c r="H127" s="17">
        <v>-0.2919689931800582</v>
      </c>
      <c r="I127" s="17">
        <v>-4.4895014560820505E-3</v>
      </c>
      <c r="J127" s="17">
        <v>-17.787509678168423</v>
      </c>
      <c r="K127" s="17">
        <v>-0.29645849463614027</v>
      </c>
      <c r="L127" s="17">
        <v>-1.0000000000000018</v>
      </c>
      <c r="M127" s="17">
        <v>-1.0000000000000018</v>
      </c>
      <c r="N127" s="17">
        <v>-5.9291698927228085</v>
      </c>
      <c r="O127" s="17">
        <v>-12.815287853221378</v>
      </c>
      <c r="P127" s="17">
        <v>-0.26129109465661249</v>
      </c>
      <c r="Q127" s="17">
        <v>-1.2170819913041404</v>
      </c>
      <c r="R127" s="17">
        <v>-0.46441787567771725</v>
      </c>
      <c r="S127" s="17">
        <v>0.33333333333333376</v>
      </c>
      <c r="T127" s="17">
        <v>0.35411013146424414</v>
      </c>
      <c r="U127" s="17">
        <v>0.23574401482902546</v>
      </c>
      <c r="V127" s="17">
        <v>-2.6267100196738953E-3</v>
      </c>
      <c r="W127" s="17">
        <v>48.680770569722768</v>
      </c>
      <c r="X127" s="17">
        <v>1.9318945567626875</v>
      </c>
      <c r="Y127" s="17">
        <v>-1.0000000000000018</v>
      </c>
      <c r="Z127" s="17">
        <v>-1.0000000000000018</v>
      </c>
      <c r="AA127" s="17">
        <v>100.33114943662773</v>
      </c>
      <c r="AB127" s="17">
        <v>0.17069611206758689</v>
      </c>
      <c r="AC127" s="17">
        <v>0.44582285221272644</v>
      </c>
      <c r="AD127" s="17">
        <v>0.42577697057133995</v>
      </c>
      <c r="AE127" s="17">
        <v>52.114796742582669</v>
      </c>
      <c r="AF127" s="17">
        <v>0.88888888888888884</v>
      </c>
      <c r="AG127" s="17">
        <v>-1.0000000000000018</v>
      </c>
      <c r="AH127" s="17">
        <v>-1.0000000000000018</v>
      </c>
      <c r="AI127" s="17">
        <v>0</v>
      </c>
      <c r="AJ127" s="17">
        <v>-2.6267100196738953E-3</v>
      </c>
      <c r="AK127" s="17">
        <v>0.16301676114141486</v>
      </c>
      <c r="AL127" s="17">
        <v>-0.27219192273577797</v>
      </c>
      <c r="AM127" s="17">
        <v>-8.7150676258747201E-2</v>
      </c>
      <c r="AN127" s="17">
        <v>0.96213810375663622</v>
      </c>
      <c r="AO127" s="17">
        <v>-1.3636831007616064</v>
      </c>
      <c r="AP127" s="17">
        <v>22.692492980237013</v>
      </c>
      <c r="AQ127" s="17">
        <v>30.89326089155437</v>
      </c>
      <c r="AR127" s="17">
        <v>0.92056076960692956</v>
      </c>
      <c r="AS127" s="17">
        <v>1.6354360621265478</v>
      </c>
      <c r="AT127" s="17">
        <v>-1.0000000000000018</v>
      </c>
      <c r="AU127" s="17">
        <v>-1.0000000000000018</v>
      </c>
      <c r="AV127" s="17">
        <v>-0.65767659918845289</v>
      </c>
      <c r="AW127" s="17">
        <v>110.20835456364331</v>
      </c>
      <c r="AX127" s="17">
        <v>109.94568356167589</v>
      </c>
      <c r="AY127" s="17">
        <v>0.46276658447797037</v>
      </c>
      <c r="AZ127" s="17">
        <v>57.773996594562576</v>
      </c>
      <c r="BA127" s="22">
        <v>1602.4048648197404</v>
      </c>
      <c r="CU127" t="e">
        <v>#N/A</v>
      </c>
      <c r="CV127" t="e">
        <v>#N/A</v>
      </c>
    </row>
    <row r="128" spans="1:100" x14ac:dyDescent="0.25">
      <c r="A128">
        <v>265</v>
      </c>
      <c r="B128" t="s">
        <v>566</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1316.4976109208578</v>
      </c>
      <c r="CU128" t="e">
        <v>#N/A</v>
      </c>
      <c r="CV128" t="e">
        <v>#N/A</v>
      </c>
    </row>
    <row r="129" spans="1:100" x14ac:dyDescent="0.25">
      <c r="A129">
        <v>269</v>
      </c>
      <c r="B129" t="s">
        <v>567</v>
      </c>
      <c r="C129" s="22">
        <v>3</v>
      </c>
      <c r="D129" s="17">
        <v>6.059012542303396</v>
      </c>
      <c r="E129" s="17">
        <v>-0.41854529223262116</v>
      </c>
      <c r="F129" s="17">
        <v>1.2998565662814641</v>
      </c>
      <c r="G129" s="17">
        <v>1.1981788647104277</v>
      </c>
      <c r="H129" s="17">
        <v>0.69024668633480324</v>
      </c>
      <c r="I129" s="17">
        <v>0</v>
      </c>
      <c r="J129" s="17">
        <v>41.414801180088197</v>
      </c>
      <c r="K129" s="17">
        <v>0.69024668633480324</v>
      </c>
      <c r="L129" s="17">
        <v>-1.0000000000000013</v>
      </c>
      <c r="M129" s="17">
        <v>-1.0000000000000013</v>
      </c>
      <c r="N129" s="17">
        <v>13.804933726696062</v>
      </c>
      <c r="O129" s="17">
        <v>48.671992587102032</v>
      </c>
      <c r="P129" s="17">
        <v>-0.43790652504084659</v>
      </c>
      <c r="Q129" s="17">
        <v>15.817995172907008</v>
      </c>
      <c r="R129" s="17">
        <v>5.052676541932775</v>
      </c>
      <c r="S129" s="17">
        <v>0.33333333333333387</v>
      </c>
      <c r="T129" s="17">
        <v>0.33333333333333387</v>
      </c>
      <c r="U129" s="17">
        <v>0.36931903288927559</v>
      </c>
      <c r="V129" s="17">
        <v>2.9236153464449882E-2</v>
      </c>
      <c r="W129" s="17">
        <v>14.99900666742359</v>
      </c>
      <c r="X129" s="17">
        <v>1.6291130326756651</v>
      </c>
      <c r="Y129" s="17">
        <v>-1.0000000000000013</v>
      </c>
      <c r="Z129" s="17">
        <v>-1.0000000000000013</v>
      </c>
      <c r="AA129" s="17">
        <v>50.48028051945505</v>
      </c>
      <c r="AB129" s="17">
        <v>0.15543003286485782</v>
      </c>
      <c r="AC129" s="17">
        <v>0.25715040396564248</v>
      </c>
      <c r="AD129" s="17">
        <v>0.19599150937147386</v>
      </c>
      <c r="AE129" s="17">
        <v>30.428597310098688</v>
      </c>
      <c r="AF129" s="17">
        <v>0.58333333333333337</v>
      </c>
      <c r="AG129" s="17">
        <v>-1.0000000000000013</v>
      </c>
      <c r="AH129" s="17">
        <v>-1.0000000000000013</v>
      </c>
      <c r="AI129" s="17">
        <v>-2.742907433681939E-2</v>
      </c>
      <c r="AJ129" s="17">
        <v>2.9236153464449882E-2</v>
      </c>
      <c r="AK129" s="17">
        <v>1.4222990496837798E-3</v>
      </c>
      <c r="AL129" s="17">
        <v>8.2339902351248925E-2</v>
      </c>
      <c r="AM129" s="17">
        <v>-8.5792890918580278E-2</v>
      </c>
      <c r="AN129" s="17">
        <v>8.9204320087091948E-2</v>
      </c>
      <c r="AO129" s="17">
        <v>-2.1377107777160895</v>
      </c>
      <c r="AP129" s="17">
        <v>2.6418075139335429</v>
      </c>
      <c r="AQ129" s="17">
        <v>56.413807847511769</v>
      </c>
      <c r="AR129" s="17">
        <v>1.065221853020393</v>
      </c>
      <c r="AS129" s="17">
        <v>2.3193597190104693</v>
      </c>
      <c r="AT129" s="17">
        <v>-1.0000000000000013</v>
      </c>
      <c r="AU129" s="17">
        <v>-1.0000000000000013</v>
      </c>
      <c r="AV129" s="17">
        <v>6.2508554066432023</v>
      </c>
      <c r="AW129" s="17">
        <v>101.7940806204906</v>
      </c>
      <c r="AX129" s="17">
        <v>104.16911448019921</v>
      </c>
      <c r="AY129" s="17">
        <v>0.21832105717585068</v>
      </c>
      <c r="AZ129" s="17">
        <v>42.140249415483815</v>
      </c>
      <c r="BA129" s="22">
        <v>1533.7332613514097</v>
      </c>
      <c r="CU129" t="e">
        <v>#N/A</v>
      </c>
      <c r="CV129" t="e">
        <v>#N/A</v>
      </c>
    </row>
    <row r="130" spans="1:100" x14ac:dyDescent="0.25">
      <c r="A130">
        <v>271</v>
      </c>
      <c r="B130" t="s">
        <v>568</v>
      </c>
      <c r="C130" s="22">
        <v>3</v>
      </c>
      <c r="D130" s="17">
        <v>3.8153021611237081</v>
      </c>
      <c r="E130" s="17">
        <v>-0.84354301205348703</v>
      </c>
      <c r="F130" s="17">
        <v>0.18617774074737345</v>
      </c>
      <c r="G130" s="17">
        <v>-0.10872650500714562</v>
      </c>
      <c r="H130" s="17">
        <v>-0.18841129753136704</v>
      </c>
      <c r="I130" s="17">
        <v>-2.1941503803186895E-3</v>
      </c>
      <c r="J130" s="17">
        <v>-11.436326874701152</v>
      </c>
      <c r="K130" s="17">
        <v>-0.19060544791168577</v>
      </c>
      <c r="L130" s="17">
        <v>-0.99999999999999944</v>
      </c>
      <c r="M130" s="17">
        <v>-0.99999999999999944</v>
      </c>
      <c r="N130" s="17">
        <v>-3.8121089582337131</v>
      </c>
      <c r="O130" s="17">
        <v>-7.7297512185845827</v>
      </c>
      <c r="P130" s="17">
        <v>-0.74077287124234048</v>
      </c>
      <c r="Q130" s="17">
        <v>0.79205717992234215</v>
      </c>
      <c r="R130" s="17">
        <v>0.24272137939593644</v>
      </c>
      <c r="S130" s="17">
        <v>0.33333333333333315</v>
      </c>
      <c r="T130" s="17">
        <v>0.34776974370593638</v>
      </c>
      <c r="U130" s="17">
        <v>0.39668271113579429</v>
      </c>
      <c r="V130" s="17">
        <v>-3.0798157353026389E-2</v>
      </c>
      <c r="W130" s="17">
        <v>49.503723149348929</v>
      </c>
      <c r="X130" s="17">
        <v>2.2880868357485773</v>
      </c>
      <c r="Y130" s="17">
        <v>-0.99999999999999944</v>
      </c>
      <c r="Z130" s="17">
        <v>-0.99999999999999944</v>
      </c>
      <c r="AA130" s="17">
        <v>91.767462734756307</v>
      </c>
      <c r="AB130" s="17">
        <v>0.33933731682822815</v>
      </c>
      <c r="AC130" s="17">
        <v>0.3021395968388812</v>
      </c>
      <c r="AD130" s="17">
        <v>0.19894345045311942</v>
      </c>
      <c r="AE130" s="17">
        <v>42.021018206011433</v>
      </c>
      <c r="AF130" s="17">
        <v>0.91666666666666663</v>
      </c>
      <c r="AG130" s="17">
        <v>-0.99999999999999944</v>
      </c>
      <c r="AH130" s="17">
        <v>-0.99999999999999944</v>
      </c>
      <c r="AI130" s="17">
        <v>0</v>
      </c>
      <c r="AJ130" s="17">
        <v>-3.0798157353026389E-2</v>
      </c>
      <c r="AK130" s="17">
        <v>0.14808637600104296</v>
      </c>
      <c r="AL130" s="17">
        <v>0.50407775363967922</v>
      </c>
      <c r="AM130" s="17">
        <v>-0.2773390896311832</v>
      </c>
      <c r="AN130" s="17">
        <v>-0.21167442255488653</v>
      </c>
      <c r="AO130" s="17">
        <v>-6.1930453607743665</v>
      </c>
      <c r="AP130" s="17">
        <v>-2.7714717956737664</v>
      </c>
      <c r="AQ130" s="17">
        <v>38.067396274647777</v>
      </c>
      <c r="AR130" s="17">
        <v>1.0469876308220378</v>
      </c>
      <c r="AS130" s="17">
        <v>2.0974813878368925</v>
      </c>
      <c r="AT130" s="17">
        <v>-0.99999999999999944</v>
      </c>
      <c r="AU130" s="17">
        <v>-0.99999999999999944</v>
      </c>
      <c r="AV130" s="17">
        <v>0.13399487438879093</v>
      </c>
      <c r="AW130" s="17">
        <v>81.266239720497964</v>
      </c>
      <c r="AX130" s="17">
        <v>78.186423985195319</v>
      </c>
      <c r="AY130" s="17">
        <v>0.233875028034084</v>
      </c>
      <c r="AZ130" s="17">
        <v>8.2990620514692175</v>
      </c>
      <c r="BA130" s="22">
        <v>1454.3606090107528</v>
      </c>
      <c r="CU130" t="e">
        <v>#N/A</v>
      </c>
      <c r="CV130" t="e">
        <v>#N/A</v>
      </c>
    </row>
    <row r="131" spans="1:100" x14ac:dyDescent="0.25">
      <c r="A131">
        <v>272</v>
      </c>
      <c r="B131" t="s">
        <v>569</v>
      </c>
      <c r="C131" s="22">
        <v>3</v>
      </c>
      <c r="D131" s="17">
        <v>5.0478719330435053</v>
      </c>
      <c r="E131" s="17">
        <v>0</v>
      </c>
      <c r="F131" s="17">
        <v>0.23828509415901802</v>
      </c>
      <c r="G131" s="17">
        <v>0.23828509415901802</v>
      </c>
      <c r="H131" s="17">
        <v>0.17497968848620424</v>
      </c>
      <c r="I131" s="17">
        <v>-1.6299252147419258E-2</v>
      </c>
      <c r="J131" s="17">
        <v>9.5208261803270897</v>
      </c>
      <c r="K131" s="17">
        <v>0.15868043633878495</v>
      </c>
      <c r="L131" s="17">
        <v>-0.99999999999999989</v>
      </c>
      <c r="M131" s="17">
        <v>-0.99999999999999989</v>
      </c>
      <c r="N131" s="17">
        <v>3.1736087267756989</v>
      </c>
      <c r="O131" s="17">
        <v>14.806983207529623</v>
      </c>
      <c r="P131" s="17">
        <v>-5.7376455911469417E-3</v>
      </c>
      <c r="Q131" s="17">
        <v>0.85777871533009942</v>
      </c>
      <c r="R131" s="17">
        <v>0.19891385820921742</v>
      </c>
      <c r="S131" s="17">
        <v>0.33333333333333315</v>
      </c>
      <c r="T131" s="17">
        <v>0.33333333333333315</v>
      </c>
      <c r="U131" s="17">
        <v>0.34958806719798108</v>
      </c>
      <c r="V131" s="17">
        <v>0.14449929985131577</v>
      </c>
      <c r="W131" s="17">
        <v>40.082943895087162</v>
      </c>
      <c r="X131" s="17">
        <v>2.7733342982277027</v>
      </c>
      <c r="Y131" s="17">
        <v>-0.99999999999999989</v>
      </c>
      <c r="Z131" s="17">
        <v>-0.99999999999999989</v>
      </c>
      <c r="AA131" s="17">
        <v>90.941522132190428</v>
      </c>
      <c r="AB131" s="17">
        <v>0.42362318307388575</v>
      </c>
      <c r="AC131" s="17">
        <v>0.24270081725399223</v>
      </c>
      <c r="AD131" s="17">
        <v>0.3468692872500046</v>
      </c>
      <c r="AE131" s="17">
        <v>50.659664378894156</v>
      </c>
      <c r="AF131" s="17">
        <v>0.89473684210526316</v>
      </c>
      <c r="AG131" s="17">
        <v>-0.99999999999999989</v>
      </c>
      <c r="AH131" s="17">
        <v>-0.99999999999999989</v>
      </c>
      <c r="AI131" s="17">
        <v>1.8166707628295826E-2</v>
      </c>
      <c r="AJ131" s="17">
        <v>0.14449929985131577</v>
      </c>
      <c r="AK131" s="17">
        <v>9.7971244861665183E-2</v>
      </c>
      <c r="AL131" s="17">
        <v>8.8906243410024177E-2</v>
      </c>
      <c r="AM131" s="17">
        <v>-1.8584861782479549E-3</v>
      </c>
      <c r="AN131" s="17">
        <v>-6.6972936363244992E-3</v>
      </c>
      <c r="AO131" s="17">
        <v>0.44339406985212715</v>
      </c>
      <c r="AP131" s="17">
        <v>0.27709887614200834</v>
      </c>
      <c r="AQ131" s="17">
        <v>49.603770075414246</v>
      </c>
      <c r="AR131" s="17">
        <v>1.1607540337159634</v>
      </c>
      <c r="AS131" s="17">
        <v>2.9320147345664878</v>
      </c>
      <c r="AT131" s="17">
        <v>-0.99999999999999989</v>
      </c>
      <c r="AU131" s="17">
        <v>-0.99999999999999989</v>
      </c>
      <c r="AV131" s="17">
        <v>0.43719895236823508</v>
      </c>
      <c r="AW131" s="17">
        <v>106.02560421586213</v>
      </c>
      <c r="AX131" s="17">
        <v>120.83886835355963</v>
      </c>
      <c r="AY131" s="17">
        <v>0.28981234719651622</v>
      </c>
      <c r="AZ131" s="17">
        <v>24.490795056039868</v>
      </c>
      <c r="BA131" s="22">
        <v>1618.6869080390209</v>
      </c>
      <c r="CU131" t="e">
        <v>#N/A</v>
      </c>
      <c r="CV131" t="e">
        <v>#N/A</v>
      </c>
    </row>
    <row r="132" spans="1:100" x14ac:dyDescent="0.25">
      <c r="A132">
        <v>279</v>
      </c>
      <c r="B132" t="s">
        <v>570</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1426.5834357420301</v>
      </c>
      <c r="CU132" t="e">
        <v>#N/A</v>
      </c>
      <c r="CV132" t="e">
        <v>#N/A</v>
      </c>
    </row>
    <row r="133" spans="1:100" x14ac:dyDescent="0.25">
      <c r="A133">
        <v>280</v>
      </c>
      <c r="B133" t="s">
        <v>571</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1441.9977312867015</v>
      </c>
      <c r="CU133" t="e">
        <v>#N/A</v>
      </c>
      <c r="CV133" t="e">
        <v>#N/A</v>
      </c>
    </row>
    <row r="134" spans="1:100" x14ac:dyDescent="0.25">
      <c r="A134">
        <v>281</v>
      </c>
      <c r="B134" t="s">
        <v>572</v>
      </c>
      <c r="C134" s="22">
        <v>3</v>
      </c>
      <c r="D134" s="17">
        <v>4.444956759677626</v>
      </c>
      <c r="E134" s="17">
        <v>0.79215822872561881</v>
      </c>
      <c r="F134" s="17">
        <v>2.6897140805233053</v>
      </c>
      <c r="G134" s="17">
        <v>2.942228150716645</v>
      </c>
      <c r="H134" s="17">
        <v>0.31184937691504683</v>
      </c>
      <c r="I134" s="17">
        <v>-2.1106569613557259E-2</v>
      </c>
      <c r="J134" s="17">
        <v>17.444568438089373</v>
      </c>
      <c r="K134" s="17">
        <v>0.29074280730148955</v>
      </c>
      <c r="L134" s="17">
        <v>-0.99999999999999978</v>
      </c>
      <c r="M134" s="17">
        <v>-0.99999999999999978</v>
      </c>
      <c r="N134" s="17">
        <v>5.8148561460297952</v>
      </c>
      <c r="O134" s="17">
        <v>24.831753348483652</v>
      </c>
      <c r="P134" s="17">
        <v>-8.4479891571886859E-2</v>
      </c>
      <c r="Q134" s="17">
        <v>0.27067326370983968</v>
      </c>
      <c r="R134" s="17">
        <v>1.8175409386114949E-2</v>
      </c>
      <c r="S134" s="17">
        <v>0.3333333333333332</v>
      </c>
      <c r="T134" s="17">
        <v>0.33793619676890641</v>
      </c>
      <c r="U134" s="17">
        <v>0.41360908383366413</v>
      </c>
      <c r="V134" s="17">
        <v>-1.0145325214132193E-3</v>
      </c>
      <c r="W134" s="17">
        <v>31.724850964520019</v>
      </c>
      <c r="X134" s="17">
        <v>2.0334787264424996</v>
      </c>
      <c r="Y134" s="17">
        <v>-0.99999999999999978</v>
      </c>
      <c r="Z134" s="17">
        <v>-0.99999999999999978</v>
      </c>
      <c r="AA134" s="17">
        <v>79.510848611879069</v>
      </c>
      <c r="AB134" s="17">
        <v>0.2620658900572897</v>
      </c>
      <c r="AC134" s="17">
        <v>0.3333357095635619</v>
      </c>
      <c r="AD134" s="17">
        <v>0.35995484513860954</v>
      </c>
      <c r="AE134" s="17">
        <v>47.767822237973</v>
      </c>
      <c r="AF134" s="17">
        <v>0.91666666666666663</v>
      </c>
      <c r="AG134" s="17">
        <v>-0.99999999999999978</v>
      </c>
      <c r="AH134" s="17">
        <v>-0.99999999999999978</v>
      </c>
      <c r="AI134" s="17">
        <v>1.5715270193157119E-3</v>
      </c>
      <c r="AJ134" s="17">
        <v>-1.0145325214132193E-3</v>
      </c>
      <c r="AK134" s="17">
        <v>0.31330916825740657</v>
      </c>
      <c r="AL134" s="17">
        <v>-1.6543100592429631E-2</v>
      </c>
      <c r="AM134" s="17">
        <v>0.77679494063893151</v>
      </c>
      <c r="AN134" s="17">
        <v>-9.3308535771584877E-3</v>
      </c>
      <c r="AO134" s="17">
        <v>20.98641935726031</v>
      </c>
      <c r="AP134" s="17">
        <v>-0.31598684239111052</v>
      </c>
      <c r="AQ134" s="17">
        <v>49.169419402609414</v>
      </c>
      <c r="AR134" s="17">
        <v>1.0838640814144902</v>
      </c>
      <c r="AS134" s="17">
        <v>2.3242215337439882</v>
      </c>
      <c r="AT134" s="17">
        <v>-0.99999999999999978</v>
      </c>
      <c r="AU134" s="17">
        <v>-0.99999999999999978</v>
      </c>
      <c r="AV134" s="17">
        <v>2.9604035601027605</v>
      </c>
      <c r="AW134" s="17">
        <v>104.02661511797174</v>
      </c>
      <c r="AX134" s="17">
        <v>103.95659240621673</v>
      </c>
      <c r="AY134" s="17">
        <v>4.6298785097180509E-2</v>
      </c>
      <c r="AZ134" s="17">
        <v>8.3773472962190123</v>
      </c>
      <c r="BA134" s="22">
        <v>1522.1658984143935</v>
      </c>
      <c r="CU134" t="e">
        <v>#N/A</v>
      </c>
      <c r="CV134" t="e">
        <v>#N/A</v>
      </c>
    </row>
    <row r="135" spans="1:100" x14ac:dyDescent="0.25">
      <c r="A135">
        <v>283</v>
      </c>
      <c r="B135" t="s">
        <v>573</v>
      </c>
      <c r="C135" s="22">
        <v>3</v>
      </c>
      <c r="D135" s="17">
        <v>4.1111774844638012</v>
      </c>
      <c r="E135" s="17">
        <v>2.1711315805931115E-2</v>
      </c>
      <c r="F135" s="17">
        <v>0.97295830704643338</v>
      </c>
      <c r="G135" s="17">
        <v>0.97295830704643338</v>
      </c>
      <c r="H135" s="17">
        <v>0.29256139640936996</v>
      </c>
      <c r="I135" s="17">
        <v>-6.8794843331366259E-3</v>
      </c>
      <c r="J135" s="17">
        <v>17.140914724573996</v>
      </c>
      <c r="K135" s="17">
        <v>0.28568191207623334</v>
      </c>
      <c r="L135" s="17">
        <v>-1</v>
      </c>
      <c r="M135" s="17">
        <v>-1</v>
      </c>
      <c r="N135" s="17">
        <v>5.7136382415246629</v>
      </c>
      <c r="O135" s="17">
        <v>22.225050516084238</v>
      </c>
      <c r="P135" s="17">
        <v>-0.56471934670641644</v>
      </c>
      <c r="Q135" s="17">
        <v>2.3277444222630423</v>
      </c>
      <c r="R135" s="17">
        <v>0.57882541389907927</v>
      </c>
      <c r="S135" s="17">
        <v>0.33333333333333326</v>
      </c>
      <c r="T135" s="17">
        <v>0.33333333333333326</v>
      </c>
      <c r="U135" s="17">
        <v>0.40578263774518464</v>
      </c>
      <c r="V135" s="17">
        <v>-2.4499805695230421E-2</v>
      </c>
      <c r="W135" s="17">
        <v>30.490703465615503</v>
      </c>
      <c r="X135" s="17">
        <v>1.8571164713997894</v>
      </c>
      <c r="Y135" s="17">
        <v>-1</v>
      </c>
      <c r="Z135" s="17">
        <v>-1</v>
      </c>
      <c r="AA135" s="17">
        <v>40.642315695400981</v>
      </c>
      <c r="AB135" s="17">
        <v>0.21607484070951866</v>
      </c>
      <c r="AC135" s="17">
        <v>-0.14431774911421752</v>
      </c>
      <c r="AD135" s="17">
        <v>0.11969864472242651</v>
      </c>
      <c r="AE135" s="17">
        <v>9.5727868158863849</v>
      </c>
      <c r="AF135" s="17">
        <v>0.7</v>
      </c>
      <c r="AG135" s="17">
        <v>-1</v>
      </c>
      <c r="AH135" s="17">
        <v>-1</v>
      </c>
      <c r="AI135" s="17">
        <v>4.5852940779095512E-2</v>
      </c>
      <c r="AJ135" s="17">
        <v>-2.4499805695230421E-2</v>
      </c>
      <c r="AK135" s="17">
        <v>0.23470402755894018</v>
      </c>
      <c r="AL135" s="17">
        <v>0.5592978959039413</v>
      </c>
      <c r="AM135" s="17">
        <v>-0.2106506026205448</v>
      </c>
      <c r="AN135" s="17">
        <v>0.57578174640589208</v>
      </c>
      <c r="AO135" s="17">
        <v>-4.092744927718921</v>
      </c>
      <c r="AP135" s="17">
        <v>17.19103313966701</v>
      </c>
      <c r="AQ135" s="17">
        <v>47.631618190189499</v>
      </c>
      <c r="AR135" s="17">
        <v>1.0479494987166202</v>
      </c>
      <c r="AS135" s="17">
        <v>2.142798383476022</v>
      </c>
      <c r="AT135" s="17">
        <v>-1</v>
      </c>
      <c r="AU135" s="17">
        <v>-1</v>
      </c>
      <c r="AV135" s="17">
        <v>1.551783720945515</v>
      </c>
      <c r="AW135" s="17">
        <v>80.058399351152303</v>
      </c>
      <c r="AX135" s="17">
        <v>78.525477597211065</v>
      </c>
      <c r="AY135" s="17">
        <v>0.12943986729504445</v>
      </c>
      <c r="AZ135" s="17">
        <v>-17.855534231956668</v>
      </c>
      <c r="BA135" s="22">
        <v>1515.4142879329368</v>
      </c>
      <c r="CU135" t="e">
        <v>#N/A</v>
      </c>
      <c r="CV135" t="e">
        <v>#N/A</v>
      </c>
    </row>
    <row r="136" spans="1:100" x14ac:dyDescent="0.25">
      <c r="A136">
        <v>287</v>
      </c>
      <c r="B136" t="s">
        <v>574</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1535.0622450282699</v>
      </c>
      <c r="CU136" t="e">
        <v>#N/A</v>
      </c>
      <c r="CV136" t="e">
        <v>#N/A</v>
      </c>
    </row>
    <row r="137" spans="1:100" x14ac:dyDescent="0.25">
      <c r="A137">
        <v>288</v>
      </c>
      <c r="B137" t="s">
        <v>575</v>
      </c>
      <c r="C137" s="22">
        <v>3</v>
      </c>
      <c r="D137" s="17">
        <v>4.0575569719639493</v>
      </c>
      <c r="E137" s="17">
        <v>3.6380691112179106E-2</v>
      </c>
      <c r="F137" s="17">
        <v>1.2301358156503237</v>
      </c>
      <c r="G137" s="17">
        <v>1.2280271054455285</v>
      </c>
      <c r="H137" s="17">
        <v>0.37304246784166317</v>
      </c>
      <c r="I137" s="17">
        <v>0</v>
      </c>
      <c r="J137" s="17">
        <v>22.38254807049978</v>
      </c>
      <c r="K137" s="17">
        <v>0.37304246784166317</v>
      </c>
      <c r="L137" s="17">
        <v>-1.0000000000000002</v>
      </c>
      <c r="M137" s="17">
        <v>-1.0000000000000002</v>
      </c>
      <c r="N137" s="17">
        <v>7.4608493568332648</v>
      </c>
      <c r="O137" s="17">
        <v>27.668132147909276</v>
      </c>
      <c r="P137" s="17">
        <v>-5.6461494786587734</v>
      </c>
      <c r="Q137" s="17">
        <v>-1.1487429779450955</v>
      </c>
      <c r="R137" s="17">
        <v>-1.0418771283603729</v>
      </c>
      <c r="S137" s="17">
        <v>0.33333333333333315</v>
      </c>
      <c r="T137" s="17">
        <v>0.42024260310222106</v>
      </c>
      <c r="U137" s="17">
        <v>0.36060749310380125</v>
      </c>
      <c r="V137" s="17">
        <v>2.5202664321747822E-2</v>
      </c>
      <c r="W137" s="17">
        <v>30.653745040777615</v>
      </c>
      <c r="X137" s="17">
        <v>2.0610886967084716</v>
      </c>
      <c r="Y137" s="17">
        <v>-1.0000000000000002</v>
      </c>
      <c r="Z137" s="17">
        <v>-1.0000000000000002</v>
      </c>
      <c r="AA137" s="17">
        <v>69.148387307838533</v>
      </c>
      <c r="AB137" s="17">
        <v>0.17059734841807001</v>
      </c>
      <c r="AC137" s="17">
        <v>0.35073787412644952</v>
      </c>
      <c r="AD137" s="17">
        <v>0.2693951653639054</v>
      </c>
      <c r="AE137" s="17">
        <v>39.53651939542128</v>
      </c>
      <c r="AF137" s="17">
        <v>0.91666666666666663</v>
      </c>
      <c r="AG137" s="17">
        <v>-1.0000000000000002</v>
      </c>
      <c r="AH137" s="17">
        <v>-1.0000000000000002</v>
      </c>
      <c r="AI137" s="17">
        <v>5.7784881963343818E-2</v>
      </c>
      <c r="AJ137" s="17">
        <v>2.5202664321747822E-2</v>
      </c>
      <c r="AK137" s="17">
        <v>4.9703500932619923E-2</v>
      </c>
      <c r="AL137" s="17">
        <v>-9.265726812119901E-2</v>
      </c>
      <c r="AM137" s="17">
        <v>-3.6779132472823661E-3</v>
      </c>
      <c r="AN137" s="17">
        <v>0.23644748331046744</v>
      </c>
      <c r="AO137" s="17">
        <v>0.1565696734810392</v>
      </c>
      <c r="AP137" s="17">
        <v>5.4479007421556931</v>
      </c>
      <c r="AQ137" s="17">
        <v>53.036293111277416</v>
      </c>
      <c r="AR137" s="17">
        <v>1.1393860938611038</v>
      </c>
      <c r="AS137" s="17">
        <v>2.4341311645501351</v>
      </c>
      <c r="AT137" s="17">
        <v>-1.0000000000000002</v>
      </c>
      <c r="AU137" s="17">
        <v>-1.0000000000000002</v>
      </c>
      <c r="AV137" s="17">
        <v>0.18614997708515654</v>
      </c>
      <c r="AW137" s="17">
        <v>102.26442019790346</v>
      </c>
      <c r="AX137" s="17">
        <v>105.94038426934509</v>
      </c>
      <c r="AY137" s="17">
        <v>0.38022328615178091</v>
      </c>
      <c r="AZ137" s="17">
        <v>51.90700088686755</v>
      </c>
      <c r="BA137" s="22">
        <v>1451.1495529164549</v>
      </c>
      <c r="CU137" t="e">
        <v>#N/A</v>
      </c>
      <c r="CV137" t="e">
        <v>#N/A</v>
      </c>
    </row>
    <row r="138" spans="1:100" x14ac:dyDescent="0.25">
      <c r="A138">
        <v>291</v>
      </c>
      <c r="B138" t="s">
        <v>576</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1494.6466688275407</v>
      </c>
      <c r="CU138" t="e">
        <v>#N/A</v>
      </c>
      <c r="CV138" t="e">
        <v>#N/A</v>
      </c>
    </row>
    <row r="139" spans="1:100" x14ac:dyDescent="0.25">
      <c r="A139">
        <v>292</v>
      </c>
      <c r="B139" t="s">
        <v>577</v>
      </c>
      <c r="C139" s="22">
        <v>3</v>
      </c>
      <c r="D139" s="17">
        <v>4.8450942146789222</v>
      </c>
      <c r="E139" s="17">
        <v>0</v>
      </c>
      <c r="F139" s="17">
        <v>-1.0229276279619803</v>
      </c>
      <c r="G139" s="17">
        <v>-1.0229276279619803</v>
      </c>
      <c r="H139" s="17">
        <v>0.17122991496780168</v>
      </c>
      <c r="I139" s="17">
        <v>-2.6486061913403608E-2</v>
      </c>
      <c r="J139" s="17">
        <v>8.6846311832638818</v>
      </c>
      <c r="K139" s="17">
        <v>0.1447438530543981</v>
      </c>
      <c r="L139" s="17">
        <v>-1.0000000000000002</v>
      </c>
      <c r="M139" s="17">
        <v>-1.0000000000000002</v>
      </c>
      <c r="N139" s="17">
        <v>2.8948770610879619</v>
      </c>
      <c r="O139" s="17">
        <v>12.506797769980825</v>
      </c>
      <c r="P139" s="17">
        <v>0.88611566739951775</v>
      </c>
      <c r="Q139" s="17">
        <v>-1.2555253811512008</v>
      </c>
      <c r="R139" s="17">
        <v>-0.36217983006896037</v>
      </c>
      <c r="S139" s="17">
        <v>0.33333333333333365</v>
      </c>
      <c r="T139" s="17">
        <v>0.33333333333333365</v>
      </c>
      <c r="U139" s="17">
        <v>0.26124132632254721</v>
      </c>
      <c r="V139" s="17">
        <v>0.18234308132174754</v>
      </c>
      <c r="W139" s="17">
        <v>38.620288850262568</v>
      </c>
      <c r="X139" s="17">
        <v>2.660946606832943</v>
      </c>
      <c r="Y139" s="17">
        <v>-1.0000000000000002</v>
      </c>
      <c r="Z139" s="17">
        <v>-1.0000000000000002</v>
      </c>
      <c r="AA139" s="17">
        <v>101.97356175049367</v>
      </c>
      <c r="AB139" s="17">
        <v>0.35093157582314305</v>
      </c>
      <c r="AC139" s="17">
        <v>0.44920665711325725</v>
      </c>
      <c r="AD139" s="17">
        <v>0.47417082166960206</v>
      </c>
      <c r="AE139" s="17">
        <v>63.715452730300072</v>
      </c>
      <c r="AF139" s="17">
        <v>0.95</v>
      </c>
      <c r="AG139" s="17">
        <v>-1.0000000000000002</v>
      </c>
      <c r="AH139" s="17">
        <v>-1.0000000000000002</v>
      </c>
      <c r="AI139" s="17">
        <v>0</v>
      </c>
      <c r="AJ139" s="17">
        <v>0.18234308132174754</v>
      </c>
      <c r="AK139" s="17">
        <v>0.10100178451146934</v>
      </c>
      <c r="AL139" s="17">
        <v>0.25724309145773189</v>
      </c>
      <c r="AM139" s="17">
        <v>0.11397064722755464</v>
      </c>
      <c r="AN139" s="17">
        <v>-4.2504252100504229E-2</v>
      </c>
      <c r="AO139" s="17">
        <v>3.3542751032462124</v>
      </c>
      <c r="AP139" s="17">
        <v>0.22360915477605287</v>
      </c>
      <c r="AQ139" s="17">
        <v>47.3049200335264</v>
      </c>
      <c r="AR139" s="17">
        <v>1.1102510743109619</v>
      </c>
      <c r="AS139" s="17">
        <v>2.8056904598873404</v>
      </c>
      <c r="AT139" s="17">
        <v>-1.0000000000000002</v>
      </c>
      <c r="AU139" s="17">
        <v>-1.0000000000000002</v>
      </c>
      <c r="AV139" s="17">
        <v>-1.3851074580309408</v>
      </c>
      <c r="AW139" s="17">
        <v>114.70396867525059</v>
      </c>
      <c r="AX139" s="17">
        <v>132.9382768074253</v>
      </c>
      <c r="AY139" s="17">
        <v>0.27329961495614158</v>
      </c>
      <c r="AZ139" s="17">
        <v>10.960605848898416</v>
      </c>
      <c r="BA139" s="22">
        <v>1561.9993302948824</v>
      </c>
      <c r="CU139" t="e">
        <v>#N/A</v>
      </c>
      <c r="CV139" t="e">
        <v>#N/A</v>
      </c>
    </row>
    <row r="140" spans="1:100" x14ac:dyDescent="0.25">
      <c r="A140">
        <v>293</v>
      </c>
      <c r="B140" t="s">
        <v>578</v>
      </c>
      <c r="C140" s="22">
        <v>3</v>
      </c>
      <c r="D140" s="17">
        <v>5.1834732924620646</v>
      </c>
      <c r="E140" s="17">
        <v>0</v>
      </c>
      <c r="F140" s="17">
        <v>-0.30729749811885626</v>
      </c>
      <c r="G140" s="17">
        <v>-0.30729749811885626</v>
      </c>
      <c r="H140" s="17">
        <v>0.43525347733708242</v>
      </c>
      <c r="I140" s="17">
        <v>1.3369645719035579E-3</v>
      </c>
      <c r="J140" s="17">
        <v>26.195426514539168</v>
      </c>
      <c r="K140" s="17">
        <v>0.43659044190898588</v>
      </c>
      <c r="L140" s="17">
        <v>-0.99999999999999767</v>
      </c>
      <c r="M140" s="17">
        <v>-0.99999999999999767</v>
      </c>
      <c r="N140" s="17">
        <v>8.7318088381797168</v>
      </c>
      <c r="O140" s="17">
        <v>31.071602308882373</v>
      </c>
      <c r="P140" s="17">
        <v>-0.10720504774963963</v>
      </c>
      <c r="Q140" s="17">
        <v>-1.2686320736769974</v>
      </c>
      <c r="R140" s="17">
        <v>-0.36405311965554743</v>
      </c>
      <c r="S140" s="17">
        <v>0.33333333333333243</v>
      </c>
      <c r="T140" s="17">
        <v>0.33333333333333243</v>
      </c>
      <c r="U140" s="17">
        <v>0.26846561659198515</v>
      </c>
      <c r="V140" s="17">
        <v>8.5729557134964066E-2</v>
      </c>
      <c r="W140" s="17">
        <v>23.370855939385141</v>
      </c>
      <c r="X140" s="17">
        <v>1.818316033935405</v>
      </c>
      <c r="Y140" s="17">
        <v>-0.99999999999999767</v>
      </c>
      <c r="Z140" s="17">
        <v>-0.99999999999999767</v>
      </c>
      <c r="AA140" s="17">
        <v>41.765797980047886</v>
      </c>
      <c r="AB140" s="17">
        <v>-0.13030890931422448</v>
      </c>
      <c r="AC140" s="17">
        <v>0.38054222145733435</v>
      </c>
      <c r="AD140" s="17">
        <v>0.12494659106325633</v>
      </c>
      <c r="AE140" s="17">
        <v>18.758995160318289</v>
      </c>
      <c r="AF140" s="17">
        <v>0.75</v>
      </c>
      <c r="AG140" s="17">
        <v>-0.99999999999999767</v>
      </c>
      <c r="AH140" s="17">
        <v>-0.99999999999999767</v>
      </c>
      <c r="AI140" s="17">
        <v>-7.5188869372704989E-3</v>
      </c>
      <c r="AJ140" s="17">
        <v>8.5729557134964066E-2</v>
      </c>
      <c r="AK140" s="17">
        <v>0.11067539416203609</v>
      </c>
      <c r="AL140" s="17">
        <v>2.9443672898018733E-4</v>
      </c>
      <c r="AM140" s="17">
        <v>0.1100629580816158</v>
      </c>
      <c r="AN140" s="17">
        <v>0.23207798476538238</v>
      </c>
      <c r="AO140" s="17">
        <v>3.304950922850574</v>
      </c>
      <c r="AP140" s="17">
        <v>5.8034218027794608</v>
      </c>
      <c r="AQ140" s="17">
        <v>49.566282453924288</v>
      </c>
      <c r="AR140" s="17">
        <v>1.0208618403936143</v>
      </c>
      <c r="AS140" s="17">
        <v>2.2549064758443893</v>
      </c>
      <c r="AT140" s="17">
        <v>-0.99999999999999767</v>
      </c>
      <c r="AU140" s="17">
        <v>-0.99999999999999767</v>
      </c>
      <c r="AV140" s="17">
        <v>-0.67135061777440397</v>
      </c>
      <c r="AW140" s="17">
        <v>78.640822091709637</v>
      </c>
      <c r="AX140" s="17">
        <v>87.06340006646063</v>
      </c>
      <c r="AY140" s="17">
        <v>7.7705202839769366E-2</v>
      </c>
      <c r="AZ140" s="17">
        <v>-17.850238350727381</v>
      </c>
      <c r="BA140" s="22">
        <v>1537.7470635900038</v>
      </c>
      <c r="CU140" t="e">
        <v>#N/A</v>
      </c>
      <c r="CV140" t="e">
        <v>#N/A</v>
      </c>
    </row>
    <row r="141" spans="1:100" x14ac:dyDescent="0.25">
      <c r="A141">
        <v>294</v>
      </c>
      <c r="B141" t="s">
        <v>579</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580</v>
      </c>
      <c r="C142" s="22">
        <v>3</v>
      </c>
      <c r="D142" s="17">
        <v>4.8205316200735648</v>
      </c>
      <c r="E142" s="17">
        <v>0.31514784492854148</v>
      </c>
      <c r="F142" s="17">
        <v>-2.7550464077754024</v>
      </c>
      <c r="G142" s="17">
        <v>-2.6548969562545732</v>
      </c>
      <c r="H142" s="17">
        <v>0.45116037040144541</v>
      </c>
      <c r="I142" s="17">
        <v>-3.0606985046095984E-2</v>
      </c>
      <c r="J142" s="17">
        <v>25.233203121320944</v>
      </c>
      <c r="K142" s="17">
        <v>0.42055338535534925</v>
      </c>
      <c r="L142" s="17">
        <v>-0.99999999999999944</v>
      </c>
      <c r="M142" s="17">
        <v>-0.99999999999999944</v>
      </c>
      <c r="N142" s="17">
        <v>8.4110677071069837</v>
      </c>
      <c r="O142" s="17">
        <v>27.398837785139939</v>
      </c>
      <c r="P142" s="17">
        <v>-0.26560091740481884</v>
      </c>
      <c r="Q142" s="17">
        <v>0.65340636264181939</v>
      </c>
      <c r="R142" s="17">
        <v>0.16516791897442618</v>
      </c>
      <c r="S142" s="17">
        <v>0.33333333333333354</v>
      </c>
      <c r="T142" s="17">
        <v>0.33333333333333354</v>
      </c>
      <c r="U142" s="17">
        <v>0.49475814814164937</v>
      </c>
      <c r="V142" s="17">
        <v>0.15130450639652357</v>
      </c>
      <c r="W142" s="17">
        <v>35.687037433979597</v>
      </c>
      <c r="X142" s="17">
        <v>3.1329729122570544</v>
      </c>
      <c r="Y142" s="17">
        <v>-0.99999999999999944</v>
      </c>
      <c r="Z142" s="17">
        <v>-0.99999999999999944</v>
      </c>
      <c r="AA142" s="17">
        <v>76.534923850639544</v>
      </c>
      <c r="AB142" s="17">
        <v>0.34232178361866039</v>
      </c>
      <c r="AC142" s="17">
        <v>2.9861191032993593E-2</v>
      </c>
      <c r="AD142" s="17">
        <v>0.44147139530205748</v>
      </c>
      <c r="AE142" s="17">
        <v>40.68271849768557</v>
      </c>
      <c r="AF142" s="17">
        <v>0.63636363636363635</v>
      </c>
      <c r="AG142" s="17">
        <v>-0.99999999999999944</v>
      </c>
      <c r="AH142" s="17">
        <v>-0.99999999999999944</v>
      </c>
      <c r="AI142" s="17">
        <v>2.8477138645094838E-2</v>
      </c>
      <c r="AJ142" s="17">
        <v>0.15130450639652357</v>
      </c>
      <c r="AK142" s="17">
        <v>0.17341899038655537</v>
      </c>
      <c r="AL142" s="17">
        <v>-0.11257841875984859</v>
      </c>
      <c r="AM142" s="17">
        <v>-9.8570841625450017E-2</v>
      </c>
      <c r="AN142" s="17">
        <v>0.20497921337359959</v>
      </c>
      <c r="AO142" s="17">
        <v>-1.5971760887034738</v>
      </c>
      <c r="AP142" s="17">
        <v>4.561588240540746</v>
      </c>
      <c r="AQ142" s="17">
        <v>60.920240555300524</v>
      </c>
      <c r="AR142" s="17">
        <v>1.3127293212048394</v>
      </c>
      <c r="AS142" s="17">
        <v>3.5535262976124051</v>
      </c>
      <c r="AT142" s="17">
        <v>-0.99999999999999944</v>
      </c>
      <c r="AU142" s="17">
        <v>-0.99999999999999944</v>
      </c>
      <c r="AV142" s="17">
        <v>-2.4897290372801493</v>
      </c>
      <c r="AW142" s="17">
        <v>108.49534987632028</v>
      </c>
      <c r="AX142" s="17">
        <v>124.19534328887451</v>
      </c>
      <c r="AY142" s="17">
        <v>0.2358930424854597</v>
      </c>
      <c r="AZ142" s="17">
        <v>20.861391347936049</v>
      </c>
      <c r="BA142" s="22">
        <v>1436.2036871129203</v>
      </c>
      <c r="CU142" t="e">
        <v>#N/A</v>
      </c>
      <c r="CV142" t="e">
        <v>#N/A</v>
      </c>
    </row>
    <row r="143" spans="1:100" x14ac:dyDescent="0.25">
      <c r="A143">
        <v>296</v>
      </c>
      <c r="B143" t="s">
        <v>581</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1365.8436311417331</v>
      </c>
      <c r="CU143" t="e">
        <v>#N/A</v>
      </c>
      <c r="CV143" t="e">
        <v>#N/A</v>
      </c>
    </row>
    <row r="144" spans="1:100" x14ac:dyDescent="0.25">
      <c r="A144">
        <v>299</v>
      </c>
      <c r="B144" t="s">
        <v>582</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583</v>
      </c>
      <c r="C145" s="22">
        <v>3</v>
      </c>
      <c r="D145" s="17">
        <v>4.6099033204897601</v>
      </c>
      <c r="E145" s="17">
        <v>-0.10647873987195332</v>
      </c>
      <c r="F145" s="17">
        <v>2.2002747554487079</v>
      </c>
      <c r="G145" s="17">
        <v>2.1752832368791095</v>
      </c>
      <c r="H145" s="17">
        <v>0.30894000565815849</v>
      </c>
      <c r="I145" s="17">
        <v>-1.3228527931720028E-2</v>
      </c>
      <c r="J145" s="17">
        <v>17.742688663586328</v>
      </c>
      <c r="K145" s="17">
        <v>0.29571147772643847</v>
      </c>
      <c r="L145" s="17">
        <v>-1.0000000000000024</v>
      </c>
      <c r="M145" s="17">
        <v>-1.0000000000000024</v>
      </c>
      <c r="N145" s="17">
        <v>5.9142295545287764</v>
      </c>
      <c r="O145" s="17">
        <v>24.527875220955185</v>
      </c>
      <c r="P145" s="17">
        <v>0.75725602287000848</v>
      </c>
      <c r="Q145" s="17">
        <v>0.50550543449699803</v>
      </c>
      <c r="R145" s="17">
        <v>0.19155561867084597</v>
      </c>
      <c r="S145" s="17">
        <v>0.33333333333333393</v>
      </c>
      <c r="T145" s="17">
        <v>0.33333333333333393</v>
      </c>
      <c r="U145" s="17">
        <v>0.17807617911157489</v>
      </c>
      <c r="V145" s="17">
        <v>0.11024468924722723</v>
      </c>
      <c r="W145" s="17">
        <v>26.37104229196126</v>
      </c>
      <c r="X145" s="17">
        <v>1.7447280408698935</v>
      </c>
      <c r="Y145" s="17">
        <v>-1.0000000000000024</v>
      </c>
      <c r="Z145" s="17">
        <v>-1.0000000000000024</v>
      </c>
      <c r="AA145" s="17">
        <v>72.183605135581701</v>
      </c>
      <c r="AB145" s="17">
        <v>0.33664110951591453</v>
      </c>
      <c r="AC145" s="17">
        <v>0.31164765946645889</v>
      </c>
      <c r="AD145" s="17">
        <v>0.26413137551661747</v>
      </c>
      <c r="AE145" s="17">
        <v>45.621007224949594</v>
      </c>
      <c r="AF145" s="17">
        <v>0.9285714285714286</v>
      </c>
      <c r="AG145" s="17">
        <v>-1.0000000000000024</v>
      </c>
      <c r="AH145" s="17">
        <v>-1.0000000000000024</v>
      </c>
      <c r="AI145" s="17">
        <v>3.979290922398375E-4</v>
      </c>
      <c r="AJ145" s="17">
        <v>0.11024468924722723</v>
      </c>
      <c r="AK145" s="17">
        <v>-4.6280601695823632E-2</v>
      </c>
      <c r="AL145" s="17">
        <v>7.7916031394910067E-3</v>
      </c>
      <c r="AM145" s="17">
        <v>2.2699247593089583E-2</v>
      </c>
      <c r="AN145" s="17">
        <v>1.1022053125989716E-2</v>
      </c>
      <c r="AO145" s="17">
        <v>0.33607818134812129</v>
      </c>
      <c r="AP145" s="17">
        <v>0.31450934384719731</v>
      </c>
      <c r="AQ145" s="17">
        <v>44.113730955547595</v>
      </c>
      <c r="AR145" s="17">
        <v>0.95498753502546985</v>
      </c>
      <c r="AS145" s="17">
        <v>2.04043951859633</v>
      </c>
      <c r="AT145" s="17">
        <v>-1.0000000000000024</v>
      </c>
      <c r="AU145" s="17">
        <v>-1.0000000000000024</v>
      </c>
      <c r="AV145" s="17">
        <v>2.3668388555499553</v>
      </c>
      <c r="AW145" s="17">
        <v>97.025989700384073</v>
      </c>
      <c r="AX145" s="17">
        <v>108.05841720695152</v>
      </c>
      <c r="AY145" s="17">
        <v>0.14649025747469208</v>
      </c>
      <c r="AZ145" s="17">
        <v>1.2572296882108909</v>
      </c>
      <c r="BA145" s="22">
        <v>1526.4400339580991</v>
      </c>
      <c r="CU145" t="e">
        <v>#N/A</v>
      </c>
      <c r="CV145" t="e">
        <v>#N/A</v>
      </c>
    </row>
    <row r="146" spans="1:100" x14ac:dyDescent="0.25">
      <c r="A146">
        <v>303</v>
      </c>
      <c r="B146" t="s">
        <v>584</v>
      </c>
      <c r="C146" s="22">
        <v>3</v>
      </c>
      <c r="D146" s="17">
        <v>4.496753949559217</v>
      </c>
      <c r="E146" s="17">
        <v>0</v>
      </c>
      <c r="F146" s="17">
        <v>2.5936163088484885</v>
      </c>
      <c r="G146" s="17">
        <v>2.5936163088484885</v>
      </c>
      <c r="H146" s="17">
        <v>0.36881980449342133</v>
      </c>
      <c r="I146" s="17">
        <v>-4.0601940986837629E-2</v>
      </c>
      <c r="J146" s="17">
        <v>19.693071810395029</v>
      </c>
      <c r="K146" s="17">
        <v>0.32821786350658377</v>
      </c>
      <c r="L146" s="17">
        <v>-1</v>
      </c>
      <c r="M146" s="17">
        <v>-1</v>
      </c>
      <c r="N146" s="17">
        <v>6.5643572701316799</v>
      </c>
      <c r="O146" s="17">
        <v>26.783442068802749</v>
      </c>
      <c r="P146" s="17">
        <v>0.16495835885157029</v>
      </c>
      <c r="Q146" s="17">
        <v>0.36369200802776191</v>
      </c>
      <c r="R146" s="17">
        <v>6.7286620785878701E-2</v>
      </c>
      <c r="S146" s="17">
        <v>0.33333333333333348</v>
      </c>
      <c r="T146" s="17">
        <v>0.33333333333333348</v>
      </c>
      <c r="U146" s="17">
        <v>0.37309079196460598</v>
      </c>
      <c r="V146" s="17">
        <v>0.20185128253242823</v>
      </c>
      <c r="W146" s="17">
        <v>36.535635106284651</v>
      </c>
      <c r="X146" s="17">
        <v>3.0419196662130767</v>
      </c>
      <c r="Y146" s="17">
        <v>-1</v>
      </c>
      <c r="Z146" s="17">
        <v>-1</v>
      </c>
      <c r="AA146" s="17">
        <v>83.664200867801114</v>
      </c>
      <c r="AB146" s="17">
        <v>0.19933313523078233</v>
      </c>
      <c r="AC146" s="17">
        <v>0.40548090987770319</v>
      </c>
      <c r="AD146" s="17">
        <v>0.33641153770612631</v>
      </c>
      <c r="AE146" s="17">
        <v>47.061279140730605</v>
      </c>
      <c r="AF146" s="17">
        <v>0.875</v>
      </c>
      <c r="AG146" s="17">
        <v>-1</v>
      </c>
      <c r="AH146" s="17">
        <v>-1</v>
      </c>
      <c r="AI146" s="17">
        <v>8.2495812457185399E-3</v>
      </c>
      <c r="AJ146" s="17">
        <v>0.20185128253242823</v>
      </c>
      <c r="AK146" s="17">
        <v>-0.10663890115439292</v>
      </c>
      <c r="AL146" s="17">
        <v>-5.2496735564879486E-2</v>
      </c>
      <c r="AM146" s="17">
        <v>-5.5505757862677446E-2</v>
      </c>
      <c r="AN146" s="17">
        <v>0.2213017292453312</v>
      </c>
      <c r="AO146" s="17">
        <v>-1.9208384523389008</v>
      </c>
      <c r="AP146" s="17">
        <v>5.2700595533088821</v>
      </c>
      <c r="AQ146" s="17">
        <v>56.22870691667972</v>
      </c>
      <c r="AR146" s="17">
        <v>1.2416087411637013</v>
      </c>
      <c r="AS146" s="17">
        <v>3.3701375297196603</v>
      </c>
      <c r="AT146" s="17">
        <v>-1</v>
      </c>
      <c r="AU146" s="17">
        <v>-1</v>
      </c>
      <c r="AV146" s="17">
        <v>2.6609029296343674</v>
      </c>
      <c r="AW146" s="17">
        <v>115.71770248991282</v>
      </c>
      <c r="AX146" s="17">
        <v>136.0678223680699</v>
      </c>
      <c r="AY146" s="17">
        <v>0.42024063649126481</v>
      </c>
      <c r="AZ146" s="17">
        <v>58.301944255754755</v>
      </c>
      <c r="BA146" s="22">
        <v>1679.9710094501581</v>
      </c>
      <c r="CU146" t="e">
        <v>#N/A</v>
      </c>
      <c r="CV146" t="e">
        <v>#N/A</v>
      </c>
    </row>
    <row r="147" spans="1:100" x14ac:dyDescent="0.25">
      <c r="A147">
        <v>304</v>
      </c>
      <c r="B147" t="s">
        <v>585</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1347.3722803979847</v>
      </c>
      <c r="CU147" t="e">
        <v>#N/A</v>
      </c>
      <c r="CV147" t="e">
        <v>#N/A</v>
      </c>
    </row>
    <row r="148" spans="1:100" x14ac:dyDescent="0.25">
      <c r="A148">
        <v>308</v>
      </c>
      <c r="B148" t="s">
        <v>586</v>
      </c>
      <c r="C148" s="22">
        <v>3</v>
      </c>
      <c r="D148" s="17">
        <v>5.0597379497190991</v>
      </c>
      <c r="E148" s="17">
        <v>3.6001060203896589E-2</v>
      </c>
      <c r="F148" s="17">
        <v>1.1122260874338099</v>
      </c>
      <c r="G148" s="17">
        <v>1.1196785983220956</v>
      </c>
      <c r="H148" s="17">
        <v>0.15246405518208114</v>
      </c>
      <c r="I148" s="17">
        <v>-2.1141073701442963E-2</v>
      </c>
      <c r="J148" s="17">
        <v>7.879378888838291</v>
      </c>
      <c r="K148" s="17">
        <v>0.13132298148063823</v>
      </c>
      <c r="L148" s="17">
        <v>-1</v>
      </c>
      <c r="M148" s="17">
        <v>-1</v>
      </c>
      <c r="N148" s="17">
        <v>2.6264596296127642</v>
      </c>
      <c r="O148" s="17">
        <v>14.058795436879484</v>
      </c>
      <c r="P148" s="17">
        <v>-6.8265259310448217E-2</v>
      </c>
      <c r="Q148" s="17">
        <v>5.1818335783172147</v>
      </c>
      <c r="R148" s="17">
        <v>1.7146611707248101</v>
      </c>
      <c r="S148" s="17">
        <v>0.33333333333333331</v>
      </c>
      <c r="T148" s="17">
        <v>0.33333333333333331</v>
      </c>
      <c r="U148" s="17">
        <v>0.17342791058076368</v>
      </c>
      <c r="V148" s="17">
        <v>-0.15006969374169873</v>
      </c>
      <c r="W148" s="17">
        <v>22.348076081003732</v>
      </c>
      <c r="X148" s="17">
        <v>0.32863716505889023</v>
      </c>
      <c r="Y148" s="17">
        <v>-1</v>
      </c>
      <c r="Z148" s="17">
        <v>-1</v>
      </c>
      <c r="AA148" s="17">
        <v>63.13474310639554</v>
      </c>
      <c r="AB148" s="17">
        <v>6.3352225387050931E-2</v>
      </c>
      <c r="AC148" s="17">
        <v>0.322018216272416</v>
      </c>
      <c r="AD148" s="17">
        <v>0.39606967543387261</v>
      </c>
      <c r="AE148" s="17">
        <v>39.072005854667012</v>
      </c>
      <c r="AF148" s="17">
        <v>0.75</v>
      </c>
      <c r="AG148" s="17">
        <v>-1</v>
      </c>
      <c r="AH148" s="17">
        <v>-1</v>
      </c>
      <c r="AI148" s="17">
        <v>-1.6209495855829523E-2</v>
      </c>
      <c r="AJ148" s="17">
        <v>-0.15006969374169873</v>
      </c>
      <c r="AK148" s="17">
        <v>-2.6933348304324731E-3</v>
      </c>
      <c r="AL148" s="17">
        <v>-7.8426643965853693E-2</v>
      </c>
      <c r="AM148" s="17">
        <v>0.10280131173439157</v>
      </c>
      <c r="AN148" s="17">
        <v>-0.12914557959985432</v>
      </c>
      <c r="AO148" s="17">
        <v>2.5565661192076279</v>
      </c>
      <c r="AP148" s="17">
        <v>-3.620772709825625</v>
      </c>
      <c r="AQ148" s="17">
        <v>30.227454969842029</v>
      </c>
      <c r="AR148" s="17">
        <v>0.69002488350573166</v>
      </c>
      <c r="AS148" s="17">
        <v>0.45996014653952932</v>
      </c>
      <c r="AT148" s="17">
        <v>-1</v>
      </c>
      <c r="AU148" s="17">
        <v>-1</v>
      </c>
      <c r="AV148" s="17">
        <v>2.8343397690469057</v>
      </c>
      <c r="AW148" s="17">
        <v>73.572765833449395</v>
      </c>
      <c r="AX148" s="17">
        <v>58.241606542162934</v>
      </c>
      <c r="AY148" s="17">
        <v>-0.17689657202885214</v>
      </c>
      <c r="AZ148" s="17">
        <v>-39.497805451197998</v>
      </c>
      <c r="BA148" s="22">
        <v>1424.2803460199134</v>
      </c>
      <c r="CU148" t="e">
        <v>#N/A</v>
      </c>
      <c r="CV148" t="e">
        <v>#N/A</v>
      </c>
    </row>
    <row r="149" spans="1:100" x14ac:dyDescent="0.25">
      <c r="A149">
        <v>313</v>
      </c>
      <c r="B149" t="s">
        <v>587</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588</v>
      </c>
      <c r="C150" s="22">
        <v>3</v>
      </c>
      <c r="D150" s="17">
        <v>5.2894707477654306</v>
      </c>
      <c r="E150" s="17">
        <v>-0.10991318817866656</v>
      </c>
      <c r="F150" s="17">
        <v>13.062532959785747</v>
      </c>
      <c r="G150" s="17">
        <v>13.038157677161317</v>
      </c>
      <c r="H150" s="17">
        <v>0.16958711108144092</v>
      </c>
      <c r="I150" s="17">
        <v>0</v>
      </c>
      <c r="J150" s="17">
        <v>10.175226664886456</v>
      </c>
      <c r="K150" s="17">
        <v>0.16958711108144092</v>
      </c>
      <c r="L150" s="17">
        <v>-0.999999999999998</v>
      </c>
      <c r="M150" s="17">
        <v>-0.999999999999998</v>
      </c>
      <c r="N150" s="17">
        <v>3.3917422216288196</v>
      </c>
      <c r="O150" s="17">
        <v>28.502855089813202</v>
      </c>
      <c r="P150" s="17">
        <v>8.07700959316143E-2</v>
      </c>
      <c r="Q150" s="17">
        <v>10.775045675521856</v>
      </c>
      <c r="R150" s="17">
        <v>3.4994337415246428</v>
      </c>
      <c r="S150" s="17">
        <v>0.33333333333333298</v>
      </c>
      <c r="T150" s="17">
        <v>0.33333333333333298</v>
      </c>
      <c r="U150" s="17">
        <v>0.33098720426888723</v>
      </c>
      <c r="V150" s="17">
        <v>0.40306028699917895</v>
      </c>
      <c r="W150" s="17">
        <v>49.245081874131664</v>
      </c>
      <c r="X150" s="17">
        <v>4.2393900946558496</v>
      </c>
      <c r="Y150" s="17">
        <v>-0.999999999999998</v>
      </c>
      <c r="Z150" s="17">
        <v>-0.999999999999998</v>
      </c>
      <c r="AA150" s="17">
        <v>89.702112180605852</v>
      </c>
      <c r="AB150" s="17">
        <v>0.21963187742792026</v>
      </c>
      <c r="AC150" s="17">
        <v>0.39596131760587694</v>
      </c>
      <c r="AD150" s="17">
        <v>0.12355873626519515</v>
      </c>
      <c r="AE150" s="17">
        <v>36.957596564949618</v>
      </c>
      <c r="AF150" s="17">
        <v>0.8666666666666667</v>
      </c>
      <c r="AG150" s="17">
        <v>-0.999999999999998</v>
      </c>
      <c r="AH150" s="17">
        <v>-0.999999999999998</v>
      </c>
      <c r="AI150" s="17">
        <v>0.10191027157697623</v>
      </c>
      <c r="AJ150" s="17">
        <v>0.40306028699917895</v>
      </c>
      <c r="AK150" s="17">
        <v>0.11672840090901188</v>
      </c>
      <c r="AL150" s="17">
        <v>-6.8295181476997396E-2</v>
      </c>
      <c r="AM150" s="17">
        <v>-0.1013278636133956</v>
      </c>
      <c r="AN150" s="17">
        <v>-9.1283986868460731E-2</v>
      </c>
      <c r="AO150" s="17">
        <v>-1.9495545857898309</v>
      </c>
      <c r="AP150" s="17">
        <v>-2.6235755790965052</v>
      </c>
      <c r="AQ150" s="17">
        <v>59.420308539018073</v>
      </c>
      <c r="AR150" s="17">
        <v>1.4007141579347318</v>
      </c>
      <c r="AS150" s="17">
        <v>4.408977205737286</v>
      </c>
      <c r="AT150" s="17">
        <v>-0.999999999999998</v>
      </c>
      <c r="AU150" s="17">
        <v>-0.999999999999998</v>
      </c>
      <c r="AV150" s="17">
        <v>16.537591418685953</v>
      </c>
      <c r="AW150" s="17">
        <v>115.58139169132255</v>
      </c>
      <c r="AX150" s="17">
        <v>157.92562582278001</v>
      </c>
      <c r="AY150" s="17">
        <v>0.51339046523714538</v>
      </c>
      <c r="AZ150" s="17">
        <v>32.385331938737174</v>
      </c>
      <c r="BA150" s="22">
        <v>1546.0281685644948</v>
      </c>
      <c r="CU150" t="e">
        <v>#N/A</v>
      </c>
      <c r="CV150" t="e">
        <v>#N/A</v>
      </c>
    </row>
    <row r="151" spans="1:100" x14ac:dyDescent="0.25">
      <c r="A151">
        <v>316</v>
      </c>
      <c r="B151" t="s">
        <v>589</v>
      </c>
      <c r="C151" s="22">
        <v>3</v>
      </c>
      <c r="D151" s="17">
        <v>4.699476229947293</v>
      </c>
      <c r="E151" s="17">
        <v>0</v>
      </c>
      <c r="F151" s="17">
        <v>-0.393358918704723</v>
      </c>
      <c r="G151" s="17">
        <v>-0.393358918704723</v>
      </c>
      <c r="H151" s="17">
        <v>0.11707554239016874</v>
      </c>
      <c r="I151" s="17">
        <v>-2.5460477470468642E-2</v>
      </c>
      <c r="J151" s="17">
        <v>5.4969038951820046</v>
      </c>
      <c r="K151" s="17">
        <v>9.161506491970009E-2</v>
      </c>
      <c r="L151" s="17">
        <v>-1.0000000000000024</v>
      </c>
      <c r="M151" s="17">
        <v>-1.0000000000000024</v>
      </c>
      <c r="N151" s="17">
        <v>1.8323012983940021</v>
      </c>
      <c r="O151" s="17">
        <v>9.803021206424571</v>
      </c>
      <c r="P151" s="17">
        <v>6.4530043705304324E-2</v>
      </c>
      <c r="Q151" s="17">
        <v>0.42608153737529608</v>
      </c>
      <c r="R151" s="17">
        <v>0.17586165897979397</v>
      </c>
      <c r="S151" s="17">
        <v>0.33333333333333404</v>
      </c>
      <c r="T151" s="17">
        <v>0.33333333333333404</v>
      </c>
      <c r="U151" s="17">
        <v>0.27498654763414754</v>
      </c>
      <c r="V151" s="17">
        <v>0.2029044442880345</v>
      </c>
      <c r="W151" s="17">
        <v>42.117703746766018</v>
      </c>
      <c r="X151" s="17">
        <v>2.8924244580117673</v>
      </c>
      <c r="Y151" s="17">
        <v>-1.0000000000000024</v>
      </c>
      <c r="Z151" s="17">
        <v>-1.0000000000000024</v>
      </c>
      <c r="AA151" s="17">
        <v>90.99659986899654</v>
      </c>
      <c r="AB151" s="17">
        <v>0.4385702045036447</v>
      </c>
      <c r="AC151" s="17">
        <v>0.19330498684299685</v>
      </c>
      <c r="AD151" s="17">
        <v>0.34218549791837388</v>
      </c>
      <c r="AE151" s="17">
        <v>48.703034463250773</v>
      </c>
      <c r="AF151" s="17">
        <v>1</v>
      </c>
      <c r="AG151" s="17">
        <v>-1.0000000000000024</v>
      </c>
      <c r="AH151" s="17">
        <v>-1.0000000000000024</v>
      </c>
      <c r="AI151" s="17">
        <v>1.1969273931515602E-2</v>
      </c>
      <c r="AJ151" s="17">
        <v>0.2029044442880345</v>
      </c>
      <c r="AK151" s="17">
        <v>0.27024827031758142</v>
      </c>
      <c r="AL151" s="17">
        <v>-2.0764184058830269E-3</v>
      </c>
      <c r="AM151" s="17">
        <v>0.11792974448291818</v>
      </c>
      <c r="AN151" s="17">
        <v>-7.9902058350831903E-2</v>
      </c>
      <c r="AO151" s="17">
        <v>4.299484963660861</v>
      </c>
      <c r="AP151" s="17">
        <v>-2.007933550800213</v>
      </c>
      <c r="AQ151" s="17">
        <v>47.614607641947998</v>
      </c>
      <c r="AR151" s="17">
        <v>1.1445576585888508</v>
      </c>
      <c r="AS151" s="17">
        <v>2.984039522931464</v>
      </c>
      <c r="AT151" s="17">
        <v>-1.0000000000000024</v>
      </c>
      <c r="AU151" s="17">
        <v>-1.0000000000000024</v>
      </c>
      <c r="AV151" s="17">
        <v>-0.21749725972492934</v>
      </c>
      <c r="AW151" s="17">
        <v>98.79168752462094</v>
      </c>
      <c r="AX151" s="17">
        <v>119.32151743205469</v>
      </c>
      <c r="AY151" s="17">
        <v>-3.4489648224068949E-2</v>
      </c>
      <c r="AZ151" s="17">
        <v>-13.367426869495976</v>
      </c>
      <c r="BA151" s="22">
        <v>1491.6011221958051</v>
      </c>
      <c r="CU151" t="e">
        <v>#N/A</v>
      </c>
      <c r="CV151" t="e">
        <v>#N/A</v>
      </c>
    </row>
    <row r="152" spans="1:100" x14ac:dyDescent="0.25">
      <c r="A152">
        <v>319</v>
      </c>
      <c r="B152" t="s">
        <v>590</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591</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1445.1712546369383</v>
      </c>
      <c r="CU153" t="e">
        <v>#N/A</v>
      </c>
      <c r="CV153" t="e">
        <v>#N/A</v>
      </c>
    </row>
    <row r="154" spans="1:100" x14ac:dyDescent="0.25">
      <c r="A154">
        <v>322</v>
      </c>
      <c r="B154" t="s">
        <v>592</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593</v>
      </c>
      <c r="C155" s="22">
        <v>3</v>
      </c>
      <c r="D155" s="17">
        <v>5.2688090518148689</v>
      </c>
      <c r="E155" s="17">
        <v>4.0832982139264846E-2</v>
      </c>
      <c r="F155" s="17">
        <v>3.676628351246463</v>
      </c>
      <c r="G155" s="17">
        <v>3.6847238148113384</v>
      </c>
      <c r="H155" s="17">
        <v>0.10669340499504444</v>
      </c>
      <c r="I155" s="17">
        <v>-2.2063238653501179E-2</v>
      </c>
      <c r="J155" s="17">
        <v>5.0778099804925958</v>
      </c>
      <c r="K155" s="17">
        <v>8.4630166341543245E-2</v>
      </c>
      <c r="L155" s="17">
        <v>-0.99999999999999967</v>
      </c>
      <c r="M155" s="17">
        <v>-0.99999999999999967</v>
      </c>
      <c r="N155" s="17">
        <v>1.6926033268308651</v>
      </c>
      <c r="O155" s="17">
        <v>14.031342847118792</v>
      </c>
      <c r="P155" s="17">
        <v>0.42137641106349055</v>
      </c>
      <c r="Q155" s="17">
        <v>-0.54427590515491753</v>
      </c>
      <c r="R155" s="17">
        <v>-0.1415092484886552</v>
      </c>
      <c r="S155" s="17">
        <v>0.33333333333333354</v>
      </c>
      <c r="T155" s="17">
        <v>0.31763629392846598</v>
      </c>
      <c r="U155" s="17">
        <v>0.21504852684501105</v>
      </c>
      <c r="V155" s="17">
        <v>-5.7917136115023554E-2</v>
      </c>
      <c r="W155" s="17">
        <v>28.93883406600974</v>
      </c>
      <c r="X155" s="17">
        <v>1.0633337122052919</v>
      </c>
      <c r="Y155" s="17">
        <v>-0.99999999999999967</v>
      </c>
      <c r="Z155" s="17">
        <v>-0.99999999999999967</v>
      </c>
      <c r="AA155" s="17">
        <v>81.734940831539433</v>
      </c>
      <c r="AB155" s="17">
        <v>0.36589088383880691</v>
      </c>
      <c r="AC155" s="17">
        <v>0.36179761777231367</v>
      </c>
      <c r="AD155" s="17">
        <v>0.33106381866924667</v>
      </c>
      <c r="AE155" s="17">
        <v>52.93761601401836</v>
      </c>
      <c r="AF155" s="17">
        <v>0.94444444444444442</v>
      </c>
      <c r="AG155" s="17">
        <v>-0.99999999999999967</v>
      </c>
      <c r="AH155" s="17">
        <v>-0.99999999999999967</v>
      </c>
      <c r="AI155" s="17">
        <v>0</v>
      </c>
      <c r="AJ155" s="17">
        <v>-5.7917136115023554E-2</v>
      </c>
      <c r="AK155" s="17">
        <v>0.75324719846785571</v>
      </c>
      <c r="AL155" s="17">
        <v>-0.10651300922407494</v>
      </c>
      <c r="AM155" s="17">
        <v>4.7518454269079927E-2</v>
      </c>
      <c r="AN155" s="17">
        <v>0.22373836351261833</v>
      </c>
      <c r="AO155" s="17">
        <v>4.9541973490662734</v>
      </c>
      <c r="AP155" s="17">
        <v>5.0608940416950849</v>
      </c>
      <c r="AQ155" s="17">
        <v>34.016644046502329</v>
      </c>
      <c r="AR155" s="17">
        <v>0.80810101799178691</v>
      </c>
      <c r="AS155" s="17">
        <v>1.1479638785468356</v>
      </c>
      <c r="AT155" s="17">
        <v>-0.99999999999999967</v>
      </c>
      <c r="AU155" s="17">
        <v>-0.99999999999999967</v>
      </c>
      <c r="AV155" s="17">
        <v>3.5432145663226828</v>
      </c>
      <c r="AW155" s="17">
        <v>100.82717772035326</v>
      </c>
      <c r="AX155" s="17">
        <v>95.035464108850931</v>
      </c>
      <c r="AY155" s="17">
        <v>0.15303851137573804</v>
      </c>
      <c r="AZ155" s="17">
        <v>-6.6859588253999371</v>
      </c>
      <c r="BA155" s="22">
        <v>1525.4780135084684</v>
      </c>
      <c r="CU155" t="e">
        <v>#N/A</v>
      </c>
      <c r="CV155" t="e">
        <v>#N/A</v>
      </c>
    </row>
    <row r="156" spans="1:100" x14ac:dyDescent="0.25">
      <c r="A156">
        <v>330</v>
      </c>
      <c r="B156" t="s">
        <v>594</v>
      </c>
      <c r="C156" s="22">
        <v>3</v>
      </c>
      <c r="D156" s="17">
        <v>5.250233453516854</v>
      </c>
      <c r="E156" s="17">
        <v>-4.1792852472263213E-2</v>
      </c>
      <c r="F156" s="17">
        <v>14.007408336698115</v>
      </c>
      <c r="G156" s="17">
        <v>14.007408336698115</v>
      </c>
      <c r="H156" s="17">
        <v>0.32987123397884216</v>
      </c>
      <c r="I156" s="17">
        <v>4.5618824234778628E-3</v>
      </c>
      <c r="J156" s="17">
        <v>20.065986984139204</v>
      </c>
      <c r="K156" s="17">
        <v>0.33443311640231993</v>
      </c>
      <c r="L156" s="17">
        <v>-1.0000000000000002</v>
      </c>
      <c r="M156" s="17">
        <v>-1.0000000000000002</v>
      </c>
      <c r="N156" s="17">
        <v>6.6886623280463979</v>
      </c>
      <c r="O156" s="17">
        <v>39.323628774354169</v>
      </c>
      <c r="P156" s="17">
        <v>-2.3596794127301499</v>
      </c>
      <c r="Q156" s="17">
        <v>71.204266678305018</v>
      </c>
      <c r="R156" s="17">
        <v>23.291166796049492</v>
      </c>
      <c r="S156" s="17">
        <v>0.34273496327281577</v>
      </c>
      <c r="T156" s="17">
        <v>0.34273496327281577</v>
      </c>
      <c r="U156" s="17">
        <v>0.23076044889728589</v>
      </c>
      <c r="V156" s="17">
        <v>6.4997154128520224E-2</v>
      </c>
      <c r="W156" s="17">
        <v>25.871776526764709</v>
      </c>
      <c r="X156" s="17">
        <v>1.6734631604430601</v>
      </c>
      <c r="Y156" s="17">
        <v>-1.0000000000000002</v>
      </c>
      <c r="Z156" s="17">
        <v>-1.0000000000000002</v>
      </c>
      <c r="AA156" s="17">
        <v>80.174065552438961</v>
      </c>
      <c r="AB156" s="17">
        <v>0.18281427322560681</v>
      </c>
      <c r="AC156" s="17">
        <v>0.16116702524692486</v>
      </c>
      <c r="AD156" s="17">
        <v>0.27624114611996287</v>
      </c>
      <c r="AE156" s="17">
        <v>31.011122229624728</v>
      </c>
      <c r="AF156" s="17">
        <v>0.77777777777777779</v>
      </c>
      <c r="AG156" s="17">
        <v>-1.0000000000000002</v>
      </c>
      <c r="AH156" s="17">
        <v>-1.0000000000000002</v>
      </c>
      <c r="AI156" s="17">
        <v>0.6512802131719585</v>
      </c>
      <c r="AJ156" s="17">
        <v>6.4997154128520224E-2</v>
      </c>
      <c r="AK156" s="17">
        <v>0.3895033526735307</v>
      </c>
      <c r="AL156" s="17">
        <v>0.37242299719695438</v>
      </c>
      <c r="AM156" s="17">
        <v>0.24036092182820121</v>
      </c>
      <c r="AN156" s="17">
        <v>0.35753489306475522</v>
      </c>
      <c r="AO156" s="17">
        <v>7.9565398090726802</v>
      </c>
      <c r="AP156" s="17">
        <v>10.800487312603652</v>
      </c>
      <c r="AQ156" s="17">
        <v>45.937763510903878</v>
      </c>
      <c r="AR156" s="17">
        <v>0.98122752957143766</v>
      </c>
      <c r="AS156" s="17">
        <v>2.0078962768453792</v>
      </c>
      <c r="AT156" s="17">
        <v>-1.0000000000000002</v>
      </c>
      <c r="AU156" s="17">
        <v>-1.0000000000000002</v>
      </c>
      <c r="AV156" s="17">
        <v>37.298575132747594</v>
      </c>
      <c r="AW156" s="17">
        <v>130.29818163939683</v>
      </c>
      <c r="AX156" s="17">
        <v>149.82350131568802</v>
      </c>
      <c r="AY156" s="17">
        <v>0.67083910002466396</v>
      </c>
      <c r="AZ156" s="17">
        <v>56.070682538212999</v>
      </c>
      <c r="BA156" s="22">
        <v>1661.6721286872278</v>
      </c>
      <c r="CU156" t="e">
        <v>#N/A</v>
      </c>
      <c r="CV156" t="e">
        <v>#N/A</v>
      </c>
    </row>
    <row r="157" spans="1:100" x14ac:dyDescent="0.25">
      <c r="A157">
        <v>333</v>
      </c>
      <c r="B157" t="s">
        <v>595</v>
      </c>
      <c r="C157" s="22">
        <v>3</v>
      </c>
      <c r="D157" s="17">
        <v>4.8280742484872388</v>
      </c>
      <c r="E157" s="17">
        <v>-4.5819755267775118E-2</v>
      </c>
      <c r="F157" s="17">
        <v>-0.67339795393916613</v>
      </c>
      <c r="G157" s="17">
        <v>-0.67339795393916613</v>
      </c>
      <c r="H157" s="17">
        <v>0.37882836307835116</v>
      </c>
      <c r="I157" s="17">
        <v>0</v>
      </c>
      <c r="J157" s="17">
        <v>22.729701784701071</v>
      </c>
      <c r="K157" s="17">
        <v>0.37882836307835116</v>
      </c>
      <c r="L157" s="17">
        <v>-1</v>
      </c>
      <c r="M157" s="17">
        <v>-1</v>
      </c>
      <c r="N157" s="17">
        <v>7.5765672615670239</v>
      </c>
      <c r="O157" s="17">
        <v>26.884378079249139</v>
      </c>
      <c r="P157" s="17">
        <v>-0.23046457852027494</v>
      </c>
      <c r="Q157" s="17">
        <v>-6.9680973568847868</v>
      </c>
      <c r="R157" s="17">
        <v>-2.3494446015545871</v>
      </c>
      <c r="S157" s="17">
        <v>0.33333333333333337</v>
      </c>
      <c r="T157" s="17">
        <v>0.28864921734002053</v>
      </c>
      <c r="U157" s="17">
        <v>0.42297435757202967</v>
      </c>
      <c r="V157" s="17">
        <v>9.0968956958272507E-2</v>
      </c>
      <c r="W157" s="17">
        <v>30.283900085012185</v>
      </c>
      <c r="X157" s="17">
        <v>2.5240231871162391</v>
      </c>
      <c r="Y157" s="17">
        <v>-1</v>
      </c>
      <c r="Z157" s="17">
        <v>-1</v>
      </c>
      <c r="AA157" s="17">
        <v>56.40622185998896</v>
      </c>
      <c r="AB157" s="17">
        <v>9.3357698259714461E-2</v>
      </c>
      <c r="AC157" s="17">
        <v>0.35654333106681546</v>
      </c>
      <c r="AD157" s="17">
        <v>0.11953429820409628</v>
      </c>
      <c r="AE157" s="17">
        <v>28.471766376531317</v>
      </c>
      <c r="AF157" s="17">
        <v>0.88888888888888884</v>
      </c>
      <c r="AG157" s="17">
        <v>-1</v>
      </c>
      <c r="AH157" s="17">
        <v>-1</v>
      </c>
      <c r="AI157" s="17">
        <v>-5.4505004819255146E-2</v>
      </c>
      <c r="AJ157" s="17">
        <v>9.0968956958272507E-2</v>
      </c>
      <c r="AK157" s="17">
        <v>-0.13557844977593078</v>
      </c>
      <c r="AL157" s="17">
        <v>-0.22228927087854572</v>
      </c>
      <c r="AM157" s="17">
        <v>-0.12537137543437304</v>
      </c>
      <c r="AN157" s="17">
        <v>1.1247684181540314</v>
      </c>
      <c r="AO157" s="17">
        <v>-3.8121766347389809</v>
      </c>
      <c r="AP157" s="17">
        <v>27.007764099458058</v>
      </c>
      <c r="AQ157" s="17">
        <v>53.01360186971327</v>
      </c>
      <c r="AR157" s="17">
        <v>1.1359258652036563</v>
      </c>
      <c r="AS157" s="17">
        <v>2.9028515501945908</v>
      </c>
      <c r="AT157" s="17">
        <v>-1</v>
      </c>
      <c r="AU157" s="17">
        <v>-1</v>
      </c>
      <c r="AV157" s="17">
        <v>-3.0228425554937521</v>
      </c>
      <c r="AW157" s="17">
        <v>110.29836403869616</v>
      </c>
      <c r="AX157" s="17">
        <v>118.30515963813833</v>
      </c>
      <c r="AY157" s="17">
        <v>0.35258360861142535</v>
      </c>
      <c r="AZ157" s="17">
        <v>39.223014768283647</v>
      </c>
      <c r="BA157" s="22">
        <v>1619.4877674800905</v>
      </c>
      <c r="CU157" t="e">
        <v>#N/A</v>
      </c>
      <c r="CV157" t="e">
        <v>#N/A</v>
      </c>
    </row>
    <row r="158" spans="1:100" x14ac:dyDescent="0.25">
      <c r="A158">
        <v>334</v>
      </c>
      <c r="B158" t="s">
        <v>596</v>
      </c>
      <c r="C158" s="22">
        <v>3</v>
      </c>
      <c r="D158" s="17">
        <v>4.7797272917309161</v>
      </c>
      <c r="E158" s="17">
        <v>-1.1513237839980452E-2</v>
      </c>
      <c r="F158" s="17">
        <v>-0.43478472887455016</v>
      </c>
      <c r="G158" s="17">
        <v>-0.43478472887455016</v>
      </c>
      <c r="H158" s="17">
        <v>0.26225930113325852</v>
      </c>
      <c r="I158" s="17">
        <v>0</v>
      </c>
      <c r="J158" s="17">
        <v>15.735558067995509</v>
      </c>
      <c r="K158" s="17">
        <v>0.26225930113325852</v>
      </c>
      <c r="L158" s="17">
        <v>-1</v>
      </c>
      <c r="M158" s="17">
        <v>-1</v>
      </c>
      <c r="N158" s="17">
        <v>5.2451860226651696</v>
      </c>
      <c r="O158" s="17">
        <v>20.080500630851866</v>
      </c>
      <c r="P158" s="17">
        <v>-3.6203993953205893E-2</v>
      </c>
      <c r="Q158" s="17">
        <v>-1.072153927868768</v>
      </c>
      <c r="R158" s="17">
        <v>-0.39025225964120203</v>
      </c>
      <c r="S158" s="17">
        <v>0.33333333333333331</v>
      </c>
      <c r="T158" s="17">
        <v>0.28060275601100299</v>
      </c>
      <c r="U158" s="17">
        <v>0.15589815037242316</v>
      </c>
      <c r="V158" s="17">
        <v>-1.0342997052206881E-2</v>
      </c>
      <c r="W158" s="17">
        <v>19.889277661251775</v>
      </c>
      <c r="X158" s="17">
        <v>0.96252118175788015</v>
      </c>
      <c r="Y158" s="17">
        <v>-1</v>
      </c>
      <c r="Z158" s="17">
        <v>-1</v>
      </c>
      <c r="AA158" s="17">
        <v>36.163508223134031</v>
      </c>
      <c r="AB158" s="17">
        <v>0.22811454506643913</v>
      </c>
      <c r="AC158" s="17">
        <v>7.7241082033826625E-2</v>
      </c>
      <c r="AD158" s="17">
        <v>2.7934029330203437E-2</v>
      </c>
      <c r="AE158" s="17">
        <v>16.664482821523467</v>
      </c>
      <c r="AF158" s="17">
        <v>0.375</v>
      </c>
      <c r="AG158" s="17">
        <v>-1</v>
      </c>
      <c r="AH158" s="17">
        <v>-1</v>
      </c>
      <c r="AI158" s="17">
        <v>-6.0132345483997152E-2</v>
      </c>
      <c r="AJ158" s="17">
        <v>-1.0342997052206881E-2</v>
      </c>
      <c r="AK158" s="17">
        <v>5.2752625572731159E-2</v>
      </c>
      <c r="AL158" s="17">
        <v>0.54911310341777619</v>
      </c>
      <c r="AM158" s="17">
        <v>0.34335541565806188</v>
      </c>
      <c r="AN158" s="17">
        <v>1.2101826181049415</v>
      </c>
      <c r="AO158" s="17">
        <v>8.8476485193151984</v>
      </c>
      <c r="AP158" s="17">
        <v>33.000130969712416</v>
      </c>
      <c r="AQ158" s="17">
        <v>35.624835729247252</v>
      </c>
      <c r="AR158" s="17">
        <v>0.75949124266455259</v>
      </c>
      <c r="AS158" s="17">
        <v>1.2247804828911386</v>
      </c>
      <c r="AT158" s="17">
        <v>-1</v>
      </c>
      <c r="AU158" s="17">
        <v>-1</v>
      </c>
      <c r="AV158" s="17">
        <v>-0.82503698851575391</v>
      </c>
      <c r="AW158" s="17">
        <v>89.244139823698248</v>
      </c>
      <c r="AX158" s="17">
        <v>87.007193208797631</v>
      </c>
      <c r="AY158" s="17">
        <v>0.17360114838946089</v>
      </c>
      <c r="AZ158" s="17">
        <v>43.298405378613097</v>
      </c>
      <c r="BA158" s="22">
        <v>1524.0509915206228</v>
      </c>
      <c r="CU158" t="e">
        <v>#N/A</v>
      </c>
      <c r="CV158" t="e">
        <v>#N/A</v>
      </c>
    </row>
    <row r="159" spans="1:100" x14ac:dyDescent="0.25">
      <c r="A159">
        <v>335</v>
      </c>
      <c r="B159" t="s">
        <v>597</v>
      </c>
      <c r="C159" s="22">
        <v>3</v>
      </c>
      <c r="D159" s="17">
        <v>3.9934926649791347</v>
      </c>
      <c r="E159" s="17">
        <v>-1.3244787265885136E-2</v>
      </c>
      <c r="F159" s="17">
        <v>-0.21309918764129848</v>
      </c>
      <c r="G159" s="17">
        <v>-0.21309918764129848</v>
      </c>
      <c r="H159" s="17">
        <v>-1.3060499064921561E-2</v>
      </c>
      <c r="I159" s="17">
        <v>0</v>
      </c>
      <c r="J159" s="17">
        <v>-0.78362994389529272</v>
      </c>
      <c r="K159" s="17">
        <v>-1.3060499064921561E-2</v>
      </c>
      <c r="L159" s="17">
        <v>-1.0000000000000007</v>
      </c>
      <c r="M159" s="17">
        <v>-1.0000000000000007</v>
      </c>
      <c r="N159" s="17">
        <v>-0.26120998129843132</v>
      </c>
      <c r="O159" s="17">
        <v>2.9967635334425422</v>
      </c>
      <c r="P159" s="17">
        <v>1.0348438864882329E-2</v>
      </c>
      <c r="Q159" s="17">
        <v>0.89222440835382599</v>
      </c>
      <c r="R159" s="17">
        <v>0.33311500274783418</v>
      </c>
      <c r="S159" s="17">
        <v>0.33333333333333365</v>
      </c>
      <c r="T159" s="17">
        <v>0.39900812661387236</v>
      </c>
      <c r="U159" s="17">
        <v>-0.1101436935591275</v>
      </c>
      <c r="V159" s="17">
        <v>-1.1460619723963684E-2</v>
      </c>
      <c r="W159" s="17">
        <v>24.951905829161458</v>
      </c>
      <c r="X159" s="17">
        <v>0.28468834361414019</v>
      </c>
      <c r="Y159" s="17">
        <v>-1.0000000000000007</v>
      </c>
      <c r="Z159" s="17">
        <v>-1.0000000000000007</v>
      </c>
      <c r="AA159" s="17">
        <v>29.536322205619751</v>
      </c>
      <c r="AB159" s="17">
        <v>0.24195414060077736</v>
      </c>
      <c r="AC159" s="17">
        <v>-0.18407394155313969</v>
      </c>
      <c r="AD159" s="17">
        <v>2.7145828426571077E-2</v>
      </c>
      <c r="AE159" s="17">
        <v>4.2513013737104295</v>
      </c>
      <c r="AF159" s="17">
        <v>9.0909090909090912E-2</v>
      </c>
      <c r="AG159" s="17">
        <v>-1.0000000000000007</v>
      </c>
      <c r="AH159" s="17">
        <v>-1.0000000000000007</v>
      </c>
      <c r="AI159" s="17">
        <v>-5.3035238306782195E-2</v>
      </c>
      <c r="AJ159" s="17">
        <v>-1.1460619723963684E-2</v>
      </c>
      <c r="AK159" s="17">
        <v>0.75392065411116305</v>
      </c>
      <c r="AL159" s="17">
        <v>0.45441643292065614</v>
      </c>
      <c r="AM159" s="17">
        <v>-0.20614527947866701</v>
      </c>
      <c r="AN159" s="17">
        <v>1.0396142503189505E-2</v>
      </c>
      <c r="AO159" s="17">
        <v>-1.3840287164108607</v>
      </c>
      <c r="AP159" s="17">
        <v>2.5319857271830188</v>
      </c>
      <c r="AQ159" s="17">
        <v>24.168275885266169</v>
      </c>
      <c r="AR159" s="17">
        <v>0.61073714666411505</v>
      </c>
      <c r="AS159" s="17">
        <v>0.27162784454921873</v>
      </c>
      <c r="AT159" s="17">
        <v>-1.0000000000000007</v>
      </c>
      <c r="AU159" s="17">
        <v>-1.0000000000000007</v>
      </c>
      <c r="AV159" s="17">
        <v>0.12001581510653536</v>
      </c>
      <c r="AW159" s="17">
        <v>35.065071466245293</v>
      </c>
      <c r="AX159" s="17">
        <v>32.858304727713289</v>
      </c>
      <c r="AY159" s="17">
        <v>0.30508171859272554</v>
      </c>
      <c r="AZ159" s="17">
        <v>-14.278117561686747</v>
      </c>
      <c r="BA159" s="22">
        <v>1368.1258955340909</v>
      </c>
      <c r="CU159" t="e">
        <v>#N/A</v>
      </c>
      <c r="CV159" t="e">
        <v>#N/A</v>
      </c>
    </row>
    <row r="160" spans="1:100" x14ac:dyDescent="0.25">
      <c r="A160">
        <v>337</v>
      </c>
      <c r="B160" t="s">
        <v>598</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1409.4232894841707</v>
      </c>
      <c r="CU160" t="e">
        <v>#N/A</v>
      </c>
      <c r="CV160" t="e">
        <v>#N/A</v>
      </c>
    </row>
    <row r="161" spans="1:100" x14ac:dyDescent="0.25">
      <c r="A161">
        <v>339</v>
      </c>
      <c r="B161" t="s">
        <v>599</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600</v>
      </c>
      <c r="C162" s="22">
        <v>3</v>
      </c>
      <c r="D162" s="17">
        <v>5.1235260355402472</v>
      </c>
      <c r="E162" s="17">
        <v>-0.150201594533387</v>
      </c>
      <c r="F162" s="17">
        <v>-0.75803955169858184</v>
      </c>
      <c r="G162" s="17">
        <v>-0.79234599609587331</v>
      </c>
      <c r="H162" s="17">
        <v>0.41622611389725817</v>
      </c>
      <c r="I162" s="17">
        <v>0</v>
      </c>
      <c r="J162" s="17">
        <v>24.973566833835491</v>
      </c>
      <c r="K162" s="17">
        <v>0.41622611389725817</v>
      </c>
      <c r="L162" s="17">
        <v>-1.0000000000000009</v>
      </c>
      <c r="M162" s="17">
        <v>-1.0000000000000009</v>
      </c>
      <c r="N162" s="17">
        <v>8.324522277945162</v>
      </c>
      <c r="O162" s="17">
        <v>29.304746873279878</v>
      </c>
      <c r="P162" s="17">
        <v>-9.0757398160511774E-2</v>
      </c>
      <c r="Q162" s="17">
        <v>-2.6098800590659956</v>
      </c>
      <c r="R162" s="17">
        <v>-0.75972391491858793</v>
      </c>
      <c r="S162" s="17">
        <v>0.33333333333333298</v>
      </c>
      <c r="T162" s="17">
        <v>0.32977453485453007</v>
      </c>
      <c r="U162" s="17">
        <v>0.41220175086567512</v>
      </c>
      <c r="V162" s="17">
        <v>0.45966628991748798</v>
      </c>
      <c r="W162" s="17">
        <v>44.74999180295076</v>
      </c>
      <c r="X162" s="17">
        <v>4.6501276987794311</v>
      </c>
      <c r="Y162" s="17">
        <v>-1.0000000000000009</v>
      </c>
      <c r="Z162" s="17">
        <v>-1.0000000000000009</v>
      </c>
      <c r="AA162" s="17">
        <v>81.378323310400702</v>
      </c>
      <c r="AB162" s="17">
        <v>0.22747006020882873</v>
      </c>
      <c r="AC162" s="17">
        <v>0.10883761030555367</v>
      </c>
      <c r="AD162" s="17">
        <v>0.411453437932989</v>
      </c>
      <c r="AE162" s="17">
        <v>37.388055422368588</v>
      </c>
      <c r="AF162" s="17">
        <v>1</v>
      </c>
      <c r="AG162" s="17">
        <v>-1.0000000000000009</v>
      </c>
      <c r="AH162" s="17">
        <v>-1.0000000000000009</v>
      </c>
      <c r="AI162" s="17">
        <v>-1.2079617377450081E-2</v>
      </c>
      <c r="AJ162" s="17">
        <v>0.45966628991748798</v>
      </c>
      <c r="AK162" s="17">
        <v>0.33894148162336224</v>
      </c>
      <c r="AL162" s="17">
        <v>0.14307748909062976</v>
      </c>
      <c r="AM162" s="17">
        <v>-8.2838934921600188E-2</v>
      </c>
      <c r="AN162" s="17">
        <v>0.18964502199051841</v>
      </c>
      <c r="AO162" s="17">
        <v>-0.37626596492319497</v>
      </c>
      <c r="AP162" s="17">
        <v>5.4565129952161087</v>
      </c>
      <c r="AQ162" s="17">
        <v>69.723558636786208</v>
      </c>
      <c r="AR162" s="17">
        <v>1.5349759089710271</v>
      </c>
      <c r="AS162" s="17">
        <v>5.0663538126766907</v>
      </c>
      <c r="AT162" s="17">
        <v>-1.0000000000000009</v>
      </c>
      <c r="AU162" s="17">
        <v>-1.0000000000000009</v>
      </c>
      <c r="AV162" s="17">
        <v>-1.5520699110144616</v>
      </c>
      <c r="AW162" s="17">
        <v>116.13958317889666</v>
      </c>
      <c r="AX162" s="17">
        <v>161.86461982309643</v>
      </c>
      <c r="AY162" s="17">
        <v>0.1108436417935634</v>
      </c>
      <c r="AZ162" s="17">
        <v>49.974745595964066</v>
      </c>
      <c r="BA162" s="22">
        <v>1618.1923767430608</v>
      </c>
      <c r="CU162" t="e">
        <v>#N/A</v>
      </c>
      <c r="CV162" t="e">
        <v>#N/A</v>
      </c>
    </row>
    <row r="163" spans="1:100" x14ac:dyDescent="0.25">
      <c r="A163">
        <v>341</v>
      </c>
      <c r="B163" t="s">
        <v>601</v>
      </c>
      <c r="C163" s="22">
        <v>3</v>
      </c>
      <c r="D163" s="17">
        <v>5.0408276449293981</v>
      </c>
      <c r="E163" s="17">
        <v>0</v>
      </c>
      <c r="F163" s="17">
        <v>2.9476101480271524</v>
      </c>
      <c r="G163" s="17">
        <v>2.9476101480271524</v>
      </c>
      <c r="H163" s="17">
        <v>0.11841613714903471</v>
      </c>
      <c r="I163" s="17">
        <v>-1.3072320843803231E-2</v>
      </c>
      <c r="J163" s="17">
        <v>6.3206289783138887</v>
      </c>
      <c r="K163" s="17">
        <v>0.10534381630523143</v>
      </c>
      <c r="L163" s="17">
        <v>-1.0000000000000036</v>
      </c>
      <c r="M163" s="17">
        <v>-1.0000000000000036</v>
      </c>
      <c r="N163" s="17">
        <v>2.1068763261046293</v>
      </c>
      <c r="O163" s="17">
        <v>14.309066771270441</v>
      </c>
      <c r="P163" s="17">
        <v>-9.7487817301556146E-2</v>
      </c>
      <c r="Q163" s="17">
        <v>8.2631573859852878</v>
      </c>
      <c r="R163" s="17">
        <v>2.6300853588507382</v>
      </c>
      <c r="S163" s="17">
        <v>0.33333333333333448</v>
      </c>
      <c r="T163" s="17">
        <v>0.33333333333333448</v>
      </c>
      <c r="U163" s="17">
        <v>0.34604545507429219</v>
      </c>
      <c r="V163" s="17">
        <v>0.12049525390471752</v>
      </c>
      <c r="W163" s="17">
        <v>41.114542373617873</v>
      </c>
      <c r="X163" s="17">
        <v>2.6684761940869115</v>
      </c>
      <c r="Y163" s="17">
        <v>-1.0000000000000036</v>
      </c>
      <c r="Z163" s="17">
        <v>-1.0000000000000036</v>
      </c>
      <c r="AA163" s="17">
        <v>71.559762066724502</v>
      </c>
      <c r="AB163" s="17">
        <v>0.20943753386948857</v>
      </c>
      <c r="AC163" s="17">
        <v>0.42341837916822489</v>
      </c>
      <c r="AD163" s="17">
        <v>-7.6553226352595857E-2</v>
      </c>
      <c r="AE163" s="17">
        <v>27.815134334255866</v>
      </c>
      <c r="AF163" s="17">
        <v>0.8</v>
      </c>
      <c r="AG163" s="17">
        <v>-1.0000000000000036</v>
      </c>
      <c r="AH163" s="17">
        <v>-1.0000000000000036</v>
      </c>
      <c r="AI163" s="17">
        <v>2.3477575966135464E-2</v>
      </c>
      <c r="AJ163" s="17">
        <v>0.12049525390471752</v>
      </c>
      <c r="AK163" s="17">
        <v>0.39073960685807846</v>
      </c>
      <c r="AL163" s="17">
        <v>9.7981367386451496E-2</v>
      </c>
      <c r="AM163" s="17">
        <v>0.31403272315507175</v>
      </c>
      <c r="AN163" s="17">
        <v>-9.4828517935712314E-2</v>
      </c>
      <c r="AO163" s="17">
        <v>9.8045161131671836</v>
      </c>
      <c r="AP163" s="17">
        <v>-1.8808061114605505</v>
      </c>
      <c r="AQ163" s="17">
        <v>47.435171351931736</v>
      </c>
      <c r="AR163" s="17">
        <v>1.1332073756456786</v>
      </c>
      <c r="AS163" s="17">
        <v>2.7738200103921415</v>
      </c>
      <c r="AT163" s="17">
        <v>-1.0000000000000036</v>
      </c>
      <c r="AU163" s="17">
        <v>-1.0000000000000036</v>
      </c>
      <c r="AV163" s="17">
        <v>5.5776955068778857</v>
      </c>
      <c r="AW163" s="17">
        <v>83.98802272653441</v>
      </c>
      <c r="AX163" s="17">
        <v>96.507099636328817</v>
      </c>
      <c r="AY163" s="17">
        <v>5.9602689748248942E-2</v>
      </c>
      <c r="AZ163" s="17">
        <v>-7.0063921369622921</v>
      </c>
      <c r="BA163" s="22">
        <v>1552.3960119516264</v>
      </c>
      <c r="CU163" t="e">
        <v>#N/A</v>
      </c>
      <c r="CV163" t="e">
        <v>#N/A</v>
      </c>
    </row>
    <row r="164" spans="1:100" x14ac:dyDescent="0.25">
      <c r="A164">
        <v>342</v>
      </c>
      <c r="B164" t="s">
        <v>602</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1448.4536524002613</v>
      </c>
      <c r="CU164" t="e">
        <v>#N/A</v>
      </c>
      <c r="CV164" t="e">
        <v>#N/A</v>
      </c>
    </row>
    <row r="165" spans="1:100" x14ac:dyDescent="0.25">
      <c r="A165">
        <v>343</v>
      </c>
      <c r="B165" t="s">
        <v>603</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1516.9713222654771</v>
      </c>
      <c r="CU165" t="e">
        <v>#N/A</v>
      </c>
      <c r="CV165" t="e">
        <v>#N/A</v>
      </c>
    </row>
    <row r="166" spans="1:100" x14ac:dyDescent="0.25">
      <c r="A166">
        <v>346</v>
      </c>
      <c r="B166" t="s">
        <v>604</v>
      </c>
      <c r="C166" s="22">
        <v>3</v>
      </c>
      <c r="D166" s="17">
        <v>4.3599808953586141</v>
      </c>
      <c r="E166" s="17">
        <v>-0.32861938386356038</v>
      </c>
      <c r="F166" s="17">
        <v>3.4697993837503391</v>
      </c>
      <c r="G166" s="17">
        <v>3.3728761562764014</v>
      </c>
      <c r="H166" s="17">
        <v>8.7074753398719423E-2</v>
      </c>
      <c r="I166" s="17">
        <v>1.2228148303156444E-3</v>
      </c>
      <c r="J166" s="17">
        <v>5.2978540937421039</v>
      </c>
      <c r="K166" s="17">
        <v>8.8297568229035076E-2</v>
      </c>
      <c r="L166" s="17">
        <v>-0.99999999999999856</v>
      </c>
      <c r="M166" s="17">
        <v>-0.99999999999999856</v>
      </c>
      <c r="N166" s="17">
        <v>1.7659513645807023</v>
      </c>
      <c r="O166" s="17">
        <v>13.030711145377108</v>
      </c>
      <c r="P166" s="17">
        <v>-0.18109725188139641</v>
      </c>
      <c r="Q166" s="17">
        <v>72.641901491120507</v>
      </c>
      <c r="R166" s="17">
        <v>23.921933241629336</v>
      </c>
      <c r="S166" s="17">
        <v>0.33333333333333293</v>
      </c>
      <c r="T166" s="17">
        <v>0.33333333333333293</v>
      </c>
      <c r="U166" s="17">
        <v>0.28577106337101504</v>
      </c>
      <c r="V166" s="17">
        <v>-0.15310890922277226</v>
      </c>
      <c r="W166" s="17">
        <v>28.441250103434957</v>
      </c>
      <c r="X166" s="17">
        <v>0.80279989658505824</v>
      </c>
      <c r="Y166" s="17">
        <v>-0.99999999999999856</v>
      </c>
      <c r="Z166" s="17">
        <v>-0.99999999999999856</v>
      </c>
      <c r="AA166" s="17">
        <v>97.965557689669922</v>
      </c>
      <c r="AB166" s="17">
        <v>0.27090858032038645</v>
      </c>
      <c r="AC166" s="17">
        <v>0.30388410492971685</v>
      </c>
      <c r="AD166" s="17">
        <v>0.33725480164200888</v>
      </c>
      <c r="AE166" s="17">
        <v>45.60237434460565</v>
      </c>
      <c r="AF166" s="17">
        <v>0.8571428571428571</v>
      </c>
      <c r="AG166" s="17">
        <v>-0.99999999999999856</v>
      </c>
      <c r="AH166" s="17">
        <v>-0.99999999999999856</v>
      </c>
      <c r="AI166" s="17">
        <v>0.25157985137809036</v>
      </c>
      <c r="AJ166" s="17">
        <v>-0.15310890922277226</v>
      </c>
      <c r="AK166" s="17">
        <v>1.7693632161465975E-3</v>
      </c>
      <c r="AL166" s="17">
        <v>0.15586180189897025</v>
      </c>
      <c r="AM166" s="17">
        <v>3.9969786073288299E-2</v>
      </c>
      <c r="AN166" s="17">
        <v>-0.21985433224177281</v>
      </c>
      <c r="AO166" s="17">
        <v>1.008091467912942</v>
      </c>
      <c r="AP166" s="17">
        <v>-4.7170492965494697</v>
      </c>
      <c r="AQ166" s="17">
        <v>33.739104197177042</v>
      </c>
      <c r="AR166" s="17">
        <v>0.79932882081490852</v>
      </c>
      <c r="AS166" s="17">
        <v>0.89109746481409213</v>
      </c>
      <c r="AT166" s="17">
        <v>-0.99999999999999856</v>
      </c>
      <c r="AU166" s="17">
        <v>-0.99999999999999856</v>
      </c>
      <c r="AV166" s="17">
        <v>27.294809397905741</v>
      </c>
      <c r="AW166" s="17">
        <v>106.27921953849754</v>
      </c>
      <c r="AX166" s="17">
        <v>95.999925643782106</v>
      </c>
      <c r="AY166" s="17">
        <v>0.31036304228737138</v>
      </c>
      <c r="AZ166" s="17">
        <v>19.706294173587938</v>
      </c>
      <c r="BA166" s="22">
        <v>1538.2308979738743</v>
      </c>
      <c r="CU166" t="e">
        <v>#N/A</v>
      </c>
      <c r="CV166" t="e">
        <v>#N/A</v>
      </c>
    </row>
    <row r="167" spans="1:100" x14ac:dyDescent="0.25">
      <c r="A167">
        <v>348</v>
      </c>
      <c r="B167" t="s">
        <v>605</v>
      </c>
      <c r="C167" s="22">
        <v>3</v>
      </c>
      <c r="D167" s="17">
        <v>4.9603595571924446</v>
      </c>
      <c r="E167" s="17">
        <v>-5.2698550641349123E-2</v>
      </c>
      <c r="F167" s="17">
        <v>0.77991205173282119</v>
      </c>
      <c r="G167" s="17">
        <v>0.76357805317952876</v>
      </c>
      <c r="H167" s="17">
        <v>0.47548371525567856</v>
      </c>
      <c r="I167" s="17">
        <v>0</v>
      </c>
      <c r="J167" s="17">
        <v>28.529022915340711</v>
      </c>
      <c r="K167" s="17">
        <v>0.47548371525567856</v>
      </c>
      <c r="L167" s="17">
        <v>-0.99999999999999989</v>
      </c>
      <c r="M167" s="17">
        <v>-0.99999999999999989</v>
      </c>
      <c r="N167" s="17">
        <v>9.509674305113565</v>
      </c>
      <c r="O167" s="17">
        <v>34.252960525712702</v>
      </c>
      <c r="P167" s="17">
        <v>-0.24702604399087891</v>
      </c>
      <c r="Q167" s="17">
        <v>4.8805819105348753</v>
      </c>
      <c r="R167" s="17">
        <v>1.5534983260113346</v>
      </c>
      <c r="S167" s="17">
        <v>0.33333333333333348</v>
      </c>
      <c r="T167" s="17">
        <v>0.33333333333333348</v>
      </c>
      <c r="U167" s="17">
        <v>0.19990968207959803</v>
      </c>
      <c r="V167" s="17">
        <v>0.12283465987221326</v>
      </c>
      <c r="W167" s="17">
        <v>20.557091734511982</v>
      </c>
      <c r="X167" s="17">
        <v>1.72782963896266</v>
      </c>
      <c r="Y167" s="17">
        <v>-0.99999999999999989</v>
      </c>
      <c r="Z167" s="17">
        <v>-0.99999999999999989</v>
      </c>
      <c r="AA167" s="17">
        <v>56.664019130202377</v>
      </c>
      <c r="AB167" s="17">
        <v>0.19635769219029314</v>
      </c>
      <c r="AC167" s="17">
        <v>0.13685330857926248</v>
      </c>
      <c r="AD167" s="17">
        <v>0.35785758062402584</v>
      </c>
      <c r="AE167" s="17">
        <v>34.553429069679069</v>
      </c>
      <c r="AF167" s="17">
        <v>0.83333333333333337</v>
      </c>
      <c r="AG167" s="17">
        <v>-0.99999999999999989</v>
      </c>
      <c r="AH167" s="17">
        <v>-0.99999999999999989</v>
      </c>
      <c r="AI167" s="17">
        <v>3.4333241261753744E-2</v>
      </c>
      <c r="AJ167" s="17">
        <v>0.12283465987221326</v>
      </c>
      <c r="AK167" s="17">
        <v>-0.14464925048332952</v>
      </c>
      <c r="AL167" s="17">
        <v>-2.284141139209498E-2</v>
      </c>
      <c r="AM167" s="17">
        <v>-0.17507513707559447</v>
      </c>
      <c r="AN167" s="17">
        <v>0.13695514492040373</v>
      </c>
      <c r="AO167" s="17">
        <v>-5.1001246793065116</v>
      </c>
      <c r="AP167" s="17">
        <v>3.3096715660496181</v>
      </c>
      <c r="AQ167" s="17">
        <v>49.086114649852661</v>
      </c>
      <c r="AR167" s="17">
        <v>0.98941100861847819</v>
      </c>
      <c r="AS167" s="17">
        <v>2.2033133542183392</v>
      </c>
      <c r="AT167" s="17">
        <v>-0.99999999999999989</v>
      </c>
      <c r="AU167" s="17">
        <v>-0.99999999999999989</v>
      </c>
      <c r="AV167" s="17">
        <v>2.3170763791908633</v>
      </c>
      <c r="AW167" s="17">
        <v>94.226651221964659</v>
      </c>
      <c r="AX167" s="17">
        <v>107.19678203442102</v>
      </c>
      <c r="AY167" s="17">
        <v>0.18448639592634442</v>
      </c>
      <c r="AZ167" s="17">
        <v>-4.6472138599714086</v>
      </c>
      <c r="BA167" s="22">
        <v>1519.9820880417278</v>
      </c>
      <c r="CU167" t="e">
        <v>#N/A</v>
      </c>
      <c r="CV167" t="e">
        <v>#N/A</v>
      </c>
    </row>
    <row r="168" spans="1:100" x14ac:dyDescent="0.25">
      <c r="A168">
        <v>352</v>
      </c>
      <c r="B168" t="s">
        <v>606</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1379.7021142588726</v>
      </c>
      <c r="CU168" t="e">
        <v>#N/A</v>
      </c>
      <c r="CV168" t="e">
        <v>#N/A</v>
      </c>
    </row>
    <row r="169" spans="1:100" x14ac:dyDescent="0.25">
      <c r="A169">
        <v>353</v>
      </c>
      <c r="B169" t="s">
        <v>607</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1531.0081125353447</v>
      </c>
      <c r="CU169" t="e">
        <v>#N/A</v>
      </c>
      <c r="CV169" t="e">
        <v>#N/A</v>
      </c>
    </row>
    <row r="170" spans="1:100" x14ac:dyDescent="0.25">
      <c r="A170">
        <v>354</v>
      </c>
      <c r="B170" t="s">
        <v>608</v>
      </c>
      <c r="C170" s="22">
        <v>3</v>
      </c>
      <c r="D170" s="17">
        <v>5.0778895933338761</v>
      </c>
      <c r="E170" s="17">
        <v>-3.7229481882733118E-2</v>
      </c>
      <c r="F170" s="17">
        <v>-0.46011444851334982</v>
      </c>
      <c r="G170" s="17">
        <v>-0.46011444851334982</v>
      </c>
      <c r="H170" s="17">
        <v>0.20481559131284394</v>
      </c>
      <c r="I170" s="17">
        <v>0</v>
      </c>
      <c r="J170" s="17">
        <v>12.28893547877064</v>
      </c>
      <c r="K170" s="17">
        <v>0.20481559131284394</v>
      </c>
      <c r="L170" s="17">
        <v>-1.0000000000000004</v>
      </c>
      <c r="M170" s="17">
        <v>-1.0000000000000004</v>
      </c>
      <c r="N170" s="17">
        <v>4.0963118262568781</v>
      </c>
      <c r="O170" s="17">
        <v>16.90671062359116</v>
      </c>
      <c r="P170" s="17">
        <v>-0.29555381326367347</v>
      </c>
      <c r="Q170" s="17">
        <v>-9.7557824140883103</v>
      </c>
      <c r="R170" s="17">
        <v>-3.3374380229327745</v>
      </c>
      <c r="S170" s="17">
        <v>0.33333333333333348</v>
      </c>
      <c r="T170" s="17">
        <v>0.41236613179594861</v>
      </c>
      <c r="U170" s="17">
        <v>0.13164888531956859</v>
      </c>
      <c r="V170" s="17">
        <v>1.2800794598798798E-2</v>
      </c>
      <c r="W170" s="17">
        <v>27.413342149392225</v>
      </c>
      <c r="X170" s="17">
        <v>1.2283521246396225</v>
      </c>
      <c r="Y170" s="17">
        <v>-1.0000000000000004</v>
      </c>
      <c r="Z170" s="17">
        <v>-1.0000000000000004</v>
      </c>
      <c r="AA170" s="17">
        <v>44.471094075826656</v>
      </c>
      <c r="AB170" s="17">
        <v>0.18760898216978933</v>
      </c>
      <c r="AC170" s="17">
        <v>0.24765859131402351</v>
      </c>
      <c r="AD170" s="17">
        <v>-2.7363774496469782E-2</v>
      </c>
      <c r="AE170" s="17">
        <v>20.39518994936715</v>
      </c>
      <c r="AF170" s="17">
        <v>0.6</v>
      </c>
      <c r="AG170" s="17">
        <v>-1.0000000000000004</v>
      </c>
      <c r="AH170" s="17">
        <v>-1.0000000000000004</v>
      </c>
      <c r="AI170" s="17">
        <v>-6.1523937672863911E-2</v>
      </c>
      <c r="AJ170" s="17">
        <v>1.2800794598798798E-2</v>
      </c>
      <c r="AK170" s="17">
        <v>0.93840049312966445</v>
      </c>
      <c r="AL170" s="17">
        <v>-0.20483992540048193</v>
      </c>
      <c r="AM170" s="17">
        <v>2.4660488887223733E-2</v>
      </c>
      <c r="AN170" s="17">
        <v>7.6271169953258788E-3</v>
      </c>
      <c r="AO170" s="17">
        <v>5.3085146878289171</v>
      </c>
      <c r="AP170" s="17">
        <v>-0.83352170211926258</v>
      </c>
      <c r="AQ170" s="17">
        <v>39.702277628162861</v>
      </c>
      <c r="AR170" s="17">
        <v>0.89014914504764953</v>
      </c>
      <c r="AS170" s="17">
        <v>1.4331677159524667</v>
      </c>
      <c r="AT170" s="17">
        <v>-1.0000000000000004</v>
      </c>
      <c r="AU170" s="17">
        <v>-1.0000000000000004</v>
      </c>
      <c r="AV170" s="17">
        <v>-3.7975524714461248</v>
      </c>
      <c r="AW170" s="17">
        <v>60.544282997298502</v>
      </c>
      <c r="AX170" s="17">
        <v>60.593883703721112</v>
      </c>
      <c r="AY170" s="17">
        <v>0.28119288478936166</v>
      </c>
      <c r="AZ170" s="17">
        <v>2.4222402164490395</v>
      </c>
      <c r="BA170" s="22">
        <v>1443.4673881281542</v>
      </c>
      <c r="CU170" t="e">
        <v>#N/A</v>
      </c>
      <c r="CV170" t="e">
        <v>#N/A</v>
      </c>
    </row>
    <row r="171" spans="1:100" x14ac:dyDescent="0.25">
      <c r="A171">
        <v>358</v>
      </c>
      <c r="B171" t="s">
        <v>609</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1505.3171860819855</v>
      </c>
      <c r="CU171" t="e">
        <v>#N/A</v>
      </c>
      <c r="CV171" t="e">
        <v>#N/A</v>
      </c>
    </row>
    <row r="172" spans="1:100" x14ac:dyDescent="0.25">
      <c r="A172">
        <v>359</v>
      </c>
      <c r="B172" t="s">
        <v>610</v>
      </c>
      <c r="C172" s="22">
        <v>3</v>
      </c>
      <c r="D172" s="17">
        <v>5.4329692852789613</v>
      </c>
      <c r="E172" s="17">
        <v>0</v>
      </c>
      <c r="F172" s="17">
        <v>2.9951617948023568</v>
      </c>
      <c r="G172" s="17">
        <v>2.9951617948023568</v>
      </c>
      <c r="H172" s="17">
        <v>0.35464094225632592</v>
      </c>
      <c r="I172" s="17">
        <v>0</v>
      </c>
      <c r="J172" s="17">
        <v>21.278456535379561</v>
      </c>
      <c r="K172" s="17">
        <v>0.35464094225632592</v>
      </c>
      <c r="L172" s="17">
        <v>-0.99999999999999845</v>
      </c>
      <c r="M172" s="17">
        <v>-0.99999999999999845</v>
      </c>
      <c r="N172" s="17">
        <v>7.0928188451265175</v>
      </c>
      <c r="O172" s="17">
        <v>29.706587615460879</v>
      </c>
      <c r="P172" s="17">
        <v>0.10622358780846948</v>
      </c>
      <c r="Q172" s="17">
        <v>29.494039885367751</v>
      </c>
      <c r="R172" s="17">
        <v>9.7313890055093228</v>
      </c>
      <c r="S172" s="17">
        <v>0.24099435572880232</v>
      </c>
      <c r="T172" s="17">
        <v>0.28483727650678942</v>
      </c>
      <c r="U172" s="17">
        <v>4.2916272366221475E-2</v>
      </c>
      <c r="V172" s="17">
        <v>-1.1372252412170316E-2</v>
      </c>
      <c r="W172" s="17">
        <v>8.1093883973326726</v>
      </c>
      <c r="X172" s="17">
        <v>0.22612620814458592</v>
      </c>
      <c r="Y172" s="17">
        <v>-0.99999999999999845</v>
      </c>
      <c r="Z172" s="17">
        <v>-0.99999999999999845</v>
      </c>
      <c r="AA172" s="17">
        <v>50.935279953062953</v>
      </c>
      <c r="AB172" s="17">
        <v>0.17365388680890986</v>
      </c>
      <c r="AC172" s="17">
        <v>0.30595951452065401</v>
      </c>
      <c r="AD172" s="17">
        <v>0.18227664967485488</v>
      </c>
      <c r="AE172" s="17">
        <v>33.094502550220923</v>
      </c>
      <c r="AF172" s="17">
        <v>0.625</v>
      </c>
      <c r="AG172" s="17">
        <v>-0.99999999999999845</v>
      </c>
      <c r="AH172" s="17">
        <v>-0.99999999999999845</v>
      </c>
      <c r="AI172" s="17">
        <v>0.18801879129773133</v>
      </c>
      <c r="AJ172" s="17">
        <v>-1.1372252412170316E-2</v>
      </c>
      <c r="AK172" s="17">
        <v>-9.8135092340459251E-2</v>
      </c>
      <c r="AL172" s="17">
        <v>0.20363936409371519</v>
      </c>
      <c r="AM172" s="17">
        <v>-0.14040967467924625</v>
      </c>
      <c r="AN172" s="17">
        <v>0.25941622917095097</v>
      </c>
      <c r="AO172" s="17">
        <v>-4.0009173286834532</v>
      </c>
      <c r="AP172" s="17">
        <v>7.5036025497423493</v>
      </c>
      <c r="AQ172" s="17">
        <v>29.387844932712234</v>
      </c>
      <c r="AR172" s="17">
        <v>0.55737565218964302</v>
      </c>
      <c r="AS172" s="17">
        <v>0.58076715040091187</v>
      </c>
      <c r="AT172" s="17">
        <v>-0.99999999999999845</v>
      </c>
      <c r="AU172" s="17">
        <v>-0.99999999999999845</v>
      </c>
      <c r="AV172" s="17">
        <v>12.726550800311683</v>
      </c>
      <c r="AW172" s="17">
        <v>88.145470118266147</v>
      </c>
      <c r="AX172" s="17">
        <v>90.76862070300372</v>
      </c>
      <c r="AY172" s="17">
        <v>0.20040422704061617</v>
      </c>
      <c r="AZ172" s="17">
        <v>48.059682265219166</v>
      </c>
      <c r="BA172" s="22">
        <v>1589.1338387387123</v>
      </c>
      <c r="CU172" t="e">
        <v>#N/A</v>
      </c>
      <c r="CV172" t="e">
        <v>#N/A</v>
      </c>
    </row>
    <row r="173" spans="1:100" x14ac:dyDescent="0.25">
      <c r="A173">
        <v>360</v>
      </c>
      <c r="B173" t="s">
        <v>611</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612</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1483.1430170700191</v>
      </c>
      <c r="CU174" t="e">
        <v>#N/A</v>
      </c>
      <c r="CV174" t="e">
        <v>#N/A</v>
      </c>
    </row>
    <row r="175" spans="1:100" x14ac:dyDescent="0.25">
      <c r="A175">
        <v>365</v>
      </c>
      <c r="B175" t="s">
        <v>613</v>
      </c>
      <c r="C175" s="22">
        <v>3</v>
      </c>
      <c r="D175" s="17">
        <v>4.7886953123433038</v>
      </c>
      <c r="E175" s="17">
        <v>0</v>
      </c>
      <c r="F175" s="17">
        <v>4.6577041567236339</v>
      </c>
      <c r="G175" s="17">
        <v>4.6577041567236339</v>
      </c>
      <c r="H175" s="17">
        <v>0.33021358420813041</v>
      </c>
      <c r="I175" s="17">
        <v>9.0247337725648732E-2</v>
      </c>
      <c r="J175" s="17">
        <v>25.227655316026741</v>
      </c>
      <c r="K175" s="17">
        <v>0.42046092193377926</v>
      </c>
      <c r="L175" s="17">
        <v>-1.0000000000000007</v>
      </c>
      <c r="M175" s="17">
        <v>-1.0000000000000007</v>
      </c>
      <c r="N175" s="17">
        <v>8.4092184386755768</v>
      </c>
      <c r="O175" s="17">
        <v>34.674054785093723</v>
      </c>
      <c r="P175" s="17">
        <v>-2.1934087569861746E-2</v>
      </c>
      <c r="Q175" s="17">
        <v>-0.57274354046830322</v>
      </c>
      <c r="R175" s="17">
        <v>-0.40586211456099175</v>
      </c>
      <c r="S175" s="17">
        <v>0.33333333333333365</v>
      </c>
      <c r="T175" s="17">
        <v>0.33333333333333365</v>
      </c>
      <c r="U175" s="17">
        <v>0.35344372408216423</v>
      </c>
      <c r="V175" s="17">
        <v>0.32070475635413581</v>
      </c>
      <c r="W175" s="17">
        <v>36.814169006767521</v>
      </c>
      <c r="X175" s="17">
        <v>3.5842091791863591</v>
      </c>
      <c r="Y175" s="17">
        <v>-1.0000000000000007</v>
      </c>
      <c r="Z175" s="17">
        <v>-1.0000000000000007</v>
      </c>
      <c r="AA175" s="17">
        <v>64.865703305568616</v>
      </c>
      <c r="AB175" s="17">
        <v>0.17509291072133504</v>
      </c>
      <c r="AC175" s="17">
        <v>0.29379494410440782</v>
      </c>
      <c r="AD175" s="17">
        <v>0.10026007344149951</v>
      </c>
      <c r="AE175" s="17">
        <v>28.45739641336213</v>
      </c>
      <c r="AF175" s="17">
        <v>0.88235294117647056</v>
      </c>
      <c r="AG175" s="17">
        <v>-1.0000000000000007</v>
      </c>
      <c r="AH175" s="17">
        <v>-1.0000000000000007</v>
      </c>
      <c r="AI175" s="17">
        <v>-2.7217675871119583E-2</v>
      </c>
      <c r="AJ175" s="17">
        <v>0.32070475635413581</v>
      </c>
      <c r="AK175" s="17">
        <v>5.1003764493443508E-2</v>
      </c>
      <c r="AL175" s="17">
        <v>-9.8491221551537028E-2</v>
      </c>
      <c r="AM175" s="17">
        <v>-1.1922445076299096E-2</v>
      </c>
      <c r="AN175" s="17">
        <v>0.76373013617735386</v>
      </c>
      <c r="AO175" s="17">
        <v>-4.3042304440259506E-2</v>
      </c>
      <c r="AP175" s="17">
        <v>18.600797296676177</v>
      </c>
      <c r="AQ175" s="17">
        <v>62.041824322794227</v>
      </c>
      <c r="AR175" s="17">
        <v>1.3408151471029679</v>
      </c>
      <c r="AS175" s="17">
        <v>4.0046701011201371</v>
      </c>
      <c r="AT175" s="17">
        <v>-1.0000000000000007</v>
      </c>
      <c r="AU175" s="17">
        <v>-1.0000000000000007</v>
      </c>
      <c r="AV175" s="17">
        <v>4.2518420421626404</v>
      </c>
      <c r="AW175" s="17">
        <v>118.14055538733855</v>
      </c>
      <c r="AX175" s="17">
        <v>149.66667750532972</v>
      </c>
      <c r="AY175" s="17">
        <v>0.51737748968621167</v>
      </c>
      <c r="AZ175" s="17">
        <v>80.272861129065745</v>
      </c>
      <c r="BA175" s="22">
        <v>1694.3246504126532</v>
      </c>
      <c r="CU175" t="e">
        <v>#N/A</v>
      </c>
      <c r="CV175" t="e">
        <v>#N/A</v>
      </c>
    </row>
    <row r="176" spans="1:100" x14ac:dyDescent="0.25">
      <c r="A176">
        <v>368</v>
      </c>
      <c r="B176" t="s">
        <v>614</v>
      </c>
      <c r="C176" s="22">
        <v>3</v>
      </c>
      <c r="D176" s="17">
        <v>4.8701006972546255</v>
      </c>
      <c r="E176" s="17">
        <v>-8.3044511885721747E-2</v>
      </c>
      <c r="F176" s="17">
        <v>4.3064562402665558</v>
      </c>
      <c r="G176" s="17">
        <v>4.2873546677700372</v>
      </c>
      <c r="H176" s="17">
        <v>0.20786935855191804</v>
      </c>
      <c r="I176" s="17">
        <v>0</v>
      </c>
      <c r="J176" s="17">
        <v>12.472161513115083</v>
      </c>
      <c r="K176" s="17">
        <v>0.20786935855191804</v>
      </c>
      <c r="L176" s="17">
        <v>-0.99999999999999989</v>
      </c>
      <c r="M176" s="17">
        <v>-0.99999999999999989</v>
      </c>
      <c r="N176" s="17">
        <v>4.1573871710383594</v>
      </c>
      <c r="O176" s="17">
        <v>21.62961687813975</v>
      </c>
      <c r="P176" s="17">
        <v>-0.24678184100969491</v>
      </c>
      <c r="Q176" s="17">
        <v>23.438485274447071</v>
      </c>
      <c r="R176" s="17">
        <v>7.6623789556434936</v>
      </c>
      <c r="S176" s="17">
        <v>0.33333333333333309</v>
      </c>
      <c r="T176" s="17">
        <v>0.32649423085899681</v>
      </c>
      <c r="U176" s="17">
        <v>0.11320444356749337</v>
      </c>
      <c r="V176" s="17">
        <v>-8.3504282796081325E-2</v>
      </c>
      <c r="W176" s="17">
        <v>19.266334656472985</v>
      </c>
      <c r="X176" s="17">
        <v>0.39691118065956188</v>
      </c>
      <c r="Y176" s="17">
        <v>-0.99999999999999989</v>
      </c>
      <c r="Z176" s="17">
        <v>-0.99999999999999989</v>
      </c>
      <c r="AA176" s="17">
        <v>56.3552758496755</v>
      </c>
      <c r="AB176" s="17">
        <v>0.4306202646980829</v>
      </c>
      <c r="AC176" s="17">
        <v>5.0854507107495825E-2</v>
      </c>
      <c r="AD176" s="17">
        <v>0.10705647294560114</v>
      </c>
      <c r="AE176" s="17">
        <v>29.426562237559015</v>
      </c>
      <c r="AF176" s="17">
        <v>0.73333333333333328</v>
      </c>
      <c r="AG176" s="17">
        <v>-0.99999999999999989</v>
      </c>
      <c r="AH176" s="17">
        <v>-0.99999999999999989</v>
      </c>
      <c r="AI176" s="17">
        <v>4.8061547810677807E-3</v>
      </c>
      <c r="AJ176" s="17">
        <v>-8.3504282796081325E-2</v>
      </c>
      <c r="AK176" s="17">
        <v>0.23306311161274673</v>
      </c>
      <c r="AL176" s="17">
        <v>6.498262015805073E-2</v>
      </c>
      <c r="AM176" s="17">
        <v>5.5783830954290209E-2</v>
      </c>
      <c r="AN176" s="17">
        <v>-0.51673680303263148</v>
      </c>
      <c r="AO176" s="17">
        <v>2.5599113319209872</v>
      </c>
      <c r="AP176" s="17">
        <v>-12.593506975025534</v>
      </c>
      <c r="AQ176" s="17">
        <v>31.738496169588075</v>
      </c>
      <c r="AR176" s="17">
        <v>0.68952772496374348</v>
      </c>
      <c r="AS176" s="17">
        <v>0.60478053921148034</v>
      </c>
      <c r="AT176" s="17">
        <v>-0.99999999999999989</v>
      </c>
      <c r="AU176" s="17">
        <v>-0.99999999999999989</v>
      </c>
      <c r="AV176" s="17">
        <v>11.949733623413536</v>
      </c>
      <c r="AW176" s="17">
        <v>65.391385752789802</v>
      </c>
      <c r="AX176" s="17">
        <v>57.137080568802993</v>
      </c>
      <c r="AY176" s="17">
        <v>0.26281099597780011</v>
      </c>
      <c r="AZ176" s="17">
        <v>18.731897370949728</v>
      </c>
      <c r="BA176" s="22">
        <v>1439.306274325804</v>
      </c>
      <c r="CU176" t="e">
        <v>#N/A</v>
      </c>
      <c r="CV176" t="e">
        <v>#N/A</v>
      </c>
    </row>
    <row r="177" spans="1:100" x14ac:dyDescent="0.25">
      <c r="A177">
        <v>369</v>
      </c>
      <c r="B177" t="s">
        <v>615</v>
      </c>
      <c r="C177" s="22">
        <v>3</v>
      </c>
      <c r="D177" s="17">
        <v>3.5456701485234015</v>
      </c>
      <c r="E177" s="17">
        <v>-1.5392586696063278E-2</v>
      </c>
      <c r="F177" s="17">
        <v>-3.6224383055808794E-2</v>
      </c>
      <c r="G177" s="17">
        <v>-3.6224383055808794E-2</v>
      </c>
      <c r="H177" s="17">
        <v>-0.1194694763013632</v>
      </c>
      <c r="I177" s="17">
        <v>0</v>
      </c>
      <c r="J177" s="17">
        <v>-7.1681685780817919</v>
      </c>
      <c r="K177" s="17">
        <v>-0.1194694763013632</v>
      </c>
      <c r="L177" s="17">
        <v>-1.0000000000000004</v>
      </c>
      <c r="M177" s="17">
        <v>-1.0000000000000004</v>
      </c>
      <c r="N177" s="17">
        <v>-2.3893895260272648</v>
      </c>
      <c r="O177" s="17">
        <v>-3.6587228126142053</v>
      </c>
      <c r="P177" s="17">
        <v>0.23887935707994734</v>
      </c>
      <c r="Q177" s="17">
        <v>1.3987380340444433</v>
      </c>
      <c r="R177" s="17">
        <v>0.44821377676898938</v>
      </c>
      <c r="S177" s="17">
        <v>0.33333333333333348</v>
      </c>
      <c r="T177" s="17">
        <v>0.31541390465976565</v>
      </c>
      <c r="U177" s="17">
        <v>0.48844169880155874</v>
      </c>
      <c r="V177" s="17">
        <v>0.18784739570520528</v>
      </c>
      <c r="W177" s="17">
        <v>57.780232352049076</v>
      </c>
      <c r="X177" s="17">
        <v>3.818840274291381</v>
      </c>
      <c r="Y177" s="17">
        <v>-1.0000000000000004</v>
      </c>
      <c r="Z177" s="17">
        <v>-1.0000000000000004</v>
      </c>
      <c r="AA177" s="17">
        <v>82.628053170220795</v>
      </c>
      <c r="AB177" s="17">
        <v>6.435367377883966E-2</v>
      </c>
      <c r="AC177" s="17">
        <v>0.32355172294922074</v>
      </c>
      <c r="AD177" s="17">
        <v>0.10008674409999316</v>
      </c>
      <c r="AE177" s="17">
        <v>24.399607041402675</v>
      </c>
      <c r="AF177" s="17">
        <v>0.46153846153846156</v>
      </c>
      <c r="AG177" s="17">
        <v>-1.0000000000000004</v>
      </c>
      <c r="AH177" s="17">
        <v>-1.0000000000000004</v>
      </c>
      <c r="AI177" s="17">
        <v>1.1188052082945033E-2</v>
      </c>
      <c r="AJ177" s="17">
        <v>0.18784739570520528</v>
      </c>
      <c r="AK177" s="17">
        <v>-0.14523811256554539</v>
      </c>
      <c r="AL177" s="17">
        <v>-0.34004639148591487</v>
      </c>
      <c r="AM177" s="17">
        <v>1.0279602964252958</v>
      </c>
      <c r="AN177" s="17">
        <v>-0.1315443414498518</v>
      </c>
      <c r="AO177" s="17">
        <v>24.97281684780468</v>
      </c>
      <c r="AP177" s="17">
        <v>-4.988840493675867</v>
      </c>
      <c r="AQ177" s="17">
        <v>50.612063773967279</v>
      </c>
      <c r="AR177" s="17">
        <v>1.325036332499864</v>
      </c>
      <c r="AS177" s="17">
        <v>3.6993707979900172</v>
      </c>
      <c r="AT177" s="17">
        <v>-1.0000000000000004</v>
      </c>
      <c r="AU177" s="17">
        <v>-1.0000000000000004</v>
      </c>
      <c r="AV177" s="17">
        <v>0.4119893937131805</v>
      </c>
      <c r="AW177" s="17">
        <v>73.980489863930657</v>
      </c>
      <c r="AX177" s="17">
        <v>92.988990476110118</v>
      </c>
      <c r="AY177" s="17">
        <v>0.10324492377497321</v>
      </c>
      <c r="AZ177" s="17">
        <v>-31.419594268788355</v>
      </c>
      <c r="BA177" s="22">
        <v>1529.8828662490162</v>
      </c>
      <c r="CU177" t="e">
        <v>#N/A</v>
      </c>
      <c r="CV177" t="e">
        <v>#N/A</v>
      </c>
    </row>
    <row r="178" spans="1:100" x14ac:dyDescent="0.25">
      <c r="A178">
        <v>371</v>
      </c>
      <c r="B178" t="s">
        <v>616</v>
      </c>
      <c r="C178" s="22">
        <v>3</v>
      </c>
      <c r="D178" s="17">
        <v>6.0363481339005602</v>
      </c>
      <c r="E178" s="17">
        <v>-4.1157729853531985E-2</v>
      </c>
      <c r="F178" s="17">
        <v>0.14863381388487523</v>
      </c>
      <c r="G178" s="17">
        <v>0.14863381388487523</v>
      </c>
      <c r="H178" s="17">
        <v>0.1801276184483688</v>
      </c>
      <c r="I178" s="17">
        <v>0</v>
      </c>
      <c r="J178" s="17">
        <v>10.807657106902122</v>
      </c>
      <c r="K178" s="17">
        <v>0.1801276184483688</v>
      </c>
      <c r="L178" s="17">
        <v>-1.0000000000000004</v>
      </c>
      <c r="M178" s="17">
        <v>-1.0000000000000004</v>
      </c>
      <c r="N178" s="17">
        <v>3.6025523689673746</v>
      </c>
      <c r="O178" s="17">
        <v>16.992639054687544</v>
      </c>
      <c r="P178" s="17">
        <v>0.34898952972542785</v>
      </c>
      <c r="Q178" s="17">
        <v>4.3188358339937363</v>
      </c>
      <c r="R178" s="17">
        <v>1.4448812744176975</v>
      </c>
      <c r="S178" s="17">
        <v>0.33333333333333343</v>
      </c>
      <c r="T178" s="17">
        <v>0.17923925568878879</v>
      </c>
      <c r="U178" s="17">
        <v>7.4901343635357623E-2</v>
      </c>
      <c r="V178" s="17">
        <v>-7.9189442833872518E-3</v>
      </c>
      <c r="W178" s="17">
        <v>15.977094797028954</v>
      </c>
      <c r="X178" s="17">
        <v>0.44174571638579574</v>
      </c>
      <c r="Y178" s="17">
        <v>-1.0000000000000004</v>
      </c>
      <c r="Z178" s="17">
        <v>-1.0000000000000004</v>
      </c>
      <c r="AA178" s="17">
        <v>42.731025572164128</v>
      </c>
      <c r="AB178" s="17">
        <v>0.2442157100825032</v>
      </c>
      <c r="AC178" s="17">
        <v>6.8774148247899985E-2</v>
      </c>
      <c r="AD178" s="17">
        <v>0.1931911316839463</v>
      </c>
      <c r="AE178" s="17">
        <v>25.309049500717478</v>
      </c>
      <c r="AF178" s="17">
        <v>0.3</v>
      </c>
      <c r="AG178" s="17">
        <v>-1.0000000000000004</v>
      </c>
      <c r="AH178" s="17">
        <v>-1.0000000000000004</v>
      </c>
      <c r="AI178" s="17">
        <v>4.9237990536755705E-2</v>
      </c>
      <c r="AJ178" s="17">
        <v>-7.9189442833872518E-3</v>
      </c>
      <c r="AK178" s="17">
        <v>0.37193129635150074</v>
      </c>
      <c r="AL178" s="17">
        <v>-0.12524526136706696</v>
      </c>
      <c r="AM178" s="17">
        <v>-0.12710655826028588</v>
      </c>
      <c r="AN178" s="17">
        <v>-8.5523448595760776E-2</v>
      </c>
      <c r="AO178" s="17">
        <v>-1.3180074747496395</v>
      </c>
      <c r="AP178" s="17">
        <v>-2.764312521729352</v>
      </c>
      <c r="AQ178" s="17">
        <v>26.78475190393107</v>
      </c>
      <c r="AR178" s="17">
        <v>0.57955498837409203</v>
      </c>
      <c r="AS178" s="17">
        <v>0.62187333483416452</v>
      </c>
      <c r="AT178" s="17">
        <v>-1.0000000000000004</v>
      </c>
      <c r="AU178" s="17">
        <v>-1.0000000000000004</v>
      </c>
      <c r="AV178" s="17">
        <v>1.5935150883025735</v>
      </c>
      <c r="AW178" s="17">
        <v>56.959352105122349</v>
      </c>
      <c r="AX178" s="17">
        <v>57.152217487518726</v>
      </c>
      <c r="AY178" s="17">
        <v>-0.26590789811545312</v>
      </c>
      <c r="AZ178" s="17">
        <v>-49.953116422380283</v>
      </c>
      <c r="BA178" s="22">
        <v>1347.1842861119424</v>
      </c>
      <c r="CU178" t="e">
        <v>#N/A</v>
      </c>
      <c r="CV178" t="e">
        <v>#N/A</v>
      </c>
    </row>
    <row r="179" spans="1:100" x14ac:dyDescent="0.25">
      <c r="A179">
        <v>378</v>
      </c>
      <c r="B179" t="s">
        <v>617</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1435.1064720720633</v>
      </c>
      <c r="CU179" t="e">
        <v>#N/A</v>
      </c>
      <c r="CV179" t="e">
        <v>#N/A</v>
      </c>
    </row>
    <row r="180" spans="1:100" x14ac:dyDescent="0.25">
      <c r="A180">
        <v>379</v>
      </c>
      <c r="B180" t="s">
        <v>618</v>
      </c>
      <c r="C180" s="22">
        <v>3</v>
      </c>
      <c r="D180" s="17">
        <v>4.775807279198637</v>
      </c>
      <c r="E180" s="17">
        <v>-0.19526894685086654</v>
      </c>
      <c r="F180" s="17">
        <v>1.0555490959076805</v>
      </c>
      <c r="G180" s="17">
        <v>0.98912758554543023</v>
      </c>
      <c r="H180" s="17">
        <v>0.37874048693407747</v>
      </c>
      <c r="I180" s="17">
        <v>0</v>
      </c>
      <c r="J180" s="17">
        <v>22.724429216044651</v>
      </c>
      <c r="K180" s="17">
        <v>0.37874048693407747</v>
      </c>
      <c r="L180" s="17">
        <v>-1.0000000000000011</v>
      </c>
      <c r="M180" s="17">
        <v>-1.0000000000000011</v>
      </c>
      <c r="N180" s="17">
        <v>7.5748097386815463</v>
      </c>
      <c r="O180" s="17">
        <v>28.489364080788697</v>
      </c>
      <c r="P180" s="17">
        <v>6.357624325190589E-3</v>
      </c>
      <c r="Q180" s="17">
        <v>3.0790486102805454</v>
      </c>
      <c r="R180" s="17">
        <v>0.9893478127160007</v>
      </c>
      <c r="S180" s="17">
        <v>0.3333333333333337</v>
      </c>
      <c r="T180" s="17">
        <v>0.35154900776100406</v>
      </c>
      <c r="U180" s="17">
        <v>0.34958177276455088</v>
      </c>
      <c r="V180" s="17">
        <v>3.1232421222031952E-2</v>
      </c>
      <c r="W180" s="17">
        <v>27.478241925873732</v>
      </c>
      <c r="X180" s="17">
        <v>1.9100791469783263</v>
      </c>
      <c r="Y180" s="17">
        <v>-1.0000000000000011</v>
      </c>
      <c r="Z180" s="17">
        <v>-1.0000000000000011</v>
      </c>
      <c r="AA180" s="17">
        <v>75.513788157593055</v>
      </c>
      <c r="AB180" s="17">
        <v>0.34513956165733251</v>
      </c>
      <c r="AC180" s="17">
        <v>0.57386992567542072</v>
      </c>
      <c r="AD180" s="17">
        <v>2.1914481047313299E-2</v>
      </c>
      <c r="AE180" s="17">
        <v>47.046198419003318</v>
      </c>
      <c r="AF180" s="17">
        <v>1</v>
      </c>
      <c r="AG180" s="17">
        <v>-1.0000000000000011</v>
      </c>
      <c r="AH180" s="17">
        <v>-1.0000000000000011</v>
      </c>
      <c r="AI180" s="17">
        <v>6.2495492381987261E-2</v>
      </c>
      <c r="AJ180" s="17">
        <v>3.1232421222031952E-2</v>
      </c>
      <c r="AK180" s="17">
        <v>0.49953672624272821</v>
      </c>
      <c r="AL180" s="17">
        <v>0.33227806167280061</v>
      </c>
      <c r="AM180" s="17">
        <v>-0.25382859293028798</v>
      </c>
      <c r="AN180" s="17">
        <v>6.3323352237171657E-2</v>
      </c>
      <c r="AO180" s="17">
        <v>-3.8480311920435573</v>
      </c>
      <c r="AP180" s="17">
        <v>3.244474114293296</v>
      </c>
      <c r="AQ180" s="17">
        <v>50.202671141918337</v>
      </c>
      <c r="AR180" s="17">
        <v>1.0656965350809204</v>
      </c>
      <c r="AS180" s="17">
        <v>2.2888196339124036</v>
      </c>
      <c r="AT180" s="17">
        <v>-1.0000000000000011</v>
      </c>
      <c r="AU180" s="17">
        <v>-1.0000000000000011</v>
      </c>
      <c r="AV180" s="17">
        <v>1.9784753982614307</v>
      </c>
      <c r="AW180" s="17">
        <v>107.24762635267498</v>
      </c>
      <c r="AX180" s="17">
        <v>111.62077832251794</v>
      </c>
      <c r="AY180" s="17">
        <v>0.52805905743883508</v>
      </c>
      <c r="AZ180" s="17">
        <v>57.878403518115093</v>
      </c>
      <c r="BA180" s="22">
        <v>1612.4305043763798</v>
      </c>
      <c r="CU180" t="e">
        <v>#N/A</v>
      </c>
      <c r="CV180" t="e">
        <v>#N/A</v>
      </c>
    </row>
    <row r="181" spans="1:100" x14ac:dyDescent="0.25">
      <c r="A181">
        <v>383</v>
      </c>
      <c r="B181" t="s">
        <v>619</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1460.0256640495843</v>
      </c>
      <c r="CU181" t="e">
        <v>#N/A</v>
      </c>
      <c r="CV181" t="e">
        <v>#N/A</v>
      </c>
    </row>
    <row r="182" spans="1:100" x14ac:dyDescent="0.25">
      <c r="A182">
        <v>384</v>
      </c>
      <c r="B182" t="s">
        <v>620</v>
      </c>
      <c r="C182" s="22">
        <v>3</v>
      </c>
      <c r="D182" s="17">
        <v>4.391956157827301</v>
      </c>
      <c r="E182" s="17">
        <v>0.25499358716815457</v>
      </c>
      <c r="F182" s="17">
        <v>0.17111479430462356</v>
      </c>
      <c r="G182" s="17">
        <v>0.26561226077459166</v>
      </c>
      <c r="H182" s="17">
        <v>0.51000737005269681</v>
      </c>
      <c r="I182" s="17">
        <v>8.4283390651863133E-2</v>
      </c>
      <c r="J182" s="17">
        <v>35.657445642273608</v>
      </c>
      <c r="K182" s="17">
        <v>0.59429076070455999</v>
      </c>
      <c r="L182" s="17">
        <v>-1.0000000000000009</v>
      </c>
      <c r="M182" s="17">
        <v>-1.0000000000000009</v>
      </c>
      <c r="N182" s="17">
        <v>11.885815214091208</v>
      </c>
      <c r="O182" s="17">
        <v>40.31501406087547</v>
      </c>
      <c r="P182" s="17">
        <v>-0.10981658705339283</v>
      </c>
      <c r="Q182" s="17">
        <v>1.9570336814131724</v>
      </c>
      <c r="R182" s="17">
        <v>0.59197924071981056</v>
      </c>
      <c r="S182" s="17">
        <v>0.33333333333333381</v>
      </c>
      <c r="T182" s="17">
        <v>0.33333333333333381</v>
      </c>
      <c r="U182" s="17">
        <v>0.35906107434645879</v>
      </c>
      <c r="V182" s="17">
        <v>0.42848678136280349</v>
      </c>
      <c r="W182" s="17">
        <v>34.396950466854761</v>
      </c>
      <c r="X182" s="17">
        <v>4.0795408915247631</v>
      </c>
      <c r="Y182" s="17">
        <v>-1.0000000000000009</v>
      </c>
      <c r="Z182" s="17">
        <v>-1.0000000000000009</v>
      </c>
      <c r="AA182" s="17">
        <v>74.463436301822469</v>
      </c>
      <c r="AB182" s="17">
        <v>0.38342979747140149</v>
      </c>
      <c r="AC182" s="17">
        <v>0.14113213281300177</v>
      </c>
      <c r="AD182" s="17">
        <v>0.26492820160055414</v>
      </c>
      <c r="AE182" s="17">
        <v>39.474506594247849</v>
      </c>
      <c r="AF182" s="17">
        <v>1</v>
      </c>
      <c r="AG182" s="17">
        <v>-1.0000000000000009</v>
      </c>
      <c r="AH182" s="17">
        <v>-1.0000000000000009</v>
      </c>
      <c r="AI182" s="17">
        <v>3.1419104207458318E-3</v>
      </c>
      <c r="AJ182" s="17">
        <v>0.42848678136280349</v>
      </c>
      <c r="AK182" s="17">
        <v>0.23929446365374812</v>
      </c>
      <c r="AL182" s="17">
        <v>-1.7226823519789818E-2</v>
      </c>
      <c r="AM182" s="17">
        <v>-0.13896457234848342</v>
      </c>
      <c r="AN182" s="17">
        <v>0.15632004313599607</v>
      </c>
      <c r="AO182" s="17">
        <v>-2.2776419904433456</v>
      </c>
      <c r="AP182" s="17">
        <v>3.8218669608009543</v>
      </c>
      <c r="AQ182" s="17">
        <v>70.054396109128405</v>
      </c>
      <c r="AR182" s="17">
        <v>1.4542145223759302</v>
      </c>
      <c r="AS182" s="17">
        <v>4.6738316522293246</v>
      </c>
      <c r="AT182" s="17">
        <v>-1.0000000000000009</v>
      </c>
      <c r="AU182" s="17">
        <v>-1.0000000000000009</v>
      </c>
      <c r="AV182" s="17">
        <v>0.857591501494402</v>
      </c>
      <c r="AW182" s="17">
        <v>118.60031732349893</v>
      </c>
      <c r="AX182" s="17">
        <v>161.51183366819424</v>
      </c>
      <c r="AY182" s="17">
        <v>0.38699907196261807</v>
      </c>
      <c r="AZ182" s="17">
        <v>25.577894744163192</v>
      </c>
      <c r="BA182" s="22">
        <v>1656.0018264064897</v>
      </c>
      <c r="CU182" t="e">
        <v>#N/A</v>
      </c>
      <c r="CV182" t="e">
        <v>#N/A</v>
      </c>
    </row>
    <row r="183" spans="1:100" x14ac:dyDescent="0.25">
      <c r="A183">
        <v>386</v>
      </c>
      <c r="B183" t="s">
        <v>621</v>
      </c>
      <c r="C183" s="22">
        <v>3</v>
      </c>
      <c r="D183" s="17">
        <v>5.0388839458216053</v>
      </c>
      <c r="E183" s="17">
        <v>-3.8079366753012746E-2</v>
      </c>
      <c r="F183" s="17">
        <v>0.67178355532726908</v>
      </c>
      <c r="G183" s="17">
        <v>0.66544096105095485</v>
      </c>
      <c r="H183" s="17">
        <v>0.39160153479406468</v>
      </c>
      <c r="I183" s="17">
        <v>0</v>
      </c>
      <c r="J183" s="17">
        <v>23.496092087643895</v>
      </c>
      <c r="K183" s="17">
        <v>0.39160153479406468</v>
      </c>
      <c r="L183" s="17">
        <v>-1.0000000000000013</v>
      </c>
      <c r="M183" s="17">
        <v>-1.0000000000000013</v>
      </c>
      <c r="N183" s="17">
        <v>7.8320306958812997</v>
      </c>
      <c r="O183" s="17">
        <v>29.200416994516441</v>
      </c>
      <c r="P183" s="17">
        <v>0.85068448156250243</v>
      </c>
      <c r="Q183" s="17">
        <v>7.7779525089308965</v>
      </c>
      <c r="R183" s="17">
        <v>2.4959876808139976</v>
      </c>
      <c r="S183" s="17">
        <v>0.33333333333333343</v>
      </c>
      <c r="T183" s="17">
        <v>0.32691864760159367</v>
      </c>
      <c r="U183" s="17">
        <v>0.47716384525377226</v>
      </c>
      <c r="V183" s="17">
        <v>0.11902550969125003</v>
      </c>
      <c r="W183" s="17">
        <v>34.593592043435379</v>
      </c>
      <c r="X183" s="17">
        <v>2.8850441995717127</v>
      </c>
      <c r="Y183" s="17">
        <v>-1.0000000000000013</v>
      </c>
      <c r="Z183" s="17">
        <v>-1.0000000000000013</v>
      </c>
      <c r="AA183" s="17">
        <v>110.51614375228729</v>
      </c>
      <c r="AB183" s="17">
        <v>0.6205056181724955</v>
      </c>
      <c r="AC183" s="17">
        <v>0.44432375304594002</v>
      </c>
      <c r="AD183" s="17">
        <v>0.40370190934232281</v>
      </c>
      <c r="AE183" s="17">
        <v>73.426564028037973</v>
      </c>
      <c r="AF183" s="17">
        <v>0.75</v>
      </c>
      <c r="AG183" s="17">
        <v>-1.0000000000000013</v>
      </c>
      <c r="AH183" s="17">
        <v>-1.0000000000000013</v>
      </c>
      <c r="AI183" s="17">
        <v>1.6535731467424469E-2</v>
      </c>
      <c r="AJ183" s="17">
        <v>0.11902550969125003</v>
      </c>
      <c r="AK183" s="17">
        <v>-3.4173225547531563E-2</v>
      </c>
      <c r="AL183" s="17">
        <v>0.25129226263775928</v>
      </c>
      <c r="AM183" s="17">
        <v>0.21014941843778284</v>
      </c>
      <c r="AN183" s="17">
        <v>0.17711507056659739</v>
      </c>
      <c r="AO183" s="17">
        <v>5.0828693332069186</v>
      </c>
      <c r="AP183" s="17">
        <v>5.6843380773537326</v>
      </c>
      <c r="AQ183" s="17">
        <v>58.089684131079295</v>
      </c>
      <c r="AR183" s="17">
        <v>1.2564413358799496</v>
      </c>
      <c r="AS183" s="17">
        <v>3.2766457343657769</v>
      </c>
      <c r="AT183" s="17">
        <v>-1.0000000000000013</v>
      </c>
      <c r="AU183" s="17">
        <v>-1.0000000000000013</v>
      </c>
      <c r="AV183" s="17">
        <v>3.1614286418649544</v>
      </c>
      <c r="AW183" s="17">
        <v>145.40089882415742</v>
      </c>
      <c r="AX183" s="17">
        <v>157.63416442263087</v>
      </c>
      <c r="AY183" s="17">
        <v>0.43390786139464266</v>
      </c>
      <c r="AZ183" s="17">
        <v>59.085351376554023</v>
      </c>
      <c r="BA183" s="22">
        <v>1555.5946912513132</v>
      </c>
      <c r="CU183" t="e">
        <v>#N/A</v>
      </c>
      <c r="CV183" t="e">
        <v>#N/A</v>
      </c>
    </row>
    <row r="184" spans="1:100" x14ac:dyDescent="0.25">
      <c r="A184">
        <v>395</v>
      </c>
      <c r="B184" t="s">
        <v>622</v>
      </c>
      <c r="C184" s="22">
        <v>3</v>
      </c>
      <c r="D184" s="17">
        <v>3.2601578900838075</v>
      </c>
      <c r="E184" s="17">
        <v>-2.9362873562209638E-2</v>
      </c>
      <c r="F184" s="17">
        <v>5.2743254183734337E-2</v>
      </c>
      <c r="G184" s="17">
        <v>5.2743254183734337E-2</v>
      </c>
      <c r="H184" s="17">
        <v>9.1608613496634225E-3</v>
      </c>
      <c r="I184" s="17">
        <v>0</v>
      </c>
      <c r="J184" s="17">
        <v>0.5496516809798011</v>
      </c>
      <c r="K184" s="17">
        <v>9.1608613496634225E-3</v>
      </c>
      <c r="L184" s="17">
        <v>-0.99999999999999911</v>
      </c>
      <c r="M184" s="17">
        <v>-0.99999999999999911</v>
      </c>
      <c r="N184" s="17">
        <v>0.18321722699326756</v>
      </c>
      <c r="O184" s="17">
        <v>3.862552825247346</v>
      </c>
      <c r="P184" s="17">
        <v>0.24912756384060614</v>
      </c>
      <c r="Q184" s="17">
        <v>-0.57478292239421958</v>
      </c>
      <c r="R184" s="17">
        <v>-0.15575775856833668</v>
      </c>
      <c r="S184" s="17">
        <v>0.3333333333333332</v>
      </c>
      <c r="T184" s="17">
        <v>0.39829067884820213</v>
      </c>
      <c r="U184" s="17">
        <v>0.41104583417944907</v>
      </c>
      <c r="V184" s="17">
        <v>-1.7689154164623039E-2</v>
      </c>
      <c r="W184" s="17">
        <v>44.632793233867908</v>
      </c>
      <c r="X184" s="17">
        <v>2.32618668190959</v>
      </c>
      <c r="Y184" s="17">
        <v>-0.99999999999999911</v>
      </c>
      <c r="Z184" s="17">
        <v>-0.99999999999999911</v>
      </c>
      <c r="AA184" s="17">
        <v>79.403863961125936</v>
      </c>
      <c r="AB184" s="17">
        <v>0.36862856688008983</v>
      </c>
      <c r="AC184" s="17">
        <v>-7.8565307806104517E-2</v>
      </c>
      <c r="AD184" s="17">
        <v>0.40847331064254189</v>
      </c>
      <c r="AE184" s="17">
        <v>34.926828485826363</v>
      </c>
      <c r="AF184" s="17">
        <v>0.53846153846153844</v>
      </c>
      <c r="AG184" s="17">
        <v>-0.99999999999999911</v>
      </c>
      <c r="AH184" s="17">
        <v>-0.99999999999999911</v>
      </c>
      <c r="AI184" s="17">
        <v>-5.0081542404949962E-2</v>
      </c>
      <c r="AJ184" s="17">
        <v>-1.7689154164623039E-2</v>
      </c>
      <c r="AK184" s="17">
        <v>5.0324561311232328E-2</v>
      </c>
      <c r="AL184" s="17">
        <v>0.30015934024381552</v>
      </c>
      <c r="AM184" s="17">
        <v>1.0771900529622063</v>
      </c>
      <c r="AN184" s="17">
        <v>0.69194908426170654</v>
      </c>
      <c r="AO184" s="17">
        <v>27.181374130611314</v>
      </c>
      <c r="AP184" s="17">
        <v>18.799523807761737</v>
      </c>
      <c r="AQ184" s="17">
        <v>45.182444914847736</v>
      </c>
      <c r="AR184" s="17">
        <v>1.1249806921963608</v>
      </c>
      <c r="AS184" s="17">
        <v>2.3353475432592536</v>
      </c>
      <c r="AT184" s="17">
        <v>-0.99999999999999911</v>
      </c>
      <c r="AU184" s="17">
        <v>-0.99999999999999911</v>
      </c>
      <c r="AV184" s="17">
        <v>-0.10301450438460237</v>
      </c>
      <c r="AW184" s="17">
        <v>102.065940594135</v>
      </c>
      <c r="AX184" s="17">
        <v>99.295394329573682</v>
      </c>
      <c r="AY184" s="17">
        <v>0.10770773097635698</v>
      </c>
      <c r="AZ184" s="17">
        <v>7.8649271152751972</v>
      </c>
      <c r="BA184" s="22">
        <v>1467.7679894273533</v>
      </c>
      <c r="CU184" t="e">
        <v>#N/A</v>
      </c>
      <c r="CV184" t="e">
        <v>#N/A</v>
      </c>
    </row>
    <row r="185" spans="1:100" x14ac:dyDescent="0.25">
      <c r="A185">
        <v>399</v>
      </c>
      <c r="B185" t="s">
        <v>623</v>
      </c>
      <c r="C185" s="22">
        <v>3</v>
      </c>
      <c r="D185" s="17">
        <v>5.7923369836397356</v>
      </c>
      <c r="E185" s="17">
        <v>4.096679547556591E-3</v>
      </c>
      <c r="F185" s="17">
        <v>-0.48240537209523926</v>
      </c>
      <c r="G185" s="17">
        <v>-0.48240537209523926</v>
      </c>
      <c r="H185" s="17">
        <v>0.17547076823985983</v>
      </c>
      <c r="I185" s="17">
        <v>8.9196995700131579E-2</v>
      </c>
      <c r="J185" s="17">
        <v>15.880065836399492</v>
      </c>
      <c r="K185" s="17">
        <v>0.26466776393999147</v>
      </c>
      <c r="L185" s="17">
        <v>-0.99999999999999967</v>
      </c>
      <c r="M185" s="17">
        <v>-0.99999999999999967</v>
      </c>
      <c r="N185" s="17">
        <v>5.2933552787998321</v>
      </c>
      <c r="O185" s="17">
        <v>21.189997447943998</v>
      </c>
      <c r="P185" s="17">
        <v>18.497863122460743</v>
      </c>
      <c r="Q185" s="17">
        <v>-8.4813422147231972</v>
      </c>
      <c r="R185" s="17">
        <v>-0.94324539145959196</v>
      </c>
      <c r="S185" s="17">
        <v>0.3333333333333332</v>
      </c>
      <c r="T185" s="17">
        <v>0.3333333333333332</v>
      </c>
      <c r="U185" s="17">
        <v>0.41902961409777945</v>
      </c>
      <c r="V185" s="17">
        <v>0.41637184662714904</v>
      </c>
      <c r="W185" s="17">
        <v>49.496014538064131</v>
      </c>
      <c r="X185" s="17">
        <v>4.576348438880685</v>
      </c>
      <c r="Y185" s="17">
        <v>-0.99999999999999967</v>
      </c>
      <c r="Z185" s="17">
        <v>-0.99999999999999967</v>
      </c>
      <c r="AA185" s="17">
        <v>93.204835015202846</v>
      </c>
      <c r="AB185" s="17">
        <v>0.31998577333942041</v>
      </c>
      <c r="AC185" s="17">
        <v>0.4135077002203234</v>
      </c>
      <c r="AD185" s="17">
        <v>0.15954784381222348</v>
      </c>
      <c r="AE185" s="17">
        <v>44.652065868598342</v>
      </c>
      <c r="AF185" s="17">
        <v>0.92307692307692313</v>
      </c>
      <c r="AG185" s="17">
        <v>-0.99999999999999967</v>
      </c>
      <c r="AH185" s="17">
        <v>-0.99999999999999967</v>
      </c>
      <c r="AI185" s="17">
        <v>-7.014603424211352E-2</v>
      </c>
      <c r="AJ185" s="17">
        <v>0.41637184662714904</v>
      </c>
      <c r="AK185" s="17">
        <v>-0.18231265446507455</v>
      </c>
      <c r="AL185" s="17">
        <v>3.3046048175214365E-2</v>
      </c>
      <c r="AM185" s="17">
        <v>-7.6691069177160561E-3</v>
      </c>
      <c r="AN185" s="17">
        <v>0.13559615288935106</v>
      </c>
      <c r="AO185" s="17">
        <v>-1.1032909452682749</v>
      </c>
      <c r="AP185" s="17">
        <v>3.5551340631098469</v>
      </c>
      <c r="AQ185" s="17">
        <v>65.376080374463584</v>
      </c>
      <c r="AR185" s="17">
        <v>1.5020681273915955</v>
      </c>
      <c r="AS185" s="17">
        <v>4.8410162028206791</v>
      </c>
      <c r="AT185" s="17">
        <v>-0.99999999999999967</v>
      </c>
      <c r="AU185" s="17">
        <v>-0.99999999999999967</v>
      </c>
      <c r="AV185" s="17">
        <v>-1.4256507635548321</v>
      </c>
      <c r="AW185" s="17">
        <v>117.94996652625677</v>
      </c>
      <c r="AX185" s="17">
        <v>158.18423050412946</v>
      </c>
      <c r="AY185" s="17">
        <v>0.33848660989089979</v>
      </c>
      <c r="AZ185" s="17">
        <v>-0.60532595670530753</v>
      </c>
      <c r="BA185" s="22">
        <v>1539.0750689695387</v>
      </c>
      <c r="CU185" t="e">
        <v>#N/A</v>
      </c>
      <c r="CV185" t="e">
        <v>#N/A</v>
      </c>
    </row>
    <row r="186" spans="1:100" x14ac:dyDescent="0.25">
      <c r="A186">
        <v>401</v>
      </c>
      <c r="B186" t="s">
        <v>624</v>
      </c>
      <c r="C186" s="22">
        <v>3</v>
      </c>
      <c r="D186" s="17">
        <v>4.5437400253306119</v>
      </c>
      <c r="E186" s="17">
        <v>6.3979451296495446E-2</v>
      </c>
      <c r="F186" s="17">
        <v>-3.7858972545116727E-2</v>
      </c>
      <c r="G186" s="17">
        <v>-2.5503971427066792E-3</v>
      </c>
      <c r="H186" s="17">
        <v>-2.6470747124784373E-2</v>
      </c>
      <c r="I186" s="17">
        <v>-2.9993937254432865E-4</v>
      </c>
      <c r="J186" s="17">
        <v>-1.6062411898397218</v>
      </c>
      <c r="K186" s="17">
        <v>-2.6770686497328701E-2</v>
      </c>
      <c r="L186" s="17">
        <v>-0.99999999999999956</v>
      </c>
      <c r="M186" s="17">
        <v>-0.99999999999999956</v>
      </c>
      <c r="N186" s="17">
        <v>-0.53541372994657299</v>
      </c>
      <c r="O186" s="17">
        <v>2.9349484383481812</v>
      </c>
      <c r="P186" s="17">
        <v>-4.1211499335084167E-2</v>
      </c>
      <c r="Q186" s="17">
        <v>1.2176477064821263</v>
      </c>
      <c r="R186" s="17">
        <v>0.32927339846060555</v>
      </c>
      <c r="S186" s="17">
        <v>0.3333333333333332</v>
      </c>
      <c r="T186" s="17">
        <v>0.3333333333333332</v>
      </c>
      <c r="U186" s="17">
        <v>0.29289132191630951</v>
      </c>
      <c r="V186" s="17">
        <v>-0.18804048359704398</v>
      </c>
      <c r="W186" s="17">
        <v>31.93152765933041</v>
      </c>
      <c r="X186" s="17">
        <v>0.73675973924696714</v>
      </c>
      <c r="Y186" s="17">
        <v>-0.99999999999999956</v>
      </c>
      <c r="Z186" s="17">
        <v>-0.99999999999999956</v>
      </c>
      <c r="AA186" s="17">
        <v>74.831198486440343</v>
      </c>
      <c r="AB186" s="17">
        <v>0.28250291193901478</v>
      </c>
      <c r="AC186" s="17">
        <v>0.40564774322654351</v>
      </c>
      <c r="AD186" s="17">
        <v>0.16325729340742898</v>
      </c>
      <c r="AE186" s="17">
        <v>42.570397428649365</v>
      </c>
      <c r="AF186" s="17">
        <v>0.75</v>
      </c>
      <c r="AG186" s="17">
        <v>-0.99999999999999956</v>
      </c>
      <c r="AH186" s="17">
        <v>-0.99999999999999956</v>
      </c>
      <c r="AI186" s="17">
        <v>-4.1345009191707778E-3</v>
      </c>
      <c r="AJ186" s="17">
        <v>-0.18804048359704398</v>
      </c>
      <c r="AK186" s="17">
        <v>-3.0538935394360256E-2</v>
      </c>
      <c r="AL186" s="17">
        <v>0.17587929849558473</v>
      </c>
      <c r="AM186" s="17">
        <v>0.14323812140152883</v>
      </c>
      <c r="AN186" s="17">
        <v>3.8170375293265684E-3</v>
      </c>
      <c r="AO186" s="17">
        <v>3.4282583580664192</v>
      </c>
      <c r="AP186" s="17">
        <v>0.97482243071108754</v>
      </c>
      <c r="AQ186" s="17">
        <v>30.325286469490681</v>
      </c>
      <c r="AR186" s="17">
        <v>0.77151750498593119</v>
      </c>
      <c r="AS186" s="17">
        <v>0.70998905274963942</v>
      </c>
      <c r="AT186" s="17">
        <v>-0.99999999999999956</v>
      </c>
      <c r="AU186" s="17">
        <v>-0.99999999999999956</v>
      </c>
      <c r="AV186" s="17">
        <v>0.32672300131789866</v>
      </c>
      <c r="AW186" s="17">
        <v>78.740969355499672</v>
      </c>
      <c r="AX186" s="17">
        <v>59.854230977411859</v>
      </c>
      <c r="AY186" s="17">
        <v>0.14163218792583562</v>
      </c>
      <c r="AZ186" s="17">
        <v>-23.084192066197502</v>
      </c>
      <c r="BA186" s="22">
        <v>1461.3172438813706</v>
      </c>
      <c r="CU186" t="e">
        <v>#N/A</v>
      </c>
      <c r="CV186" t="e">
        <v>#N/A</v>
      </c>
    </row>
    <row r="187" spans="1:100" x14ac:dyDescent="0.25">
      <c r="A187">
        <v>418</v>
      </c>
      <c r="B187" t="s">
        <v>625</v>
      </c>
      <c r="C187" s="22">
        <v>3</v>
      </c>
      <c r="D187" s="17">
        <v>4.1362740623805028</v>
      </c>
      <c r="E187" s="17">
        <v>0</v>
      </c>
      <c r="F187" s="17">
        <v>-0.30300730678975313</v>
      </c>
      <c r="G187" s="17">
        <v>-0.30300730678975313</v>
      </c>
      <c r="H187" s="17">
        <v>0.23725090156205778</v>
      </c>
      <c r="I187" s="17">
        <v>-2.2762344404624749E-3</v>
      </c>
      <c r="J187" s="17">
        <v>14.098480027295713</v>
      </c>
      <c r="K187" s="17">
        <v>0.23497466712159523</v>
      </c>
      <c r="L187" s="17">
        <v>-1.0000000000000013</v>
      </c>
      <c r="M187" s="17">
        <v>-1.0000000000000013</v>
      </c>
      <c r="N187" s="17">
        <v>4.6994933424319054</v>
      </c>
      <c r="O187" s="17">
        <v>17.931746782886485</v>
      </c>
      <c r="P187" s="17">
        <v>4.7082859147568427E-2</v>
      </c>
      <c r="Q187" s="17">
        <v>-1.902493212251513</v>
      </c>
      <c r="R187" s="17">
        <v>-0.62164333718310383</v>
      </c>
      <c r="S187" s="17">
        <v>0.33333333333333365</v>
      </c>
      <c r="T187" s="17">
        <v>0.33333333333333365</v>
      </c>
      <c r="U187" s="17">
        <v>0.27395008610732635</v>
      </c>
      <c r="V187" s="17">
        <v>-0.17970513216805423</v>
      </c>
      <c r="W187" s="17">
        <v>21.037478139373789</v>
      </c>
      <c r="X187" s="17">
        <v>0.44926155096605302</v>
      </c>
      <c r="Y187" s="17">
        <v>-1.0000000000000013</v>
      </c>
      <c r="Z187" s="17">
        <v>-1.0000000000000013</v>
      </c>
      <c r="AA187" s="17">
        <v>77.538357555816063</v>
      </c>
      <c r="AB187" s="17">
        <v>0.25185611621332465</v>
      </c>
      <c r="AC187" s="17">
        <v>0.37321663320416298</v>
      </c>
      <c r="AD187" s="17">
        <v>0.51737770565501984</v>
      </c>
      <c r="AE187" s="17">
        <v>57.122522753625368</v>
      </c>
      <c r="AF187" s="17">
        <v>0.92307692307692313</v>
      </c>
      <c r="AG187" s="17">
        <v>-1.0000000000000013</v>
      </c>
      <c r="AH187" s="17">
        <v>-1.0000000000000013</v>
      </c>
      <c r="AI187" s="17">
        <v>-4.6636978182303078E-2</v>
      </c>
      <c r="AJ187" s="17">
        <v>-0.17970513216805423</v>
      </c>
      <c r="AK187" s="17">
        <v>0.21442294001143267</v>
      </c>
      <c r="AL187" s="17">
        <v>-0.11130741199096283</v>
      </c>
      <c r="AM187" s="17">
        <v>0.55944832343765249</v>
      </c>
      <c r="AN187" s="17">
        <v>-4.0584955169912951E-2</v>
      </c>
      <c r="AO187" s="17">
        <v>15.058322785998476</v>
      </c>
      <c r="AP187" s="17">
        <v>-1.5711609392026387</v>
      </c>
      <c r="AQ187" s="17">
        <v>35.135958166669496</v>
      </c>
      <c r="AR187" s="17">
        <v>0.76091162060593975</v>
      </c>
      <c r="AS187" s="17">
        <v>0.6842362180876479</v>
      </c>
      <c r="AT187" s="17">
        <v>-1.0000000000000013</v>
      </c>
      <c r="AU187" s="17">
        <v>-1.0000000000000013</v>
      </c>
      <c r="AV187" s="17">
        <v>-0.92465064397285768</v>
      </c>
      <c r="AW187" s="17">
        <v>93.898943399499871</v>
      </c>
      <c r="AX187" s="17">
        <v>74.995690619048432</v>
      </c>
      <c r="AY187" s="17">
        <v>0.22352445092998599</v>
      </c>
      <c r="AZ187" s="17">
        <v>-2.3384948127683929</v>
      </c>
      <c r="BA187" s="22">
        <v>1444.8180977773698</v>
      </c>
      <c r="CU187" t="e">
        <v>#N/A</v>
      </c>
      <c r="CV187" t="e">
        <v>#N/A</v>
      </c>
    </row>
    <row r="188" spans="1:100" x14ac:dyDescent="0.25">
      <c r="A188">
        <v>422</v>
      </c>
      <c r="B188" t="s">
        <v>626</v>
      </c>
      <c r="C188" s="22">
        <v>3</v>
      </c>
      <c r="D188" s="17">
        <v>5.2834744071210098</v>
      </c>
      <c r="E188" s="17">
        <v>1.4557911983038285</v>
      </c>
      <c r="F188" s="17">
        <v>0.16016533319898968</v>
      </c>
      <c r="G188" s="17">
        <v>0.5338804541139861</v>
      </c>
      <c r="H188" s="17">
        <v>0.10321844053063339</v>
      </c>
      <c r="I188" s="17">
        <v>-1.3891516611907232E-3</v>
      </c>
      <c r="J188" s="17">
        <v>6.109757332166561</v>
      </c>
      <c r="K188" s="17">
        <v>0.10182928886944266</v>
      </c>
      <c r="L188" s="17">
        <v>-1</v>
      </c>
      <c r="M188" s="17">
        <v>-1</v>
      </c>
      <c r="N188" s="17">
        <v>2.0365857773888543</v>
      </c>
      <c r="O188" s="17">
        <v>11.927112193401554</v>
      </c>
      <c r="P188" s="17">
        <v>0.53427833675721748</v>
      </c>
      <c r="Q188" s="17">
        <v>1.4986253384759149</v>
      </c>
      <c r="R188" s="17">
        <v>0.36069893562084449</v>
      </c>
      <c r="S188" s="17">
        <v>0.33333333333333315</v>
      </c>
      <c r="T188" s="17">
        <v>0.33333333333333315</v>
      </c>
      <c r="U188" s="17">
        <v>0.12664206328666516</v>
      </c>
      <c r="V188" s="17">
        <v>-8.6314055677033409E-3</v>
      </c>
      <c r="W188" s="17">
        <v>27.313921420647429</v>
      </c>
      <c r="X188" s="17">
        <v>1.0196171975376642</v>
      </c>
      <c r="Y188" s="17">
        <v>-1</v>
      </c>
      <c r="Z188" s="17">
        <v>-1</v>
      </c>
      <c r="AA188" s="17">
        <v>65.203217731159171</v>
      </c>
      <c r="AB188" s="17">
        <v>0.19541817475488429</v>
      </c>
      <c r="AC188" s="17">
        <v>0.290901374583178</v>
      </c>
      <c r="AD188" s="17">
        <v>0.26425239815975649</v>
      </c>
      <c r="AE188" s="17">
        <v>37.528597374890936</v>
      </c>
      <c r="AF188" s="17">
        <v>0.83333333333333337</v>
      </c>
      <c r="AG188" s="17">
        <v>-1</v>
      </c>
      <c r="AH188" s="17">
        <v>-1</v>
      </c>
      <c r="AI188" s="17">
        <v>1.4340577002654988E-2</v>
      </c>
      <c r="AJ188" s="17">
        <v>-8.6314055677033409E-3</v>
      </c>
      <c r="AK188" s="17">
        <v>-1.1608969010627083E-2</v>
      </c>
      <c r="AL188" s="17">
        <v>3.0134153756181521E-2</v>
      </c>
      <c r="AM188" s="17">
        <v>0.16793333050266296</v>
      </c>
      <c r="AN188" s="17">
        <v>2.0663442808697484E-3</v>
      </c>
      <c r="AO188" s="17">
        <v>4.1402884175134416</v>
      </c>
      <c r="AP188" s="17">
        <v>0.20232937580265073</v>
      </c>
      <c r="AQ188" s="17">
        <v>33.42367875281402</v>
      </c>
      <c r="AR188" s="17">
        <v>0.78467732438562843</v>
      </c>
      <c r="AS188" s="17">
        <v>1.1214464864071061</v>
      </c>
      <c r="AT188" s="17">
        <v>-1</v>
      </c>
      <c r="AU188" s="17">
        <v>-1</v>
      </c>
      <c r="AV188" s="17">
        <v>0.89457938973483075</v>
      </c>
      <c r="AW188" s="17">
        <v>77.332659300363446</v>
      </c>
      <c r="AX188" s="17">
        <v>76.756330283646165</v>
      </c>
      <c r="AY188" s="17">
        <v>-1.5289386362287249E-2</v>
      </c>
      <c r="AZ188" s="17">
        <v>-22.42595404202476</v>
      </c>
      <c r="BA188" s="22">
        <v>1454.1392269430064</v>
      </c>
      <c r="CU188" t="e">
        <v>#N/A</v>
      </c>
      <c r="CV188" t="e">
        <v>#N/A</v>
      </c>
    </row>
    <row r="189" spans="1:100" x14ac:dyDescent="0.25">
      <c r="A189">
        <v>423</v>
      </c>
      <c r="B189" t="s">
        <v>627</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1428.9191490517178</v>
      </c>
      <c r="CU189" t="e">
        <v>#N/A</v>
      </c>
      <c r="CV189" t="e">
        <v>#N/A</v>
      </c>
    </row>
    <row r="190" spans="1:100" x14ac:dyDescent="0.25">
      <c r="A190">
        <v>433</v>
      </c>
      <c r="B190" t="s">
        <v>628</v>
      </c>
      <c r="C190" s="22">
        <v>3</v>
      </c>
      <c r="D190" s="17">
        <v>4.4004730084474142</v>
      </c>
      <c r="E190" s="17">
        <v>0</v>
      </c>
      <c r="F190" s="17">
        <v>-1.0847642973350133</v>
      </c>
      <c r="G190" s="17">
        <v>-1.0847642973350133</v>
      </c>
      <c r="H190" s="17">
        <v>0.26261953156707901</v>
      </c>
      <c r="I190" s="17">
        <v>-2.8942286241785541E-2</v>
      </c>
      <c r="J190" s="17">
        <v>14.020634719517616</v>
      </c>
      <c r="K190" s="17">
        <v>0.23367724532529352</v>
      </c>
      <c r="L190" s="17">
        <v>-1.0000000000000013</v>
      </c>
      <c r="M190" s="17">
        <v>-1.0000000000000013</v>
      </c>
      <c r="N190" s="17">
        <v>4.6735449065058692</v>
      </c>
      <c r="O190" s="17">
        <v>17.336343430630006</v>
      </c>
      <c r="P190" s="17">
        <v>-3.2086816146328301E-2</v>
      </c>
      <c r="Q190" s="17">
        <v>-0.20315871215568088</v>
      </c>
      <c r="R190" s="17">
        <v>-8.1620228944424902E-3</v>
      </c>
      <c r="S190" s="17">
        <v>0.33333333333333359</v>
      </c>
      <c r="T190" s="17">
        <v>0.33333333333333359</v>
      </c>
      <c r="U190" s="17">
        <v>0.37600245626695139</v>
      </c>
      <c r="V190" s="17">
        <v>-3.4109468347963454E-2</v>
      </c>
      <c r="W190" s="17">
        <v>30.995296370414493</v>
      </c>
      <c r="X190" s="17">
        <v>1.7323424363213984</v>
      </c>
      <c r="Y190" s="17">
        <v>-1.0000000000000013</v>
      </c>
      <c r="Z190" s="17">
        <v>-1.0000000000000013</v>
      </c>
      <c r="AA190" s="17">
        <v>68.397162196654477</v>
      </c>
      <c r="AB190" s="17">
        <v>0.35446213917376362</v>
      </c>
      <c r="AC190" s="17">
        <v>0.1562671226782584</v>
      </c>
      <c r="AD190" s="17">
        <v>0.23747129513066664</v>
      </c>
      <c r="AE190" s="17">
        <v>37.410027849134408</v>
      </c>
      <c r="AF190" s="17">
        <v>0.66666666666666663</v>
      </c>
      <c r="AG190" s="17">
        <v>-1.0000000000000013</v>
      </c>
      <c r="AH190" s="17">
        <v>-1.0000000000000013</v>
      </c>
      <c r="AI190" s="17">
        <v>2.6692300999839269E-2</v>
      </c>
      <c r="AJ190" s="17">
        <v>-3.4109468347963454E-2</v>
      </c>
      <c r="AK190" s="17">
        <v>-2.8167973724256175E-3</v>
      </c>
      <c r="AL190" s="17">
        <v>0.33761005463636529</v>
      </c>
      <c r="AM190" s="17">
        <v>-2.8263709594595232E-2</v>
      </c>
      <c r="AN190" s="17">
        <v>-6.1709759296238134E-2</v>
      </c>
      <c r="AO190" s="17">
        <v>-0.72067672672700889</v>
      </c>
      <c r="AP190" s="17">
        <v>0.14530629077587393</v>
      </c>
      <c r="AQ190" s="17">
        <v>45.015931089932074</v>
      </c>
      <c r="AR190" s="17">
        <v>1.0085596545856557</v>
      </c>
      <c r="AS190" s="17">
        <v>1.9660196816466922</v>
      </c>
      <c r="AT190" s="17">
        <v>-1.0000000000000013</v>
      </c>
      <c r="AU190" s="17">
        <v>-1.0000000000000013</v>
      </c>
      <c r="AV190" s="17">
        <v>-1.0929263202294552</v>
      </c>
      <c r="AW190" s="17">
        <v>85.878811918060308</v>
      </c>
      <c r="AX190" s="17">
        <v>83.00171110326076</v>
      </c>
      <c r="AY190" s="17">
        <v>2.6271726208901301E-2</v>
      </c>
      <c r="AZ190" s="17">
        <v>-13.32063401637259</v>
      </c>
      <c r="BA190" s="22">
        <v>1501.9363520763957</v>
      </c>
      <c r="CU190" t="e">
        <v>#N/A</v>
      </c>
      <c r="CV190" t="e">
        <v>#N/A</v>
      </c>
    </row>
    <row r="191" spans="1:100" x14ac:dyDescent="0.25">
      <c r="A191">
        <v>435</v>
      </c>
      <c r="B191" t="s">
        <v>629</v>
      </c>
      <c r="C191" s="22">
        <v>3</v>
      </c>
      <c r="D191" s="17">
        <v>5.518301615636271</v>
      </c>
      <c r="E191" s="17">
        <v>0</v>
      </c>
      <c r="F191" s="17">
        <v>0.27698211166091885</v>
      </c>
      <c r="G191" s="17">
        <v>0.27698211166091885</v>
      </c>
      <c r="H191" s="17">
        <v>0.10806887299929713</v>
      </c>
      <c r="I191" s="17">
        <v>-1.3794096836868251E-2</v>
      </c>
      <c r="J191" s="17">
        <v>5.6564865697457289</v>
      </c>
      <c r="K191" s="17">
        <v>9.4274776162428769E-2</v>
      </c>
      <c r="L191" s="17">
        <v>-0.99999999999999911</v>
      </c>
      <c r="M191" s="17">
        <v>-0.99999999999999911</v>
      </c>
      <c r="N191" s="17">
        <v>1.8854955232485779</v>
      </c>
      <c r="O191" s="17">
        <v>11.451770297042914</v>
      </c>
      <c r="P191" s="17">
        <v>-3.394524258351829E-2</v>
      </c>
      <c r="Q191" s="17">
        <v>1.8658942310462121</v>
      </c>
      <c r="R191" s="17">
        <v>0.68482958867264387</v>
      </c>
      <c r="S191" s="17">
        <v>0.33333333333333287</v>
      </c>
      <c r="T191" s="17">
        <v>0.33333333333333287</v>
      </c>
      <c r="U191" s="17">
        <v>0.37821439522287087</v>
      </c>
      <c r="V191" s="17">
        <v>0.1621362310364117</v>
      </c>
      <c r="W191" s="17">
        <v>44.509700670540788</v>
      </c>
      <c r="X191" s="17">
        <v>3.0580668576141901</v>
      </c>
      <c r="Y191" s="17">
        <v>-0.99999999999999911</v>
      </c>
      <c r="Z191" s="17">
        <v>-0.99999999999999911</v>
      </c>
      <c r="AA191" s="17">
        <v>87.890576532401553</v>
      </c>
      <c r="AB191" s="17">
        <v>0.21383672538390938</v>
      </c>
      <c r="AC191" s="17">
        <v>0.45768098267719126</v>
      </c>
      <c r="AD191" s="17">
        <v>0.18240321740266122</v>
      </c>
      <c r="AE191" s="17">
        <v>42.696046273188074</v>
      </c>
      <c r="AF191" s="17">
        <v>0.6</v>
      </c>
      <c r="AG191" s="17">
        <v>-0.99999999999999911</v>
      </c>
      <c r="AH191" s="17">
        <v>-0.99999999999999911</v>
      </c>
      <c r="AI191" s="17">
        <v>2.3391021042055682E-3</v>
      </c>
      <c r="AJ191" s="17">
        <v>0.1621362310364117</v>
      </c>
      <c r="AK191" s="17">
        <v>-1.5397852370195033E-2</v>
      </c>
      <c r="AL191" s="17">
        <v>4.0694752700970921E-2</v>
      </c>
      <c r="AM191" s="17">
        <v>-0.10577867068632414</v>
      </c>
      <c r="AN191" s="17">
        <v>-8.9281955612821109E-3</v>
      </c>
      <c r="AO191" s="17">
        <v>-2.721456029009079</v>
      </c>
      <c r="AP191" s="17">
        <v>-1.9731125527197111E-2</v>
      </c>
      <c r="AQ191" s="17">
        <v>50.166187240286504</v>
      </c>
      <c r="AR191" s="17">
        <v>1.2070172929259491</v>
      </c>
      <c r="AS191" s="17">
        <v>3.1523416337766204</v>
      </c>
      <c r="AT191" s="17">
        <v>-0.99999999999999911</v>
      </c>
      <c r="AU191" s="17">
        <v>-0.99999999999999911</v>
      </c>
      <c r="AV191" s="17">
        <v>0.96181170033356367</v>
      </c>
      <c r="AW191" s="17">
        <v>99.322615703917222</v>
      </c>
      <c r="AX191" s="17">
        <v>115.58302084964245</v>
      </c>
      <c r="AY191" s="17">
        <v>0.15664363879600066</v>
      </c>
      <c r="AZ191" s="17">
        <v>-13.811599993414724</v>
      </c>
      <c r="BA191" s="22">
        <v>1524.4866182767344</v>
      </c>
      <c r="CU191" t="e">
        <v>#N/A</v>
      </c>
      <c r="CV191" t="e">
        <v>#N/A</v>
      </c>
    </row>
    <row r="192" spans="1:100" x14ac:dyDescent="0.25">
      <c r="A192">
        <v>441</v>
      </c>
      <c r="B192" t="s">
        <v>630</v>
      </c>
      <c r="C192" s="22">
        <v>3</v>
      </c>
      <c r="D192" s="17">
        <v>4.0860993454749153</v>
      </c>
      <c r="E192" s="17">
        <v>0</v>
      </c>
      <c r="F192" s="17">
        <v>-0.54588430909028729</v>
      </c>
      <c r="G192" s="17">
        <v>-0.54588430909028729</v>
      </c>
      <c r="H192" s="17">
        <v>0.17014192046998941</v>
      </c>
      <c r="I192" s="17">
        <v>-1.4982731019961364E-3</v>
      </c>
      <c r="J192" s="17">
        <v>10.118618842079593</v>
      </c>
      <c r="K192" s="17">
        <v>0.16864364736799334</v>
      </c>
      <c r="L192" s="17">
        <v>-0.99999999999999856</v>
      </c>
      <c r="M192" s="17">
        <v>-0.99999999999999856</v>
      </c>
      <c r="N192" s="17">
        <v>3.3728729473598662</v>
      </c>
      <c r="O192" s="17">
        <v>13.658833878464225</v>
      </c>
      <c r="P192" s="17">
        <v>-0.13853157244297906</v>
      </c>
      <c r="Q192" s="17">
        <v>1.1053017464946924</v>
      </c>
      <c r="R192" s="17">
        <v>0.35414159258327899</v>
      </c>
      <c r="S192" s="17">
        <v>0.33333333333333298</v>
      </c>
      <c r="T192" s="17">
        <v>0.33333333333333298</v>
      </c>
      <c r="U192" s="17">
        <v>0.3557507949039212</v>
      </c>
      <c r="V192" s="17">
        <v>-7.4590184052536354E-2</v>
      </c>
      <c r="W192" s="17">
        <v>31.167345206002281</v>
      </c>
      <c r="X192" s="17">
        <v>1.4734850945991389</v>
      </c>
      <c r="Y192" s="17">
        <v>-0.99999999999999856</v>
      </c>
      <c r="Z192" s="17">
        <v>-0.99999999999999856</v>
      </c>
      <c r="AA192" s="17">
        <v>79.869046519307105</v>
      </c>
      <c r="AB192" s="17">
        <v>0.36202806780373148</v>
      </c>
      <c r="AC192" s="17">
        <v>0.3576982840685054</v>
      </c>
      <c r="AD192" s="17">
        <v>0.24722484254219343</v>
      </c>
      <c r="AE192" s="17">
        <v>48.347559720721527</v>
      </c>
      <c r="AF192" s="17">
        <v>0.8</v>
      </c>
      <c r="AG192" s="17">
        <v>-0.99999999999999856</v>
      </c>
      <c r="AH192" s="17">
        <v>-0.99999999999999856</v>
      </c>
      <c r="AI192" s="17">
        <v>-1.6676661908804166E-2</v>
      </c>
      <c r="AJ192" s="17">
        <v>-7.4590184052536354E-2</v>
      </c>
      <c r="AK192" s="17">
        <v>-2.007307716235137E-2</v>
      </c>
      <c r="AL192" s="17">
        <v>-0.10359439516138862</v>
      </c>
      <c r="AM192" s="17">
        <v>0.2143907033304705</v>
      </c>
      <c r="AN192" s="17">
        <v>-0.10738269987145403</v>
      </c>
      <c r="AO192" s="17">
        <v>5.259402197450008</v>
      </c>
      <c r="AP192" s="17">
        <v>-3.2025394725932945</v>
      </c>
      <c r="AQ192" s="17">
        <v>41.285964048081929</v>
      </c>
      <c r="AR192" s="17">
        <v>0.94782727751805096</v>
      </c>
      <c r="AS192" s="17">
        <v>1.6421287419671333</v>
      </c>
      <c r="AT192" s="17">
        <v>-0.99999999999999856</v>
      </c>
      <c r="AU192" s="17">
        <v>-0.99999999999999856</v>
      </c>
      <c r="AV192" s="17">
        <v>-0.19174271650700914</v>
      </c>
      <c r="AW192" s="17">
        <v>90.325340925177954</v>
      </c>
      <c r="AX192" s="17">
        <v>82.532789281748251</v>
      </c>
      <c r="AY192" s="17">
        <v>-7.7816412568185916E-2</v>
      </c>
      <c r="AZ192" s="17">
        <v>-8.9311979661184786</v>
      </c>
      <c r="BA192" s="22">
        <v>1457.6797040140489</v>
      </c>
      <c r="CU192" t="e">
        <v>#N/A</v>
      </c>
      <c r="CV192" t="e">
        <v>#N/A</v>
      </c>
    </row>
    <row r="193" spans="1:100" x14ac:dyDescent="0.25">
      <c r="A193">
        <v>442</v>
      </c>
      <c r="B193" t="s">
        <v>631</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1380.0882737844208</v>
      </c>
      <c r="CU193" t="e">
        <v>#N/A</v>
      </c>
      <c r="CV193" t="e">
        <v>#N/A</v>
      </c>
    </row>
    <row r="194" spans="1:100" x14ac:dyDescent="0.25">
      <c r="A194">
        <v>447</v>
      </c>
      <c r="B194" t="s">
        <v>632</v>
      </c>
      <c r="C194" s="22">
        <v>3</v>
      </c>
      <c r="D194" s="17">
        <v>4.0143066939489094</v>
      </c>
      <c r="E194" s="17">
        <v>0</v>
      </c>
      <c r="F194" s="17">
        <v>0.41817755504221238</v>
      </c>
      <c r="G194" s="17">
        <v>0.41817755504221238</v>
      </c>
      <c r="H194" s="17">
        <v>0.30940597390790153</v>
      </c>
      <c r="I194" s="17">
        <v>-8.2370597283617716E-3</v>
      </c>
      <c r="J194" s="17">
        <v>18.070134850772384</v>
      </c>
      <c r="K194" s="17">
        <v>0.30116891417953978</v>
      </c>
      <c r="L194" s="17">
        <v>-0.99999999999999933</v>
      </c>
      <c r="M194" s="17">
        <v>-0.99999999999999933</v>
      </c>
      <c r="N194" s="17">
        <v>6.0233782835907936</v>
      </c>
      <c r="O194" s="17">
        <v>22.5026190997635</v>
      </c>
      <c r="P194" s="17">
        <v>-0.38916079845162554</v>
      </c>
      <c r="Q194" s="17">
        <v>-0.45128386307819907</v>
      </c>
      <c r="R194" s="17">
        <v>-0.32020814146494198</v>
      </c>
      <c r="S194" s="17">
        <v>0.33333333333333343</v>
      </c>
      <c r="T194" s="17">
        <v>0.33333333333333343</v>
      </c>
      <c r="U194" s="17">
        <v>0.2591012118605624</v>
      </c>
      <c r="V194" s="17">
        <v>-0.17762051417446245</v>
      </c>
      <c r="W194" s="17">
        <v>17.879138006929093</v>
      </c>
      <c r="X194" s="17">
        <v>0.33617951488260139</v>
      </c>
      <c r="Y194" s="17">
        <v>-0.99999999999999933</v>
      </c>
      <c r="Z194" s="17">
        <v>-0.99999999999999933</v>
      </c>
      <c r="AA194" s="17">
        <v>37.184456396729651</v>
      </c>
      <c r="AB194" s="17">
        <v>0.26176875222482826</v>
      </c>
      <c r="AC194" s="17">
        <v>4.3869039062112848E-2</v>
      </c>
      <c r="AD194" s="17">
        <v>8.6872739338368962E-2</v>
      </c>
      <c r="AE194" s="17">
        <v>19.625526531265514</v>
      </c>
      <c r="AF194" s="17">
        <v>0.41666666666666669</v>
      </c>
      <c r="AG194" s="17">
        <v>-0.99999999999999933</v>
      </c>
      <c r="AH194" s="17">
        <v>-0.99999999999999933</v>
      </c>
      <c r="AI194" s="17">
        <v>0</v>
      </c>
      <c r="AJ194" s="17">
        <v>-0.17762051417446245</v>
      </c>
      <c r="AK194" s="17">
        <v>5.9382868940537611E-2</v>
      </c>
      <c r="AL194" s="17">
        <v>9.5781917760341964E-2</v>
      </c>
      <c r="AM194" s="17">
        <v>3.7297794726168301E-2</v>
      </c>
      <c r="AN194" s="17">
        <v>0.13834130559443961</v>
      </c>
      <c r="AO194" s="17">
        <v>1.2293592128568955</v>
      </c>
      <c r="AP194" s="17">
        <v>3.9374422286627011</v>
      </c>
      <c r="AQ194" s="17">
        <v>35.94927285770148</v>
      </c>
      <c r="AR194" s="17">
        <v>0.74814736435276641</v>
      </c>
      <c r="AS194" s="17">
        <v>0.63734842906214184</v>
      </c>
      <c r="AT194" s="17">
        <v>-0.99999999999999933</v>
      </c>
      <c r="AU194" s="17">
        <v>-0.99999999999999933</v>
      </c>
      <c r="AV194" s="17">
        <v>9.7969413577269959E-2</v>
      </c>
      <c r="AW194" s="17">
        <v>63.624517725155847</v>
      </c>
      <c r="AX194" s="17">
        <v>45.862466307709575</v>
      </c>
      <c r="AY194" s="17">
        <v>-4.1127729507101737E-2</v>
      </c>
      <c r="AZ194" s="17">
        <v>-43.705523120030016</v>
      </c>
      <c r="BA194" s="22">
        <v>1389.6838533608523</v>
      </c>
      <c r="CU194" t="e">
        <v>#N/A</v>
      </c>
      <c r="CV194" t="e">
        <v>#N/A</v>
      </c>
    </row>
    <row r="195" spans="1:100" x14ac:dyDescent="0.25">
      <c r="A195">
        <v>449</v>
      </c>
      <c r="B195" t="s">
        <v>633</v>
      </c>
      <c r="C195" s="22">
        <v>3</v>
      </c>
      <c r="D195" s="17">
        <v>4.2866142726889178</v>
      </c>
      <c r="E195" s="17">
        <v>7.424137356942688E-2</v>
      </c>
      <c r="F195" s="17">
        <v>0.16065582994529931</v>
      </c>
      <c r="G195" s="17">
        <v>0.22583527275459442</v>
      </c>
      <c r="H195" s="17">
        <v>0.27072196779956814</v>
      </c>
      <c r="I195" s="17">
        <v>-9.3846188432446381E-3</v>
      </c>
      <c r="J195" s="17">
        <v>15.680240937379416</v>
      </c>
      <c r="K195" s="17">
        <v>0.26133734895632355</v>
      </c>
      <c r="L195" s="17">
        <v>-0.99999999999999978</v>
      </c>
      <c r="M195" s="17">
        <v>-0.99999999999999978</v>
      </c>
      <c r="N195" s="17">
        <v>5.22674697912647</v>
      </c>
      <c r="O195" s="17">
        <v>20.192690482822922</v>
      </c>
      <c r="P195" s="17">
        <v>-0.36283794718981321</v>
      </c>
      <c r="Q195" s="17">
        <v>5.5372309669205991E-2</v>
      </c>
      <c r="R195" s="17">
        <v>4.1622956206127444E-2</v>
      </c>
      <c r="S195" s="17">
        <v>0.33333333333333348</v>
      </c>
      <c r="T195" s="17">
        <v>0.33333333333333348</v>
      </c>
      <c r="U195" s="17">
        <v>0.2279733213881649</v>
      </c>
      <c r="V195" s="17">
        <v>-2.1852697241375486E-2</v>
      </c>
      <c r="W195" s="17">
        <v>24.457997674285298</v>
      </c>
      <c r="X195" s="17">
        <v>1.1861064198147491</v>
      </c>
      <c r="Y195" s="17">
        <v>-0.99999999999999978</v>
      </c>
      <c r="Z195" s="17">
        <v>-0.99999999999999978</v>
      </c>
      <c r="AA195" s="17">
        <v>56.444446358960086</v>
      </c>
      <c r="AB195" s="17">
        <v>0.20232845633897573</v>
      </c>
      <c r="AC195" s="17">
        <v>8.2429597745384289E-2</v>
      </c>
      <c r="AD195" s="17">
        <v>0.35413846048501263</v>
      </c>
      <c r="AE195" s="17">
        <v>31.944825728468633</v>
      </c>
      <c r="AF195" s="17">
        <v>0.78947368421052633</v>
      </c>
      <c r="AG195" s="17">
        <v>-0.99999999999999978</v>
      </c>
      <c r="AH195" s="17">
        <v>-0.99999999999999978</v>
      </c>
      <c r="AI195" s="17">
        <v>1.5404473478616716E-2</v>
      </c>
      <c r="AJ195" s="17">
        <v>-2.1852697241375486E-2</v>
      </c>
      <c r="AK195" s="17">
        <v>-3.2631674977003367E-2</v>
      </c>
      <c r="AL195" s="17">
        <v>-0.1109792400380662</v>
      </c>
      <c r="AM195" s="17">
        <v>6.2679762559872704E-2</v>
      </c>
      <c r="AN195" s="17">
        <v>-0.17396516724081845</v>
      </c>
      <c r="AO195" s="17">
        <v>1.4038356891118005</v>
      </c>
      <c r="AP195" s="17">
        <v>-4.904025381210789</v>
      </c>
      <c r="AQ195" s="17">
        <v>40.138238611664704</v>
      </c>
      <c r="AR195" s="17">
        <v>0.87278729081345618</v>
      </c>
      <c r="AS195" s="17">
        <v>1.4474437687710739</v>
      </c>
      <c r="AT195" s="17">
        <v>-0.99999999999999978</v>
      </c>
      <c r="AU195" s="17">
        <v>-0.99999999999999978</v>
      </c>
      <c r="AV195" s="17">
        <v>0.26745822896072186</v>
      </c>
      <c r="AW195" s="17">
        <v>71.733111460572218</v>
      </c>
      <c r="AX195" s="17">
        <v>69.855931206006986</v>
      </c>
      <c r="AY195" s="17">
        <v>-1.5372377473184162E-2</v>
      </c>
      <c r="AZ195" s="17">
        <v>-35.066532741613258</v>
      </c>
      <c r="BA195" s="22">
        <v>1466.9071663149782</v>
      </c>
      <c r="CU195" t="e">
        <v>#N/A</v>
      </c>
      <c r="CV195" t="e">
        <v>#N/A</v>
      </c>
    </row>
    <row r="196" spans="1:100" x14ac:dyDescent="0.25">
      <c r="A196">
        <v>451</v>
      </c>
      <c r="B196" t="s">
        <v>634</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1449.7877462244805</v>
      </c>
      <c r="CU196" t="e">
        <v>#N/A</v>
      </c>
      <c r="CV196" t="e">
        <v>#N/A</v>
      </c>
    </row>
    <row r="197" spans="1:100" x14ac:dyDescent="0.25">
      <c r="A197">
        <v>453</v>
      </c>
      <c r="B197" t="s">
        <v>635</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636</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1557.0816292098041</v>
      </c>
      <c r="CU198" t="e">
        <v>#N/A</v>
      </c>
      <c r="CV198" t="e">
        <v>#N/A</v>
      </c>
    </row>
    <row r="199" spans="1:100" x14ac:dyDescent="0.25">
      <c r="A199">
        <v>457</v>
      </c>
      <c r="B199" t="s">
        <v>637</v>
      </c>
      <c r="C199" s="22">
        <v>3</v>
      </c>
      <c r="D199" s="17">
        <v>5.1077794402742311</v>
      </c>
      <c r="E199" s="17">
        <v>-0.26158665621534577</v>
      </c>
      <c r="F199" s="17">
        <v>-0.12270615951911154</v>
      </c>
      <c r="G199" s="17">
        <v>-0.20166869706310692</v>
      </c>
      <c r="H199" s="17">
        <v>0.12754560773255169</v>
      </c>
      <c r="I199" s="17">
        <v>0</v>
      </c>
      <c r="J199" s="17">
        <v>7.6527364639531141</v>
      </c>
      <c r="K199" s="17">
        <v>0.12754560773255169</v>
      </c>
      <c r="L199" s="17">
        <v>-1</v>
      </c>
      <c r="M199" s="17">
        <v>-1</v>
      </c>
      <c r="N199" s="17">
        <v>2.5509121546510389</v>
      </c>
      <c r="O199" s="17">
        <v>12.55884720716422</v>
      </c>
      <c r="P199" s="17">
        <v>-1.0877515466181336</v>
      </c>
      <c r="Q199" s="17">
        <v>0.34157531747040404</v>
      </c>
      <c r="R199" s="17">
        <v>-2.1187177372988419E-2</v>
      </c>
      <c r="S199" s="17">
        <v>0.33333333333333354</v>
      </c>
      <c r="T199" s="17">
        <v>0.34418647409600384</v>
      </c>
      <c r="U199" s="17">
        <v>-1.4228382060544414E-2</v>
      </c>
      <c r="V199" s="17">
        <v>0</v>
      </c>
      <c r="W199" s="17">
        <v>21.429832705449648</v>
      </c>
      <c r="X199" s="17">
        <v>0.48386506240139654</v>
      </c>
      <c r="Y199" s="17">
        <v>-1</v>
      </c>
      <c r="Z199" s="17">
        <v>-1</v>
      </c>
      <c r="AA199" s="17">
        <v>78.472498102865842</v>
      </c>
      <c r="AB199" s="17">
        <v>0.43536921781682564</v>
      </c>
      <c r="AC199" s="17">
        <v>0.3231865151177275</v>
      </c>
      <c r="AD199" s="17">
        <v>0.38272131856123037</v>
      </c>
      <c r="AE199" s="17">
        <v>57.06385257478918</v>
      </c>
      <c r="AF199" s="17">
        <v>1</v>
      </c>
      <c r="AG199" s="17">
        <v>-1</v>
      </c>
      <c r="AH199" s="17">
        <v>-1</v>
      </c>
      <c r="AI199" s="17">
        <v>0</v>
      </c>
      <c r="AJ199" s="17">
        <v>0</v>
      </c>
      <c r="AK199" s="17">
        <v>-0.10031324321509399</v>
      </c>
      <c r="AL199" s="17">
        <v>0.33082480402502085</v>
      </c>
      <c r="AM199" s="17">
        <v>0.37619423332058544</v>
      </c>
      <c r="AN199" s="17">
        <v>-0.22793760529646351</v>
      </c>
      <c r="AO199" s="17">
        <v>8.9032896169391638</v>
      </c>
      <c r="AP199" s="17">
        <v>-4.0443161122864835</v>
      </c>
      <c r="AQ199" s="17">
        <v>29.08256916940276</v>
      </c>
      <c r="AR199" s="17">
        <v>0.66329142536879326</v>
      </c>
      <c r="AS199" s="17">
        <v>0.61141067013394856</v>
      </c>
      <c r="AT199" s="17">
        <v>-1</v>
      </c>
      <c r="AU199" s="17">
        <v>-1</v>
      </c>
      <c r="AV199" s="17">
        <v>-0.22285587443609534</v>
      </c>
      <c r="AW199" s="17">
        <v>86.98702919774351</v>
      </c>
      <c r="AX199" s="17">
        <v>86.98702919774351</v>
      </c>
      <c r="AY199" s="17">
        <v>0.22131600946970953</v>
      </c>
      <c r="AZ199" s="17">
        <v>-6.7862316254775967</v>
      </c>
      <c r="BA199" s="22">
        <v>1414.0990035758721</v>
      </c>
      <c r="CU199" t="e">
        <v>#N/A</v>
      </c>
      <c r="CV199" t="e">
        <v>#N/A</v>
      </c>
    </row>
    <row r="200" spans="1:100" x14ac:dyDescent="0.25">
      <c r="A200">
        <v>461</v>
      </c>
      <c r="B200" t="s">
        <v>638</v>
      </c>
      <c r="C200" s="22">
        <v>3</v>
      </c>
      <c r="D200" s="17">
        <v>5.1979698912398469</v>
      </c>
      <c r="E200" s="17">
        <v>0</v>
      </c>
      <c r="F200" s="17">
        <v>-0.32388160373419628</v>
      </c>
      <c r="G200" s="17">
        <v>-0.32388160373419628</v>
      </c>
      <c r="H200" s="17">
        <v>0.26685239915891529</v>
      </c>
      <c r="I200" s="17">
        <v>2.5282886588223787E-3</v>
      </c>
      <c r="J200" s="17">
        <v>16.162841269064266</v>
      </c>
      <c r="K200" s="17">
        <v>0.26938068781773766</v>
      </c>
      <c r="L200" s="17">
        <v>-1.0000000000000013</v>
      </c>
      <c r="M200" s="17">
        <v>-1.0000000000000013</v>
      </c>
      <c r="N200" s="17">
        <v>5.3876137563547566</v>
      </c>
      <c r="O200" s="17">
        <v>21.03692955656992</v>
      </c>
      <c r="P200" s="17">
        <v>-0.63531752746393755</v>
      </c>
      <c r="Q200" s="17">
        <v>1.5200165373387031</v>
      </c>
      <c r="R200" s="17">
        <v>0.36372468892460758</v>
      </c>
      <c r="S200" s="17">
        <v>0.33333333333333381</v>
      </c>
      <c r="T200" s="17">
        <v>0.33333333333333381</v>
      </c>
      <c r="U200" s="17">
        <v>0.36359235466431322</v>
      </c>
      <c r="V200" s="17">
        <v>-3.3954718108797008E-4</v>
      </c>
      <c r="W200" s="17">
        <v>30.421551453286217</v>
      </c>
      <c r="X200" s="17">
        <v>1.8496181144196557</v>
      </c>
      <c r="Y200" s="17">
        <v>-1.0000000000000013</v>
      </c>
      <c r="Z200" s="17">
        <v>-1.0000000000000013</v>
      </c>
      <c r="AA200" s="17">
        <v>48.985830184346504</v>
      </c>
      <c r="AB200" s="17">
        <v>0.33751341654566297</v>
      </c>
      <c r="AC200" s="17">
        <v>0.14704858289005715</v>
      </c>
      <c r="AD200" s="17">
        <v>-0.12055091859300629</v>
      </c>
      <c r="AE200" s="17">
        <v>18.200554042135689</v>
      </c>
      <c r="AF200" s="17">
        <v>0.58333333333333337</v>
      </c>
      <c r="AG200" s="17">
        <v>-1.0000000000000013</v>
      </c>
      <c r="AH200" s="17">
        <v>-1.0000000000000013</v>
      </c>
      <c r="AI200" s="17">
        <v>0</v>
      </c>
      <c r="AJ200" s="17">
        <v>-3.3954718108797008E-4</v>
      </c>
      <c r="AK200" s="17">
        <v>-0.20577188370287555</v>
      </c>
      <c r="AL200" s="17">
        <v>6.1388456385732312E-4</v>
      </c>
      <c r="AM200" s="17">
        <v>-3.7060572280402868E-2</v>
      </c>
      <c r="AN200" s="17">
        <v>-0.1370223920514301</v>
      </c>
      <c r="AO200" s="17">
        <v>-1.9553737255244492</v>
      </c>
      <c r="AP200" s="17">
        <v>-3.4224903784664651</v>
      </c>
      <c r="AQ200" s="17">
        <v>46.584392722350479</v>
      </c>
      <c r="AR200" s="17">
        <v>1.0299194741498929</v>
      </c>
      <c r="AS200" s="17">
        <v>2.1189988022373925</v>
      </c>
      <c r="AT200" s="17">
        <v>-1.0000000000000013</v>
      </c>
      <c r="AU200" s="17">
        <v>-1.0000000000000013</v>
      </c>
      <c r="AV200" s="17">
        <v>3.984308519041177E-2</v>
      </c>
      <c r="AW200" s="17">
        <v>66.600269362449978</v>
      </c>
      <c r="AX200" s="17">
        <v>66.566314644341148</v>
      </c>
      <c r="AY200" s="17">
        <v>3.8470875557774349E-2</v>
      </c>
      <c r="AZ200" s="17">
        <v>-45.955512710734489</v>
      </c>
      <c r="BA200" s="22">
        <v>1455.6327189426061</v>
      </c>
      <c r="CU200" t="e">
        <v>#N/A</v>
      </c>
      <c r="CV200" t="e">
        <v>#N/A</v>
      </c>
    </row>
    <row r="201" spans="1:100" x14ac:dyDescent="0.25">
      <c r="A201">
        <v>467</v>
      </c>
      <c r="B201" t="s">
        <v>639</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1443.0786674002507</v>
      </c>
      <c r="CU201" t="e">
        <v>#N/A</v>
      </c>
      <c r="CV201" t="e">
        <v>#N/A</v>
      </c>
    </row>
    <row r="202" spans="1:100" x14ac:dyDescent="0.25">
      <c r="A202">
        <v>468</v>
      </c>
      <c r="B202" t="s">
        <v>640</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1314.4758958836692</v>
      </c>
      <c r="CU202" t="e">
        <v>#N/A</v>
      </c>
      <c r="CV202" t="e">
        <v>#N/A</v>
      </c>
    </row>
    <row r="203" spans="1:100" x14ac:dyDescent="0.25">
      <c r="A203">
        <v>469</v>
      </c>
      <c r="B203" t="s">
        <v>641</v>
      </c>
      <c r="C203" s="22">
        <v>3</v>
      </c>
      <c r="D203" s="17">
        <v>4.8864660398504007</v>
      </c>
      <c r="E203" s="17">
        <v>-8.1504330505894562E-2</v>
      </c>
      <c r="F203" s="17">
        <v>1.19299647244297</v>
      </c>
      <c r="G203" s="17">
        <v>1.1681105582801565</v>
      </c>
      <c r="H203" s="17">
        <v>0.30105965746627311</v>
      </c>
      <c r="I203" s="17">
        <v>0</v>
      </c>
      <c r="J203" s="17">
        <v>18.063579447976394</v>
      </c>
      <c r="K203" s="17">
        <v>0.30105965746627311</v>
      </c>
      <c r="L203" s="17">
        <v>-1.0000000000000011</v>
      </c>
      <c r="M203" s="17">
        <v>-1.0000000000000011</v>
      </c>
      <c r="N203" s="17">
        <v>6.0211931493254616</v>
      </c>
      <c r="O203" s="17">
        <v>24.118156046106947</v>
      </c>
      <c r="P203" s="17">
        <v>-0.74925631153780681</v>
      </c>
      <c r="Q203" s="17">
        <v>6.0497531878924073</v>
      </c>
      <c r="R203" s="17">
        <v>1.9470148473356288</v>
      </c>
      <c r="S203" s="17">
        <v>0.33333333333333381</v>
      </c>
      <c r="T203" s="17">
        <v>0.33333333333333381</v>
      </c>
      <c r="U203" s="17">
        <v>0.26350176467327863</v>
      </c>
      <c r="V203" s="17">
        <v>3.9722498391555408E-2</v>
      </c>
      <c r="W203" s="17">
        <v>26.753250890609145</v>
      </c>
      <c r="X203" s="17">
        <v>1.6579490582428411</v>
      </c>
      <c r="Y203" s="17">
        <v>-1.0000000000000011</v>
      </c>
      <c r="Z203" s="17">
        <v>-1.0000000000000011</v>
      </c>
      <c r="AA203" s="17">
        <v>81.77732067924255</v>
      </c>
      <c r="AB203" s="17">
        <v>0.33395747256046909</v>
      </c>
      <c r="AC203" s="17">
        <v>0.44621217055102502</v>
      </c>
      <c r="AD203" s="17">
        <v>0.28137145571446187</v>
      </c>
      <c r="AE203" s="17">
        <v>53.077054941297803</v>
      </c>
      <c r="AF203" s="17">
        <v>1</v>
      </c>
      <c r="AG203" s="17">
        <v>-1.0000000000000011</v>
      </c>
      <c r="AH203" s="17">
        <v>-1.0000000000000011</v>
      </c>
      <c r="AI203" s="17">
        <v>1.6778413001194585E-2</v>
      </c>
      <c r="AJ203" s="17">
        <v>3.9722498391555408E-2</v>
      </c>
      <c r="AK203" s="17">
        <v>4.099535840436723E-2</v>
      </c>
      <c r="AL203" s="17">
        <v>-6.4624104238956634E-2</v>
      </c>
      <c r="AM203" s="17">
        <v>7.9113405625732214E-2</v>
      </c>
      <c r="AN203" s="17">
        <v>0.1291744725898725</v>
      </c>
      <c r="AO203" s="17">
        <v>2.1828119326651412</v>
      </c>
      <c r="AP203" s="17">
        <v>2.9062412935520299</v>
      </c>
      <c r="AQ203" s="17">
        <v>44.816830338585532</v>
      </c>
      <c r="AR203" s="17">
        <v>0.96989092973150126</v>
      </c>
      <c r="AS203" s="17">
        <v>1.9590087157091145</v>
      </c>
      <c r="AT203" s="17">
        <v>-1.0000000000000011</v>
      </c>
      <c r="AU203" s="17">
        <v>-1.0000000000000011</v>
      </c>
      <c r="AV203" s="17">
        <v>3.1151254056157862</v>
      </c>
      <c r="AW203" s="17">
        <v>108.80171801890155</v>
      </c>
      <c r="AX203" s="17">
        <v>113.109536118081</v>
      </c>
      <c r="AY203" s="17">
        <v>0.16669061460118667</v>
      </c>
      <c r="AZ203" s="17">
        <v>11.787711755164914</v>
      </c>
      <c r="BA203" s="22">
        <v>1628.173608052113</v>
      </c>
      <c r="CU203" t="e">
        <v>#N/A</v>
      </c>
      <c r="CV203" t="e">
        <v>#N/A</v>
      </c>
    </row>
    <row r="204" spans="1:100" x14ac:dyDescent="0.25">
      <c r="A204">
        <v>470</v>
      </c>
      <c r="B204" t="s">
        <v>463</v>
      </c>
      <c r="C204" s="22">
        <v>3</v>
      </c>
      <c r="D204" s="17">
        <v>4.459700808393845</v>
      </c>
      <c r="E204" s="17">
        <v>-3.4014527335942693E-2</v>
      </c>
      <c r="F204" s="17">
        <v>-3.2995552684113964E-2</v>
      </c>
      <c r="G204" s="17">
        <v>-4.1448686914628156E-2</v>
      </c>
      <c r="H204" s="17">
        <v>0.35354109253462113</v>
      </c>
      <c r="I204" s="17">
        <v>8.0776911958898981E-2</v>
      </c>
      <c r="J204" s="17">
        <v>26.059080269611197</v>
      </c>
      <c r="K204" s="17">
        <v>0.43431800449352015</v>
      </c>
      <c r="L204" s="17">
        <v>-1.0000000000000002</v>
      </c>
      <c r="M204" s="17">
        <v>-1.0000000000000002</v>
      </c>
      <c r="N204" s="17">
        <v>8.6863600898703908</v>
      </c>
      <c r="O204" s="17">
        <v>30.477332391090421</v>
      </c>
      <c r="P204" s="17">
        <v>6.4962416720950739E-2</v>
      </c>
      <c r="Q204" s="17">
        <v>0.31968335535299736</v>
      </c>
      <c r="R204" s="17">
        <v>5.390266060162853E-2</v>
      </c>
      <c r="S204" s="17">
        <v>0.33333333333333343</v>
      </c>
      <c r="T204" s="17">
        <v>0.33333333333333343</v>
      </c>
      <c r="U204" s="17">
        <v>0.33809747305349647</v>
      </c>
      <c r="V204" s="17">
        <v>0.13443140929261002</v>
      </c>
      <c r="W204" s="17">
        <v>28.195101780770131</v>
      </c>
      <c r="X204" s="17">
        <v>2.3913270101427919</v>
      </c>
      <c r="Y204" s="17">
        <v>-1.0000000000000002</v>
      </c>
      <c r="Z204" s="17">
        <v>-1.0000000000000002</v>
      </c>
      <c r="AA204" s="17">
        <v>84.950311438982382</v>
      </c>
      <c r="AB204" s="17">
        <v>0.45021315304386494</v>
      </c>
      <c r="AC204" s="17">
        <v>0.34026033218426049</v>
      </c>
      <c r="AD204" s="17">
        <v>0.34355265472408753</v>
      </c>
      <c r="AE204" s="17">
        <v>56.701306997610651</v>
      </c>
      <c r="AF204" s="17">
        <v>0.8571428571428571</v>
      </c>
      <c r="AG204" s="17">
        <v>-1.0000000000000002</v>
      </c>
      <c r="AH204" s="17">
        <v>-1.0000000000000002</v>
      </c>
      <c r="AI204" s="17">
        <v>2.5451189296591681E-3</v>
      </c>
      <c r="AJ204" s="17">
        <v>0.13443140929261002</v>
      </c>
      <c r="AK204" s="17">
        <v>-8.6657416496922005E-2</v>
      </c>
      <c r="AL204" s="17">
        <v>-6.0858025389798065E-2</v>
      </c>
      <c r="AM204" s="17">
        <v>0.38616344938736979</v>
      </c>
      <c r="AN204" s="17">
        <v>-8.0571228594217434E-2</v>
      </c>
      <c r="AO204" s="17">
        <v>9.2207991521996355</v>
      </c>
      <c r="AP204" s="17">
        <v>-2.3185708418044255</v>
      </c>
      <c r="AQ204" s="17">
        <v>54.254182050381331</v>
      </c>
      <c r="AR204" s="17">
        <v>1.1391955490127732</v>
      </c>
      <c r="AS204" s="17">
        <v>2.8256450146363128</v>
      </c>
      <c r="AT204" s="17">
        <v>-1.0000000000000002</v>
      </c>
      <c r="AU204" s="17">
        <v>-1.0000000000000002</v>
      </c>
      <c r="AV204" s="17">
        <v>1.2453973687000332E-2</v>
      </c>
      <c r="AW204" s="17">
        <v>113.10907298826841</v>
      </c>
      <c r="AX204" s="17">
        <v>126.60311629612258</v>
      </c>
      <c r="AY204" s="17">
        <v>0.10849610429753058</v>
      </c>
      <c r="AZ204" s="17">
        <v>9.8628738184464311</v>
      </c>
      <c r="BA204" s="22">
        <v>1515.8282433985687</v>
      </c>
      <c r="CU204" t="e">
        <v>#N/A</v>
      </c>
      <c r="CV204" t="e">
        <v>#N/A</v>
      </c>
    </row>
    <row r="205" spans="1:100" x14ac:dyDescent="0.25">
      <c r="A205">
        <v>484</v>
      </c>
      <c r="B205" t="s">
        <v>642</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1482.5430849837385</v>
      </c>
      <c r="CU205" t="e">
        <v>#N/A</v>
      </c>
      <c r="CV205" t="e">
        <v>#N/A</v>
      </c>
    </row>
    <row r="206" spans="1:100" x14ac:dyDescent="0.25">
      <c r="A206">
        <v>486</v>
      </c>
      <c r="B206" t="s">
        <v>643</v>
      </c>
      <c r="C206" s="22">
        <v>3</v>
      </c>
      <c r="D206" s="17">
        <v>4.5097020464618867</v>
      </c>
      <c r="E206" s="17">
        <v>0</v>
      </c>
      <c r="F206" s="17">
        <v>0.37298969859043463</v>
      </c>
      <c r="G206" s="17">
        <v>0.37298969859043463</v>
      </c>
      <c r="H206" s="17">
        <v>0.22159534045181431</v>
      </c>
      <c r="I206" s="17">
        <v>-8.6814480768254727E-3</v>
      </c>
      <c r="J206" s="17">
        <v>12.774833542499335</v>
      </c>
      <c r="K206" s="17">
        <v>0.21291389237498895</v>
      </c>
      <c r="L206" s="17">
        <v>-1.0000000000000002</v>
      </c>
      <c r="M206" s="17">
        <v>-1.0000000000000002</v>
      </c>
      <c r="N206" s="17">
        <v>4.2582778474997767</v>
      </c>
      <c r="O206" s="17">
        <v>17.657525287551671</v>
      </c>
      <c r="P206" s="17">
        <v>-4.5493401068613812E-2</v>
      </c>
      <c r="Q206" s="17">
        <v>0.39036249137779006</v>
      </c>
      <c r="R206" s="17">
        <v>0.10203936393123096</v>
      </c>
      <c r="S206" s="17">
        <v>0.33333333333333331</v>
      </c>
      <c r="T206" s="17">
        <v>0.33333333333333331</v>
      </c>
      <c r="U206" s="17">
        <v>0.27601933159141684</v>
      </c>
      <c r="V206" s="17">
        <v>0.11018419575018173</v>
      </c>
      <c r="W206" s="17">
        <v>33.598252065331081</v>
      </c>
      <c r="X206" s="17">
        <v>2.2189352751584344</v>
      </c>
      <c r="Y206" s="17">
        <v>-1.0000000000000002</v>
      </c>
      <c r="Z206" s="17">
        <v>-1.0000000000000002</v>
      </c>
      <c r="AA206" s="17">
        <v>54.215981840596662</v>
      </c>
      <c r="AB206" s="17">
        <v>0.1847052524914716</v>
      </c>
      <c r="AC206" s="17">
        <v>0.20613862927464749</v>
      </c>
      <c r="AD206" s="17">
        <v>1.9469926460568408E-2</v>
      </c>
      <c r="AE206" s="17">
        <v>20.515690411334379</v>
      </c>
      <c r="AF206" s="17">
        <v>0.41666666666666669</v>
      </c>
      <c r="AG206" s="17">
        <v>-1.0000000000000002</v>
      </c>
      <c r="AH206" s="17">
        <v>-1.0000000000000002</v>
      </c>
      <c r="AI206" s="17">
        <v>-6.5772000297740552E-2</v>
      </c>
      <c r="AJ206" s="17">
        <v>0.11018419575018173</v>
      </c>
      <c r="AK206" s="17">
        <v>-0.13293002127080972</v>
      </c>
      <c r="AL206" s="17">
        <v>0.24358403312391572</v>
      </c>
      <c r="AM206" s="17">
        <v>0.1771695678911821</v>
      </c>
      <c r="AN206" s="17">
        <v>1.0657631080674728E-2</v>
      </c>
      <c r="AO206" s="17">
        <v>3.7645890909255035</v>
      </c>
      <c r="AP206" s="17">
        <v>1.4843609426364475</v>
      </c>
      <c r="AQ206" s="17">
        <v>46.37308560783039</v>
      </c>
      <c r="AR206" s="17">
        <v>1.0528701940082659</v>
      </c>
      <c r="AS206" s="17">
        <v>2.4318491675334237</v>
      </c>
      <c r="AT206" s="17">
        <v>-1.0000000000000002</v>
      </c>
      <c r="AU206" s="17">
        <v>-1.0000000000000002</v>
      </c>
      <c r="AV206" s="17">
        <v>0.47502906252166521</v>
      </c>
      <c r="AW206" s="17">
        <v>73.357868070784747</v>
      </c>
      <c r="AX206" s="17">
        <v>83.060847639848063</v>
      </c>
      <c r="AY206" s="17">
        <v>0.2365954708331944</v>
      </c>
      <c r="AZ206" s="17">
        <v>-11.552197949001727</v>
      </c>
      <c r="BA206" s="22">
        <v>1485.5476060137607</v>
      </c>
      <c r="CU206" t="e">
        <v>#N/A</v>
      </c>
      <c r="CV206" t="e">
        <v>#N/A</v>
      </c>
    </row>
    <row r="207" spans="1:100" x14ac:dyDescent="0.25">
      <c r="A207">
        <v>488</v>
      </c>
      <c r="B207" t="s">
        <v>644</v>
      </c>
      <c r="C207" s="22">
        <v>3</v>
      </c>
      <c r="D207" s="17">
        <v>4.1738599168120727</v>
      </c>
      <c r="E207" s="17">
        <v>0</v>
      </c>
      <c r="F207" s="17">
        <v>6.7865253688074958</v>
      </c>
      <c r="G207" s="17">
        <v>6.7865253688074958</v>
      </c>
      <c r="H207" s="17">
        <v>0.1230263292324838</v>
      </c>
      <c r="I207" s="17">
        <v>-1.7432095729024401E-2</v>
      </c>
      <c r="J207" s="17">
        <v>6.3356540102075645</v>
      </c>
      <c r="K207" s="17">
        <v>0.10559423350345942</v>
      </c>
      <c r="L207" s="17">
        <v>-0.99999999999999944</v>
      </c>
      <c r="M207" s="17">
        <v>-0.99999999999999944</v>
      </c>
      <c r="N207" s="17">
        <v>2.1118846700691889</v>
      </c>
      <c r="O207" s="17">
        <v>17.296039295827136</v>
      </c>
      <c r="P207" s="17">
        <v>4.3087631283946673E-2</v>
      </c>
      <c r="Q207" s="17">
        <v>80.082506137019152</v>
      </c>
      <c r="R207" s="17">
        <v>26.322103921382716</v>
      </c>
      <c r="S207" s="17">
        <v>0.33333333333333337</v>
      </c>
      <c r="T207" s="17">
        <v>0.33333333333333337</v>
      </c>
      <c r="U207" s="17">
        <v>5.8632820547000322E-2</v>
      </c>
      <c r="V207" s="17">
        <v>3.2471330519056429E-2</v>
      </c>
      <c r="W207" s="17">
        <v>26.087063369170551</v>
      </c>
      <c r="X207" s="17">
        <v>0.99043169846554757</v>
      </c>
      <c r="Y207" s="17">
        <v>-0.99999999999999944</v>
      </c>
      <c r="Z207" s="17">
        <v>-0.99999999999999944</v>
      </c>
      <c r="AA207" s="17">
        <v>89.624709393678927</v>
      </c>
      <c r="AB207" s="17">
        <v>0.40909164323169012</v>
      </c>
      <c r="AC207" s="17">
        <v>5.492866647956729E-4</v>
      </c>
      <c r="AD207" s="17">
        <v>0.33466991216602748</v>
      </c>
      <c r="AE207" s="17">
        <v>37.215542103125685</v>
      </c>
      <c r="AF207" s="17">
        <v>0.72727272727272729</v>
      </c>
      <c r="AG207" s="17">
        <v>-0.99999999999999944</v>
      </c>
      <c r="AH207" s="17">
        <v>-0.99999999999999944</v>
      </c>
      <c r="AI207" s="17">
        <v>0.30033399884176015</v>
      </c>
      <c r="AJ207" s="17">
        <v>3.2471330519056429E-2</v>
      </c>
      <c r="AK207" s="17">
        <v>-0.10878153130939903</v>
      </c>
      <c r="AL207" s="17">
        <v>6.0755948491917858E-2</v>
      </c>
      <c r="AM207" s="17">
        <v>-0.19070103573452349</v>
      </c>
      <c r="AN207" s="17">
        <v>0.18804347738791438</v>
      </c>
      <c r="AO207" s="17">
        <v>-5.3114335499100838</v>
      </c>
      <c r="AP207" s="17">
        <v>5.0048666771574499</v>
      </c>
      <c r="AQ207" s="17">
        <v>32.42271737937812</v>
      </c>
      <c r="AR207" s="17">
        <v>0.7577708177327237</v>
      </c>
      <c r="AS207" s="17">
        <v>1.0960259319690069</v>
      </c>
      <c r="AT207" s="17">
        <v>-0.99999999999999944</v>
      </c>
      <c r="AU207" s="17">
        <v>-0.99999999999999944</v>
      </c>
      <c r="AV207" s="17">
        <v>33.108629290190208</v>
      </c>
      <c r="AW207" s="17">
        <v>111.92561536666349</v>
      </c>
      <c r="AX207" s="17">
        <v>121.17942839540436</v>
      </c>
      <c r="AY207" s="17">
        <v>0.22002615847956986</v>
      </c>
      <c r="AZ207" s="17">
        <v>17.453106518992602</v>
      </c>
      <c r="BA207" s="22">
        <v>1532.4749483868861</v>
      </c>
      <c r="CU207" t="e">
        <v>#N/A</v>
      </c>
      <c r="CV207" t="e">
        <v>#N/A</v>
      </c>
    </row>
    <row r="208" spans="1:100" x14ac:dyDescent="0.25">
      <c r="A208">
        <v>492</v>
      </c>
      <c r="B208" t="s">
        <v>645</v>
      </c>
      <c r="C208" s="22">
        <v>3</v>
      </c>
      <c r="D208" s="17">
        <v>4.6216255162889786</v>
      </c>
      <c r="E208" s="17">
        <v>0.25198820686204826</v>
      </c>
      <c r="F208" s="17">
        <v>-0.21981083954177935</v>
      </c>
      <c r="G208" s="17">
        <v>-0.12908525803231349</v>
      </c>
      <c r="H208" s="17">
        <v>0.3569074029773</v>
      </c>
      <c r="I208" s="17">
        <v>0</v>
      </c>
      <c r="J208" s="17">
        <v>21.414444178637989</v>
      </c>
      <c r="K208" s="17">
        <v>0.3569074029773</v>
      </c>
      <c r="L208" s="17">
        <v>-1.0000000000000018</v>
      </c>
      <c r="M208" s="17">
        <v>-1.0000000000000018</v>
      </c>
      <c r="N208" s="17">
        <v>7.1381480595459994</v>
      </c>
      <c r="O208" s="17">
        <v>25.90698443689466</v>
      </c>
      <c r="P208" s="17">
        <v>-8.5445710909943517E-2</v>
      </c>
      <c r="Q208" s="17">
        <v>-0.73267634402847959</v>
      </c>
      <c r="R208" s="17">
        <v>-0.29749031237406931</v>
      </c>
      <c r="S208" s="17">
        <v>0.3333333333333342</v>
      </c>
      <c r="T208" s="17">
        <v>0.32156091876654619</v>
      </c>
      <c r="U208" s="17">
        <v>0.3437750923270797</v>
      </c>
      <c r="V208" s="17">
        <v>0.4732351440293362</v>
      </c>
      <c r="W208" s="17">
        <v>44.599883419159845</v>
      </c>
      <c r="X208" s="17">
        <v>4.50072566804013</v>
      </c>
      <c r="Y208" s="17">
        <v>-1.0000000000000018</v>
      </c>
      <c r="Z208" s="17">
        <v>-1.0000000000000018</v>
      </c>
      <c r="AA208" s="17">
        <v>91.99241646277541</v>
      </c>
      <c r="AB208" s="17">
        <v>0.25836649960450164</v>
      </c>
      <c r="AC208" s="17">
        <v>0.49288435558970001</v>
      </c>
      <c r="AD208" s="17">
        <v>0.20254961192558979</v>
      </c>
      <c r="AE208" s="17">
        <v>47.690023355989588</v>
      </c>
      <c r="AF208" s="17">
        <v>0.94117647058823528</v>
      </c>
      <c r="AG208" s="17">
        <v>-1.0000000000000018</v>
      </c>
      <c r="AH208" s="17">
        <v>-1.0000000000000018</v>
      </c>
      <c r="AI208" s="17">
        <v>-2.3654350036778696E-2</v>
      </c>
      <c r="AJ208" s="17">
        <v>0.4732351440293362</v>
      </c>
      <c r="AK208" s="17">
        <v>-6.0980638249169342E-2</v>
      </c>
      <c r="AL208" s="17">
        <v>-0.13500586190739328</v>
      </c>
      <c r="AM208" s="17">
        <v>-2.4948861875734703E-2</v>
      </c>
      <c r="AN208" s="17">
        <v>0.1813434969113035</v>
      </c>
      <c r="AO208" s="17">
        <v>-0.92862473813921464</v>
      </c>
      <c r="AP208" s="17">
        <v>3.8585581132456213</v>
      </c>
      <c r="AQ208" s="17">
        <v>66.014327597797831</v>
      </c>
      <c r="AR208" s="17">
        <v>1.4719044884562955</v>
      </c>
      <c r="AS208" s="17">
        <v>4.85763307101743</v>
      </c>
      <c r="AT208" s="17">
        <v>-1.0000000000000018</v>
      </c>
      <c r="AU208" s="17">
        <v>-1.0000000000000018</v>
      </c>
      <c r="AV208" s="17">
        <v>-0.42657557040638272</v>
      </c>
      <c r="AW208" s="17">
        <v>121.75795901291565</v>
      </c>
      <c r="AX208" s="17">
        <v>168.60838641511373</v>
      </c>
      <c r="AY208" s="17">
        <v>0.36138844413768284</v>
      </c>
      <c r="AZ208" s="17">
        <v>9.5156642972697725</v>
      </c>
      <c r="BA208" s="22">
        <v>1560.2664621104775</v>
      </c>
      <c r="CU208" t="e">
        <v>#N/A</v>
      </c>
      <c r="CV208" t="e">
        <v>#N/A</v>
      </c>
    </row>
    <row r="209" spans="1:100" x14ac:dyDescent="0.25">
      <c r="A209">
        <v>494</v>
      </c>
      <c r="B209" t="s">
        <v>646</v>
      </c>
      <c r="C209" s="22">
        <v>3</v>
      </c>
      <c r="D209" s="17">
        <v>4.7989770075928408</v>
      </c>
      <c r="E209" s="17">
        <v>-7.5749511576688411E-2</v>
      </c>
      <c r="F209" s="17">
        <v>4.4533915407081732</v>
      </c>
      <c r="G209" s="17">
        <v>4.4342595491176331</v>
      </c>
      <c r="H209" s="17">
        <v>0.51195795846836178</v>
      </c>
      <c r="I209" s="17">
        <v>0</v>
      </c>
      <c r="J209" s="17">
        <v>30.717477508101709</v>
      </c>
      <c r="K209" s="17">
        <v>0.51195795846836178</v>
      </c>
      <c r="L209" s="17">
        <v>-1.0000000000000022</v>
      </c>
      <c r="M209" s="17">
        <v>-1.0000000000000022</v>
      </c>
      <c r="N209" s="17">
        <v>10.239159169367232</v>
      </c>
      <c r="O209" s="17">
        <v>39.950714064812175</v>
      </c>
      <c r="P209" s="17">
        <v>0.42617181062975346</v>
      </c>
      <c r="Q209" s="17">
        <v>6.2006775912074357</v>
      </c>
      <c r="R209" s="17">
        <v>2.0406868611161699</v>
      </c>
      <c r="S209" s="17">
        <v>0.33333333333333404</v>
      </c>
      <c r="T209" s="17">
        <v>0.33333333333333404</v>
      </c>
      <c r="U209" s="17">
        <v>0.34425685442171816</v>
      </c>
      <c r="V209" s="17">
        <v>0.52866589004290487</v>
      </c>
      <c r="W209" s="17">
        <v>41.105258106517141</v>
      </c>
      <c r="X209" s="17">
        <v>4.7037314661426093</v>
      </c>
      <c r="Y209" s="17">
        <v>-1.0000000000000022</v>
      </c>
      <c r="Z209" s="17">
        <v>-1.0000000000000022</v>
      </c>
      <c r="AA209" s="17">
        <v>90.05609444926894</v>
      </c>
      <c r="AB209" s="17">
        <v>0.23098206080016517</v>
      </c>
      <c r="AC209" s="17">
        <v>0.29118434196260978</v>
      </c>
      <c r="AD209" s="17">
        <v>0.416036586869938</v>
      </c>
      <c r="AE209" s="17">
        <v>46.910149481635635</v>
      </c>
      <c r="AF209" s="17">
        <v>0.8666666666666667</v>
      </c>
      <c r="AG209" s="17">
        <v>-1.0000000000000022</v>
      </c>
      <c r="AH209" s="17">
        <v>-1.0000000000000022</v>
      </c>
      <c r="AI209" s="17">
        <v>2.6058521440241934E-2</v>
      </c>
      <c r="AJ209" s="17">
        <v>0.52866589004290487</v>
      </c>
      <c r="AK209" s="17">
        <v>2.1691818700475346E-2</v>
      </c>
      <c r="AL209" s="17">
        <v>2.6539467678741581E-2</v>
      </c>
      <c r="AM209" s="17">
        <v>-0.14851450899851951</v>
      </c>
      <c r="AN209" s="17">
        <v>4.7002107891799941E-2</v>
      </c>
      <c r="AO209" s="17">
        <v>-3.6044036314606087</v>
      </c>
      <c r="AP209" s="17">
        <v>1.3077500356887062</v>
      </c>
      <c r="AQ209" s="17">
        <v>71.822735614618807</v>
      </c>
      <c r="AR209" s="17">
        <v>1.5395894111312907</v>
      </c>
      <c r="AS209" s="17">
        <v>5.2156894246109688</v>
      </c>
      <c r="AT209" s="17">
        <v>-1.0000000000000022</v>
      </c>
      <c r="AU209" s="17">
        <v>-1.0000000000000022</v>
      </c>
      <c r="AV209" s="17">
        <v>6.4749464102338008</v>
      </c>
      <c r="AW209" s="17">
        <v>131.31455854976983</v>
      </c>
      <c r="AX209" s="17">
        <v>184.70231798286517</v>
      </c>
      <c r="AY209" s="17">
        <v>0.44984359049143313</v>
      </c>
      <c r="AZ209" s="17">
        <v>41.761870932924303</v>
      </c>
      <c r="BA209" s="22">
        <v>1620.7943998355099</v>
      </c>
      <c r="CU209" t="e">
        <v>#N/A</v>
      </c>
      <c r="CV209" t="e">
        <v>#N/A</v>
      </c>
    </row>
    <row r="210" spans="1:100" x14ac:dyDescent="0.25">
      <c r="A210">
        <v>496</v>
      </c>
      <c r="B210" t="s">
        <v>647</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1439.1936785560833</v>
      </c>
      <c r="CU210" t="e">
        <v>#N/A</v>
      </c>
      <c r="CV210" t="e">
        <v>#N/A</v>
      </c>
    </row>
    <row r="211" spans="1:100" x14ac:dyDescent="0.25">
      <c r="A211">
        <v>498</v>
      </c>
      <c r="B211" t="s">
        <v>648</v>
      </c>
      <c r="C211" s="22">
        <v>3</v>
      </c>
      <c r="D211" s="17">
        <v>5.7753618478263942</v>
      </c>
      <c r="E211" s="17">
        <v>0.27577498857162658</v>
      </c>
      <c r="F211" s="17">
        <v>-0.49753615621001052</v>
      </c>
      <c r="G211" s="17">
        <v>-0.40250203384231159</v>
      </c>
      <c r="H211" s="17">
        <v>0.41415551359619962</v>
      </c>
      <c r="I211" s="17">
        <v>0</v>
      </c>
      <c r="J211" s="17">
        <v>24.849330815771985</v>
      </c>
      <c r="K211" s="17">
        <v>0.41415551359619962</v>
      </c>
      <c r="L211" s="17">
        <v>-0.99999999999999911</v>
      </c>
      <c r="M211" s="17">
        <v>-0.99999999999999911</v>
      </c>
      <c r="N211" s="17">
        <v>8.2831102719240004</v>
      </c>
      <c r="O211" s="17">
        <v>30.222190629756092</v>
      </c>
      <c r="P211" s="17">
        <v>0.5703404436508368</v>
      </c>
      <c r="Q211" s="17">
        <v>-0.41783814214751847</v>
      </c>
      <c r="R211" s="17">
        <v>-1.2552337982647543E-3</v>
      </c>
      <c r="S211" s="17">
        <v>0.33333333333333265</v>
      </c>
      <c r="T211" s="17">
        <v>0.35333091599739014</v>
      </c>
      <c r="U211" s="17">
        <v>0.42694873697146601</v>
      </c>
      <c r="V211" s="17">
        <v>0.45017551448956256</v>
      </c>
      <c r="W211" s="17">
        <v>45.985319487822089</v>
      </c>
      <c r="X211" s="17">
        <v>4.7013543532218227</v>
      </c>
      <c r="Y211" s="17">
        <v>-0.99999999999999911</v>
      </c>
      <c r="Z211" s="17">
        <v>-0.99999999999999911</v>
      </c>
      <c r="AA211" s="17">
        <v>90.716301982260546</v>
      </c>
      <c r="AB211" s="17">
        <v>0.29456828087952208</v>
      </c>
      <c r="AC211" s="17">
        <v>0.13510354153786036</v>
      </c>
      <c r="AD211" s="17">
        <v>0.46497293214735125</v>
      </c>
      <c r="AE211" s="17">
        <v>44.73223772823669</v>
      </c>
      <c r="AF211" s="17">
        <v>0.8666666666666667</v>
      </c>
      <c r="AG211" s="17">
        <v>-0.99999999999999911</v>
      </c>
      <c r="AH211" s="17">
        <v>-0.99999999999999911</v>
      </c>
      <c r="AI211" s="17">
        <v>1.855721584018221E-2</v>
      </c>
      <c r="AJ211" s="17">
        <v>0.45017551448956256</v>
      </c>
      <c r="AK211" s="17">
        <v>0.16952666136800601</v>
      </c>
      <c r="AL211" s="17">
        <v>0.36036571452037386</v>
      </c>
      <c r="AM211" s="17">
        <v>1.2940042136949118E-2</v>
      </c>
      <c r="AN211" s="17">
        <v>-4.0592323693221688E-2</v>
      </c>
      <c r="AO211" s="17">
        <v>1.1711343602637583</v>
      </c>
      <c r="AP211" s="17">
        <v>0.78702048027132854</v>
      </c>
      <c r="AQ211" s="17">
        <v>70.834650303594117</v>
      </c>
      <c r="AR211" s="17">
        <v>1.5637885007917518</v>
      </c>
      <c r="AS211" s="17">
        <v>5.1155098668180203</v>
      </c>
      <c r="AT211" s="17">
        <v>-0.99999999999999911</v>
      </c>
      <c r="AU211" s="17">
        <v>-0.99999999999999911</v>
      </c>
      <c r="AV211" s="17">
        <v>-0.40375726764057712</v>
      </c>
      <c r="AW211" s="17">
        <v>121.72551309228791</v>
      </c>
      <c r="AX211" s="17">
        <v>167.11420885804773</v>
      </c>
      <c r="AY211" s="17">
        <v>0.29947271759957128</v>
      </c>
      <c r="AZ211" s="17">
        <v>45.341293925030499</v>
      </c>
      <c r="BA211" s="22">
        <v>1606.0322428660822</v>
      </c>
      <c r="CU211" t="e">
        <v>#N/A</v>
      </c>
      <c r="CV211" t="e">
        <v>#N/A</v>
      </c>
    </row>
    <row r="212" spans="1:100" x14ac:dyDescent="0.25">
      <c r="A212">
        <v>501</v>
      </c>
      <c r="B212" t="s">
        <v>649</v>
      </c>
      <c r="C212" s="22">
        <v>3</v>
      </c>
      <c r="D212" s="17">
        <v>4.2593099630677411</v>
      </c>
      <c r="E212" s="17">
        <v>9.0697729243954306E-2</v>
      </c>
      <c r="F212" s="17">
        <v>0.82836470106602056</v>
      </c>
      <c r="G212" s="17">
        <v>0.86056806835262589</v>
      </c>
      <c r="H212" s="17">
        <v>-0.13693177803825016</v>
      </c>
      <c r="I212" s="17">
        <v>0</v>
      </c>
      <c r="J212" s="17">
        <v>-8.2159066822950102</v>
      </c>
      <c r="K212" s="17">
        <v>-0.13693177803825016</v>
      </c>
      <c r="L212" s="17">
        <v>-1.0000000000000022</v>
      </c>
      <c r="M212" s="17">
        <v>-1.0000000000000022</v>
      </c>
      <c r="N212" s="17">
        <v>-2.7386355607650041</v>
      </c>
      <c r="O212" s="17">
        <v>-3.0960286508746497</v>
      </c>
      <c r="P212" s="17">
        <v>9.9053175754928238E-2</v>
      </c>
      <c r="Q212" s="17">
        <v>1.7426696584458519</v>
      </c>
      <c r="R212" s="17">
        <v>0.53699157470061043</v>
      </c>
      <c r="S212" s="17">
        <v>0.33333333333333443</v>
      </c>
      <c r="T212" s="17">
        <v>0.33333333333333443</v>
      </c>
      <c r="U212" s="17">
        <v>0.40956539605405112</v>
      </c>
      <c r="V212" s="17">
        <v>0.23496028939687053</v>
      </c>
      <c r="W212" s="17">
        <v>57.924965206233573</v>
      </c>
      <c r="X212" s="17">
        <v>3.8516217653023452</v>
      </c>
      <c r="Y212" s="17">
        <v>-1.0000000000000022</v>
      </c>
      <c r="Z212" s="17">
        <v>-1.0000000000000022</v>
      </c>
      <c r="AA212" s="17">
        <v>95.767278953438137</v>
      </c>
      <c r="AB212" s="17">
        <v>0.22987283207254106</v>
      </c>
      <c r="AC212" s="17">
        <v>0.4362444735149511</v>
      </c>
      <c r="AD212" s="17">
        <v>7.9989137862588156E-2</v>
      </c>
      <c r="AE212" s="17">
        <v>37.305322172503978</v>
      </c>
      <c r="AF212" s="17">
        <v>0.7857142857142857</v>
      </c>
      <c r="AG212" s="17">
        <v>-1.0000000000000022</v>
      </c>
      <c r="AH212" s="17">
        <v>-1.0000000000000022</v>
      </c>
      <c r="AI212" s="17">
        <v>8.2556988635564682E-2</v>
      </c>
      <c r="AJ212" s="17">
        <v>0.23496028939687053</v>
      </c>
      <c r="AK212" s="17">
        <v>4.8453298449517887E-2</v>
      </c>
      <c r="AL212" s="17">
        <v>0.1687328931122577</v>
      </c>
      <c r="AM212" s="17">
        <v>-6.5688346023784636E-2</v>
      </c>
      <c r="AN212" s="17">
        <v>-4.8881019653756325E-3</v>
      </c>
      <c r="AO212" s="17">
        <v>-1.3999421583470264</v>
      </c>
      <c r="AP212" s="17">
        <v>0.72146191642689761</v>
      </c>
      <c r="AQ212" s="17">
        <v>49.709058523938523</v>
      </c>
      <c r="AR212" s="17">
        <v>1.3111923521175897</v>
      </c>
      <c r="AS212" s="17">
        <v>3.7146899872640948</v>
      </c>
      <c r="AT212" s="17">
        <v>-1.0000000000000022</v>
      </c>
      <c r="AU212" s="17">
        <v>-1.0000000000000022</v>
      </c>
      <c r="AV212" s="17">
        <v>1.3975596430532362</v>
      </c>
      <c r="AW212" s="17">
        <v>93.392712218990454</v>
      </c>
      <c r="AX212" s="17">
        <v>118.53988093138871</v>
      </c>
      <c r="AY212" s="17">
        <v>0.29116384903817977</v>
      </c>
      <c r="AZ212" s="17">
        <v>2.4153567450289883</v>
      </c>
      <c r="BA212" s="22">
        <v>1563.9507070099403</v>
      </c>
      <c r="CU212" t="e">
        <v>#N/A</v>
      </c>
      <c r="CV212" t="e">
        <v>#N/A</v>
      </c>
    </row>
    <row r="213" spans="1:100" x14ac:dyDescent="0.25">
      <c r="A213">
        <v>503</v>
      </c>
      <c r="B213" t="s">
        <v>650</v>
      </c>
      <c r="C213" s="22">
        <v>3</v>
      </c>
      <c r="D213" s="17">
        <v>5.1761595700257459</v>
      </c>
      <c r="E213" s="17">
        <v>3.3102531637944632E-3</v>
      </c>
      <c r="F213" s="17">
        <v>3.7391865903037793</v>
      </c>
      <c r="G213" s="17">
        <v>3.7359934436818465</v>
      </c>
      <c r="H213" s="17">
        <v>0.10950710421982324</v>
      </c>
      <c r="I213" s="17">
        <v>0</v>
      </c>
      <c r="J213" s="17">
        <v>6.5704262531893951</v>
      </c>
      <c r="K213" s="17">
        <v>0.10950710421982324</v>
      </c>
      <c r="L213" s="17">
        <v>-0.99999999999999933</v>
      </c>
      <c r="M213" s="17">
        <v>-0.99999999999999933</v>
      </c>
      <c r="N213" s="17">
        <v>2.1901420843964647</v>
      </c>
      <c r="O213" s="17">
        <v>15.482579266896984</v>
      </c>
      <c r="P213" s="17">
        <v>-7.8083604323006851E-3</v>
      </c>
      <c r="Q213" s="17">
        <v>9.1745032043130514</v>
      </c>
      <c r="R213" s="17">
        <v>2.8420170886807448</v>
      </c>
      <c r="S213" s="17">
        <v>0.33333333333333309</v>
      </c>
      <c r="T213" s="17">
        <v>0.33333333333333309</v>
      </c>
      <c r="U213" s="17">
        <v>0.33993451983868173</v>
      </c>
      <c r="V213" s="17">
        <v>0.34219847024992278</v>
      </c>
      <c r="W213" s="17">
        <v>49.571702101417912</v>
      </c>
      <c r="X213" s="17">
        <v>3.9700884633011078</v>
      </c>
      <c r="Y213" s="17">
        <v>-0.99999999999999933</v>
      </c>
      <c r="Z213" s="17">
        <v>-0.99999999999999933</v>
      </c>
      <c r="AA213" s="17">
        <v>108.5415041266828</v>
      </c>
      <c r="AB213" s="17">
        <v>0.30778405392492847</v>
      </c>
      <c r="AC213" s="17">
        <v>0.39996143577813226</v>
      </c>
      <c r="AD213" s="17">
        <v>0.41481020902862004</v>
      </c>
      <c r="AE213" s="17">
        <v>56.127784936584085</v>
      </c>
      <c r="AF213" s="17">
        <v>0.9</v>
      </c>
      <c r="AG213" s="17">
        <v>-0.99999999999999933</v>
      </c>
      <c r="AH213" s="17">
        <v>-0.99999999999999933</v>
      </c>
      <c r="AI213" s="17">
        <v>-1.0509292277619514E-2</v>
      </c>
      <c r="AJ213" s="17">
        <v>0.34219847024992278</v>
      </c>
      <c r="AK213" s="17">
        <v>9.3832265602432505E-2</v>
      </c>
      <c r="AL213" s="17">
        <v>-3.4637058267150793E-2</v>
      </c>
      <c r="AM213" s="17">
        <v>5.1062500871768876E-2</v>
      </c>
      <c r="AN213" s="17">
        <v>2.1147437649711213E-2</v>
      </c>
      <c r="AO213" s="17">
        <v>1.7457238498063834</v>
      </c>
      <c r="AP213" s="17">
        <v>0.35550064990702634</v>
      </c>
      <c r="AQ213" s="17">
        <v>56.142128354607323</v>
      </c>
      <c r="AR213" s="17">
        <v>1.3487996567552707</v>
      </c>
      <c r="AS213" s="17">
        <v>4.0795955675209319</v>
      </c>
      <c r="AT213" s="17">
        <v>-0.99999999999999933</v>
      </c>
      <c r="AU213" s="17">
        <v>-0.99999999999999933</v>
      </c>
      <c r="AV213" s="17">
        <v>6.5780105323625948</v>
      </c>
      <c r="AW213" s="17">
        <v>124.37958404348667</v>
      </c>
      <c r="AX213" s="17">
        <v>158.38924522292675</v>
      </c>
      <c r="AY213" s="17">
        <v>0.1939609787832908</v>
      </c>
      <c r="AZ213" s="17">
        <v>16.815980822446395</v>
      </c>
      <c r="BA213" s="22">
        <v>1523.1235508040602</v>
      </c>
      <c r="CU213" t="e">
        <v>#N/A</v>
      </c>
      <c r="CV213" t="e">
        <v>#N/A</v>
      </c>
    </row>
    <row r="214" spans="1:100" x14ac:dyDescent="0.25">
      <c r="A214">
        <v>509</v>
      </c>
      <c r="B214" t="s">
        <v>651</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1400.186625015893</v>
      </c>
      <c r="CU214" t="e">
        <v>#N/A</v>
      </c>
      <c r="CV214" t="e">
        <v>#N/A</v>
      </c>
    </row>
    <row r="215" spans="1:100" x14ac:dyDescent="0.25">
      <c r="A215">
        <v>514</v>
      </c>
      <c r="B215" t="s">
        <v>652</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1455.4000792502341</v>
      </c>
      <c r="CU215" t="e">
        <v>#N/A</v>
      </c>
      <c r="CV215" t="e">
        <v>#N/A</v>
      </c>
    </row>
    <row r="216" spans="1:100" x14ac:dyDescent="0.25">
      <c r="A216">
        <v>525</v>
      </c>
      <c r="B216" t="s">
        <v>653</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654</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1435.1537854656749</v>
      </c>
      <c r="CU217" t="e">
        <v>#N/A</v>
      </c>
      <c r="CV217" t="e">
        <v>#N/A</v>
      </c>
    </row>
    <row r="218" spans="1:100" x14ac:dyDescent="0.25">
      <c r="A218">
        <v>533</v>
      </c>
      <c r="B218" t="s">
        <v>655</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1415.2034504885735</v>
      </c>
      <c r="CU218" t="e">
        <v>#N/A</v>
      </c>
      <c r="CV218" t="e">
        <v>#N/A</v>
      </c>
    </row>
    <row r="219" spans="1:100" x14ac:dyDescent="0.25">
      <c r="A219">
        <v>537</v>
      </c>
      <c r="B219" t="s">
        <v>656</v>
      </c>
      <c r="C219" s="22">
        <v>3</v>
      </c>
      <c r="D219" s="17">
        <v>3.3013251974851006</v>
      </c>
      <c r="E219" s="17">
        <v>-0.15972732342967411</v>
      </c>
      <c r="F219" s="17">
        <v>2.5789624678634535</v>
      </c>
      <c r="G219" s="17">
        <v>2.5034418445688864</v>
      </c>
      <c r="H219" s="17">
        <v>0.17732025747511199</v>
      </c>
      <c r="I219" s="17">
        <v>0</v>
      </c>
      <c r="J219" s="17">
        <v>10.639215448506715</v>
      </c>
      <c r="K219" s="17">
        <v>0.17732025747511199</v>
      </c>
      <c r="L219" s="17">
        <v>-0.99999999999999922</v>
      </c>
      <c r="M219" s="17">
        <v>-0.99999999999999922</v>
      </c>
      <c r="N219" s="17">
        <v>3.5464051495022382</v>
      </c>
      <c r="O219" s="17">
        <v>16.44398249056071</v>
      </c>
      <c r="P219" s="17">
        <v>-4.976737654643959E-2</v>
      </c>
      <c r="Q219" s="17">
        <v>22.448830152448934</v>
      </c>
      <c r="R219" s="17">
        <v>7.2871664758838239</v>
      </c>
      <c r="S219" s="17">
        <v>0.33333333333333293</v>
      </c>
      <c r="T219" s="17">
        <v>5.2069479291359834E-2</v>
      </c>
      <c r="U219" s="17">
        <v>-0.18469834016066736</v>
      </c>
      <c r="V219" s="17">
        <v>-3.0593234674247141E-2</v>
      </c>
      <c r="W219" s="17">
        <v>-0.28836078741334781</v>
      </c>
      <c r="X219" s="17">
        <v>-0.99553406758054497</v>
      </c>
      <c r="Y219" s="17">
        <v>-0.99999999999999922</v>
      </c>
      <c r="Z219" s="17">
        <v>-0.99999999999999922</v>
      </c>
      <c r="AA219" s="17">
        <v>48.969375028179918</v>
      </c>
      <c r="AB219" s="17">
        <v>4.3900400653095806E-2</v>
      </c>
      <c r="AC219" s="17">
        <v>0.28386022811527611</v>
      </c>
      <c r="AD219" s="17">
        <v>0.51165075802581672</v>
      </c>
      <c r="AE219" s="17">
        <v>41.970569339709435</v>
      </c>
      <c r="AF219" s="17">
        <v>0.89473684210526316</v>
      </c>
      <c r="AG219" s="17">
        <v>-0.99999999999999922</v>
      </c>
      <c r="AH219" s="17">
        <v>-0.99999999999999922</v>
      </c>
      <c r="AI219" s="17">
        <v>0</v>
      </c>
      <c r="AJ219" s="17">
        <v>-3.0593234674247141E-2</v>
      </c>
      <c r="AK219" s="17">
        <v>-0.11625313904009121</v>
      </c>
      <c r="AL219" s="17">
        <v>8.95939664005794E-2</v>
      </c>
      <c r="AM219" s="17">
        <v>-0.19485982003993052</v>
      </c>
      <c r="AN219" s="17">
        <v>-0.21359227843958892</v>
      </c>
      <c r="AO219" s="17">
        <v>-5.4527611961987166</v>
      </c>
      <c r="AP219" s="17">
        <v>-4.8918371289868245</v>
      </c>
      <c r="AQ219" s="17">
        <v>10.350854661093376</v>
      </c>
      <c r="AR219" s="17">
        <v>0.17011123778977846</v>
      </c>
      <c r="AS219" s="17">
        <v>-0.81821381010543259</v>
      </c>
      <c r="AT219" s="17">
        <v>-0.99999999999999922</v>
      </c>
      <c r="AU219" s="17">
        <v>-0.99999999999999922</v>
      </c>
      <c r="AV219" s="17">
        <v>9.7906083204527139</v>
      </c>
      <c r="AW219" s="17">
        <v>60.521520389753782</v>
      </c>
      <c r="AX219" s="17">
        <v>57.462196922329049</v>
      </c>
      <c r="AY219" s="17">
        <v>0.29079313744903268</v>
      </c>
      <c r="AZ219" s="17">
        <v>-2.1243609843100142</v>
      </c>
      <c r="BA219" s="22">
        <v>1499.7109514733811</v>
      </c>
      <c r="CU219" t="e">
        <v>#N/A</v>
      </c>
      <c r="CV219" t="e">
        <v>#N/A</v>
      </c>
    </row>
    <row r="220" spans="1:100" x14ac:dyDescent="0.25">
      <c r="A220">
        <v>538</v>
      </c>
      <c r="B220" t="s">
        <v>657</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1359.7812488378449</v>
      </c>
      <c r="CU220" t="e">
        <v>#N/A</v>
      </c>
      <c r="CV220" t="e">
        <v>#N/A</v>
      </c>
    </row>
    <row r="221" spans="1:100" x14ac:dyDescent="0.25">
      <c r="A221">
        <v>539</v>
      </c>
      <c r="B221" t="s">
        <v>658</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1299.3168773168259</v>
      </c>
      <c r="CU221" t="e">
        <v>#N/A</v>
      </c>
      <c r="CV221" t="e">
        <v>#N/A</v>
      </c>
    </row>
    <row r="222" spans="1:100" x14ac:dyDescent="0.25">
      <c r="A222">
        <v>540</v>
      </c>
      <c r="B222" t="s">
        <v>659</v>
      </c>
      <c r="C222" s="22">
        <v>3</v>
      </c>
      <c r="D222" s="17">
        <v>5.1169796609199834</v>
      </c>
      <c r="E222" s="17">
        <v>0.30749477483768334</v>
      </c>
      <c r="F222" s="17">
        <v>1.9771460120155494E-2</v>
      </c>
      <c r="G222" s="17">
        <v>8.3002020325187748E-2</v>
      </c>
      <c r="H222" s="17">
        <v>0.43703161589724809</v>
      </c>
      <c r="I222" s="17">
        <v>-3.3095483530282306E-3</v>
      </c>
      <c r="J222" s="17">
        <v>26.023324052653173</v>
      </c>
      <c r="K222" s="17">
        <v>0.43372206754421982</v>
      </c>
      <c r="L222" s="17">
        <v>-0.999999999999999</v>
      </c>
      <c r="M222" s="17">
        <v>-0.999999999999999</v>
      </c>
      <c r="N222" s="17">
        <v>8.6744413508843952</v>
      </c>
      <c r="O222" s="17">
        <v>31.223305733898357</v>
      </c>
      <c r="P222" s="17">
        <v>0.49201884179789851</v>
      </c>
      <c r="Q222" s="17">
        <v>0.14718385429555031</v>
      </c>
      <c r="R222" s="17">
        <v>4.7071861279679127E-3</v>
      </c>
      <c r="S222" s="17">
        <v>0.33333333333333309</v>
      </c>
      <c r="T222" s="17">
        <v>0.33333333333333309</v>
      </c>
      <c r="U222" s="17">
        <v>0.31347169228543964</v>
      </c>
      <c r="V222" s="17">
        <v>2.8600913984136809E-2</v>
      </c>
      <c r="W222" s="17">
        <v>23.000688215680896</v>
      </c>
      <c r="X222" s="17">
        <v>1.6584368521690245</v>
      </c>
      <c r="Y222" s="17">
        <v>-0.999999999999999</v>
      </c>
      <c r="Z222" s="17">
        <v>-0.999999999999999</v>
      </c>
      <c r="AA222" s="17">
        <v>51.050347445109487</v>
      </c>
      <c r="AB222" s="17">
        <v>0.22498579987678272</v>
      </c>
      <c r="AC222" s="17">
        <v>0.36398997526473187</v>
      </c>
      <c r="AD222" s="17">
        <v>-2.8076734275502471E-2</v>
      </c>
      <c r="AE222" s="17">
        <v>28.044952043300579</v>
      </c>
      <c r="AF222" s="17">
        <v>0.66666666666666663</v>
      </c>
      <c r="AG222" s="17">
        <v>-0.999999999999999</v>
      </c>
      <c r="AH222" s="17">
        <v>-0.999999999999999</v>
      </c>
      <c r="AI222" s="17">
        <v>-3.2158005940411622E-3</v>
      </c>
      <c r="AJ222" s="17">
        <v>2.8600913984136809E-2</v>
      </c>
      <c r="AK222" s="17">
        <v>-7.3827209232148611E-3</v>
      </c>
      <c r="AL222" s="17">
        <v>0.12673756230273242</v>
      </c>
      <c r="AM222" s="17">
        <v>-0.11785739441877351</v>
      </c>
      <c r="AN222" s="17">
        <v>5.8319071441925038E-2</v>
      </c>
      <c r="AO222" s="17">
        <v>-2.9833484650854123</v>
      </c>
      <c r="AP222" s="17">
        <v>2.0916645975617882</v>
      </c>
      <c r="AQ222" s="17">
        <v>49.02401226833404</v>
      </c>
      <c r="AR222" s="17">
        <v>1.0087392729362421</v>
      </c>
      <c r="AS222" s="17">
        <v>2.0921589197132442</v>
      </c>
      <c r="AT222" s="17">
        <v>-0.999999999999999</v>
      </c>
      <c r="AU222" s="17">
        <v>-0.999999999999999</v>
      </c>
      <c r="AV222" s="17">
        <v>8.7709206453155636E-2</v>
      </c>
      <c r="AW222" s="17">
        <v>84.365317776569626</v>
      </c>
      <c r="AX222" s="17">
        <v>87.161093163102507</v>
      </c>
      <c r="AY222" s="17">
        <v>-2.1680319431339598E-3</v>
      </c>
      <c r="AZ222" s="17">
        <v>-15.368898590505793</v>
      </c>
      <c r="BA222" s="22">
        <v>1454.9562860327012</v>
      </c>
      <c r="CU222" t="e">
        <v>#N/A</v>
      </c>
      <c r="CV222" t="e">
        <v>#N/A</v>
      </c>
    </row>
    <row r="223" spans="1:100" x14ac:dyDescent="0.25">
      <c r="A223">
        <v>545</v>
      </c>
      <c r="B223" t="s">
        <v>660</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1470.0735079000201</v>
      </c>
      <c r="CU223" t="e">
        <v>#N/A</v>
      </c>
      <c r="CV223" t="e">
        <v>#N/A</v>
      </c>
    </row>
    <row r="224" spans="1:100" x14ac:dyDescent="0.25">
      <c r="A224">
        <v>547</v>
      </c>
      <c r="B224" t="s">
        <v>661</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1387.2076488707198</v>
      </c>
      <c r="CU224" t="e">
        <v>#N/A</v>
      </c>
      <c r="CV224" t="e">
        <v>#N/A</v>
      </c>
    </row>
    <row r="225" spans="1:100" x14ac:dyDescent="0.25">
      <c r="A225">
        <v>548</v>
      </c>
      <c r="B225" t="s">
        <v>662</v>
      </c>
      <c r="C225" s="22">
        <v>3</v>
      </c>
      <c r="D225" s="17">
        <v>4.6556008599925951</v>
      </c>
      <c r="E225" s="17">
        <v>-4.1534418601503316E-2</v>
      </c>
      <c r="F225" s="17">
        <v>1.2900503921923892</v>
      </c>
      <c r="G225" s="17">
        <v>1.2762055859918879</v>
      </c>
      <c r="H225" s="17">
        <v>0.22696299575102735</v>
      </c>
      <c r="I225" s="17">
        <v>0</v>
      </c>
      <c r="J225" s="17">
        <v>13.617779745061636</v>
      </c>
      <c r="K225" s="17">
        <v>0.22696299575102735</v>
      </c>
      <c r="L225" s="17">
        <v>-1.0000000000000004</v>
      </c>
      <c r="M225" s="17">
        <v>-1.0000000000000004</v>
      </c>
      <c r="N225" s="17">
        <v>4.5392599150205486</v>
      </c>
      <c r="O225" s="17">
        <v>19.549586191046121</v>
      </c>
      <c r="P225" s="17">
        <v>-0.50611183953157579</v>
      </c>
      <c r="Q225" s="17">
        <v>2.9305819836396956</v>
      </c>
      <c r="R225" s="17">
        <v>0.86672869942490038</v>
      </c>
      <c r="S225" s="17">
        <v>0.33333333333333343</v>
      </c>
      <c r="T225" s="17">
        <v>0.33333333333333343</v>
      </c>
      <c r="U225" s="17">
        <v>0.36786383404112905</v>
      </c>
      <c r="V225" s="17">
        <v>9.7467518505340162E-2</v>
      </c>
      <c r="W225" s="17">
        <v>36.201400938484348</v>
      </c>
      <c r="X225" s="17">
        <v>2.4959641181121968</v>
      </c>
      <c r="Y225" s="17">
        <v>-1.0000000000000004</v>
      </c>
      <c r="Z225" s="17">
        <v>-1.0000000000000004</v>
      </c>
      <c r="AA225" s="17">
        <v>88.655739164777074</v>
      </c>
      <c r="AB225" s="17">
        <v>0.35423780108298919</v>
      </c>
      <c r="AC225" s="17">
        <v>0.34752959883530865</v>
      </c>
      <c r="AD225" s="17">
        <v>0.32998479061905867</v>
      </c>
      <c r="AE225" s="17">
        <v>51.58760952686783</v>
      </c>
      <c r="AF225" s="17">
        <v>0.8571428571428571</v>
      </c>
      <c r="AG225" s="17">
        <v>-1.0000000000000004</v>
      </c>
      <c r="AH225" s="17">
        <v>-1.0000000000000004</v>
      </c>
      <c r="AI225" s="17">
        <v>3.1625516289931113E-2</v>
      </c>
      <c r="AJ225" s="17">
        <v>9.7467518505340162E-2</v>
      </c>
      <c r="AK225" s="17">
        <v>-0.22798148769500887</v>
      </c>
      <c r="AL225" s="17">
        <v>-0.15062963344876651</v>
      </c>
      <c r="AM225" s="17">
        <v>9.5400892192708239E-2</v>
      </c>
      <c r="AN225" s="17">
        <v>0.17167582680784318</v>
      </c>
      <c r="AO225" s="17">
        <v>1.2451148663426632</v>
      </c>
      <c r="AP225" s="17">
        <v>3.5387475029522468</v>
      </c>
      <c r="AQ225" s="17">
        <v>49.819180683546008</v>
      </c>
      <c r="AR225" s="17">
        <v>1.1319980192131363</v>
      </c>
      <c r="AS225" s="17">
        <v>2.7229271138632241</v>
      </c>
      <c r="AT225" s="17">
        <v>-1.0000000000000004</v>
      </c>
      <c r="AU225" s="17">
        <v>-1.0000000000000004</v>
      </c>
      <c r="AV225" s="17">
        <v>2.1429342854167883</v>
      </c>
      <c r="AW225" s="17">
        <v>111.7440728587755</v>
      </c>
      <c r="AX225" s="17">
        <v>122.1233350351082</v>
      </c>
      <c r="AY225" s="17">
        <v>0.10756890803652093</v>
      </c>
      <c r="AZ225" s="17">
        <v>16.044998703068742</v>
      </c>
      <c r="BA225" s="22">
        <v>1528.0198265875597</v>
      </c>
      <c r="CU225" t="e">
        <v>#N/A</v>
      </c>
      <c r="CV225" t="e">
        <v>#N/A</v>
      </c>
    </row>
    <row r="226" spans="1:100" x14ac:dyDescent="0.25">
      <c r="A226">
        <v>554</v>
      </c>
      <c r="B226" t="s">
        <v>663</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664</v>
      </c>
      <c r="C227" s="22">
        <v>3</v>
      </c>
      <c r="D227" s="17">
        <v>3.9431853896473004</v>
      </c>
      <c r="E227" s="17">
        <v>0</v>
      </c>
      <c r="F227" s="17">
        <v>0.84253556291897436</v>
      </c>
      <c r="G227" s="17">
        <v>0.84253556291897436</v>
      </c>
      <c r="H227" s="17">
        <v>0.17931790288572175</v>
      </c>
      <c r="I227" s="17">
        <v>-2.0634186538563651E-2</v>
      </c>
      <c r="J227" s="17">
        <v>9.5210229808294891</v>
      </c>
      <c r="K227" s="17">
        <v>0.15868371634715817</v>
      </c>
      <c r="L227" s="17">
        <v>-0.99999999999999789</v>
      </c>
      <c r="M227" s="17">
        <v>-0.99999999999999789</v>
      </c>
      <c r="N227" s="17">
        <v>3.1736743269431629</v>
      </c>
      <c r="O227" s="17">
        <v>14.306743933395758</v>
      </c>
      <c r="P227" s="17">
        <v>-1.4781240790420484E-2</v>
      </c>
      <c r="Q227" s="17">
        <v>-1.7505564286855966</v>
      </c>
      <c r="R227" s="17">
        <v>-0.5811573264874359</v>
      </c>
      <c r="S227" s="17">
        <v>0.33333333333333298</v>
      </c>
      <c r="T227" s="17">
        <v>0.33333333333333298</v>
      </c>
      <c r="U227" s="17">
        <v>0.40006204035589538</v>
      </c>
      <c r="V227" s="17">
        <v>1.2822061584352892E-2</v>
      </c>
      <c r="W227" s="17">
        <v>36.834682090390245</v>
      </c>
      <c r="X227" s="17">
        <v>2.1851634812492056</v>
      </c>
      <c r="Y227" s="17">
        <v>-0.99999999999999789</v>
      </c>
      <c r="Z227" s="17">
        <v>-0.99999999999999789</v>
      </c>
      <c r="AA227" s="17">
        <v>81.428548403751719</v>
      </c>
      <c r="AB227" s="17">
        <v>0.39425969761287016</v>
      </c>
      <c r="AC227" s="17">
        <v>0.29956109573536666</v>
      </c>
      <c r="AD227" s="17">
        <v>0.20967967944874102</v>
      </c>
      <c r="AE227" s="17">
        <v>45.175023639848874</v>
      </c>
      <c r="AF227" s="17">
        <v>1</v>
      </c>
      <c r="AG227" s="17">
        <v>-0.99999999999999789</v>
      </c>
      <c r="AH227" s="17">
        <v>-0.99999999999999789</v>
      </c>
      <c r="AI227" s="17">
        <v>-1.2908819292663219E-2</v>
      </c>
      <c r="AJ227" s="17">
        <v>1.2822061584352892E-2</v>
      </c>
      <c r="AK227" s="17">
        <v>-2.6163343894526164E-2</v>
      </c>
      <c r="AL227" s="17">
        <v>-7.1097207434941884E-2</v>
      </c>
      <c r="AM227" s="17">
        <v>0.14921109355541384</v>
      </c>
      <c r="AN227" s="17">
        <v>0.15781245546063252</v>
      </c>
      <c r="AO227" s="17">
        <v>3.5994606194127146</v>
      </c>
      <c r="AP227" s="17">
        <v>3.5898253493411025</v>
      </c>
      <c r="AQ227" s="17">
        <v>46.35570507121971</v>
      </c>
      <c r="AR227" s="17">
        <v>1.0795507686069141</v>
      </c>
      <c r="AS227" s="17">
        <v>2.3438471975963635</v>
      </c>
      <c r="AT227" s="17">
        <v>-0.99999999999999789</v>
      </c>
      <c r="AU227" s="17">
        <v>-0.99999999999999789</v>
      </c>
      <c r="AV227" s="17">
        <v>0.2613782364315379</v>
      </c>
      <c r="AW227" s="17">
        <v>99.325117686488582</v>
      </c>
      <c r="AX227" s="17">
        <v>100.34914745907064</v>
      </c>
      <c r="AY227" s="17">
        <v>-0.13204799343038748</v>
      </c>
      <c r="AZ227" s="17">
        <v>-19.972263171024263</v>
      </c>
      <c r="BA227" s="22">
        <v>1474.2593815527985</v>
      </c>
      <c r="CU227" t="e">
        <v>#N/A</v>
      </c>
      <c r="CV227" t="e">
        <v>#N/A</v>
      </c>
    </row>
    <row r="228" spans="1:100" x14ac:dyDescent="0.25">
      <c r="A228">
        <v>558</v>
      </c>
      <c r="B228" t="s">
        <v>665</v>
      </c>
      <c r="C228" s="22">
        <v>3</v>
      </c>
      <c r="D228" s="17">
        <v>4.9125457749779189</v>
      </c>
      <c r="E228" s="17">
        <v>-0.22047733708990469</v>
      </c>
      <c r="F228" s="17">
        <v>0.18302106559072384</v>
      </c>
      <c r="G228" s="17">
        <v>0.11312815617348025</v>
      </c>
      <c r="H228" s="17">
        <v>0.29407319789570374</v>
      </c>
      <c r="I228" s="17">
        <v>0</v>
      </c>
      <c r="J228" s="17">
        <v>17.644391873742236</v>
      </c>
      <c r="K228" s="17">
        <v>0.29407319789570374</v>
      </c>
      <c r="L228" s="17">
        <v>-0.99999999999999867</v>
      </c>
      <c r="M228" s="17">
        <v>-0.99999999999999867</v>
      </c>
      <c r="N228" s="17">
        <v>5.8814639579140771</v>
      </c>
      <c r="O228" s="17">
        <v>22.670065804893635</v>
      </c>
      <c r="P228" s="17">
        <v>5.6248110464375799E-2</v>
      </c>
      <c r="Q228" s="17">
        <v>-1.5788758089173451</v>
      </c>
      <c r="R228" s="17">
        <v>-0.52151521878760587</v>
      </c>
      <c r="S228" s="17">
        <v>0.33333333333333287</v>
      </c>
      <c r="T228" s="17">
        <v>0.33333333333333287</v>
      </c>
      <c r="U228" s="17">
        <v>0.37597718503691019</v>
      </c>
      <c r="V228" s="17">
        <v>0.36698803079408654</v>
      </c>
      <c r="W228" s="17">
        <v>44.62234738407836</v>
      </c>
      <c r="X228" s="17">
        <v>4.0784303936831234</v>
      </c>
      <c r="Y228" s="17">
        <v>-0.99999999999999867</v>
      </c>
      <c r="Z228" s="17">
        <v>-0.99999999999999867</v>
      </c>
      <c r="AA228" s="17">
        <v>86.606002297778247</v>
      </c>
      <c r="AB228" s="17">
        <v>0.32807501873065908</v>
      </c>
      <c r="AC228" s="17">
        <v>0.24851817102781432</v>
      </c>
      <c r="AD228" s="17">
        <v>0.27351021289127619</v>
      </c>
      <c r="AE228" s="17">
        <v>42.505170132487443</v>
      </c>
      <c r="AF228" s="17">
        <v>0.82352941176470584</v>
      </c>
      <c r="AG228" s="17">
        <v>-0.99999999999999867</v>
      </c>
      <c r="AH228" s="17">
        <v>-0.99999999999999867</v>
      </c>
      <c r="AI228" s="17">
        <v>-5.9308616188543148E-2</v>
      </c>
      <c r="AJ228" s="17">
        <v>0.36698803079408654</v>
      </c>
      <c r="AK228" s="17">
        <v>-0.12529280652506034</v>
      </c>
      <c r="AL228" s="17">
        <v>-0.12970959217032715</v>
      </c>
      <c r="AM228" s="17">
        <v>0.18448961912439715</v>
      </c>
      <c r="AN228" s="17">
        <v>9.6686356879320062E-2</v>
      </c>
      <c r="AO228" s="17">
        <v>3.9857764454846252</v>
      </c>
      <c r="AP228" s="17">
        <v>1.7686109611313658</v>
      </c>
      <c r="AQ228" s="17">
        <v>62.266739257820568</v>
      </c>
      <c r="AR228" s="17">
        <v>1.409631882497663</v>
      </c>
      <c r="AS228" s="17">
        <v>4.3725035915788268</v>
      </c>
      <c r="AT228" s="17">
        <v>-0.99999999999999867</v>
      </c>
      <c r="AU228" s="17">
        <v>-0.99999999999999867</v>
      </c>
      <c r="AV228" s="17">
        <v>-0.40838706261412627</v>
      </c>
      <c r="AW228" s="17">
        <v>111.04467906380327</v>
      </c>
      <c r="AX228" s="17">
        <v>146.55730981944106</v>
      </c>
      <c r="AY228" s="17">
        <v>-0.17023721747794171</v>
      </c>
      <c r="AZ228" s="17">
        <v>-27.282289743425601</v>
      </c>
      <c r="BA228" s="22">
        <v>1523.4809506104234</v>
      </c>
      <c r="CU228" t="e">
        <v>#N/A</v>
      </c>
      <c r="CV228" t="e">
        <v>#N/A</v>
      </c>
    </row>
    <row r="229" spans="1:100" x14ac:dyDescent="0.25">
      <c r="A229">
        <v>564</v>
      </c>
      <c r="B229" t="s">
        <v>666</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1417.8415485719102</v>
      </c>
      <c r="CU229" t="e">
        <v>#N/A</v>
      </c>
      <c r="CV229" t="e">
        <v>#N/A</v>
      </c>
    </row>
    <row r="230" spans="1:100" x14ac:dyDescent="0.25">
      <c r="A230">
        <v>568</v>
      </c>
      <c r="B230" t="s">
        <v>667</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668</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1395.8143191254196</v>
      </c>
      <c r="CU231" t="e">
        <v>#N/A</v>
      </c>
      <c r="CV231" t="e">
        <v>#N/A</v>
      </c>
    </row>
    <row r="232" spans="1:100" x14ac:dyDescent="0.25">
      <c r="A232">
        <v>571</v>
      </c>
      <c r="B232" t="s">
        <v>669</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1397.6224636042343</v>
      </c>
      <c r="CU232" t="e">
        <v>#N/A</v>
      </c>
      <c r="CV232" t="e">
        <v>#N/A</v>
      </c>
    </row>
    <row r="233" spans="1:100" x14ac:dyDescent="0.25">
      <c r="A233">
        <v>573</v>
      </c>
      <c r="B233" t="s">
        <v>670</v>
      </c>
      <c r="C233" s="22">
        <v>3</v>
      </c>
      <c r="D233" s="17">
        <v>4.0921380064779456</v>
      </c>
      <c r="E233" s="17">
        <v>7.7391840189464083E-3</v>
      </c>
      <c r="F233" s="17">
        <v>1.2317186528928159</v>
      </c>
      <c r="G233" s="17">
        <v>1.2342983808991315</v>
      </c>
      <c r="H233" s="17">
        <v>0.34422289993114707</v>
      </c>
      <c r="I233" s="17">
        <v>0</v>
      </c>
      <c r="J233" s="17">
        <v>20.653373995868836</v>
      </c>
      <c r="K233" s="17">
        <v>0.34422289993114707</v>
      </c>
      <c r="L233" s="17">
        <v>-0.99999999999999944</v>
      </c>
      <c r="M233" s="17">
        <v>-0.99999999999999944</v>
      </c>
      <c r="N233" s="17">
        <v>6.8844579986229446</v>
      </c>
      <c r="O233" s="17">
        <v>25.979810383245905</v>
      </c>
      <c r="P233" s="17">
        <v>1.1453565803140813</v>
      </c>
      <c r="Q233" s="17">
        <v>-2.1321697430935704</v>
      </c>
      <c r="R233" s="17">
        <v>-0.52899361157272351</v>
      </c>
      <c r="S233" s="17">
        <v>0.3333333333333332</v>
      </c>
      <c r="T233" s="17">
        <v>0.3333333333333332</v>
      </c>
      <c r="U233" s="17">
        <v>0.27037745406486252</v>
      </c>
      <c r="V233" s="17">
        <v>0.14124377121858214</v>
      </c>
      <c r="W233" s="17">
        <v>29.362599680758553</v>
      </c>
      <c r="X233" s="17">
        <v>2.251416210306461</v>
      </c>
      <c r="Y233" s="17">
        <v>-0.99999999999999944</v>
      </c>
      <c r="Z233" s="17">
        <v>-0.99999999999999944</v>
      </c>
      <c r="AA233" s="17">
        <v>62.602909513668628</v>
      </c>
      <c r="AB233" s="17">
        <v>0.232590585778465</v>
      </c>
      <c r="AC233" s="17">
        <v>0.37227045307861112</v>
      </c>
      <c r="AD233" s="17">
        <v>7.0525030032580399E-2</v>
      </c>
      <c r="AE233" s="17">
        <v>33.769303444482823</v>
      </c>
      <c r="AF233" s="17">
        <v>0.75</v>
      </c>
      <c r="AG233" s="17">
        <v>-0.99999999999999944</v>
      </c>
      <c r="AH233" s="17">
        <v>-0.99999999999999944</v>
      </c>
      <c r="AI233" s="17">
        <v>-7.7723005389115918E-2</v>
      </c>
      <c r="AJ233" s="17">
        <v>0.14124377121858214</v>
      </c>
      <c r="AK233" s="17">
        <v>-6.8089063509859368E-2</v>
      </c>
      <c r="AL233" s="17">
        <v>-4.1836691727797887E-2</v>
      </c>
      <c r="AM233" s="17">
        <v>0.50095648340117238</v>
      </c>
      <c r="AN233" s="17">
        <v>0.26732127346824308</v>
      </c>
      <c r="AO233" s="17">
        <v>12.183466767480013</v>
      </c>
      <c r="AP233" s="17">
        <v>6.4738483780670908</v>
      </c>
      <c r="AQ233" s="17">
        <v>50.015973676627368</v>
      </c>
      <c r="AR233" s="17">
        <v>1.0782878919501109</v>
      </c>
      <c r="AS233" s="17">
        <v>2.5956391102376104</v>
      </c>
      <c r="AT233" s="17">
        <v>-0.99999999999999944</v>
      </c>
      <c r="AU233" s="17">
        <v>-0.99999999999999944</v>
      </c>
      <c r="AV233" s="17">
        <v>0.70530476932640984</v>
      </c>
      <c r="AW233" s="17">
        <v>95.056568274981586</v>
      </c>
      <c r="AX233" s="17">
        <v>107.62648528905756</v>
      </c>
      <c r="AY233" s="17">
        <v>7.4883036251334981E-2</v>
      </c>
      <c r="AZ233" s="17">
        <v>-16.92443891411795</v>
      </c>
      <c r="BA233" s="22">
        <v>1465.742426804798</v>
      </c>
      <c r="CU233" t="e">
        <v>#N/A</v>
      </c>
      <c r="CV233" t="e">
        <v>#N/A</v>
      </c>
    </row>
    <row r="234" spans="1:100" x14ac:dyDescent="0.25">
      <c r="A234">
        <v>578</v>
      </c>
      <c r="B234" t="s">
        <v>671</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1523.6037407500767</v>
      </c>
      <c r="CU234" t="e">
        <v>#N/A</v>
      </c>
      <c r="CV234" t="e">
        <v>#N/A</v>
      </c>
    </row>
    <row r="235" spans="1:100" x14ac:dyDescent="0.25">
      <c r="A235">
        <v>580</v>
      </c>
      <c r="B235" t="s">
        <v>672</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673</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674</v>
      </c>
      <c r="C237" s="22">
        <v>3</v>
      </c>
      <c r="D237" s="17">
        <v>5.2647939496393175</v>
      </c>
      <c r="E237" s="17">
        <v>0</v>
      </c>
      <c r="F237" s="17">
        <v>3.6915941161089455E-2</v>
      </c>
      <c r="G237" s="17">
        <v>3.6915941161089455E-2</v>
      </c>
      <c r="H237" s="17">
        <v>0.22221153839206614</v>
      </c>
      <c r="I237" s="17">
        <v>-1.8749460536236591E-3</v>
      </c>
      <c r="J237" s="17">
        <v>13.22019554030655</v>
      </c>
      <c r="K237" s="17">
        <v>0.22033659233844244</v>
      </c>
      <c r="L237" s="17">
        <v>-1.0000000000000018</v>
      </c>
      <c r="M237" s="17">
        <v>-1.0000000000000018</v>
      </c>
      <c r="N237" s="17">
        <v>4.406731846768853</v>
      </c>
      <c r="O237" s="17">
        <v>18.521905431106951</v>
      </c>
      <c r="P237" s="17">
        <v>-0.12411971917910611</v>
      </c>
      <c r="Q237" s="17">
        <v>2.6904764040570726</v>
      </c>
      <c r="R237" s="17">
        <v>0.87695928890686259</v>
      </c>
      <c r="S237" s="17">
        <v>0.33333333333333393</v>
      </c>
      <c r="T237" s="17">
        <v>0.33333333333333393</v>
      </c>
      <c r="U237" s="17">
        <v>0.33053688742306342</v>
      </c>
      <c r="V237" s="17">
        <v>-2.8430502804581329E-2</v>
      </c>
      <c r="W237" s="17">
        <v>29.937458357868291</v>
      </c>
      <c r="X237" s="17">
        <v>1.5978946071929907</v>
      </c>
      <c r="Y237" s="17">
        <v>-1.0000000000000018</v>
      </c>
      <c r="Z237" s="17">
        <v>-1.0000000000000018</v>
      </c>
      <c r="AA237" s="17">
        <v>64.074433202973097</v>
      </c>
      <c r="AB237" s="17">
        <v>0.57222747877034597</v>
      </c>
      <c r="AC237" s="17">
        <v>2.850057985134017E-2</v>
      </c>
      <c r="AD237" s="17">
        <v>6.4472252502272454E-2</v>
      </c>
      <c r="AE237" s="17">
        <v>33.260015556197921</v>
      </c>
      <c r="AF237" s="17">
        <v>0.5</v>
      </c>
      <c r="AG237" s="17">
        <v>-1.0000000000000018</v>
      </c>
      <c r="AH237" s="17">
        <v>-1.0000000000000018</v>
      </c>
      <c r="AI237" s="17">
        <v>3.9384782963330679E-3</v>
      </c>
      <c r="AJ237" s="17">
        <v>-2.8430502804581329E-2</v>
      </c>
      <c r="AK237" s="17">
        <v>-2.2514472330700634E-2</v>
      </c>
      <c r="AL237" s="17">
        <v>-1.1457134323246182E-2</v>
      </c>
      <c r="AM237" s="17">
        <v>0.20350356823084911</v>
      </c>
      <c r="AN237" s="17">
        <v>0.29094660555318147</v>
      </c>
      <c r="AO237" s="17">
        <v>4.9750168441177234</v>
      </c>
      <c r="AP237" s="17">
        <v>7.2163794672133026</v>
      </c>
      <c r="AQ237" s="17">
        <v>43.157653898174807</v>
      </c>
      <c r="AR237" s="17">
        <v>0.96877305128515034</v>
      </c>
      <c r="AS237" s="17">
        <v>1.8182311995314326</v>
      </c>
      <c r="AT237" s="17">
        <v>-1.0000000000000018</v>
      </c>
      <c r="AU237" s="17">
        <v>-1.0000000000000018</v>
      </c>
      <c r="AV237" s="17">
        <v>0.91387523006794913</v>
      </c>
      <c r="AW237" s="17">
        <v>89.812718101293356</v>
      </c>
      <c r="AX237" s="17">
        <v>87.048437386761876</v>
      </c>
      <c r="AY237" s="17">
        <v>-0.12683405700063785</v>
      </c>
      <c r="AZ237" s="17">
        <v>-28.484828626615375</v>
      </c>
      <c r="BA237" s="22">
        <v>1365.6490206739702</v>
      </c>
      <c r="CU237" t="e">
        <v>#N/A</v>
      </c>
      <c r="CV237" t="e">
        <v>#N/A</v>
      </c>
    </row>
    <row r="238" spans="1:100" x14ac:dyDescent="0.25">
      <c r="A238">
        <v>587</v>
      </c>
      <c r="B238" t="s">
        <v>675</v>
      </c>
      <c r="C238" s="22">
        <v>3</v>
      </c>
      <c r="D238" s="17">
        <v>3.865497732724251</v>
      </c>
      <c r="E238" s="17">
        <v>-5.486480877956653E-2</v>
      </c>
      <c r="F238" s="17">
        <v>-0.75212426839652813</v>
      </c>
      <c r="G238" s="17">
        <v>-0.76959487622549516</v>
      </c>
      <c r="H238" s="17">
        <v>0.18910589307141665</v>
      </c>
      <c r="I238" s="17">
        <v>0</v>
      </c>
      <c r="J238" s="17">
        <v>11.346353584285001</v>
      </c>
      <c r="K238" s="17">
        <v>0.18910589307141665</v>
      </c>
      <c r="L238" s="17">
        <v>-0.99999999999999989</v>
      </c>
      <c r="M238" s="17">
        <v>-0.99999999999999989</v>
      </c>
      <c r="N238" s="17">
        <v>3.7821178614283322</v>
      </c>
      <c r="O238" s="17">
        <v>14.442256440783757</v>
      </c>
      <c r="P238" s="17">
        <v>2.52965916642091</v>
      </c>
      <c r="Q238" s="17">
        <v>0.67811726152094298</v>
      </c>
      <c r="R238" s="17">
        <v>0.44449317108278924</v>
      </c>
      <c r="S238" s="17">
        <v>0.33333333333333359</v>
      </c>
      <c r="T238" s="17">
        <v>0.32255778001501789</v>
      </c>
      <c r="U238" s="17">
        <v>0.36360669323612232</v>
      </c>
      <c r="V238" s="17">
        <v>-3.5214643454366215E-2</v>
      </c>
      <c r="W238" s="17">
        <v>31.807090802347609</v>
      </c>
      <c r="X238" s="17">
        <v>1.6991485791769099</v>
      </c>
      <c r="Y238" s="17">
        <v>-0.99999999999999989</v>
      </c>
      <c r="Z238" s="17">
        <v>-0.99999999999999989</v>
      </c>
      <c r="AA238" s="17">
        <v>71.455708260649814</v>
      </c>
      <c r="AB238" s="17">
        <v>9.3545964904425696E-2</v>
      </c>
      <c r="AC238" s="17">
        <v>0.30417623254103837</v>
      </c>
      <c r="AD238" s="17">
        <v>0.3863602882989256</v>
      </c>
      <c r="AE238" s="17">
        <v>39.204124287219436</v>
      </c>
      <c r="AF238" s="17">
        <v>0.8</v>
      </c>
      <c r="AG238" s="17">
        <v>-0.99999999999999989</v>
      </c>
      <c r="AH238" s="17">
        <v>-0.99999999999999989</v>
      </c>
      <c r="AI238" s="17">
        <v>-5.4294987560614238E-2</v>
      </c>
      <c r="AJ238" s="17">
        <v>-3.5214643454366215E-2</v>
      </c>
      <c r="AK238" s="17">
        <v>-0.23643379656888056</v>
      </c>
      <c r="AL238" s="17">
        <v>1.0801035159295083</v>
      </c>
      <c r="AM238" s="17">
        <v>1.3548453731409107</v>
      </c>
      <c r="AN238" s="17">
        <v>0.73940068856166286</v>
      </c>
      <c r="AO238" s="17">
        <v>32.688965345678355</v>
      </c>
      <c r="AP238" s="17">
        <v>23.885534793689111</v>
      </c>
      <c r="AQ238" s="17">
        <v>43.153444386632607</v>
      </c>
      <c r="AR238" s="17">
        <v>0.98428316313010766</v>
      </c>
      <c r="AS238" s="17">
        <v>1.8882544722483265</v>
      </c>
      <c r="AT238" s="17">
        <v>-0.99999999999999989</v>
      </c>
      <c r="AU238" s="17">
        <v>-0.99999999999999989</v>
      </c>
      <c r="AV238" s="17">
        <v>-0.32510170514270387</v>
      </c>
      <c r="AW238" s="17">
        <v>109.78349949512271</v>
      </c>
      <c r="AX238" s="17">
        <v>105.17613539847392</v>
      </c>
      <c r="AY238" s="17">
        <v>0.49285692108654056</v>
      </c>
      <c r="AZ238" s="17">
        <v>27.760448856747367</v>
      </c>
      <c r="BA238" s="22">
        <v>1516.5160201868302</v>
      </c>
      <c r="CU238" t="e">
        <v>#N/A</v>
      </c>
      <c r="CV238" t="e">
        <v>#N/A</v>
      </c>
    </row>
    <row r="239" spans="1:100" x14ac:dyDescent="0.25">
      <c r="A239">
        <v>589</v>
      </c>
      <c r="B239" t="s">
        <v>676</v>
      </c>
      <c r="C239" s="22">
        <v>3</v>
      </c>
      <c r="D239" s="17">
        <v>5.2634309800102708</v>
      </c>
      <c r="E239" s="17">
        <v>1.2594064861112423E-2</v>
      </c>
      <c r="F239" s="17">
        <v>-1.451542684350688</v>
      </c>
      <c r="G239" s="17">
        <v>-1.451542684350688</v>
      </c>
      <c r="H239" s="17">
        <v>0.15308562568917317</v>
      </c>
      <c r="I239" s="17">
        <v>9.6557756531852543E-3</v>
      </c>
      <c r="J239" s="17">
        <v>9.7644840805415072</v>
      </c>
      <c r="K239" s="17">
        <v>0.1627414013423584</v>
      </c>
      <c r="L239" s="17">
        <v>-1</v>
      </c>
      <c r="M239" s="17">
        <v>-1</v>
      </c>
      <c r="N239" s="17">
        <v>3.2548280268471679</v>
      </c>
      <c r="O239" s="17">
        <v>13.576372376201094</v>
      </c>
      <c r="P239" s="17">
        <v>-0.53994700636756021</v>
      </c>
      <c r="Q239" s="17">
        <v>-0.89795232446798923</v>
      </c>
      <c r="R239" s="17">
        <v>-0.3157059481944049</v>
      </c>
      <c r="S239" s="17">
        <v>0.35012621734483468</v>
      </c>
      <c r="T239" s="17">
        <v>0.35012621734483468</v>
      </c>
      <c r="U239" s="17">
        <v>0.43927958357603364</v>
      </c>
      <c r="V239" s="17">
        <v>1.8446904617536786E-2</v>
      </c>
      <c r="W239" s="17">
        <v>39.809500861635257</v>
      </c>
      <c r="X239" s="17">
        <v>2.4221036793681683</v>
      </c>
      <c r="Y239" s="17">
        <v>-1</v>
      </c>
      <c r="Z239" s="17">
        <v>-1</v>
      </c>
      <c r="AA239" s="17">
        <v>44.493443628477777</v>
      </c>
      <c r="AB239" s="17">
        <v>3.7544226306606638E-3</v>
      </c>
      <c r="AC239" s="17">
        <v>9.5745135997330963E-4</v>
      </c>
      <c r="AD239" s="17">
        <v>9.5281100310104783E-2</v>
      </c>
      <c r="AE239" s="17">
        <v>4.9996487150369404</v>
      </c>
      <c r="AF239" s="17">
        <v>0.5</v>
      </c>
      <c r="AG239" s="17">
        <v>-1</v>
      </c>
      <c r="AH239" s="17">
        <v>-1</v>
      </c>
      <c r="AI239" s="17">
        <v>-9.1913340643625344E-2</v>
      </c>
      <c r="AJ239" s="17">
        <v>1.8446904617536786E-2</v>
      </c>
      <c r="AK239" s="17">
        <v>0.48774675059735306</v>
      </c>
      <c r="AL239" s="17">
        <v>1.660764735073033E-2</v>
      </c>
      <c r="AM239" s="17">
        <v>-0.10413350403793516</v>
      </c>
      <c r="AN239" s="17">
        <v>9.62118590006035E-4</v>
      </c>
      <c r="AO239" s="17">
        <v>-0.1646038479616142</v>
      </c>
      <c r="AP239" s="17">
        <v>0.10709120150380314</v>
      </c>
      <c r="AQ239" s="17">
        <v>49.573984942176793</v>
      </c>
      <c r="AR239" s="17">
        <v>1.1579789228832402</v>
      </c>
      <c r="AS239" s="17">
        <v>2.5848450807105259</v>
      </c>
      <c r="AT239" s="17">
        <v>-1</v>
      </c>
      <c r="AU239" s="17">
        <v>-1</v>
      </c>
      <c r="AV239" s="17">
        <v>-1.7672486325450922</v>
      </c>
      <c r="AW239" s="17">
        <v>58.176907206182662</v>
      </c>
      <c r="AX239" s="17">
        <v>58.183330855063844</v>
      </c>
      <c r="AY239" s="17">
        <v>2.7000751692813661E-2</v>
      </c>
      <c r="AZ239" s="17">
        <v>-54.273827139641391</v>
      </c>
      <c r="BA239" s="22">
        <v>1393.5094876349408</v>
      </c>
      <c r="CU239" t="e">
        <v>#N/A</v>
      </c>
      <c r="CV239" t="e">
        <v>#N/A</v>
      </c>
    </row>
    <row r="240" spans="1:100" x14ac:dyDescent="0.25">
      <c r="A240">
        <v>590</v>
      </c>
      <c r="B240" t="s">
        <v>677</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1358.0960069639639</v>
      </c>
      <c r="CU240" t="e">
        <v>#N/A</v>
      </c>
      <c r="CV240" t="e">
        <v>#N/A</v>
      </c>
    </row>
    <row r="241" spans="1:100" x14ac:dyDescent="0.25">
      <c r="A241">
        <v>597</v>
      </c>
      <c r="B241" t="s">
        <v>678</v>
      </c>
      <c r="C241" s="22">
        <v>3</v>
      </c>
      <c r="D241" s="17">
        <v>6.2011920363065887</v>
      </c>
      <c r="E241" s="17">
        <v>0</v>
      </c>
      <c r="F241" s="17">
        <v>0.10507834726487392</v>
      </c>
      <c r="G241" s="17">
        <v>0.10507834726487392</v>
      </c>
      <c r="H241" s="17">
        <v>0.56953999297713542</v>
      </c>
      <c r="I241" s="17">
        <v>0</v>
      </c>
      <c r="J241" s="17">
        <v>34.172399578628131</v>
      </c>
      <c r="K241" s="17">
        <v>0.56953999297713542</v>
      </c>
      <c r="L241" s="17">
        <v>-0.99999999999999867</v>
      </c>
      <c r="M241" s="17">
        <v>-0.99999999999999867</v>
      </c>
      <c r="N241" s="17">
        <v>11.390799859542712</v>
      </c>
      <c r="O241" s="17">
        <v>40.478669962199604</v>
      </c>
      <c r="P241" s="17">
        <v>4.1366346900415412</v>
      </c>
      <c r="Q241" s="17">
        <v>2.5868314748992076</v>
      </c>
      <c r="R241" s="17">
        <v>1.0310377336770271</v>
      </c>
      <c r="S241" s="17">
        <v>0.33333333333333298</v>
      </c>
      <c r="T241" s="17">
        <v>0.33084758147280086</v>
      </c>
      <c r="U241" s="17">
        <v>0.70389135874483866</v>
      </c>
      <c r="V241" s="17">
        <v>-5.1740927861799832E-2</v>
      </c>
      <c r="W241" s="17">
        <v>29.87165410848149</v>
      </c>
      <c r="X241" s="17">
        <v>2.5972750377770222</v>
      </c>
      <c r="Y241" s="17">
        <v>-0.99999999999999867</v>
      </c>
      <c r="Z241" s="17">
        <v>-0.99999999999999867</v>
      </c>
      <c r="AA241" s="17">
        <v>81.439730187886397</v>
      </c>
      <c r="AB241" s="17">
        <v>0.33009520665695496</v>
      </c>
      <c r="AC241" s="17">
        <v>0.26409056784530732</v>
      </c>
      <c r="AD241" s="17">
        <v>0.41655499241229615</v>
      </c>
      <c r="AE241" s="17">
        <v>50.537038345727879</v>
      </c>
      <c r="AF241" s="17">
        <v>0.83333333333333337</v>
      </c>
      <c r="AG241" s="17">
        <v>-0.99999999999999867</v>
      </c>
      <c r="AH241" s="17">
        <v>-0.99999999999999867</v>
      </c>
      <c r="AI241" s="17">
        <v>2.9415379736341552E-2</v>
      </c>
      <c r="AJ241" s="17">
        <v>-5.1740927861799832E-2</v>
      </c>
      <c r="AK241" s="17">
        <v>-3.4932702117091444E-2</v>
      </c>
      <c r="AL241" s="17">
        <v>-5.6054287872768428E-2</v>
      </c>
      <c r="AM241" s="17">
        <v>3.9580535021927044E-2</v>
      </c>
      <c r="AN241" s="17">
        <v>1.9836066534801286E-2</v>
      </c>
      <c r="AO241" s="17">
        <v>0.81484986496271805</v>
      </c>
      <c r="AP241" s="17">
        <v>0.21563022400619086</v>
      </c>
      <c r="AQ241" s="17">
        <v>64.044053687109653</v>
      </c>
      <c r="AR241" s="17">
        <v>1.3163313456891721</v>
      </c>
      <c r="AS241" s="17">
        <v>3.166815030754158</v>
      </c>
      <c r="AT241" s="17">
        <v>-0.99999999999999867</v>
      </c>
      <c r="AU241" s="17">
        <v>-0.99999999999999867</v>
      </c>
      <c r="AV241" s="17">
        <v>1.1361160809419</v>
      </c>
      <c r="AW241" s="17">
        <v>122.13403037409223</v>
      </c>
      <c r="AX241" s="17">
        <v>117.54824518263906</v>
      </c>
      <c r="AY241" s="17">
        <v>0.43694595461208918</v>
      </c>
      <c r="AZ241" s="17">
        <v>65.460619245068514</v>
      </c>
      <c r="BA241" s="22">
        <v>1557.2739347599897</v>
      </c>
      <c r="CU241" t="e">
        <v>#N/A</v>
      </c>
      <c r="CV241" t="e">
        <v>#N/A</v>
      </c>
    </row>
    <row r="242" spans="1:100" x14ac:dyDescent="0.25">
      <c r="A242">
        <v>599</v>
      </c>
      <c r="B242" t="s">
        <v>679</v>
      </c>
      <c r="C242" s="22">
        <v>3</v>
      </c>
      <c r="D242" s="17">
        <v>5.4262711416565885</v>
      </c>
      <c r="E242" s="17">
        <v>-0.23818574133003517</v>
      </c>
      <c r="F242" s="17">
        <v>2.4139085999838312</v>
      </c>
      <c r="G242" s="17">
        <v>2.3439736388859282</v>
      </c>
      <c r="H242" s="17">
        <v>0.17479795561794101</v>
      </c>
      <c r="I242" s="17">
        <v>4.3870224210546954E-3</v>
      </c>
      <c r="J242" s="17">
        <v>10.751098682339741</v>
      </c>
      <c r="K242" s="17">
        <v>0.17918497803899572</v>
      </c>
      <c r="L242" s="17">
        <v>-0.99999999999999933</v>
      </c>
      <c r="M242" s="17">
        <v>-0.99999999999999933</v>
      </c>
      <c r="N242" s="17">
        <v>3.5836995607799125</v>
      </c>
      <c r="O242" s="17">
        <v>18.521343462882257</v>
      </c>
      <c r="P242" s="17">
        <v>4.6838506688123074E-2</v>
      </c>
      <c r="Q242" s="17">
        <v>-2.9554949716073891</v>
      </c>
      <c r="R242" s="17">
        <v>-0.99741014093345548</v>
      </c>
      <c r="S242" s="17">
        <v>0.33333333333333304</v>
      </c>
      <c r="T242" s="17">
        <v>0.32741293014057271</v>
      </c>
      <c r="U242" s="17">
        <v>0.30369902119304504</v>
      </c>
      <c r="V242" s="17">
        <v>-2.4901377560038268E-2</v>
      </c>
      <c r="W242" s="17">
        <v>30.414357162716673</v>
      </c>
      <c r="X242" s="17">
        <v>1.5469491048468598</v>
      </c>
      <c r="Y242" s="17">
        <v>-0.99999999999999933</v>
      </c>
      <c r="Z242" s="17">
        <v>-0.99999999999999933</v>
      </c>
      <c r="AA242" s="17">
        <v>68.99532749819987</v>
      </c>
      <c r="AB242" s="17">
        <v>8.9327565780168025E-2</v>
      </c>
      <c r="AC242" s="17">
        <v>0.45466891160320388</v>
      </c>
      <c r="AD242" s="17">
        <v>0.24757113214496121</v>
      </c>
      <c r="AE242" s="17">
        <v>39.57838047641669</v>
      </c>
      <c r="AF242" s="17">
        <v>1</v>
      </c>
      <c r="AG242" s="17">
        <v>-0.99999999999999933</v>
      </c>
      <c r="AH242" s="17">
        <v>-0.99999999999999933</v>
      </c>
      <c r="AI242" s="17">
        <v>3.168109915641628E-2</v>
      </c>
      <c r="AJ242" s="17">
        <v>-2.4901377560038268E-2</v>
      </c>
      <c r="AK242" s="17">
        <v>-3.9692390547848344E-2</v>
      </c>
      <c r="AL242" s="17">
        <v>-0.14631109029410311</v>
      </c>
      <c r="AM242" s="17">
        <v>-0.12846394191597582</v>
      </c>
      <c r="AN242" s="17">
        <v>0.22442091955387519</v>
      </c>
      <c r="AO242" s="17">
        <v>-3.4100605006386364</v>
      </c>
      <c r="AP242" s="17">
        <v>4.8789675373763641</v>
      </c>
      <c r="AQ242" s="17">
        <v>41.165455845056421</v>
      </c>
      <c r="AR242" s="17">
        <v>0.93954390710691182</v>
      </c>
      <c r="AS242" s="17">
        <v>1.7261340828858549</v>
      </c>
      <c r="AT242" s="17">
        <v>-0.99999999999999933</v>
      </c>
      <c r="AU242" s="17">
        <v>-0.99999999999999933</v>
      </c>
      <c r="AV242" s="17">
        <v>1.3465634979524719</v>
      </c>
      <c r="AW242" s="17">
        <v>92.39563849845851</v>
      </c>
      <c r="AX242" s="17">
        <v>90.53912272558297</v>
      </c>
      <c r="AY242" s="17">
        <v>9.0292567235621037E-3</v>
      </c>
      <c r="AZ242" s="17">
        <v>-5.3432091661918903</v>
      </c>
      <c r="BA242" s="22">
        <v>1553.865817010462</v>
      </c>
      <c r="CU242" t="e">
        <v>#N/A</v>
      </c>
      <c r="CV242" t="e">
        <v>#N/A</v>
      </c>
    </row>
    <row r="243" spans="1:100" x14ac:dyDescent="0.25">
      <c r="A243">
        <v>601</v>
      </c>
      <c r="B243" t="s">
        <v>680</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1467.1697790484209</v>
      </c>
      <c r="CU243" t="e">
        <v>#N/A</v>
      </c>
      <c r="CV243" t="e">
        <v>#N/A</v>
      </c>
    </row>
    <row r="244" spans="1:100" x14ac:dyDescent="0.25">
      <c r="A244">
        <v>604</v>
      </c>
      <c r="B244" t="s">
        <v>681</v>
      </c>
      <c r="C244" s="22">
        <v>3</v>
      </c>
      <c r="D244" s="17">
        <v>5.262411258605205</v>
      </c>
      <c r="E244" s="17">
        <v>-0.49780791404047697</v>
      </c>
      <c r="F244" s="17">
        <v>0.86801572888004297</v>
      </c>
      <c r="G244" s="17">
        <v>0.73145274876037969</v>
      </c>
      <c r="H244" s="17">
        <v>-4.7157851149724778E-3</v>
      </c>
      <c r="I244" s="17">
        <v>-9.3713990006281354E-3</v>
      </c>
      <c r="J244" s="17">
        <v>-0.84523104693603501</v>
      </c>
      <c r="K244" s="17">
        <v>-1.4087184115600617E-2</v>
      </c>
      <c r="L244" s="17">
        <v>-0.99999999999999956</v>
      </c>
      <c r="M244" s="17">
        <v>-0.99999999999999956</v>
      </c>
      <c r="N244" s="17">
        <v>-0.28174368231201263</v>
      </c>
      <c r="O244" s="17">
        <v>5.1486329604295413</v>
      </c>
      <c r="P244" s="17">
        <v>-9.2476917054345964E-2</v>
      </c>
      <c r="Q244" s="17">
        <v>-3.8053316912014559</v>
      </c>
      <c r="R244" s="17">
        <v>-1.4082891148133756</v>
      </c>
      <c r="S244" s="17">
        <v>0.33333333333333309</v>
      </c>
      <c r="T244" s="17">
        <v>0.35081585796758624</v>
      </c>
      <c r="U244" s="17">
        <v>0.40229821795600157</v>
      </c>
      <c r="V244" s="17">
        <v>0.13669582651726853</v>
      </c>
      <c r="W244" s="17">
        <v>49.489216795591616</v>
      </c>
      <c r="X244" s="17">
        <v>3.1450867309783899</v>
      </c>
      <c r="Y244" s="17">
        <v>-0.99999999999999956</v>
      </c>
      <c r="Z244" s="17">
        <v>-0.99999999999999956</v>
      </c>
      <c r="AA244" s="17">
        <v>97.210759058990476</v>
      </c>
      <c r="AB244" s="17">
        <v>0.22743807875968952</v>
      </c>
      <c r="AC244" s="17">
        <v>0.27508927741944489</v>
      </c>
      <c r="AD244" s="17">
        <v>0.48006927138511002</v>
      </c>
      <c r="AE244" s="17">
        <v>49.129831378212245</v>
      </c>
      <c r="AF244" s="17">
        <v>0.88235294117647056</v>
      </c>
      <c r="AG244" s="17">
        <v>-0.99999999999999956</v>
      </c>
      <c r="AH244" s="17">
        <v>-0.99999999999999956</v>
      </c>
      <c r="AI244" s="17">
        <v>-1.6689752597608826E-2</v>
      </c>
      <c r="AJ244" s="17">
        <v>0.13669582651726853</v>
      </c>
      <c r="AK244" s="17">
        <v>-7.9497797356297084E-2</v>
      </c>
      <c r="AL244" s="17">
        <v>-0.18658137833178329</v>
      </c>
      <c r="AM244" s="17">
        <v>-0.1044499748079282</v>
      </c>
      <c r="AN244" s="17">
        <v>0.21013315731628951</v>
      </c>
      <c r="AO244" s="17">
        <v>-3.0087383569796913</v>
      </c>
      <c r="AP244" s="17">
        <v>4.3204220412483227</v>
      </c>
      <c r="AQ244" s="17">
        <v>48.643985748655581</v>
      </c>
      <c r="AR244" s="17">
        <v>1.2231432357741892</v>
      </c>
      <c r="AS244" s="17">
        <v>3.1309995468627889</v>
      </c>
      <c r="AT244" s="17">
        <v>-0.99999999999999956</v>
      </c>
      <c r="AU244" s="17">
        <v>-0.99999999999999956</v>
      </c>
      <c r="AV244" s="17">
        <v>-0.67683636605299591</v>
      </c>
      <c r="AW244" s="17">
        <v>106.67981406066839</v>
      </c>
      <c r="AX244" s="17">
        <v>120.0156016604431</v>
      </c>
      <c r="AY244" s="17">
        <v>0.52103690365269795</v>
      </c>
      <c r="AZ244" s="17">
        <v>50.857564139736567</v>
      </c>
      <c r="BA244" s="22">
        <v>1720.2409024165866</v>
      </c>
      <c r="CU244" t="e">
        <v>#N/A</v>
      </c>
      <c r="CV244" t="e">
        <v>#N/A</v>
      </c>
    </row>
    <row r="245" spans="1:100" x14ac:dyDescent="0.25">
      <c r="A245">
        <v>606</v>
      </c>
      <c r="B245" t="s">
        <v>682</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683</v>
      </c>
      <c r="C246" s="22">
        <v>3</v>
      </c>
      <c r="D246" s="17">
        <v>5.1376242076162599</v>
      </c>
      <c r="E246" s="17">
        <v>-0.1820420911405537</v>
      </c>
      <c r="F246" s="17">
        <v>1.2096564681351805</v>
      </c>
      <c r="G246" s="17">
        <v>1.1532686240101617</v>
      </c>
      <c r="H246" s="17">
        <v>0.28592578354740256</v>
      </c>
      <c r="I246" s="17">
        <v>9.4532175784972944E-2</v>
      </c>
      <c r="J246" s="17">
        <v>22.82747755994254</v>
      </c>
      <c r="K246" s="17">
        <v>0.38045795933237542</v>
      </c>
      <c r="L246" s="17">
        <v>-0.99999999999999911</v>
      </c>
      <c r="M246" s="17">
        <v>-0.99999999999999911</v>
      </c>
      <c r="N246" s="17">
        <v>7.6091591866475081</v>
      </c>
      <c r="O246" s="17">
        <v>29.118370391568941</v>
      </c>
      <c r="P246" s="17">
        <v>1.420748527295242</v>
      </c>
      <c r="Q246" s="17">
        <v>1.2097062342146709</v>
      </c>
      <c r="R246" s="17">
        <v>0.51811646768358821</v>
      </c>
      <c r="S246" s="17">
        <v>0.33333333333333287</v>
      </c>
      <c r="T246" s="17">
        <v>0.32997909936191999</v>
      </c>
      <c r="U246" s="17">
        <v>0.34094599568663736</v>
      </c>
      <c r="V246" s="17">
        <v>0.58251445853018946</v>
      </c>
      <c r="W246" s="17">
        <v>48.252597103188265</v>
      </c>
      <c r="X246" s="17">
        <v>5.138370973319156</v>
      </c>
      <c r="Y246" s="17">
        <v>-0.99999999999999911</v>
      </c>
      <c r="Z246" s="17">
        <v>-0.99999999999999911</v>
      </c>
      <c r="AA246" s="17">
        <v>110.69062233093844</v>
      </c>
      <c r="AB246" s="17">
        <v>0.40070120032263867</v>
      </c>
      <c r="AC246" s="17">
        <v>0.37661981791702509</v>
      </c>
      <c r="AD246" s="17">
        <v>0.46107715696166823</v>
      </c>
      <c r="AE246" s="17">
        <v>61.919908760066576</v>
      </c>
      <c r="AF246" s="17">
        <v>0.88235294117647056</v>
      </c>
      <c r="AG246" s="17">
        <v>-0.99999999999999911</v>
      </c>
      <c r="AH246" s="17">
        <v>-0.99999999999999911</v>
      </c>
      <c r="AI246" s="17">
        <v>-5.9864119811096898E-2</v>
      </c>
      <c r="AJ246" s="17">
        <v>0.58251445853018946</v>
      </c>
      <c r="AK246" s="17">
        <v>3.4419423190798409E-2</v>
      </c>
      <c r="AL246" s="17">
        <v>8.8063817632510047E-2</v>
      </c>
      <c r="AM246" s="17">
        <v>4.4424370565573912E-4</v>
      </c>
      <c r="AN246" s="17">
        <v>4.142978726166853E-2</v>
      </c>
      <c r="AO246" s="17">
        <v>0.18320320859538525</v>
      </c>
      <c r="AP246" s="17">
        <v>1.4760637697042633</v>
      </c>
      <c r="AQ246" s="17">
        <v>71.080074663130702</v>
      </c>
      <c r="AR246" s="17">
        <v>1.5867728869120805</v>
      </c>
      <c r="AS246" s="17">
        <v>5.5188289326515294</v>
      </c>
      <c r="AT246" s="17">
        <v>-0.99999999999999911</v>
      </c>
      <c r="AU246" s="17">
        <v>-0.99999999999999911</v>
      </c>
      <c r="AV246" s="17">
        <v>1.6713850916937494</v>
      </c>
      <c r="AW246" s="17">
        <v>141.28505649221154</v>
      </c>
      <c r="AX246" s="17">
        <v>198.33921994900862</v>
      </c>
      <c r="AY246" s="17">
        <v>0.37412623178859955</v>
      </c>
      <c r="AZ246" s="17">
        <v>43.829617317478714</v>
      </c>
      <c r="BA246" s="22">
        <v>1669.7447200611564</v>
      </c>
      <c r="CU246" t="e">
        <v>#N/A</v>
      </c>
      <c r="CV246" t="e">
        <v>#N/A</v>
      </c>
    </row>
    <row r="247" spans="1:100" x14ac:dyDescent="0.25">
      <c r="A247">
        <v>611</v>
      </c>
      <c r="B247" t="s">
        <v>684</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685</v>
      </c>
      <c r="C248" s="22">
        <v>3</v>
      </c>
      <c r="D248" s="17">
        <v>1.8963952526769632</v>
      </c>
      <c r="E248" s="17">
        <v>0.541934314146997</v>
      </c>
      <c r="F248" s="17">
        <v>-5.727449815443969E-2</v>
      </c>
      <c r="G248" s="17">
        <v>0.10168277016502809</v>
      </c>
      <c r="H248" s="17">
        <v>0.30511992101750979</v>
      </c>
      <c r="I248" s="17">
        <v>-8.8678680118882049E-3</v>
      </c>
      <c r="J248" s="17">
        <v>17.775123180337289</v>
      </c>
      <c r="K248" s="17">
        <v>0.29625205300562157</v>
      </c>
      <c r="L248" s="17">
        <v>-1.0000000000000042</v>
      </c>
      <c r="M248" s="17">
        <v>-1.0000000000000042</v>
      </c>
      <c r="N248" s="17">
        <v>5.925041060112429</v>
      </c>
      <c r="O248" s="17">
        <v>19.773201203179276</v>
      </c>
      <c r="P248" s="17">
        <v>-0.37166313985557059</v>
      </c>
      <c r="Q248" s="17">
        <v>2.7376037585288193</v>
      </c>
      <c r="R248" s="17">
        <v>0.83783931540116452</v>
      </c>
      <c r="S248" s="17">
        <v>0.33333333333333498</v>
      </c>
      <c r="T248" s="17">
        <v>0.33333333333333498</v>
      </c>
      <c r="U248" s="17">
        <v>2.9849141339305808E-2</v>
      </c>
      <c r="V248" s="17">
        <v>-0.14597235750269202</v>
      </c>
      <c r="W248" s="17">
        <v>10.171655899906479</v>
      </c>
      <c r="X248" s="17">
        <v>-0.38602296599788011</v>
      </c>
      <c r="Y248" s="17">
        <v>-1.0000000000000042</v>
      </c>
      <c r="Z248" s="17">
        <v>-1.0000000000000042</v>
      </c>
      <c r="AA248" s="17">
        <v>45.774805102018178</v>
      </c>
      <c r="AB248" s="17">
        <v>0.21706994211950142</v>
      </c>
      <c r="AC248" s="17">
        <v>4.5246859242697557E-2</v>
      </c>
      <c r="AD248" s="17">
        <v>0.43298939637201256</v>
      </c>
      <c r="AE248" s="17">
        <v>34.765309886710568</v>
      </c>
      <c r="AF248" s="17">
        <v>0.58333333333333337</v>
      </c>
      <c r="AG248" s="17">
        <v>-1.0000000000000042</v>
      </c>
      <c r="AH248" s="17">
        <v>-1.0000000000000042</v>
      </c>
      <c r="AI248" s="17">
        <v>-2.4773557169768472E-2</v>
      </c>
      <c r="AJ248" s="17">
        <v>-0.14597235750269202</v>
      </c>
      <c r="AK248" s="17">
        <v>0.15315817940332443</v>
      </c>
      <c r="AL248" s="17">
        <v>0.25937295061279375</v>
      </c>
      <c r="AM248" s="17">
        <v>4.8924154727933204E-2</v>
      </c>
      <c r="AN248" s="17">
        <v>-8.3434836412119781E-2</v>
      </c>
      <c r="AO248" s="17">
        <v>1.9888947652149533</v>
      </c>
      <c r="AP248" s="17">
        <v>-0.78900615723902556</v>
      </c>
      <c r="AQ248" s="17">
        <v>27.946779080243761</v>
      </c>
      <c r="AR248" s="17">
        <v>0.55054345050328324</v>
      </c>
      <c r="AS248" s="17">
        <v>-8.9770912992258575E-2</v>
      </c>
      <c r="AT248" s="17">
        <v>-1.0000000000000042</v>
      </c>
      <c r="AU248" s="17">
        <v>-1.0000000000000042</v>
      </c>
      <c r="AV248" s="17">
        <v>0.93952208556619254</v>
      </c>
      <c r="AW248" s="17">
        <v>64.759000147958488</v>
      </c>
      <c r="AX248" s="17">
        <v>49.666293254293848</v>
      </c>
      <c r="AY248" s="17">
        <v>0.11917369415514602</v>
      </c>
      <c r="AZ248" s="17">
        <v>1.2923063645414539</v>
      </c>
      <c r="BA248" s="22">
        <v>1456.5219672642963</v>
      </c>
      <c r="CU248" t="e">
        <v>#N/A</v>
      </c>
      <c r="CV248" t="e">
        <v>#N/A</v>
      </c>
    </row>
    <row r="249" spans="1:100" x14ac:dyDescent="0.25">
      <c r="A249">
        <v>614</v>
      </c>
      <c r="B249" t="s">
        <v>686</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687</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688</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1360.8412567381306</v>
      </c>
      <c r="CU251" t="e">
        <v>#N/A</v>
      </c>
      <c r="CV251" t="e">
        <v>#N/A</v>
      </c>
    </row>
    <row r="252" spans="1:100" x14ac:dyDescent="0.25">
      <c r="A252">
        <v>619</v>
      </c>
      <c r="B252" t="s">
        <v>689</v>
      </c>
      <c r="C252" s="22">
        <v>3</v>
      </c>
      <c r="D252" s="17">
        <v>4.1860921934269717</v>
      </c>
      <c r="E252" s="17">
        <v>0.21654795549929351</v>
      </c>
      <c r="F252" s="17">
        <v>-0.10961628074890406</v>
      </c>
      <c r="G252" s="17">
        <v>-4.644082820666158E-2</v>
      </c>
      <c r="H252" s="17">
        <v>0.32380546784251341</v>
      </c>
      <c r="I252" s="17">
        <v>-4.9255843597822615E-3</v>
      </c>
      <c r="J252" s="17">
        <v>19.132793008963855</v>
      </c>
      <c r="K252" s="17">
        <v>0.31887988348273111</v>
      </c>
      <c r="L252" s="17">
        <v>-0.99999999999999956</v>
      </c>
      <c r="M252" s="17">
        <v>-0.99999999999999956</v>
      </c>
      <c r="N252" s="17">
        <v>6.3775976696546177</v>
      </c>
      <c r="O252" s="17">
        <v>23.272444374184161</v>
      </c>
      <c r="P252" s="17">
        <v>-0.55838491143677016</v>
      </c>
      <c r="Q252" s="17">
        <v>5.2946317135570879</v>
      </c>
      <c r="R252" s="17">
        <v>1.7707403155210348</v>
      </c>
      <c r="S252" s="17">
        <v>0.33333333333333315</v>
      </c>
      <c r="T252" s="17">
        <v>0.33333333333333315</v>
      </c>
      <c r="U252" s="17">
        <v>0.38723883329999775</v>
      </c>
      <c r="V252" s="17">
        <v>-5.0377435569665639E-2</v>
      </c>
      <c r="W252" s="17">
        <v>27.385927236570691</v>
      </c>
      <c r="X252" s="17">
        <v>1.5944775029659306</v>
      </c>
      <c r="Y252" s="17">
        <v>-0.99999999999999956</v>
      </c>
      <c r="Z252" s="17">
        <v>-0.99999999999999956</v>
      </c>
      <c r="AA252" s="17">
        <v>74.849569674038264</v>
      </c>
      <c r="AB252" s="17">
        <v>0.28636165123781249</v>
      </c>
      <c r="AC252" s="17">
        <v>0.22883126646079582</v>
      </c>
      <c r="AD252" s="17">
        <v>0.39866512474032156</v>
      </c>
      <c r="AE252" s="17">
        <v>45.692902121946474</v>
      </c>
      <c r="AF252" s="17">
        <v>0.75</v>
      </c>
      <c r="AG252" s="17">
        <v>-0.99999999999999956</v>
      </c>
      <c r="AH252" s="17">
        <v>-0.99999999999999956</v>
      </c>
      <c r="AI252" s="17">
        <v>7.5156921473578636E-2</v>
      </c>
      <c r="AJ252" s="17">
        <v>-5.0377435569665639E-2</v>
      </c>
      <c r="AK252" s="17">
        <v>0.16110167385992433</v>
      </c>
      <c r="AL252" s="17">
        <v>-0.11414748057950136</v>
      </c>
      <c r="AM252" s="17">
        <v>6.5301231741587973E-2</v>
      </c>
      <c r="AN252" s="17">
        <v>0.12637897316147942</v>
      </c>
      <c r="AO252" s="17">
        <v>2.4380391628393205</v>
      </c>
      <c r="AP252" s="17">
        <v>2.5887369261394797</v>
      </c>
      <c r="AQ252" s="17">
        <v>46.518720245534539</v>
      </c>
      <c r="AR252" s="17">
        <v>1.0035280643969982</v>
      </c>
      <c r="AS252" s="17">
        <v>1.9133573864486633</v>
      </c>
      <c r="AT252" s="17">
        <v>-0.99999999999999956</v>
      </c>
      <c r="AU252" s="17">
        <v>-0.99999999999999956</v>
      </c>
      <c r="AV252" s="17">
        <v>1.7242994873143747</v>
      </c>
      <c r="AW252" s="17">
        <v>100.7107509743619</v>
      </c>
      <c r="AX252" s="17">
        <v>97.176145846866817</v>
      </c>
      <c r="AY252" s="17">
        <v>0.12429926321854003</v>
      </c>
      <c r="AZ252" s="17">
        <v>-4.8696900323104213</v>
      </c>
      <c r="BA252" s="22">
        <v>1462.9538832019666</v>
      </c>
      <c r="CU252" t="e">
        <v>#N/A</v>
      </c>
      <c r="CV252" t="e">
        <v>#N/A</v>
      </c>
    </row>
    <row r="253" spans="1:100" x14ac:dyDescent="0.25">
      <c r="A253">
        <v>620</v>
      </c>
      <c r="B253" t="s">
        <v>690</v>
      </c>
      <c r="C253" s="22">
        <v>3</v>
      </c>
      <c r="D253" s="17">
        <v>4.9362713411006514</v>
      </c>
      <c r="E253" s="17">
        <v>-0.61820266279163472</v>
      </c>
      <c r="F253" s="17">
        <v>-0.32605609764150367</v>
      </c>
      <c r="G253" s="17">
        <v>-0.50161201777819542</v>
      </c>
      <c r="H253" s="17">
        <v>0.2061369905175133</v>
      </c>
      <c r="I253" s="17">
        <v>-1.625208970135828E-3</v>
      </c>
      <c r="J253" s="17">
        <v>12.270706892842641</v>
      </c>
      <c r="K253" s="17">
        <v>0.20451178154737748</v>
      </c>
      <c r="L253" s="17">
        <v>-0.99999999999999878</v>
      </c>
      <c r="M253" s="17">
        <v>-0.99999999999999878</v>
      </c>
      <c r="N253" s="17">
        <v>4.0902356309475483</v>
      </c>
      <c r="O253" s="17">
        <v>16.705366216165114</v>
      </c>
      <c r="P253" s="17">
        <v>5.2057250430589068</v>
      </c>
      <c r="Q253" s="17">
        <v>-2.6967911487457932</v>
      </c>
      <c r="R253" s="17">
        <v>-0.36210408352774098</v>
      </c>
      <c r="S253" s="17">
        <v>0.33333333333333282</v>
      </c>
      <c r="T253" s="17">
        <v>0.33333333333333282</v>
      </c>
      <c r="U253" s="17">
        <v>0.33945872559303725</v>
      </c>
      <c r="V253" s="17">
        <v>0.16986081532764252</v>
      </c>
      <c r="W253" s="17">
        <v>38.858977041598735</v>
      </c>
      <c r="X253" s="17">
        <v>2.8391546794572933</v>
      </c>
      <c r="Y253" s="17">
        <v>-0.99999999999999878</v>
      </c>
      <c r="Z253" s="17">
        <v>-0.99999999999999878</v>
      </c>
      <c r="AA253" s="17">
        <v>83.084406682677596</v>
      </c>
      <c r="AB253" s="17">
        <v>0.33044948144904496</v>
      </c>
      <c r="AC253" s="17">
        <v>0.2485402458200475</v>
      </c>
      <c r="AD253" s="17">
        <v>0.31276094722303965</v>
      </c>
      <c r="AE253" s="17">
        <v>44.587533724606644</v>
      </c>
      <c r="AF253" s="17">
        <v>0.83333333333333337</v>
      </c>
      <c r="AG253" s="17">
        <v>-0.99999999999999878</v>
      </c>
      <c r="AH253" s="17">
        <v>-0.99999999999999878</v>
      </c>
      <c r="AI253" s="17">
        <v>-8.8382404492238463E-3</v>
      </c>
      <c r="AJ253" s="17">
        <v>0.16986081532764252</v>
      </c>
      <c r="AK253" s="17">
        <v>-3.8775825493679403E-2</v>
      </c>
      <c r="AL253" s="17">
        <v>-3.0375623040701821E-2</v>
      </c>
      <c r="AM253" s="17">
        <v>0.35057287027687767</v>
      </c>
      <c r="AN253" s="17">
        <v>5.7414014845829239E-2</v>
      </c>
      <c r="AO253" s="17">
        <v>8.5704426294535434</v>
      </c>
      <c r="AP253" s="17">
        <v>1.2834722559422214</v>
      </c>
      <c r="AQ253" s="17">
        <v>51.129683934441367</v>
      </c>
      <c r="AR253" s="17">
        <v>1.1759862075873457</v>
      </c>
      <c r="AS253" s="17">
        <v>3.04366646100467</v>
      </c>
      <c r="AT253" s="17">
        <v>-0.99999999999999878</v>
      </c>
      <c r="AU253" s="17">
        <v>-0.99999999999999878</v>
      </c>
      <c r="AV253" s="17">
        <v>-0.86371610130593623</v>
      </c>
      <c r="AW253" s="17">
        <v>101.07324515478493</v>
      </c>
      <c r="AX253" s="17">
        <v>117.8825618785648</v>
      </c>
      <c r="AY253" s="17">
        <v>0.17126197223268502</v>
      </c>
      <c r="AZ253" s="17">
        <v>-7.1846562034622723</v>
      </c>
      <c r="BA253" s="22">
        <v>1467.3644747380035</v>
      </c>
      <c r="CU253" t="e">
        <v>#N/A</v>
      </c>
      <c r="CV253" t="e">
        <v>#N/A</v>
      </c>
    </row>
    <row r="254" spans="1:100" x14ac:dyDescent="0.25">
      <c r="A254">
        <v>623</v>
      </c>
      <c r="B254" t="s">
        <v>691</v>
      </c>
      <c r="C254" s="22">
        <v>3</v>
      </c>
      <c r="D254" s="17">
        <v>5.3950757065816735</v>
      </c>
      <c r="E254" s="17">
        <v>1.1137979023562108</v>
      </c>
      <c r="F254" s="17">
        <v>-0.27395966437566599</v>
      </c>
      <c r="G254" s="17">
        <v>9.8196096992942725E-2</v>
      </c>
      <c r="H254" s="17">
        <v>0.47089932075218666</v>
      </c>
      <c r="I254" s="17">
        <v>8.2794869801977436E-2</v>
      </c>
      <c r="J254" s="17">
        <v>33.22165143324986</v>
      </c>
      <c r="K254" s="17">
        <v>0.55369419055416413</v>
      </c>
      <c r="L254" s="17">
        <v>-1</v>
      </c>
      <c r="M254" s="17">
        <v>-1</v>
      </c>
      <c r="N254" s="17">
        <v>11.073883811083281</v>
      </c>
      <c r="O254" s="17">
        <v>38.714923236824468</v>
      </c>
      <c r="P254" s="17">
        <v>0.39999560242822729</v>
      </c>
      <c r="Q254" s="17">
        <v>-0.3901149819115185</v>
      </c>
      <c r="R254" s="17">
        <v>-0.11905121455536762</v>
      </c>
      <c r="S254" s="17">
        <v>0.33333333333333343</v>
      </c>
      <c r="T254" s="17">
        <v>0.33333333333333343</v>
      </c>
      <c r="U254" s="17">
        <v>0.33925244587016251</v>
      </c>
      <c r="V254" s="17">
        <v>6.9654237870654279E-2</v>
      </c>
      <c r="W254" s="17">
        <v>20.875166394132776</v>
      </c>
      <c r="X254" s="17">
        <v>1.8879076868170792</v>
      </c>
      <c r="Y254" s="17">
        <v>-1</v>
      </c>
      <c r="Z254" s="17">
        <v>-1</v>
      </c>
      <c r="AA254" s="17">
        <v>67.339361932835942</v>
      </c>
      <c r="AB254" s="17">
        <v>0.14772660456493131</v>
      </c>
      <c r="AC254" s="17">
        <v>0.45341689296358911</v>
      </c>
      <c r="AD254" s="17">
        <v>0.33052143753665009</v>
      </c>
      <c r="AE254" s="17">
        <v>46.583246753258535</v>
      </c>
      <c r="AF254" s="17">
        <v>1</v>
      </c>
      <c r="AG254" s="17">
        <v>-1</v>
      </c>
      <c r="AH254" s="17">
        <v>-1</v>
      </c>
      <c r="AI254" s="17">
        <v>5.6171872796396127E-3</v>
      </c>
      <c r="AJ254" s="17">
        <v>6.9654237870654279E-2</v>
      </c>
      <c r="AK254" s="17">
        <v>0.20600502158434877</v>
      </c>
      <c r="AL254" s="17">
        <v>7.3904303356282881E-3</v>
      </c>
      <c r="AM254" s="17">
        <v>-3.0560429197742177E-2</v>
      </c>
      <c r="AN254" s="17">
        <v>-0.10684964544617084</v>
      </c>
      <c r="AO254" s="17">
        <v>0.26601437797818839</v>
      </c>
      <c r="AP254" s="17">
        <v>-2.634288984476131</v>
      </c>
      <c r="AQ254" s="17">
        <v>54.096817827382623</v>
      </c>
      <c r="AR254" s="17">
        <v>1.0755733504074836</v>
      </c>
      <c r="AS254" s="17">
        <v>2.4416018773712422</v>
      </c>
      <c r="AT254" s="17">
        <v>-1</v>
      </c>
      <c r="AU254" s="17">
        <v>-1</v>
      </c>
      <c r="AV254" s="17">
        <v>-2.0855117562424794E-2</v>
      </c>
      <c r="AW254" s="17">
        <v>103.41999618518419</v>
      </c>
      <c r="AX254" s="17">
        <v>110.49776371784243</v>
      </c>
      <c r="AY254" s="17">
        <v>7.3153086759250807E-2</v>
      </c>
      <c r="AZ254" s="17">
        <v>12.212283496631553</v>
      </c>
      <c r="BA254" s="22">
        <v>1492.6678474296803</v>
      </c>
      <c r="CU254" t="e">
        <v>#N/A</v>
      </c>
      <c r="CV254" t="e">
        <v>#N/A</v>
      </c>
    </row>
    <row r="255" spans="1:100" x14ac:dyDescent="0.25">
      <c r="A255">
        <v>624</v>
      </c>
      <c r="B255" t="s">
        <v>692</v>
      </c>
      <c r="C255" s="22">
        <v>3</v>
      </c>
      <c r="D255" s="17">
        <v>4.4692767672561802</v>
      </c>
      <c r="E255" s="17">
        <v>0</v>
      </c>
      <c r="F255" s="17">
        <v>0.17577867016372006</v>
      </c>
      <c r="G255" s="17">
        <v>0.17577867016372006</v>
      </c>
      <c r="H255" s="17">
        <v>0.27821155140563186</v>
      </c>
      <c r="I255" s="17">
        <v>-1.4588411330930477E-3</v>
      </c>
      <c r="J255" s="17">
        <v>16.605162616352334</v>
      </c>
      <c r="K255" s="17">
        <v>0.27675271027253884</v>
      </c>
      <c r="L255" s="17">
        <v>-1.0000000000000002</v>
      </c>
      <c r="M255" s="17">
        <v>-1.0000000000000002</v>
      </c>
      <c r="N255" s="17">
        <v>5.5350542054507805</v>
      </c>
      <c r="O255" s="17">
        <v>21.250218053772226</v>
      </c>
      <c r="P255" s="17">
        <v>3.7561060328513876E-2</v>
      </c>
      <c r="Q255" s="17">
        <v>4.5877679613646674</v>
      </c>
      <c r="R255" s="17">
        <v>1.4266578273465353</v>
      </c>
      <c r="S255" s="17">
        <v>0.3333333333333332</v>
      </c>
      <c r="T255" s="17">
        <v>0.3333333333333332</v>
      </c>
      <c r="U255" s="17">
        <v>0.39311298408265638</v>
      </c>
      <c r="V255" s="17">
        <v>0.34057920836655781</v>
      </c>
      <c r="W255" s="17">
        <v>44.944245953733699</v>
      </c>
      <c r="X255" s="17">
        <v>4.005841142924103</v>
      </c>
      <c r="Y255" s="17">
        <v>-1.0000000000000002</v>
      </c>
      <c r="Z255" s="17">
        <v>-1.0000000000000002</v>
      </c>
      <c r="AA255" s="17">
        <v>91.559508282852946</v>
      </c>
      <c r="AB255" s="17">
        <v>0.23887125436220202</v>
      </c>
      <c r="AC255" s="17">
        <v>0.43114300375258868</v>
      </c>
      <c r="AD255" s="17">
        <v>0.2337578319206623</v>
      </c>
      <c r="AE255" s="17">
        <v>45.188604501772687</v>
      </c>
      <c r="AF255" s="17">
        <v>0.84615384615384615</v>
      </c>
      <c r="AG255" s="17">
        <v>-1.0000000000000002</v>
      </c>
      <c r="AH255" s="17">
        <v>-1.0000000000000002</v>
      </c>
      <c r="AI255" s="17">
        <v>7.0233039643396042E-2</v>
      </c>
      <c r="AJ255" s="17">
        <v>0.34057920836655781</v>
      </c>
      <c r="AK255" s="17">
        <v>0.17106364060452925</v>
      </c>
      <c r="AL255" s="17">
        <v>0.19680706307537141</v>
      </c>
      <c r="AM255" s="17">
        <v>0.74108222314303707</v>
      </c>
      <c r="AN255" s="17">
        <v>-3.2549144987652358E-2</v>
      </c>
      <c r="AO255" s="17">
        <v>19.382373781598567</v>
      </c>
      <c r="AP255" s="17">
        <v>0.17030669068554846</v>
      </c>
      <c r="AQ255" s="17">
        <v>61.549408570086008</v>
      </c>
      <c r="AR255" s="17">
        <v>1.4003588591158804</v>
      </c>
      <c r="AS255" s="17">
        <v>4.2825938531966399</v>
      </c>
      <c r="AT255" s="17">
        <v>-1.0000000000000002</v>
      </c>
      <c r="AU255" s="17">
        <v>-1.0000000000000002</v>
      </c>
      <c r="AV255" s="17">
        <v>1.6024364975102581</v>
      </c>
      <c r="AW255" s="17">
        <v>112.98003302731075</v>
      </c>
      <c r="AX255" s="17">
        <v>148.44261465683454</v>
      </c>
      <c r="AY255" s="17">
        <v>1.4731152440204884E-2</v>
      </c>
      <c r="AZ255" s="17">
        <v>-1.8708683890813957</v>
      </c>
      <c r="BA255" s="22">
        <v>1547.4152831883935</v>
      </c>
      <c r="CU255" t="e">
        <v>#N/A</v>
      </c>
      <c r="CV255" t="e">
        <v>#N/A</v>
      </c>
    </row>
    <row r="256" spans="1:100" x14ac:dyDescent="0.25">
      <c r="A256">
        <v>639</v>
      </c>
      <c r="B256" t="s">
        <v>693</v>
      </c>
      <c r="C256" s="22">
        <v>3</v>
      </c>
      <c r="D256" s="17">
        <v>5.3423872076318011</v>
      </c>
      <c r="E256" s="17">
        <v>2.3417763875935041E-2</v>
      </c>
      <c r="F256" s="17">
        <v>9.8191032227555652E-2</v>
      </c>
      <c r="G256" s="17">
        <v>0.10230753311835492</v>
      </c>
      <c r="H256" s="17">
        <v>0.13884985588659651</v>
      </c>
      <c r="I256" s="17">
        <v>0</v>
      </c>
      <c r="J256" s="17">
        <v>8.3309913531957918</v>
      </c>
      <c r="K256" s="17">
        <v>0.13884985588659651</v>
      </c>
      <c r="L256" s="17">
        <v>-0.99999999999999778</v>
      </c>
      <c r="M256" s="17">
        <v>-0.99999999999999778</v>
      </c>
      <c r="N256" s="17">
        <v>2.7769971177319297</v>
      </c>
      <c r="O256" s="17">
        <v>13.775686093945948</v>
      </c>
      <c r="P256" s="17">
        <v>0.7848137805989136</v>
      </c>
      <c r="Q256" s="17">
        <v>1.1774532321057989</v>
      </c>
      <c r="R256" s="17">
        <v>0.25656401500903192</v>
      </c>
      <c r="S256" s="17">
        <v>0.32427324251086942</v>
      </c>
      <c r="T256" s="17">
        <v>0.33645378882465349</v>
      </c>
      <c r="U256" s="17">
        <v>0.36038115658199865</v>
      </c>
      <c r="V256" s="17">
        <v>-3.560113502839965E-2</v>
      </c>
      <c r="W256" s="17">
        <v>33.866287880101027</v>
      </c>
      <c r="X256" s="17">
        <v>1.7660697726384789</v>
      </c>
      <c r="Y256" s="17">
        <v>-0.99999999999999778</v>
      </c>
      <c r="Z256" s="17">
        <v>-0.99999999999999778</v>
      </c>
      <c r="AA256" s="17">
        <v>63.007752624247416</v>
      </c>
      <c r="AB256" s="17">
        <v>0.43880957724905789</v>
      </c>
      <c r="AC256" s="17">
        <v>0.10233700608860274</v>
      </c>
      <c r="AD256" s="17">
        <v>3.6551431245086877E-2</v>
      </c>
      <c r="AE256" s="17">
        <v>28.88490072913736</v>
      </c>
      <c r="AF256" s="17">
        <v>0.76470588235294112</v>
      </c>
      <c r="AG256" s="17">
        <v>-0.99999999999999778</v>
      </c>
      <c r="AH256" s="17">
        <v>-0.99999999999999778</v>
      </c>
      <c r="AI256" s="17">
        <v>0</v>
      </c>
      <c r="AJ256" s="17">
        <v>-3.560113502839965E-2</v>
      </c>
      <c r="AK256" s="17">
        <v>7.9911483045961393E-2</v>
      </c>
      <c r="AL256" s="17">
        <v>0.15717564742794715</v>
      </c>
      <c r="AM256" s="17">
        <v>6.9904153949586684E-2</v>
      </c>
      <c r="AN256" s="17">
        <v>0.88102934015459344</v>
      </c>
      <c r="AO256" s="17">
        <v>2.147161263969473</v>
      </c>
      <c r="AP256" s="17">
        <v>22.811611741004572</v>
      </c>
      <c r="AQ256" s="17">
        <v>42.197279233296811</v>
      </c>
      <c r="AR256" s="17">
        <v>0.98550705288912166</v>
      </c>
      <c r="AS256" s="17">
        <v>1.9049196285250749</v>
      </c>
      <c r="AT256" s="17">
        <v>-0.99999999999999778</v>
      </c>
      <c r="AU256" s="17">
        <v>-0.99999999999999778</v>
      </c>
      <c r="AV256" s="17">
        <v>0.35887154812738692</v>
      </c>
      <c r="AW256" s="17">
        <v>99.595050459197878</v>
      </c>
      <c r="AX256" s="17">
        <v>96.034936956357896</v>
      </c>
      <c r="AY256" s="17">
        <v>0.20978605952576398</v>
      </c>
      <c r="AZ256" s="17">
        <v>36.563525794349864</v>
      </c>
      <c r="BA256" s="22">
        <v>1585.4389039507175</v>
      </c>
      <c r="CU256" t="e">
        <v>#N/A</v>
      </c>
      <c r="CV256" t="e">
        <v>#N/A</v>
      </c>
    </row>
    <row r="257" spans="1:100" x14ac:dyDescent="0.25">
      <c r="A257">
        <v>640</v>
      </c>
      <c r="B257" t="s">
        <v>694</v>
      </c>
      <c r="C257" s="22">
        <v>3</v>
      </c>
      <c r="D257" s="17">
        <v>1.1985499298244904</v>
      </c>
      <c r="E257" s="17">
        <v>-2.2954617527708696E-2</v>
      </c>
      <c r="F257" s="17">
        <v>-0.1639220738190415</v>
      </c>
      <c r="G257" s="17">
        <v>-0.1639220738190415</v>
      </c>
      <c r="H257" s="17">
        <v>7.6198067851730777E-2</v>
      </c>
      <c r="I257" s="17">
        <v>0</v>
      </c>
      <c r="J257" s="17">
        <v>4.5718840711038471</v>
      </c>
      <c r="K257" s="17">
        <v>7.6198067851730777E-2</v>
      </c>
      <c r="L257" s="17">
        <v>-0.99999999999999933</v>
      </c>
      <c r="M257" s="17">
        <v>-0.99999999999999933</v>
      </c>
      <c r="N257" s="17">
        <v>1.5239613570346164</v>
      </c>
      <c r="O257" s="17">
        <v>5.60651192710929</v>
      </c>
      <c r="P257" s="17">
        <v>0.12933039349688552</v>
      </c>
      <c r="Q257" s="17">
        <v>2.7585852304920784</v>
      </c>
      <c r="R257" s="17">
        <v>0.85911040726674226</v>
      </c>
      <c r="S257" s="17">
        <v>0.33333333333333365</v>
      </c>
      <c r="T257" s="17">
        <v>0.28521519162971515</v>
      </c>
      <c r="U257" s="17">
        <v>-0.19170712693946262</v>
      </c>
      <c r="V257" s="17">
        <v>-2.0776090994413946E-3</v>
      </c>
      <c r="W257" s="17">
        <v>13.942628842896543</v>
      </c>
      <c r="X257" s="17">
        <v>-0.29427678248986455</v>
      </c>
      <c r="Y257" s="17">
        <v>-0.99999999999999933</v>
      </c>
      <c r="Z257" s="17">
        <v>-0.99999999999999933</v>
      </c>
      <c r="AA257" s="17">
        <v>17.1712067697053</v>
      </c>
      <c r="AB257" s="17">
        <v>0.28632935167211465</v>
      </c>
      <c r="AC257" s="17">
        <v>-8.1720678446493458E-2</v>
      </c>
      <c r="AD257" s="17">
        <v>-0.15721932283478091</v>
      </c>
      <c r="AE257" s="17">
        <v>2.3694675195420132</v>
      </c>
      <c r="AF257" s="17">
        <v>0.1</v>
      </c>
      <c r="AG257" s="17">
        <v>-0.99999999999999933</v>
      </c>
      <c r="AH257" s="17">
        <v>-0.99999999999999933</v>
      </c>
      <c r="AI257" s="17">
        <v>-7.1042084900951402E-2</v>
      </c>
      <c r="AJ257" s="17">
        <v>-2.0776090994413946E-3</v>
      </c>
      <c r="AK257" s="17">
        <v>0.48937523242194408</v>
      </c>
      <c r="AL257" s="17">
        <v>-0.58817424586707467</v>
      </c>
      <c r="AM257" s="17">
        <v>0.35135575799116259</v>
      </c>
      <c r="AN257" s="17">
        <v>-0.35895185070653629</v>
      </c>
      <c r="AO257" s="17">
        <v>11.230770111888784</v>
      </c>
      <c r="AP257" s="17">
        <v>-11.914667496998783</v>
      </c>
      <c r="AQ257" s="17">
        <v>18.514512914000399</v>
      </c>
      <c r="AR257" s="17">
        <v>0.42476378892414446</v>
      </c>
      <c r="AS257" s="17">
        <v>-0.21807871463813353</v>
      </c>
      <c r="AT257" s="17">
        <v>-0.99999999999999933</v>
      </c>
      <c r="AU257" s="17">
        <v>-0.99999999999999933</v>
      </c>
      <c r="AV257" s="17">
        <v>0.6951883334477007</v>
      </c>
      <c r="AW257" s="17">
        <v>10.863051199815832</v>
      </c>
      <c r="AX257" s="17">
        <v>9.234448591852658</v>
      </c>
      <c r="AY257" s="17">
        <v>-8.8187778287318344E-2</v>
      </c>
      <c r="AZ257" s="17">
        <v>-84.894135199041671</v>
      </c>
      <c r="BA257" s="22">
        <v>1305.807493306495</v>
      </c>
      <c r="CU257" t="e">
        <v>#N/A</v>
      </c>
      <c r="CV257" t="e">
        <v>#N/A</v>
      </c>
    </row>
    <row r="258" spans="1:100" x14ac:dyDescent="0.25">
      <c r="A258">
        <v>647</v>
      </c>
      <c r="B258" t="s">
        <v>695</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1306.4616717139099</v>
      </c>
      <c r="CU258" t="e">
        <v>#N/A</v>
      </c>
      <c r="CV258" t="e">
        <v>#N/A</v>
      </c>
    </row>
    <row r="259" spans="1:100" x14ac:dyDescent="0.25">
      <c r="A259">
        <v>648</v>
      </c>
      <c r="B259" t="s">
        <v>696</v>
      </c>
      <c r="C259" s="22">
        <v>3</v>
      </c>
      <c r="D259" s="17">
        <v>5.5425083246572679</v>
      </c>
      <c r="E259" s="17">
        <v>-2.6884428888684187E-2</v>
      </c>
      <c r="F259" s="17">
        <v>-6.1248614273158614E-2</v>
      </c>
      <c r="G259" s="17">
        <v>-6.1248614273158614E-2</v>
      </c>
      <c r="H259" s="17">
        <v>4.8512880568601272E-2</v>
      </c>
      <c r="I259" s="17">
        <v>0</v>
      </c>
      <c r="J259" s="17">
        <v>2.9107728341160755</v>
      </c>
      <c r="K259" s="17">
        <v>4.8512880568601272E-2</v>
      </c>
      <c r="L259" s="17">
        <v>-0.99999999999999967</v>
      </c>
      <c r="M259" s="17">
        <v>-0.99999999999999967</v>
      </c>
      <c r="N259" s="17">
        <v>0.97025761137202493</v>
      </c>
      <c r="O259" s="17">
        <v>8.3920325445001893</v>
      </c>
      <c r="P259" s="17">
        <v>-0.52298044908874597</v>
      </c>
      <c r="Q259" s="17">
        <v>4.8156575408976422E-2</v>
      </c>
      <c r="R259" s="17">
        <v>-5.1845226459085701E-2</v>
      </c>
      <c r="S259" s="17">
        <v>0.33333333333333315</v>
      </c>
      <c r="T259" s="17">
        <v>0.38701954530027138</v>
      </c>
      <c r="U259" s="17">
        <v>6.5715079238139323E-2</v>
      </c>
      <c r="V259" s="17">
        <v>-3.6187412351853798E-2</v>
      </c>
      <c r="W259" s="17">
        <v>28.054706598051553</v>
      </c>
      <c r="X259" s="17">
        <v>0.74034522411046955</v>
      </c>
      <c r="Y259" s="17">
        <v>-0.99999999999999967</v>
      </c>
      <c r="Z259" s="17">
        <v>-0.99999999999999967</v>
      </c>
      <c r="AA259" s="17">
        <v>78.849971504260353</v>
      </c>
      <c r="AB259" s="17">
        <v>0.62775840348967682</v>
      </c>
      <c r="AC259" s="17">
        <v>3.772766861120963E-2</v>
      </c>
      <c r="AD259" s="17">
        <v>0.35145613055246966</v>
      </c>
      <c r="AE259" s="17">
        <v>50.847110132667794</v>
      </c>
      <c r="AF259" s="17">
        <v>0.77777777777777779</v>
      </c>
      <c r="AG259" s="17">
        <v>-0.99999999999999967</v>
      </c>
      <c r="AH259" s="17">
        <v>-0.99999999999999967</v>
      </c>
      <c r="AI259" s="17">
        <v>0</v>
      </c>
      <c r="AJ259" s="17">
        <v>-3.6187412351853798E-2</v>
      </c>
      <c r="AK259" s="17">
        <v>-1.3482551432029493E-2</v>
      </c>
      <c r="AL259" s="17">
        <v>-2.696816813972017E-2</v>
      </c>
      <c r="AM259" s="17">
        <v>-0.21733061698617867</v>
      </c>
      <c r="AN259" s="17">
        <v>0.11983336273069135</v>
      </c>
      <c r="AO259" s="17">
        <v>-5.5006781818146173</v>
      </c>
      <c r="AP259" s="17">
        <v>2.8609932275686849</v>
      </c>
      <c r="AQ259" s="17">
        <v>30.965479432167598</v>
      </c>
      <c r="AR259" s="17">
        <v>0.74988054551989047</v>
      </c>
      <c r="AS259" s="17">
        <v>0.78885810467907191</v>
      </c>
      <c r="AT259" s="17">
        <v>-0.99999999999999967</v>
      </c>
      <c r="AU259" s="17">
        <v>-0.99999999999999967</v>
      </c>
      <c r="AV259" s="17">
        <v>-0.11309384073224428</v>
      </c>
      <c r="AW259" s="17">
        <v>90.102997276329106</v>
      </c>
      <c r="AX259" s="17">
        <v>86.484256041143738</v>
      </c>
      <c r="AY259" s="17">
        <v>0.14531490011585613</v>
      </c>
      <c r="AZ259" s="17">
        <v>23.880590055372231</v>
      </c>
      <c r="BA259" s="22">
        <v>1520.2089511122099</v>
      </c>
      <c r="CU259" t="e">
        <v>#N/A</v>
      </c>
      <c r="CV259" t="e">
        <v>#N/A</v>
      </c>
    </row>
    <row r="260" spans="1:100" x14ac:dyDescent="0.25">
      <c r="A260">
        <v>649</v>
      </c>
      <c r="B260" t="s">
        <v>697</v>
      </c>
      <c r="C260" s="22">
        <v>3</v>
      </c>
      <c r="D260" s="17">
        <v>5.0756171390715235</v>
      </c>
      <c r="E260" s="17">
        <v>4.3952332896319946E-2</v>
      </c>
      <c r="F260" s="17">
        <v>0.53529563922026036</v>
      </c>
      <c r="G260" s="17">
        <v>0.53134437786053912</v>
      </c>
      <c r="H260" s="17">
        <v>0.15852164079927455</v>
      </c>
      <c r="I260" s="17">
        <v>-1.1303785545628577E-2</v>
      </c>
      <c r="J260" s="17">
        <v>8.8330713152187581</v>
      </c>
      <c r="K260" s="17">
        <v>0.14721785525364597</v>
      </c>
      <c r="L260" s="17">
        <v>-0.999999999999999</v>
      </c>
      <c r="M260" s="17">
        <v>-0.999999999999999</v>
      </c>
      <c r="N260" s="17">
        <v>2.9443571050729203</v>
      </c>
      <c r="O260" s="17">
        <v>14.440032832150823</v>
      </c>
      <c r="P260" s="17">
        <v>-0.57019243913114315</v>
      </c>
      <c r="Q260" s="17">
        <v>1.8311007806279116</v>
      </c>
      <c r="R260" s="17">
        <v>0.54521610539288934</v>
      </c>
      <c r="S260" s="17">
        <v>0.33333333333333331</v>
      </c>
      <c r="T260" s="17">
        <v>0.33333333333333331</v>
      </c>
      <c r="U260" s="17">
        <v>0.42957147979129806</v>
      </c>
      <c r="V260" s="17">
        <v>0.43296490032337531</v>
      </c>
      <c r="W260" s="17">
        <v>55.279407661107747</v>
      </c>
      <c r="X260" s="17">
        <v>4.8355241325184659</v>
      </c>
      <c r="Y260" s="17">
        <v>-0.999999999999999</v>
      </c>
      <c r="Z260" s="17">
        <v>-0.999999999999999</v>
      </c>
      <c r="AA260" s="17">
        <v>89.679879337275636</v>
      </c>
      <c r="AB260" s="17">
        <v>0.23350997053464276</v>
      </c>
      <c r="AC260" s="17">
        <v>0.32195177744784836</v>
      </c>
      <c r="AD260" s="17">
        <v>0.12164336343300891</v>
      </c>
      <c r="AE260" s="17">
        <v>33.855255570774993</v>
      </c>
      <c r="AF260" s="17">
        <v>0.8666666666666667</v>
      </c>
      <c r="AG260" s="17">
        <v>-0.999999999999999</v>
      </c>
      <c r="AH260" s="17">
        <v>-0.999999999999999</v>
      </c>
      <c r="AI260" s="17">
        <v>9.8087739996512449E-2</v>
      </c>
      <c r="AJ260" s="17">
        <v>0.43296490032337531</v>
      </c>
      <c r="AK260" s="17">
        <v>0.48881978422613731</v>
      </c>
      <c r="AL260" s="17">
        <v>8.9329677474933075E-2</v>
      </c>
      <c r="AM260" s="17">
        <v>0.19849866293975418</v>
      </c>
      <c r="AN260" s="17">
        <v>2.4675433334187008E-2</v>
      </c>
      <c r="AO260" s="17">
        <v>7.4065654946245409</v>
      </c>
      <c r="AP260" s="17">
        <v>1.0635342207293408</v>
      </c>
      <c r="AQ260" s="17">
        <v>64.112478976326486</v>
      </c>
      <c r="AR260" s="17">
        <v>1.5292030467813384</v>
      </c>
      <c r="AS260" s="17">
        <v>4.9827419877721093</v>
      </c>
      <c r="AT260" s="17">
        <v>-0.999999999999999</v>
      </c>
      <c r="AU260" s="17">
        <v>-0.999999999999999</v>
      </c>
      <c r="AV260" s="17">
        <v>1.0765604832534277</v>
      </c>
      <c r="AW260" s="17">
        <v>105.18344639015578</v>
      </c>
      <c r="AX260" s="17">
        <v>150.44169122242357</v>
      </c>
      <c r="AY260" s="17">
        <v>0.30902609833060118</v>
      </c>
      <c r="AZ260" s="17">
        <v>17.820033808016916</v>
      </c>
      <c r="BA260" s="22">
        <v>1554.9591848173568</v>
      </c>
      <c r="CU260" t="e">
        <v>#N/A</v>
      </c>
      <c r="CV260" t="e">
        <v>#N/A</v>
      </c>
    </row>
    <row r="261" spans="1:100" x14ac:dyDescent="0.25">
      <c r="A261">
        <v>653</v>
      </c>
      <c r="B261" t="s">
        <v>698</v>
      </c>
      <c r="C261" s="22">
        <v>3</v>
      </c>
      <c r="D261" s="17">
        <v>-0.27762712199965955</v>
      </c>
      <c r="E261" s="17">
        <v>0.12744929633207575</v>
      </c>
      <c r="F261" s="17">
        <v>0.27086201517559777</v>
      </c>
      <c r="G261" s="17">
        <v>0.27754247831975104</v>
      </c>
      <c r="H261" s="17">
        <v>0.10049012728512971</v>
      </c>
      <c r="I261" s="17">
        <v>0</v>
      </c>
      <c r="J261" s="17">
        <v>6.0294076371077807</v>
      </c>
      <c r="K261" s="17">
        <v>0.10049012728512971</v>
      </c>
      <c r="L261" s="17">
        <v>-0.99999999999999778</v>
      </c>
      <c r="M261" s="17">
        <v>-0.99999999999999778</v>
      </c>
      <c r="N261" s="17">
        <v>2.0098025457025925</v>
      </c>
      <c r="O261" s="17">
        <v>6.029322993427872</v>
      </c>
      <c r="P261" s="17">
        <v>-1.384580106735861</v>
      </c>
      <c r="Q261" s="17">
        <v>1.149981359629483</v>
      </c>
      <c r="R261" s="17">
        <v>0.20912003265393386</v>
      </c>
      <c r="S261" s="17">
        <v>0.3333333333333327</v>
      </c>
      <c r="T261" s="17">
        <v>0.37390480165101458</v>
      </c>
      <c r="U261" s="17">
        <v>4.0084277156277326E-3</v>
      </c>
      <c r="V261" s="17">
        <v>0</v>
      </c>
      <c r="W261" s="17">
        <v>24.430257416593804</v>
      </c>
      <c r="X261" s="17">
        <v>0.65159831444757277</v>
      </c>
      <c r="Y261" s="17">
        <v>-0.99999999999999778</v>
      </c>
      <c r="Z261" s="17">
        <v>-0.99999999999999778</v>
      </c>
      <c r="AA261" s="17">
        <v>30.907901725506484</v>
      </c>
      <c r="AB261" s="17">
        <v>-1.9443637182868415E-2</v>
      </c>
      <c r="AC261" s="17">
        <v>0.37499282358435143</v>
      </c>
      <c r="AD261" s="17">
        <v>-0.2301787008763086</v>
      </c>
      <c r="AE261" s="17">
        <v>6.2685242762587299</v>
      </c>
      <c r="AF261" s="17">
        <v>0.1</v>
      </c>
      <c r="AG261" s="17">
        <v>-0.99999999999999778</v>
      </c>
      <c r="AH261" s="17">
        <v>-0.99999999999999778</v>
      </c>
      <c r="AI261" s="17">
        <v>0</v>
      </c>
      <c r="AJ261" s="17">
        <v>0</v>
      </c>
      <c r="AK261" s="17">
        <v>0.23740771973285185</v>
      </c>
      <c r="AL261" s="17">
        <v>-0.11501918508235802</v>
      </c>
      <c r="AM261" s="17">
        <v>0.31676180814213795</v>
      </c>
      <c r="AN261" s="17">
        <v>-5.063272287023389E-2</v>
      </c>
      <c r="AO261" s="17">
        <v>9.1060838022177073</v>
      </c>
      <c r="AP261" s="17">
        <v>-1.8409139971676396</v>
      </c>
      <c r="AQ261" s="17">
        <v>30.459665053701585</v>
      </c>
      <c r="AR261" s="17">
        <v>0.71124656269997499</v>
      </c>
      <c r="AS261" s="17">
        <v>0.7520884417327024</v>
      </c>
      <c r="AT261" s="17">
        <v>-0.99999999999999778</v>
      </c>
      <c r="AU261" s="17">
        <v>-0.99999999999999778</v>
      </c>
      <c r="AV261" s="17">
        <v>0.48666251097368501</v>
      </c>
      <c r="AW261" s="17">
        <v>35.096310721766713</v>
      </c>
      <c r="AX261" s="17">
        <v>35.096310721766713</v>
      </c>
      <c r="AY261" s="17">
        <v>1.6729997962433713E-2</v>
      </c>
      <c r="AZ261" s="17">
        <v>-24.052390370743922</v>
      </c>
      <c r="BA261" s="22">
        <v>1356.1206755889968</v>
      </c>
      <c r="CU261" t="e">
        <v>#N/A</v>
      </c>
      <c r="CV261" t="e">
        <v>#N/A</v>
      </c>
    </row>
    <row r="262" spans="1:100" x14ac:dyDescent="0.25">
      <c r="A262">
        <v>662</v>
      </c>
      <c r="B262" t="s">
        <v>699</v>
      </c>
      <c r="C262" s="22">
        <v>3</v>
      </c>
      <c r="D262" s="17">
        <v>3.4083163150950373</v>
      </c>
      <c r="E262" s="17">
        <v>-3.5324283614772196E-2</v>
      </c>
      <c r="F262" s="17">
        <v>0.33065242311332843</v>
      </c>
      <c r="G262" s="17">
        <v>0.32311440570461702</v>
      </c>
      <c r="H262" s="17">
        <v>3.225772239758673E-3</v>
      </c>
      <c r="I262" s="17">
        <v>0</v>
      </c>
      <c r="J262" s="17">
        <v>0.19354633438552349</v>
      </c>
      <c r="K262" s="17">
        <v>3.225772239758673E-3</v>
      </c>
      <c r="L262" s="17">
        <v>-1.0000000000000004</v>
      </c>
      <c r="M262" s="17">
        <v>-1.0000000000000004</v>
      </c>
      <c r="N262" s="17">
        <v>6.4515444795174459E-2</v>
      </c>
      <c r="O262" s="17">
        <v>3.9249770551851828</v>
      </c>
      <c r="P262" s="17">
        <v>-5.3380780019349594E-2</v>
      </c>
      <c r="Q262" s="17">
        <v>0.92141818309356538</v>
      </c>
      <c r="R262" s="17">
        <v>0.26548384042926765</v>
      </c>
      <c r="S262" s="17">
        <v>0.33333333333333331</v>
      </c>
      <c r="T262" s="17">
        <v>0.33882648281533051</v>
      </c>
      <c r="U262" s="17">
        <v>4.6457472360135844E-2</v>
      </c>
      <c r="V262" s="17">
        <v>2.5119225910619325E-2</v>
      </c>
      <c r="W262" s="17">
        <v>29.620429687186409</v>
      </c>
      <c r="X262" s="17">
        <v>1.0109724382951624</v>
      </c>
      <c r="Y262" s="17">
        <v>-1.0000000000000004</v>
      </c>
      <c r="Z262" s="17">
        <v>-1.0000000000000004</v>
      </c>
      <c r="AA262" s="17">
        <v>54.026914143622982</v>
      </c>
      <c r="AB262" s="17">
        <v>0.23781685668710772</v>
      </c>
      <c r="AC262" s="17">
        <v>-1.2842362097049665E-2</v>
      </c>
      <c r="AD262" s="17">
        <v>0.25784551773008779</v>
      </c>
      <c r="AE262" s="17">
        <v>24.141000616007304</v>
      </c>
      <c r="AF262" s="17">
        <v>0.8</v>
      </c>
      <c r="AG262" s="17">
        <v>-1.0000000000000004</v>
      </c>
      <c r="AH262" s="17">
        <v>-1.0000000000000004</v>
      </c>
      <c r="AI262" s="17">
        <v>1.8361739599741533E-2</v>
      </c>
      <c r="AJ262" s="17">
        <v>2.5119225910619325E-2</v>
      </c>
      <c r="AK262" s="17">
        <v>0.24576937646004826</v>
      </c>
      <c r="AL262" s="17">
        <v>0.20027506728265901</v>
      </c>
      <c r="AM262" s="17">
        <v>-0.13809508293487316</v>
      </c>
      <c r="AN262" s="17">
        <v>0.29406403518047497</v>
      </c>
      <c r="AO262" s="17">
        <v>-2.2235301910715899</v>
      </c>
      <c r="AP262" s="17">
        <v>8.3529762159251693</v>
      </c>
      <c r="AQ262" s="17">
        <v>29.813976021571943</v>
      </c>
      <c r="AR262" s="17">
        <v>0.74373651441941968</v>
      </c>
      <c r="AS262" s="17">
        <v>1.0141982105349212</v>
      </c>
      <c r="AT262" s="17">
        <v>-1.0000000000000004</v>
      </c>
      <c r="AU262" s="17">
        <v>-1.0000000000000004</v>
      </c>
      <c r="AV262" s="17">
        <v>0.58859824613388445</v>
      </c>
      <c r="AW262" s="17">
        <v>66.304867414733351</v>
      </c>
      <c r="AX262" s="17">
        <v>69.184024797790102</v>
      </c>
      <c r="AY262" s="17">
        <v>1.378801764891476E-2</v>
      </c>
      <c r="AZ262" s="17">
        <v>-28.008753251953401</v>
      </c>
      <c r="BA262" s="22">
        <v>1506.970925027915</v>
      </c>
      <c r="CU262" t="e">
        <v>#N/A</v>
      </c>
      <c r="CV262" t="e">
        <v>#N/A</v>
      </c>
    </row>
    <row r="263" spans="1:100" x14ac:dyDescent="0.25">
      <c r="A263">
        <v>663</v>
      </c>
      <c r="B263" t="s">
        <v>493</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1477.3245697837399</v>
      </c>
      <c r="CU263" t="e">
        <v>#N/A</v>
      </c>
      <c r="CV263" t="e">
        <v>#N/A</v>
      </c>
    </row>
    <row r="264" spans="1:100" x14ac:dyDescent="0.25">
      <c r="A264">
        <v>668</v>
      </c>
      <c r="B264" t="s">
        <v>700</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701</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702</v>
      </c>
      <c r="C266" s="22">
        <v>3</v>
      </c>
      <c r="D266" s="17">
        <v>1.918153906854617</v>
      </c>
      <c r="E266" s="17">
        <v>0.1328511982073573</v>
      </c>
      <c r="F266" s="17">
        <v>0.19762795018375151</v>
      </c>
      <c r="G266" s="17">
        <v>0.2704221657905797</v>
      </c>
      <c r="H266" s="17">
        <v>-0.19033558892139321</v>
      </c>
      <c r="I266" s="17">
        <v>0</v>
      </c>
      <c r="J266" s="17">
        <v>-11.420135335283589</v>
      </c>
      <c r="K266" s="17">
        <v>-0.19033558892139321</v>
      </c>
      <c r="L266" s="17">
        <v>-1.0000000000000013</v>
      </c>
      <c r="M266" s="17">
        <v>-1.0000000000000013</v>
      </c>
      <c r="N266" s="17">
        <v>-3.8067117784278617</v>
      </c>
      <c r="O266" s="17">
        <v>-9.23155926263839</v>
      </c>
      <c r="P266" s="17">
        <v>4.284691340445459</v>
      </c>
      <c r="Q266" s="17">
        <v>0.72080662371333015</v>
      </c>
      <c r="R266" s="17">
        <v>0.56304992126973941</v>
      </c>
      <c r="S266" s="17">
        <v>0.33333333333333381</v>
      </c>
      <c r="T266" s="17">
        <v>0.34418741105157791</v>
      </c>
      <c r="U266" s="17">
        <v>0.23335037368466099</v>
      </c>
      <c r="V266" s="17">
        <v>-9.6314894952857985E-3</v>
      </c>
      <c r="W266" s="17">
        <v>43.663008699827188</v>
      </c>
      <c r="X266" s="17">
        <v>1.7543229687914772</v>
      </c>
      <c r="Y266" s="17">
        <v>-1.0000000000000013</v>
      </c>
      <c r="Z266" s="17">
        <v>-1.0000000000000013</v>
      </c>
      <c r="AA266" s="17">
        <v>29.50712181998227</v>
      </c>
      <c r="AB266" s="17">
        <v>4.0371262248174791E-2</v>
      </c>
      <c r="AC266" s="17">
        <v>-0.22349465480294436</v>
      </c>
      <c r="AD266" s="17">
        <v>-0.11125534346752403</v>
      </c>
      <c r="AE266" s="17">
        <v>-14.71893680111468</v>
      </c>
      <c r="AF266" s="17">
        <v>0</v>
      </c>
      <c r="AG266" s="17">
        <v>-1.0000000000000013</v>
      </c>
      <c r="AH266" s="17">
        <v>-1.0000000000000013</v>
      </c>
      <c r="AI266" s="17">
        <v>7.4498322986778463E-3</v>
      </c>
      <c r="AJ266" s="17">
        <v>-9.6314894952857985E-3</v>
      </c>
      <c r="AK266" s="17">
        <v>6.1565799340031771E-2</v>
      </c>
      <c r="AL266" s="17">
        <v>3.6619451633324293E-2</v>
      </c>
      <c r="AM266" s="17">
        <v>0.90806648567673365</v>
      </c>
      <c r="AN266" s="17">
        <v>-0.26938572289414237</v>
      </c>
      <c r="AO266" s="17">
        <v>23.009491138618504</v>
      </c>
      <c r="AP266" s="17">
        <v>-6.5515458141869365</v>
      </c>
      <c r="AQ266" s="17">
        <v>32.242873364543634</v>
      </c>
      <c r="AR266" s="17">
        <v>0.90123962857428641</v>
      </c>
      <c r="AS266" s="17">
        <v>1.5639873798700845</v>
      </c>
      <c r="AT266" s="17">
        <v>-1.0000000000000013</v>
      </c>
      <c r="AU266" s="17">
        <v>-1.0000000000000013</v>
      </c>
      <c r="AV266" s="17">
        <v>0.83347208706031972</v>
      </c>
      <c r="AW266" s="17">
        <v>13.724016743156907</v>
      </c>
      <c r="AX266" s="17">
        <v>12.909864439601909</v>
      </c>
      <c r="AY266" s="17">
        <v>-0.38334010347043312</v>
      </c>
      <c r="AZ266" s="17">
        <v>-105.98804224504924</v>
      </c>
      <c r="BA266" s="22">
        <v>1317.9480149379835</v>
      </c>
      <c r="CU266" t="e">
        <v>#N/A</v>
      </c>
      <c r="CV266" t="e">
        <v>#N/A</v>
      </c>
    </row>
    <row r="267" spans="1:100" x14ac:dyDescent="0.25">
      <c r="A267">
        <v>686</v>
      </c>
      <c r="B267" t="s">
        <v>703</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1455.0338488837672</v>
      </c>
      <c r="CU267" t="e">
        <v>#N/A</v>
      </c>
      <c r="CV267" t="e">
        <v>#N/A</v>
      </c>
    </row>
    <row r="268" spans="1:100" x14ac:dyDescent="0.25">
      <c r="A268">
        <v>687</v>
      </c>
      <c r="B268" t="s">
        <v>704</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705</v>
      </c>
      <c r="C269" s="22">
        <v>3</v>
      </c>
      <c r="D269" s="17">
        <v>5.5239111803942418</v>
      </c>
      <c r="E269" s="17">
        <v>-0.14601093867765186</v>
      </c>
      <c r="F269" s="17">
        <v>-0.74977492610342489</v>
      </c>
      <c r="G269" s="17">
        <v>-0.79543774528415168</v>
      </c>
      <c r="H269" s="17">
        <v>0.40082295894676684</v>
      </c>
      <c r="I269" s="17">
        <v>-1.0654686585759025E-2</v>
      </c>
      <c r="J269" s="17">
        <v>23.41009634166047</v>
      </c>
      <c r="K269" s="17">
        <v>0.39016827236100776</v>
      </c>
      <c r="L269" s="17">
        <v>-1.0000000000000004</v>
      </c>
      <c r="M269" s="17">
        <v>-1.0000000000000004</v>
      </c>
      <c r="N269" s="17">
        <v>7.8033654472201537</v>
      </c>
      <c r="O269" s="17">
        <v>28.138569776770542</v>
      </c>
      <c r="P269" s="17">
        <v>-0.25937961999187342</v>
      </c>
      <c r="Q269" s="17">
        <v>6.4143956175132901</v>
      </c>
      <c r="R269" s="17">
        <v>1.9507434910024979</v>
      </c>
      <c r="S269" s="17">
        <v>0.33333333333333348</v>
      </c>
      <c r="T269" s="17">
        <v>0.33333333333333348</v>
      </c>
      <c r="U269" s="17">
        <v>0.26255715386355782</v>
      </c>
      <c r="V269" s="17">
        <v>6.8155655658728304E-2</v>
      </c>
      <c r="W269" s="17">
        <v>24.28844815311782</v>
      </c>
      <c r="X269" s="17">
        <v>1.7356609437122617</v>
      </c>
      <c r="Y269" s="17">
        <v>-1.0000000000000004</v>
      </c>
      <c r="Z269" s="17">
        <v>-1.0000000000000004</v>
      </c>
      <c r="AA269" s="17">
        <v>42.539723349364571</v>
      </c>
      <c r="AB269" s="17">
        <v>-0.22170527624270084</v>
      </c>
      <c r="AC269" s="17">
        <v>0.38591504277600186</v>
      </c>
      <c r="AD269" s="17">
        <v>0.16180086757158349</v>
      </c>
      <c r="AE269" s="17">
        <v>16.300531705244229</v>
      </c>
      <c r="AF269" s="17">
        <v>0.22222222222222221</v>
      </c>
      <c r="AG269" s="17">
        <v>-1.0000000000000004</v>
      </c>
      <c r="AH269" s="17">
        <v>-1.0000000000000004</v>
      </c>
      <c r="AI269" s="17">
        <v>1.6117169679128268E-2</v>
      </c>
      <c r="AJ269" s="17">
        <v>6.8155655658728304E-2</v>
      </c>
      <c r="AK269" s="17">
        <v>-0.17329949222162266</v>
      </c>
      <c r="AL269" s="17">
        <v>0.14955056118025023</v>
      </c>
      <c r="AM269" s="17">
        <v>-9.2819724461864733E-2</v>
      </c>
      <c r="AN269" s="17">
        <v>0.32902560793406183</v>
      </c>
      <c r="AO269" s="17">
        <v>-3.1869905726547327</v>
      </c>
      <c r="AP269" s="17">
        <v>8.9733930042527934</v>
      </c>
      <c r="AQ269" s="17">
        <v>47.698544494778297</v>
      </c>
      <c r="AR269" s="17">
        <v>0.99737947618895351</v>
      </c>
      <c r="AS269" s="17">
        <v>2.1258292160732686</v>
      </c>
      <c r="AT269" s="17">
        <v>-1.0000000000000004</v>
      </c>
      <c r="AU269" s="17">
        <v>-1.0000000000000004</v>
      </c>
      <c r="AV269" s="17">
        <v>1.1553057457183462</v>
      </c>
      <c r="AW269" s="17">
        <v>79.651686130387915</v>
      </c>
      <c r="AX269" s="17">
        <v>86.789595089843303</v>
      </c>
      <c r="AY269" s="17">
        <v>0.28319095556038409</v>
      </c>
      <c r="AZ269" s="17">
        <v>2.3068358830355948</v>
      </c>
      <c r="BA269" s="22">
        <v>1413.1235580757966</v>
      </c>
      <c r="CU269" t="e">
        <v>#N/A</v>
      </c>
      <c r="CV269" t="e">
        <v>#N/A</v>
      </c>
    </row>
    <row r="270" spans="1:100" x14ac:dyDescent="0.25">
      <c r="A270">
        <v>692</v>
      </c>
      <c r="B270" t="s">
        <v>706</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707</v>
      </c>
      <c r="C271" s="22">
        <v>3</v>
      </c>
      <c r="D271" s="17">
        <v>5.0827214184129996</v>
      </c>
      <c r="E271" s="17">
        <v>7.7744483967649589E-2</v>
      </c>
      <c r="F271" s="17">
        <v>0.45757086798323932</v>
      </c>
      <c r="G271" s="17">
        <v>0.45757086798323932</v>
      </c>
      <c r="H271" s="17">
        <v>0.7327504483939441</v>
      </c>
      <c r="I271" s="17">
        <v>0</v>
      </c>
      <c r="J271" s="17">
        <v>43.965026903636655</v>
      </c>
      <c r="K271" s="17">
        <v>0.7327504483939441</v>
      </c>
      <c r="L271" s="17">
        <v>-1.0000000000000007</v>
      </c>
      <c r="M271" s="17">
        <v>-1.0000000000000007</v>
      </c>
      <c r="N271" s="17">
        <v>14.655008967878882</v>
      </c>
      <c r="O271" s="17">
        <v>49.505319190032893</v>
      </c>
      <c r="P271" s="17">
        <v>-0.12384702263311442</v>
      </c>
      <c r="Q271" s="17">
        <v>-2.7047515952717411</v>
      </c>
      <c r="R271" s="17">
        <v>-0.90669223453408843</v>
      </c>
      <c r="S271" s="17">
        <v>0.3333333333333337</v>
      </c>
      <c r="T271" s="17">
        <v>0.38756084511775346</v>
      </c>
      <c r="U271" s="17">
        <v>0.60839627082959047</v>
      </c>
      <c r="V271" s="17">
        <v>0.16900955908247706</v>
      </c>
      <c r="W271" s="17">
        <v>30.621982398768424</v>
      </c>
      <c r="X271" s="17">
        <v>3.4654527325276483</v>
      </c>
      <c r="Y271" s="17">
        <v>-1.0000000000000007</v>
      </c>
      <c r="Z271" s="17">
        <v>-1.0000000000000007</v>
      </c>
      <c r="AA271" s="17">
        <v>62.317284477609299</v>
      </c>
      <c r="AB271" s="17">
        <v>0.30603061233599704</v>
      </c>
      <c r="AC271" s="17">
        <v>3.8709983855269331E-2</v>
      </c>
      <c r="AD271" s="17">
        <v>0.30729929007623263</v>
      </c>
      <c r="AE271" s="17">
        <v>32.601994313374959</v>
      </c>
      <c r="AF271" s="17">
        <v>0.66666666666666663</v>
      </c>
      <c r="AG271" s="17">
        <v>-1.0000000000000007</v>
      </c>
      <c r="AH271" s="17">
        <v>-1.0000000000000007</v>
      </c>
      <c r="AI271" s="17">
        <v>7.6226967939249199E-2</v>
      </c>
      <c r="AJ271" s="17">
        <v>0.16900955908247706</v>
      </c>
      <c r="AK271" s="17">
        <v>0.68167838490299293</v>
      </c>
      <c r="AL271" s="17">
        <v>0.78319024500019829</v>
      </c>
      <c r="AM271" s="17">
        <v>1.8207144343662732E-3</v>
      </c>
      <c r="AN271" s="17">
        <v>0.21925661747958208</v>
      </c>
      <c r="AO271" s="17">
        <v>3.4539097853741216</v>
      </c>
      <c r="AP271" s="17">
        <v>9.3973666619905423</v>
      </c>
      <c r="AQ271" s="17">
        <v>74.587009302405065</v>
      </c>
      <c r="AR271" s="17">
        <v>1.4983000083631552</v>
      </c>
      <c r="AS271" s="17">
        <v>4.1982031809215927</v>
      </c>
      <c r="AT271" s="17">
        <v>-1.0000000000000007</v>
      </c>
      <c r="AU271" s="17">
        <v>-1.0000000000000007</v>
      </c>
      <c r="AV271" s="17">
        <v>-0.44912136655084911</v>
      </c>
      <c r="AW271" s="17">
        <v>121.21997032963274</v>
      </c>
      <c r="AX271" s="17">
        <v>139.64546559666539</v>
      </c>
      <c r="AY271" s="17">
        <v>0.33698455235083963</v>
      </c>
      <c r="AZ271" s="17">
        <v>66.275506052013228</v>
      </c>
      <c r="BA271" s="22">
        <v>1625.9295959113749</v>
      </c>
      <c r="CU271" t="e">
        <v>#N/A</v>
      </c>
      <c r="CV271" t="e">
        <v>#N/A</v>
      </c>
    </row>
    <row r="272" spans="1:100" x14ac:dyDescent="0.25">
      <c r="A272">
        <v>695</v>
      </c>
      <c r="B272" t="s">
        <v>708</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709</v>
      </c>
      <c r="C273" s="22">
        <v>3</v>
      </c>
      <c r="D273" s="17">
        <v>4.6215288385638331</v>
      </c>
      <c r="E273" s="17">
        <v>-5.7061536592556535E-2</v>
      </c>
      <c r="F273" s="17">
        <v>-0.14595420149701147</v>
      </c>
      <c r="G273" s="17">
        <v>-0.14595420149701147</v>
      </c>
      <c r="H273" s="17">
        <v>0.63298048447345556</v>
      </c>
      <c r="I273" s="17">
        <v>9.0088960361344519E-3</v>
      </c>
      <c r="J273" s="17">
        <v>38.519362830575403</v>
      </c>
      <c r="K273" s="17">
        <v>0.64198938050958987</v>
      </c>
      <c r="L273" s="17">
        <v>-0.99999999999999822</v>
      </c>
      <c r="M273" s="17">
        <v>-0.99999999999999822</v>
      </c>
      <c r="N273" s="17">
        <v>12.839787610191806</v>
      </c>
      <c r="O273" s="17">
        <v>42.994937467642217</v>
      </c>
      <c r="P273" s="17">
        <v>-1.9889741829857848</v>
      </c>
      <c r="Q273" s="17">
        <v>-2.6482439673448308</v>
      </c>
      <c r="R273" s="17">
        <v>-1.1409433168257135</v>
      </c>
      <c r="S273" s="17">
        <v>0.33193116827081848</v>
      </c>
      <c r="T273" s="17">
        <v>0.33193116827081848</v>
      </c>
      <c r="U273" s="17">
        <v>0.375005566281292</v>
      </c>
      <c r="V273" s="17">
        <v>-0.10171820303504288</v>
      </c>
      <c r="W273" s="17">
        <v>11.806412771131823</v>
      </c>
      <c r="X273" s="17">
        <v>0.91018383788444202</v>
      </c>
      <c r="Y273" s="17">
        <v>-0.99999999999999822</v>
      </c>
      <c r="Z273" s="17">
        <v>-0.99999999999999822</v>
      </c>
      <c r="AA273" s="17">
        <v>45.655892218781361</v>
      </c>
      <c r="AB273" s="17">
        <v>0.15944989813253332</v>
      </c>
      <c r="AC273" s="17">
        <v>0.27231759575635556</v>
      </c>
      <c r="AD273" s="17">
        <v>0.26804096140061634</v>
      </c>
      <c r="AE273" s="17">
        <v>34.990422764475262</v>
      </c>
      <c r="AF273" s="17">
        <v>0.875</v>
      </c>
      <c r="AG273" s="17">
        <v>-0.99999999999999822</v>
      </c>
      <c r="AH273" s="17">
        <v>-0.99999999999999822</v>
      </c>
      <c r="AI273" s="17">
        <v>4.050098191350375E-2</v>
      </c>
      <c r="AJ273" s="17">
        <v>-0.10171820303504288</v>
      </c>
      <c r="AK273" s="17">
        <v>0.32086786509386517</v>
      </c>
      <c r="AL273" s="17">
        <v>-0.26037933081683257</v>
      </c>
      <c r="AM273" s="17">
        <v>1.9727646449672873E-2</v>
      </c>
      <c r="AN273" s="17">
        <v>0.20014443191617254</v>
      </c>
      <c r="AO273" s="17">
        <v>2.0975304867111486</v>
      </c>
      <c r="AP273" s="17">
        <v>3.7017141438201508</v>
      </c>
      <c r="AQ273" s="17">
        <v>50.325775601707242</v>
      </c>
      <c r="AR273" s="17">
        <v>0.9371496997878862</v>
      </c>
      <c r="AS273" s="17">
        <v>1.5521732183940318</v>
      </c>
      <c r="AT273" s="17">
        <v>-0.99999999999999822</v>
      </c>
      <c r="AU273" s="17">
        <v>-0.99999999999999822</v>
      </c>
      <c r="AV273" s="17">
        <v>-1.2868975183227249</v>
      </c>
      <c r="AW273" s="17">
        <v>92.352543830243775</v>
      </c>
      <c r="AX273" s="17">
        <v>82.990743165009491</v>
      </c>
      <c r="AY273" s="17">
        <v>-0.14397148675952895</v>
      </c>
      <c r="AZ273" s="17">
        <v>-32.294729618892219</v>
      </c>
      <c r="BA273" s="22">
        <v>1524.2673565600414</v>
      </c>
      <c r="CU273" t="e">
        <v>#N/A</v>
      </c>
      <c r="CV273" t="e">
        <v>#N/A</v>
      </c>
    </row>
    <row r="274" spans="1:100" x14ac:dyDescent="0.25">
      <c r="A274">
        <v>698</v>
      </c>
      <c r="B274" t="s">
        <v>710</v>
      </c>
      <c r="C274" s="22">
        <v>3</v>
      </c>
      <c r="D274" s="17">
        <v>5.3031052887800074</v>
      </c>
      <c r="E274" s="17">
        <v>0</v>
      </c>
      <c r="F274" s="17">
        <v>-0.34244157958745258</v>
      </c>
      <c r="G274" s="17">
        <v>-0.34244157958745258</v>
      </c>
      <c r="H274" s="17">
        <v>0.11712312566593597</v>
      </c>
      <c r="I274" s="17">
        <v>0</v>
      </c>
      <c r="J274" s="17">
        <v>7.0273875399561643</v>
      </c>
      <c r="K274" s="17">
        <v>0.11712312566593597</v>
      </c>
      <c r="L274" s="17">
        <v>-1.0000000000000016</v>
      </c>
      <c r="M274" s="17">
        <v>-1.0000000000000016</v>
      </c>
      <c r="N274" s="17">
        <v>2.3424625133187211</v>
      </c>
      <c r="O274" s="17">
        <v>11.988051249148718</v>
      </c>
      <c r="P274" s="17">
        <v>-0.23430173457572209</v>
      </c>
      <c r="Q274" s="17">
        <v>-0.50080328361145354</v>
      </c>
      <c r="R274" s="17">
        <v>-0.13248267257607493</v>
      </c>
      <c r="S274" s="17">
        <v>0.33333333333333381</v>
      </c>
      <c r="T274" s="17">
        <v>0.28236258025513078</v>
      </c>
      <c r="U274" s="17">
        <v>0.44506027325075886</v>
      </c>
      <c r="V274" s="17">
        <v>-1.2632738261397675E-2</v>
      </c>
      <c r="W274" s="17">
        <v>37.240012916475578</v>
      </c>
      <c r="X274" s="17">
        <v>2.1287632725627259</v>
      </c>
      <c r="Y274" s="17">
        <v>-1.0000000000000016</v>
      </c>
      <c r="Z274" s="17">
        <v>-1.0000000000000016</v>
      </c>
      <c r="AA274" s="17">
        <v>78.86854667556743</v>
      </c>
      <c r="AB274" s="17">
        <v>0.34686206530251662</v>
      </c>
      <c r="AC274" s="17">
        <v>0.26121751920541253</v>
      </c>
      <c r="AD274" s="17">
        <v>0.2271407441254284</v>
      </c>
      <c r="AE274" s="17">
        <v>41.76101643166789</v>
      </c>
      <c r="AF274" s="17">
        <v>0.6875</v>
      </c>
      <c r="AG274" s="17">
        <v>-1.0000000000000016</v>
      </c>
      <c r="AH274" s="17">
        <v>-1.0000000000000016</v>
      </c>
      <c r="AI274" s="17">
        <v>-1.9229285389192042E-2</v>
      </c>
      <c r="AJ274" s="17">
        <v>-1.2632738261397675E-2</v>
      </c>
      <c r="AK274" s="17">
        <v>0.13873544068278953</v>
      </c>
      <c r="AL274" s="17">
        <v>0.2821389019205085</v>
      </c>
      <c r="AM274" s="17">
        <v>0.28344770632417854</v>
      </c>
      <c r="AN274" s="17">
        <v>0.13226207529015285</v>
      </c>
      <c r="AO274" s="17">
        <v>7.779869861518411</v>
      </c>
      <c r="AP274" s="17">
        <v>4.7172463918563619</v>
      </c>
      <c r="AQ274" s="17">
        <v>44.267400456431773</v>
      </c>
      <c r="AR274" s="17">
        <v>1.0481234485778264</v>
      </c>
      <c r="AS274" s="17">
        <v>2.2458863982286621</v>
      </c>
      <c r="AT274" s="17">
        <v>-1.0000000000000016</v>
      </c>
      <c r="AU274" s="17">
        <v>-1.0000000000000016</v>
      </c>
      <c r="AV274" s="17">
        <v>-0.47492425216352768</v>
      </c>
      <c r="AW274" s="17">
        <v>95.573844316572561</v>
      </c>
      <c r="AX274" s="17">
        <v>93.925984782648925</v>
      </c>
      <c r="AY274" s="17">
        <v>0.26828744473892124</v>
      </c>
      <c r="AZ274" s="17">
        <v>7.9050947275144656</v>
      </c>
      <c r="BA274" s="22">
        <v>1502.3719300954863</v>
      </c>
      <c r="CU274" t="e">
        <v>#N/A</v>
      </c>
      <c r="CV274" t="e">
        <v>#N/A</v>
      </c>
    </row>
    <row r="275" spans="1:100" x14ac:dyDescent="0.25">
      <c r="A275">
        <v>701</v>
      </c>
      <c r="B275" t="s">
        <v>711</v>
      </c>
      <c r="C275" s="22">
        <v>3</v>
      </c>
      <c r="D275" s="17">
        <v>5.5914933178010795</v>
      </c>
      <c r="E275" s="17">
        <v>-6.3035356846477666E-2</v>
      </c>
      <c r="F275" s="17">
        <v>0.1335064965231991</v>
      </c>
      <c r="G275" s="17">
        <v>0.11595411957956391</v>
      </c>
      <c r="H275" s="17">
        <v>0.31859861923455607</v>
      </c>
      <c r="I275" s="17">
        <v>0</v>
      </c>
      <c r="J275" s="17">
        <v>19.115917154073355</v>
      </c>
      <c r="K275" s="17">
        <v>0.31859861923455607</v>
      </c>
      <c r="L275" s="17">
        <v>-1.0000000000000027</v>
      </c>
      <c r="M275" s="17">
        <v>-1.0000000000000027</v>
      </c>
      <c r="N275" s="17">
        <v>6.3719723846911247</v>
      </c>
      <c r="O275" s="17">
        <v>24.823364591454006</v>
      </c>
      <c r="P275" s="17">
        <v>-1.155938424366278</v>
      </c>
      <c r="Q275" s="17">
        <v>1.2949934828954284</v>
      </c>
      <c r="R275" s="17">
        <v>0.13579658302605946</v>
      </c>
      <c r="S275" s="17">
        <v>0.33333333333333404</v>
      </c>
      <c r="T275" s="17">
        <v>0.35853700642467734</v>
      </c>
      <c r="U275" s="17">
        <v>0.37226310751756336</v>
      </c>
      <c r="V275" s="17">
        <v>0.16459596338915936</v>
      </c>
      <c r="W275" s="17">
        <v>36.405231657207153</v>
      </c>
      <c r="X275" s="17">
        <v>2.8751036040200106</v>
      </c>
      <c r="Y275" s="17">
        <v>-1.0000000000000027</v>
      </c>
      <c r="Z275" s="17">
        <v>-1.0000000000000027</v>
      </c>
      <c r="AA275" s="17">
        <v>78.847053275383686</v>
      </c>
      <c r="AB275" s="17">
        <v>0.32135994136951179</v>
      </c>
      <c r="AC275" s="17">
        <v>0.34024664027775114</v>
      </c>
      <c r="AD275" s="17">
        <v>0.18451391905574679</v>
      </c>
      <c r="AE275" s="17">
        <v>42.306025035150491</v>
      </c>
      <c r="AF275" s="17">
        <v>1</v>
      </c>
      <c r="AG275" s="17">
        <v>-1.0000000000000027</v>
      </c>
      <c r="AH275" s="17">
        <v>-1.0000000000000027</v>
      </c>
      <c r="AI275" s="17">
        <v>5.4098219625831799E-2</v>
      </c>
      <c r="AJ275" s="17">
        <v>0.16459596338915936</v>
      </c>
      <c r="AK275" s="17">
        <v>-1.3326352782739102E-2</v>
      </c>
      <c r="AL275" s="17">
        <v>-0.10460669184063946</v>
      </c>
      <c r="AM275" s="17">
        <v>-1.3653112038737591E-4</v>
      </c>
      <c r="AN275" s="17">
        <v>-0.20253108331666303</v>
      </c>
      <c r="AO275" s="17">
        <v>-7.0045041923381068E-2</v>
      </c>
      <c r="AP275" s="17">
        <v>-5.586310542119775</v>
      </c>
      <c r="AQ275" s="17">
        <v>55.521148811280497</v>
      </c>
      <c r="AR275" s="17">
        <v>1.2287294106647353</v>
      </c>
      <c r="AS275" s="17">
        <v>3.1937022232545647</v>
      </c>
      <c r="AT275" s="17">
        <v>-1.0000000000000027</v>
      </c>
      <c r="AU275" s="17">
        <v>-1.0000000000000027</v>
      </c>
      <c r="AV275" s="17">
        <v>0.25175070260562354</v>
      </c>
      <c r="AW275" s="17">
        <v>98.084107324717891</v>
      </c>
      <c r="AX275" s="17">
        <v>115.62566805615053</v>
      </c>
      <c r="AY275" s="17">
        <v>0.15471485496958995</v>
      </c>
      <c r="AZ275" s="17">
        <v>12.790169744334818</v>
      </c>
      <c r="BA275" s="22">
        <v>1569.7351998084418</v>
      </c>
      <c r="CU275" t="e">
        <v>#N/A</v>
      </c>
      <c r="CV275" t="e">
        <v>#N/A</v>
      </c>
    </row>
    <row r="276" spans="1:100" x14ac:dyDescent="0.25">
      <c r="A276">
        <v>702</v>
      </c>
      <c r="B276" t="s">
        <v>712</v>
      </c>
      <c r="C276" s="22">
        <v>3</v>
      </c>
      <c r="D276" s="17">
        <v>5.3273716799675954</v>
      </c>
      <c r="E276" s="17">
        <v>-8.0824426219362394E-2</v>
      </c>
      <c r="F276" s="17">
        <v>0.72452265485839062</v>
      </c>
      <c r="G276" s="17">
        <v>0.69758117945193654</v>
      </c>
      <c r="H276" s="17">
        <v>0.28511443137295067</v>
      </c>
      <c r="I276" s="17">
        <v>0</v>
      </c>
      <c r="J276" s="17">
        <v>17.106865882377051</v>
      </c>
      <c r="K276" s="17">
        <v>0.28511443137295067</v>
      </c>
      <c r="L276" s="17">
        <v>-0.99999999999999967</v>
      </c>
      <c r="M276" s="17">
        <v>-0.99999999999999967</v>
      </c>
      <c r="N276" s="17">
        <v>5.7022886274590165</v>
      </c>
      <c r="O276" s="17">
        <v>23.131818741796568</v>
      </c>
      <c r="P276" s="17">
        <v>0.82991570789711211</v>
      </c>
      <c r="Q276" s="17">
        <v>2.0288469895520511</v>
      </c>
      <c r="R276" s="17">
        <v>0.84282517029179171</v>
      </c>
      <c r="S276" s="17">
        <v>0.33333333333333315</v>
      </c>
      <c r="T276" s="17">
        <v>0.40537796985043612</v>
      </c>
      <c r="U276" s="17">
        <v>1.9071685484274691E-2</v>
      </c>
      <c r="V276" s="17">
        <v>1.1620986130113364E-4</v>
      </c>
      <c r="W276" s="17">
        <v>18.911390686255775</v>
      </c>
      <c r="X276" s="17">
        <v>0.605166468653768</v>
      </c>
      <c r="Y276" s="17">
        <v>-0.99999999999999967</v>
      </c>
      <c r="Z276" s="17">
        <v>-0.99999999999999967</v>
      </c>
      <c r="AA276" s="17">
        <v>40.064395336218027</v>
      </c>
      <c r="AB276" s="17">
        <v>-0.18800613958305398</v>
      </c>
      <c r="AC276" s="17">
        <v>0.1990800484791708</v>
      </c>
      <c r="AD276" s="17">
        <v>0.39512968069729248</v>
      </c>
      <c r="AE276" s="17">
        <v>20.310179479670467</v>
      </c>
      <c r="AF276" s="17">
        <v>0.66666666666666663</v>
      </c>
      <c r="AG276" s="17">
        <v>-0.99999999999999967</v>
      </c>
      <c r="AH276" s="17">
        <v>-0.99999999999999967</v>
      </c>
      <c r="AI276" s="17">
        <v>7.6888269737688225E-2</v>
      </c>
      <c r="AJ276" s="17">
        <v>1.1620986130113364E-4</v>
      </c>
      <c r="AK276" s="17">
        <v>-8.4382698543697919E-3</v>
      </c>
      <c r="AL276" s="17">
        <v>0.13658203829256765</v>
      </c>
      <c r="AM276" s="17">
        <v>0.11519092544000324</v>
      </c>
      <c r="AN276" s="17">
        <v>0.29513319655644754</v>
      </c>
      <c r="AO276" s="17">
        <v>2.8375817867282302</v>
      </c>
      <c r="AP276" s="17">
        <v>8.0612401053740257</v>
      </c>
      <c r="AQ276" s="17">
        <v>36.018256568632843</v>
      </c>
      <c r="AR276" s="17">
        <v>0.7578991985293454</v>
      </c>
      <c r="AS276" s="17">
        <v>0.89028090002671945</v>
      </c>
      <c r="AT276" s="17">
        <v>-0.99999999999999967</v>
      </c>
      <c r="AU276" s="17">
        <v>-0.99999999999999967</v>
      </c>
      <c r="AV276" s="17">
        <v>1.5404063497437286</v>
      </c>
      <c r="AW276" s="17">
        <v>71.25745418338866</v>
      </c>
      <c r="AX276" s="17">
        <v>72.806840564272548</v>
      </c>
      <c r="AY276" s="17">
        <v>0.2045125317741471</v>
      </c>
      <c r="AZ276" s="17">
        <v>15.766666300357802</v>
      </c>
      <c r="BA276" s="22">
        <v>1543.3896814878501</v>
      </c>
      <c r="CU276" t="e">
        <v>#N/A</v>
      </c>
      <c r="CV276" t="e">
        <v>#N/A</v>
      </c>
    </row>
    <row r="277" spans="1:100" x14ac:dyDescent="0.25">
      <c r="A277">
        <v>703</v>
      </c>
      <c r="B277" t="s">
        <v>713</v>
      </c>
      <c r="C277" s="22">
        <v>3</v>
      </c>
      <c r="D277" s="17">
        <v>5.2313389191575483</v>
      </c>
      <c r="E277" s="17">
        <v>5.6322527438222428E-2</v>
      </c>
      <c r="F277" s="17">
        <v>-1.6415795157494209E-2</v>
      </c>
      <c r="G277" s="17">
        <v>9.7465231982271153E-3</v>
      </c>
      <c r="H277" s="17">
        <v>0.35451748426262303</v>
      </c>
      <c r="I277" s="17">
        <v>0</v>
      </c>
      <c r="J277" s="17">
        <v>21.271049055757388</v>
      </c>
      <c r="K277" s="17">
        <v>0.35451748426262303</v>
      </c>
      <c r="L277" s="17">
        <v>-1.0000000000000009</v>
      </c>
      <c r="M277" s="17">
        <v>-1.0000000000000009</v>
      </c>
      <c r="N277" s="17">
        <v>7.0903496852524608</v>
      </c>
      <c r="O277" s="17">
        <v>26.512134498113173</v>
      </c>
      <c r="P277" s="17">
        <v>-9.6730722329902066E-3</v>
      </c>
      <c r="Q277" s="17">
        <v>-0.42069708492416052</v>
      </c>
      <c r="R277" s="17">
        <v>-0.25663409824139399</v>
      </c>
      <c r="S277" s="17">
        <v>0.33333333333333331</v>
      </c>
      <c r="T277" s="17">
        <v>0.33248011174041053</v>
      </c>
      <c r="U277" s="17">
        <v>0.31084095556160901</v>
      </c>
      <c r="V277" s="17">
        <v>-3.7375974380505373E-3</v>
      </c>
      <c r="W277" s="17">
        <v>24.735972757387191</v>
      </c>
      <c r="X277" s="17">
        <v>1.531380976836332</v>
      </c>
      <c r="Y277" s="17">
        <v>-1.0000000000000009</v>
      </c>
      <c r="Z277" s="17">
        <v>-1.0000000000000009</v>
      </c>
      <c r="AA277" s="17">
        <v>51.419863414462753</v>
      </c>
      <c r="AB277" s="17">
        <v>2.5113520701579371E-2</v>
      </c>
      <c r="AC277" s="17">
        <v>0.353417306996828</v>
      </c>
      <c r="AD277" s="17">
        <v>0.16027966740793181</v>
      </c>
      <c r="AE277" s="17">
        <v>26.940524755316961</v>
      </c>
      <c r="AF277" s="17">
        <v>0.93333333333333335</v>
      </c>
      <c r="AG277" s="17">
        <v>-1.0000000000000009</v>
      </c>
      <c r="AH277" s="17">
        <v>-1.0000000000000009</v>
      </c>
      <c r="AI277" s="17">
        <v>0</v>
      </c>
      <c r="AJ277" s="17">
        <v>-3.7375974380505373E-3</v>
      </c>
      <c r="AK277" s="17">
        <v>0.19016655796984808</v>
      </c>
      <c r="AL277" s="17">
        <v>-9.2165854130160568E-2</v>
      </c>
      <c r="AM277" s="17">
        <v>8.7123536395152967E-2</v>
      </c>
      <c r="AN277" s="17">
        <v>-7.2912182985217441E-2</v>
      </c>
      <c r="AO277" s="17">
        <v>3.1289211997280657</v>
      </c>
      <c r="AP277" s="17">
        <v>-2.2836338452812392</v>
      </c>
      <c r="AQ277" s="17">
        <v>46.00702181314459</v>
      </c>
      <c r="AR277" s="17">
        <v>0.97291680319730323</v>
      </c>
      <c r="AS277" s="17">
        <v>1.8858984610989542</v>
      </c>
      <c r="AT277" s="17">
        <v>-1.0000000000000009</v>
      </c>
      <c r="AU277" s="17">
        <v>-1.0000000000000009</v>
      </c>
      <c r="AV277" s="17">
        <v>-0.24688757504316688</v>
      </c>
      <c r="AW277" s="17">
        <v>75.648364067294722</v>
      </c>
      <c r="AX277" s="17">
        <v>75.274604323489669</v>
      </c>
      <c r="AY277" s="17">
        <v>-9.0774564150934794E-2</v>
      </c>
      <c r="AZ277" s="17">
        <v>-17.362745338840657</v>
      </c>
      <c r="BA277" s="22">
        <v>1430.834023843275</v>
      </c>
      <c r="CU277" t="e">
        <v>#N/A</v>
      </c>
      <c r="CV277" t="e">
        <v>#N/A</v>
      </c>
    </row>
    <row r="278" spans="1:100" x14ac:dyDescent="0.25">
      <c r="A278">
        <v>704</v>
      </c>
      <c r="B278" t="s">
        <v>714</v>
      </c>
      <c r="C278" s="22">
        <v>3</v>
      </c>
      <c r="D278" s="17">
        <v>5.5406792553087403</v>
      </c>
      <c r="E278" s="17">
        <v>-2.4972842939207644E-2</v>
      </c>
      <c r="F278" s="17">
        <v>2.3909867070226309</v>
      </c>
      <c r="G278" s="17">
        <v>2.3909867070226309</v>
      </c>
      <c r="H278" s="17">
        <v>1.4159561206983811E-2</v>
      </c>
      <c r="I278" s="17">
        <v>-1.1361001274967853E-2</v>
      </c>
      <c r="J278" s="17">
        <v>0.16791359592095895</v>
      </c>
      <c r="K278" s="17">
        <v>2.7985599320160437E-3</v>
      </c>
      <c r="L278" s="17">
        <v>-1.0000000000000009</v>
      </c>
      <c r="M278" s="17">
        <v>-1.0000000000000009</v>
      </c>
      <c r="N278" s="17">
        <v>5.5971198640319512E-2</v>
      </c>
      <c r="O278" s="17">
        <v>8.0995795582523282</v>
      </c>
      <c r="P278" s="17">
        <v>-1.2624067011992159</v>
      </c>
      <c r="Q278" s="17">
        <v>3.6215186682881937</v>
      </c>
      <c r="R278" s="17">
        <v>1.1383992521567481</v>
      </c>
      <c r="S278" s="17">
        <v>0.32354615923814595</v>
      </c>
      <c r="T278" s="17">
        <v>0.32354615923814595</v>
      </c>
      <c r="U278" s="17">
        <v>0.24717109818172489</v>
      </c>
      <c r="V278" s="17">
        <v>0.3306365082483631</v>
      </c>
      <c r="W278" s="17">
        <v>48.884054598974544</v>
      </c>
      <c r="X278" s="17">
        <v>3.6070100266661651</v>
      </c>
      <c r="Y278" s="17">
        <v>-1.0000000000000009</v>
      </c>
      <c r="Z278" s="17">
        <v>-1.0000000000000009</v>
      </c>
      <c r="AA278" s="17">
        <v>78.619958010703513</v>
      </c>
      <c r="AB278" s="17">
        <v>0.18852484117857132</v>
      </c>
      <c r="AC278" s="17">
        <v>0.22991127835643566</v>
      </c>
      <c r="AD278" s="17">
        <v>0.15351396365643741</v>
      </c>
      <c r="AE278" s="17">
        <v>28.597504159572207</v>
      </c>
      <c r="AF278" s="17">
        <v>0.90909090909090906</v>
      </c>
      <c r="AG278" s="17">
        <v>-1.0000000000000009</v>
      </c>
      <c r="AH278" s="17">
        <v>-1.0000000000000009</v>
      </c>
      <c r="AI278" s="17">
        <v>6.227029103263354E-2</v>
      </c>
      <c r="AJ278" s="17">
        <v>0.3306365082483631</v>
      </c>
      <c r="AK278" s="17">
        <v>-0.22262504628099505</v>
      </c>
      <c r="AL278" s="17">
        <v>0.17658848083595369</v>
      </c>
      <c r="AM278" s="17">
        <v>-0.15710706533383706</v>
      </c>
      <c r="AN278" s="17">
        <v>4.0451812511325597E-2</v>
      </c>
      <c r="AO278" s="17">
        <v>-5.0408018647509047</v>
      </c>
      <c r="AP278" s="17">
        <v>1.8942377169629112</v>
      </c>
      <c r="AQ278" s="17">
        <v>49.051968194895537</v>
      </c>
      <c r="AR278" s="17">
        <v>1.2248999249063794</v>
      </c>
      <c r="AS278" s="17">
        <v>3.6098085865981822</v>
      </c>
      <c r="AT278" s="17">
        <v>-1.0000000000000009</v>
      </c>
      <c r="AU278" s="17">
        <v>-1.0000000000000009</v>
      </c>
      <c r="AV278" s="17">
        <v>3.5293859591793777</v>
      </c>
      <c r="AW278" s="17">
        <v>88.613775285918763</v>
      </c>
      <c r="AX278" s="17">
        <v>122.92283193140777</v>
      </c>
      <c r="AY278" s="17">
        <v>0.17605770806522233</v>
      </c>
      <c r="AZ278" s="17">
        <v>20.669688771864291</v>
      </c>
      <c r="BA278" s="22">
        <v>1507.1948301943778</v>
      </c>
      <c r="CU278" t="e">
        <v>#N/A</v>
      </c>
      <c r="CV278" t="e">
        <v>#N/A</v>
      </c>
    </row>
    <row r="279" spans="1:100" x14ac:dyDescent="0.25">
      <c r="A279">
        <v>706</v>
      </c>
      <c r="B279" t="s">
        <v>715</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716</v>
      </c>
      <c r="C280" s="22">
        <v>3</v>
      </c>
      <c r="D280" s="17">
        <v>4.2047921769359942</v>
      </c>
      <c r="E280" s="17">
        <v>0</v>
      </c>
      <c r="F280" s="17">
        <v>6.0418474515775158E-2</v>
      </c>
      <c r="G280" s="17">
        <v>6.0418474515775158E-2</v>
      </c>
      <c r="H280" s="17">
        <v>0.37485209566038458</v>
      </c>
      <c r="I280" s="17">
        <v>8.7952818955760625E-2</v>
      </c>
      <c r="J280" s="17">
        <v>27.768294876968696</v>
      </c>
      <c r="K280" s="17">
        <v>0.46280491461614526</v>
      </c>
      <c r="L280" s="17">
        <v>-1.0000000000000009</v>
      </c>
      <c r="M280" s="17">
        <v>-1.0000000000000009</v>
      </c>
      <c r="N280" s="17">
        <v>9.2560982923228998</v>
      </c>
      <c r="O280" s="17">
        <v>32.033505528420505</v>
      </c>
      <c r="P280" s="17">
        <v>-8.5683248099511777E-2</v>
      </c>
      <c r="Q280" s="17">
        <v>8.1796166103204602</v>
      </c>
      <c r="R280" s="17">
        <v>2.6234790498755931</v>
      </c>
      <c r="S280" s="17">
        <v>0.3333333333333337</v>
      </c>
      <c r="T280" s="17">
        <v>0.3333333333333337</v>
      </c>
      <c r="U280" s="17">
        <v>0.33446777598138122</v>
      </c>
      <c r="V280" s="17">
        <v>0.3371963911411488</v>
      </c>
      <c r="W280" s="17">
        <v>35.021036766922059</v>
      </c>
      <c r="X280" s="17">
        <v>3.5649112028229379</v>
      </c>
      <c r="Y280" s="17">
        <v>-1.0000000000000009</v>
      </c>
      <c r="Z280" s="17">
        <v>-1.0000000000000009</v>
      </c>
      <c r="AA280" s="17">
        <v>92.529184105185664</v>
      </c>
      <c r="AB280" s="17">
        <v>0.57339931036029923</v>
      </c>
      <c r="AC280" s="17">
        <v>0.19259383386139789</v>
      </c>
      <c r="AD280" s="17">
        <v>0.33170022154606243</v>
      </c>
      <c r="AE280" s="17">
        <v>54.88466828838795</v>
      </c>
      <c r="AF280" s="17">
        <v>0.91666666666666663</v>
      </c>
      <c r="AG280" s="17">
        <v>-1.0000000000000009</v>
      </c>
      <c r="AH280" s="17">
        <v>-1.0000000000000009</v>
      </c>
      <c r="AI280" s="17">
        <v>4.51677376487198E-3</v>
      </c>
      <c r="AJ280" s="17">
        <v>0.3371963911411488</v>
      </c>
      <c r="AK280" s="17">
        <v>5.1068301355451304E-2</v>
      </c>
      <c r="AL280" s="17">
        <v>0.30487756907529989</v>
      </c>
      <c r="AM280" s="17">
        <v>-0.1107005288259621</v>
      </c>
      <c r="AN280" s="17">
        <v>0.13824339508229253</v>
      </c>
      <c r="AO280" s="17">
        <v>-2.5121717138717958</v>
      </c>
      <c r="AP280" s="17">
        <v>4.9804727224338103</v>
      </c>
      <c r="AQ280" s="17">
        <v>62.789331643890776</v>
      </c>
      <c r="AR280" s="17">
        <v>1.338330833789197</v>
      </c>
      <c r="AS280" s="17">
        <v>4.0277161174390832</v>
      </c>
      <c r="AT280" s="17">
        <v>-1.0000000000000009</v>
      </c>
      <c r="AU280" s="17">
        <v>-1.0000000000000009</v>
      </c>
      <c r="AV280" s="17">
        <v>2.6838975243913672</v>
      </c>
      <c r="AW280" s="17">
        <v>129.54316235603986</v>
      </c>
      <c r="AX280" s="17">
        <v>163.35313694545215</v>
      </c>
      <c r="AY280" s="17">
        <v>0.39216043118623456</v>
      </c>
      <c r="AZ280" s="17">
        <v>8.6171659242703917</v>
      </c>
      <c r="BA280" s="22">
        <v>1558.602419906206</v>
      </c>
      <c r="CU280" t="e">
        <v>#N/A</v>
      </c>
      <c r="CV280" t="e">
        <v>#N/A</v>
      </c>
    </row>
    <row r="281" spans="1:100" x14ac:dyDescent="0.25">
      <c r="A281">
        <v>709</v>
      </c>
      <c r="B281" t="s">
        <v>717</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1395.1408372288547</v>
      </c>
      <c r="CU281" t="e">
        <v>#N/A</v>
      </c>
      <c r="CV281" t="e">
        <v>#N/A</v>
      </c>
    </row>
    <row r="282" spans="1:100" x14ac:dyDescent="0.25">
      <c r="A282">
        <v>714</v>
      </c>
      <c r="B282" t="s">
        <v>718</v>
      </c>
      <c r="C282" s="22">
        <v>3</v>
      </c>
      <c r="D282" s="17">
        <v>4.6258519392979602</v>
      </c>
      <c r="E282" s="17">
        <v>2.6690158767573021E-2</v>
      </c>
      <c r="F282" s="17">
        <v>0.65127342039571934</v>
      </c>
      <c r="G282" s="17">
        <v>0.63205434400713845</v>
      </c>
      <c r="H282" s="17">
        <v>0.11136243706753657</v>
      </c>
      <c r="I282" s="17">
        <v>0</v>
      </c>
      <c r="J282" s="17">
        <v>6.6817462240521941</v>
      </c>
      <c r="K282" s="17">
        <v>0.11136243706753657</v>
      </c>
      <c r="L282" s="17">
        <v>-0.99999999999999878</v>
      </c>
      <c r="M282" s="17">
        <v>-0.99999999999999878</v>
      </c>
      <c r="N282" s="17">
        <v>2.2272487413507305</v>
      </c>
      <c r="O282" s="17">
        <v>11.9396525073573</v>
      </c>
      <c r="P282" s="17">
        <v>-2.5874161270035237E-2</v>
      </c>
      <c r="Q282" s="17">
        <v>0.65272981129611218</v>
      </c>
      <c r="R282" s="17">
        <v>0.21926379904400956</v>
      </c>
      <c r="S282" s="17">
        <v>0.33333333333333298</v>
      </c>
      <c r="T282" s="17">
        <v>0.3402948437593934</v>
      </c>
      <c r="U282" s="17">
        <v>0.29575638372451202</v>
      </c>
      <c r="V282" s="17">
        <v>0.15690144814724497</v>
      </c>
      <c r="W282" s="17">
        <v>40.596942875877893</v>
      </c>
      <c r="X282" s="17">
        <v>2.6936614742327687</v>
      </c>
      <c r="Y282" s="17">
        <v>-0.99999999999999878</v>
      </c>
      <c r="Z282" s="17">
        <v>-0.99999999999999878</v>
      </c>
      <c r="AA282" s="17">
        <v>72.922156420882828</v>
      </c>
      <c r="AB282" s="17">
        <v>0.16931782320796937</v>
      </c>
      <c r="AC282" s="17">
        <v>0.25760496821770013</v>
      </c>
      <c r="AD282" s="17">
        <v>0.2151962034935489</v>
      </c>
      <c r="AE282" s="17">
        <v>32.105949745960928</v>
      </c>
      <c r="AF282" s="17">
        <v>0.58333333333333337</v>
      </c>
      <c r="AG282" s="17">
        <v>-0.99999999999999878</v>
      </c>
      <c r="AH282" s="17">
        <v>-0.99999999999999878</v>
      </c>
      <c r="AI282" s="17">
        <v>-3.4741516902196037E-3</v>
      </c>
      <c r="AJ282" s="17">
        <v>0.15690144814724497</v>
      </c>
      <c r="AK282" s="17">
        <v>-7.7024840345199699E-2</v>
      </c>
      <c r="AL282" s="17">
        <v>0.19133123851528788</v>
      </c>
      <c r="AM282" s="17">
        <v>0.55231955444167691</v>
      </c>
      <c r="AN282" s="17">
        <v>0.13063259190246984</v>
      </c>
      <c r="AO282" s="17">
        <v>13.422864659315922</v>
      </c>
      <c r="AP282" s="17">
        <v>4.2224709901381861</v>
      </c>
      <c r="AQ282" s="17">
        <v>47.278689099930048</v>
      </c>
      <c r="AR282" s="17">
        <v>1.1262860089644833</v>
      </c>
      <c r="AS282" s="17">
        <v>2.8050239113003048</v>
      </c>
      <c r="AT282" s="17">
        <v>-0.99999999999999878</v>
      </c>
      <c r="AU282" s="17">
        <v>-0.99999999999999878</v>
      </c>
      <c r="AV282" s="17">
        <v>0.85131814305114895</v>
      </c>
      <c r="AW282" s="17">
        <v>89.084279918378257</v>
      </c>
      <c r="AX282" s="17">
        <v>104.70494169929842</v>
      </c>
      <c r="AY282" s="17">
        <v>0.13632245071760524</v>
      </c>
      <c r="AZ282" s="17">
        <v>2.0586486053380919</v>
      </c>
      <c r="BA282" s="22">
        <v>1420.6578743762627</v>
      </c>
      <c r="CU282" t="e">
        <v>#N/A</v>
      </c>
      <c r="CV282" t="e">
        <v>#N/A</v>
      </c>
    </row>
    <row r="283" spans="1:100" x14ac:dyDescent="0.25">
      <c r="A283">
        <v>716</v>
      </c>
      <c r="B283" t="s">
        <v>719</v>
      </c>
      <c r="C283" s="22">
        <v>3</v>
      </c>
      <c r="D283" s="17">
        <v>4.8752973628247851</v>
      </c>
      <c r="E283" s="17">
        <v>0.58354608661136387</v>
      </c>
      <c r="F283" s="17">
        <v>1.0328184391230819</v>
      </c>
      <c r="G283" s="17">
        <v>1.2010426214294212</v>
      </c>
      <c r="H283" s="17">
        <v>0.2868448205169512</v>
      </c>
      <c r="I283" s="17">
        <v>0</v>
      </c>
      <c r="J283" s="17">
        <v>17.210689231017071</v>
      </c>
      <c r="K283" s="17">
        <v>0.2868448205169512</v>
      </c>
      <c r="L283" s="17">
        <v>-0.99999999999999911</v>
      </c>
      <c r="M283" s="17">
        <v>-0.99999999999999911</v>
      </c>
      <c r="N283" s="17">
        <v>5.7368964103390168</v>
      </c>
      <c r="O283" s="17">
        <v>23.287029215271261</v>
      </c>
      <c r="P283" s="17">
        <v>0.42637347132840014</v>
      </c>
      <c r="Q283" s="17">
        <v>-17.418176030137602</v>
      </c>
      <c r="R283" s="17">
        <v>-5.7264606817837747</v>
      </c>
      <c r="S283" s="17">
        <v>0.33333333333333298</v>
      </c>
      <c r="T283" s="17">
        <v>0.33333333333333298</v>
      </c>
      <c r="U283" s="17">
        <v>0.24705475993212872</v>
      </c>
      <c r="V283" s="17">
        <v>-3.3337887467792413E-2</v>
      </c>
      <c r="W283" s="17">
        <v>23.741548744562039</v>
      </c>
      <c r="X283" s="17">
        <v>1.1680135610714755</v>
      </c>
      <c r="Y283" s="17">
        <v>-0.99999999999999911</v>
      </c>
      <c r="Z283" s="17">
        <v>-0.99999999999999911</v>
      </c>
      <c r="AA283" s="17">
        <v>51.698164087205086</v>
      </c>
      <c r="AB283" s="17">
        <v>0.17781754990174672</v>
      </c>
      <c r="AC283" s="17">
        <v>0.18875601342798268</v>
      </c>
      <c r="AD283" s="17">
        <v>0.30708795715880588</v>
      </c>
      <c r="AE283" s="17">
        <v>33.68307602442674</v>
      </c>
      <c r="AF283" s="17">
        <v>0.83333333333333337</v>
      </c>
      <c r="AG283" s="17">
        <v>-0.99999999999999911</v>
      </c>
      <c r="AH283" s="17">
        <v>-0.99999999999999911</v>
      </c>
      <c r="AI283" s="17">
        <v>-7.2574717279088277E-2</v>
      </c>
      <c r="AJ283" s="17">
        <v>-3.3337887467792413E-2</v>
      </c>
      <c r="AK283" s="17">
        <v>0.36524834001898132</v>
      </c>
      <c r="AL283" s="17">
        <v>0.21763969350072929</v>
      </c>
      <c r="AM283" s="17">
        <v>9.6630305175451486E-2</v>
      </c>
      <c r="AN283" s="17">
        <v>0.20661465969393938</v>
      </c>
      <c r="AO283" s="17">
        <v>4.241999329481196</v>
      </c>
      <c r="AP283" s="17">
        <v>6.2535649598521292</v>
      </c>
      <c r="AQ283" s="17">
        <v>40.952237975579102</v>
      </c>
      <c r="AR283" s="17">
        <v>0.88038353913100198</v>
      </c>
      <c r="AS283" s="17">
        <v>1.4548583815884266</v>
      </c>
      <c r="AT283" s="17">
        <v>-0.99999999999999911</v>
      </c>
      <c r="AU283" s="17">
        <v>-0.99999999999999911</v>
      </c>
      <c r="AV283" s="17">
        <v>-4.525418060354351</v>
      </c>
      <c r="AW283" s="17">
        <v>81.238758262328432</v>
      </c>
      <c r="AX283" s="17">
        <v>76.453475169967447</v>
      </c>
      <c r="AY283" s="17">
        <v>-5.7909641514129313E-2</v>
      </c>
      <c r="AZ283" s="17">
        <v>-43.061799153981205</v>
      </c>
      <c r="BA283" s="22">
        <v>1398.3662619702134</v>
      </c>
      <c r="CU283" t="e">
        <v>#N/A</v>
      </c>
      <c r="CV283" t="e">
        <v>#N/A</v>
      </c>
    </row>
    <row r="284" spans="1:100" x14ac:dyDescent="0.25">
      <c r="A284">
        <v>743</v>
      </c>
      <c r="B284" t="s">
        <v>720</v>
      </c>
      <c r="C284" s="22">
        <v>3</v>
      </c>
      <c r="D284" s="17">
        <v>4.8743657014950887</v>
      </c>
      <c r="E284" s="17">
        <v>2.3346658342458235E-2</v>
      </c>
      <c r="F284" s="17">
        <v>1.0447583679196473</v>
      </c>
      <c r="G284" s="17">
        <v>1.0447583679196473</v>
      </c>
      <c r="H284" s="17">
        <v>0.36901469801733444</v>
      </c>
      <c r="I284" s="17">
        <v>0</v>
      </c>
      <c r="J284" s="17">
        <v>22.140881881040062</v>
      </c>
      <c r="K284" s="17">
        <v>0.36901469801733444</v>
      </c>
      <c r="L284" s="17">
        <v>-0.99999999999999933</v>
      </c>
      <c r="M284" s="17">
        <v>-0.99999999999999933</v>
      </c>
      <c r="N284" s="17">
        <v>7.3802939603466911</v>
      </c>
      <c r="O284" s="17">
        <v>28.060005950454808</v>
      </c>
      <c r="P284" s="17">
        <v>8.6858830268008155E-2</v>
      </c>
      <c r="Q284" s="17">
        <v>2.5411275770817197</v>
      </c>
      <c r="R284" s="17">
        <v>0.85520491112197417</v>
      </c>
      <c r="S284" s="17">
        <v>0.33333333333333315</v>
      </c>
      <c r="T284" s="17">
        <v>0.36137464950196885</v>
      </c>
      <c r="U284" s="17">
        <v>-2.2732000200027056E-2</v>
      </c>
      <c r="V284" s="17">
        <v>-4.9234071980610861E-2</v>
      </c>
      <c r="W284" s="17">
        <v>10.149088505493179</v>
      </c>
      <c r="X284" s="17">
        <v>-5.5541300561605431E-2</v>
      </c>
      <c r="Y284" s="17">
        <v>-0.99999999999999933</v>
      </c>
      <c r="Z284" s="17">
        <v>-0.99999999999999933</v>
      </c>
      <c r="AA284" s="17">
        <v>40.550489023138908</v>
      </c>
      <c r="AB284" s="17">
        <v>0.26502084322092107</v>
      </c>
      <c r="AC284" s="17">
        <v>0.28361714235567476</v>
      </c>
      <c r="AD284" s="17">
        <v>4.2285926553879936E-2</v>
      </c>
      <c r="AE284" s="17">
        <v>29.546195606523803</v>
      </c>
      <c r="AF284" s="17">
        <v>0.58333333333333337</v>
      </c>
      <c r="AG284" s="17">
        <v>-0.99999999999999933</v>
      </c>
      <c r="AH284" s="17">
        <v>-0.99999999999999933</v>
      </c>
      <c r="AI284" s="17">
        <v>3.1752697892603043E-2</v>
      </c>
      <c r="AJ284" s="17">
        <v>-4.9234071980610861E-2</v>
      </c>
      <c r="AK284" s="17">
        <v>0.38608353859256472</v>
      </c>
      <c r="AL284" s="17">
        <v>0.36701701839231465</v>
      </c>
      <c r="AM284" s="17">
        <v>0.12101455315456276</v>
      </c>
      <c r="AN284" s="17">
        <v>4.8256328021161768E-2</v>
      </c>
      <c r="AO284" s="17">
        <v>4.9557815218268955</v>
      </c>
      <c r="AP284" s="17">
        <v>3.0414932924906197</v>
      </c>
      <c r="AQ284" s="17">
        <v>32.289970386533248</v>
      </c>
      <c r="AR284" s="17">
        <v>0.62274191065466378</v>
      </c>
      <c r="AS284" s="17">
        <v>0.31347339745572883</v>
      </c>
      <c r="AT284" s="17">
        <v>-0.99999999999999933</v>
      </c>
      <c r="AU284" s="17">
        <v>-0.99999999999999933</v>
      </c>
      <c r="AV284" s="17">
        <v>1.8999632790416219</v>
      </c>
      <c r="AW284" s="17">
        <v>71.651988266084373</v>
      </c>
      <c r="AX284" s="17">
        <v>67.36363502587534</v>
      </c>
      <c r="AY284" s="17">
        <v>0.36183590977383456</v>
      </c>
      <c r="AZ284" s="17">
        <v>20.895069817454832</v>
      </c>
      <c r="BA284" s="22">
        <v>1462.5961625609232</v>
      </c>
      <c r="CU284" t="e">
        <v>#N/A</v>
      </c>
      <c r="CV284" t="e">
        <v>#N/A</v>
      </c>
    </row>
    <row r="285" spans="1:100" x14ac:dyDescent="0.25">
      <c r="A285">
        <v>744</v>
      </c>
      <c r="B285" t="s">
        <v>721</v>
      </c>
      <c r="C285" s="22">
        <v>3</v>
      </c>
      <c r="D285" s="17">
        <v>4.446816677500256</v>
      </c>
      <c r="E285" s="17">
        <v>-5.918390922544323E-3</v>
      </c>
      <c r="F285" s="17">
        <v>-0.58297891903676191</v>
      </c>
      <c r="G285" s="17">
        <v>-0.58297891903676191</v>
      </c>
      <c r="H285" s="17">
        <v>0.48333198424761753</v>
      </c>
      <c r="I285" s="17">
        <v>-9.012420764769118E-3</v>
      </c>
      <c r="J285" s="17">
        <v>28.459173808970917</v>
      </c>
      <c r="K285" s="17">
        <v>0.47431956348284837</v>
      </c>
      <c r="L285" s="17">
        <v>-1.0000000000000024</v>
      </c>
      <c r="M285" s="17">
        <v>-1.0000000000000024</v>
      </c>
      <c r="N285" s="17">
        <v>9.486391269656977</v>
      </c>
      <c r="O285" s="17">
        <v>32.323011567434406</v>
      </c>
      <c r="P285" s="17">
        <v>-0.57471663085612579</v>
      </c>
      <c r="Q285" s="17">
        <v>1.9199608679063676</v>
      </c>
      <c r="R285" s="17">
        <v>0.35064029152610998</v>
      </c>
      <c r="S285" s="17">
        <v>0.35216536149895777</v>
      </c>
      <c r="T285" s="17">
        <v>0.35216536149895777</v>
      </c>
      <c r="U285" s="17">
        <v>0.38655436455757702</v>
      </c>
      <c r="V285" s="17">
        <v>0.42563875341115154</v>
      </c>
      <c r="W285" s="17">
        <v>41.688171099351813</v>
      </c>
      <c r="X285" s="17">
        <v>4.3488931663779047</v>
      </c>
      <c r="Y285" s="17">
        <v>-1.0000000000000024</v>
      </c>
      <c r="Z285" s="17">
        <v>-1.0000000000000024</v>
      </c>
      <c r="AA285" s="17">
        <v>82.621287925315002</v>
      </c>
      <c r="AB285" s="17">
        <v>4.8938762497358873E-2</v>
      </c>
      <c r="AC285" s="17">
        <v>0.21490052778670352</v>
      </c>
      <c r="AD285" s="17">
        <v>0.5478102404046773</v>
      </c>
      <c r="AE285" s="17">
        <v>40.582476534436985</v>
      </c>
      <c r="AF285" s="17">
        <v>0.76923076923076927</v>
      </c>
      <c r="AG285" s="17">
        <v>-1.0000000000000024</v>
      </c>
      <c r="AH285" s="17">
        <v>-1.0000000000000024</v>
      </c>
      <c r="AI285" s="17">
        <v>-1.4800162239034792E-2</v>
      </c>
      <c r="AJ285" s="17">
        <v>0.42563875341115154</v>
      </c>
      <c r="AK285" s="17">
        <v>0.23850732772165437</v>
      </c>
      <c r="AL285" s="17">
        <v>-0.14313266661605722</v>
      </c>
      <c r="AM285" s="17">
        <v>0.18747767696309853</v>
      </c>
      <c r="AN285" s="17">
        <v>0.47314412407267081</v>
      </c>
      <c r="AO285" s="17">
        <v>5.8794785626857378</v>
      </c>
      <c r="AP285" s="17">
        <v>11.112939768736485</v>
      </c>
      <c r="AQ285" s="17">
        <v>70.147344908322708</v>
      </c>
      <c r="AR285" s="17">
        <v>1.5165238409666442</v>
      </c>
      <c r="AS285" s="17">
        <v>4.8232127298607557</v>
      </c>
      <c r="AT285" s="17">
        <v>-1.0000000000000024</v>
      </c>
      <c r="AU285" s="17">
        <v>-1.0000000000000024</v>
      </c>
      <c r="AV285" s="17">
        <v>-0.23233862751065273</v>
      </c>
      <c r="AW285" s="17">
        <v>126.0572392614859</v>
      </c>
      <c r="AX285" s="17">
        <v>168.32511135782022</v>
      </c>
      <c r="AY285" s="17">
        <v>0.15662382376609663</v>
      </c>
      <c r="AZ285" s="17">
        <v>-18.058276937194769</v>
      </c>
      <c r="BA285" s="22">
        <v>1603.9465110051826</v>
      </c>
      <c r="CU285" t="e">
        <v>#N/A</v>
      </c>
      <c r="CV285" t="e">
        <v>#N/A</v>
      </c>
    </row>
    <row r="286" spans="1:100" x14ac:dyDescent="0.25">
      <c r="A286">
        <v>746</v>
      </c>
      <c r="B286" t="s">
        <v>722</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723</v>
      </c>
      <c r="C287" s="22">
        <v>3</v>
      </c>
      <c r="D287" s="17">
        <v>3.4364698456343294</v>
      </c>
      <c r="E287" s="17">
        <v>0</v>
      </c>
      <c r="F287" s="17">
        <v>2.0527401770369638</v>
      </c>
      <c r="G287" s="17">
        <v>2.0527401770369638</v>
      </c>
      <c r="H287" s="17">
        <v>0.1652560215375003</v>
      </c>
      <c r="I287" s="17">
        <v>-2.9944629983936346E-2</v>
      </c>
      <c r="J287" s="17">
        <v>8.1186834932138403</v>
      </c>
      <c r="K287" s="17">
        <v>0.13531139155356392</v>
      </c>
      <c r="L287" s="17">
        <v>-0.99999999999999856</v>
      </c>
      <c r="M287" s="17">
        <v>-0.99999999999999856</v>
      </c>
      <c r="N287" s="17">
        <v>2.7062278310712791</v>
      </c>
      <c r="O287" s="17">
        <v>13.607893515885118</v>
      </c>
      <c r="P287" s="17">
        <v>0.7323903136711819</v>
      </c>
      <c r="Q287" s="17">
        <v>20.819724435590636</v>
      </c>
      <c r="R287" s="17">
        <v>6.8355071427612071</v>
      </c>
      <c r="S287" s="17">
        <v>0.33333333333333298</v>
      </c>
      <c r="T287" s="17">
        <v>0.33333333333333298</v>
      </c>
      <c r="U287" s="17">
        <v>0.26134381214898206</v>
      </c>
      <c r="V287" s="17">
        <v>6.9977339720723626E-3</v>
      </c>
      <c r="W287" s="17">
        <v>31.987872849366259</v>
      </c>
      <c r="X287" s="17">
        <v>1.6187169275414643</v>
      </c>
      <c r="Y287" s="17">
        <v>-0.99999999999999856</v>
      </c>
      <c r="Z287" s="17">
        <v>-0.99999999999999856</v>
      </c>
      <c r="AA287" s="17">
        <v>93.547225467898656</v>
      </c>
      <c r="AB287" s="17">
        <v>0.36974009249334266</v>
      </c>
      <c r="AC287" s="17">
        <v>0.29197234590419135</v>
      </c>
      <c r="AD287" s="17">
        <v>0.4327644711178899</v>
      </c>
      <c r="AE287" s="17">
        <v>54.723845475771178</v>
      </c>
      <c r="AF287" s="17">
        <v>0.83333333333333337</v>
      </c>
      <c r="AG287" s="17">
        <v>-0.99999999999999856</v>
      </c>
      <c r="AH287" s="17">
        <v>-0.99999999999999856</v>
      </c>
      <c r="AI287" s="17">
        <v>3.2887697660320181E-2</v>
      </c>
      <c r="AJ287" s="17">
        <v>6.9977339720723626E-3</v>
      </c>
      <c r="AK287" s="17">
        <v>-0.13857939235609115</v>
      </c>
      <c r="AL287" s="17">
        <v>-8.1429360247819729E-2</v>
      </c>
      <c r="AM287" s="17">
        <v>0.14967274694958957</v>
      </c>
      <c r="AN287" s="17">
        <v>3.1141220746764686E-2</v>
      </c>
      <c r="AO287" s="17">
        <v>3.0489217119592826</v>
      </c>
      <c r="AP287" s="17">
        <v>0.37138371743001886</v>
      </c>
      <c r="AQ287" s="17">
        <v>40.106556342580078</v>
      </c>
      <c r="AR287" s="17">
        <v>0.93500821278772062</v>
      </c>
      <c r="AS287" s="17">
        <v>1.7540283190950292</v>
      </c>
      <c r="AT287" s="17">
        <v>-0.99999999999999856</v>
      </c>
      <c r="AU287" s="17">
        <v>-0.99999999999999856</v>
      </c>
      <c r="AV287" s="17">
        <v>8.8882473197981664</v>
      </c>
      <c r="AW287" s="17">
        <v>107.52650270121379</v>
      </c>
      <c r="AX287" s="17">
        <v>108.88403005162748</v>
      </c>
      <c r="AY287" s="17">
        <v>0.10028648186632824</v>
      </c>
      <c r="AZ287" s="17">
        <v>4.0040309559158258</v>
      </c>
      <c r="BA287" s="22">
        <v>1506.3893645150213</v>
      </c>
      <c r="CU287" t="e">
        <v>#N/A</v>
      </c>
      <c r="CV287" t="e">
        <v>#N/A</v>
      </c>
    </row>
    <row r="288" spans="1:100" x14ac:dyDescent="0.25">
      <c r="A288">
        <v>751</v>
      </c>
      <c r="B288" t="s">
        <v>724</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725</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1404.9730665700981</v>
      </c>
      <c r="CU289" t="e">
        <v>#N/A</v>
      </c>
      <c r="CV289" t="e">
        <v>#N/A</v>
      </c>
    </row>
    <row r="290" spans="1:100" x14ac:dyDescent="0.25">
      <c r="A290">
        <v>753</v>
      </c>
      <c r="B290" t="s">
        <v>726</v>
      </c>
      <c r="C290" s="22">
        <v>3</v>
      </c>
      <c r="D290" s="17">
        <v>3.48923544175921</v>
      </c>
      <c r="E290" s="17">
        <v>8.2235201224680615E-2</v>
      </c>
      <c r="F290" s="17">
        <v>0.37140175974562079</v>
      </c>
      <c r="G290" s="17">
        <v>0.37140175974562079</v>
      </c>
      <c r="H290" s="17">
        <v>3.3638674067552783E-2</v>
      </c>
      <c r="I290" s="17">
        <v>0</v>
      </c>
      <c r="J290" s="17">
        <v>2.0183204440531601</v>
      </c>
      <c r="K290" s="17">
        <v>3.3638674067552783E-2</v>
      </c>
      <c r="L290" s="17">
        <v>-1.0000000000000002</v>
      </c>
      <c r="M290" s="17">
        <v>-1.0000000000000002</v>
      </c>
      <c r="N290" s="17">
        <v>0.67277348135105541</v>
      </c>
      <c r="O290" s="17">
        <v>5.8789576455580006</v>
      </c>
      <c r="P290" s="17">
        <v>0.20771777185155413</v>
      </c>
      <c r="Q290" s="17">
        <v>28.048728924364642</v>
      </c>
      <c r="R290" s="17">
        <v>9.0139115661698597</v>
      </c>
      <c r="S290" s="17">
        <v>0.33333333333333331</v>
      </c>
      <c r="T290" s="17">
        <v>0.3348255942355724</v>
      </c>
      <c r="U290" s="17">
        <v>0.22122189895647335</v>
      </c>
      <c r="V290" s="17">
        <v>-0.1623909131824211</v>
      </c>
      <c r="W290" s="17">
        <v>27.734049571016172</v>
      </c>
      <c r="X290" s="17">
        <v>0.54655463113495861</v>
      </c>
      <c r="Y290" s="17">
        <v>-1.0000000000000002</v>
      </c>
      <c r="Z290" s="17">
        <v>-1.0000000000000002</v>
      </c>
      <c r="AA290" s="17">
        <v>87.653041752892705</v>
      </c>
      <c r="AB290" s="17">
        <v>0.5271574958855948</v>
      </c>
      <c r="AC290" s="17">
        <v>0.30174965017588423</v>
      </c>
      <c r="AD290" s="17">
        <v>0.18919446625265357</v>
      </c>
      <c r="AE290" s="17">
        <v>50.905080615706616</v>
      </c>
      <c r="AF290" s="17">
        <v>0.91666666666666663</v>
      </c>
      <c r="AG290" s="17">
        <v>-1.0000000000000002</v>
      </c>
      <c r="AH290" s="17">
        <v>-1.0000000000000002</v>
      </c>
      <c r="AI290" s="17">
        <v>2.4465080197717579E-2</v>
      </c>
      <c r="AJ290" s="17">
        <v>-0.1623909131824211</v>
      </c>
      <c r="AK290" s="17">
        <v>-2.244894111318943E-2</v>
      </c>
      <c r="AL290" s="17">
        <v>3.7254082543830697E-2</v>
      </c>
      <c r="AM290" s="17">
        <v>-0.11852163101130973</v>
      </c>
      <c r="AN290" s="17">
        <v>9.4036269143587675E-2</v>
      </c>
      <c r="AO290" s="17">
        <v>-3.0752854808486898</v>
      </c>
      <c r="AP290" s="17">
        <v>2.5371771413088462</v>
      </c>
      <c r="AQ290" s="17">
        <v>29.752370015069392</v>
      </c>
      <c r="AR290" s="17">
        <v>0.72698991334295848</v>
      </c>
      <c r="AS290" s="17">
        <v>0.58019330520251122</v>
      </c>
      <c r="AT290" s="17">
        <v>-1.0000000000000002</v>
      </c>
      <c r="AU290" s="17">
        <v>-1.0000000000000002</v>
      </c>
      <c r="AV290" s="17">
        <v>9.3853133259154742</v>
      </c>
      <c r="AW290" s="17">
        <v>96.069176539759525</v>
      </c>
      <c r="AX290" s="17">
        <v>80.319386825471739</v>
      </c>
      <c r="AY290" s="17">
        <v>0.22110896110000577</v>
      </c>
      <c r="AZ290" s="17">
        <v>0.67952547634649085</v>
      </c>
      <c r="BA290" s="22">
        <v>1464.855166262995</v>
      </c>
      <c r="CU290" t="e">
        <v>#N/A</v>
      </c>
      <c r="CV290" t="e">
        <v>#N/A</v>
      </c>
    </row>
    <row r="291" spans="1:100" x14ac:dyDescent="0.25">
      <c r="A291">
        <v>766</v>
      </c>
      <c r="B291" t="s">
        <v>727</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728</v>
      </c>
      <c r="C292" s="22">
        <v>3</v>
      </c>
      <c r="D292" s="17">
        <v>4.6006745137485199</v>
      </c>
      <c r="E292" s="17">
        <v>-9.6770071671981126E-4</v>
      </c>
      <c r="F292" s="17">
        <v>-1.4405962270691064</v>
      </c>
      <c r="G292" s="17">
        <v>-1.4408727129881695</v>
      </c>
      <c r="H292" s="17">
        <v>9.100846809847607E-2</v>
      </c>
      <c r="I292" s="17">
        <v>-7.9441503079161584E-3</v>
      </c>
      <c r="J292" s="17">
        <v>4.9838590674335919</v>
      </c>
      <c r="K292" s="17">
        <v>8.3064317790559894E-2</v>
      </c>
      <c r="L292" s="17">
        <v>-1.0000000000000007</v>
      </c>
      <c r="M292" s="17">
        <v>-1.0000000000000007</v>
      </c>
      <c r="N292" s="17">
        <v>1.6612863558111981</v>
      </c>
      <c r="O292" s="17">
        <v>8.1436608681939457</v>
      </c>
      <c r="P292" s="17">
        <v>-1.8299673415420097E-2</v>
      </c>
      <c r="Q292" s="17">
        <v>-3.1543654713967055</v>
      </c>
      <c r="R292" s="17">
        <v>-0.97996715127417355</v>
      </c>
      <c r="S292" s="17">
        <v>0.33333333333333337</v>
      </c>
      <c r="T292" s="17">
        <v>0.33333333333333337</v>
      </c>
      <c r="U292" s="17">
        <v>0.23099310575799187</v>
      </c>
      <c r="V292" s="17">
        <v>7.2549806723137794E-2</v>
      </c>
      <c r="W292" s="17">
        <v>35.485810454289478</v>
      </c>
      <c r="X292" s="17">
        <v>1.9428736122469015</v>
      </c>
      <c r="Y292" s="17">
        <v>-1.0000000000000007</v>
      </c>
      <c r="Z292" s="17">
        <v>-1.0000000000000007</v>
      </c>
      <c r="AA292" s="17">
        <v>48.650028204714047</v>
      </c>
      <c r="AB292" s="17">
        <v>0.23601694072291121</v>
      </c>
      <c r="AC292" s="17">
        <v>-2.2781140431625997E-3</v>
      </c>
      <c r="AD292" s="17">
        <v>4.914487135422782E-2</v>
      </c>
      <c r="AE292" s="17">
        <v>14.144184901698825</v>
      </c>
      <c r="AF292" s="17">
        <v>0.16666666666666666</v>
      </c>
      <c r="AG292" s="17">
        <v>-1.0000000000000007</v>
      </c>
      <c r="AH292" s="17">
        <v>-1.0000000000000007</v>
      </c>
      <c r="AI292" s="17">
        <v>-1.7406229119077125E-2</v>
      </c>
      <c r="AJ292" s="17">
        <v>7.2549806723137794E-2</v>
      </c>
      <c r="AK292" s="17">
        <v>0.19974319795294881</v>
      </c>
      <c r="AL292" s="17">
        <v>-0.1814700251171075</v>
      </c>
      <c r="AM292" s="17">
        <v>0.21791461894228148</v>
      </c>
      <c r="AN292" s="17">
        <v>-7.8735477832047401E-2</v>
      </c>
      <c r="AO292" s="17">
        <v>6.4465814633217802</v>
      </c>
      <c r="AP292" s="17">
        <v>-2.8757370713867223</v>
      </c>
      <c r="AQ292" s="17">
        <v>40.469669521723077</v>
      </c>
      <c r="AR292" s="17">
        <v>0.97020957914779749</v>
      </c>
      <c r="AS292" s="17">
        <v>2.0259379300374616</v>
      </c>
      <c r="AT292" s="17">
        <v>-1.0000000000000007</v>
      </c>
      <c r="AU292" s="17">
        <v>-1.0000000000000007</v>
      </c>
      <c r="AV292" s="17">
        <v>-2.420839864262343</v>
      </c>
      <c r="AW292" s="17">
        <v>53.917952001521357</v>
      </c>
      <c r="AX292" s="17">
        <v>60.824808091453612</v>
      </c>
      <c r="AY292" s="17">
        <v>6.6950265704535097E-3</v>
      </c>
      <c r="AZ292" s="17">
        <v>-36.908119771419337</v>
      </c>
      <c r="BA292" s="22">
        <v>1328.770372374963</v>
      </c>
      <c r="CU292" t="e">
        <v>#N/A</v>
      </c>
      <c r="CV292" t="e">
        <v>#N/A</v>
      </c>
    </row>
    <row r="293" spans="1:100" x14ac:dyDescent="0.25">
      <c r="A293">
        <v>772</v>
      </c>
      <c r="B293" t="s">
        <v>729</v>
      </c>
      <c r="C293" s="22">
        <v>3</v>
      </c>
      <c r="D293" s="17">
        <v>4.2550321143639893</v>
      </c>
      <c r="E293" s="17">
        <v>-3.0182492252579171E-2</v>
      </c>
      <c r="F293" s="17">
        <v>-0.20017976458509279</v>
      </c>
      <c r="G293" s="17">
        <v>-0.20172043564424957</v>
      </c>
      <c r="H293" s="17">
        <v>0.23273536802753875</v>
      </c>
      <c r="I293" s="17">
        <v>2.9026941433954265E-3</v>
      </c>
      <c r="J293" s="17">
        <v>14.138283730256045</v>
      </c>
      <c r="K293" s="17">
        <v>0.23563806217093419</v>
      </c>
      <c r="L293" s="17">
        <v>-0.99999999999999956</v>
      </c>
      <c r="M293" s="17">
        <v>-0.99999999999999956</v>
      </c>
      <c r="N293" s="17">
        <v>4.7127612434186839</v>
      </c>
      <c r="O293" s="17">
        <v>18.19159540897579</v>
      </c>
      <c r="P293" s="17">
        <v>0.30559296562789351</v>
      </c>
      <c r="Q293" s="17">
        <v>1.7025426857076702</v>
      </c>
      <c r="R293" s="17">
        <v>0.42776757673081689</v>
      </c>
      <c r="S293" s="17">
        <v>0.33333333333333331</v>
      </c>
      <c r="T293" s="17">
        <v>0.33154184930798036</v>
      </c>
      <c r="U293" s="17">
        <v>0.32707060179399705</v>
      </c>
      <c r="V293" s="17">
        <v>0.30789286495756768</v>
      </c>
      <c r="W293" s="17">
        <v>42.568023488877806</v>
      </c>
      <c r="X293" s="17">
        <v>3.58308523336642</v>
      </c>
      <c r="Y293" s="17">
        <v>-0.99999999999999956</v>
      </c>
      <c r="Z293" s="17">
        <v>-0.99999999999999956</v>
      </c>
      <c r="AA293" s="17">
        <v>76.641061122485738</v>
      </c>
      <c r="AB293" s="17">
        <v>0.22725722274865146</v>
      </c>
      <c r="AC293" s="17">
        <v>0.25958100145992208</v>
      </c>
      <c r="AD293" s="17">
        <v>0.18606717692896907</v>
      </c>
      <c r="AE293" s="17">
        <v>33.645270056877152</v>
      </c>
      <c r="AF293" s="17">
        <v>0.81818181818181823</v>
      </c>
      <c r="AG293" s="17">
        <v>-0.99999999999999956</v>
      </c>
      <c r="AH293" s="17">
        <v>-0.99999999999999956</v>
      </c>
      <c r="AI293" s="17">
        <v>-2.3956142011601955E-2</v>
      </c>
      <c r="AJ293" s="17">
        <v>0.30789286495756768</v>
      </c>
      <c r="AK293" s="17">
        <v>0.29390375848140093</v>
      </c>
      <c r="AL293" s="17">
        <v>5.0492794995052818E-2</v>
      </c>
      <c r="AM293" s="17">
        <v>-8.4033534722781175E-2</v>
      </c>
      <c r="AN293" s="17">
        <v>-6.7920198163329837E-2</v>
      </c>
      <c r="AO293" s="17">
        <v>-0.63131957566252472</v>
      </c>
      <c r="AP293" s="17">
        <v>-1.4455409791079832</v>
      </c>
      <c r="AQ293" s="17">
        <v>56.706307219133784</v>
      </c>
      <c r="AR293" s="17">
        <v>1.2998386493928786</v>
      </c>
      <c r="AS293" s="17">
        <v>3.818723295537354</v>
      </c>
      <c r="AT293" s="17">
        <v>-0.99999999999999956</v>
      </c>
      <c r="AU293" s="17">
        <v>-0.99999999999999956</v>
      </c>
      <c r="AV293" s="17">
        <v>0.22604714108656729</v>
      </c>
      <c r="AW293" s="17">
        <v>93.387115552353535</v>
      </c>
      <c r="AX293" s="17">
        <v>123.69727920787832</v>
      </c>
      <c r="AY293" s="17">
        <v>-6.3721450360596274E-2</v>
      </c>
      <c r="AZ293" s="17">
        <v>-31.883738547088726</v>
      </c>
      <c r="BA293" s="22">
        <v>1503.8486513027958</v>
      </c>
      <c r="CU293" t="e">
        <v>#N/A</v>
      </c>
      <c r="CV293" t="e">
        <v>#N/A</v>
      </c>
    </row>
    <row r="294" spans="1:100" x14ac:dyDescent="0.25">
      <c r="A294">
        <v>773</v>
      </c>
      <c r="B294" t="s">
        <v>730</v>
      </c>
      <c r="C294" s="22">
        <v>3</v>
      </c>
      <c r="D294" s="17">
        <v>5.2563188968370147</v>
      </c>
      <c r="E294" s="17">
        <v>-5.2701572481082357E-2</v>
      </c>
      <c r="F294" s="17">
        <v>0.96107312292181146</v>
      </c>
      <c r="G294" s="17">
        <v>0.9460155307843594</v>
      </c>
      <c r="H294" s="17">
        <v>0.23567241181644832</v>
      </c>
      <c r="I294" s="17">
        <v>8.1526071733532518E-2</v>
      </c>
      <c r="J294" s="17">
        <v>19.031909012998838</v>
      </c>
      <c r="K294" s="17">
        <v>0.31719848354998081</v>
      </c>
      <c r="L294" s="17">
        <v>-0.99999999999999889</v>
      </c>
      <c r="M294" s="17">
        <v>-0.99999999999999889</v>
      </c>
      <c r="N294" s="17">
        <v>6.3439696709996154</v>
      </c>
      <c r="O294" s="17">
        <v>25.234243440620208</v>
      </c>
      <c r="P294" s="17">
        <v>4.9946248269881283E-2</v>
      </c>
      <c r="Q294" s="17">
        <v>0.89604120150597888</v>
      </c>
      <c r="R294" s="17">
        <v>0.2426212038900383</v>
      </c>
      <c r="S294" s="17">
        <v>0.33333333333333293</v>
      </c>
      <c r="T294" s="17">
        <v>0.33333333333333293</v>
      </c>
      <c r="U294" s="17">
        <v>-2.3774581646100065E-2</v>
      </c>
      <c r="V294" s="17">
        <v>1.593127895746501E-3</v>
      </c>
      <c r="W294" s="17">
        <v>13.091469174653263</v>
      </c>
      <c r="X294" s="17">
        <v>0.26392862390676375</v>
      </c>
      <c r="Y294" s="17">
        <v>-0.99999999999999889</v>
      </c>
      <c r="Z294" s="17">
        <v>-0.99999999999999889</v>
      </c>
      <c r="AA294" s="17">
        <v>13.608313971700817</v>
      </c>
      <c r="AB294" s="17">
        <v>-1.7207667801699772E-2</v>
      </c>
      <c r="AC294" s="17">
        <v>-4.8811025217848449E-2</v>
      </c>
      <c r="AD294" s="17">
        <v>7.1503164882698644E-2</v>
      </c>
      <c r="AE294" s="17">
        <v>0.27422359315752115</v>
      </c>
      <c r="AF294" s="17">
        <v>8.3333333333333329E-2</v>
      </c>
      <c r="AG294" s="17">
        <v>-0.99999999999999889</v>
      </c>
      <c r="AH294" s="17">
        <v>-0.99999999999999889</v>
      </c>
      <c r="AI294" s="17">
        <v>-8.5088979771125867E-3</v>
      </c>
      <c r="AJ294" s="17">
        <v>1.593127895746501E-3</v>
      </c>
      <c r="AK294" s="17">
        <v>-4.5746934563611161E-2</v>
      </c>
      <c r="AL294" s="17">
        <v>0.58712987255852389</v>
      </c>
      <c r="AM294" s="17">
        <v>8.3806636148424221E-2</v>
      </c>
      <c r="AN294" s="17">
        <v>-0.14063320734452683</v>
      </c>
      <c r="AO294" s="17">
        <v>1.8664312308925501</v>
      </c>
      <c r="AP294" s="17">
        <v>-0.58018082082055278</v>
      </c>
      <c r="AQ294" s="17">
        <v>32.123378187652108</v>
      </c>
      <c r="AR294" s="17">
        <v>0.64448521291631256</v>
      </c>
      <c r="AS294" s="17">
        <v>0.58112710745674478</v>
      </c>
      <c r="AT294" s="17">
        <v>-0.99999999999999889</v>
      </c>
      <c r="AU294" s="17">
        <v>-0.99999999999999889</v>
      </c>
      <c r="AV294" s="17">
        <v>1.1886367346743976</v>
      </c>
      <c r="AW294" s="17">
        <v>38.262376591500505</v>
      </c>
      <c r="AX294" s="17">
        <v>38.251511421532882</v>
      </c>
      <c r="AY294" s="17">
        <v>0.16585673616291857</v>
      </c>
      <c r="AZ294" s="17">
        <v>-14.862189670198667</v>
      </c>
      <c r="BA294" s="22">
        <v>1386.389356034239</v>
      </c>
      <c r="CU294" t="e">
        <v>#N/A</v>
      </c>
      <c r="CV294" t="e">
        <v>#N/A</v>
      </c>
    </row>
    <row r="295" spans="1:100" x14ac:dyDescent="0.25">
      <c r="A295">
        <v>781</v>
      </c>
      <c r="B295" t="s">
        <v>731</v>
      </c>
      <c r="C295" s="22">
        <v>3</v>
      </c>
      <c r="D295" s="17">
        <v>5.4037235108416892</v>
      </c>
      <c r="E295" s="17">
        <v>-8.1600237972367901E-2</v>
      </c>
      <c r="F295" s="17">
        <v>1.2374229032819084</v>
      </c>
      <c r="G295" s="17">
        <v>1.1557344589367324</v>
      </c>
      <c r="H295" s="17">
        <v>7.1764346745850957E-2</v>
      </c>
      <c r="I295" s="17">
        <v>2.2537101460599646E-2</v>
      </c>
      <c r="J295" s="17">
        <v>5.6580868923870336</v>
      </c>
      <c r="K295" s="17">
        <v>9.430144820645063E-2</v>
      </c>
      <c r="L295" s="17">
        <v>-1</v>
      </c>
      <c r="M295" s="17">
        <v>-1</v>
      </c>
      <c r="N295" s="17">
        <v>1.8860289641290116</v>
      </c>
      <c r="O295" s="17">
        <v>12.217544862165457</v>
      </c>
      <c r="P295" s="17">
        <v>-4.4805485521126256</v>
      </c>
      <c r="Q295" s="17">
        <v>0.46583990765363459</v>
      </c>
      <c r="R295" s="17">
        <v>-0.3952369459541748</v>
      </c>
      <c r="S295" s="17">
        <v>0.33333333333333381</v>
      </c>
      <c r="T295" s="17">
        <v>0.32267667371176789</v>
      </c>
      <c r="U295" s="17">
        <v>0.31582891639627192</v>
      </c>
      <c r="V295" s="17">
        <v>6.1405370784315301E-2</v>
      </c>
      <c r="W295" s="17">
        <v>37.557713840769509</v>
      </c>
      <c r="X295" s="17">
        <v>2.1827997895080644</v>
      </c>
      <c r="Y295" s="17">
        <v>-1</v>
      </c>
      <c r="Z295" s="17">
        <v>-1</v>
      </c>
      <c r="AA295" s="17">
        <v>84.683150545293159</v>
      </c>
      <c r="AB295" s="17">
        <v>0.30733938012919243</v>
      </c>
      <c r="AC295" s="17">
        <v>0.33890733906970605</v>
      </c>
      <c r="AD295" s="17">
        <v>0.30416675381065694</v>
      </c>
      <c r="AE295" s="17">
        <v>47.520673650477761</v>
      </c>
      <c r="AF295" s="17">
        <v>0.81818181818181823</v>
      </c>
      <c r="AG295" s="17">
        <v>-1</v>
      </c>
      <c r="AH295" s="17">
        <v>-1</v>
      </c>
      <c r="AI295" s="17">
        <v>-1.1158689951191104E-2</v>
      </c>
      <c r="AJ295" s="17">
        <v>6.1405370784315301E-2</v>
      </c>
      <c r="AK295" s="17">
        <v>8.3270793617355676E-2</v>
      </c>
      <c r="AL295" s="17">
        <v>0.10930710915323905</v>
      </c>
      <c r="AM295" s="17">
        <v>0.3238583733839171</v>
      </c>
      <c r="AN295" s="17">
        <v>-8.3466196177989227E-2</v>
      </c>
      <c r="AO295" s="17">
        <v>8.5128133026847088</v>
      </c>
      <c r="AP295" s="17">
        <v>-1.5401193586835364</v>
      </c>
      <c r="AQ295" s="17">
        <v>43.215800733156527</v>
      </c>
      <c r="AR295" s="17">
        <v>1.0332442942256885</v>
      </c>
      <c r="AS295" s="17">
        <v>2.2771012377145143</v>
      </c>
      <c r="AT295" s="17">
        <v>-1</v>
      </c>
      <c r="AU295" s="17">
        <v>-1</v>
      </c>
      <c r="AV295" s="17">
        <v>0.76049751298255941</v>
      </c>
      <c r="AW295" s="17">
        <v>95.360576048774973</v>
      </c>
      <c r="AX295" s="17">
        <v>101.27793932818274</v>
      </c>
      <c r="AY295" s="17">
        <v>-8.7459291582905593E-2</v>
      </c>
      <c r="AZ295" s="17">
        <v>-29.229800369548261</v>
      </c>
      <c r="BA295" s="22">
        <v>1463.2266606829432</v>
      </c>
      <c r="CU295" t="e">
        <v>#N/A</v>
      </c>
      <c r="CV295" t="e">
        <v>#N/A</v>
      </c>
    </row>
    <row r="296" spans="1:100" x14ac:dyDescent="0.25">
      <c r="A296">
        <v>801</v>
      </c>
      <c r="B296" t="s">
        <v>732</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1469.0048224374032</v>
      </c>
      <c r="CU296" t="e">
        <v>#N/A</v>
      </c>
      <c r="CV296" t="e">
        <v>#N/A</v>
      </c>
    </row>
    <row r="297" spans="1:100" x14ac:dyDescent="0.25">
      <c r="A297">
        <v>806</v>
      </c>
      <c r="B297" t="s">
        <v>733</v>
      </c>
      <c r="C297" s="22">
        <v>3</v>
      </c>
      <c r="D297" s="17">
        <v>3.5940917003554382</v>
      </c>
      <c r="E297" s="17">
        <v>-3.1849961706423872E-3</v>
      </c>
      <c r="F297" s="17">
        <v>-0.30727910100037337</v>
      </c>
      <c r="G297" s="17">
        <v>-0.30727910100037337</v>
      </c>
      <c r="H297" s="17">
        <v>-9.2804223220511309E-2</v>
      </c>
      <c r="I297" s="17">
        <v>0</v>
      </c>
      <c r="J297" s="17">
        <v>-5.5682533932306759</v>
      </c>
      <c r="K297" s="17">
        <v>-9.2804223220511309E-2</v>
      </c>
      <c r="L297" s="17">
        <v>-1.0000000000000009</v>
      </c>
      <c r="M297" s="17">
        <v>-1.0000000000000009</v>
      </c>
      <c r="N297" s="17">
        <v>-1.8560844644102257</v>
      </c>
      <c r="O297" s="17">
        <v>-2.2814407938756092</v>
      </c>
      <c r="P297" s="17">
        <v>2.5041228895003265E-2</v>
      </c>
      <c r="Q297" s="17">
        <v>-2.4209783442295656</v>
      </c>
      <c r="R297" s="17">
        <v>-0.95199168938925072</v>
      </c>
      <c r="S297" s="17">
        <v>0.33333333333333387</v>
      </c>
      <c r="T297" s="17">
        <v>0.37407070775176954</v>
      </c>
      <c r="U297" s="17">
        <v>-0.10916646888841534</v>
      </c>
      <c r="V297" s="17">
        <v>-1.0595700989148553E-2</v>
      </c>
      <c r="W297" s="17">
        <v>27.21784377712202</v>
      </c>
      <c r="X297" s="17">
        <v>0.32654747186667976</v>
      </c>
      <c r="Y297" s="17">
        <v>-1.0000000000000009</v>
      </c>
      <c r="Z297" s="17">
        <v>-1.0000000000000009</v>
      </c>
      <c r="AA297" s="17">
        <v>15.729589345087891</v>
      </c>
      <c r="AB297" s="17">
        <v>-0.11958482380196607</v>
      </c>
      <c r="AC297" s="17">
        <v>-2.710144348035232E-2</v>
      </c>
      <c r="AD297" s="17">
        <v>-6.4038987570579353E-2</v>
      </c>
      <c r="AE297" s="17">
        <v>-10.53626274264489</v>
      </c>
      <c r="AF297" s="17">
        <v>0.2</v>
      </c>
      <c r="AG297" s="17">
        <v>-1.0000000000000009</v>
      </c>
      <c r="AH297" s="17">
        <v>-1.0000000000000009</v>
      </c>
      <c r="AI297" s="17">
        <v>3.9399476418469845E-3</v>
      </c>
      <c r="AJ297" s="17">
        <v>-1.0595700989148553E-2</v>
      </c>
      <c r="AK297" s="17">
        <v>1.4227469984234862E-3</v>
      </c>
      <c r="AL297" s="17">
        <v>-0.21682636622032719</v>
      </c>
      <c r="AM297" s="17">
        <v>0.72815934830249451</v>
      </c>
      <c r="AN297" s="17">
        <v>-0.18435762757384522</v>
      </c>
      <c r="AO297" s="17">
        <v>18.211097442554475</v>
      </c>
      <c r="AP297" s="17">
        <v>-5.6930725204477675</v>
      </c>
      <c r="AQ297" s="17">
        <v>21.649590383891343</v>
      </c>
      <c r="AR297" s="17">
        <v>0.5876418712075393</v>
      </c>
      <c r="AS297" s="17">
        <v>0.23374324864616799</v>
      </c>
      <c r="AT297" s="17">
        <v>-1.0000000000000009</v>
      </c>
      <c r="AU297" s="17">
        <v>-1.0000000000000009</v>
      </c>
      <c r="AV297" s="17">
        <v>-1.2592707903896243</v>
      </c>
      <c r="AW297" s="17">
        <v>7.755076030764509</v>
      </c>
      <c r="AX297" s="17">
        <v>6.7743048846866012</v>
      </c>
      <c r="AY297" s="17">
        <v>-0.23015589067218131</v>
      </c>
      <c r="AZ297" s="17">
        <v>-59.194739693893837</v>
      </c>
      <c r="BA297" s="22">
        <v>1384.2958010670745</v>
      </c>
      <c r="CU297" t="e">
        <v>#N/A</v>
      </c>
      <c r="CV297" t="e">
        <v>#N/A</v>
      </c>
    </row>
    <row r="298" spans="1:100" x14ac:dyDescent="0.25">
      <c r="A298">
        <v>810</v>
      </c>
      <c r="B298" t="s">
        <v>734</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1390.8041507398675</v>
      </c>
      <c r="CU298" t="e">
        <v>#N/A</v>
      </c>
      <c r="CV298" t="e">
        <v>#N/A</v>
      </c>
    </row>
    <row r="299" spans="1:100" x14ac:dyDescent="0.25">
      <c r="A299">
        <v>811</v>
      </c>
      <c r="B299" t="s">
        <v>735</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1360.5009348020128</v>
      </c>
      <c r="CU299" t="e">
        <v>#N/A</v>
      </c>
      <c r="CV299" t="e">
        <v>#N/A</v>
      </c>
    </row>
    <row r="300" spans="1:100" x14ac:dyDescent="0.25">
      <c r="A300">
        <v>812</v>
      </c>
      <c r="B300" t="s">
        <v>736</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737</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738</v>
      </c>
      <c r="C302" s="22">
        <v>3</v>
      </c>
      <c r="D302" s="17">
        <v>5.8892719338760182</v>
      </c>
      <c r="E302" s="17">
        <v>0</v>
      </c>
      <c r="F302" s="17">
        <v>-6.4872834573470664E-2</v>
      </c>
      <c r="G302" s="17">
        <v>-6.4872834573470664E-2</v>
      </c>
      <c r="H302" s="17">
        <v>0.38694178295514364</v>
      </c>
      <c r="I302" s="17">
        <v>9.3018942484764555E-2</v>
      </c>
      <c r="J302" s="17">
        <v>28.797643526394467</v>
      </c>
      <c r="K302" s="17">
        <v>0.47996072543990836</v>
      </c>
      <c r="L302" s="17">
        <v>-1.0000000000000018</v>
      </c>
      <c r="M302" s="17">
        <v>-1.0000000000000018</v>
      </c>
      <c r="N302" s="17">
        <v>9.599214508798168</v>
      </c>
      <c r="O302" s="17">
        <v>34.622042625697041</v>
      </c>
      <c r="P302" s="17">
        <v>-0.14380561589994506</v>
      </c>
      <c r="Q302" s="17">
        <v>3.7049518690117167</v>
      </c>
      <c r="R302" s="17">
        <v>1.1333770469210336</v>
      </c>
      <c r="S302" s="17">
        <v>0.33333333333333376</v>
      </c>
      <c r="T302" s="17">
        <v>0.33333333333333376</v>
      </c>
      <c r="U302" s="17">
        <v>0.30296284544986896</v>
      </c>
      <c r="V302" s="17">
        <v>3.907591011980735E-2</v>
      </c>
      <c r="W302" s="17">
        <v>21.149787871857416</v>
      </c>
      <c r="X302" s="17">
        <v>1.633012783745079</v>
      </c>
      <c r="Y302" s="17">
        <v>-1.0000000000000018</v>
      </c>
      <c r="Z302" s="17">
        <v>-1.0000000000000018</v>
      </c>
      <c r="AA302" s="17">
        <v>47.332451543098408</v>
      </c>
      <c r="AB302" s="17">
        <v>0.15148930011439693</v>
      </c>
      <c r="AC302" s="17">
        <v>0.21774672358039379</v>
      </c>
      <c r="AD302" s="17">
        <v>0.13174970879160888</v>
      </c>
      <c r="AE302" s="17">
        <v>25.049286624320015</v>
      </c>
      <c r="AF302" s="17">
        <v>0.58333333333333337</v>
      </c>
      <c r="AG302" s="17">
        <v>-1.0000000000000018</v>
      </c>
      <c r="AH302" s="17">
        <v>-1.0000000000000018</v>
      </c>
      <c r="AI302" s="17">
        <v>-3.3147998896498714E-4</v>
      </c>
      <c r="AJ302" s="17">
        <v>3.907591011980735E-2</v>
      </c>
      <c r="AK302" s="17">
        <v>0.11423944490440535</v>
      </c>
      <c r="AL302" s="17">
        <v>0.15119570756808265</v>
      </c>
      <c r="AM302" s="17">
        <v>1.482658176161341E-2</v>
      </c>
      <c r="AN302" s="17">
        <v>0.55279200543912177</v>
      </c>
      <c r="AO302" s="17">
        <v>0.94186176856236248</v>
      </c>
      <c r="AP302" s="17">
        <v>14.575778673818455</v>
      </c>
      <c r="AQ302" s="17">
        <v>49.947431398251901</v>
      </c>
      <c r="AR302" s="17">
        <v>1.0087054222363434</v>
      </c>
      <c r="AS302" s="17">
        <v>2.1129735091849873</v>
      </c>
      <c r="AT302" s="17">
        <v>-1.0000000000000018</v>
      </c>
      <c r="AU302" s="17">
        <v>-1.0000000000000018</v>
      </c>
      <c r="AV302" s="17">
        <v>1.068504212347563</v>
      </c>
      <c r="AW302" s="17">
        <v>96.530272842613925</v>
      </c>
      <c r="AX302" s="17">
        <v>100.43123425481535</v>
      </c>
      <c r="AY302" s="17">
        <v>-0.25062515776305044</v>
      </c>
      <c r="AZ302" s="17">
        <v>-41.802495848354582</v>
      </c>
      <c r="BA302" s="22">
        <v>1451.2490146445687</v>
      </c>
      <c r="CU302" t="e">
        <v>#N/A</v>
      </c>
      <c r="CV302" t="e">
        <v>#N/A</v>
      </c>
    </row>
    <row r="303" spans="1:100" x14ac:dyDescent="0.25">
      <c r="A303">
        <v>818</v>
      </c>
      <c r="B303" t="s">
        <v>739</v>
      </c>
      <c r="C303" s="22">
        <v>3</v>
      </c>
      <c r="D303" s="17">
        <v>4.8722145940628128</v>
      </c>
      <c r="E303" s="17">
        <v>-2.4443193536355483E-2</v>
      </c>
      <c r="F303" s="17">
        <v>0.95203193389822471</v>
      </c>
      <c r="G303" s="17">
        <v>0.94388420271943951</v>
      </c>
      <c r="H303" s="17">
        <v>0.11639750765173359</v>
      </c>
      <c r="I303" s="17">
        <v>0</v>
      </c>
      <c r="J303" s="17">
        <v>6.9838504591040129</v>
      </c>
      <c r="K303" s="17">
        <v>0.11639750765173359</v>
      </c>
      <c r="L303" s="17">
        <v>-1.0000000000000018</v>
      </c>
      <c r="M303" s="17">
        <v>-1.0000000000000018</v>
      </c>
      <c r="N303" s="17">
        <v>2.3279501530346707</v>
      </c>
      <c r="O303" s="17">
        <v>12.799949255886268</v>
      </c>
      <c r="P303" s="17">
        <v>5.691631781331715</v>
      </c>
      <c r="Q303" s="17">
        <v>-0.62195629138284703</v>
      </c>
      <c r="R303" s="17">
        <v>0.31534470178277324</v>
      </c>
      <c r="S303" s="17">
        <v>0.33333333333333381</v>
      </c>
      <c r="T303" s="17">
        <v>0.33333333333333381</v>
      </c>
      <c r="U303" s="17">
        <v>0.27911884683864607</v>
      </c>
      <c r="V303" s="17">
        <v>-7.6895409995712094E-2</v>
      </c>
      <c r="W303" s="17">
        <v>30.099703834314706</v>
      </c>
      <c r="X303" s="17">
        <v>1.2053720863952446</v>
      </c>
      <c r="Y303" s="17">
        <v>-1.0000000000000018</v>
      </c>
      <c r="Z303" s="17">
        <v>-1.0000000000000018</v>
      </c>
      <c r="AA303" s="17">
        <v>62.021605104892977</v>
      </c>
      <c r="AB303" s="17">
        <v>0.20822897297211065</v>
      </c>
      <c r="AC303" s="17">
        <v>0.22389202575307043</v>
      </c>
      <c r="AD303" s="17">
        <v>0.20001013265072837</v>
      </c>
      <c r="AE303" s="17">
        <v>31.606556568795465</v>
      </c>
      <c r="AF303" s="17">
        <v>0.66666666666666663</v>
      </c>
      <c r="AG303" s="17">
        <v>-1.0000000000000018</v>
      </c>
      <c r="AH303" s="17">
        <v>-1.0000000000000018</v>
      </c>
      <c r="AI303" s="17">
        <v>2.0356358870484724E-2</v>
      </c>
      <c r="AJ303" s="17">
        <v>-7.6895409995712094E-2</v>
      </c>
      <c r="AK303" s="17">
        <v>-9.1523987203627283E-2</v>
      </c>
      <c r="AL303" s="17">
        <v>-0.14852388991514562</v>
      </c>
      <c r="AM303" s="17">
        <v>0.31479950910398879</v>
      </c>
      <c r="AN303" s="17">
        <v>-4.8474792740087071E-2</v>
      </c>
      <c r="AO303" s="17">
        <v>7.4123677915815849</v>
      </c>
      <c r="AP303" s="17">
        <v>-1.9544892680779056</v>
      </c>
      <c r="AQ303" s="17">
        <v>37.08355429341875</v>
      </c>
      <c r="AR303" s="17">
        <v>0.86889010350960161</v>
      </c>
      <c r="AS303" s="17">
        <v>1.3217695940469796</v>
      </c>
      <c r="AT303" s="17">
        <v>-1.0000000000000018</v>
      </c>
      <c r="AU303" s="17">
        <v>-1.0000000000000018</v>
      </c>
      <c r="AV303" s="17">
        <v>1.2592289045022125</v>
      </c>
      <c r="AW303" s="17">
        <v>72.867065092701338</v>
      </c>
      <c r="AX303" s="17">
        <v>65.584651270539823</v>
      </c>
      <c r="AY303" s="17">
        <v>2.89758895755537E-2</v>
      </c>
      <c r="AZ303" s="17">
        <v>-25.136069737311061</v>
      </c>
      <c r="BA303" s="22">
        <v>1458.8308653076872</v>
      </c>
      <c r="CU303" t="e">
        <v>#N/A</v>
      </c>
      <c r="CV303" t="e">
        <v>#N/A</v>
      </c>
    </row>
    <row r="304" spans="1:100" x14ac:dyDescent="0.25">
      <c r="A304">
        <v>829</v>
      </c>
      <c r="B304" t="s">
        <v>740</v>
      </c>
      <c r="C304" s="22">
        <v>3</v>
      </c>
      <c r="D304" s="17">
        <v>4.9046251753142105</v>
      </c>
      <c r="E304" s="17">
        <v>0</v>
      </c>
      <c r="F304" s="17">
        <v>1.4491437672747385</v>
      </c>
      <c r="G304" s="17">
        <v>1.4491437672747385</v>
      </c>
      <c r="H304" s="17">
        <v>0.16275542471732912</v>
      </c>
      <c r="I304" s="17">
        <v>-1.8016359256520689E-2</v>
      </c>
      <c r="J304" s="17">
        <v>8.6843439276485093</v>
      </c>
      <c r="K304" s="17">
        <v>0.14473906546080845</v>
      </c>
      <c r="L304" s="17">
        <v>-0.99999999999999978</v>
      </c>
      <c r="M304" s="17">
        <v>-0.99999999999999978</v>
      </c>
      <c r="N304" s="17">
        <v>2.8947813092161678</v>
      </c>
      <c r="O304" s="17">
        <v>15.038112870237445</v>
      </c>
      <c r="P304" s="17">
        <v>-0.43892616856607447</v>
      </c>
      <c r="Q304" s="17">
        <v>0.38718168361689526</v>
      </c>
      <c r="R304" s="17">
        <v>7.7288961885311258E-2</v>
      </c>
      <c r="S304" s="17">
        <v>0.33333333333333326</v>
      </c>
      <c r="T304" s="17">
        <v>0.33333333333333326</v>
      </c>
      <c r="U304" s="17">
        <v>0.36610585150533087</v>
      </c>
      <c r="V304" s="17">
        <v>0.25556125012370801</v>
      </c>
      <c r="W304" s="17">
        <v>45.74378811339588</v>
      </c>
      <c r="X304" s="17">
        <v>3.5197185079694298</v>
      </c>
      <c r="Y304" s="17">
        <v>-0.99999999999999978</v>
      </c>
      <c r="Z304" s="17">
        <v>-0.99999999999999978</v>
      </c>
      <c r="AA304" s="17">
        <v>89.612786975320674</v>
      </c>
      <c r="AB304" s="17">
        <v>9.0402841577448351E-2</v>
      </c>
      <c r="AC304" s="17">
        <v>0.39318199221761135</v>
      </c>
      <c r="AD304" s="17">
        <v>0.39224936420573103</v>
      </c>
      <c r="AE304" s="17">
        <v>43.791709900039535</v>
      </c>
      <c r="AF304" s="17">
        <v>0.85</v>
      </c>
      <c r="AG304" s="17">
        <v>-0.99999999999999978</v>
      </c>
      <c r="AH304" s="17">
        <v>-0.99999999999999978</v>
      </c>
      <c r="AI304" s="17">
        <v>0</v>
      </c>
      <c r="AJ304" s="17">
        <v>0.25556125012370801</v>
      </c>
      <c r="AK304" s="17">
        <v>0.12616439683500255</v>
      </c>
      <c r="AL304" s="17">
        <v>0.13538452442071358</v>
      </c>
      <c r="AM304" s="17">
        <v>0.27746598509844222</v>
      </c>
      <c r="AN304" s="17">
        <v>0.25188133885299335</v>
      </c>
      <c r="AO304" s="17">
        <v>7.5674716116360647</v>
      </c>
      <c r="AP304" s="17">
        <v>6.9739560934284031</v>
      </c>
      <c r="AQ304" s="17">
        <v>54.428132041044393</v>
      </c>
      <c r="AR304" s="17">
        <v>1.2883337682957059</v>
      </c>
      <c r="AS304" s="17">
        <v>3.6644575734302385</v>
      </c>
      <c r="AT304" s="17">
        <v>-0.99999999999999978</v>
      </c>
      <c r="AU304" s="17">
        <v>-0.99999999999999978</v>
      </c>
      <c r="AV304" s="17">
        <v>1.5264327291600499</v>
      </c>
      <c r="AW304" s="17">
        <v>111.62485593898654</v>
      </c>
      <c r="AX304" s="17">
        <v>137.18098095135733</v>
      </c>
      <c r="AY304" s="17">
        <v>0.17518886895927122</v>
      </c>
      <c r="AZ304" s="17">
        <v>2.2825275014015682</v>
      </c>
      <c r="BA304" s="22">
        <v>1568.7723031666947</v>
      </c>
      <c r="CU304" t="e">
        <v>#N/A</v>
      </c>
      <c r="CV304" t="e">
        <v>#N/A</v>
      </c>
    </row>
    <row r="305" spans="1:100" x14ac:dyDescent="0.25">
      <c r="A305">
        <v>830</v>
      </c>
      <c r="B305" t="s">
        <v>741</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1516.0413898762122</v>
      </c>
      <c r="CU305" t="e">
        <v>#N/A</v>
      </c>
      <c r="CV305" t="e">
        <v>#N/A</v>
      </c>
    </row>
    <row r="306" spans="1:100" x14ac:dyDescent="0.25">
      <c r="A306">
        <v>832</v>
      </c>
      <c r="B306" t="s">
        <v>742</v>
      </c>
      <c r="C306" s="22">
        <v>3</v>
      </c>
      <c r="D306" s="17">
        <v>5.0776786706706885</v>
      </c>
      <c r="E306" s="17">
        <v>-3.0107487477630181E-2</v>
      </c>
      <c r="F306" s="17">
        <v>0.30150145615326385</v>
      </c>
      <c r="G306" s="17">
        <v>0.26447819765120828</v>
      </c>
      <c r="H306" s="17">
        <v>0.49870149015411469</v>
      </c>
      <c r="I306" s="17">
        <v>4.335644797944134E-4</v>
      </c>
      <c r="J306" s="17">
        <v>29.948103278034523</v>
      </c>
      <c r="K306" s="17">
        <v>0.49913505463390917</v>
      </c>
      <c r="L306" s="17">
        <v>-1.0000000000000009</v>
      </c>
      <c r="M306" s="17">
        <v>-1.0000000000000009</v>
      </c>
      <c r="N306" s="17">
        <v>9.9827010926781803</v>
      </c>
      <c r="O306" s="17">
        <v>35.290260146356452</v>
      </c>
      <c r="P306" s="17">
        <v>0.12809408138993356</v>
      </c>
      <c r="Q306" s="17">
        <v>1.8546977248781809</v>
      </c>
      <c r="R306" s="17">
        <v>0.51538873971396693</v>
      </c>
      <c r="S306" s="17">
        <v>0.3333333333333337</v>
      </c>
      <c r="T306" s="17">
        <v>0.33984561364659049</v>
      </c>
      <c r="U306" s="17">
        <v>0.40038333163728773</v>
      </c>
      <c r="V306" s="17">
        <v>9.7774745415052558E-2</v>
      </c>
      <c r="W306" s="17">
        <v>26.888078775934236</v>
      </c>
      <c r="X306" s="17">
        <v>2.3687379716987382</v>
      </c>
      <c r="Y306" s="17">
        <v>-1.0000000000000009</v>
      </c>
      <c r="Z306" s="17">
        <v>-1.0000000000000009</v>
      </c>
      <c r="AA306" s="17">
        <v>80.774054360080171</v>
      </c>
      <c r="AB306" s="17">
        <v>0.45769075474286708</v>
      </c>
      <c r="AC306" s="17">
        <v>0.24216644015451591</v>
      </c>
      <c r="AD306" s="17">
        <v>0.36755454199125659</v>
      </c>
      <c r="AE306" s="17">
        <v>53.370586844431976</v>
      </c>
      <c r="AF306" s="17">
        <v>0.81818181818181823</v>
      </c>
      <c r="AG306" s="17">
        <v>-1.0000000000000009</v>
      </c>
      <c r="AH306" s="17">
        <v>-1.0000000000000009</v>
      </c>
      <c r="AI306" s="17">
        <v>-5.1640658297261777E-2</v>
      </c>
      <c r="AJ306" s="17">
        <v>9.7774745415052558E-2</v>
      </c>
      <c r="AK306" s="17">
        <v>-0.19717850094053807</v>
      </c>
      <c r="AL306" s="17">
        <v>9.6307439885233687E-2</v>
      </c>
      <c r="AM306" s="17">
        <v>0.1227466790678573</v>
      </c>
      <c r="AN306" s="17">
        <v>0.29264554117640851</v>
      </c>
      <c r="AO306" s="17">
        <v>2.0827744719937433</v>
      </c>
      <c r="AP306" s="17">
        <v>7.7976757288363787</v>
      </c>
      <c r="AQ306" s="17">
        <v>56.83618205396872</v>
      </c>
      <c r="AR306" s="17">
        <v>1.1713370240322645</v>
      </c>
      <c r="AS306" s="17">
        <v>2.8678730263326448</v>
      </c>
      <c r="AT306" s="17">
        <v>-1.0000000000000009</v>
      </c>
      <c r="AU306" s="17">
        <v>-1.0000000000000009</v>
      </c>
      <c r="AV306" s="17">
        <v>0.77986693736517654</v>
      </c>
      <c r="AW306" s="17">
        <v>123.86199023527297</v>
      </c>
      <c r="AX306" s="17">
        <v>132.60665161083313</v>
      </c>
      <c r="AY306" s="17">
        <v>0.51050704284184278</v>
      </c>
      <c r="AZ306" s="17">
        <v>44.466335072068262</v>
      </c>
      <c r="BA306" s="22">
        <v>1515.5497992756705</v>
      </c>
      <c r="CU306" t="e">
        <v>#N/A</v>
      </c>
      <c r="CV306" t="e">
        <v>#N/A</v>
      </c>
    </row>
    <row r="307" spans="1:100" x14ac:dyDescent="0.25">
      <c r="A307">
        <v>834</v>
      </c>
      <c r="B307" t="s">
        <v>743</v>
      </c>
      <c r="C307" s="22">
        <v>3</v>
      </c>
      <c r="D307" s="17">
        <v>3.9583187172744672</v>
      </c>
      <c r="E307" s="17">
        <v>0</v>
      </c>
      <c r="F307" s="17">
        <v>0.35819627600531206</v>
      </c>
      <c r="G307" s="17">
        <v>0.35819627600531206</v>
      </c>
      <c r="H307" s="17">
        <v>5.6302020674600793E-2</v>
      </c>
      <c r="I307" s="17">
        <v>-6.9657266329801364E-4</v>
      </c>
      <c r="J307" s="17">
        <v>3.3363268806781625</v>
      </c>
      <c r="K307" s="17">
        <v>5.5605448011302759E-2</v>
      </c>
      <c r="L307" s="17">
        <v>-0.99999999999999789</v>
      </c>
      <c r="M307" s="17">
        <v>-0.99999999999999789</v>
      </c>
      <c r="N307" s="17">
        <v>1.1121089602260532</v>
      </c>
      <c r="O307" s="17">
        <v>7.6528418739579438</v>
      </c>
      <c r="P307" s="17">
        <v>0.82998897300160013</v>
      </c>
      <c r="Q307" s="17">
        <v>-0.50389102772104999</v>
      </c>
      <c r="R307" s="17">
        <v>-0.12878044138047023</v>
      </c>
      <c r="S307" s="17">
        <v>0.33333333333333237</v>
      </c>
      <c r="T307" s="17">
        <v>0.33333333333333237</v>
      </c>
      <c r="U307" s="17">
        <v>0.3351454369047534</v>
      </c>
      <c r="V307" s="17">
        <v>0.24631141657468014</v>
      </c>
      <c r="W307" s="17">
        <v>47.700722885391841</v>
      </c>
      <c r="X307" s="17">
        <v>3.4295114657224559</v>
      </c>
      <c r="Y307" s="17">
        <v>-0.99999999999999789</v>
      </c>
      <c r="Z307" s="17">
        <v>-0.99999999999999789</v>
      </c>
      <c r="AA307" s="17">
        <v>101.28982920065701</v>
      </c>
      <c r="AB307" s="17">
        <v>0.32237886704638596</v>
      </c>
      <c r="AC307" s="17">
        <v>0.32523771404917051</v>
      </c>
      <c r="AD307" s="17">
        <v>0.42674115403735752</v>
      </c>
      <c r="AE307" s="17">
        <v>53.717886756645697</v>
      </c>
      <c r="AF307" s="17">
        <v>0.93333333333333335</v>
      </c>
      <c r="AG307" s="17">
        <v>-0.99999999999999789</v>
      </c>
      <c r="AH307" s="17">
        <v>-0.99999999999999789</v>
      </c>
      <c r="AI307" s="17">
        <v>-1.6135888031213819E-3</v>
      </c>
      <c r="AJ307" s="17">
        <v>0.24631141657468014</v>
      </c>
      <c r="AK307" s="17">
        <v>-6.9636261681315953E-2</v>
      </c>
      <c r="AL307" s="17">
        <v>-0.17797993156480887</v>
      </c>
      <c r="AM307" s="17">
        <v>-1.1422146838182063E-2</v>
      </c>
      <c r="AN307" s="17">
        <v>6.517892341775755E-2</v>
      </c>
      <c r="AO307" s="17">
        <v>-0.63373497936113321</v>
      </c>
      <c r="AP307" s="17">
        <v>0.73957342761989431</v>
      </c>
      <c r="AQ307" s="17">
        <v>51.037049766069998</v>
      </c>
      <c r="AR307" s="17">
        <v>1.2481235201460987</v>
      </c>
      <c r="AS307" s="17">
        <v>3.4851169137337599</v>
      </c>
      <c r="AT307" s="17">
        <v>-0.99999999999999789</v>
      </c>
      <c r="AU307" s="17">
        <v>-0.99999999999999789</v>
      </c>
      <c r="AV307" s="17">
        <v>0.22941583462484125</v>
      </c>
      <c r="AW307" s="17">
        <v>109.68224450223491</v>
      </c>
      <c r="AX307" s="17">
        <v>134.2811143836405</v>
      </c>
      <c r="AY307" s="17">
        <v>0.41090230444759573</v>
      </c>
      <c r="AZ307" s="17">
        <v>25.830150355481454</v>
      </c>
      <c r="BA307" s="22">
        <v>1604.6704146372908</v>
      </c>
      <c r="CU307" t="e">
        <v>#N/A</v>
      </c>
      <c r="CV307" t="e">
        <v>#N/A</v>
      </c>
    </row>
    <row r="308" spans="1:100" x14ac:dyDescent="0.25">
      <c r="A308">
        <v>835</v>
      </c>
      <c r="B308" t="s">
        <v>744</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745</v>
      </c>
      <c r="C309" s="22">
        <v>3</v>
      </c>
      <c r="D309" s="17">
        <v>5.0964134413372602</v>
      </c>
      <c r="E309" s="17">
        <v>-0.75430269536329764</v>
      </c>
      <c r="F309" s="17">
        <v>1.2734512284641568</v>
      </c>
      <c r="G309" s="17">
        <v>1.0425431338275217</v>
      </c>
      <c r="H309" s="17">
        <v>0.52782133068386561</v>
      </c>
      <c r="I309" s="17">
        <v>-6.9672892550808104E-3</v>
      </c>
      <c r="J309" s="17">
        <v>31.251242485727115</v>
      </c>
      <c r="K309" s="17">
        <v>0.52085404142878478</v>
      </c>
      <c r="L309" s="17">
        <v>-0.99999999999999978</v>
      </c>
      <c r="M309" s="17">
        <v>-0.99999999999999978</v>
      </c>
      <c r="N309" s="17">
        <v>10.417080828575692</v>
      </c>
      <c r="O309" s="17">
        <v>37.390199060891902</v>
      </c>
      <c r="P309" s="17">
        <v>-0.34715352683206191</v>
      </c>
      <c r="Q309" s="17">
        <v>2.2480588821125846</v>
      </c>
      <c r="R309" s="17">
        <v>0.3975197643590917</v>
      </c>
      <c r="S309" s="17">
        <v>0.3333333333333332</v>
      </c>
      <c r="T309" s="17">
        <v>0.3333333333333332</v>
      </c>
      <c r="U309" s="17">
        <v>0.3232268709325799</v>
      </c>
      <c r="V309" s="17">
        <v>0.46109997149139964</v>
      </c>
      <c r="W309" s="17">
        <v>37.205578706474434</v>
      </c>
      <c r="X309" s="17">
        <v>4.205319937916598</v>
      </c>
      <c r="Y309" s="17">
        <v>-0.99999999999999978</v>
      </c>
      <c r="Z309" s="17">
        <v>-0.99999999999999978</v>
      </c>
      <c r="AA309" s="17">
        <v>62.23249823249315</v>
      </c>
      <c r="AB309" s="17">
        <v>0.1595714715651225</v>
      </c>
      <c r="AC309" s="17">
        <v>9.2530149394019268E-2</v>
      </c>
      <c r="AD309" s="17">
        <v>0.24048637427405192</v>
      </c>
      <c r="AE309" s="17">
        <v>24.62939976165967</v>
      </c>
      <c r="AF309" s="17">
        <v>0.7857142857142857</v>
      </c>
      <c r="AG309" s="17">
        <v>-0.99999999999999978</v>
      </c>
      <c r="AH309" s="17">
        <v>-0.99999999999999978</v>
      </c>
      <c r="AI309" s="17">
        <v>1.1026704338007936E-2</v>
      </c>
      <c r="AJ309" s="17">
        <v>0.46109997149139964</v>
      </c>
      <c r="AK309" s="17">
        <v>-5.0371833691367371E-2</v>
      </c>
      <c r="AL309" s="17">
        <v>0.22894904401323163</v>
      </c>
      <c r="AM309" s="17">
        <v>0.28143292416998311</v>
      </c>
      <c r="AN309" s="17">
        <v>0.13215999604402329</v>
      </c>
      <c r="AO309" s="17">
        <v>6.7839639357927428</v>
      </c>
      <c r="AP309" s="17">
        <v>4.4487451211667395</v>
      </c>
      <c r="AQ309" s="17">
        <v>68.456821192201502</v>
      </c>
      <c r="AR309" s="17">
        <v>1.450993509090645</v>
      </c>
      <c r="AS309" s="17">
        <v>4.7261739793453836</v>
      </c>
      <c r="AT309" s="17">
        <v>-0.99999999999999978</v>
      </c>
      <c r="AU309" s="17">
        <v>-0.99999999999999978</v>
      </c>
      <c r="AV309" s="17">
        <v>1.4400628981866133</v>
      </c>
      <c r="AW309" s="17">
        <v>104.07144241455181</v>
      </c>
      <c r="AX309" s="17">
        <v>150.40197365045188</v>
      </c>
      <c r="AY309" s="17">
        <v>0.15971092431174547</v>
      </c>
      <c r="AZ309" s="17">
        <v>-12.1334832081073</v>
      </c>
      <c r="BA309" s="22">
        <v>1513.4772287595724</v>
      </c>
      <c r="CU309" t="e">
        <v>#N/A</v>
      </c>
      <c r="CV309" t="e">
        <v>#N/A</v>
      </c>
    </row>
    <row r="310" spans="1:100" x14ac:dyDescent="0.25">
      <c r="A310">
        <v>839</v>
      </c>
      <c r="B310" t="s">
        <v>746</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1443.59021855165</v>
      </c>
      <c r="CU310" t="e">
        <v>#N/A</v>
      </c>
      <c r="CV310" t="e">
        <v>#N/A</v>
      </c>
    </row>
    <row r="311" spans="1:100" x14ac:dyDescent="0.25">
      <c r="A311">
        <v>841</v>
      </c>
      <c r="B311" t="s">
        <v>747</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748</v>
      </c>
      <c r="C312" s="22">
        <v>3</v>
      </c>
      <c r="D312" s="17">
        <v>4.1002459928814137</v>
      </c>
      <c r="E312" s="17">
        <v>-0.21675518407967195</v>
      </c>
      <c r="F312" s="17">
        <v>5.7656315107466209</v>
      </c>
      <c r="G312" s="17">
        <v>5.7014768299445864</v>
      </c>
      <c r="H312" s="17">
        <v>0.10710348838618713</v>
      </c>
      <c r="I312" s="17">
        <v>-1.8741417869970786E-2</v>
      </c>
      <c r="J312" s="17">
        <v>5.3017242309729804</v>
      </c>
      <c r="K312" s="17">
        <v>8.8362070516216362E-2</v>
      </c>
      <c r="L312" s="17">
        <v>-1.0000000000000027</v>
      </c>
      <c r="M312" s="17">
        <v>-1.0000000000000027</v>
      </c>
      <c r="N312" s="17">
        <v>1.7672414103243268</v>
      </c>
      <c r="O312" s="17">
        <v>15.103447053798975</v>
      </c>
      <c r="P312" s="17">
        <v>1.7745708641906277</v>
      </c>
      <c r="Q312" s="17">
        <v>16.045378157492003</v>
      </c>
      <c r="R312" s="17">
        <v>5.3893410574536667</v>
      </c>
      <c r="S312" s="17">
        <v>0.3333333333333342</v>
      </c>
      <c r="T312" s="17">
        <v>0.3333333333333342</v>
      </c>
      <c r="U312" s="17">
        <v>0.30531923195992544</v>
      </c>
      <c r="V312" s="17">
        <v>5.4243053754468654E-2</v>
      </c>
      <c r="W312" s="17">
        <v>37.514675274593863</v>
      </c>
      <c r="X312" s="17">
        <v>2.1250398465169664</v>
      </c>
      <c r="Y312" s="17">
        <v>-1.0000000000000027</v>
      </c>
      <c r="Z312" s="17">
        <v>-1.0000000000000027</v>
      </c>
      <c r="AA312" s="17">
        <v>89.453618979376046</v>
      </c>
      <c r="AB312" s="17">
        <v>0.13874034235234142</v>
      </c>
      <c r="AC312" s="17">
        <v>0.3705084765656958</v>
      </c>
      <c r="AD312" s="17">
        <v>0.42174323402853198</v>
      </c>
      <c r="AE312" s="17">
        <v>46.549602647328484</v>
      </c>
      <c r="AF312" s="17">
        <v>0.8666666666666667</v>
      </c>
      <c r="AG312" s="17">
        <v>-1.0000000000000027</v>
      </c>
      <c r="AH312" s="17">
        <v>-1.0000000000000027</v>
      </c>
      <c r="AI312" s="17">
        <v>1.3761493437510621E-2</v>
      </c>
      <c r="AJ312" s="17">
        <v>5.4243053754468654E-2</v>
      </c>
      <c r="AK312" s="17">
        <v>0.39342202986622093</v>
      </c>
      <c r="AL312" s="17">
        <v>2.9996605235648899E-2</v>
      </c>
      <c r="AM312" s="17">
        <v>0.32208360503521172</v>
      </c>
      <c r="AN312" s="17">
        <v>-4.9656510056934951E-2</v>
      </c>
      <c r="AO312" s="17">
        <v>10.019200275211396</v>
      </c>
      <c r="AP312" s="17">
        <v>-1.0914297252451286</v>
      </c>
      <c r="AQ312" s="17">
        <v>42.816399505566849</v>
      </c>
      <c r="AR312" s="17">
        <v>1.0262289523810628</v>
      </c>
      <c r="AS312" s="17">
        <v>2.2134019170331829</v>
      </c>
      <c r="AT312" s="17">
        <v>-1.0000000000000027</v>
      </c>
      <c r="AU312" s="17">
        <v>-1.0000000000000027</v>
      </c>
      <c r="AV312" s="17">
        <v>11.090817887398254</v>
      </c>
      <c r="AW312" s="17">
        <v>103.46563630792988</v>
      </c>
      <c r="AX312" s="17">
        <v>109.16517155212689</v>
      </c>
      <c r="AY312" s="17">
        <v>0.2581617056242313</v>
      </c>
      <c r="AZ312" s="17">
        <v>4.9654275157344738</v>
      </c>
      <c r="BA312" s="22">
        <v>1560.8023670969571</v>
      </c>
      <c r="CU312" t="e">
        <v>#N/A</v>
      </c>
      <c r="CV312" t="e">
        <v>#N/A</v>
      </c>
    </row>
    <row r="313" spans="1:100" x14ac:dyDescent="0.25">
      <c r="A313">
        <v>846</v>
      </c>
      <c r="B313" t="s">
        <v>749</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750</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1522.0931603510292</v>
      </c>
      <c r="CU314" t="e">
        <v>#N/A</v>
      </c>
      <c r="CV314" t="e">
        <v>#N/A</v>
      </c>
    </row>
    <row r="315" spans="1:100" x14ac:dyDescent="0.25">
      <c r="A315">
        <v>848</v>
      </c>
      <c r="B315" t="s">
        <v>751</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752</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753</v>
      </c>
      <c r="C317" s="22">
        <v>3</v>
      </c>
      <c r="D317" s="17">
        <v>5.1391625402544197</v>
      </c>
      <c r="E317" s="17">
        <v>-2.7791518271123403E-2</v>
      </c>
      <c r="F317" s="17">
        <v>0.12899949066889077</v>
      </c>
      <c r="G317" s="17">
        <v>0.13039890760277001</v>
      </c>
      <c r="H317" s="17">
        <v>0.52383637149579343</v>
      </c>
      <c r="I317" s="17">
        <v>-2.1998151900797767E-2</v>
      </c>
      <c r="J317" s="17">
        <v>30.110293175699766</v>
      </c>
      <c r="K317" s="17">
        <v>0.50183821959499608</v>
      </c>
      <c r="L317" s="17">
        <v>-1.0000000000000004</v>
      </c>
      <c r="M317" s="17">
        <v>-1.0000000000000004</v>
      </c>
      <c r="N317" s="17">
        <v>10.036764391899919</v>
      </c>
      <c r="O317" s="17">
        <v>35.379854623556952</v>
      </c>
      <c r="P317" s="17">
        <v>-0.13901524899384046</v>
      </c>
      <c r="Q317" s="17">
        <v>0.70790464029619726</v>
      </c>
      <c r="R317" s="17">
        <v>7.0969487731435854E-2</v>
      </c>
      <c r="S317" s="17">
        <v>0.33333333333333381</v>
      </c>
      <c r="T317" s="17">
        <v>0.3416569217127724</v>
      </c>
      <c r="U317" s="17">
        <v>0.36931526694893213</v>
      </c>
      <c r="V317" s="17">
        <v>0.11012508595689136</v>
      </c>
      <c r="W317" s="17">
        <v>26.103695534277335</v>
      </c>
      <c r="X317" s="17">
        <v>2.3194872073676245</v>
      </c>
      <c r="Y317" s="17">
        <v>-1.0000000000000004</v>
      </c>
      <c r="Z317" s="17">
        <v>-1.0000000000000004</v>
      </c>
      <c r="AA317" s="17">
        <v>87.222690541858299</v>
      </c>
      <c r="AB317" s="17">
        <v>0.31457861264203324</v>
      </c>
      <c r="AC317" s="17">
        <v>0.49061308078421756</v>
      </c>
      <c r="AD317" s="17">
        <v>0.41576881697073986</v>
      </c>
      <c r="AE317" s="17">
        <v>61.048025519849531</v>
      </c>
      <c r="AF317" s="17">
        <v>0.81818181818181823</v>
      </c>
      <c r="AG317" s="17">
        <v>-1.0000000000000004</v>
      </c>
      <c r="AH317" s="17">
        <v>-1.0000000000000004</v>
      </c>
      <c r="AI317" s="17">
        <v>1.7942611308999872E-2</v>
      </c>
      <c r="AJ317" s="17">
        <v>0.11012508595689136</v>
      </c>
      <c r="AK317" s="17">
        <v>-1.9219514269376608E-2</v>
      </c>
      <c r="AL317" s="17">
        <v>-0.12635514811457474</v>
      </c>
      <c r="AM317" s="17">
        <v>-7.0692866461805198E-3</v>
      </c>
      <c r="AN317" s="17">
        <v>-6.5308706912763498E-2</v>
      </c>
      <c r="AO317" s="17">
        <v>-0.27282973750139528</v>
      </c>
      <c r="AP317" s="17">
        <v>-2.2644934133919619</v>
      </c>
      <c r="AQ317" s="17">
        <v>56.213988709977116</v>
      </c>
      <c r="AR317" s="17">
        <v>1.15443060795193</v>
      </c>
      <c r="AS317" s="17">
        <v>2.8213254269626207</v>
      </c>
      <c r="AT317" s="17">
        <v>-1.0000000000000004</v>
      </c>
      <c r="AU317" s="17">
        <v>-1.0000000000000004</v>
      </c>
      <c r="AV317" s="17">
        <v>0.20136839533420425</v>
      </c>
      <c r="AW317" s="17">
        <v>120.33805175202326</v>
      </c>
      <c r="AX317" s="17">
        <v>131.70941257389242</v>
      </c>
      <c r="AY317" s="17">
        <v>6.6075754734959816E-2</v>
      </c>
      <c r="AZ317" s="17">
        <v>10.68195181602826</v>
      </c>
      <c r="BA317" s="22">
        <v>1484.3185787152938</v>
      </c>
      <c r="CU317" t="e">
        <v>#N/A</v>
      </c>
      <c r="CV317" t="e">
        <v>#N/A</v>
      </c>
    </row>
    <row r="318" spans="1:100" x14ac:dyDescent="0.25">
      <c r="A318">
        <v>857</v>
      </c>
      <c r="B318" t="s">
        <v>754</v>
      </c>
      <c r="C318" s="22">
        <v>3</v>
      </c>
      <c r="D318" s="17">
        <v>5.3064319022874713</v>
      </c>
      <c r="E318" s="17">
        <v>7.6604154173194119E-3</v>
      </c>
      <c r="F318" s="17">
        <v>-1.0616194933121137</v>
      </c>
      <c r="G318" s="17">
        <v>-1.0590660215063405</v>
      </c>
      <c r="H318" s="17">
        <v>6.1896052039361528E-2</v>
      </c>
      <c r="I318" s="17">
        <v>0</v>
      </c>
      <c r="J318" s="17">
        <v>3.7137631223616907</v>
      </c>
      <c r="K318" s="17">
        <v>6.1896052039361528E-2</v>
      </c>
      <c r="L318" s="17">
        <v>-0.99999999999999889</v>
      </c>
      <c r="M318" s="17">
        <v>-0.99999999999999889</v>
      </c>
      <c r="N318" s="17">
        <v>1.2379210407872303</v>
      </c>
      <c r="O318" s="17">
        <v>7.9611290031428297</v>
      </c>
      <c r="P318" s="17">
        <v>-0.49278933390132346</v>
      </c>
      <c r="Q318" s="17">
        <v>1.6495401088044197</v>
      </c>
      <c r="R318" s="17">
        <v>0.59595723184367688</v>
      </c>
      <c r="S318" s="17">
        <v>0.33333333333333276</v>
      </c>
      <c r="T318" s="17">
        <v>0.33333333333333276</v>
      </c>
      <c r="U318" s="17">
        <v>0.34059563355753869</v>
      </c>
      <c r="V318" s="17">
        <v>0.26844191644637533</v>
      </c>
      <c r="W318" s="17">
        <v>48.552326585248736</v>
      </c>
      <c r="X318" s="17">
        <v>3.5778046475357099</v>
      </c>
      <c r="Y318" s="17">
        <v>-0.99999999999999889</v>
      </c>
      <c r="Z318" s="17">
        <v>-0.99999999999999889</v>
      </c>
      <c r="AA318" s="17">
        <v>90.568340131068638</v>
      </c>
      <c r="AB318" s="17">
        <v>0.54045397468545375</v>
      </c>
      <c r="AC318" s="17">
        <v>0.14994887910721383</v>
      </c>
      <c r="AD318" s="17">
        <v>0.1379982724868587</v>
      </c>
      <c r="AE318" s="17">
        <v>41.420056313976318</v>
      </c>
      <c r="AF318" s="17">
        <v>0.91666666666666663</v>
      </c>
      <c r="AG318" s="17">
        <v>-0.99999999999999889</v>
      </c>
      <c r="AH318" s="17">
        <v>-0.99999999999999889</v>
      </c>
      <c r="AI318" s="17">
        <v>-6.909973911007028E-2</v>
      </c>
      <c r="AJ318" s="17">
        <v>0.26844191644637533</v>
      </c>
      <c r="AK318" s="17">
        <v>0.10717692914400023</v>
      </c>
      <c r="AL318" s="17">
        <v>0.20041916126158341</v>
      </c>
      <c r="AM318" s="17">
        <v>-0.18832970440577468</v>
      </c>
      <c r="AN318" s="17">
        <v>0.26717616353422896</v>
      </c>
      <c r="AO318" s="17">
        <v>-4.172357964424366</v>
      </c>
      <c r="AP318" s="17">
        <v>7.6814998946636459</v>
      </c>
      <c r="AQ318" s="17">
        <v>52.266089707610405</v>
      </c>
      <c r="AR318" s="17">
        <v>1.2757042166705801</v>
      </c>
      <c r="AS318" s="17">
        <v>3.6397006995750729</v>
      </c>
      <c r="AT318" s="17">
        <v>-0.99999999999999889</v>
      </c>
      <c r="AU318" s="17">
        <v>-0.99999999999999889</v>
      </c>
      <c r="AV318" s="17">
        <v>-0.46310878966266317</v>
      </c>
      <c r="AW318" s="17">
        <v>106.21096902887523</v>
      </c>
      <c r="AX318" s="17">
        <v>131.67316589131127</v>
      </c>
      <c r="AY318" s="17">
        <v>7.3830379629167553E-2</v>
      </c>
      <c r="AZ318" s="17">
        <v>2.8454036884071692</v>
      </c>
      <c r="BA318" s="22">
        <v>1528.889607020574</v>
      </c>
      <c r="CU318" t="e">
        <v>#N/A</v>
      </c>
      <c r="CV318" t="e">
        <v>#N/A</v>
      </c>
    </row>
    <row r="319" spans="1:100" x14ac:dyDescent="0.25">
      <c r="A319">
        <v>858</v>
      </c>
      <c r="B319" t="s">
        <v>755</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1401.939754371896</v>
      </c>
      <c r="CU319" t="e">
        <v>#N/A</v>
      </c>
      <c r="CV319" t="e">
        <v>#N/A</v>
      </c>
    </row>
    <row r="320" spans="1:100" x14ac:dyDescent="0.25">
      <c r="A320">
        <v>862</v>
      </c>
      <c r="B320" t="s">
        <v>756</v>
      </c>
      <c r="C320" s="22">
        <v>3</v>
      </c>
      <c r="D320" s="17">
        <v>5.1324104072887797</v>
      </c>
      <c r="E320" s="17">
        <v>-1.5966388238011074E-2</v>
      </c>
      <c r="F320" s="17">
        <v>-1.1681804761181536</v>
      </c>
      <c r="G320" s="17">
        <v>-1.1708175379411117</v>
      </c>
      <c r="H320" s="17">
        <v>0.40153740841205349</v>
      </c>
      <c r="I320" s="17">
        <v>1.0867299267221502E-4</v>
      </c>
      <c r="J320" s="17">
        <v>24.098764884283526</v>
      </c>
      <c r="K320" s="17">
        <v>0.40164608140472569</v>
      </c>
      <c r="L320" s="17">
        <v>-0.99999999999999933</v>
      </c>
      <c r="M320" s="17">
        <v>-0.99999999999999933</v>
      </c>
      <c r="N320" s="17">
        <v>8.0329216280945115</v>
      </c>
      <c r="O320" s="17">
        <v>28.060357753631202</v>
      </c>
      <c r="P320" s="17">
        <v>-0.23830343220795652</v>
      </c>
      <c r="Q320" s="17">
        <v>-0.20845874813315987</v>
      </c>
      <c r="R320" s="17">
        <v>-7.1397845395541795E-2</v>
      </c>
      <c r="S320" s="17">
        <v>0.3333333333333332</v>
      </c>
      <c r="T320" s="17">
        <v>0.3333333333333332</v>
      </c>
      <c r="U320" s="17">
        <v>0.34635589466331651</v>
      </c>
      <c r="V320" s="17">
        <v>0.33586960279621519</v>
      </c>
      <c r="W320" s="17">
        <v>37.889843308858886</v>
      </c>
      <c r="X320" s="17">
        <v>3.6656617806924991</v>
      </c>
      <c r="Y320" s="17">
        <v>-0.99999999999999933</v>
      </c>
      <c r="Z320" s="17">
        <v>-0.99999999999999933</v>
      </c>
      <c r="AA320" s="17">
        <v>90.014938883683968</v>
      </c>
      <c r="AB320" s="17">
        <v>0.42848108379202837</v>
      </c>
      <c r="AC320" s="17">
        <v>0.3389600562233121</v>
      </c>
      <c r="AD320" s="17">
        <v>0.27648872838907285</v>
      </c>
      <c r="AE320" s="17">
        <v>52.196493420220655</v>
      </c>
      <c r="AF320" s="17">
        <v>0.94117647058823528</v>
      </c>
      <c r="AG320" s="17">
        <v>-0.99999999999999933</v>
      </c>
      <c r="AH320" s="17">
        <v>-0.99999999999999933</v>
      </c>
      <c r="AI320" s="17">
        <v>4.4865126301604514E-4</v>
      </c>
      <c r="AJ320" s="17">
        <v>0.33586960279621519</v>
      </c>
      <c r="AK320" s="17">
        <v>5.0613403452616279E-2</v>
      </c>
      <c r="AL320" s="17">
        <v>4.9607780138796909E-2</v>
      </c>
      <c r="AM320" s="17">
        <v>4.2069969726367312E-2</v>
      </c>
      <c r="AN320" s="17">
        <v>0.17895144816458586</v>
      </c>
      <c r="AO320" s="17">
        <v>1.3048162604222631</v>
      </c>
      <c r="AP320" s="17">
        <v>4.721825104808631</v>
      </c>
      <c r="AQ320" s="17">
        <v>61.988608193142412</v>
      </c>
      <c r="AR320" s="17">
        <v>1.3488921641261975</v>
      </c>
      <c r="AS320" s="17">
        <v>4.0673078620972243</v>
      </c>
      <c r="AT320" s="17">
        <v>-0.99999999999999933</v>
      </c>
      <c r="AU320" s="17">
        <v>-0.99999999999999933</v>
      </c>
      <c r="AV320" s="17">
        <v>-1.2422153833366534</v>
      </c>
      <c r="AW320" s="17">
        <v>122.79712174212388</v>
      </c>
      <c r="AX320" s="17">
        <v>156.39305504700567</v>
      </c>
      <c r="AY320" s="17">
        <v>0.50969826078285774</v>
      </c>
      <c r="AZ320" s="17">
        <v>34.17574771175655</v>
      </c>
      <c r="BA320" s="22">
        <v>1598.8354504478486</v>
      </c>
      <c r="CU320" t="e">
        <v>#N/A</v>
      </c>
      <c r="CV320" t="e">
        <v>#N/A</v>
      </c>
    </row>
    <row r="321" spans="1:100" x14ac:dyDescent="0.25">
      <c r="A321">
        <v>865</v>
      </c>
      <c r="B321" t="s">
        <v>757</v>
      </c>
      <c r="C321" s="22">
        <v>3</v>
      </c>
      <c r="D321" s="17">
        <v>3.9904378109343339</v>
      </c>
      <c r="E321" s="17">
        <v>-0.40723083192195791</v>
      </c>
      <c r="F321" s="17">
        <v>0.4149942693566403</v>
      </c>
      <c r="G321" s="17">
        <v>0.31833108296098922</v>
      </c>
      <c r="H321" s="17">
        <v>0.14832153880378876</v>
      </c>
      <c r="I321" s="17">
        <v>-3.1849140493670103E-2</v>
      </c>
      <c r="J321" s="17">
        <v>6.9883438986071171</v>
      </c>
      <c r="K321" s="17">
        <v>0.11647239831011869</v>
      </c>
      <c r="L321" s="17">
        <v>-1.0000000000000002</v>
      </c>
      <c r="M321" s="17">
        <v>-1.0000000000000002</v>
      </c>
      <c r="N321" s="17">
        <v>2.3294479662023733</v>
      </c>
      <c r="O321" s="17">
        <v>11.297112792502435</v>
      </c>
      <c r="P321" s="17">
        <v>0.66264936186886547</v>
      </c>
      <c r="Q321" s="17">
        <v>1.6019795411048365</v>
      </c>
      <c r="R321" s="17">
        <v>0.45041384831351527</v>
      </c>
      <c r="S321" s="17">
        <v>0.33333333333333315</v>
      </c>
      <c r="T321" s="17">
        <v>0.34192826653832403</v>
      </c>
      <c r="U321" s="17">
        <v>0.3291744182874457</v>
      </c>
      <c r="V321" s="17">
        <v>1.9111031951034085E-2</v>
      </c>
      <c r="W321" s="17">
        <v>36.282986072000767</v>
      </c>
      <c r="X321" s="17">
        <v>1.9987479996225166</v>
      </c>
      <c r="Y321" s="17">
        <v>-1.0000000000000002</v>
      </c>
      <c r="Z321" s="17">
        <v>-1.0000000000000002</v>
      </c>
      <c r="AA321" s="17">
        <v>87.000763006010047</v>
      </c>
      <c r="AB321" s="17">
        <v>0.38059146075108119</v>
      </c>
      <c r="AC321" s="17">
        <v>0.33018676066031494</v>
      </c>
      <c r="AD321" s="17">
        <v>0.29456904030252046</v>
      </c>
      <c r="AE321" s="17">
        <v>50.267363085695862</v>
      </c>
      <c r="AF321" s="17">
        <v>0.90909090909090906</v>
      </c>
      <c r="AG321" s="17">
        <v>-1.0000000000000002</v>
      </c>
      <c r="AH321" s="17">
        <v>-1.0000000000000002</v>
      </c>
      <c r="AI321" s="17">
        <v>-1.956237923869332E-2</v>
      </c>
      <c r="AJ321" s="17">
        <v>1.9111031951034085E-2</v>
      </c>
      <c r="AK321" s="17">
        <v>-4.8009144130675689E-2</v>
      </c>
      <c r="AL321" s="17">
        <v>0.19964624021949767</v>
      </c>
      <c r="AM321" s="17">
        <v>-6.9381840658418403E-2</v>
      </c>
      <c r="AN321" s="17">
        <v>1.2991660959335061E-2</v>
      </c>
      <c r="AO321" s="17">
        <v>-1.9745917371138395</v>
      </c>
      <c r="AP321" s="17">
        <v>1.323022725080865</v>
      </c>
      <c r="AQ321" s="17">
        <v>43.271329970607901</v>
      </c>
      <c r="AR321" s="17">
        <v>1.0235470501101374</v>
      </c>
      <c r="AS321" s="17">
        <v>2.1152203979326365</v>
      </c>
      <c r="AT321" s="17">
        <v>-1.0000000000000002</v>
      </c>
      <c r="AU321" s="17">
        <v>-1.0000000000000002</v>
      </c>
      <c r="AV321" s="17">
        <v>0.76874493127450538</v>
      </c>
      <c r="AW321" s="17">
        <v>99.620898523593482</v>
      </c>
      <c r="AX321" s="17">
        <v>101.14075413392291</v>
      </c>
      <c r="AY321" s="17">
        <v>0.32107198025005407</v>
      </c>
      <c r="AZ321" s="17">
        <v>36.892470985775475</v>
      </c>
      <c r="BA321" s="22">
        <v>1562.3119879068656</v>
      </c>
      <c r="CU321" t="e">
        <v>#N/A</v>
      </c>
      <c r="CV321" t="e">
        <v>#N/A</v>
      </c>
    </row>
    <row r="322" spans="1:100" x14ac:dyDescent="0.25">
      <c r="A322">
        <v>867</v>
      </c>
      <c r="B322" t="s">
        <v>758</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759</v>
      </c>
      <c r="C323" s="22">
        <v>3</v>
      </c>
      <c r="D323" s="17">
        <v>5.0114317922494855</v>
      </c>
      <c r="E323" s="17">
        <v>0</v>
      </c>
      <c r="F323" s="17">
        <v>1.9751630179626072</v>
      </c>
      <c r="G323" s="17">
        <v>1.9751630179626072</v>
      </c>
      <c r="H323" s="17">
        <v>0.25846059980445552</v>
      </c>
      <c r="I323" s="17">
        <v>7.2937636605903758E-2</v>
      </c>
      <c r="J323" s="17">
        <v>19.883894184621553</v>
      </c>
      <c r="K323" s="17">
        <v>0.3313982364103592</v>
      </c>
      <c r="L323" s="17">
        <v>-0.99999999999999922</v>
      </c>
      <c r="M323" s="17">
        <v>-0.99999999999999922</v>
      </c>
      <c r="N323" s="17">
        <v>6.6279647282071883</v>
      </c>
      <c r="O323" s="17">
        <v>26.870488994833668</v>
      </c>
      <c r="P323" s="17">
        <v>-0.28885269366177274</v>
      </c>
      <c r="Q323" s="17">
        <v>-1.4427606159999891</v>
      </c>
      <c r="R323" s="17">
        <v>-0.43519410904712491</v>
      </c>
      <c r="S323" s="17">
        <v>0.33333333333333315</v>
      </c>
      <c r="T323" s="17">
        <v>0.33333333333333315</v>
      </c>
      <c r="U323" s="17">
        <v>0.32850117301259996</v>
      </c>
      <c r="V323" s="17">
        <v>0.12897638729409122</v>
      </c>
      <c r="W323" s="17">
        <v>31.709839622519951</v>
      </c>
      <c r="X323" s="17">
        <v>2.4231314460712543</v>
      </c>
      <c r="Y323" s="17">
        <v>-0.99999999999999922</v>
      </c>
      <c r="Z323" s="17">
        <v>-0.99999999999999922</v>
      </c>
      <c r="AA323" s="17">
        <v>76.715293182194841</v>
      </c>
      <c r="AB323" s="17">
        <v>0.1309931390055657</v>
      </c>
      <c r="AC323" s="17">
        <v>0.37465460001337647</v>
      </c>
      <c r="AD323" s="17">
        <v>0.40316521435549885</v>
      </c>
      <c r="AE323" s="17">
        <v>45.440647668722079</v>
      </c>
      <c r="AF323" s="17">
        <v>0.8571428571428571</v>
      </c>
      <c r="AG323" s="17">
        <v>-0.99999999999999922</v>
      </c>
      <c r="AH323" s="17">
        <v>-0.99999999999999922</v>
      </c>
      <c r="AI323" s="17">
        <v>0</v>
      </c>
      <c r="AJ323" s="17">
        <v>0.12897638729409122</v>
      </c>
      <c r="AK323" s="17">
        <v>-0.18107838161230658</v>
      </c>
      <c r="AL323" s="17">
        <v>4.2155620630484752E-2</v>
      </c>
      <c r="AM323" s="17">
        <v>5.0419202444712902E-2</v>
      </c>
      <c r="AN323" s="17">
        <v>0.64392157220595869</v>
      </c>
      <c r="AO323" s="17">
        <v>0.3550881530562906</v>
      </c>
      <c r="AP323" s="17">
        <v>16.308817408301387</v>
      </c>
      <c r="AQ323" s="17">
        <v>51.593733807141504</v>
      </c>
      <c r="AR323" s="17">
        <v>1.1241442269733577</v>
      </c>
      <c r="AS323" s="17">
        <v>2.7545296824816137</v>
      </c>
      <c r="AT323" s="17">
        <v>-0.99999999999999922</v>
      </c>
      <c r="AU323" s="17">
        <v>-0.99999999999999922</v>
      </c>
      <c r="AV323" s="17">
        <v>1.5399689089154815</v>
      </c>
      <c r="AW323" s="17">
        <v>119.89459958532986</v>
      </c>
      <c r="AX323" s="17">
        <v>132.79223831473902</v>
      </c>
      <c r="AY323" s="17">
        <v>0.4052433576198321</v>
      </c>
      <c r="AZ323" s="17">
        <v>31.098534706883612</v>
      </c>
      <c r="BA323" s="22">
        <v>1524.529150791675</v>
      </c>
      <c r="CU323" t="e">
        <v>#N/A</v>
      </c>
      <c r="CV323" t="e">
        <v>#N/A</v>
      </c>
    </row>
    <row r="324" spans="1:100" x14ac:dyDescent="0.25">
      <c r="A324">
        <v>870</v>
      </c>
      <c r="B324" t="s">
        <v>760</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1573.3038218037866</v>
      </c>
      <c r="CU324" t="e">
        <v>#N/A</v>
      </c>
      <c r="CV324" t="e">
        <v>#N/A</v>
      </c>
    </row>
    <row r="325" spans="1:100" x14ac:dyDescent="0.25">
      <c r="A325">
        <v>871</v>
      </c>
      <c r="B325" t="s">
        <v>761</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1463.2387630817893</v>
      </c>
      <c r="CU325" t="e">
        <v>#N/A</v>
      </c>
      <c r="CV325" t="e">
        <v>#N/A</v>
      </c>
    </row>
    <row r="326" spans="1:100" x14ac:dyDescent="0.25">
      <c r="A326">
        <v>876</v>
      </c>
      <c r="B326" t="s">
        <v>762</v>
      </c>
      <c r="C326" s="22">
        <v>3</v>
      </c>
      <c r="D326" s="17">
        <v>4.1707647991476522</v>
      </c>
      <c r="E326" s="17">
        <v>8.418138552672233E-2</v>
      </c>
      <c r="F326" s="17">
        <v>0.79985045949045708</v>
      </c>
      <c r="G326" s="17">
        <v>0.79985045949045708</v>
      </c>
      <c r="H326" s="17">
        <v>0.47468618062613593</v>
      </c>
      <c r="I326" s="17">
        <v>0</v>
      </c>
      <c r="J326" s="17">
        <v>28.481170837568154</v>
      </c>
      <c r="K326" s="17">
        <v>0.47468618062613593</v>
      </c>
      <c r="L326" s="17">
        <v>-0.99999999999999944</v>
      </c>
      <c r="M326" s="17">
        <v>-0.99999999999999944</v>
      </c>
      <c r="N326" s="17">
        <v>9.4937236125227162</v>
      </c>
      <c r="O326" s="17">
        <v>33.451786096206284</v>
      </c>
      <c r="P326" s="17">
        <v>-0.27802057599538499</v>
      </c>
      <c r="Q326" s="17">
        <v>-7.6617056478897036E-2</v>
      </c>
      <c r="R326" s="17">
        <v>-2.3309605127485887E-2</v>
      </c>
      <c r="S326" s="17">
        <v>0.33333333333333315</v>
      </c>
      <c r="T326" s="17">
        <v>0.34121805137904421</v>
      </c>
      <c r="U326" s="17">
        <v>0.40533823174113631</v>
      </c>
      <c r="V326" s="17">
        <v>0.29165670788846743</v>
      </c>
      <c r="W326" s="17">
        <v>35.874405748633805</v>
      </c>
      <c r="X326" s="17">
        <v>3.5491127313090938</v>
      </c>
      <c r="Y326" s="17">
        <v>-0.99999999999999944</v>
      </c>
      <c r="Z326" s="17">
        <v>-0.99999999999999944</v>
      </c>
      <c r="AA326" s="17">
        <v>85.950275125155983</v>
      </c>
      <c r="AB326" s="17">
        <v>0.12910957146650226</v>
      </c>
      <c r="AC326" s="17">
        <v>0.47585250537593266</v>
      </c>
      <c r="AD326" s="17">
        <v>0.39702150279055848</v>
      </c>
      <c r="AE326" s="17">
        <v>50.099178981649672</v>
      </c>
      <c r="AF326" s="17">
        <v>0.875</v>
      </c>
      <c r="AG326" s="17">
        <v>-0.99999999999999944</v>
      </c>
      <c r="AH326" s="17">
        <v>-0.99999999999999944</v>
      </c>
      <c r="AI326" s="17">
        <v>0</v>
      </c>
      <c r="AJ326" s="17">
        <v>0.29165670788846743</v>
      </c>
      <c r="AK326" s="17">
        <v>0.11611595463174468</v>
      </c>
      <c r="AL326" s="17">
        <v>0.46101564741187201</v>
      </c>
      <c r="AM326" s="17">
        <v>0.25696419126936709</v>
      </c>
      <c r="AN326" s="17">
        <v>1.083959865287188</v>
      </c>
      <c r="AO326" s="17">
        <v>7.0046845548929006</v>
      </c>
      <c r="AP326" s="17">
        <v>29.404074869239064</v>
      </c>
      <c r="AQ326" s="17">
        <v>64.355576586201991</v>
      </c>
      <c r="AR326" s="17">
        <v>1.3715463243419814</v>
      </c>
      <c r="AS326" s="17">
        <v>4.0237989119352306</v>
      </c>
      <c r="AT326" s="17">
        <v>-0.99999999999999944</v>
      </c>
      <c r="AU326" s="17">
        <v>-0.99999999999999944</v>
      </c>
      <c r="AV326" s="17">
        <v>0.77654085436297127</v>
      </c>
      <c r="AW326" s="17">
        <v>148.80613609060137</v>
      </c>
      <c r="AX326" s="17">
        <v>177.97180687944805</v>
      </c>
      <c r="AY326" s="17">
        <v>0.60414009569159899</v>
      </c>
      <c r="AZ326" s="17">
        <v>99.459652829127734</v>
      </c>
      <c r="BA326" s="22">
        <v>1660.3080611796481</v>
      </c>
      <c r="CU326" t="e">
        <v>#N/A</v>
      </c>
      <c r="CV326" t="e">
        <v>#N/A</v>
      </c>
    </row>
    <row r="327" spans="1:100" x14ac:dyDescent="0.25">
      <c r="A327">
        <v>877</v>
      </c>
      <c r="B327" t="s">
        <v>763</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764</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1518.9336736442851</v>
      </c>
      <c r="CU328" t="e">
        <v>#N/A</v>
      </c>
      <c r="CV328" t="e">
        <v>#N/A</v>
      </c>
    </row>
    <row r="329" spans="1:100" x14ac:dyDescent="0.25">
      <c r="A329">
        <v>885</v>
      </c>
      <c r="B329" t="s">
        <v>765</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1471.1622652136823</v>
      </c>
      <c r="CU329" t="e">
        <v>#N/A</v>
      </c>
      <c r="CV329" t="e">
        <v>#N/A</v>
      </c>
    </row>
    <row r="330" spans="1:100" x14ac:dyDescent="0.25">
      <c r="A330">
        <v>888</v>
      </c>
      <c r="B330" t="s">
        <v>766</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767</v>
      </c>
      <c r="C331" s="22">
        <v>3</v>
      </c>
      <c r="D331" s="17">
        <v>4.3623352164483213</v>
      </c>
      <c r="E331" s="17">
        <v>-5.2024330203382124E-2</v>
      </c>
      <c r="F331" s="17">
        <v>2.8062555846222161</v>
      </c>
      <c r="G331" s="17">
        <v>2.7889141412210887</v>
      </c>
      <c r="H331" s="17">
        <v>0.45582857082174488</v>
      </c>
      <c r="I331" s="17">
        <v>0</v>
      </c>
      <c r="J331" s="17">
        <v>27.349714249304693</v>
      </c>
      <c r="K331" s="17">
        <v>0.45582857082174488</v>
      </c>
      <c r="L331" s="17">
        <v>-1.0000000000000004</v>
      </c>
      <c r="M331" s="17">
        <v>-1.0000000000000004</v>
      </c>
      <c r="N331" s="17">
        <v>9.1165714164348994</v>
      </c>
      <c r="O331" s="17">
        <v>34.500963606974125</v>
      </c>
      <c r="P331" s="17">
        <v>-0.19751798592688971</v>
      </c>
      <c r="Q331" s="17">
        <v>-0.35409623445052024</v>
      </c>
      <c r="R331" s="17">
        <v>-6.3854046142388515E-2</v>
      </c>
      <c r="S331" s="17">
        <v>0.33333333333333359</v>
      </c>
      <c r="T331" s="17">
        <v>0.33333333333333359</v>
      </c>
      <c r="U331" s="17">
        <v>0.38109914592089633</v>
      </c>
      <c r="V331" s="17">
        <v>0.15707292687639954</v>
      </c>
      <c r="W331" s="17">
        <v>29.960406745688701</v>
      </c>
      <c r="X331" s="17">
        <v>2.6776722407869036</v>
      </c>
      <c r="Y331" s="17">
        <v>-1.0000000000000004</v>
      </c>
      <c r="Z331" s="17">
        <v>-1.0000000000000004</v>
      </c>
      <c r="AA331" s="17">
        <v>63.822550425086973</v>
      </c>
      <c r="AB331" s="17">
        <v>0.26996968886451039</v>
      </c>
      <c r="AC331" s="17">
        <v>8.7208954228546243E-2</v>
      </c>
      <c r="AD331" s="17">
        <v>0.32134131141775668</v>
      </c>
      <c r="AE331" s="17">
        <v>33.925997725540661</v>
      </c>
      <c r="AF331" s="17">
        <v>0.9285714285714286</v>
      </c>
      <c r="AG331" s="17">
        <v>-1.0000000000000004</v>
      </c>
      <c r="AH331" s="17">
        <v>-1.0000000000000004</v>
      </c>
      <c r="AI331" s="17">
        <v>1.1789499539418234E-3</v>
      </c>
      <c r="AJ331" s="17">
        <v>0.15707292687639954</v>
      </c>
      <c r="AK331" s="17">
        <v>-4.5459201249381714E-2</v>
      </c>
      <c r="AL331" s="17">
        <v>-0.19357203615205046</v>
      </c>
      <c r="AM331" s="17">
        <v>-0.10014996685970674</v>
      </c>
      <c r="AN331" s="17">
        <v>0.28942163923578795</v>
      </c>
      <c r="AO331" s="17">
        <v>-2.7310451777395786</v>
      </c>
      <c r="AP331" s="17">
        <v>6.2676808001344479</v>
      </c>
      <c r="AQ331" s="17">
        <v>57.310120994993405</v>
      </c>
      <c r="AR331" s="17">
        <v>1.2048387394639628</v>
      </c>
      <c r="AS331" s="17">
        <v>3.133500811608648</v>
      </c>
      <c r="AT331" s="17">
        <v>-1.0000000000000004</v>
      </c>
      <c r="AU331" s="17">
        <v>-1.0000000000000004</v>
      </c>
      <c r="AV331" s="17">
        <v>2.7250600950786992</v>
      </c>
      <c r="AW331" s="17">
        <v>104.59119483219555</v>
      </c>
      <c r="AX331" s="17">
        <v>120.32206651891434</v>
      </c>
      <c r="AY331" s="17">
        <v>0.29755140409705916</v>
      </c>
      <c r="AZ331" s="17">
        <v>20.83082992102247</v>
      </c>
      <c r="BA331" s="22">
        <v>1583.3275361907679</v>
      </c>
      <c r="CU331" t="e">
        <v>#N/A</v>
      </c>
      <c r="CV331" t="e">
        <v>#N/A</v>
      </c>
    </row>
    <row r="332" spans="1:100" x14ac:dyDescent="0.25">
      <c r="A332">
        <v>900</v>
      </c>
      <c r="B332" t="s">
        <v>768</v>
      </c>
      <c r="C332" s="22">
        <v>3</v>
      </c>
      <c r="D332" s="17">
        <v>5.1094207072927462</v>
      </c>
      <c r="E332" s="17">
        <v>-1.4001589491075999E-2</v>
      </c>
      <c r="F332" s="17">
        <v>14.768123654635305</v>
      </c>
      <c r="G332" s="17">
        <v>14.768123654635305</v>
      </c>
      <c r="H332" s="17">
        <v>-0.17754816327702164</v>
      </c>
      <c r="I332" s="17">
        <v>9.2952804694127877E-3</v>
      </c>
      <c r="J332" s="17">
        <v>-10.095172968456534</v>
      </c>
      <c r="K332" s="17">
        <v>-0.16825288280760886</v>
      </c>
      <c r="L332" s="17">
        <v>-1.0000000000000018</v>
      </c>
      <c r="M332" s="17">
        <v>-1.0000000000000018</v>
      </c>
      <c r="N332" s="17">
        <v>-3.3650576561521772</v>
      </c>
      <c r="O332" s="17">
        <v>9.7823713934715109</v>
      </c>
      <c r="P332" s="17">
        <v>-0.92583775884946018</v>
      </c>
      <c r="Q332" s="17">
        <v>63.131039990351525</v>
      </c>
      <c r="R332" s="17">
        <v>20.76170704328548</v>
      </c>
      <c r="S332" s="17">
        <v>0.33085667665200846</v>
      </c>
      <c r="T332" s="17">
        <v>0.33085667665200846</v>
      </c>
      <c r="U332" s="17">
        <v>-0.11666166662950465</v>
      </c>
      <c r="V332" s="17">
        <v>-0.16723703241303126</v>
      </c>
      <c r="W332" s="17">
        <v>21.842701482763609</v>
      </c>
      <c r="X332" s="17">
        <v>-0.64257928156590494</v>
      </c>
      <c r="Y332" s="17">
        <v>-1.0000000000000018</v>
      </c>
      <c r="Z332" s="17">
        <v>-1.0000000000000018</v>
      </c>
      <c r="AA332" s="17">
        <v>91.441382812779324</v>
      </c>
      <c r="AB332" s="17">
        <v>0.10604853671258881</v>
      </c>
      <c r="AC332" s="17">
        <v>0.30322206118677242</v>
      </c>
      <c r="AD332" s="17">
        <v>0.56746888783524363</v>
      </c>
      <c r="AE332" s="17">
        <v>48.836974286730246</v>
      </c>
      <c r="AF332" s="17">
        <v>0.8</v>
      </c>
      <c r="AG332" s="17">
        <v>-1.0000000000000018</v>
      </c>
      <c r="AH332" s="17">
        <v>-1.0000000000000018</v>
      </c>
      <c r="AI332" s="17">
        <v>0.59281910052514009</v>
      </c>
      <c r="AJ332" s="17">
        <v>-0.16723703241303126</v>
      </c>
      <c r="AK332" s="17">
        <v>-0.16063538954702142</v>
      </c>
      <c r="AL332" s="17">
        <v>-1.8910611356489047E-3</v>
      </c>
      <c r="AM332" s="17">
        <v>-0.13137193495703356</v>
      </c>
      <c r="AN332" s="17">
        <v>-3.1611029785923055E-2</v>
      </c>
      <c r="AO332" s="17">
        <v>-4.0874753216609454</v>
      </c>
      <c r="AP332" s="17">
        <v>-0.7997310503263223</v>
      </c>
      <c r="AQ332" s="17">
        <v>11.747528514307083</v>
      </c>
      <c r="AR332" s="17">
        <v>0.37781465426148131</v>
      </c>
      <c r="AS332" s="17">
        <v>-0.81083216437351391</v>
      </c>
      <c r="AT332" s="17">
        <v>-1.0000000000000018</v>
      </c>
      <c r="AU332" s="17">
        <v>-1.0000000000000018</v>
      </c>
      <c r="AV332" s="17">
        <v>35.529830697920765</v>
      </c>
      <c r="AW332" s="17">
        <v>100.4240231559245</v>
      </c>
      <c r="AX332" s="17">
        <v>95.556701925124173</v>
      </c>
      <c r="AY332" s="17">
        <v>1.169679785005015E-2</v>
      </c>
      <c r="AZ332" s="17">
        <v>-18.210811057782227</v>
      </c>
      <c r="BA332" s="22">
        <v>1486.1118494059785</v>
      </c>
      <c r="CU332" t="e">
        <v>#N/A</v>
      </c>
      <c r="CV332" t="e">
        <v>#N/A</v>
      </c>
    </row>
    <row r="333" spans="1:100" x14ac:dyDescent="0.25">
      <c r="A333">
        <v>904</v>
      </c>
      <c r="B333" t="s">
        <v>769</v>
      </c>
      <c r="C333" s="22">
        <v>3</v>
      </c>
      <c r="D333" s="17">
        <v>5.3431182376439859</v>
      </c>
      <c r="E333" s="17">
        <v>-1.700386397634587E-2</v>
      </c>
      <c r="F333" s="17">
        <v>-1.0897229832872655</v>
      </c>
      <c r="G333" s="17">
        <v>-1.0953909379460476</v>
      </c>
      <c r="H333" s="17">
        <v>0.52222067920805959</v>
      </c>
      <c r="I333" s="17">
        <v>0</v>
      </c>
      <c r="J333" s="17">
        <v>31.333240752483569</v>
      </c>
      <c r="K333" s="17">
        <v>0.52222067920805959</v>
      </c>
      <c r="L333" s="17">
        <v>-0.99999999999999889</v>
      </c>
      <c r="M333" s="17">
        <v>-0.99999999999999889</v>
      </c>
      <c r="N333" s="17">
        <v>10.444413584161195</v>
      </c>
      <c r="O333" s="17">
        <v>35.580968052181547</v>
      </c>
      <c r="P333" s="17">
        <v>1.4710645834817018</v>
      </c>
      <c r="Q333" s="17">
        <v>1.32304475297693</v>
      </c>
      <c r="R333" s="17">
        <v>0.48198507491047382</v>
      </c>
      <c r="S333" s="17">
        <v>0.33333333333333304</v>
      </c>
      <c r="T333" s="17">
        <v>0.33333333333333304</v>
      </c>
      <c r="U333" s="17">
        <v>0.35960600380104746</v>
      </c>
      <c r="V333" s="17">
        <v>-0.15046411309312568</v>
      </c>
      <c r="W333" s="17">
        <v>14.143515126661132</v>
      </c>
      <c r="X333" s="17">
        <v>0.68008532410404299</v>
      </c>
      <c r="Y333" s="17">
        <v>-0.99999999999999889</v>
      </c>
      <c r="Z333" s="17">
        <v>-0.99999999999999889</v>
      </c>
      <c r="AA333" s="17">
        <v>58.175605959044006</v>
      </c>
      <c r="AB333" s="17">
        <v>0.23432147636890188</v>
      </c>
      <c r="AC333" s="17">
        <v>0.33823100632420183</v>
      </c>
      <c r="AD333" s="17">
        <v>0.29844963245634404</v>
      </c>
      <c r="AE333" s="17">
        <v>43.550105757472409</v>
      </c>
      <c r="AF333" s="17">
        <v>0.66666666666666663</v>
      </c>
      <c r="AG333" s="17">
        <v>-0.99999999999999889</v>
      </c>
      <c r="AH333" s="17">
        <v>-0.99999999999999889</v>
      </c>
      <c r="AI333" s="17">
        <v>3.6372521839871427E-2</v>
      </c>
      <c r="AJ333" s="17">
        <v>-0.15046411309312568</v>
      </c>
      <c r="AK333" s="17">
        <v>0.3725041633822197</v>
      </c>
      <c r="AL333" s="17">
        <v>0.13746957508147845</v>
      </c>
      <c r="AM333" s="17">
        <v>0.27808028845555405</v>
      </c>
      <c r="AN333" s="17">
        <v>-0.24291207671255752</v>
      </c>
      <c r="AO333" s="17">
        <v>8.8145280282999483</v>
      </c>
      <c r="AP333" s="17">
        <v>-5.3854540424065487</v>
      </c>
      <c r="AQ333" s="17">
        <v>45.476755879144697</v>
      </c>
      <c r="AR333" s="17">
        <v>0.87580855737458774</v>
      </c>
      <c r="AS333" s="17">
        <v>1.2023060033121027</v>
      </c>
      <c r="AT333" s="17">
        <v>-0.99999999999999889</v>
      </c>
      <c r="AU333" s="17">
        <v>-0.99999999999999889</v>
      </c>
      <c r="AV333" s="17">
        <v>-0.61340586303557398</v>
      </c>
      <c r="AW333" s="17">
        <v>88.371119968818888</v>
      </c>
      <c r="AX333" s="17">
        <v>74.052159096303825</v>
      </c>
      <c r="AY333" s="17">
        <v>0.22569629027325747</v>
      </c>
      <c r="AZ333" s="17">
        <v>-8.2826059089320818</v>
      </c>
      <c r="BA333" s="22">
        <v>1451.3666433244819</v>
      </c>
      <c r="CU333" t="e">
        <v>#N/A</v>
      </c>
      <c r="CV333" t="e">
        <v>#N/A</v>
      </c>
    </row>
    <row r="334" spans="1:100" x14ac:dyDescent="0.25">
      <c r="A334">
        <v>907</v>
      </c>
      <c r="B334" t="s">
        <v>770</v>
      </c>
      <c r="C334" s="22">
        <v>3</v>
      </c>
      <c r="D334" s="17">
        <v>4.3700386236693092</v>
      </c>
      <c r="E334" s="17">
        <v>3.243196301448426E-3</v>
      </c>
      <c r="F334" s="17">
        <v>0.94515289928662793</v>
      </c>
      <c r="G334" s="17">
        <v>0.94607952680132745</v>
      </c>
      <c r="H334" s="17">
        <v>0.23287863640787146</v>
      </c>
      <c r="I334" s="17">
        <v>-4.3727484471798423E-4</v>
      </c>
      <c r="J334" s="17">
        <v>13.946481693789213</v>
      </c>
      <c r="K334" s="17">
        <v>0.23244136156315345</v>
      </c>
      <c r="L334" s="17">
        <v>-1.0000000000000004</v>
      </c>
      <c r="M334" s="17">
        <v>-1.0000000000000004</v>
      </c>
      <c r="N334" s="17">
        <v>4.6488272312630698</v>
      </c>
      <c r="O334" s="17">
        <v>19.262599844259849</v>
      </c>
      <c r="P334" s="17">
        <v>-4.5326464232473301E-2</v>
      </c>
      <c r="Q334" s="17">
        <v>-1.0876375670367515</v>
      </c>
      <c r="R334" s="17">
        <v>-0.36410590921610592</v>
      </c>
      <c r="S334" s="17">
        <v>0.33333333333333315</v>
      </c>
      <c r="T334" s="17">
        <v>0.33333333333333315</v>
      </c>
      <c r="U334" s="17">
        <v>0.39764496396536803</v>
      </c>
      <c r="V334" s="17">
        <v>-3.7904748693057297E-3</v>
      </c>
      <c r="W334" s="17">
        <v>33.123191767983037</v>
      </c>
      <c r="X334" s="17">
        <v>2.0020623117491505</v>
      </c>
      <c r="Y334" s="17">
        <v>-1.0000000000000004</v>
      </c>
      <c r="Z334" s="17">
        <v>-1.0000000000000004</v>
      </c>
      <c r="AA334" s="17">
        <v>86.168563791641233</v>
      </c>
      <c r="AB334" s="17">
        <v>0.14976847945786681</v>
      </c>
      <c r="AC334" s="17">
        <v>0.48377638981865784</v>
      </c>
      <c r="AD334" s="17">
        <v>0.43464468938095996</v>
      </c>
      <c r="AE334" s="17">
        <v>53.409477932874204</v>
      </c>
      <c r="AF334" s="17">
        <v>0.8571428571428571</v>
      </c>
      <c r="AG334" s="17">
        <v>-1.0000000000000004</v>
      </c>
      <c r="AH334" s="17">
        <v>-1.0000000000000004</v>
      </c>
      <c r="AI334" s="17">
        <v>-2.331469836651918E-3</v>
      </c>
      <c r="AJ334" s="17">
        <v>-3.7904748693057297E-3</v>
      </c>
      <c r="AK334" s="17">
        <v>0.12654614622932309</v>
      </c>
      <c r="AL334" s="17">
        <v>-0.10671744189061985</v>
      </c>
      <c r="AM334" s="17">
        <v>0.21526527539316909</v>
      </c>
      <c r="AN334" s="17">
        <v>-0.19776525978929638</v>
      </c>
      <c r="AO334" s="17">
        <v>6.014362615975843</v>
      </c>
      <c r="AP334" s="17">
        <v>-5.4777187041855084</v>
      </c>
      <c r="AQ334" s="17">
        <v>47.069673461772219</v>
      </c>
      <c r="AR334" s="17">
        <v>1.060521155762729</v>
      </c>
      <c r="AS334" s="17">
        <v>2.2345036733123051</v>
      </c>
      <c r="AT334" s="17">
        <v>-1.0000000000000004</v>
      </c>
      <c r="AU334" s="17">
        <v>-1.0000000000000004</v>
      </c>
      <c r="AV334" s="17">
        <v>0.58197361758522137</v>
      </c>
      <c r="AW334" s="17">
        <v>99.953444931715495</v>
      </c>
      <c r="AX334" s="17">
        <v>99.527768048051911</v>
      </c>
      <c r="AY334" s="17">
        <v>0.30754175041566667</v>
      </c>
      <c r="AZ334" s="17">
        <v>29.990717924899389</v>
      </c>
      <c r="BA334" s="22">
        <v>1406.0690843438658</v>
      </c>
      <c r="CU334" t="e">
        <v>#N/A</v>
      </c>
      <c r="CV334" t="e">
        <v>#N/A</v>
      </c>
    </row>
    <row r="335" spans="1:100" x14ac:dyDescent="0.25">
      <c r="A335">
        <v>910</v>
      </c>
      <c r="B335" t="s">
        <v>771</v>
      </c>
      <c r="C335" s="22">
        <v>3</v>
      </c>
      <c r="D335" s="17">
        <v>4.9522797436450103</v>
      </c>
      <c r="E335" s="17">
        <v>0.11922093841372833</v>
      </c>
      <c r="F335" s="17">
        <v>6.9967156407631972</v>
      </c>
      <c r="G335" s="17">
        <v>7.0050754418988381</v>
      </c>
      <c r="H335" s="17">
        <v>-5.9584821668403253E-2</v>
      </c>
      <c r="I335" s="17">
        <v>3.667523127450647E-3</v>
      </c>
      <c r="J335" s="17">
        <v>-3.3550379124571537</v>
      </c>
      <c r="K335" s="17">
        <v>-5.5917298540952586E-2</v>
      </c>
      <c r="L335" s="17">
        <v>-0.99999999999999811</v>
      </c>
      <c r="M335" s="17">
        <v>-0.99999999999999811</v>
      </c>
      <c r="N335" s="17">
        <v>-1.1183459708190502</v>
      </c>
      <c r="O335" s="17">
        <v>8.6023172730866886</v>
      </c>
      <c r="P335" s="17">
        <v>1.7589410847080197E-2</v>
      </c>
      <c r="Q335" s="17">
        <v>36.151831553581133</v>
      </c>
      <c r="R335" s="17">
        <v>11.927183779397685</v>
      </c>
      <c r="S335" s="17">
        <v>0.33333333333333276</v>
      </c>
      <c r="T335" s="17">
        <v>0.33333333333333276</v>
      </c>
      <c r="U335" s="17">
        <v>0.34944772549693465</v>
      </c>
      <c r="V335" s="17">
        <v>2.3606984604641303E-2</v>
      </c>
      <c r="W335" s="17">
        <v>43.825547012367764</v>
      </c>
      <c r="X335" s="17">
        <v>2.2620167748232034</v>
      </c>
      <c r="Y335" s="17">
        <v>-0.99999999999999811</v>
      </c>
      <c r="Z335" s="17">
        <v>-0.99999999999999811</v>
      </c>
      <c r="AA335" s="17">
        <v>88.181979808282819</v>
      </c>
      <c r="AB335" s="17">
        <v>5.594340216939462E-2</v>
      </c>
      <c r="AC335" s="17">
        <v>0.31453281659376303</v>
      </c>
      <c r="AD335" s="17">
        <v>0.278108761567189</v>
      </c>
      <c r="AE335" s="17">
        <v>32.429249016517339</v>
      </c>
      <c r="AF335" s="17">
        <v>0.72222222222222221</v>
      </c>
      <c r="AG335" s="17">
        <v>-0.99999999999999811</v>
      </c>
      <c r="AH335" s="17">
        <v>-0.99999999999999811</v>
      </c>
      <c r="AI335" s="17">
        <v>8.3752309179234818E-2</v>
      </c>
      <c r="AJ335" s="17">
        <v>2.3606984604641303E-2</v>
      </c>
      <c r="AK335" s="17">
        <v>-4.7443852640972277E-2</v>
      </c>
      <c r="AL335" s="17">
        <v>1.5266422748240818E-3</v>
      </c>
      <c r="AM335" s="17">
        <v>-3.3616497232146395E-2</v>
      </c>
      <c r="AN335" s="17">
        <v>-4.8678238313415549E-2</v>
      </c>
      <c r="AO335" s="17">
        <v>-1.0776316940085211</v>
      </c>
      <c r="AP335" s="17">
        <v>-1.2093227464612681</v>
      </c>
      <c r="AQ335" s="17">
        <v>40.470509099910586</v>
      </c>
      <c r="AR335" s="17">
        <v>1.0397213767682414</v>
      </c>
      <c r="AS335" s="17">
        <v>2.2060994762822519</v>
      </c>
      <c r="AT335" s="17">
        <v>-0.99999999999999811</v>
      </c>
      <c r="AU335" s="17">
        <v>-0.99999999999999811</v>
      </c>
      <c r="AV335" s="17">
        <v>18.932259221296523</v>
      </c>
      <c r="AW335" s="17">
        <v>95.574974334908191</v>
      </c>
      <c r="AX335" s="17">
        <v>99.610718978956967</v>
      </c>
      <c r="AY335" s="17">
        <v>0.40974629637322729</v>
      </c>
      <c r="AZ335" s="17">
        <v>10.655733123815443</v>
      </c>
      <c r="BA335" s="22">
        <v>1544.7631259598902</v>
      </c>
      <c r="CU335" t="e">
        <v>#N/A</v>
      </c>
      <c r="CV335" t="e">
        <v>#N/A</v>
      </c>
    </row>
    <row r="336" spans="1:100" x14ac:dyDescent="0.25">
      <c r="A336">
        <v>919</v>
      </c>
      <c r="B336" t="s">
        <v>772</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773</v>
      </c>
      <c r="C337" s="22">
        <v>3</v>
      </c>
      <c r="D337" s="17">
        <v>4.2318501163043987</v>
      </c>
      <c r="E337" s="17">
        <v>-0.35807480372614509</v>
      </c>
      <c r="F337" s="17">
        <v>2.1273344905155747</v>
      </c>
      <c r="G337" s="17">
        <v>1.9863344344458809</v>
      </c>
      <c r="H337" s="17">
        <v>0.21722257710292595</v>
      </c>
      <c r="I337" s="17">
        <v>0</v>
      </c>
      <c r="J337" s="17">
        <v>13.033354626175555</v>
      </c>
      <c r="K337" s="17">
        <v>0.21722257710292595</v>
      </c>
      <c r="L337" s="17">
        <v>-1.0000000000000013</v>
      </c>
      <c r="M337" s="17">
        <v>-1.0000000000000013</v>
      </c>
      <c r="N337" s="17">
        <v>4.3444515420585192</v>
      </c>
      <c r="O337" s="17">
        <v>19.251539176925821</v>
      </c>
      <c r="P337" s="17">
        <v>2.5080446758391077</v>
      </c>
      <c r="Q337" s="17">
        <v>63.964962312946369</v>
      </c>
      <c r="R337" s="17">
        <v>21.403224160754537</v>
      </c>
      <c r="S337" s="17">
        <v>0.33333333333333381</v>
      </c>
      <c r="T337" s="17">
        <v>0.33333333333333381</v>
      </c>
      <c r="U337" s="17">
        <v>0.22182041710369285</v>
      </c>
      <c r="V337" s="17">
        <v>-6.1725674621007323E-2</v>
      </c>
      <c r="W337" s="17">
        <v>24.381553281857119</v>
      </c>
      <c r="X337" s="17">
        <v>0.96637171025246915</v>
      </c>
      <c r="Y337" s="17">
        <v>-1.0000000000000013</v>
      </c>
      <c r="Z337" s="17">
        <v>-1.0000000000000013</v>
      </c>
      <c r="AA337" s="17">
        <v>94.921514136966479</v>
      </c>
      <c r="AB337" s="17">
        <v>0.31434505156318421</v>
      </c>
      <c r="AC337" s="17">
        <v>0.16372715453482486</v>
      </c>
      <c r="AD337" s="17">
        <v>0.5046625277890876</v>
      </c>
      <c r="AE337" s="17">
        <v>49.136736694354845</v>
      </c>
      <c r="AF337" s="17">
        <v>0.91666666666666663</v>
      </c>
      <c r="AG337" s="17">
        <v>-1.0000000000000013</v>
      </c>
      <c r="AH337" s="17">
        <v>-1.0000000000000013</v>
      </c>
      <c r="AI337" s="17">
        <v>0.30471596657750771</v>
      </c>
      <c r="AJ337" s="17">
        <v>-6.1725674621007323E-2</v>
      </c>
      <c r="AK337" s="17">
        <v>0.10214022009300924</v>
      </c>
      <c r="AL337" s="17">
        <v>0.29330883007292152</v>
      </c>
      <c r="AM337" s="17">
        <v>3.6482130878332596E-2</v>
      </c>
      <c r="AN337" s="17">
        <v>6.3979928246821527E-2</v>
      </c>
      <c r="AO337" s="17">
        <v>1.4227543724233622</v>
      </c>
      <c r="AP337" s="17">
        <v>3.0660423565351458</v>
      </c>
      <c r="AQ337" s="17">
        <v>37.414907908032653</v>
      </c>
      <c r="AR337" s="17">
        <v>0.82676140914935259</v>
      </c>
      <c r="AS337" s="17">
        <v>1.183594287355394</v>
      </c>
      <c r="AT337" s="17">
        <v>-1.0000000000000013</v>
      </c>
      <c r="AU337" s="17">
        <v>-1.0000000000000013</v>
      </c>
      <c r="AV337" s="17">
        <v>23.389558595200423</v>
      </c>
      <c r="AW337" s="17">
        <v>117.2390956704275</v>
      </c>
      <c r="AX337" s="17">
        <v>117.16084753987688</v>
      </c>
      <c r="AY337" s="17">
        <v>0.34864743070010384</v>
      </c>
      <c r="AZ337" s="17">
        <v>17.46273088535273</v>
      </c>
      <c r="BA337" s="22">
        <v>1547.5390356066514</v>
      </c>
      <c r="CU337" t="e">
        <v>#N/A</v>
      </c>
      <c r="CV337" t="e">
        <v>#N/A</v>
      </c>
    </row>
    <row r="338" spans="1:100" x14ac:dyDescent="0.25">
      <c r="A338">
        <v>931</v>
      </c>
      <c r="B338" t="s">
        <v>774</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775</v>
      </c>
      <c r="C339" s="22">
        <v>3</v>
      </c>
      <c r="D339" s="17">
        <v>4.2438161273816233</v>
      </c>
      <c r="E339" s="17">
        <v>-6.0807428240261696E-2</v>
      </c>
      <c r="F339" s="17">
        <v>2.5602801680707663</v>
      </c>
      <c r="G339" s="17">
        <v>2.5567404159439975</v>
      </c>
      <c r="H339" s="17">
        <v>-5.2788367614795967E-2</v>
      </c>
      <c r="I339" s="17">
        <v>1.1056897937180999E-2</v>
      </c>
      <c r="J339" s="17">
        <v>-2.5038881806568987</v>
      </c>
      <c r="K339" s="17">
        <v>-4.1731469677614916E-2</v>
      </c>
      <c r="L339" s="17">
        <v>-0.99999999999999889</v>
      </c>
      <c r="M339" s="17">
        <v>-0.99999999999999889</v>
      </c>
      <c r="N339" s="17">
        <v>-0.83462939355229926</v>
      </c>
      <c r="O339" s="17">
        <v>4.2966683626687239</v>
      </c>
      <c r="P339" s="17">
        <v>-0.30661486624882356</v>
      </c>
      <c r="Q339" s="17">
        <v>-9.2511203007378153</v>
      </c>
      <c r="R339" s="17">
        <v>-3.1029401304206679</v>
      </c>
      <c r="S339" s="17">
        <v>0.33333333333333309</v>
      </c>
      <c r="T339" s="17">
        <v>0.33336316370033908</v>
      </c>
      <c r="U339" s="17">
        <v>0.13443802649612677</v>
      </c>
      <c r="V339" s="17">
        <v>0.20697323997795486</v>
      </c>
      <c r="W339" s="17">
        <v>41.993569327414775</v>
      </c>
      <c r="X339" s="17">
        <v>2.4880195125635232</v>
      </c>
      <c r="Y339" s="17">
        <v>-0.99999999999999889</v>
      </c>
      <c r="Z339" s="17">
        <v>-0.99999999999999889</v>
      </c>
      <c r="AA339" s="17">
        <v>79.036986525910152</v>
      </c>
      <c r="AB339" s="17">
        <v>0.31383154450882922</v>
      </c>
      <c r="AC339" s="17">
        <v>0.22212479913829436</v>
      </c>
      <c r="AD339" s="17">
        <v>0.26697080293119796</v>
      </c>
      <c r="AE339" s="17">
        <v>40.146357328916046</v>
      </c>
      <c r="AF339" s="17">
        <v>1</v>
      </c>
      <c r="AG339" s="17">
        <v>-0.99999999999999889</v>
      </c>
      <c r="AH339" s="17">
        <v>-0.99999999999999889</v>
      </c>
      <c r="AI339" s="17">
        <v>-5.0533514048988912E-2</v>
      </c>
      <c r="AJ339" s="17">
        <v>0.20697323997795486</v>
      </c>
      <c r="AK339" s="17">
        <v>-0.19759235976591619</v>
      </c>
      <c r="AL339" s="17">
        <v>-6.6786429513198575E-2</v>
      </c>
      <c r="AM339" s="17">
        <v>7.7140510328926326E-2</v>
      </c>
      <c r="AN339" s="17">
        <v>0.34871733478772676</v>
      </c>
      <c r="AO339" s="17">
        <v>0.94055095939357924</v>
      </c>
      <c r="AP339" s="17">
        <v>8.3840012221271731</v>
      </c>
      <c r="AQ339" s="17">
        <v>39.489681146757853</v>
      </c>
      <c r="AR339" s="17">
        <v>1.0081077635077538</v>
      </c>
      <c r="AS339" s="17">
        <v>2.44628804288591</v>
      </c>
      <c r="AT339" s="17">
        <v>-0.99999999999999889</v>
      </c>
      <c r="AU339" s="17">
        <v>-0.99999999999999889</v>
      </c>
      <c r="AV339" s="17">
        <v>-0.54619971447666882</v>
      </c>
      <c r="AW339" s="17">
        <v>91.717656110706088</v>
      </c>
      <c r="AX339" s="17">
        <v>111.40430982752181</v>
      </c>
      <c r="AY339" s="17">
        <v>-1.2555670788716703E-2</v>
      </c>
      <c r="AZ339" s="17">
        <v>-17.912693706994588</v>
      </c>
      <c r="BA339" s="22">
        <v>1492.1593946768696</v>
      </c>
      <c r="CU339" t="e">
        <v>#N/A</v>
      </c>
      <c r="CV339" t="e">
        <v>#N/A</v>
      </c>
    </row>
    <row r="340" spans="1:100" x14ac:dyDescent="0.25">
      <c r="A340">
        <v>935</v>
      </c>
      <c r="B340" t="s">
        <v>776</v>
      </c>
      <c r="C340" s="22">
        <v>3</v>
      </c>
      <c r="D340" s="17">
        <v>5.5339039994804322</v>
      </c>
      <c r="E340" s="17">
        <v>0</v>
      </c>
      <c r="F340" s="17">
        <v>-2.2484484895893039E-2</v>
      </c>
      <c r="G340" s="17">
        <v>-2.2484484895893039E-2</v>
      </c>
      <c r="H340" s="17">
        <v>0.40919916264876427</v>
      </c>
      <c r="I340" s="17">
        <v>0</v>
      </c>
      <c r="J340" s="17">
        <v>24.551949758925861</v>
      </c>
      <c r="K340" s="17">
        <v>0.40919916264876427</v>
      </c>
      <c r="L340" s="17">
        <v>-0.99999999999999911</v>
      </c>
      <c r="M340" s="17">
        <v>-0.99999999999999911</v>
      </c>
      <c r="N340" s="17">
        <v>8.1839832529752847</v>
      </c>
      <c r="O340" s="17">
        <v>30.063369273510428</v>
      </c>
      <c r="P340" s="17">
        <v>0.38851435952237634</v>
      </c>
      <c r="Q340" s="17">
        <v>-2.1653515327460502</v>
      </c>
      <c r="R340" s="17">
        <v>-0.62876831647166964</v>
      </c>
      <c r="S340" s="17">
        <v>0.3333333333333332</v>
      </c>
      <c r="T340" s="17">
        <v>0.32715210303427372</v>
      </c>
      <c r="U340" s="17">
        <v>0.17021573405398824</v>
      </c>
      <c r="V340" s="17">
        <v>-6.0258997178424353E-2</v>
      </c>
      <c r="W340" s="17">
        <v>14.449720423776258</v>
      </c>
      <c r="X340" s="17">
        <v>0.56441399656519009</v>
      </c>
      <c r="Y340" s="17">
        <v>-0.99999999999999911</v>
      </c>
      <c r="Z340" s="17">
        <v>-0.99999999999999911</v>
      </c>
      <c r="AA340" s="17">
        <v>71.075893930144161</v>
      </c>
      <c r="AB340" s="17">
        <v>0.47255612558680449</v>
      </c>
      <c r="AC340" s="17">
        <v>0.28854427958882661</v>
      </c>
      <c r="AD340" s="17">
        <v>0.38399843128116062</v>
      </c>
      <c r="AE340" s="17">
        <v>57.254941822839591</v>
      </c>
      <c r="AF340" s="17">
        <v>0.88235294117647056</v>
      </c>
      <c r="AG340" s="17">
        <v>-0.99999999999999911</v>
      </c>
      <c r="AH340" s="17">
        <v>-0.99999999999999911</v>
      </c>
      <c r="AI340" s="17">
        <v>-1.3899899667893619E-2</v>
      </c>
      <c r="AJ340" s="17">
        <v>-6.0258997178424353E-2</v>
      </c>
      <c r="AK340" s="17">
        <v>4.0371090374458872E-2</v>
      </c>
      <c r="AL340" s="17">
        <v>3.3906855473416993E-2</v>
      </c>
      <c r="AM340" s="17">
        <v>0.3220525044733249</v>
      </c>
      <c r="AN340" s="17">
        <v>-2.8764997497716556E-2</v>
      </c>
      <c r="AO340" s="17">
        <v>8.2531680637054166</v>
      </c>
      <c r="AP340" s="17">
        <v>-0.54959066007582902</v>
      </c>
      <c r="AQ340" s="17">
        <v>39.001670182702114</v>
      </c>
      <c r="AR340" s="17">
        <v>0.77044217324317055</v>
      </c>
      <c r="AS340" s="17">
        <v>0.97361315921395397</v>
      </c>
      <c r="AT340" s="17">
        <v>-0.99999999999999911</v>
      </c>
      <c r="AU340" s="17">
        <v>-0.99999999999999911</v>
      </c>
      <c r="AV340" s="17">
        <v>-0.65125280136756292</v>
      </c>
      <c r="AW340" s="17">
        <v>100.5896725435787</v>
      </c>
      <c r="AX340" s="17">
        <v>94.285774832378408</v>
      </c>
      <c r="AY340" s="17">
        <v>0.21497987983511799</v>
      </c>
      <c r="AZ340" s="17">
        <v>6.564784503245197</v>
      </c>
      <c r="BA340" s="22">
        <v>1519.9250118083075</v>
      </c>
      <c r="CU340" t="e">
        <v>#N/A</v>
      </c>
      <c r="CV340" t="e">
        <v>#N/A</v>
      </c>
    </row>
    <row r="341" spans="1:100" x14ac:dyDescent="0.25">
      <c r="A341">
        <v>937</v>
      </c>
      <c r="B341" t="s">
        <v>777</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778</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779</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1444.0410010784076</v>
      </c>
      <c r="CU343" t="e">
        <v>#N/A</v>
      </c>
      <c r="CV343" t="e">
        <v>#N/A</v>
      </c>
    </row>
    <row r="344" spans="1:100" x14ac:dyDescent="0.25">
      <c r="A344">
        <v>948</v>
      </c>
      <c r="B344" t="s">
        <v>780</v>
      </c>
      <c r="C344" s="22">
        <v>3</v>
      </c>
      <c r="D344" s="17">
        <v>5.0166401209814371</v>
      </c>
      <c r="E344" s="17">
        <v>-1.6312370743560171E-2</v>
      </c>
      <c r="F344" s="17">
        <v>0.12634836685353817</v>
      </c>
      <c r="G344" s="17">
        <v>0.12634836685353817</v>
      </c>
      <c r="H344" s="17">
        <v>0.27802236033398903</v>
      </c>
      <c r="I344" s="17">
        <v>-8.4687287260045221E-3</v>
      </c>
      <c r="J344" s="17">
        <v>16.173217896479088</v>
      </c>
      <c r="K344" s="17">
        <v>0.26955363160798451</v>
      </c>
      <c r="L344" s="17">
        <v>-1.0000000000000009</v>
      </c>
      <c r="M344" s="17">
        <v>-1.0000000000000009</v>
      </c>
      <c r="N344" s="17">
        <v>5.3910726321596902</v>
      </c>
      <c r="O344" s="17">
        <v>21.316206384314032</v>
      </c>
      <c r="P344" s="17">
        <v>-1.7631454484850942E-2</v>
      </c>
      <c r="Q344" s="17">
        <v>-0.39813564955003616</v>
      </c>
      <c r="R344" s="17">
        <v>-0.21556114747379113</v>
      </c>
      <c r="S344" s="17">
        <v>0.33333333333333376</v>
      </c>
      <c r="T344" s="17">
        <v>0.33333333333333376</v>
      </c>
      <c r="U344" s="17">
        <v>0.35749428421257939</v>
      </c>
      <c r="V344" s="17">
        <v>0.27625885733148836</v>
      </c>
      <c r="W344" s="17">
        <v>41.23464706411005</v>
      </c>
      <c r="X344" s="17">
        <v>3.4846433158979315</v>
      </c>
      <c r="Y344" s="17">
        <v>-1.0000000000000009</v>
      </c>
      <c r="Z344" s="17">
        <v>-1.0000000000000009</v>
      </c>
      <c r="AA344" s="17">
        <v>78.670928724119761</v>
      </c>
      <c r="AB344" s="17">
        <v>0.154679973604257</v>
      </c>
      <c r="AC344" s="17">
        <v>0.41072744861446153</v>
      </c>
      <c r="AD344" s="17">
        <v>0.18762943393095166</v>
      </c>
      <c r="AE344" s="17">
        <v>37.651842807483497</v>
      </c>
      <c r="AF344" s="17">
        <v>0.7</v>
      </c>
      <c r="AG344" s="17">
        <v>-1.0000000000000009</v>
      </c>
      <c r="AH344" s="17">
        <v>-1.0000000000000009</v>
      </c>
      <c r="AI344" s="17">
        <v>-1.3167582257442596E-2</v>
      </c>
      <c r="AJ344" s="17">
        <v>0.27625885733148836</v>
      </c>
      <c r="AK344" s="17">
        <v>0.12786555087050255</v>
      </c>
      <c r="AL344" s="17">
        <v>1.8010286076604862E-2</v>
      </c>
      <c r="AM344" s="17">
        <v>0.13845303128694614</v>
      </c>
      <c r="AN344" s="17">
        <v>-0.38080420176627072</v>
      </c>
      <c r="AO344" s="17">
        <v>4.1006535365261643</v>
      </c>
      <c r="AP344" s="17">
        <v>-9.4300536137737438</v>
      </c>
      <c r="AQ344" s="17">
        <v>57.407864960589059</v>
      </c>
      <c r="AR344" s="17">
        <v>1.3004198082107352</v>
      </c>
      <c r="AS344" s="17">
        <v>3.7541969475059171</v>
      </c>
      <c r="AT344" s="17">
        <v>-1.0000000000000009</v>
      </c>
      <c r="AU344" s="17">
        <v>-1.0000000000000009</v>
      </c>
      <c r="AV344" s="17">
        <v>-8.9212780620252771E-2</v>
      </c>
      <c r="AW344" s="17">
        <v>90.557081494660011</v>
      </c>
      <c r="AX344" s="17">
        <v>117.91961558266007</v>
      </c>
      <c r="AY344" s="17">
        <v>9.1903612016789177E-2</v>
      </c>
      <c r="AZ344" s="17">
        <v>-6.2162019826568429</v>
      </c>
      <c r="BA344" s="22">
        <v>1596.4462588497822</v>
      </c>
      <c r="CU344" t="e">
        <v>#N/A</v>
      </c>
      <c r="CV344" t="e">
        <v>#N/A</v>
      </c>
    </row>
    <row r="345" spans="1:100" x14ac:dyDescent="0.25">
      <c r="A345">
        <v>949</v>
      </c>
      <c r="B345" t="s">
        <v>781</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782</v>
      </c>
      <c r="C346" s="22">
        <v>3</v>
      </c>
      <c r="D346" s="17">
        <v>5.4436255648753038</v>
      </c>
      <c r="E346" s="17">
        <v>0</v>
      </c>
      <c r="F346" s="17">
        <v>0.76987176504229893</v>
      </c>
      <c r="G346" s="17">
        <v>0.76987176504229893</v>
      </c>
      <c r="H346" s="17">
        <v>0.33369484725471144</v>
      </c>
      <c r="I346" s="17">
        <v>-1.6505178596956833E-2</v>
      </c>
      <c r="J346" s="17">
        <v>19.031380119465279</v>
      </c>
      <c r="K346" s="17">
        <v>0.31718966865775466</v>
      </c>
      <c r="L346" s="17">
        <v>-1.0000000000000009</v>
      </c>
      <c r="M346" s="17">
        <v>-1.0000000000000009</v>
      </c>
      <c r="N346" s="17">
        <v>6.3437933731550959</v>
      </c>
      <c r="O346" s="17">
        <v>25.244877449382905</v>
      </c>
      <c r="P346" s="17">
        <v>-1.5049190249339303E-3</v>
      </c>
      <c r="Q346" s="17">
        <v>-1.0082979798654408</v>
      </c>
      <c r="R346" s="17">
        <v>-0.36060207861179477</v>
      </c>
      <c r="S346" s="17">
        <v>0.33333333333333331</v>
      </c>
      <c r="T346" s="17">
        <v>0.33333333333333331</v>
      </c>
      <c r="U346" s="17">
        <v>0.42352632106989346</v>
      </c>
      <c r="V346" s="17">
        <v>-4.8146013229837484E-2</v>
      </c>
      <c r="W346" s="17">
        <v>28.994292233958731</v>
      </c>
      <c r="X346" s="17">
        <v>1.7547062029094618</v>
      </c>
      <c r="Y346" s="17">
        <v>-1.0000000000000009</v>
      </c>
      <c r="Z346" s="17">
        <v>-1.0000000000000009</v>
      </c>
      <c r="AA346" s="17">
        <v>57.483873621008243</v>
      </c>
      <c r="AB346" s="17">
        <v>1.0503838419976194E-2</v>
      </c>
      <c r="AC346" s="17">
        <v>0.1534807229866415</v>
      </c>
      <c r="AD346" s="17">
        <v>0.41301910790660828</v>
      </c>
      <c r="AE346" s="17">
        <v>28.850183465661321</v>
      </c>
      <c r="AF346" s="17">
        <v>0.6</v>
      </c>
      <c r="AG346" s="17">
        <v>-1.0000000000000009</v>
      </c>
      <c r="AH346" s="17">
        <v>-1.0000000000000009</v>
      </c>
      <c r="AI346" s="17">
        <v>4.3140516565097443E-3</v>
      </c>
      <c r="AJ346" s="17">
        <v>-4.8146013229837484E-2</v>
      </c>
      <c r="AK346" s="17">
        <v>2.7629492310520094E-2</v>
      </c>
      <c r="AL346" s="17">
        <v>6.428475328775668E-2</v>
      </c>
      <c r="AM346" s="17">
        <v>-0.19867136284898379</v>
      </c>
      <c r="AN346" s="17">
        <v>7.0101076526136119E-2</v>
      </c>
      <c r="AO346" s="17">
        <v>-4.8286366096719959</v>
      </c>
      <c r="AP346" s="17">
        <v>2.0739506795921865</v>
      </c>
      <c r="AQ346" s="17">
        <v>48.025672353424021</v>
      </c>
      <c r="AR346" s="17">
        <v>1.0420469745067227</v>
      </c>
      <c r="AS346" s="17">
        <v>2.0718958715672167</v>
      </c>
      <c r="AT346" s="17">
        <v>-1.0000000000000009</v>
      </c>
      <c r="AU346" s="17">
        <v>-1.0000000000000009</v>
      </c>
      <c r="AV346" s="17">
        <v>0.4092696864305046</v>
      </c>
      <c r="AW346" s="17">
        <v>84.80270174998337</v>
      </c>
      <c r="AX346" s="17">
        <v>80.0743814601298</v>
      </c>
      <c r="AY346" s="17">
        <v>0.22998278131086455</v>
      </c>
      <c r="AZ346" s="17">
        <v>-12.43503998426897</v>
      </c>
      <c r="BA346" s="22">
        <v>1450.2577915159272</v>
      </c>
      <c r="CU346" t="e">
        <v>#N/A</v>
      </c>
      <c r="CV346" t="e">
        <v>#N/A</v>
      </c>
    </row>
    <row r="347" spans="1:100" x14ac:dyDescent="0.25">
      <c r="A347">
        <v>957</v>
      </c>
      <c r="B347" t="s">
        <v>783</v>
      </c>
      <c r="C347" s="22">
        <v>3</v>
      </c>
      <c r="D347" s="17">
        <v>5.07520142908787</v>
      </c>
      <c r="E347" s="17">
        <v>4.1472246236928662E-3</v>
      </c>
      <c r="F347" s="17">
        <v>0.51269980631001</v>
      </c>
      <c r="G347" s="17">
        <v>0.51269980631001</v>
      </c>
      <c r="H347" s="17">
        <v>0.28847350182801873</v>
      </c>
      <c r="I347" s="17">
        <v>0</v>
      </c>
      <c r="J347" s="17">
        <v>17.308410109681127</v>
      </c>
      <c r="K347" s="17">
        <v>0.28847350182801873</v>
      </c>
      <c r="L347" s="17">
        <v>-1.0000000000000007</v>
      </c>
      <c r="M347" s="17">
        <v>-1.0000000000000007</v>
      </c>
      <c r="N347" s="17">
        <v>5.7694700365603744</v>
      </c>
      <c r="O347" s="17">
        <v>22.896311345079003</v>
      </c>
      <c r="P347" s="17">
        <v>0.90222700271995304</v>
      </c>
      <c r="Q347" s="17">
        <v>3.6324968264673236</v>
      </c>
      <c r="R347" s="17">
        <v>1.3495466193556254</v>
      </c>
      <c r="S347" s="17">
        <v>0.33333333333333337</v>
      </c>
      <c r="T347" s="17">
        <v>0.35038046062764883</v>
      </c>
      <c r="U347" s="17">
        <v>0.20531696293650253</v>
      </c>
      <c r="V347" s="17">
        <v>-1.2302197207035685E-2</v>
      </c>
      <c r="W347" s="17">
        <v>23.53020231449722</v>
      </c>
      <c r="X347" s="17">
        <v>1.1597420879310749</v>
      </c>
      <c r="Y347" s="17">
        <v>-1.0000000000000007</v>
      </c>
      <c r="Z347" s="17">
        <v>-1.0000000000000007</v>
      </c>
      <c r="AA347" s="17">
        <v>72.573341244224508</v>
      </c>
      <c r="AB347" s="17">
        <v>0.43976450806831463</v>
      </c>
      <c r="AC347" s="17">
        <v>0.34727178404214343</v>
      </c>
      <c r="AD347" s="17">
        <v>0.16683555409697548</v>
      </c>
      <c r="AE347" s="17">
        <v>47.69359231037167</v>
      </c>
      <c r="AF347" s="17">
        <v>0.66666666666666663</v>
      </c>
      <c r="AG347" s="17">
        <v>-1.0000000000000007</v>
      </c>
      <c r="AH347" s="17">
        <v>-1.0000000000000007</v>
      </c>
      <c r="AI347" s="17">
        <v>5.3361710899683279E-2</v>
      </c>
      <c r="AJ347" s="17">
        <v>-1.2302197207035685E-2</v>
      </c>
      <c r="AK347" s="17">
        <v>0.10653751085988532</v>
      </c>
      <c r="AL347" s="17">
        <v>7.5008696470084402E-2</v>
      </c>
      <c r="AM347" s="17">
        <v>-4.5695313781679604E-2</v>
      </c>
      <c r="AN347" s="17">
        <v>2.3900906844777935E-2</v>
      </c>
      <c r="AO347" s="17">
        <v>-0.60969529024256397</v>
      </c>
      <c r="AP347" s="17">
        <v>0.97256615346987063</v>
      </c>
      <c r="AQ347" s="17">
        <v>40.838612424178336</v>
      </c>
      <c r="AR347" s="17">
        <v>0.87672855969044927</v>
      </c>
      <c r="AS347" s="17">
        <v>1.4482155897590943</v>
      </c>
      <c r="AT347" s="17">
        <v>-1.0000000000000007</v>
      </c>
      <c r="AU347" s="17">
        <v>-1.0000000000000007</v>
      </c>
      <c r="AV347" s="17">
        <v>1.8622464256656348</v>
      </c>
      <c r="AW347" s="17">
        <v>96.442218742773449</v>
      </c>
      <c r="AX347" s="17">
        <v>96.279233240063405</v>
      </c>
      <c r="AY347" s="17">
        <v>0.31533967833227255</v>
      </c>
      <c r="AZ347" s="17">
        <v>14.891594127750295</v>
      </c>
      <c r="BA347" s="22">
        <v>1559.6421671671551</v>
      </c>
      <c r="CU347" t="e">
        <v>#N/A</v>
      </c>
      <c r="CV347" t="e">
        <v>#N/A</v>
      </c>
    </row>
    <row r="348" spans="1:100" x14ac:dyDescent="0.25">
      <c r="A348">
        <v>967</v>
      </c>
      <c r="B348" t="s">
        <v>784</v>
      </c>
      <c r="C348" s="22">
        <v>3</v>
      </c>
      <c r="D348" s="17">
        <v>5.2238660424382042</v>
      </c>
      <c r="E348" s="17">
        <v>6.5927209507890827E-2</v>
      </c>
      <c r="F348" s="17">
        <v>0.73569857157135521</v>
      </c>
      <c r="G348" s="17">
        <v>0.75050835112258818</v>
      </c>
      <c r="H348" s="17">
        <v>0.40305694306940498</v>
      </c>
      <c r="I348" s="17">
        <v>0</v>
      </c>
      <c r="J348" s="17">
        <v>24.183416584164299</v>
      </c>
      <c r="K348" s="17">
        <v>0.40305694306940498</v>
      </c>
      <c r="L348" s="17">
        <v>-1.0000000000000018</v>
      </c>
      <c r="M348" s="17">
        <v>-1.0000000000000018</v>
      </c>
      <c r="N348" s="17">
        <v>8.0611388613881001</v>
      </c>
      <c r="O348" s="17">
        <v>30.157790977725089</v>
      </c>
      <c r="P348" s="17">
        <v>-0.59326576298610134</v>
      </c>
      <c r="Q348" s="17">
        <v>4.9120284268486998</v>
      </c>
      <c r="R348" s="17">
        <v>1.5295180107007038</v>
      </c>
      <c r="S348" s="17">
        <v>0.33333333333333398</v>
      </c>
      <c r="T348" s="17">
        <v>0.33333333333333398</v>
      </c>
      <c r="U348" s="17">
        <v>0.34562819288589075</v>
      </c>
      <c r="V348" s="17">
        <v>-9.2034422465818985E-2</v>
      </c>
      <c r="W348" s="17">
        <v>20.688139760693371</v>
      </c>
      <c r="X348" s="17">
        <v>1.0939159603459128</v>
      </c>
      <c r="Y348" s="17">
        <v>-1.0000000000000018</v>
      </c>
      <c r="Z348" s="17">
        <v>-1.0000000000000018</v>
      </c>
      <c r="AA348" s="17">
        <v>52.190102611249614</v>
      </c>
      <c r="AB348" s="17">
        <v>0.24561667986514696</v>
      </c>
      <c r="AC348" s="17">
        <v>4.9108662896791909E-2</v>
      </c>
      <c r="AD348" s="17">
        <v>0.30472355403517121</v>
      </c>
      <c r="AE348" s="17">
        <v>29.972444839855505</v>
      </c>
      <c r="AF348" s="17">
        <v>0.66666666666666663</v>
      </c>
      <c r="AG348" s="17">
        <v>-1.0000000000000018</v>
      </c>
      <c r="AH348" s="17">
        <v>-1.0000000000000018</v>
      </c>
      <c r="AI348" s="17">
        <v>9.0938016469986283E-2</v>
      </c>
      <c r="AJ348" s="17">
        <v>-9.2034422465818985E-2</v>
      </c>
      <c r="AK348" s="17">
        <v>4.03629939897511E-2</v>
      </c>
      <c r="AL348" s="17">
        <v>-8.9056543735850396E-2</v>
      </c>
      <c r="AM348" s="17">
        <v>0.11915270524820254</v>
      </c>
      <c r="AN348" s="17">
        <v>-3.1592929659673183E-2</v>
      </c>
      <c r="AO348" s="17">
        <v>3.1806326011538202</v>
      </c>
      <c r="AP348" s="17">
        <v>-1.2351059601710814</v>
      </c>
      <c r="AQ348" s="17">
        <v>44.871556344857687</v>
      </c>
      <c r="AR348" s="17">
        <v>0.92026043708673988</v>
      </c>
      <c r="AS348" s="17">
        <v>1.4969729034153174</v>
      </c>
      <c r="AT348" s="17">
        <v>-1.0000000000000018</v>
      </c>
      <c r="AU348" s="17">
        <v>-1.0000000000000018</v>
      </c>
      <c r="AV348" s="17">
        <v>2.2800263618232917</v>
      </c>
      <c r="AW348" s="17">
        <v>81.112787628803559</v>
      </c>
      <c r="AX348" s="17">
        <v>73.728105711621438</v>
      </c>
      <c r="AY348" s="17">
        <v>5.2004537739682874E-2</v>
      </c>
      <c r="AZ348" s="17">
        <v>-20.361097534179066</v>
      </c>
      <c r="BA348" s="22">
        <v>1446.3988460382639</v>
      </c>
      <c r="CU348" t="e">
        <v>#N/A</v>
      </c>
      <c r="CV348" t="e">
        <v>#N/A</v>
      </c>
    </row>
    <row r="349" spans="1:100" x14ac:dyDescent="0.25">
      <c r="A349">
        <v>968</v>
      </c>
      <c r="B349" t="s">
        <v>785</v>
      </c>
      <c r="C349" s="22">
        <v>3</v>
      </c>
      <c r="D349" s="17">
        <v>3.0625390988197903</v>
      </c>
      <c r="E349" s="17">
        <v>2.1984880378932366E-2</v>
      </c>
      <c r="F349" s="17">
        <v>-2.9776355997872903</v>
      </c>
      <c r="G349" s="17">
        <v>-2.9776355997872903</v>
      </c>
      <c r="H349" s="17">
        <v>0.10398054322079602</v>
      </c>
      <c r="I349" s="17">
        <v>-8.4653953290957824E-3</v>
      </c>
      <c r="J349" s="17">
        <v>5.7309088735020115</v>
      </c>
      <c r="K349" s="17">
        <v>9.5515147891700278E-2</v>
      </c>
      <c r="L349" s="17">
        <v>-0.99999999999999789</v>
      </c>
      <c r="M349" s="17">
        <v>-0.99999999999999789</v>
      </c>
      <c r="N349" s="17">
        <v>1.9103029578340047</v>
      </c>
      <c r="O349" s="17">
        <v>5.8158123725345225</v>
      </c>
      <c r="P349" s="17">
        <v>5.300200488667426E-2</v>
      </c>
      <c r="Q349" s="17">
        <v>-9.2650853616562596</v>
      </c>
      <c r="R349" s="17">
        <v>-2.9870085427213895</v>
      </c>
      <c r="S349" s="17">
        <v>0.23150434880853377</v>
      </c>
      <c r="T349" s="17">
        <v>0.23150434880853377</v>
      </c>
      <c r="U349" s="17">
        <v>0.23984384379185669</v>
      </c>
      <c r="V349" s="17">
        <v>0.24218097854081511</v>
      </c>
      <c r="W349" s="17">
        <v>33.980734882321556</v>
      </c>
      <c r="X349" s="17">
        <v>2.6781258116128859</v>
      </c>
      <c r="Y349" s="17">
        <v>-0.99999999999999789</v>
      </c>
      <c r="Z349" s="17">
        <v>-0.99999999999999789</v>
      </c>
      <c r="AA349" s="17">
        <v>55.175074784195964</v>
      </c>
      <c r="AB349" s="17">
        <v>-5.7306520902991209E-2</v>
      </c>
      <c r="AC349" s="17">
        <v>0.27666328959870101</v>
      </c>
      <c r="AD349" s="17">
        <v>0.26427020019620645</v>
      </c>
      <c r="AE349" s="17">
        <v>24.181348444595812</v>
      </c>
      <c r="AF349" s="17">
        <v>0.6</v>
      </c>
      <c r="AG349" s="17">
        <v>-0.99999999999999789</v>
      </c>
      <c r="AH349" s="17">
        <v>-0.99999999999999789</v>
      </c>
      <c r="AI349" s="17">
        <v>-3.9649506201354448E-2</v>
      </c>
      <c r="AJ349" s="17">
        <v>0.24218097854081511</v>
      </c>
      <c r="AK349" s="17">
        <v>-0.27046405512811467</v>
      </c>
      <c r="AL349" s="17">
        <v>-0.19098643248911631</v>
      </c>
      <c r="AM349" s="17">
        <v>-0.1956425378444811</v>
      </c>
      <c r="AN349" s="17">
        <v>-1.9624596493366536E-2</v>
      </c>
      <c r="AO349" s="17">
        <v>-6.2433837217526014</v>
      </c>
      <c r="AP349" s="17">
        <v>-1.4455470747797454</v>
      </c>
      <c r="AQ349" s="17">
        <v>39.711643755823573</v>
      </c>
      <c r="AR349" s="17">
        <v>0.94503351994973939</v>
      </c>
      <c r="AS349" s="17">
        <v>2.7736409595045859</v>
      </c>
      <c r="AT349" s="17">
        <v>-0.99999999999999789</v>
      </c>
      <c r="AU349" s="17">
        <v>-0.99999999999999789</v>
      </c>
      <c r="AV349" s="17">
        <v>-5.9646441425086802</v>
      </c>
      <c r="AW349" s="17">
        <v>59.545340081950741</v>
      </c>
      <c r="AX349" s="17">
        <v>82.970447812005162</v>
      </c>
      <c r="AY349" s="17">
        <v>-1.196612368049766E-2</v>
      </c>
      <c r="AZ349" s="17">
        <v>-30.959222976969535</v>
      </c>
      <c r="BA349" s="22">
        <v>1438.3017693023528</v>
      </c>
      <c r="CU349" t="e">
        <v>#N/A</v>
      </c>
      <c r="CV349" t="e">
        <v>#N/A</v>
      </c>
    </row>
    <row r="350" spans="1:100" x14ac:dyDescent="0.25">
      <c r="A350">
        <v>971</v>
      </c>
      <c r="B350" t="s">
        <v>786</v>
      </c>
      <c r="C350" s="22">
        <v>3</v>
      </c>
      <c r="D350" s="17">
        <v>5.5475846812656622</v>
      </c>
      <c r="E350" s="17">
        <v>4.3174366913095813E-2</v>
      </c>
      <c r="F350" s="17">
        <v>13.384111466156604</v>
      </c>
      <c r="G350" s="17">
        <v>13.39480952871032</v>
      </c>
      <c r="H350" s="17">
        <v>0.2769379376300547</v>
      </c>
      <c r="I350" s="17">
        <v>-1.4049620654365096E-3</v>
      </c>
      <c r="J350" s="17">
        <v>16.53197853387708</v>
      </c>
      <c r="K350" s="17">
        <v>0.2755329755646182</v>
      </c>
      <c r="L350" s="17">
        <v>-1.0000000000000011</v>
      </c>
      <c r="M350" s="17">
        <v>-1.0000000000000011</v>
      </c>
      <c r="N350" s="17">
        <v>5.5106595112923609</v>
      </c>
      <c r="O350" s="17">
        <v>35.474372743853102</v>
      </c>
      <c r="P350" s="17">
        <v>-0.30089079836006127</v>
      </c>
      <c r="Q350" s="17">
        <v>65.875119413309449</v>
      </c>
      <c r="R350" s="17">
        <v>21.800050364258063</v>
      </c>
      <c r="S350" s="17">
        <v>0.33333333333333354</v>
      </c>
      <c r="T350" s="17">
        <v>0.33668629765689034</v>
      </c>
      <c r="U350" s="17">
        <v>0.34895818772280179</v>
      </c>
      <c r="V350" s="17">
        <v>0.48910113209072359</v>
      </c>
      <c r="W350" s="17">
        <v>49.301839009565199</v>
      </c>
      <c r="X350" s="17">
        <v>4.7249261988611568</v>
      </c>
      <c r="Y350" s="17">
        <v>-1.0000000000000011</v>
      </c>
      <c r="Z350" s="17">
        <v>-1.0000000000000011</v>
      </c>
      <c r="AA350" s="17">
        <v>113.32622399353799</v>
      </c>
      <c r="AB350" s="17">
        <v>0.1909776823237998</v>
      </c>
      <c r="AC350" s="17">
        <v>0.25724767388326691</v>
      </c>
      <c r="AD350" s="17">
        <v>0.39626133618722814</v>
      </c>
      <c r="AE350" s="17">
        <v>42.22433461971476</v>
      </c>
      <c r="AF350" s="17">
        <v>0.84210526315789469</v>
      </c>
      <c r="AG350" s="17">
        <v>-1.0000000000000011</v>
      </c>
      <c r="AH350" s="17">
        <v>-1.0000000000000011</v>
      </c>
      <c r="AI350" s="17">
        <v>0.57932547765725462</v>
      </c>
      <c r="AJ350" s="17">
        <v>0.48910113209072359</v>
      </c>
      <c r="AK350" s="17">
        <v>-5.0191447547533921E-2</v>
      </c>
      <c r="AL350" s="17">
        <v>0.34555246633037406</v>
      </c>
      <c r="AM350" s="17">
        <v>-0.11814633678361602</v>
      </c>
      <c r="AN350" s="17">
        <v>-0.13604401780966946</v>
      </c>
      <c r="AO350" s="17">
        <v>-3.2046156573280711</v>
      </c>
      <c r="AP350" s="17">
        <v>-1.6733381135898653</v>
      </c>
      <c r="AQ350" s="17">
        <v>65.833817543442308</v>
      </c>
      <c r="AR350" s="17">
        <v>1.5080789508037491</v>
      </c>
      <c r="AS350" s="17">
        <v>5.0004591744257745</v>
      </c>
      <c r="AT350" s="17">
        <v>-1.0000000000000011</v>
      </c>
      <c r="AU350" s="17">
        <v>-1.0000000000000011</v>
      </c>
      <c r="AV350" s="17">
        <v>35.194859892968388</v>
      </c>
      <c r="AW350" s="17">
        <v>147.12725862380108</v>
      </c>
      <c r="AX350" s="17">
        <v>207.62388138601858</v>
      </c>
      <c r="AY350" s="17">
        <v>0.56477303973503845</v>
      </c>
      <c r="AZ350" s="17">
        <v>43.543078699361843</v>
      </c>
      <c r="BA350" s="22">
        <v>1660.5914068808249</v>
      </c>
      <c r="CU350" t="e">
        <v>#N/A</v>
      </c>
      <c r="CV350" t="e">
        <v>#N/A</v>
      </c>
    </row>
    <row r="351" spans="1:100" x14ac:dyDescent="0.25">
      <c r="A351">
        <v>972</v>
      </c>
      <c r="B351" t="s">
        <v>787</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788</v>
      </c>
      <c r="C352" s="22">
        <v>3</v>
      </c>
      <c r="D352" s="17">
        <v>5.7712177586809208</v>
      </c>
      <c r="E352" s="17">
        <v>0</v>
      </c>
      <c r="F352" s="17">
        <v>24.712003455415193</v>
      </c>
      <c r="G352" s="17">
        <v>24.712003455415193</v>
      </c>
      <c r="H352" s="17">
        <v>0.22810119532357309</v>
      </c>
      <c r="I352" s="17">
        <v>-2.6283841905986267E-2</v>
      </c>
      <c r="J352" s="17">
        <v>12.10904120505521</v>
      </c>
      <c r="K352" s="17">
        <v>0.20181735341758694</v>
      </c>
      <c r="L352" s="17">
        <v>-0.99999999999999989</v>
      </c>
      <c r="M352" s="17">
        <v>-0.99999999999999989</v>
      </c>
      <c r="N352" s="17">
        <v>4.0363470683517395</v>
      </c>
      <c r="O352" s="17">
        <v>42.592262419151297</v>
      </c>
      <c r="P352" s="17">
        <v>-7.4028718723900794E-2</v>
      </c>
      <c r="Q352" s="17">
        <v>62.889574983057059</v>
      </c>
      <c r="R352" s="17">
        <v>20.523102786674716</v>
      </c>
      <c r="S352" s="17">
        <v>0.33333333333333365</v>
      </c>
      <c r="T352" s="17">
        <v>0.33333333333333365</v>
      </c>
      <c r="U352" s="17">
        <v>0.40485772931154362</v>
      </c>
      <c r="V352" s="17">
        <v>0.11119156889215416</v>
      </c>
      <c r="W352" s="17">
        <v>39.235944458111099</v>
      </c>
      <c r="X352" s="17">
        <v>2.7514296438481791</v>
      </c>
      <c r="Y352" s="17">
        <v>-0.99999999999999989</v>
      </c>
      <c r="Z352" s="17">
        <v>-0.99999999999999989</v>
      </c>
      <c r="AA352" s="17">
        <v>110.83451246522478</v>
      </c>
      <c r="AB352" s="17">
        <v>0.30730111096517293</v>
      </c>
      <c r="AC352" s="17">
        <v>0.5268740992991483</v>
      </c>
      <c r="AD352" s="17">
        <v>0.18733409414445834</v>
      </c>
      <c r="AE352" s="17">
        <v>51.075465220438964</v>
      </c>
      <c r="AF352" s="17">
        <v>0.9375</v>
      </c>
      <c r="AG352" s="17">
        <v>-0.99999999999999989</v>
      </c>
      <c r="AH352" s="17">
        <v>-0.99999999999999989</v>
      </c>
      <c r="AI352" s="17">
        <v>0.90657723761237041</v>
      </c>
      <c r="AJ352" s="17">
        <v>0.11119156889215416</v>
      </c>
      <c r="AK352" s="17">
        <v>0.37292840126817378</v>
      </c>
      <c r="AL352" s="17">
        <v>-3.1966109772361473E-2</v>
      </c>
      <c r="AM352" s="17">
        <v>-0.12620174691211192</v>
      </c>
      <c r="AN352" s="17">
        <v>-0.13381553717671582</v>
      </c>
      <c r="AO352" s="17">
        <v>-1.2904016664619278</v>
      </c>
      <c r="AP352" s="17">
        <v>-3.5052189782797032</v>
      </c>
      <c r="AQ352" s="17">
        <v>51.344985663166298</v>
      </c>
      <c r="AR352" s="17">
        <v>1.1827159648703642</v>
      </c>
      <c r="AS352" s="17">
        <v>2.9532469972657638</v>
      </c>
      <c r="AT352" s="17">
        <v>-0.99999999999999989</v>
      </c>
      <c r="AU352" s="17">
        <v>-0.99999999999999989</v>
      </c>
      <c r="AV352" s="17">
        <v>45.235106242089905</v>
      </c>
      <c r="AW352" s="17">
        <v>149.92155590609644</v>
      </c>
      <c r="AX352" s="17">
        <v>179.17225754755933</v>
      </c>
      <c r="AY352" s="17">
        <v>0.46396406778815769</v>
      </c>
      <c r="AZ352" s="17">
        <v>50.510162683037635</v>
      </c>
      <c r="BA352" s="22">
        <v>1650.0519660167247</v>
      </c>
      <c r="CU352" t="e">
        <v>#N/A</v>
      </c>
      <c r="CV352" t="e">
        <v>#N/A</v>
      </c>
    </row>
    <row r="353" spans="1:100" x14ac:dyDescent="0.25">
      <c r="A353">
        <v>977</v>
      </c>
      <c r="B353" t="s">
        <v>789</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1490.8954796926457</v>
      </c>
      <c r="CU353" t="e">
        <v>#N/A</v>
      </c>
      <c r="CV353" t="e">
        <v>#N/A</v>
      </c>
    </row>
    <row r="354" spans="1:100" x14ac:dyDescent="0.25">
      <c r="A354">
        <v>980</v>
      </c>
      <c r="B354" t="s">
        <v>790</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791</v>
      </c>
      <c r="C355" s="22">
        <v>3</v>
      </c>
      <c r="D355" s="17">
        <v>5.6430055681350542</v>
      </c>
      <c r="E355" s="17">
        <v>-0.16157753774074934</v>
      </c>
      <c r="F355" s="17">
        <v>-8.922242005202452E-2</v>
      </c>
      <c r="G355" s="17">
        <v>-0.13942737582753706</v>
      </c>
      <c r="H355" s="17">
        <v>0.23799158494910702</v>
      </c>
      <c r="I355" s="17">
        <v>-3.444536473731008E-2</v>
      </c>
      <c r="J355" s="17">
        <v>12.212773212707813</v>
      </c>
      <c r="K355" s="17">
        <v>0.20354622021179694</v>
      </c>
      <c r="L355" s="17">
        <v>-0.99999999999999856</v>
      </c>
      <c r="M355" s="17">
        <v>-0.99999999999999856</v>
      </c>
      <c r="N355" s="17">
        <v>4.0709244042359378</v>
      </c>
      <c r="O355" s="17">
        <v>17.716351405015324</v>
      </c>
      <c r="P355" s="17">
        <v>-0.64148095992608389</v>
      </c>
      <c r="Q355" s="17">
        <v>-1.8789544243270071</v>
      </c>
      <c r="R355" s="17">
        <v>-0.67524712503638651</v>
      </c>
      <c r="S355" s="17">
        <v>0.3333333333333327</v>
      </c>
      <c r="T355" s="17">
        <v>0.3333333333333327</v>
      </c>
      <c r="U355" s="17">
        <v>-5.1382372519757271E-3</v>
      </c>
      <c r="V355" s="17">
        <v>-9.690503941591963E-2</v>
      </c>
      <c r="W355" s="17">
        <v>14.443086791478931</v>
      </c>
      <c r="X355" s="17">
        <v>-0.13886273904855162</v>
      </c>
      <c r="Y355" s="17">
        <v>-0.99999999999999856</v>
      </c>
      <c r="Z355" s="17">
        <v>-0.99999999999999856</v>
      </c>
      <c r="AA355" s="17">
        <v>25.989801619111901</v>
      </c>
      <c r="AB355" s="17">
        <v>0.30995444212405299</v>
      </c>
      <c r="AC355" s="17">
        <v>0.2485483791423341</v>
      </c>
      <c r="AD355" s="17">
        <v>-0.31406358221300035</v>
      </c>
      <c r="AE355" s="17">
        <v>12.221961952669325</v>
      </c>
      <c r="AF355" s="17">
        <v>0.33333333333333331</v>
      </c>
      <c r="AG355" s="17">
        <v>-0.99999999999999856</v>
      </c>
      <c r="AH355" s="17">
        <v>-0.99999999999999856</v>
      </c>
      <c r="AI355" s="17">
        <v>-6.1880646388635073E-4</v>
      </c>
      <c r="AJ355" s="17">
        <v>-9.690503941591963E-2</v>
      </c>
      <c r="AK355" s="17">
        <v>-0.10760226845848947</v>
      </c>
      <c r="AL355" s="17">
        <v>-0.11066190939060473</v>
      </c>
      <c r="AM355" s="17">
        <v>0.26521351771024093</v>
      </c>
      <c r="AN355" s="17">
        <v>-0.1830242965917207</v>
      </c>
      <c r="AO355" s="17">
        <v>6.0923266004635748</v>
      </c>
      <c r="AP355" s="17">
        <v>-5.1289169617460395</v>
      </c>
      <c r="AQ355" s="17">
        <v>26.655860004186746</v>
      </c>
      <c r="AR355" s="17">
        <v>0.56462338999877026</v>
      </c>
      <c r="AS355" s="17">
        <v>6.4683481163245488E-2</v>
      </c>
      <c r="AT355" s="17">
        <v>-0.99999999999999856</v>
      </c>
      <c r="AU355" s="17">
        <v>-0.99999999999999856</v>
      </c>
      <c r="AV355" s="17">
        <v>-0.8146745008639229</v>
      </c>
      <c r="AW355" s="17">
        <v>38.577236062381139</v>
      </c>
      <c r="AX355" s="17">
        <v>28.874355991511472</v>
      </c>
      <c r="AY355" s="17">
        <v>-0.13175469668066472</v>
      </c>
      <c r="AZ355" s="17">
        <v>-56.059293858824198</v>
      </c>
      <c r="BA355" s="22">
        <v>1389.144038175926</v>
      </c>
      <c r="CU355" t="e">
        <v>#N/A</v>
      </c>
      <c r="CV355" t="e">
        <v>#N/A</v>
      </c>
    </row>
    <row r="356" spans="1:100" x14ac:dyDescent="0.25">
      <c r="A356">
        <v>987</v>
      </c>
      <c r="B356" t="s">
        <v>792</v>
      </c>
      <c r="C356" s="22">
        <v>3</v>
      </c>
      <c r="D356" s="17">
        <v>5.400283821570425</v>
      </c>
      <c r="E356" s="17">
        <v>4.2291092762045818E-3</v>
      </c>
      <c r="F356" s="17">
        <v>15.541762650825302</v>
      </c>
      <c r="G356" s="17">
        <v>15.543280013869989</v>
      </c>
      <c r="H356" s="17">
        <v>0.22754812696128346</v>
      </c>
      <c r="I356" s="17">
        <v>-4.8650932442521663E-3</v>
      </c>
      <c r="J356" s="17">
        <v>13.360982023021872</v>
      </c>
      <c r="K356" s="17">
        <v>0.22268303371703124</v>
      </c>
      <c r="L356" s="17">
        <v>-1.0000000000000018</v>
      </c>
      <c r="M356" s="17">
        <v>-1.0000000000000018</v>
      </c>
      <c r="N356" s="17">
        <v>4.4536606743406244</v>
      </c>
      <c r="O356" s="17">
        <v>34.304545858462291</v>
      </c>
      <c r="P356" s="17">
        <v>-0.23376470486253736</v>
      </c>
      <c r="Q356" s="17">
        <v>43.294238502706222</v>
      </c>
      <c r="R356" s="17">
        <v>14.176710118668911</v>
      </c>
      <c r="S356" s="17">
        <v>0.33333333333333409</v>
      </c>
      <c r="T356" s="17">
        <v>0.33923133507073527</v>
      </c>
      <c r="U356" s="17">
        <v>0.45760695798722661</v>
      </c>
      <c r="V356" s="17">
        <v>0.20553633108593403</v>
      </c>
      <c r="W356" s="17">
        <v>44.520996950407955</v>
      </c>
      <c r="X356" s="17">
        <v>3.5135274531515481</v>
      </c>
      <c r="Y356" s="17">
        <v>-1.0000000000000018</v>
      </c>
      <c r="Z356" s="17">
        <v>-1.0000000000000018</v>
      </c>
      <c r="AA356" s="17">
        <v>123.42253798776493</v>
      </c>
      <c r="AB356" s="17">
        <v>0.43845396664932113</v>
      </c>
      <c r="AC356" s="17">
        <v>0.31883721694234163</v>
      </c>
      <c r="AD356" s="17">
        <v>0.53720543478209914</v>
      </c>
      <c r="AE356" s="17">
        <v>64.724830918688014</v>
      </c>
      <c r="AF356" s="17">
        <v>0.94444444444444442</v>
      </c>
      <c r="AG356" s="17">
        <v>-1.0000000000000018</v>
      </c>
      <c r="AH356" s="17">
        <v>-1.0000000000000018</v>
      </c>
      <c r="AI356" s="17">
        <v>0.58499027778636892</v>
      </c>
      <c r="AJ356" s="17">
        <v>0.20553633108593403</v>
      </c>
      <c r="AK356" s="17">
        <v>-9.1197155430742544E-3</v>
      </c>
      <c r="AL356" s="17">
        <v>-0.12039684907019113</v>
      </c>
      <c r="AM356" s="17">
        <v>9.9926061266367008E-2</v>
      </c>
      <c r="AN356" s="17">
        <v>1.0164097217522927E-2</v>
      </c>
      <c r="AO356" s="17">
        <v>2.4525529539438047</v>
      </c>
      <c r="AP356" s="17">
        <v>-0.34788181491288178</v>
      </c>
      <c r="AQ356" s="17">
        <v>57.881978973429824</v>
      </c>
      <c r="AR356" s="17">
        <v>1.3357079574772293</v>
      </c>
      <c r="AS356" s="17">
        <v>3.7362104868685777</v>
      </c>
      <c r="AT356" s="17">
        <v>-1.0000000000000018</v>
      </c>
      <c r="AU356" s="17">
        <v>-1.0000000000000018</v>
      </c>
      <c r="AV356" s="17">
        <v>29.7199901325389</v>
      </c>
      <c r="AW356" s="17">
        <v>157.37920203131441</v>
      </c>
      <c r="AX356" s="17">
        <v>189.63264069563508</v>
      </c>
      <c r="AY356" s="17">
        <v>0.33303894399127609</v>
      </c>
      <c r="AZ356" s="17">
        <v>77.042119137515215</v>
      </c>
      <c r="BA356" s="22">
        <v>1733.4794284900993</v>
      </c>
      <c r="CU356" t="e">
        <v>#N/A</v>
      </c>
      <c r="CV356" t="e">
        <v>#N/A</v>
      </c>
    </row>
    <row r="357" spans="1:100" x14ac:dyDescent="0.25">
      <c r="A357">
        <v>988</v>
      </c>
      <c r="B357" t="s">
        <v>793</v>
      </c>
      <c r="C357" s="22">
        <v>3</v>
      </c>
      <c r="D357" s="17">
        <v>5.3617365437683366</v>
      </c>
      <c r="E357" s="17">
        <v>-6.5697479542750625E-2</v>
      </c>
      <c r="F357" s="17">
        <v>3.1426505255041723</v>
      </c>
      <c r="G357" s="17">
        <v>3.1263519006943552</v>
      </c>
      <c r="H357" s="17">
        <v>0.22813249198317484</v>
      </c>
      <c r="I357" s="17">
        <v>-1.9121239521831535E-3</v>
      </c>
      <c r="J357" s="17">
        <v>13.573222081859502</v>
      </c>
      <c r="K357" s="17">
        <v>0.22622036803099166</v>
      </c>
      <c r="L357" s="17">
        <v>-1.0000000000000009</v>
      </c>
      <c r="M357" s="17">
        <v>-1.0000000000000009</v>
      </c>
      <c r="N357" s="17">
        <v>4.5244073606198327</v>
      </c>
      <c r="O357" s="17">
        <v>22.061310526322188</v>
      </c>
      <c r="P357" s="17">
        <v>1.2349666903425149E-2</v>
      </c>
      <c r="Q357" s="17">
        <v>-1.1889600546348946</v>
      </c>
      <c r="R357" s="17">
        <v>-0.39124993792726426</v>
      </c>
      <c r="S357" s="17">
        <v>0.33333333333333365</v>
      </c>
      <c r="T357" s="17">
        <v>0.33333333333333365</v>
      </c>
      <c r="U357" s="17">
        <v>0.39611331598272137</v>
      </c>
      <c r="V357" s="17">
        <v>-6.9353498151248624E-2</v>
      </c>
      <c r="W357" s="17">
        <v>30.688244658685917</v>
      </c>
      <c r="X357" s="17">
        <v>1.6087785736590687</v>
      </c>
      <c r="Y357" s="17">
        <v>-1.0000000000000009</v>
      </c>
      <c r="Z357" s="17">
        <v>-1.0000000000000009</v>
      </c>
      <c r="AA357" s="17">
        <v>51.721596496625182</v>
      </c>
      <c r="AB357" s="17">
        <v>0.16355193387140204</v>
      </c>
      <c r="AC357" s="17">
        <v>7.2738867507779637E-2</v>
      </c>
      <c r="AD357" s="17">
        <v>0.19220123413814869</v>
      </c>
      <c r="AE357" s="17">
        <v>21.424601775866524</v>
      </c>
      <c r="AF357" s="17">
        <v>0.2</v>
      </c>
      <c r="AG357" s="17">
        <v>-1.0000000000000009</v>
      </c>
      <c r="AH357" s="17">
        <v>-1.0000000000000009</v>
      </c>
      <c r="AI357" s="17">
        <v>9.1169933402994618E-2</v>
      </c>
      <c r="AJ357" s="17">
        <v>-6.9353498151248624E-2</v>
      </c>
      <c r="AK357" s="17">
        <v>-1.2443561167982016E-2</v>
      </c>
      <c r="AL357" s="17">
        <v>-1.8969623377473363E-2</v>
      </c>
      <c r="AM357" s="17">
        <v>8.4757100471798658E-2</v>
      </c>
      <c r="AN357" s="17">
        <v>-8.3462935358585899E-2</v>
      </c>
      <c r="AO357" s="17">
        <v>2.0567097059550572</v>
      </c>
      <c r="AP357" s="17">
        <v>-2.1814215008520144</v>
      </c>
      <c r="AQ357" s="17">
        <v>44.261466740545416</v>
      </c>
      <c r="AR357" s="17">
        <v>0.99342648449814008</v>
      </c>
      <c r="AS357" s="17">
        <v>1.8349989416900601</v>
      </c>
      <c r="AT357" s="17">
        <v>-1.0000000000000009</v>
      </c>
      <c r="AU357" s="17">
        <v>-1.0000000000000009</v>
      </c>
      <c r="AV357" s="17">
        <v>2.7351019627670903</v>
      </c>
      <c r="AW357" s="17">
        <v>71.601485522095359</v>
      </c>
      <c r="AX357" s="17">
        <v>66.489534375030374</v>
      </c>
      <c r="AY357" s="17">
        <v>5.625740727328811E-2</v>
      </c>
      <c r="AZ357" s="17">
        <v>-15.18357859053863</v>
      </c>
      <c r="BA357" s="22">
        <v>1371.1955005266225</v>
      </c>
      <c r="CU357" t="e">
        <v>#N/A</v>
      </c>
      <c r="CV357" t="e">
        <v>#N/A</v>
      </c>
    </row>
    <row r="358" spans="1:100" x14ac:dyDescent="0.25">
      <c r="A358">
        <v>991</v>
      </c>
      <c r="B358" t="s">
        <v>794</v>
      </c>
      <c r="C358" s="22">
        <v>3</v>
      </c>
      <c r="D358" s="17">
        <v>5.0101522796024609</v>
      </c>
      <c r="E358" s="17">
        <v>0</v>
      </c>
      <c r="F358" s="17">
        <v>0.14752118025856842</v>
      </c>
      <c r="G358" s="17">
        <v>0.14752118025856842</v>
      </c>
      <c r="H358" s="17">
        <v>6.2003036389228487E-2</v>
      </c>
      <c r="I358" s="17">
        <v>0</v>
      </c>
      <c r="J358" s="17">
        <v>3.7201821833537103</v>
      </c>
      <c r="K358" s="17">
        <v>6.2003036389228487E-2</v>
      </c>
      <c r="L358" s="17">
        <v>-1</v>
      </c>
      <c r="M358" s="17">
        <v>-1</v>
      </c>
      <c r="N358" s="17">
        <v>1.2400607277845686</v>
      </c>
      <c r="O358" s="17">
        <v>8.8778556432147333</v>
      </c>
      <c r="P358" s="17">
        <v>-2.6571535210014825</v>
      </c>
      <c r="Q358" s="17">
        <v>-0.81432486280779603</v>
      </c>
      <c r="R358" s="17">
        <v>-0.61556350004898441</v>
      </c>
      <c r="S358" s="17">
        <v>0.33333333333333315</v>
      </c>
      <c r="T358" s="17">
        <v>0.37124420190380369</v>
      </c>
      <c r="U358" s="17">
        <v>0.65216066511436466</v>
      </c>
      <c r="V358" s="17">
        <v>0.15299288995903054</v>
      </c>
      <c r="W358" s="17">
        <v>57.909122156852156</v>
      </c>
      <c r="X358" s="17">
        <v>4.1952705710375326</v>
      </c>
      <c r="Y358" s="17">
        <v>-1</v>
      </c>
      <c r="Z358" s="17">
        <v>-1</v>
      </c>
      <c r="AA358" s="17">
        <v>75.919558513686638</v>
      </c>
      <c r="AB358" s="17">
        <v>-0.15625075303874419</v>
      </c>
      <c r="AC358" s="17">
        <v>0.16747854327909409</v>
      </c>
      <c r="AD358" s="17">
        <v>0.36129220689731911</v>
      </c>
      <c r="AE358" s="17">
        <v>18.625999856883453</v>
      </c>
      <c r="AF358" s="17">
        <v>0.46153846153846156</v>
      </c>
      <c r="AG358" s="17">
        <v>-1</v>
      </c>
      <c r="AH358" s="17">
        <v>-1</v>
      </c>
      <c r="AI358" s="17">
        <v>-3.3189496012837112E-2</v>
      </c>
      <c r="AJ358" s="17">
        <v>0.15299288995903054</v>
      </c>
      <c r="AK358" s="17">
        <v>2.6356723787753344E-2</v>
      </c>
      <c r="AL358" s="17">
        <v>-0.13260729548826858</v>
      </c>
      <c r="AM358" s="17">
        <v>7.1510238625810324E-2</v>
      </c>
      <c r="AN358" s="17">
        <v>-0.22025163357284935</v>
      </c>
      <c r="AO358" s="17">
        <v>1.9195395845840226</v>
      </c>
      <c r="AP358" s="17">
        <v>-6.1693273167625788</v>
      </c>
      <c r="AQ358" s="17">
        <v>61.629304340205877</v>
      </c>
      <c r="AR358" s="17">
        <v>1.5097310903105323</v>
      </c>
      <c r="AS358" s="17">
        <v>4.257273607426761</v>
      </c>
      <c r="AT358" s="17">
        <v>-1</v>
      </c>
      <c r="AU358" s="17">
        <v>-1</v>
      </c>
      <c r="AV358" s="17">
        <v>-0.46804231979041666</v>
      </c>
      <c r="AW358" s="17">
        <v>78.628086840138749</v>
      </c>
      <c r="AX358" s="17">
        <v>93.263585915785072</v>
      </c>
      <c r="AY358" s="17">
        <v>0.158268610522661</v>
      </c>
      <c r="AZ358" s="17">
        <v>10.63495492961902</v>
      </c>
      <c r="BA358" s="22">
        <v>1510.8791517218108</v>
      </c>
      <c r="CU358" t="e">
        <v>#N/A</v>
      </c>
      <c r="CV358" t="e">
        <v>#N/A</v>
      </c>
    </row>
    <row r="359" spans="1:100" x14ac:dyDescent="0.25">
      <c r="A359">
        <v>996</v>
      </c>
      <c r="B359" t="s">
        <v>795</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786</v>
      </c>
      <c r="C360" s="22">
        <v>3</v>
      </c>
      <c r="D360" s="17">
        <v>5.443905880663567</v>
      </c>
      <c r="E360" s="17">
        <v>-2.6799886590307284E-2</v>
      </c>
      <c r="F360" s="17">
        <v>-0.71183683489136662</v>
      </c>
      <c r="G360" s="17">
        <v>-0.71183683489136662</v>
      </c>
      <c r="H360" s="17">
        <v>0.26116155968873705</v>
      </c>
      <c r="I360" s="17">
        <v>3.7813940186594919E-3</v>
      </c>
      <c r="J360" s="17">
        <v>15.896577222443799</v>
      </c>
      <c r="K360" s="17">
        <v>0.26494295370739657</v>
      </c>
      <c r="L360" s="17">
        <v>-1.0000000000000009</v>
      </c>
      <c r="M360" s="17">
        <v>-1.0000000000000009</v>
      </c>
      <c r="N360" s="17">
        <v>5.2988590741479316</v>
      </c>
      <c r="O360" s="17">
        <v>20.628646268215991</v>
      </c>
      <c r="P360" s="17">
        <v>-0.55813711484883988</v>
      </c>
      <c r="Q360" s="17">
        <v>-6.2241284118505495</v>
      </c>
      <c r="R360" s="17">
        <v>-2.1882829559637758</v>
      </c>
      <c r="S360" s="17">
        <v>0.34311320097540216</v>
      </c>
      <c r="T360" s="17">
        <v>0.34311320097540216</v>
      </c>
      <c r="U360" s="17">
        <v>0.38122723964652933</v>
      </c>
      <c r="V360" s="17">
        <v>0.19420714530717093</v>
      </c>
      <c r="W360" s="17">
        <v>39.868713327884308</v>
      </c>
      <c r="X360" s="17">
        <v>3.1212151463146198</v>
      </c>
      <c r="Y360" s="17">
        <v>-1.0000000000000009</v>
      </c>
      <c r="Z360" s="17">
        <v>-1.0000000000000009</v>
      </c>
      <c r="AA360" s="17">
        <v>95.206647552695728</v>
      </c>
      <c r="AB360" s="17">
        <v>0.43242185560977897</v>
      </c>
      <c r="AC360" s="17">
        <v>0.505818540004354</v>
      </c>
      <c r="AD360" s="17">
        <v>0.21228394800137054</v>
      </c>
      <c r="AE360" s="17">
        <v>57.52621718077517</v>
      </c>
      <c r="AF360" s="17">
        <v>0.91666666666666663</v>
      </c>
      <c r="AG360" s="17">
        <v>-1.0000000000000009</v>
      </c>
      <c r="AH360" s="17">
        <v>-1.0000000000000009</v>
      </c>
      <c r="AI360" s="17">
        <v>-7.9300768512927569E-2</v>
      </c>
      <c r="AJ360" s="17">
        <v>0.19420714530717093</v>
      </c>
      <c r="AK360" s="17">
        <v>-3.3809589571053407E-2</v>
      </c>
      <c r="AL360" s="17">
        <v>-9.7642774295209414E-2</v>
      </c>
      <c r="AM360" s="17">
        <v>0.24616585653259096</v>
      </c>
      <c r="AN360" s="17">
        <v>0.17492001774531435</v>
      </c>
      <c r="AO360" s="17">
        <v>5.9850984654595081</v>
      </c>
      <c r="AP360" s="17">
        <v>3.8847865721568096</v>
      </c>
      <c r="AQ360" s="17">
        <v>55.765290550328103</v>
      </c>
      <c r="AR360" s="17">
        <v>1.2616607869045049</v>
      </c>
      <c r="AS360" s="17">
        <v>3.3861581000220182</v>
      </c>
      <c r="AT360" s="17">
        <v>-1.0000000000000009</v>
      </c>
      <c r="AU360" s="17">
        <v>-1.0000000000000009</v>
      </c>
      <c r="AV360" s="17">
        <v>-2.9001197908551406</v>
      </c>
      <c r="AW360" s="17">
        <v>119.72008039306846</v>
      </c>
      <c r="AX360" s="17">
        <v>137.55477955352717</v>
      </c>
      <c r="AY360" s="17">
        <v>0.20443505994596289</v>
      </c>
      <c r="AZ360" s="17">
        <v>40.045958042213208</v>
      </c>
      <c r="BA360" s="22">
        <v>1623.7596360516845</v>
      </c>
      <c r="CU360" t="e">
        <v>#N/A</v>
      </c>
      <c r="CV360" t="e">
        <v>#N/A</v>
      </c>
    </row>
    <row r="361" spans="1:100" x14ac:dyDescent="0.25">
      <c r="A361">
        <v>999</v>
      </c>
      <c r="B361" t="s">
        <v>796</v>
      </c>
      <c r="C361" s="22">
        <v>3</v>
      </c>
      <c r="D361" s="17">
        <v>5.359345271823738</v>
      </c>
      <c r="E361" s="17">
        <v>0.20073489990023188</v>
      </c>
      <c r="F361" s="17">
        <v>0.99106080944923547</v>
      </c>
      <c r="G361" s="17">
        <v>1.064215725814128</v>
      </c>
      <c r="H361" s="17">
        <v>0.41778061505148972</v>
      </c>
      <c r="I361" s="17">
        <v>0</v>
      </c>
      <c r="J361" s="17">
        <v>25.066836903089388</v>
      </c>
      <c r="K361" s="17">
        <v>0.41778061505148972</v>
      </c>
      <c r="L361" s="17">
        <v>-0.99999999999999878</v>
      </c>
      <c r="M361" s="17">
        <v>-0.99999999999999878</v>
      </c>
      <c r="N361" s="17">
        <v>8.3556123010297938</v>
      </c>
      <c r="O361" s="17">
        <v>31.490397900727242</v>
      </c>
      <c r="P361" s="17">
        <v>0.22508527458220617</v>
      </c>
      <c r="Q361" s="17">
        <v>6.1965880918024565</v>
      </c>
      <c r="R361" s="17">
        <v>2.0650262542646578</v>
      </c>
      <c r="S361" s="17">
        <v>0.33333333333333293</v>
      </c>
      <c r="T361" s="17">
        <v>0.33333333333333293</v>
      </c>
      <c r="U361" s="17">
        <v>0.30283033264675052</v>
      </c>
      <c r="V361" s="17">
        <v>0.29104788448851132</v>
      </c>
      <c r="W361" s="17">
        <v>33.710570750017517</v>
      </c>
      <c r="X361" s="17">
        <v>3.2064946891332484</v>
      </c>
      <c r="Y361" s="17">
        <v>-0.99999999999999878</v>
      </c>
      <c r="Z361" s="17">
        <v>-0.99999999999999878</v>
      </c>
      <c r="AA361" s="17">
        <v>83.536874606557703</v>
      </c>
      <c r="AB361" s="17">
        <v>0.41028205375420662</v>
      </c>
      <c r="AC361" s="17">
        <v>0.22061825625231143</v>
      </c>
      <c r="AD361" s="17">
        <v>0.32432524203899327</v>
      </c>
      <c r="AE361" s="17">
        <v>47.76127760227557</v>
      </c>
      <c r="AF361" s="17">
        <v>0.91666666666666663</v>
      </c>
      <c r="AG361" s="17">
        <v>-0.99999999999999878</v>
      </c>
      <c r="AH361" s="17">
        <v>-0.99999999999999878</v>
      </c>
      <c r="AI361" s="17">
        <v>0.12611309797931003</v>
      </c>
      <c r="AJ361" s="17">
        <v>0.29104788448851132</v>
      </c>
      <c r="AK361" s="17">
        <v>1.2645561954184575E-3</v>
      </c>
      <c r="AL361" s="17">
        <v>5.3547452733511761E-2</v>
      </c>
      <c r="AM361" s="17">
        <v>-3.347434917587668E-3</v>
      </c>
      <c r="AN361" s="17">
        <v>0.16083149143570746</v>
      </c>
      <c r="AO361" s="17">
        <v>-7.7363091962599495E-2</v>
      </c>
      <c r="AP361" s="17">
        <v>4.2885245495602495</v>
      </c>
      <c r="AQ361" s="17">
        <v>58.777407653106877</v>
      </c>
      <c r="AR361" s="17">
        <v>1.2605448838019282</v>
      </c>
      <c r="AS361" s="17">
        <v>3.6242753041847378</v>
      </c>
      <c r="AT361" s="17">
        <v>-0.99999999999999878</v>
      </c>
      <c r="AU361" s="17">
        <v>-0.99999999999999878</v>
      </c>
      <c r="AV361" s="17">
        <v>3.129241980078787</v>
      </c>
      <c r="AW361" s="17">
        <v>119.31579705684521</v>
      </c>
      <c r="AX361" s="17">
        <v>150.94284746528248</v>
      </c>
      <c r="AY361" s="17">
        <v>0.12404007121200258</v>
      </c>
      <c r="AZ361" s="17">
        <v>9.3314465564119491</v>
      </c>
      <c r="BA361" s="22">
        <v>1518.0503891771061</v>
      </c>
      <c r="CU361" t="e">
        <v>#N/A</v>
      </c>
      <c r="CV361" t="e">
        <v>#N/A</v>
      </c>
    </row>
    <row r="362" spans="1:100" x14ac:dyDescent="0.25">
      <c r="A362">
        <v>1002</v>
      </c>
      <c r="B362" t="s">
        <v>797</v>
      </c>
      <c r="C362" s="22">
        <v>3</v>
      </c>
      <c r="D362" s="17">
        <v>5.2628178566136805</v>
      </c>
      <c r="E362" s="17">
        <v>0</v>
      </c>
      <c r="F362" s="17">
        <v>-0.48401602954928513</v>
      </c>
      <c r="G362" s="17">
        <v>-0.48401602954928513</v>
      </c>
      <c r="H362" s="17">
        <v>-4.8271178572258003E-2</v>
      </c>
      <c r="I362" s="17">
        <v>7.3059457956581543E-3</v>
      </c>
      <c r="J362" s="17">
        <v>-2.4579139665959904</v>
      </c>
      <c r="K362" s="17">
        <v>-4.09652327765999E-2</v>
      </c>
      <c r="L362" s="17">
        <v>-0.99999999999999878</v>
      </c>
      <c r="M362" s="17">
        <v>-0.99999999999999878</v>
      </c>
      <c r="N362" s="17">
        <v>-0.81930465553199749</v>
      </c>
      <c r="O362" s="17">
        <v>2.3208878604684067</v>
      </c>
      <c r="P362" s="17">
        <v>2.9792016218319645E-2</v>
      </c>
      <c r="Q362" s="17">
        <v>3.8896611851305543</v>
      </c>
      <c r="R362" s="17">
        <v>1.1507183239063254</v>
      </c>
      <c r="S362" s="17">
        <v>0.3333333333333332</v>
      </c>
      <c r="T362" s="17">
        <v>0.3333333333333332</v>
      </c>
      <c r="U362" s="17">
        <v>0.25932907051510684</v>
      </c>
      <c r="V362" s="17">
        <v>0.43938948374230802</v>
      </c>
      <c r="W362" s="17">
        <v>56.254018148027228</v>
      </c>
      <c r="X362" s="17">
        <v>4.3812850839575361</v>
      </c>
      <c r="Y362" s="17">
        <v>-0.99999999999999878</v>
      </c>
      <c r="Z362" s="17">
        <v>-0.99999999999999878</v>
      </c>
      <c r="AA362" s="17">
        <v>107.38022531606651</v>
      </c>
      <c r="AB362" s="17">
        <v>0.47713627931370867</v>
      </c>
      <c r="AC362" s="17">
        <v>0.26079722297208802</v>
      </c>
      <c r="AD362" s="17">
        <v>0.26157627459686317</v>
      </c>
      <c r="AE362" s="17">
        <v>49.97548884413299</v>
      </c>
      <c r="AF362" s="17">
        <v>0.8666666666666667</v>
      </c>
      <c r="AG362" s="17">
        <v>-0.99999999999999878</v>
      </c>
      <c r="AH362" s="17">
        <v>-0.99999999999999878</v>
      </c>
      <c r="AI362" s="17">
        <v>1.3067540141778228E-3</v>
      </c>
      <c r="AJ362" s="17">
        <v>0.43938948374230802</v>
      </c>
      <c r="AK362" s="17">
        <v>0.35456876071933413</v>
      </c>
      <c r="AL362" s="17">
        <v>0.16394264766904454</v>
      </c>
      <c r="AM362" s="17">
        <v>0.27500130102053094</v>
      </c>
      <c r="AN362" s="17">
        <v>0.22480876956231632</v>
      </c>
      <c r="AO362" s="17">
        <v>8.6478763291099501</v>
      </c>
      <c r="AP362" s="17">
        <v>6.4399324774031328</v>
      </c>
      <c r="AQ362" s="17">
        <v>53.796104181431254</v>
      </c>
      <c r="AR362" s="17">
        <v>1.3653852209240804</v>
      </c>
      <c r="AS362" s="17">
        <v>4.3403198511809418</v>
      </c>
      <c r="AT362" s="17">
        <v>-0.99999999999999878</v>
      </c>
      <c r="AU362" s="17">
        <v>-0.99999999999999878</v>
      </c>
      <c r="AV362" s="17">
        <v>0.6667022943570402</v>
      </c>
      <c r="AW362" s="17">
        <v>116.14104565393818</v>
      </c>
      <c r="AX362" s="17">
        <v>160.10612910845254</v>
      </c>
      <c r="AY362" s="17">
        <v>0.26655004851226427</v>
      </c>
      <c r="AZ362" s="17">
        <v>35.547506811154619</v>
      </c>
      <c r="BA362" s="22">
        <v>1573.2672997871475</v>
      </c>
      <c r="CU362" t="e">
        <v>#N/A</v>
      </c>
      <c r="CV362" t="e">
        <v>#N/A</v>
      </c>
    </row>
    <row r="363" spans="1:100" x14ac:dyDescent="0.25">
      <c r="A363">
        <v>1011</v>
      </c>
      <c r="B363" t="s">
        <v>798</v>
      </c>
      <c r="C363" s="22">
        <v>3</v>
      </c>
      <c r="D363" s="17">
        <v>5.3014294390577934</v>
      </c>
      <c r="E363" s="17">
        <v>0</v>
      </c>
      <c r="F363" s="17">
        <v>0.24213565847750379</v>
      </c>
      <c r="G363" s="17">
        <v>0.24213565847750379</v>
      </c>
      <c r="H363" s="17">
        <v>8.2110848703234193E-2</v>
      </c>
      <c r="I363" s="17">
        <v>9.1059734018840807E-2</v>
      </c>
      <c r="J363" s="17">
        <v>10.390234963324497</v>
      </c>
      <c r="K363" s="17">
        <v>0.17317058272207486</v>
      </c>
      <c r="L363" s="17">
        <v>-0.99999999999999911</v>
      </c>
      <c r="M363" s="17">
        <v>-0.99999999999999911</v>
      </c>
      <c r="N363" s="17">
        <v>3.463411654441499</v>
      </c>
      <c r="O363" s="17">
        <v>15.933800060859797</v>
      </c>
      <c r="P363" s="17">
        <v>-0.14254493123643097</v>
      </c>
      <c r="Q363" s="17">
        <v>1.6755909103676698</v>
      </c>
      <c r="R363" s="17">
        <v>0.52625342041265744</v>
      </c>
      <c r="S363" s="17">
        <v>0.33333333333333309</v>
      </c>
      <c r="T363" s="17">
        <v>0.33333333333333309</v>
      </c>
      <c r="U363" s="17">
        <v>0.37022954928859281</v>
      </c>
      <c r="V363" s="17">
        <v>0.44738981279559897</v>
      </c>
      <c r="W363" s="17">
        <v>52.444617841151327</v>
      </c>
      <c r="X363" s="17">
        <v>4.6587531578725567</v>
      </c>
      <c r="Y363" s="17">
        <v>-0.99999999999999911</v>
      </c>
      <c r="Z363" s="17">
        <v>-0.99999999999999911</v>
      </c>
      <c r="AA363" s="17">
        <v>90.178629845576424</v>
      </c>
      <c r="AB363" s="17">
        <v>5.9766682637665366E-2</v>
      </c>
      <c r="AC363" s="17">
        <v>0.24541885543259329</v>
      </c>
      <c r="AD363" s="17">
        <v>0.43896963360999169</v>
      </c>
      <c r="AE363" s="17">
        <v>37.207758584012538</v>
      </c>
      <c r="AF363" s="17">
        <v>0.8125</v>
      </c>
      <c r="AG363" s="17">
        <v>-0.99999999999999911</v>
      </c>
      <c r="AH363" s="17">
        <v>-0.99999999999999911</v>
      </c>
      <c r="AI363" s="17">
        <v>-6.6918194307006296E-3</v>
      </c>
      <c r="AJ363" s="17">
        <v>0.44738981279559897</v>
      </c>
      <c r="AK363" s="17">
        <v>-0.11461872828433649</v>
      </c>
      <c r="AL363" s="17">
        <v>4.7763443447167223E-2</v>
      </c>
      <c r="AM363" s="17">
        <v>-0.18090594032088428</v>
      </c>
      <c r="AN363" s="17">
        <v>0.46466983196053568</v>
      </c>
      <c r="AO363" s="17">
        <v>-5.0957421494437884</v>
      </c>
      <c r="AP363" s="17">
        <v>11.855563016249226</v>
      </c>
      <c r="AQ363" s="17">
        <v>62.834852804475815</v>
      </c>
      <c r="AR363" s="17">
        <v>1.4842860287508572</v>
      </c>
      <c r="AS363" s="17">
        <v>4.8319237405946298</v>
      </c>
      <c r="AT363" s="17">
        <v>-0.99999999999999911</v>
      </c>
      <c r="AU363" s="17">
        <v>-0.99999999999999911</v>
      </c>
      <c r="AV363" s="17">
        <v>0.76838907889016161</v>
      </c>
      <c r="AW363" s="17">
        <v>117.96799292268551</v>
      </c>
      <c r="AX363" s="17">
        <v>162.57313781363149</v>
      </c>
      <c r="AY363" s="17">
        <v>0.44194396133577052</v>
      </c>
      <c r="AZ363" s="17">
        <v>40.541603988784615</v>
      </c>
      <c r="BA363" s="22">
        <v>1607.3400030969644</v>
      </c>
      <c r="CU363" t="e">
        <v>#N/A</v>
      </c>
      <c r="CV363" t="e">
        <v>#N/A</v>
      </c>
    </row>
    <row r="364" spans="1:100" x14ac:dyDescent="0.25">
      <c r="A364">
        <v>1014</v>
      </c>
      <c r="B364" t="s">
        <v>799</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800</v>
      </c>
      <c r="C365" s="22">
        <v>3</v>
      </c>
      <c r="D365" s="17">
        <v>5.1804376301892336</v>
      </c>
      <c r="E365" s="17">
        <v>0</v>
      </c>
      <c r="F365" s="17">
        <v>0.51777049234865458</v>
      </c>
      <c r="G365" s="17">
        <v>0.51777049234865458</v>
      </c>
      <c r="H365" s="17">
        <v>0.52981567551875919</v>
      </c>
      <c r="I365" s="17">
        <v>-2.8517154948634396E-3</v>
      </c>
      <c r="J365" s="17">
        <v>31.617837601433752</v>
      </c>
      <c r="K365" s="17">
        <v>0.52696396002389567</v>
      </c>
      <c r="L365" s="17">
        <v>-0.99999999999999889</v>
      </c>
      <c r="M365" s="17">
        <v>-0.99999999999999889</v>
      </c>
      <c r="N365" s="17">
        <v>10.539279200477919</v>
      </c>
      <c r="O365" s="17">
        <v>37.316045723971655</v>
      </c>
      <c r="P365" s="17">
        <v>1.1702929334568863</v>
      </c>
      <c r="Q365" s="17">
        <v>2.7441855774312405</v>
      </c>
      <c r="R365" s="17">
        <v>0.87464784003885232</v>
      </c>
      <c r="S365" s="17">
        <v>0.33333333333333293</v>
      </c>
      <c r="T365" s="17">
        <v>0.33333333333333293</v>
      </c>
      <c r="U365" s="17">
        <v>0.37089113297030729</v>
      </c>
      <c r="V365" s="17">
        <v>0.34852167301072101</v>
      </c>
      <c r="W365" s="17">
        <v>34.364620504951951</v>
      </c>
      <c r="X365" s="17">
        <v>3.7143972765883255</v>
      </c>
      <c r="Y365" s="17">
        <v>-0.99999999999999889</v>
      </c>
      <c r="Z365" s="17">
        <v>-0.99999999999999889</v>
      </c>
      <c r="AA365" s="17">
        <v>99.224772744338679</v>
      </c>
      <c r="AB365" s="17">
        <v>0.49842965639188075</v>
      </c>
      <c r="AC365" s="17">
        <v>0.4987707145836105</v>
      </c>
      <c r="AD365" s="17">
        <v>0.28250971701146727</v>
      </c>
      <c r="AE365" s="17">
        <v>63.98550439934796</v>
      </c>
      <c r="AF365" s="17">
        <v>0.7142857142857143</v>
      </c>
      <c r="AG365" s="17">
        <v>-0.99999999999999889</v>
      </c>
      <c r="AH365" s="17">
        <v>-0.99999999999999889</v>
      </c>
      <c r="AI365" s="17">
        <v>0</v>
      </c>
      <c r="AJ365" s="17">
        <v>0.34852167301072101</v>
      </c>
      <c r="AK365" s="17">
        <v>-0.1924658403779973</v>
      </c>
      <c r="AL365" s="17">
        <v>-1.7035235886271538E-2</v>
      </c>
      <c r="AM365" s="17">
        <v>-6.7466415957786449E-2</v>
      </c>
      <c r="AN365" s="17">
        <v>-9.6997173563696623E-2</v>
      </c>
      <c r="AO365" s="17">
        <v>-2.6489896008346485</v>
      </c>
      <c r="AP365" s="17">
        <v>-2.5101055185237726</v>
      </c>
      <c r="AQ365" s="17">
        <v>65.982458106385678</v>
      </c>
      <c r="AR365" s="17">
        <v>1.3860794726476953</v>
      </c>
      <c r="AS365" s="17">
        <v>4.2413612366122235</v>
      </c>
      <c r="AT365" s="17">
        <v>-0.99999999999999889</v>
      </c>
      <c r="AU365" s="17">
        <v>-0.99999999999999889</v>
      </c>
      <c r="AV365" s="17">
        <v>1.3924183323875068</v>
      </c>
      <c r="AW365" s="17">
        <v>134.03071294978668</v>
      </c>
      <c r="AX365" s="17">
        <v>168.88288025085873</v>
      </c>
      <c r="AY365" s="17">
        <v>0.61683891685086512</v>
      </c>
      <c r="AZ365" s="17">
        <v>54.200795748988355</v>
      </c>
      <c r="BA365" s="22">
        <v>1607.4425217216108</v>
      </c>
      <c r="CU365" t="e">
        <v>#N/A</v>
      </c>
      <c r="CV365" t="e">
        <v>#N/A</v>
      </c>
    </row>
    <row r="366" spans="1:100" x14ac:dyDescent="0.25">
      <c r="A366">
        <v>1023</v>
      </c>
      <c r="B366" t="s">
        <v>801</v>
      </c>
      <c r="C366" s="22">
        <v>3</v>
      </c>
      <c r="D366" s="17">
        <v>4.0984187412128215</v>
      </c>
      <c r="E366" s="17">
        <v>-7.9550743148494571E-2</v>
      </c>
      <c r="F366" s="17">
        <v>0.19098632276444544</v>
      </c>
      <c r="G366" s="17">
        <v>0.1744522660945077</v>
      </c>
      <c r="H366" s="17">
        <v>0.2698010141804954</v>
      </c>
      <c r="I366" s="17">
        <v>-1.0274429461387805E-2</v>
      </c>
      <c r="J366" s="17">
        <v>15.571595083146445</v>
      </c>
      <c r="K366" s="17">
        <v>0.25952658471910761</v>
      </c>
      <c r="L366" s="17">
        <v>-1.0000000000000011</v>
      </c>
      <c r="M366" s="17">
        <v>-1.0000000000000011</v>
      </c>
      <c r="N366" s="17">
        <v>5.1905316943821491</v>
      </c>
      <c r="O366" s="17">
        <v>19.844466090453778</v>
      </c>
      <c r="P366" s="17">
        <v>-0.27943680808496729</v>
      </c>
      <c r="Q366" s="17">
        <v>5.2566959217168465</v>
      </c>
      <c r="R366" s="17">
        <v>1.6472083319803212</v>
      </c>
      <c r="S366" s="17">
        <v>0.3333333333333337</v>
      </c>
      <c r="T366" s="17">
        <v>0.3333333333333337</v>
      </c>
      <c r="U366" s="17">
        <v>0.35525115200788948</v>
      </c>
      <c r="V366" s="17">
        <v>0.16504864598767838</v>
      </c>
      <c r="W366" s="17">
        <v>37.097595197725099</v>
      </c>
      <c r="X366" s="17">
        <v>2.8184365659051873</v>
      </c>
      <c r="Y366" s="17">
        <v>-1.0000000000000011</v>
      </c>
      <c r="Z366" s="17">
        <v>-1.0000000000000011</v>
      </c>
      <c r="AA366" s="17">
        <v>85.386507841931035</v>
      </c>
      <c r="AB366" s="17">
        <v>0.37978206900545369</v>
      </c>
      <c r="AC366" s="17">
        <v>0.21653054351576112</v>
      </c>
      <c r="AD366" s="17">
        <v>0.33652147372329833</v>
      </c>
      <c r="AE366" s="17">
        <v>46.641704312225642</v>
      </c>
      <c r="AF366" s="17">
        <v>0.88235294117647056</v>
      </c>
      <c r="AG366" s="17">
        <v>-1.0000000000000011</v>
      </c>
      <c r="AH366" s="17">
        <v>-1.0000000000000011</v>
      </c>
      <c r="AI366" s="17">
        <v>6.0080083939526375E-3</v>
      </c>
      <c r="AJ366" s="17">
        <v>0.16504864598767838</v>
      </c>
      <c r="AK366" s="17">
        <v>-4.9556826909391491E-2</v>
      </c>
      <c r="AL366" s="17">
        <v>3.0131097270312455E-2</v>
      </c>
      <c r="AM366" s="17">
        <v>-5.0862512692030591E-3</v>
      </c>
      <c r="AN366" s="17">
        <v>8.7325809855648973E-2</v>
      </c>
      <c r="AO366" s="17">
        <v>-0.37494041627703334</v>
      </c>
      <c r="AP366" s="17">
        <v>2.3338007327427861</v>
      </c>
      <c r="AQ366" s="17">
        <v>52.669190280871533</v>
      </c>
      <c r="AR366" s="17">
        <v>1.1869664646622349</v>
      </c>
      <c r="AS366" s="17">
        <v>3.0779631506242975</v>
      </c>
      <c r="AT366" s="17">
        <v>-1.0000000000000011</v>
      </c>
      <c r="AU366" s="17">
        <v>-1.0000000000000011</v>
      </c>
      <c r="AV366" s="17">
        <v>1.8216605980748297</v>
      </c>
      <c r="AW366" s="17">
        <v>107.56477466512769</v>
      </c>
      <c r="AX366" s="17">
        <v>124.18979943177453</v>
      </c>
      <c r="AY366" s="17">
        <v>0.17529121716619805</v>
      </c>
      <c r="AZ366" s="17">
        <v>-10.17295639226719</v>
      </c>
      <c r="BA366" s="22">
        <v>1552.8323409330396</v>
      </c>
      <c r="CU366" t="e">
        <v>#N/A</v>
      </c>
      <c r="CV366" t="e">
        <v>#N/A</v>
      </c>
    </row>
    <row r="367" spans="1:100" x14ac:dyDescent="0.25">
      <c r="A367">
        <v>1024</v>
      </c>
      <c r="B367" t="s">
        <v>802</v>
      </c>
      <c r="C367" s="22">
        <v>3</v>
      </c>
      <c r="D367" s="17">
        <v>4.2740947183133775</v>
      </c>
      <c r="E367" s="17">
        <v>0</v>
      </c>
      <c r="F367" s="17">
        <v>1.4262084491260076</v>
      </c>
      <c r="G367" s="17">
        <v>1.4262084491260076</v>
      </c>
      <c r="H367" s="17">
        <v>0.17691251929990368</v>
      </c>
      <c r="I367" s="17">
        <v>-5.1175627106182821E-3</v>
      </c>
      <c r="J367" s="17">
        <v>10.307697395357124</v>
      </c>
      <c r="K367" s="17">
        <v>0.17179495658928542</v>
      </c>
      <c r="L367" s="17">
        <v>-0.99999999999999989</v>
      </c>
      <c r="M367" s="17">
        <v>-0.99999999999999989</v>
      </c>
      <c r="N367" s="17">
        <v>3.4358991317857059</v>
      </c>
      <c r="O367" s="17">
        <v>16.008000562796493</v>
      </c>
      <c r="P367" s="17">
        <v>-0.26965962378666619</v>
      </c>
      <c r="Q367" s="17">
        <v>1.778268677354754</v>
      </c>
      <c r="R367" s="17">
        <v>0.52148209276291668</v>
      </c>
      <c r="S367" s="17">
        <v>0.33333333333333315</v>
      </c>
      <c r="T367" s="17">
        <v>0.33333333333333315</v>
      </c>
      <c r="U367" s="17">
        <v>0.36832105246758567</v>
      </c>
      <c r="V367" s="17">
        <v>0.21491447433237482</v>
      </c>
      <c r="W367" s="17">
        <v>43.12428947509369</v>
      </c>
      <c r="X367" s="17">
        <v>3.2576427659419727</v>
      </c>
      <c r="Y367" s="17">
        <v>-0.99999999999999989</v>
      </c>
      <c r="Z367" s="17">
        <v>-0.99999999999999989</v>
      </c>
      <c r="AA367" s="17">
        <v>95.335400878606762</v>
      </c>
      <c r="AB367" s="17">
        <v>0.32998002759128187</v>
      </c>
      <c r="AC367" s="17">
        <v>0.25545790321307033</v>
      </c>
      <c r="AD367" s="17">
        <v>0.448354655410653</v>
      </c>
      <c r="AE367" s="17">
        <v>51.689629310750277</v>
      </c>
      <c r="AF367" s="17">
        <v>0.8571428571428571</v>
      </c>
      <c r="AG367" s="17">
        <v>-0.99999999999999989</v>
      </c>
      <c r="AH367" s="17">
        <v>-0.99999999999999989</v>
      </c>
      <c r="AI367" s="17">
        <v>0</v>
      </c>
      <c r="AJ367" s="17">
        <v>0.21491447433237482</v>
      </c>
      <c r="AK367" s="17">
        <v>-4.0058034690549804E-2</v>
      </c>
      <c r="AL367" s="17">
        <v>-5.6320032685689012E-2</v>
      </c>
      <c r="AM367" s="17">
        <v>8.2368026455473461E-2</v>
      </c>
      <c r="AN367" s="17">
        <v>-0.15353131358992567</v>
      </c>
      <c r="AO367" s="17">
        <v>1.8589104879340879</v>
      </c>
      <c r="AP367" s="17">
        <v>-4.119883003176585</v>
      </c>
      <c r="AQ367" s="17">
        <v>53.431986870450814</v>
      </c>
      <c r="AR367" s="17">
        <v>1.2499021934666272</v>
      </c>
      <c r="AS367" s="17">
        <v>3.4294377225312593</v>
      </c>
      <c r="AT367" s="17">
        <v>-0.99999999999999989</v>
      </c>
      <c r="AU367" s="17">
        <v>-0.99999999999999989</v>
      </c>
      <c r="AV367" s="17">
        <v>1.9476905418889245</v>
      </c>
      <c r="AW367" s="17">
        <v>107.22351843822679</v>
      </c>
      <c r="AX367" s="17">
        <v>128.71496587146424</v>
      </c>
      <c r="AY367" s="17">
        <v>0.27600015861555494</v>
      </c>
      <c r="AZ367" s="17">
        <v>13.690373781017982</v>
      </c>
      <c r="BA367" s="22">
        <v>1563.4566565141745</v>
      </c>
      <c r="CU367" t="e">
        <v>#N/A</v>
      </c>
      <c r="CV367" t="e">
        <v>#N/A</v>
      </c>
    </row>
    <row r="368" spans="1:100" x14ac:dyDescent="0.25">
      <c r="A368">
        <v>1025</v>
      </c>
      <c r="B368" t="s">
        <v>803</v>
      </c>
      <c r="C368" s="22">
        <v>3</v>
      </c>
      <c r="D368" s="17">
        <v>4.3694514471569113</v>
      </c>
      <c r="E368" s="17">
        <v>0.43659945853785009</v>
      </c>
      <c r="F368" s="17">
        <v>1.3660692836913484</v>
      </c>
      <c r="G368" s="17">
        <v>1.4739752881872741</v>
      </c>
      <c r="H368" s="17">
        <v>0.40051831673857013</v>
      </c>
      <c r="I368" s="17">
        <v>0</v>
      </c>
      <c r="J368" s="17">
        <v>24.031099004314211</v>
      </c>
      <c r="K368" s="17">
        <v>0.40051831673857013</v>
      </c>
      <c r="L368" s="17">
        <v>-0.99999999999999722</v>
      </c>
      <c r="M368" s="17">
        <v>-0.99999999999999722</v>
      </c>
      <c r="N368" s="17">
        <v>8.0103663347714011</v>
      </c>
      <c r="O368" s="17">
        <v>29.874525739658399</v>
      </c>
      <c r="P368" s="17">
        <v>-1.6045852230253204</v>
      </c>
      <c r="Q368" s="17">
        <v>0.37566363326056307</v>
      </c>
      <c r="R368" s="17">
        <v>-9.5457397582334555E-2</v>
      </c>
      <c r="S368" s="17">
        <v>0.33333333333333232</v>
      </c>
      <c r="T368" s="17">
        <v>0.33333333333333232</v>
      </c>
      <c r="U368" s="17">
        <v>0.37993148077943445</v>
      </c>
      <c r="V368" s="17">
        <v>0.19812478449158397</v>
      </c>
      <c r="W368" s="17">
        <v>33.768184607964528</v>
      </c>
      <c r="X368" s="17">
        <v>2.974622979995337</v>
      </c>
      <c r="Y368" s="17">
        <v>-0.99999999999999722</v>
      </c>
      <c r="Z368" s="17">
        <v>-0.99999999999999722</v>
      </c>
      <c r="AA368" s="17">
        <v>56.700193459774042</v>
      </c>
      <c r="AB368" s="17">
        <v>0.14521882424740762</v>
      </c>
      <c r="AC368" s="17">
        <v>0.33403245600722964</v>
      </c>
      <c r="AD368" s="17">
        <v>-1.8701955266799991E-2</v>
      </c>
      <c r="AE368" s="17">
        <v>23.027466249391875</v>
      </c>
      <c r="AF368" s="17">
        <v>0.91666666666666663</v>
      </c>
      <c r="AG368" s="17">
        <v>-0.99999999999999722</v>
      </c>
      <c r="AH368" s="17">
        <v>-0.99999999999999722</v>
      </c>
      <c r="AI368" s="17">
        <v>2.8155996882094129E-2</v>
      </c>
      <c r="AJ368" s="17">
        <v>0.19812478449158397</v>
      </c>
      <c r="AK368" s="17">
        <v>0.16645140416436102</v>
      </c>
      <c r="AL368" s="17">
        <v>0.10916895061342929</v>
      </c>
      <c r="AM368" s="17">
        <v>2.7578387780964816E-2</v>
      </c>
      <c r="AN368" s="17">
        <v>-5.8846580407297636E-2</v>
      </c>
      <c r="AO368" s="17">
        <v>1.5217167153459266</v>
      </c>
      <c r="AP368" s="17">
        <v>-0.92531975711529413</v>
      </c>
      <c r="AQ368" s="17">
        <v>57.799283612278728</v>
      </c>
      <c r="AR368" s="17">
        <v>1.2447229319376829</v>
      </c>
      <c r="AS368" s="17">
        <v>3.3751412967339065</v>
      </c>
      <c r="AT368" s="17">
        <v>-0.99999999999999722</v>
      </c>
      <c r="AU368" s="17">
        <v>-0.99999999999999722</v>
      </c>
      <c r="AV368" s="17">
        <v>1.3785178906049405</v>
      </c>
      <c r="AW368" s="17">
        <v>85.649399442317147</v>
      </c>
      <c r="AX368" s="17">
        <v>106.02499782911747</v>
      </c>
      <c r="AY368" s="17">
        <v>8.0089731124255659E-2</v>
      </c>
      <c r="AZ368" s="17">
        <v>-7.875964284039954</v>
      </c>
      <c r="BA368" s="22">
        <v>1487.4077268428928</v>
      </c>
      <c r="CU368" t="e">
        <v>#N/A</v>
      </c>
      <c r="CV368" t="e">
        <v>#N/A</v>
      </c>
    </row>
    <row r="369" spans="1:100" x14ac:dyDescent="0.25">
      <c r="A369">
        <v>1027</v>
      </c>
      <c r="B369" t="s">
        <v>804</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805</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1457.119837922877</v>
      </c>
      <c r="CU370" t="e">
        <v>#N/A</v>
      </c>
      <c r="CV370" t="e">
        <v>#N/A</v>
      </c>
    </row>
    <row r="371" spans="1:100" x14ac:dyDescent="0.25">
      <c r="A371">
        <v>1051</v>
      </c>
      <c r="B371" t="s">
        <v>806</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807</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808</v>
      </c>
      <c r="C373" s="22">
        <v>3</v>
      </c>
      <c r="D373" s="17">
        <v>4.4469805153543636</v>
      </c>
      <c r="E373" s="17">
        <v>6.399546789162823E-2</v>
      </c>
      <c r="F373" s="17">
        <v>0.18366189448587827</v>
      </c>
      <c r="G373" s="17">
        <v>0.21015100889184363</v>
      </c>
      <c r="H373" s="17">
        <v>0.31878916356306303</v>
      </c>
      <c r="I373" s="17">
        <v>0</v>
      </c>
      <c r="J373" s="17">
        <v>19.127349813783781</v>
      </c>
      <c r="K373" s="17">
        <v>0.31878916356306303</v>
      </c>
      <c r="L373" s="17">
        <v>-0.99999999999999922</v>
      </c>
      <c r="M373" s="17">
        <v>-0.99999999999999922</v>
      </c>
      <c r="N373" s="17">
        <v>6.3757832712612563</v>
      </c>
      <c r="O373" s="17">
        <v>23.784481338029963</v>
      </c>
      <c r="P373" s="17">
        <v>-0.22055923423295318</v>
      </c>
      <c r="Q373" s="17">
        <v>1.7510781134635485</v>
      </c>
      <c r="R373" s="17">
        <v>0.56973701760248519</v>
      </c>
      <c r="S373" s="17">
        <v>0.33333333333333326</v>
      </c>
      <c r="T373" s="17">
        <v>0.33333333333333326</v>
      </c>
      <c r="U373" s="17">
        <v>0.40529045284048326</v>
      </c>
      <c r="V373" s="17">
        <v>0.23516683422686741</v>
      </c>
      <c r="W373" s="17">
        <v>39.533391606838165</v>
      </c>
      <c r="X373" s="17">
        <v>3.3800403198267395</v>
      </c>
      <c r="Y373" s="17">
        <v>-0.99999999999999922</v>
      </c>
      <c r="Z373" s="17">
        <v>-0.99999999999999922</v>
      </c>
      <c r="AA373" s="17">
        <v>91.785546328736615</v>
      </c>
      <c r="AB373" s="17">
        <v>0.29757123315294165</v>
      </c>
      <c r="AC373" s="17">
        <v>0.28536094152368552</v>
      </c>
      <c r="AD373" s="17">
        <v>0.4507161794092911</v>
      </c>
      <c r="AE373" s="17">
        <v>51.682417704295865</v>
      </c>
      <c r="AF373" s="17">
        <v>0.8666666666666667</v>
      </c>
      <c r="AG373" s="17">
        <v>-0.99999999999999922</v>
      </c>
      <c r="AH373" s="17">
        <v>-0.99999999999999922</v>
      </c>
      <c r="AI373" s="17">
        <v>6.2359491668032389E-2</v>
      </c>
      <c r="AJ373" s="17">
        <v>0.23516683422686741</v>
      </c>
      <c r="AK373" s="17">
        <v>-2.7289725200483724E-2</v>
      </c>
      <c r="AL373" s="17">
        <v>-5.0601319605855476E-2</v>
      </c>
      <c r="AM373" s="17">
        <v>0.12787891566867704</v>
      </c>
      <c r="AN373" s="17">
        <v>0.25240174017661898</v>
      </c>
      <c r="AO373" s="17">
        <v>3.0605242657145064</v>
      </c>
      <c r="AP373" s="17">
        <v>6.0570369063861955</v>
      </c>
      <c r="AQ373" s="17">
        <v>58.66074142062196</v>
      </c>
      <c r="AR373" s="17">
        <v>1.3071239537340167</v>
      </c>
      <c r="AS373" s="17">
        <v>3.6988294833898019</v>
      </c>
      <c r="AT373" s="17">
        <v>-0.99999999999999922</v>
      </c>
      <c r="AU373" s="17">
        <v>-0.99999999999999922</v>
      </c>
      <c r="AV373" s="17">
        <v>0.7798880264943282</v>
      </c>
      <c r="AW373" s="17">
        <v>121.62706457315279</v>
      </c>
      <c r="AX373" s="17">
        <v>146.39093782920006</v>
      </c>
      <c r="AY373" s="17">
        <v>0.32773576424550804</v>
      </c>
      <c r="AZ373" s="17">
        <v>4.7036532524292936</v>
      </c>
      <c r="BA373" s="22">
        <v>1535.2491989611503</v>
      </c>
      <c r="CU373" t="e">
        <v>#N/A</v>
      </c>
      <c r="CV373" t="e">
        <v>#N/A</v>
      </c>
    </row>
    <row r="374" spans="1:100" x14ac:dyDescent="0.25">
      <c r="A374">
        <v>1065</v>
      </c>
      <c r="B374" t="s">
        <v>809</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1536.6803608313446</v>
      </c>
      <c r="CU374" t="e">
        <v>#N/A</v>
      </c>
      <c r="CV374" t="e">
        <v>#N/A</v>
      </c>
    </row>
    <row r="375" spans="1:100" x14ac:dyDescent="0.25">
      <c r="A375">
        <v>1071</v>
      </c>
      <c r="B375" t="s">
        <v>810</v>
      </c>
      <c r="C375" s="22">
        <v>3</v>
      </c>
      <c r="D375" s="17">
        <v>4.5990795731540377</v>
      </c>
      <c r="E375" s="17">
        <v>0.42223359345411737</v>
      </c>
      <c r="F375" s="17">
        <v>1.277884811545297</v>
      </c>
      <c r="G375" s="17">
        <v>1.3954877103444017</v>
      </c>
      <c r="H375" s="17">
        <v>0.20516891598429496</v>
      </c>
      <c r="I375" s="17">
        <v>0</v>
      </c>
      <c r="J375" s="17">
        <v>12.310134959057699</v>
      </c>
      <c r="K375" s="17">
        <v>0.20516891598429496</v>
      </c>
      <c r="L375" s="17">
        <v>-1.0000000000000004</v>
      </c>
      <c r="M375" s="17">
        <v>-1.0000000000000004</v>
      </c>
      <c r="N375" s="17">
        <v>4.1033783196859002</v>
      </c>
      <c r="O375" s="17">
        <v>18.304702242556139</v>
      </c>
      <c r="P375" s="17">
        <v>-0.31236889246049071</v>
      </c>
      <c r="Q375" s="17">
        <v>1.7096457837068302</v>
      </c>
      <c r="R375" s="17">
        <v>0.55600158515479281</v>
      </c>
      <c r="S375" s="17">
        <v>0.33333333333333354</v>
      </c>
      <c r="T375" s="17">
        <v>0.33333333333333354</v>
      </c>
      <c r="U375" s="17">
        <v>0.18783609949830141</v>
      </c>
      <c r="V375" s="17">
        <v>2.7603232975932684E-2</v>
      </c>
      <c r="W375" s="17">
        <v>27.077483326264272</v>
      </c>
      <c r="X375" s="17">
        <v>1.3784615465311727</v>
      </c>
      <c r="Y375" s="17">
        <v>-1.0000000000000004</v>
      </c>
      <c r="Z375" s="17">
        <v>-1.0000000000000004</v>
      </c>
      <c r="AA375" s="17">
        <v>52.379855030005444</v>
      </c>
      <c r="AB375" s="17">
        <v>7.0854457208699567E-2</v>
      </c>
      <c r="AC375" s="17">
        <v>0.14936660220164008</v>
      </c>
      <c r="AD375" s="17">
        <v>0.27470634296138829</v>
      </c>
      <c r="AE375" s="17">
        <v>24.746370118586384</v>
      </c>
      <c r="AF375" s="17">
        <v>0.75</v>
      </c>
      <c r="AG375" s="17">
        <v>-1.0000000000000004</v>
      </c>
      <c r="AH375" s="17">
        <v>-1.0000000000000004</v>
      </c>
      <c r="AI375" s="17">
        <v>2.0525219504032702E-2</v>
      </c>
      <c r="AJ375" s="17">
        <v>2.7603232975932684E-2</v>
      </c>
      <c r="AK375" s="17">
        <v>0.34955409981972146</v>
      </c>
      <c r="AL375" s="17">
        <v>0.31887542785045331</v>
      </c>
      <c r="AM375" s="17">
        <v>2.9829117308550267E-2</v>
      </c>
      <c r="AN375" s="17">
        <v>1.7844994229336122E-2</v>
      </c>
      <c r="AO375" s="17">
        <v>2.4934984318123652</v>
      </c>
      <c r="AP375" s="17">
        <v>2.0405019949856684</v>
      </c>
      <c r="AQ375" s="17">
        <v>39.38761828532197</v>
      </c>
      <c r="AR375" s="17">
        <v>0.88210599914090126</v>
      </c>
      <c r="AS375" s="17">
        <v>1.5836304625154687</v>
      </c>
      <c r="AT375" s="17">
        <v>-1.0000000000000004</v>
      </c>
      <c r="AU375" s="17">
        <v>-1.0000000000000004</v>
      </c>
      <c r="AV375" s="17">
        <v>1.9514892954991934</v>
      </c>
      <c r="AW375" s="17">
        <v>72.725059267547252</v>
      </c>
      <c r="AX375" s="17">
        <v>75.895886955221243</v>
      </c>
      <c r="AY375" s="17">
        <v>2.6382107121994743E-2</v>
      </c>
      <c r="AZ375" s="17">
        <v>-37.03731714757172</v>
      </c>
      <c r="BA375" s="22">
        <v>1442.1298598327153</v>
      </c>
      <c r="CU375" t="e">
        <v>#N/A</v>
      </c>
      <c r="CV375" t="e">
        <v>#N/A</v>
      </c>
    </row>
    <row r="376" spans="1:100" x14ac:dyDescent="0.25">
      <c r="A376">
        <v>1072</v>
      </c>
      <c r="B376" t="s">
        <v>811</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812</v>
      </c>
      <c r="C377" s="22">
        <v>3</v>
      </c>
      <c r="D377" s="17">
        <v>5.3158911510323827</v>
      </c>
      <c r="E377" s="17">
        <v>-0.38298259674829199</v>
      </c>
      <c r="F377" s="17">
        <v>0.78064981078298368</v>
      </c>
      <c r="G377" s="17">
        <v>0.65651674226325596</v>
      </c>
      <c r="H377" s="17">
        <v>6.4761138449125261E-2</v>
      </c>
      <c r="I377" s="17">
        <v>0</v>
      </c>
      <c r="J377" s="17">
        <v>3.8856683069475237</v>
      </c>
      <c r="K377" s="17">
        <v>6.4761138449125261E-2</v>
      </c>
      <c r="L377" s="17">
        <v>-1.0000000000000018</v>
      </c>
      <c r="M377" s="17">
        <v>-1.0000000000000018</v>
      </c>
      <c r="N377" s="17">
        <v>1.2952227689825067</v>
      </c>
      <c r="O377" s="17">
        <v>9.8580762002431523</v>
      </c>
      <c r="P377" s="17">
        <v>-0.45583222874397916</v>
      </c>
      <c r="Q377" s="17">
        <v>8.5526358882186049</v>
      </c>
      <c r="R377" s="17">
        <v>2.6867094656329655</v>
      </c>
      <c r="S377" s="17">
        <v>0.3333333333333337</v>
      </c>
      <c r="T377" s="17">
        <v>0.3333333333333337</v>
      </c>
      <c r="U377" s="17">
        <v>0.38243609186719002</v>
      </c>
      <c r="V377" s="17">
        <v>0.14402154727884409</v>
      </c>
      <c r="W377" s="17">
        <v>45.134526694543027</v>
      </c>
      <c r="X377" s="17">
        <v>2.9957791793593689</v>
      </c>
      <c r="Y377" s="17">
        <v>-1.0000000000000018</v>
      </c>
      <c r="Z377" s="17">
        <v>-1.0000000000000018</v>
      </c>
      <c r="AA377" s="17">
        <v>71.602843777950412</v>
      </c>
      <c r="AB377" s="17">
        <v>0.21350986627935542</v>
      </c>
      <c r="AC377" s="17">
        <v>4.4054220781349317E-2</v>
      </c>
      <c r="AD377" s="17">
        <v>0.21806806529478306</v>
      </c>
      <c r="AE377" s="17">
        <v>23.781607617774398</v>
      </c>
      <c r="AF377" s="17">
        <v>0.84210526315789469</v>
      </c>
      <c r="AG377" s="17">
        <v>-1.0000000000000018</v>
      </c>
      <c r="AH377" s="17">
        <v>-1.0000000000000018</v>
      </c>
      <c r="AI377" s="17">
        <v>4.5484032017804044E-2</v>
      </c>
      <c r="AJ377" s="17">
        <v>0.14402154727884409</v>
      </c>
      <c r="AK377" s="17">
        <v>0.19030877187640818</v>
      </c>
      <c r="AL377" s="17">
        <v>9.7103576415881854E-2</v>
      </c>
      <c r="AM377" s="17">
        <v>-0.14853857157384187</v>
      </c>
      <c r="AN377" s="17">
        <v>0.18567975328288575</v>
      </c>
      <c r="AO377" s="17">
        <v>-2.7619204299640066</v>
      </c>
      <c r="AP377" s="17">
        <v>5.1275117141515523</v>
      </c>
      <c r="AQ377" s="17">
        <v>49.020195001490563</v>
      </c>
      <c r="AR377" s="17">
        <v>1.1931243058127015</v>
      </c>
      <c r="AS377" s="17">
        <v>3.0605403178084889</v>
      </c>
      <c r="AT377" s="17">
        <v>-1.0000000000000018</v>
      </c>
      <c r="AU377" s="17">
        <v>-1.0000000000000018</v>
      </c>
      <c r="AV377" s="17">
        <v>3.3432262078962212</v>
      </c>
      <c r="AW377" s="17">
        <v>86.588431692345111</v>
      </c>
      <c r="AX377" s="17">
        <v>101.90026706058559</v>
      </c>
      <c r="AY377" s="17">
        <v>0.19474654332261013</v>
      </c>
      <c r="AZ377" s="17">
        <v>-6.5036861063996163</v>
      </c>
      <c r="BA377" s="22">
        <v>1533.660549378126</v>
      </c>
      <c r="CU377" t="e">
        <v>#N/A</v>
      </c>
      <c r="CV377" t="e">
        <v>#N/A</v>
      </c>
    </row>
    <row r="378" spans="1:100" x14ac:dyDescent="0.25">
      <c r="A378">
        <v>1075</v>
      </c>
      <c r="B378" t="s">
        <v>813</v>
      </c>
      <c r="C378" s="22">
        <v>3</v>
      </c>
      <c r="D378" s="17">
        <v>4.6521419015063064</v>
      </c>
      <c r="E378" s="17">
        <v>4.498595741079079E-2</v>
      </c>
      <c r="F378" s="17">
        <v>4.9110700299597676</v>
      </c>
      <c r="G378" s="17">
        <v>4.934569510134188</v>
      </c>
      <c r="H378" s="17">
        <v>0.29179537141169581</v>
      </c>
      <c r="I378" s="17">
        <v>-2.0035273318250928E-2</v>
      </c>
      <c r="J378" s="17">
        <v>16.305605885606688</v>
      </c>
      <c r="K378" s="17">
        <v>0.27176009809344487</v>
      </c>
      <c r="L378" s="17">
        <v>-1.0000000000000024</v>
      </c>
      <c r="M378" s="17">
        <v>-1.0000000000000024</v>
      </c>
      <c r="N378" s="17">
        <v>5.4352019618689029</v>
      </c>
      <c r="O378" s="17">
        <v>25.892317297247203</v>
      </c>
      <c r="P378" s="17">
        <v>-8.7386978581691033E-2</v>
      </c>
      <c r="Q378" s="17">
        <v>1.427286489388008</v>
      </c>
      <c r="R378" s="17">
        <v>0.43119458624476181</v>
      </c>
      <c r="S378" s="17">
        <v>0.33333333333333404</v>
      </c>
      <c r="T378" s="17">
        <v>0.31980983138883073</v>
      </c>
      <c r="U378" s="17">
        <v>0.35296742159860156</v>
      </c>
      <c r="V378" s="17">
        <v>-0.15265102509426087</v>
      </c>
      <c r="W378" s="17">
        <v>23.267978525322402</v>
      </c>
      <c r="X378" s="17">
        <v>0.86382310051305611</v>
      </c>
      <c r="Y378" s="17">
        <v>-1.0000000000000024</v>
      </c>
      <c r="Z378" s="17">
        <v>-1.0000000000000024</v>
      </c>
      <c r="AA378" s="17">
        <v>70.329279032865841</v>
      </c>
      <c r="AB378" s="17">
        <v>0.29712513375219729</v>
      </c>
      <c r="AC378" s="17">
        <v>0.27753841524418804</v>
      </c>
      <c r="AD378" s="17">
        <v>0.35793856942958674</v>
      </c>
      <c r="AE378" s="17">
        <v>46.630105921298608</v>
      </c>
      <c r="AF378" s="17">
        <v>0.90909090909090906</v>
      </c>
      <c r="AG378" s="17">
        <v>-1.0000000000000024</v>
      </c>
      <c r="AH378" s="17">
        <v>-1.0000000000000024</v>
      </c>
      <c r="AI378" s="17">
        <v>-5.6646181314802251E-2</v>
      </c>
      <c r="AJ378" s="17">
        <v>-0.15265102509426087</v>
      </c>
      <c r="AK378" s="17">
        <v>-8.5560299214986188E-2</v>
      </c>
      <c r="AL378" s="17">
        <v>-2.2095166197701195E-2</v>
      </c>
      <c r="AM378" s="17">
        <v>3.0335084385894898E-2</v>
      </c>
      <c r="AN378" s="17">
        <v>-7.7328661438192586E-2</v>
      </c>
      <c r="AO378" s="17">
        <v>0.33057561357244114</v>
      </c>
      <c r="AP378" s="17">
        <v>-2.0436923669433202</v>
      </c>
      <c r="AQ378" s="17">
        <v>39.573584410929122</v>
      </c>
      <c r="AR378" s="17">
        <v>0.8534595612265049</v>
      </c>
      <c r="AS378" s="17">
        <v>1.1355831986065013</v>
      </c>
      <c r="AT378" s="17">
        <v>-1.0000000000000024</v>
      </c>
      <c r="AU378" s="17">
        <v>-1.0000000000000024</v>
      </c>
      <c r="AV378" s="17">
        <v>5.3657640963789532</v>
      </c>
      <c r="AW378" s="17">
        <v>94.177903963169598</v>
      </c>
      <c r="AX378" s="17">
        <v>77.779877827447535</v>
      </c>
      <c r="AY378" s="17">
        <v>0.47430702850673745</v>
      </c>
      <c r="AZ378" s="17">
        <v>16.060982026597422</v>
      </c>
      <c r="BA378" s="22">
        <v>1509.2433756314736</v>
      </c>
      <c r="CU378" t="e">
        <v>#N/A</v>
      </c>
      <c r="CV378" t="e">
        <v>#N/A</v>
      </c>
    </row>
    <row r="379" spans="1:100" x14ac:dyDescent="0.25">
      <c r="A379">
        <v>1076</v>
      </c>
      <c r="B379" t="s">
        <v>814</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1459.7692363358171</v>
      </c>
      <c r="CU379" t="e">
        <v>#N/A</v>
      </c>
      <c r="CV379" t="e">
        <v>#N/A</v>
      </c>
    </row>
    <row r="380" spans="1:100" x14ac:dyDescent="0.25">
      <c r="A380">
        <v>1080</v>
      </c>
      <c r="B380" t="s">
        <v>815</v>
      </c>
      <c r="C380" s="22">
        <v>3</v>
      </c>
      <c r="D380" s="17">
        <v>4.6605363323990217</v>
      </c>
      <c r="E380" s="17">
        <v>0.66470901943003258</v>
      </c>
      <c r="F380" s="17">
        <v>-0.13925165884088692</v>
      </c>
      <c r="G380" s="17">
        <v>6.573438137870305E-2</v>
      </c>
      <c r="H380" s="17">
        <v>0.17102576439631689</v>
      </c>
      <c r="I380" s="17">
        <v>-1.1003981416313219E-3</v>
      </c>
      <c r="J380" s="17">
        <v>10.195521975281128</v>
      </c>
      <c r="K380" s="17">
        <v>0.16992536625468557</v>
      </c>
      <c r="L380" s="17">
        <v>-1.0000000000000022</v>
      </c>
      <c r="M380" s="17">
        <v>-1.0000000000000022</v>
      </c>
      <c r="N380" s="17">
        <v>3.3985073250937106</v>
      </c>
      <c r="O380" s="17">
        <v>14.921792689058853</v>
      </c>
      <c r="P380" s="17">
        <v>-0.27773186747168788</v>
      </c>
      <c r="Q380" s="17">
        <v>1.6687350663895355</v>
      </c>
      <c r="R380" s="17">
        <v>0.48563871119460467</v>
      </c>
      <c r="S380" s="17">
        <v>0.33333333333333426</v>
      </c>
      <c r="T380" s="17">
        <v>0.33333333333333426</v>
      </c>
      <c r="U380" s="17">
        <v>0.37514113293368545</v>
      </c>
      <c r="V380" s="17">
        <v>0.3048848208738037</v>
      </c>
      <c r="W380" s="17">
        <v>47.070690168778853</v>
      </c>
      <c r="X380" s="17">
        <v>3.826614757389545</v>
      </c>
      <c r="Y380" s="17">
        <v>-1.0000000000000022</v>
      </c>
      <c r="Z380" s="17">
        <v>-1.0000000000000022</v>
      </c>
      <c r="AA380" s="17">
        <v>91.794247295993088</v>
      </c>
      <c r="AB380" s="17">
        <v>0.47498807212412919</v>
      </c>
      <c r="AC380" s="17">
        <v>0.291340469403298</v>
      </c>
      <c r="AD380" s="17">
        <v>0.11842982679296685</v>
      </c>
      <c r="AE380" s="17">
        <v>44.237918416019681</v>
      </c>
      <c r="AF380" s="17">
        <v>0.6470588235294118</v>
      </c>
      <c r="AG380" s="17">
        <v>-1.0000000000000022</v>
      </c>
      <c r="AH380" s="17">
        <v>-1.0000000000000022</v>
      </c>
      <c r="AI380" s="17">
        <v>1.6658596848051977E-2</v>
      </c>
      <c r="AJ380" s="17">
        <v>0.3048848208738037</v>
      </c>
      <c r="AK380" s="17">
        <v>3.0369024684348878E-2</v>
      </c>
      <c r="AL380" s="17">
        <v>2.8857399859006042E-2</v>
      </c>
      <c r="AM380" s="17">
        <v>7.1338738233350296E-2</v>
      </c>
      <c r="AN380" s="17">
        <v>-0.2875601730895409</v>
      </c>
      <c r="AO380" s="17">
        <v>1.9353135792554994</v>
      </c>
      <c r="AP380" s="17">
        <v>-7.0447173279434931</v>
      </c>
      <c r="AQ380" s="17">
        <v>57.266212144060006</v>
      </c>
      <c r="AR380" s="17">
        <v>1.3466926204741574</v>
      </c>
      <c r="AS380" s="17">
        <v>3.9965401236442313</v>
      </c>
      <c r="AT380" s="17">
        <v>-1.0000000000000022</v>
      </c>
      <c r="AU380" s="17">
        <v>-1.0000000000000022</v>
      </c>
      <c r="AV380" s="17">
        <v>0.5513730925733078</v>
      </c>
      <c r="AW380" s="17">
        <v>99.671322657108561</v>
      </c>
      <c r="AX380" s="17">
        <v>130.4929766814499</v>
      </c>
      <c r="AY380" s="17">
        <v>0.16193928726887746</v>
      </c>
      <c r="AZ380" s="17">
        <v>4.1384196686368266</v>
      </c>
      <c r="BA380" s="22">
        <v>1502.0862950433134</v>
      </c>
      <c r="CU380" t="e">
        <v>#N/A</v>
      </c>
      <c r="CV380" t="e">
        <v>#N/A</v>
      </c>
    </row>
    <row r="381" spans="1:100" x14ac:dyDescent="0.25">
      <c r="A381">
        <v>1086</v>
      </c>
      <c r="B381" t="s">
        <v>816</v>
      </c>
      <c r="C381" s="22">
        <v>3</v>
      </c>
      <c r="D381" s="17">
        <v>4.7065051067881285</v>
      </c>
      <c r="E381" s="17">
        <v>-0.10764032451819133</v>
      </c>
      <c r="F381" s="17">
        <v>-5.196162261612719E-2</v>
      </c>
      <c r="G381" s="17">
        <v>-8.6702019290428145E-2</v>
      </c>
      <c r="H381" s="17">
        <v>0.33690996895430086</v>
      </c>
      <c r="I381" s="17">
        <v>-9.6876514234777895E-3</v>
      </c>
      <c r="J381" s="17">
        <v>19.633339051849408</v>
      </c>
      <c r="K381" s="17">
        <v>0.32722231753082304</v>
      </c>
      <c r="L381" s="17">
        <v>-0.99999999999999856</v>
      </c>
      <c r="M381" s="17">
        <v>-0.99999999999999856</v>
      </c>
      <c r="N381" s="17">
        <v>6.5444463506164636</v>
      </c>
      <c r="O381" s="17">
        <v>24.253142139347094</v>
      </c>
      <c r="P381" s="17">
        <v>-0.99326438800304639</v>
      </c>
      <c r="Q381" s="17">
        <v>0.41158272186074102</v>
      </c>
      <c r="R381" s="17">
        <v>3.4238083129248503E-2</v>
      </c>
      <c r="S381" s="17">
        <v>0.33333333333333287</v>
      </c>
      <c r="T381" s="17">
        <v>0.33333333333333287</v>
      </c>
      <c r="U381" s="17">
        <v>0.39747985788515755</v>
      </c>
      <c r="V381" s="17">
        <v>-8.837162501523349E-2</v>
      </c>
      <c r="W381" s="17">
        <v>25.942103280230679</v>
      </c>
      <c r="X381" s="17">
        <v>1.399134030585071</v>
      </c>
      <c r="Y381" s="17">
        <v>-0.99999999999999856</v>
      </c>
      <c r="Z381" s="17">
        <v>-0.99999999999999856</v>
      </c>
      <c r="AA381" s="17">
        <v>54.018767799429781</v>
      </c>
      <c r="AB381" s="17">
        <v>0.29257555133315588</v>
      </c>
      <c r="AC381" s="17">
        <v>2.2937454573232541E-2</v>
      </c>
      <c r="AD381" s="17">
        <v>0.24533552281500906</v>
      </c>
      <c r="AE381" s="17">
        <v>28.042426436069892</v>
      </c>
      <c r="AF381" s="17">
        <v>0.66666666666666663</v>
      </c>
      <c r="AG381" s="17">
        <v>-0.99999999999999856</v>
      </c>
      <c r="AH381" s="17">
        <v>-0.99999999999999856</v>
      </c>
      <c r="AI381" s="17">
        <v>-1.3724580124602509E-2</v>
      </c>
      <c r="AJ381" s="17">
        <v>-8.837162501523349E-2</v>
      </c>
      <c r="AK381" s="17">
        <v>0.15849450971309936</v>
      </c>
      <c r="AL381" s="17">
        <v>-0.12922757923570846</v>
      </c>
      <c r="AM381" s="17">
        <v>0.11288593690497684</v>
      </c>
      <c r="AN381" s="17">
        <v>0.30055738632952783</v>
      </c>
      <c r="AO381" s="17">
        <v>3.6146209711899187</v>
      </c>
      <c r="AP381" s="17">
        <v>6.8677967620596494</v>
      </c>
      <c r="AQ381" s="17">
        <v>45.575442332080044</v>
      </c>
      <c r="AR381" s="17">
        <v>0.97577489953658925</v>
      </c>
      <c r="AS381" s="17">
        <v>1.726356348115895</v>
      </c>
      <c r="AT381" s="17">
        <v>-0.99999999999999856</v>
      </c>
      <c r="AU381" s="17">
        <v>-0.99999999999999856</v>
      </c>
      <c r="AV381" s="17">
        <v>-5.2463936161179711E-2</v>
      </c>
      <c r="AW381" s="17">
        <v>85.139706700836527</v>
      </c>
      <c r="AX381" s="17">
        <v>76.028052596821126</v>
      </c>
      <c r="AY381" s="17">
        <v>-0.17714485301993729</v>
      </c>
      <c r="AZ381" s="17">
        <v>-34.834138672152193</v>
      </c>
      <c r="BA381" s="22">
        <v>1387.4440603377952</v>
      </c>
      <c r="CU381" t="e">
        <v>#N/A</v>
      </c>
      <c r="CV381" t="e">
        <v>#N/A</v>
      </c>
    </row>
    <row r="382" spans="1:100" x14ac:dyDescent="0.25">
      <c r="A382">
        <v>1089</v>
      </c>
      <c r="B382" t="s">
        <v>817</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1484.5591503795088</v>
      </c>
      <c r="CU382" t="e">
        <v>#N/A</v>
      </c>
      <c r="CV382" t="e">
        <v>#N/A</v>
      </c>
    </row>
    <row r="383" spans="1:100" x14ac:dyDescent="0.25">
      <c r="A383">
        <v>1091</v>
      </c>
      <c r="B383" t="s">
        <v>818</v>
      </c>
      <c r="C383" s="22">
        <v>3</v>
      </c>
      <c r="D383" s="17">
        <v>5.6400426248920068</v>
      </c>
      <c r="E383" s="17">
        <v>4.6649005701839476E-2</v>
      </c>
      <c r="F383" s="17">
        <v>0.13854363448124052</v>
      </c>
      <c r="G383" s="17">
        <v>0.1589178375530006</v>
      </c>
      <c r="H383" s="17">
        <v>0.52273406316157922</v>
      </c>
      <c r="I383" s="17">
        <v>0</v>
      </c>
      <c r="J383" s="17">
        <v>31.364043789694787</v>
      </c>
      <c r="K383" s="17">
        <v>0.52273406316157922</v>
      </c>
      <c r="L383" s="17">
        <v>-1</v>
      </c>
      <c r="M383" s="17">
        <v>-1</v>
      </c>
      <c r="N383" s="17">
        <v>10.454681263231596</v>
      </c>
      <c r="O383" s="17">
        <v>37.163004252139793</v>
      </c>
      <c r="P383" s="17">
        <v>-1.6739758579035939</v>
      </c>
      <c r="Q383" s="17">
        <v>3.8075438460013844</v>
      </c>
      <c r="R383" s="17">
        <v>1.0659670277128706</v>
      </c>
      <c r="S383" s="17">
        <v>0.33333333333333298</v>
      </c>
      <c r="T383" s="17">
        <v>0.33333333333333298</v>
      </c>
      <c r="U383" s="17">
        <v>0.41830276798860261</v>
      </c>
      <c r="V383" s="17">
        <v>9.632333493150752E-2</v>
      </c>
      <c r="W383" s="17">
        <v>26.342348257007899</v>
      </c>
      <c r="X383" s="17">
        <v>2.3950836850485442</v>
      </c>
      <c r="Y383" s="17">
        <v>-1</v>
      </c>
      <c r="Z383" s="17">
        <v>-1</v>
      </c>
      <c r="AA383" s="17">
        <v>81.032655282569749</v>
      </c>
      <c r="AB383" s="17">
        <v>0.29128037669272677</v>
      </c>
      <c r="AC383" s="17">
        <v>0.38632912813251363</v>
      </c>
      <c r="AD383" s="17">
        <v>0.39487729513173919</v>
      </c>
      <c r="AE383" s="17">
        <v>53.624339997848999</v>
      </c>
      <c r="AF383" s="17">
        <v>1</v>
      </c>
      <c r="AG383" s="17">
        <v>-1</v>
      </c>
      <c r="AH383" s="17">
        <v>-1</v>
      </c>
      <c r="AI383" s="17">
        <v>-4.5702863939866945E-2</v>
      </c>
      <c r="AJ383" s="17">
        <v>9.632333493150752E-2</v>
      </c>
      <c r="AK383" s="17">
        <v>1.7201512265476962E-2</v>
      </c>
      <c r="AL383" s="17">
        <v>0.10596105293503018</v>
      </c>
      <c r="AM383" s="17">
        <v>-1.9382248094238975E-2</v>
      </c>
      <c r="AN383" s="17">
        <v>7.635615155634215E-2</v>
      </c>
      <c r="AO383" s="17">
        <v>-0.39854864102859017</v>
      </c>
      <c r="AP383" s="17">
        <v>2.4387090535837048</v>
      </c>
      <c r="AQ383" s="17">
        <v>57.706392046702675</v>
      </c>
      <c r="AR383" s="17">
        <v>1.1812927695867768</v>
      </c>
      <c r="AS383" s="17">
        <v>2.9178177482101226</v>
      </c>
      <c r="AT383" s="17">
        <v>-1</v>
      </c>
      <c r="AU383" s="17">
        <v>-1</v>
      </c>
      <c r="AV383" s="17">
        <v>1.2248848652658719</v>
      </c>
      <c r="AW383" s="17">
        <v>120.63436858829311</v>
      </c>
      <c r="AX383" s="17">
        <v>129.35264480264655</v>
      </c>
      <c r="AY383" s="17">
        <v>0.27476549648191079</v>
      </c>
      <c r="AZ383" s="17">
        <v>60.820849437976555</v>
      </c>
      <c r="BA383" s="22">
        <v>1558.4012117559198</v>
      </c>
      <c r="CU383" t="e">
        <v>#N/A</v>
      </c>
      <c r="CV383" t="e">
        <v>#N/A</v>
      </c>
    </row>
    <row r="384" spans="1:100" x14ac:dyDescent="0.25">
      <c r="A384">
        <v>1094</v>
      </c>
      <c r="B384" t="s">
        <v>819</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820</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1471.1435648785884</v>
      </c>
      <c r="CU385" t="e">
        <v>#N/A</v>
      </c>
      <c r="CV385" t="e">
        <v>#N/A</v>
      </c>
    </row>
    <row r="386" spans="1:100" x14ac:dyDescent="0.25">
      <c r="A386">
        <v>1100</v>
      </c>
      <c r="B386" t="s">
        <v>821</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1433.2569062184</v>
      </c>
      <c r="CU386" t="e">
        <v>#N/A</v>
      </c>
      <c r="CV386" t="e">
        <v>#N/A</v>
      </c>
    </row>
    <row r="387" spans="1:100" x14ac:dyDescent="0.25">
      <c r="A387">
        <v>1102</v>
      </c>
      <c r="B387" t="s">
        <v>822</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823</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1469.7402865955523</v>
      </c>
      <c r="CU388" t="e">
        <v>#N/A</v>
      </c>
      <c r="CV388" t="e">
        <v>#N/A</v>
      </c>
    </row>
    <row r="389" spans="1:100" x14ac:dyDescent="0.25">
      <c r="A389">
        <v>1111</v>
      </c>
      <c r="B389" t="s">
        <v>824</v>
      </c>
      <c r="C389" s="22">
        <v>3</v>
      </c>
      <c r="D389" s="17">
        <v>4.3424090216462217</v>
      </c>
      <c r="E389" s="17">
        <v>-0.17161682450965526</v>
      </c>
      <c r="F389" s="17">
        <v>-8.518245553654348E-2</v>
      </c>
      <c r="G389" s="17">
        <v>-0.16637111064011101</v>
      </c>
      <c r="H389" s="17">
        <v>0.28454577048788493</v>
      </c>
      <c r="I389" s="17">
        <v>8.5070723655870633E-3</v>
      </c>
      <c r="J389" s="17">
        <v>17.583170571208303</v>
      </c>
      <c r="K389" s="17">
        <v>0.293052842853472</v>
      </c>
      <c r="L389" s="17">
        <v>-1.000000000000002</v>
      </c>
      <c r="M389" s="17">
        <v>-1.000000000000002</v>
      </c>
      <c r="N389" s="17">
        <v>5.861056857069431</v>
      </c>
      <c r="O389" s="17">
        <v>21.759208482214401</v>
      </c>
      <c r="P389" s="17">
        <v>0.65677196112044722</v>
      </c>
      <c r="Q389" s="17">
        <v>-2.0441398571666318</v>
      </c>
      <c r="R389" s="17">
        <v>-0.67493599203930066</v>
      </c>
      <c r="S389" s="17">
        <v>0.3333333333333342</v>
      </c>
      <c r="T389" s="17">
        <v>0.3333333333333342</v>
      </c>
      <c r="U389" s="17">
        <v>0.36962014787321734</v>
      </c>
      <c r="V389" s="17">
        <v>0.12534333545945961</v>
      </c>
      <c r="W389" s="17">
        <v>34.743092285834926</v>
      </c>
      <c r="X389" s="17">
        <v>2.6041544280628224</v>
      </c>
      <c r="Y389" s="17">
        <v>-1.000000000000002</v>
      </c>
      <c r="Z389" s="17">
        <v>-1.000000000000002</v>
      </c>
      <c r="AA389" s="17">
        <v>76.324576954536425</v>
      </c>
      <c r="AB389" s="17">
        <v>0.37920797309663978</v>
      </c>
      <c r="AC389" s="17">
        <v>0.38704162117823171</v>
      </c>
      <c r="AD389" s="17">
        <v>7.8878818939945167E-2</v>
      </c>
      <c r="AE389" s="17">
        <v>42.256420660740837</v>
      </c>
      <c r="AF389" s="17">
        <v>0.875</v>
      </c>
      <c r="AG389" s="17">
        <v>-1.000000000000002</v>
      </c>
      <c r="AH389" s="17">
        <v>-1.000000000000002</v>
      </c>
      <c r="AI389" s="17">
        <v>-1.4884118670353013E-2</v>
      </c>
      <c r="AJ389" s="17">
        <v>0.12534333545945961</v>
      </c>
      <c r="AK389" s="17">
        <v>7.3974444922636121E-2</v>
      </c>
      <c r="AL389" s="17">
        <v>-2.5501226812944235E-2</v>
      </c>
      <c r="AM389" s="17">
        <v>-4.3400510841491692E-2</v>
      </c>
      <c r="AN389" s="17">
        <v>2.1560048479754228E-2</v>
      </c>
      <c r="AO389" s="17">
        <v>-0.71514054642411207</v>
      </c>
      <c r="AP389" s="17">
        <v>0.41149507792913431</v>
      </c>
      <c r="AQ389" s="17">
        <v>52.326262857043176</v>
      </c>
      <c r="AR389" s="17">
        <v>1.1616301499993449</v>
      </c>
      <c r="AS389" s="17">
        <v>2.8972072709162942</v>
      </c>
      <c r="AT389" s="17">
        <v>-1.000000000000002</v>
      </c>
      <c r="AU389" s="17">
        <v>-1.000000000000002</v>
      </c>
      <c r="AV389" s="17">
        <v>-0.84130710267941167</v>
      </c>
      <c r="AW389" s="17">
        <v>98.495280514679905</v>
      </c>
      <c r="AX389" s="17">
        <v>110.7319316872189</v>
      </c>
      <c r="AY389" s="17">
        <v>0.14403146485707061</v>
      </c>
      <c r="AZ389" s="17">
        <v>-4.6136411067444296</v>
      </c>
      <c r="BA389" s="22">
        <v>1534.8766684340892</v>
      </c>
      <c r="CU389" t="e">
        <v>#N/A</v>
      </c>
      <c r="CV389" t="e">
        <v>#N/A</v>
      </c>
    </row>
    <row r="390" spans="1:100" x14ac:dyDescent="0.25">
      <c r="A390">
        <v>1114</v>
      </c>
      <c r="B390" t="s">
        <v>825</v>
      </c>
      <c r="C390" s="22">
        <v>3</v>
      </c>
      <c r="D390" s="17">
        <v>4.8040534946093549</v>
      </c>
      <c r="E390" s="17">
        <v>-0.57131358086451389</v>
      </c>
      <c r="F390" s="17">
        <v>23.509290995856638</v>
      </c>
      <c r="G390" s="17">
        <v>23.358367700656572</v>
      </c>
      <c r="H390" s="17">
        <v>0.31351503458469843</v>
      </c>
      <c r="I390" s="17">
        <v>-3.0175467283706216E-2</v>
      </c>
      <c r="J390" s="17">
        <v>17.000374038059526</v>
      </c>
      <c r="K390" s="17">
        <v>0.28333956730099208</v>
      </c>
      <c r="L390" s="17">
        <v>-1.0000000000000009</v>
      </c>
      <c r="M390" s="17">
        <v>-1.0000000000000009</v>
      </c>
      <c r="N390" s="17">
        <v>5.6667913460198411</v>
      </c>
      <c r="O390" s="17">
        <v>45.162795233325454</v>
      </c>
      <c r="P390" s="17">
        <v>-4.6971368990093945</v>
      </c>
      <c r="Q390" s="17">
        <v>28.77691218355745</v>
      </c>
      <c r="R390" s="17">
        <v>9.0055140423573619</v>
      </c>
      <c r="S390" s="17">
        <v>0.33333333333333365</v>
      </c>
      <c r="T390" s="17">
        <v>0.33585461702375025</v>
      </c>
      <c r="U390" s="17">
        <v>0.33670613168865632</v>
      </c>
      <c r="V390" s="17">
        <v>0.13258022948566317</v>
      </c>
      <c r="W390" s="17">
        <v>34.205389769216438</v>
      </c>
      <c r="X390" s="17">
        <v>2.5306755704151125</v>
      </c>
      <c r="Y390" s="17">
        <v>-1.0000000000000009</v>
      </c>
      <c r="Z390" s="17">
        <v>-1.0000000000000009</v>
      </c>
      <c r="AA390" s="17">
        <v>79.719535233390701</v>
      </c>
      <c r="AB390" s="17">
        <v>0.32003401436516765</v>
      </c>
      <c r="AC390" s="17">
        <v>0.24900461622157546</v>
      </c>
      <c r="AD390" s="17">
        <v>0.1611339978495947</v>
      </c>
      <c r="AE390" s="17">
        <v>36.508631421816858</v>
      </c>
      <c r="AF390" s="17">
        <v>0.8571428571428571</v>
      </c>
      <c r="AG390" s="17">
        <v>-1.0000000000000009</v>
      </c>
      <c r="AH390" s="17">
        <v>-1.0000000000000009</v>
      </c>
      <c r="AI390" s="17">
        <v>0.48566696444835145</v>
      </c>
      <c r="AJ390" s="17">
        <v>0.13258022948566317</v>
      </c>
      <c r="AK390" s="17">
        <v>0.20281636370117151</v>
      </c>
      <c r="AL390" s="17">
        <v>-1.3670359770507241E-3</v>
      </c>
      <c r="AM390" s="17">
        <v>-8.7792766369756248E-2</v>
      </c>
      <c r="AN390" s="17">
        <v>4.0547188019474267E-2</v>
      </c>
      <c r="AO390" s="17">
        <v>-1.1807373407380481</v>
      </c>
      <c r="AP390" s="17">
        <v>1.0068445206016026</v>
      </c>
      <c r="AQ390" s="17">
        <v>51.205763807275957</v>
      </c>
      <c r="AR390" s="17">
        <v>1.1384743115314035</v>
      </c>
      <c r="AS390" s="17">
        <v>2.8140151377161042</v>
      </c>
      <c r="AT390" s="17">
        <v>-1.0000000000000009</v>
      </c>
      <c r="AU390" s="17">
        <v>-1.0000000000000009</v>
      </c>
      <c r="AV390" s="17">
        <v>32.363881743013934</v>
      </c>
      <c r="AW390" s="17">
        <v>125.88917498731769</v>
      </c>
      <c r="AX390" s="17">
        <v>148.86053722485099</v>
      </c>
      <c r="AY390" s="17">
        <v>0.39112872242078117</v>
      </c>
      <c r="AZ390" s="17">
        <v>47.124803699417576</v>
      </c>
      <c r="BA390" s="22">
        <v>1672.8129794568897</v>
      </c>
      <c r="CU390" t="e">
        <v>#N/A</v>
      </c>
      <c r="CV390" t="e">
        <v>#N/A</v>
      </c>
    </row>
    <row r="391" spans="1:100" x14ac:dyDescent="0.25">
      <c r="A391">
        <v>1123</v>
      </c>
      <c r="B391" t="s">
        <v>826</v>
      </c>
      <c r="C391" s="22">
        <v>3</v>
      </c>
      <c r="D391" s="17">
        <v>3.8103816822631935</v>
      </c>
      <c r="E391" s="17">
        <v>3.907586529803063</v>
      </c>
      <c r="F391" s="17">
        <v>1.0280800637925039E-2</v>
      </c>
      <c r="G391" s="17">
        <v>1.2064689782052582</v>
      </c>
      <c r="H391" s="17">
        <v>9.8325750736823522E-2</v>
      </c>
      <c r="I391" s="17">
        <v>5.7932884201800138E-3</v>
      </c>
      <c r="J391" s="17">
        <v>6.2471423494201996</v>
      </c>
      <c r="K391" s="17">
        <v>0.10411903915700355</v>
      </c>
      <c r="L391" s="17">
        <v>-1.0000000000000007</v>
      </c>
      <c r="M391" s="17">
        <v>-1.0000000000000007</v>
      </c>
      <c r="N391" s="17">
        <v>2.0823807831400707</v>
      </c>
      <c r="O391" s="17">
        <v>11.26399300988866</v>
      </c>
      <c r="P391" s="17">
        <v>0.22779794843574241</v>
      </c>
      <c r="Q391" s="17">
        <v>-0.29660889273202834</v>
      </c>
      <c r="R391" s="17">
        <v>-9.5681485747926079E-2</v>
      </c>
      <c r="S391" s="17">
        <v>0.33333333333333398</v>
      </c>
      <c r="T391" s="17">
        <v>0.33333333333333398</v>
      </c>
      <c r="U391" s="17">
        <v>0.32779624981722716</v>
      </c>
      <c r="V391" s="17">
        <v>-1.0959525609119131E-2</v>
      </c>
      <c r="W391" s="17">
        <v>35.17537406871088</v>
      </c>
      <c r="X391" s="17">
        <v>1.8079754731238578</v>
      </c>
      <c r="Y391" s="17">
        <v>-1.0000000000000007</v>
      </c>
      <c r="Z391" s="17">
        <v>-1.0000000000000007</v>
      </c>
      <c r="AA391" s="17">
        <v>73.403336989763574</v>
      </c>
      <c r="AB391" s="17">
        <v>1.5604457664161134E-2</v>
      </c>
      <c r="AC391" s="17">
        <v>0.2594914100814768</v>
      </c>
      <c r="AD391" s="17">
        <v>0.49137702039037456</v>
      </c>
      <c r="AE391" s="17">
        <v>38.323644406800618</v>
      </c>
      <c r="AF391" s="17">
        <v>0.83333333333333337</v>
      </c>
      <c r="AG391" s="17">
        <v>-1.0000000000000007</v>
      </c>
      <c r="AH391" s="17">
        <v>-1.0000000000000007</v>
      </c>
      <c r="AI391" s="17">
        <v>-3.1223358117894147E-3</v>
      </c>
      <c r="AJ391" s="17">
        <v>-1.0959525609119131E-2</v>
      </c>
      <c r="AK391" s="17">
        <v>-2.604512942303161E-2</v>
      </c>
      <c r="AL391" s="17">
        <v>7.6970835822291417E-2</v>
      </c>
      <c r="AM391" s="17">
        <v>0.19474752067575143</v>
      </c>
      <c r="AN391" s="17">
        <v>-7.7078148426659346E-2</v>
      </c>
      <c r="AO391" s="17">
        <v>4.7384623697786292</v>
      </c>
      <c r="AP391" s="17">
        <v>-1.5420995315550263</v>
      </c>
      <c r="AQ391" s="17">
        <v>41.422516418131096</v>
      </c>
      <c r="AR391" s="17">
        <v>0.98350339087477512</v>
      </c>
      <c r="AS391" s="17">
        <v>1.9120945122808597</v>
      </c>
      <c r="AT391" s="17">
        <v>-1.0000000000000007</v>
      </c>
      <c r="AU391" s="17">
        <v>-1.0000000000000007</v>
      </c>
      <c r="AV391" s="17">
        <v>1.1107874924573327</v>
      </c>
      <c r="AW391" s="17">
        <v>83.125230468097186</v>
      </c>
      <c r="AX391" s="17">
        <v>81.966831190949463</v>
      </c>
      <c r="AY391" s="17">
        <v>0.33307381634864902</v>
      </c>
      <c r="AZ391" s="17">
        <v>-8.8494678399348636</v>
      </c>
      <c r="BA391" s="22">
        <v>1461.8159597838326</v>
      </c>
      <c r="CU391" t="e">
        <v>#N/A</v>
      </c>
      <c r="CV391" t="e">
        <v>#N/A</v>
      </c>
    </row>
    <row r="392" spans="1:100" x14ac:dyDescent="0.25">
      <c r="A392">
        <v>1124</v>
      </c>
      <c r="B392" t="s">
        <v>827</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1522.1188546544813</v>
      </c>
      <c r="CU392" t="e">
        <v>#N/A</v>
      </c>
      <c r="CV392" t="e">
        <v>#N/A</v>
      </c>
    </row>
    <row r="393" spans="1:100" x14ac:dyDescent="0.25">
      <c r="A393">
        <v>1126</v>
      </c>
      <c r="B393" t="s">
        <v>828</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1473.6572557668119</v>
      </c>
      <c r="CU393" t="e">
        <v>#N/A</v>
      </c>
      <c r="CV393" t="e">
        <v>#N/A</v>
      </c>
    </row>
    <row r="394" spans="1:100" x14ac:dyDescent="0.25">
      <c r="A394">
        <v>1137</v>
      </c>
      <c r="B394" t="s">
        <v>829</v>
      </c>
      <c r="C394" s="22">
        <v>3</v>
      </c>
      <c r="D394" s="17">
        <v>4.2987443888736259</v>
      </c>
      <c r="E394" s="17">
        <v>0.10359433614676242</v>
      </c>
      <c r="F394" s="17">
        <v>-0.51071385795505919</v>
      </c>
      <c r="G394" s="17">
        <v>-0.41225659755415006</v>
      </c>
      <c r="H394" s="17">
        <v>5.628360905525738E-2</v>
      </c>
      <c r="I394" s="17">
        <v>2.886477688279254E-3</v>
      </c>
      <c r="J394" s="17">
        <v>3.5502052046121957</v>
      </c>
      <c r="K394" s="17">
        <v>5.9170086743536639E-2</v>
      </c>
      <c r="L394" s="17">
        <v>-1.0000000000000018</v>
      </c>
      <c r="M394" s="17">
        <v>-1.0000000000000018</v>
      </c>
      <c r="N394" s="17">
        <v>1.1834017348707322</v>
      </c>
      <c r="O394" s="17">
        <v>7.4366929959316757</v>
      </c>
      <c r="P394" s="17">
        <v>-7.2094362341529633E-2</v>
      </c>
      <c r="Q394" s="17">
        <v>2.1035698956867748</v>
      </c>
      <c r="R394" s="17">
        <v>0.59498242126338974</v>
      </c>
      <c r="S394" s="17">
        <v>0.33333333333333426</v>
      </c>
      <c r="T394" s="17">
        <v>0.33333333333333426</v>
      </c>
      <c r="U394" s="17">
        <v>0.15102706449919223</v>
      </c>
      <c r="V394" s="17">
        <v>4.4979091573598548E-3</v>
      </c>
      <c r="W394" s="17">
        <v>30.520862143187358</v>
      </c>
      <c r="X394" s="17">
        <v>1.2385922928640591</v>
      </c>
      <c r="Y394" s="17">
        <v>-1.0000000000000018</v>
      </c>
      <c r="Z394" s="17">
        <v>-1.0000000000000018</v>
      </c>
      <c r="AA394" s="17">
        <v>73.495094946937186</v>
      </c>
      <c r="AB394" s="17">
        <v>0.40324672604124295</v>
      </c>
      <c r="AC394" s="17">
        <v>0.20653619822001995</v>
      </c>
      <c r="AD394" s="17">
        <v>0.23780208338846684</v>
      </c>
      <c r="AE394" s="17">
        <v>42.379250382486426</v>
      </c>
      <c r="AF394" s="17">
        <v>0.83333333333333337</v>
      </c>
      <c r="AG394" s="17">
        <v>-1.0000000000000018</v>
      </c>
      <c r="AH394" s="17">
        <v>-1.0000000000000018</v>
      </c>
      <c r="AI394" s="17">
        <v>-3.7200569524053942E-2</v>
      </c>
      <c r="AJ394" s="17">
        <v>4.4979091573598548E-3</v>
      </c>
      <c r="AK394" s="17">
        <v>5.7085929286863395E-2</v>
      </c>
      <c r="AL394" s="17">
        <v>-9.2866995802003083E-2</v>
      </c>
      <c r="AM394" s="17">
        <v>0.14209060419148742</v>
      </c>
      <c r="AN394" s="17">
        <v>-0.1304314326175546</v>
      </c>
      <c r="AO394" s="17">
        <v>3.8376947512215049</v>
      </c>
      <c r="AP394" s="17">
        <v>-3.7251207944488813</v>
      </c>
      <c r="AQ394" s="17">
        <v>34.071067347799563</v>
      </c>
      <c r="AR394" s="17">
        <v>0.82219164032322001</v>
      </c>
      <c r="AS394" s="17">
        <v>1.2977623796075961</v>
      </c>
      <c r="AT394" s="17">
        <v>-1.0000000000000018</v>
      </c>
      <c r="AU394" s="17">
        <v>-1.0000000000000018</v>
      </c>
      <c r="AV394" s="17">
        <v>0.18272582370923915</v>
      </c>
      <c r="AW394" s="17">
        <v>77.206667148420024</v>
      </c>
      <c r="AX394" s="17">
        <v>76.912446673674907</v>
      </c>
      <c r="AY394" s="17">
        <v>-0.29194924184185506</v>
      </c>
      <c r="AZ394" s="17">
        <v>-37.301062036566812</v>
      </c>
      <c r="BA394" s="22">
        <v>1452.537581626721</v>
      </c>
      <c r="CU394" t="e">
        <v>#N/A</v>
      </c>
      <c r="CV394" t="e">
        <v>#N/A</v>
      </c>
    </row>
    <row r="395" spans="1:100" x14ac:dyDescent="0.25">
      <c r="A395">
        <v>1138</v>
      </c>
      <c r="B395" t="s">
        <v>830</v>
      </c>
      <c r="C395" s="22">
        <v>3</v>
      </c>
      <c r="D395" s="17">
        <v>5.580125923898164</v>
      </c>
      <c r="E395" s="17">
        <v>-8.7351996679674138E-2</v>
      </c>
      <c r="F395" s="17">
        <v>-3.092515149260981</v>
      </c>
      <c r="G395" s="17">
        <v>-3.1190081865313211</v>
      </c>
      <c r="H395" s="17">
        <v>0.33541197064835576</v>
      </c>
      <c r="I395" s="17">
        <v>-4.7101209930425596E-3</v>
      </c>
      <c r="J395" s="17">
        <v>19.842110979318793</v>
      </c>
      <c r="K395" s="17">
        <v>0.33070184965531318</v>
      </c>
      <c r="L395" s="17">
        <v>-1.0000000000000009</v>
      </c>
      <c r="M395" s="17">
        <v>-1.0000000000000009</v>
      </c>
      <c r="N395" s="17">
        <v>6.6140369931062546</v>
      </c>
      <c r="O395" s="17">
        <v>22.303228716685624</v>
      </c>
      <c r="P395" s="17">
        <v>-2.9959868995852464E-2</v>
      </c>
      <c r="Q395" s="17">
        <v>3.2799567869236914</v>
      </c>
      <c r="R395" s="17">
        <v>1.0717634541720598</v>
      </c>
      <c r="S395" s="17">
        <v>0.33333333333333393</v>
      </c>
      <c r="T395" s="17">
        <v>0.33333333333333393</v>
      </c>
      <c r="U395" s="17">
        <v>0.31666501871003827</v>
      </c>
      <c r="V395" s="17">
        <v>2.1868543227088748E-2</v>
      </c>
      <c r="W395" s="17">
        <v>26.979935157939256</v>
      </c>
      <c r="X395" s="17">
        <v>1.733836151214039</v>
      </c>
      <c r="Y395" s="17">
        <v>-1.0000000000000009</v>
      </c>
      <c r="Z395" s="17">
        <v>-1.0000000000000009</v>
      </c>
      <c r="AA395" s="17">
        <v>45.442170011173253</v>
      </c>
      <c r="AB395" s="17">
        <v>0.12619213308804375</v>
      </c>
      <c r="AC395" s="17">
        <v>6.3207864793259072E-2</v>
      </c>
      <c r="AD395" s="17">
        <v>0.15840943009993649</v>
      </c>
      <c r="AE395" s="17">
        <v>17.390471399061955</v>
      </c>
      <c r="AF395" s="17">
        <v>0.84615384615384615</v>
      </c>
      <c r="AG395" s="17">
        <v>-1.0000000000000009</v>
      </c>
      <c r="AH395" s="17">
        <v>-1.0000000000000009</v>
      </c>
      <c r="AI395" s="17">
        <v>-0.11348570467458963</v>
      </c>
      <c r="AJ395" s="17">
        <v>2.1868543227088748E-2</v>
      </c>
      <c r="AK395" s="17">
        <v>-0.1392791086055038</v>
      </c>
      <c r="AL395" s="17">
        <v>-0.16173958557643534</v>
      </c>
      <c r="AM395" s="17">
        <v>0.14611954854364007</v>
      </c>
      <c r="AN395" s="17">
        <v>-8.0848942420296957E-2</v>
      </c>
      <c r="AO395" s="17">
        <v>2.9565931705634831</v>
      </c>
      <c r="AP395" s="17">
        <v>-2.8299214883896004</v>
      </c>
      <c r="AQ395" s="17">
        <v>46.82204613725802</v>
      </c>
      <c r="AR395" s="17">
        <v>1.0052002286037942</v>
      </c>
      <c r="AS395" s="17">
        <v>2.0645380008693519</v>
      </c>
      <c r="AT395" s="17">
        <v>-1.0000000000000009</v>
      </c>
      <c r="AU395" s="17">
        <v>-1.0000000000000009</v>
      </c>
      <c r="AV395" s="17">
        <v>-2.0472447323592631</v>
      </c>
      <c r="AW395" s="17">
        <v>64.915477239469254</v>
      </c>
      <c r="AX395" s="17">
        <v>64.832617468686365</v>
      </c>
      <c r="AY395" s="17">
        <v>8.077939113000937E-2</v>
      </c>
      <c r="AZ395" s="17">
        <v>7.4247039618569133</v>
      </c>
      <c r="BA395" s="22">
        <v>1466.7941087105519</v>
      </c>
      <c r="CU395" t="e">
        <v>#N/A</v>
      </c>
      <c r="CV395" t="e">
        <v>#N/A</v>
      </c>
    </row>
    <row r="396" spans="1:100" x14ac:dyDescent="0.25">
      <c r="A396">
        <v>1143</v>
      </c>
      <c r="B396" t="s">
        <v>831</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1529.5727159284997</v>
      </c>
      <c r="CU396" t="e">
        <v>#N/A</v>
      </c>
      <c r="CV396" t="e">
        <v>#N/A</v>
      </c>
    </row>
    <row r="397" spans="1:100" x14ac:dyDescent="0.25">
      <c r="A397">
        <v>1153</v>
      </c>
      <c r="B397" t="s">
        <v>832</v>
      </c>
      <c r="C397" s="22">
        <v>3</v>
      </c>
      <c r="D397" s="17">
        <v>5.4917316075962725</v>
      </c>
      <c r="E397" s="17">
        <v>0.27742603516462039</v>
      </c>
      <c r="F397" s="17">
        <v>-2.5475940048431376</v>
      </c>
      <c r="G397" s="17">
        <v>-2.4797726874905117</v>
      </c>
      <c r="H397" s="17">
        <v>9.865808592644458E-2</v>
      </c>
      <c r="I397" s="17">
        <v>0</v>
      </c>
      <c r="J397" s="17">
        <v>5.9194851555866688</v>
      </c>
      <c r="K397" s="17">
        <v>9.865808592644458E-2</v>
      </c>
      <c r="L397" s="17">
        <v>-1.0000000000000016</v>
      </c>
      <c r="M397" s="17">
        <v>-1.0000000000000016</v>
      </c>
      <c r="N397" s="17">
        <v>1.9731617185288888</v>
      </c>
      <c r="O397" s="17">
        <v>8.931444075692438</v>
      </c>
      <c r="P397" s="17">
        <v>-0.97956815537080311</v>
      </c>
      <c r="Q397" s="17">
        <v>4.8689426144521697</v>
      </c>
      <c r="R397" s="17">
        <v>1.388691452792677</v>
      </c>
      <c r="S397" s="17">
        <v>0.3333333333333337</v>
      </c>
      <c r="T397" s="17">
        <v>0.3333333333333337</v>
      </c>
      <c r="U397" s="17">
        <v>0.35476789475168324</v>
      </c>
      <c r="V397" s="17">
        <v>0.30585680583140218</v>
      </c>
      <c r="W397" s="17">
        <v>49.145331252932358</v>
      </c>
      <c r="X397" s="17">
        <v>3.8222209947353698</v>
      </c>
      <c r="Y397" s="17">
        <v>-1.0000000000000016</v>
      </c>
      <c r="Z397" s="17">
        <v>-1.0000000000000016</v>
      </c>
      <c r="AA397" s="17">
        <v>104.64930683473516</v>
      </c>
      <c r="AB397" s="17">
        <v>0.22522643488277835</v>
      </c>
      <c r="AC397" s="17">
        <v>0.42330397460054686</v>
      </c>
      <c r="AD397" s="17">
        <v>0.43377527309687619</v>
      </c>
      <c r="AE397" s="17">
        <v>54.115284129010071</v>
      </c>
      <c r="AF397" s="17">
        <v>0.8571428571428571</v>
      </c>
      <c r="AG397" s="17">
        <v>-1.0000000000000016</v>
      </c>
      <c r="AH397" s="17">
        <v>-1.0000000000000016</v>
      </c>
      <c r="AI397" s="17">
        <v>-0.10809327151144377</v>
      </c>
      <c r="AJ397" s="17">
        <v>0.30585680583140218</v>
      </c>
      <c r="AK397" s="17">
        <v>0.14477833440177557</v>
      </c>
      <c r="AL397" s="17">
        <v>4.9203241023695879E-3</v>
      </c>
      <c r="AM397" s="17">
        <v>6.8904070540136392E-2</v>
      </c>
      <c r="AN397" s="17">
        <v>0.31333878746462074</v>
      </c>
      <c r="AO397" s="17">
        <v>2.4464934355122874</v>
      </c>
      <c r="AP397" s="17">
        <v>7.8580713071273669</v>
      </c>
      <c r="AQ397" s="17">
        <v>55.064816408519022</v>
      </c>
      <c r="AR397" s="17">
        <v>1.3272913672497531</v>
      </c>
      <c r="AS397" s="17">
        <v>3.9208790806618086</v>
      </c>
      <c r="AT397" s="17">
        <v>-1.0000000000000016</v>
      </c>
      <c r="AU397" s="17">
        <v>-1.0000000000000016</v>
      </c>
      <c r="AV397" s="17">
        <v>-1.0910812346978318</v>
      </c>
      <c r="AW397" s="17">
        <v>121.43882221755493</v>
      </c>
      <c r="AX397" s="17">
        <v>149.86263737046619</v>
      </c>
      <c r="AY397" s="17">
        <v>0.23784595761455157</v>
      </c>
      <c r="AZ397" s="17">
        <v>9.7557439774036503</v>
      </c>
      <c r="BA397" s="22">
        <v>1491.3053514475566</v>
      </c>
      <c r="CU397" t="e">
        <v>#N/A</v>
      </c>
      <c r="CV397" t="e">
        <v>#N/A</v>
      </c>
    </row>
    <row r="398" spans="1:100" x14ac:dyDescent="0.25">
      <c r="A398">
        <v>1155</v>
      </c>
      <c r="B398" t="s">
        <v>833</v>
      </c>
      <c r="C398" s="22">
        <v>3</v>
      </c>
      <c r="D398" s="17">
        <v>3.9298895634377407</v>
      </c>
      <c r="E398" s="17">
        <v>-2.5902792939876407E-2</v>
      </c>
      <c r="F398" s="17">
        <v>8.6415784667079068E-2</v>
      </c>
      <c r="G398" s="17">
        <v>8.6415784667079068E-2</v>
      </c>
      <c r="H398" s="17">
        <v>0.35470287692626612</v>
      </c>
      <c r="I398" s="17">
        <v>0</v>
      </c>
      <c r="J398" s="17">
        <v>21.282172615575966</v>
      </c>
      <c r="K398" s="17">
        <v>0.35470287692626612</v>
      </c>
      <c r="L398" s="17">
        <v>-0.999999999999999</v>
      </c>
      <c r="M398" s="17">
        <v>-0.999999999999999</v>
      </c>
      <c r="N398" s="17">
        <v>7.0940575385253206</v>
      </c>
      <c r="O398" s="17">
        <v>25.298477963680778</v>
      </c>
      <c r="P398" s="17">
        <v>0.64583111970600282</v>
      </c>
      <c r="Q398" s="17">
        <v>4.4351183937923917</v>
      </c>
      <c r="R398" s="17">
        <v>1.471975690102882</v>
      </c>
      <c r="S398" s="17">
        <v>0.33333333333333304</v>
      </c>
      <c r="T398" s="17">
        <v>0.32192663866203319</v>
      </c>
      <c r="U398" s="17">
        <v>8.6647813923968017E-2</v>
      </c>
      <c r="V398" s="17">
        <v>-7.9414738832149674E-3</v>
      </c>
      <c r="W398" s="17">
        <v>15.170537404394116</v>
      </c>
      <c r="X398" s="17">
        <v>0.6812297163498835</v>
      </c>
      <c r="Y398" s="17">
        <v>-0.999999999999999</v>
      </c>
      <c r="Z398" s="17">
        <v>-0.999999999999999</v>
      </c>
      <c r="AA398" s="17">
        <v>86.24390240680944</v>
      </c>
      <c r="AB398" s="17">
        <v>0.48879638137952253</v>
      </c>
      <c r="AC398" s="17">
        <v>0.56316555634250509</v>
      </c>
      <c r="AD398" s="17">
        <v>0.34006584852422161</v>
      </c>
      <c r="AE398" s="17">
        <v>69.601389312312534</v>
      </c>
      <c r="AF398" s="17">
        <v>0.8125</v>
      </c>
      <c r="AG398" s="17">
        <v>-0.999999999999999</v>
      </c>
      <c r="AH398" s="17">
        <v>-0.999999999999999</v>
      </c>
      <c r="AI398" s="17">
        <v>5.8822492141109087E-2</v>
      </c>
      <c r="AJ398" s="17">
        <v>-7.9414738832149674E-3</v>
      </c>
      <c r="AK398" s="17">
        <v>9.1049066428788461E-2</v>
      </c>
      <c r="AL398" s="17">
        <v>0.37654130980182371</v>
      </c>
      <c r="AM398" s="17">
        <v>6.1512390108282952E-2</v>
      </c>
      <c r="AN398" s="17">
        <v>0.25545349756255281</v>
      </c>
      <c r="AO398" s="17">
        <v>1.9930550848510147</v>
      </c>
      <c r="AP398" s="17">
        <v>8.2690439880729425</v>
      </c>
      <c r="AQ398" s="17">
        <v>36.452710019970098</v>
      </c>
      <c r="AR398" s="17">
        <v>0.73396631203611917</v>
      </c>
      <c r="AS398" s="17">
        <v>1.0359325932761492</v>
      </c>
      <c r="AT398" s="17">
        <v>-0.999999999999999</v>
      </c>
      <c r="AU398" s="17">
        <v>-0.999999999999999</v>
      </c>
      <c r="AV398" s="17">
        <v>1.558391474769961</v>
      </c>
      <c r="AW398" s="17">
        <v>119.81142435856319</v>
      </c>
      <c r="AX398" s="17">
        <v>120.19372681306388</v>
      </c>
      <c r="AY398" s="17">
        <v>0.44900945957621163</v>
      </c>
      <c r="AZ398" s="17">
        <v>62.955805664300698</v>
      </c>
      <c r="BA398" s="22">
        <v>1526.3221125164948</v>
      </c>
      <c r="CU398" t="e">
        <v>#N/A</v>
      </c>
      <c r="CV398" t="e">
        <v>#N/A</v>
      </c>
    </row>
    <row r="399" spans="1:100" x14ac:dyDescent="0.25">
      <c r="A399">
        <v>1156</v>
      </c>
      <c r="B399" t="s">
        <v>834</v>
      </c>
      <c r="C399" s="22">
        <v>3</v>
      </c>
      <c r="D399" s="17">
        <v>4.8170881942766499</v>
      </c>
      <c r="E399" s="17">
        <v>-3.050509007017355E-2</v>
      </c>
      <c r="F399" s="17">
        <v>0.17589567967536401</v>
      </c>
      <c r="G399" s="17">
        <v>0.17589567967536401</v>
      </c>
      <c r="H399" s="17">
        <v>0.63053417019496671</v>
      </c>
      <c r="I399" s="17">
        <v>-8.1787036205706286E-3</v>
      </c>
      <c r="J399" s="17">
        <v>37.341327994463782</v>
      </c>
      <c r="K399" s="17">
        <v>0.62235546657439611</v>
      </c>
      <c r="L399" s="17">
        <v>-0.99999999999999456</v>
      </c>
      <c r="M399" s="17">
        <v>-0.99999999999999456</v>
      </c>
      <c r="N399" s="17">
        <v>12.447109331487923</v>
      </c>
      <c r="O399" s="17">
        <v>42.334311868415782</v>
      </c>
      <c r="P399" s="17">
        <v>-2.4998052366689967</v>
      </c>
      <c r="Q399" s="17">
        <v>1.4215414545240508</v>
      </c>
      <c r="R399" s="17">
        <v>8.2973022543058453E-2</v>
      </c>
      <c r="S399" s="17">
        <v>0.34670071874770769</v>
      </c>
      <c r="T399" s="17">
        <v>0.34670071874770769</v>
      </c>
      <c r="U399" s="17">
        <v>0.44762315218174165</v>
      </c>
      <c r="V399" s="17">
        <v>2.3958880189480378E-2</v>
      </c>
      <c r="W399" s="17">
        <v>21.705120131689636</v>
      </c>
      <c r="X399" s="17">
        <v>2.0186592461992432</v>
      </c>
      <c r="Y399" s="17">
        <v>-0.99999999999999456</v>
      </c>
      <c r="Z399" s="17">
        <v>-0.99999999999999456</v>
      </c>
      <c r="AA399" s="17">
        <v>40.84712173751732</v>
      </c>
      <c r="AB399" s="17">
        <v>0.13792059630554471</v>
      </c>
      <c r="AC399" s="17">
        <v>0.17233502827367772</v>
      </c>
      <c r="AD399" s="17">
        <v>7.0924947086469403E-2</v>
      </c>
      <c r="AE399" s="17">
        <v>19.059028583284601</v>
      </c>
      <c r="AF399" s="17">
        <v>0.8</v>
      </c>
      <c r="AG399" s="17">
        <v>-0.99999999999999456</v>
      </c>
      <c r="AH399" s="17">
        <v>-0.99999999999999456</v>
      </c>
      <c r="AI399" s="17">
        <v>8.8023419660415783E-3</v>
      </c>
      <c r="AJ399" s="17">
        <v>2.3958880189480378E-2</v>
      </c>
      <c r="AK399" s="17">
        <v>0.34117279158286462</v>
      </c>
      <c r="AL399" s="17">
        <v>1.5005525557933996E-2</v>
      </c>
      <c r="AM399" s="17">
        <v>-0.20240717547062043</v>
      </c>
      <c r="AN399" s="17">
        <v>-8.483544300351431E-2</v>
      </c>
      <c r="AO399" s="17">
        <v>-3.3543154288511872</v>
      </c>
      <c r="AP399" s="17">
        <v>-2.0458584472981878</v>
      </c>
      <c r="AQ399" s="17">
        <v>59.046448126153415</v>
      </c>
      <c r="AR399" s="17">
        <v>1.1649834698666364</v>
      </c>
      <c r="AS399" s="17">
        <v>2.6410147127736399</v>
      </c>
      <c r="AT399" s="17">
        <v>-0.99999999999999456</v>
      </c>
      <c r="AU399" s="17">
        <v>-0.99999999999999456</v>
      </c>
      <c r="AV399" s="17">
        <v>0.25886870221842351</v>
      </c>
      <c r="AW399" s="17">
        <v>81.135575158634865</v>
      </c>
      <c r="AX399" s="17">
        <v>83.70751001690374</v>
      </c>
      <c r="AY399" s="17">
        <v>7.8618162030362024E-2</v>
      </c>
      <c r="AZ399" s="17">
        <v>-34.921890774360534</v>
      </c>
      <c r="BA399" s="22">
        <v>1447.6706603819089</v>
      </c>
      <c r="CU399" t="e">
        <v>#N/A</v>
      </c>
      <c r="CV399" t="e">
        <v>#N/A</v>
      </c>
    </row>
    <row r="400" spans="1:100" x14ac:dyDescent="0.25">
      <c r="A400">
        <v>1157</v>
      </c>
      <c r="B400" t="s">
        <v>835</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836</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837</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838</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839</v>
      </c>
      <c r="C404" s="22">
        <v>3</v>
      </c>
      <c r="D404" s="17">
        <v>4.9859651037997121</v>
      </c>
      <c r="E404" s="17">
        <v>2.6080596640444074E-2</v>
      </c>
      <c r="F404" s="17">
        <v>0.49013470022598571</v>
      </c>
      <c r="G404" s="17">
        <v>0.49013470022598571</v>
      </c>
      <c r="H404" s="17">
        <v>5.6727028421630257E-2</v>
      </c>
      <c r="I404" s="17">
        <v>-1.205972525746946E-3</v>
      </c>
      <c r="J404" s="17">
        <v>3.331263353753001</v>
      </c>
      <c r="K404" s="17">
        <v>5.5521055895883326E-2</v>
      </c>
      <c r="L404" s="17">
        <v>-1</v>
      </c>
      <c r="M404" s="17">
        <v>-1</v>
      </c>
      <c r="N404" s="17">
        <v>1.110421117917666</v>
      </c>
      <c r="O404" s="17">
        <v>8.8073631577786937</v>
      </c>
      <c r="P404" s="17">
        <v>-1.4345763787583055</v>
      </c>
      <c r="Q404" s="17">
        <v>-1.9852296961991842</v>
      </c>
      <c r="R404" s="17">
        <v>-0.88985231807056064</v>
      </c>
      <c r="S404" s="17">
        <v>0.33333333333333337</v>
      </c>
      <c r="T404" s="17">
        <v>0.33333333333333337</v>
      </c>
      <c r="U404" s="17">
        <v>0.27621582004610734</v>
      </c>
      <c r="V404" s="17">
        <v>0.20260496759677366</v>
      </c>
      <c r="W404" s="17">
        <v>43.598655936546592</v>
      </c>
      <c r="X404" s="17">
        <v>2.9316386965358552</v>
      </c>
      <c r="Y404" s="17">
        <v>-1</v>
      </c>
      <c r="Z404" s="17">
        <v>-1</v>
      </c>
      <c r="AA404" s="17">
        <v>86.905857646004137</v>
      </c>
      <c r="AB404" s="17">
        <v>0.25364763994624562</v>
      </c>
      <c r="AC404" s="17">
        <v>0.3441277162664671</v>
      </c>
      <c r="AD404" s="17">
        <v>0.2861657243378497</v>
      </c>
      <c r="AE404" s="17">
        <v>44.19705402752809</v>
      </c>
      <c r="AF404" s="17">
        <v>0.9</v>
      </c>
      <c r="AG404" s="17">
        <v>-1</v>
      </c>
      <c r="AH404" s="17">
        <v>-1</v>
      </c>
      <c r="AI404" s="17">
        <v>5.0375366367577501E-2</v>
      </c>
      <c r="AJ404" s="17">
        <v>0.20260496759677366</v>
      </c>
      <c r="AK404" s="17">
        <v>6.1220107797414186E-2</v>
      </c>
      <c r="AL404" s="17">
        <v>6.4131043051577741E-2</v>
      </c>
      <c r="AM404" s="17">
        <v>-0.11523148108069621</v>
      </c>
      <c r="AN404" s="17">
        <v>-0.15771408910815812</v>
      </c>
      <c r="AO404" s="17">
        <v>-2.5746864880303346</v>
      </c>
      <c r="AP404" s="17">
        <v>-3.622197012446065</v>
      </c>
      <c r="AQ404" s="17">
        <v>46.929919290299594</v>
      </c>
      <c r="AR404" s="17">
        <v>1.1454874543095488</v>
      </c>
      <c r="AS404" s="17">
        <v>2.9871597524317401</v>
      </c>
      <c r="AT404" s="17">
        <v>-1</v>
      </c>
      <c r="AU404" s="17">
        <v>-1</v>
      </c>
      <c r="AV404" s="17">
        <v>-0.3997176178445766</v>
      </c>
      <c r="AW404" s="17">
        <v>92.09102379133688</v>
      </c>
      <c r="AX404" s="17">
        <v>113.35902787836574</v>
      </c>
      <c r="AY404" s="17">
        <v>-2.8497753676649744E-2</v>
      </c>
      <c r="AZ404" s="17">
        <v>-3.4493809817725083</v>
      </c>
      <c r="BA404" s="22">
        <v>1488.1589273346392</v>
      </c>
      <c r="CU404" t="e">
        <v>#N/A</v>
      </c>
      <c r="CV404" t="e">
        <v>#N/A</v>
      </c>
    </row>
    <row r="405" spans="1:100" x14ac:dyDescent="0.25">
      <c r="A405">
        <v>1168</v>
      </c>
      <c r="B405" t="s">
        <v>840</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1359.4323718108035</v>
      </c>
      <c r="CU405" t="e">
        <v>#N/A</v>
      </c>
      <c r="CV405" t="e">
        <v>#N/A</v>
      </c>
    </row>
    <row r="406" spans="1:100" x14ac:dyDescent="0.25">
      <c r="A406">
        <v>1178</v>
      </c>
      <c r="B406" t="s">
        <v>841</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842</v>
      </c>
      <c r="C407" s="22">
        <v>3</v>
      </c>
      <c r="D407" s="17">
        <v>4.860934892002172</v>
      </c>
      <c r="E407" s="17">
        <v>-3.3802880017195003E-2</v>
      </c>
      <c r="F407" s="17">
        <v>-0.10556111718302603</v>
      </c>
      <c r="G407" s="17">
        <v>-0.11406784532997889</v>
      </c>
      <c r="H407" s="17">
        <v>0.28563593875855697</v>
      </c>
      <c r="I407" s="17">
        <v>-2.3368297343512073E-2</v>
      </c>
      <c r="J407" s="17">
        <v>15.736058484902687</v>
      </c>
      <c r="K407" s="17">
        <v>0.26226764141504488</v>
      </c>
      <c r="L407" s="17">
        <v>-0.99999999999999845</v>
      </c>
      <c r="M407" s="17">
        <v>-0.99999999999999845</v>
      </c>
      <c r="N407" s="17">
        <v>5.2453528283008986</v>
      </c>
      <c r="O407" s="17">
        <v>20.482925531574899</v>
      </c>
      <c r="P407" s="17">
        <v>0.51939581244657196</v>
      </c>
      <c r="Q407" s="17">
        <v>0.76600798482786048</v>
      </c>
      <c r="R407" s="17">
        <v>0.3008575182547627</v>
      </c>
      <c r="S407" s="17">
        <v>0.33333333333333298</v>
      </c>
      <c r="T407" s="17">
        <v>0.33333333333333298</v>
      </c>
      <c r="U407" s="17">
        <v>0.32871485686204205</v>
      </c>
      <c r="V407" s="17">
        <v>-0.11307478382505345</v>
      </c>
      <c r="W407" s="17">
        <v>24.801563931544358</v>
      </c>
      <c r="X407" s="17">
        <v>1.0408097497494673</v>
      </c>
      <c r="Y407" s="17">
        <v>-0.99999999999999845</v>
      </c>
      <c r="Z407" s="17">
        <v>-0.99999999999999845</v>
      </c>
      <c r="AA407" s="17">
        <v>57.522651819657</v>
      </c>
      <c r="AB407" s="17">
        <v>0.13510729290550247</v>
      </c>
      <c r="AC407" s="17">
        <v>0.1472258865918897</v>
      </c>
      <c r="AD407" s="17">
        <v>0.36607142789976538</v>
      </c>
      <c r="AE407" s="17">
        <v>32.42023036985789</v>
      </c>
      <c r="AF407" s="17">
        <v>0.7857142857142857</v>
      </c>
      <c r="AG407" s="17">
        <v>-0.99999999999999845</v>
      </c>
      <c r="AH407" s="17">
        <v>-0.99999999999999845</v>
      </c>
      <c r="AI407" s="17">
        <v>-7.8628553119580117E-3</v>
      </c>
      <c r="AJ407" s="17">
        <v>-0.11307478382505345</v>
      </c>
      <c r="AK407" s="17">
        <v>3.4118829445173277E-2</v>
      </c>
      <c r="AL407" s="17">
        <v>-9.3021447770666191E-2</v>
      </c>
      <c r="AM407" s="17">
        <v>-1.5167261223327679E-2</v>
      </c>
      <c r="AN407" s="17">
        <v>-0.13390296130403417</v>
      </c>
      <c r="AO407" s="17">
        <v>-0.20858738335732538</v>
      </c>
      <c r="AP407" s="17">
        <v>-3.8126812714541853</v>
      </c>
      <c r="AQ407" s="17">
        <v>40.537622416447064</v>
      </c>
      <c r="AR407" s="17">
        <v>0.88230673970365392</v>
      </c>
      <c r="AS407" s="17">
        <v>1.3030773911645133</v>
      </c>
      <c r="AT407" s="17">
        <v>-0.99999999999999845</v>
      </c>
      <c r="AU407" s="17">
        <v>-0.99999999999999845</v>
      </c>
      <c r="AV407" s="17">
        <v>0.18678967292478371</v>
      </c>
      <c r="AW407" s="17">
        <v>74.192896079777668</v>
      </c>
      <c r="AX407" s="17">
        <v>62.728160591033173</v>
      </c>
      <c r="AY407" s="17">
        <v>-0.24783191574822902</v>
      </c>
      <c r="AZ407" s="17">
        <v>-37.560317678538489</v>
      </c>
      <c r="BA407" s="22">
        <v>1426.5835073485525</v>
      </c>
      <c r="CU407" t="e">
        <v>#N/A</v>
      </c>
      <c r="CV407" t="e">
        <v>#N/A</v>
      </c>
    </row>
    <row r="408" spans="1:100" x14ac:dyDescent="0.25">
      <c r="A408">
        <v>1189</v>
      </c>
      <c r="B408" t="s">
        <v>484</v>
      </c>
      <c r="C408" s="22">
        <v>3</v>
      </c>
      <c r="D408" s="17">
        <v>4.6955884395316225</v>
      </c>
      <c r="E408" s="17">
        <v>7.7224407935773579E-2</v>
      </c>
      <c r="F408" s="17">
        <v>3.4126547362576942</v>
      </c>
      <c r="G408" s="17">
        <v>3.4317678095556334</v>
      </c>
      <c r="H408" s="17">
        <v>0.20097508255201341</v>
      </c>
      <c r="I408" s="17">
        <v>0</v>
      </c>
      <c r="J408" s="17">
        <v>12.05850495312081</v>
      </c>
      <c r="K408" s="17">
        <v>0.20097508255201341</v>
      </c>
      <c r="L408" s="17">
        <v>-0.99999999999999833</v>
      </c>
      <c r="M408" s="17">
        <v>-0.99999999999999833</v>
      </c>
      <c r="N408" s="17">
        <v>4.0195016510402706</v>
      </c>
      <c r="O408" s="17">
        <v>20.185861202208059</v>
      </c>
      <c r="P408" s="17">
        <v>-4.4347138247498369E-3</v>
      </c>
      <c r="Q408" s="17">
        <v>0.66166874826273026</v>
      </c>
      <c r="R408" s="17">
        <v>0.29204439324493853</v>
      </c>
      <c r="S408" s="17">
        <v>0.33333333333333282</v>
      </c>
      <c r="T408" s="17">
        <v>0.33333333333333282</v>
      </c>
      <c r="U408" s="17">
        <v>0.33107193199004781</v>
      </c>
      <c r="V408" s="17">
        <v>0.27556540100405519</v>
      </c>
      <c r="W408" s="17">
        <v>42.893156684350238</v>
      </c>
      <c r="X408" s="17">
        <v>3.4433717180991752</v>
      </c>
      <c r="Y408" s="17">
        <v>-0.99999999999999833</v>
      </c>
      <c r="Z408" s="17">
        <v>-0.99999999999999833</v>
      </c>
      <c r="AA408" s="17">
        <v>72.975017205611636</v>
      </c>
      <c r="AB408" s="17">
        <v>0.19317986956667305</v>
      </c>
      <c r="AC408" s="17">
        <v>0.19278262835385718</v>
      </c>
      <c r="AD408" s="17">
        <v>0.20983382463979963</v>
      </c>
      <c r="AE408" s="17">
        <v>29.78981612801649</v>
      </c>
      <c r="AF408" s="17">
        <v>0.73333333333333328</v>
      </c>
      <c r="AG408" s="17">
        <v>-0.99999999999999833</v>
      </c>
      <c r="AH408" s="17">
        <v>-0.99999999999999833</v>
      </c>
      <c r="AI408" s="17">
        <v>-2.4162176329076947E-2</v>
      </c>
      <c r="AJ408" s="17">
        <v>0.27556540100405519</v>
      </c>
      <c r="AK408" s="17">
        <v>7.5089113564637183E-2</v>
      </c>
      <c r="AL408" s="17">
        <v>7.4050114627943253E-2</v>
      </c>
      <c r="AM408" s="17">
        <v>0.23962327045844417</v>
      </c>
      <c r="AN408" s="17">
        <v>1.1025214658309315E-3</v>
      </c>
      <c r="AO408" s="17">
        <v>6.3660273292842886</v>
      </c>
      <c r="AP408" s="17">
        <v>0.39781360978548985</v>
      </c>
      <c r="AQ408" s="17">
        <v>54.951661637471034</v>
      </c>
      <c r="AR408" s="17">
        <v>1.273303999660768</v>
      </c>
      <c r="AS408" s="17">
        <v>3.6443468006511872</v>
      </c>
      <c r="AT408" s="17">
        <v>-0.99999999999999833</v>
      </c>
      <c r="AU408" s="17">
        <v>-0.99999999999999833</v>
      </c>
      <c r="AV408" s="17">
        <v>3.7238122028005711</v>
      </c>
      <c r="AW408" s="17">
        <v>93.558692017605196</v>
      </c>
      <c r="AX408" s="17">
        <v>120.63198859142921</v>
      </c>
      <c r="AY408" s="17">
        <v>0.17195369595373644</v>
      </c>
      <c r="AZ408" s="17">
        <v>-4.0252487361403499</v>
      </c>
      <c r="BA408" s="22">
        <v>1479.0534776072991</v>
      </c>
      <c r="CU408" t="e">
        <v>#N/A</v>
      </c>
      <c r="CV408" t="e">
        <v>#N/A</v>
      </c>
    </row>
    <row r="409" spans="1:100" x14ac:dyDescent="0.25">
      <c r="A409">
        <v>1197</v>
      </c>
      <c r="B409" t="s">
        <v>843</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844</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845</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846</v>
      </c>
      <c r="C412" s="22">
        <v>3</v>
      </c>
      <c r="D412" s="17">
        <v>3.6447460549932158</v>
      </c>
      <c r="E412" s="17">
        <v>0</v>
      </c>
      <c r="F412" s="17">
        <v>0.10050058747383304</v>
      </c>
      <c r="G412" s="17">
        <v>0.10050058747383304</v>
      </c>
      <c r="H412" s="17">
        <v>0.27552462374983899</v>
      </c>
      <c r="I412" s="17">
        <v>0</v>
      </c>
      <c r="J412" s="17">
        <v>16.531477424990339</v>
      </c>
      <c r="K412" s="17">
        <v>0.27552462374983899</v>
      </c>
      <c r="L412" s="17">
        <v>-1.0000000000000009</v>
      </c>
      <c r="M412" s="17">
        <v>-1.0000000000000009</v>
      </c>
      <c r="N412" s="17">
        <v>5.5104924749967799</v>
      </c>
      <c r="O412" s="17">
        <v>20.27672406745738</v>
      </c>
      <c r="P412" s="17">
        <v>-1.9817201543893317</v>
      </c>
      <c r="Q412" s="17">
        <v>-1.5911455181716645</v>
      </c>
      <c r="R412" s="17">
        <v>-0.7045316747478283</v>
      </c>
      <c r="S412" s="17">
        <v>0.33333333333333337</v>
      </c>
      <c r="T412" s="17">
        <v>0.26640994986889432</v>
      </c>
      <c r="U412" s="17">
        <v>4.5333909238434222E-2</v>
      </c>
      <c r="V412" s="17">
        <v>-7.7979890301983906E-2</v>
      </c>
      <c r="W412" s="17">
        <v>11.662907135553578</v>
      </c>
      <c r="X412" s="17">
        <v>-4.0772737315489527E-2</v>
      </c>
      <c r="Y412" s="17">
        <v>-1.0000000000000009</v>
      </c>
      <c r="Z412" s="17">
        <v>-1.0000000000000009</v>
      </c>
      <c r="AA412" s="17">
        <v>43.106158539748492</v>
      </c>
      <c r="AB412" s="17">
        <v>0.13048495952319916</v>
      </c>
      <c r="AC412" s="17">
        <v>0.37571371608882187</v>
      </c>
      <c r="AD412" s="17">
        <v>0.13675698596683386</v>
      </c>
      <c r="AE412" s="17">
        <v>32.147783078942759</v>
      </c>
      <c r="AF412" s="17">
        <v>0.63636363636363635</v>
      </c>
      <c r="AG412" s="17">
        <v>-1.0000000000000009</v>
      </c>
      <c r="AH412" s="17">
        <v>-1.0000000000000009</v>
      </c>
      <c r="AI412" s="17">
        <v>-1.9615810078597584E-2</v>
      </c>
      <c r="AJ412" s="17">
        <v>-7.7979890301983906E-2</v>
      </c>
      <c r="AK412" s="17">
        <v>-0.2152690282951171</v>
      </c>
      <c r="AL412" s="17">
        <v>4.3999774011974462E-2</v>
      </c>
      <c r="AM412" s="17">
        <v>6.3652741403925406E-2</v>
      </c>
      <c r="AN412" s="17">
        <v>3.965274882038608E-2</v>
      </c>
      <c r="AO412" s="17">
        <v>0.51497339362254979</v>
      </c>
      <c r="AP412" s="17">
        <v>1.2113175905695246</v>
      </c>
      <c r="AQ412" s="17">
        <v>28.194384560543888</v>
      </c>
      <c r="AR412" s="17">
        <v>0.56709730213867826</v>
      </c>
      <c r="AS412" s="17">
        <v>0.2347518864343493</v>
      </c>
      <c r="AT412" s="17">
        <v>-1.0000000000000009</v>
      </c>
      <c r="AU412" s="17">
        <v>-1.0000000000000009</v>
      </c>
      <c r="AV412" s="17">
        <v>-0.60403108727399457</v>
      </c>
      <c r="AW412" s="17">
        <v>64.594200197775379</v>
      </c>
      <c r="AX412" s="17">
        <v>56.403894966005048</v>
      </c>
      <c r="AY412" s="17">
        <v>0.32608184345660168</v>
      </c>
      <c r="AZ412" s="17">
        <v>5.6011637293057683</v>
      </c>
      <c r="BA412" s="22">
        <v>1415.8880278640936</v>
      </c>
      <c r="CU412" t="e">
        <v>#N/A</v>
      </c>
      <c r="CV412" t="e">
        <v>#N/A</v>
      </c>
    </row>
    <row r="413" spans="1:100" x14ac:dyDescent="0.25">
      <c r="A413">
        <v>1218</v>
      </c>
      <c r="B413" t="s">
        <v>847</v>
      </c>
      <c r="C413" s="22">
        <v>3</v>
      </c>
      <c r="D413" s="17">
        <v>5.0817419801033541</v>
      </c>
      <c r="E413" s="17">
        <v>0</v>
      </c>
      <c r="F413" s="17">
        <v>0.84982355630026751</v>
      </c>
      <c r="G413" s="17">
        <v>0.84982355630026751</v>
      </c>
      <c r="H413" s="17">
        <v>1.2747018992665395E-2</v>
      </c>
      <c r="I413" s="17">
        <v>4.6675155638249838E-3</v>
      </c>
      <c r="J413" s="17">
        <v>1.0448720733894195</v>
      </c>
      <c r="K413" s="17">
        <v>1.7414534556490384E-2</v>
      </c>
      <c r="L413" s="17">
        <v>-1.0000000000000002</v>
      </c>
      <c r="M413" s="17">
        <v>-1.0000000000000002</v>
      </c>
      <c r="N413" s="17">
        <v>0.34829069112980726</v>
      </c>
      <c r="O413" s="17">
        <v>6.9764376097930416</v>
      </c>
      <c r="P413" s="17">
        <v>-0.13653199608505634</v>
      </c>
      <c r="Q413" s="17">
        <v>-0.17895793125873574</v>
      </c>
      <c r="R413" s="17">
        <v>-0.20186027911122847</v>
      </c>
      <c r="S413" s="17">
        <v>0.33333333333333376</v>
      </c>
      <c r="T413" s="17">
        <v>0.33333333333333376</v>
      </c>
      <c r="U413" s="17">
        <v>0.37899466353708816</v>
      </c>
      <c r="V413" s="17">
        <v>-0.3345726016508454</v>
      </c>
      <c r="W413" s="17">
        <v>27.746967759856755</v>
      </c>
      <c r="X413" s="17">
        <v>0.15779517635345502</v>
      </c>
      <c r="Y413" s="17">
        <v>-1.0000000000000002</v>
      </c>
      <c r="Z413" s="17">
        <v>-1.0000000000000002</v>
      </c>
      <c r="AA413" s="17">
        <v>46.121013939587066</v>
      </c>
      <c r="AB413" s="17">
        <v>0.14007471249478498</v>
      </c>
      <c r="AC413" s="17">
        <v>5.351864128165764E-2</v>
      </c>
      <c r="AD413" s="17">
        <v>0.17792477540038854</v>
      </c>
      <c r="AE413" s="17">
        <v>18.575906458841551</v>
      </c>
      <c r="AF413" s="17">
        <v>0.83333333333333337</v>
      </c>
      <c r="AG413" s="17">
        <v>-1.0000000000000002</v>
      </c>
      <c r="AH413" s="17">
        <v>-1.0000000000000002</v>
      </c>
      <c r="AI413" s="17">
        <v>-1.0482784210243052E-2</v>
      </c>
      <c r="AJ413" s="17">
        <v>-0.3345726016508454</v>
      </c>
      <c r="AK413" s="17">
        <v>0.53509030985454886</v>
      </c>
      <c r="AL413" s="17">
        <v>5.0076343737387445E-2</v>
      </c>
      <c r="AM413" s="17">
        <v>0.31760974019510974</v>
      </c>
      <c r="AN413" s="17">
        <v>-9.596452944215203E-2</v>
      </c>
      <c r="AO413" s="17">
        <v>10.615695054150487</v>
      </c>
      <c r="AP413" s="17">
        <v>-2.1487315173668629</v>
      </c>
      <c r="AQ413" s="17">
        <v>28.791839833246197</v>
      </c>
      <c r="AR413" s="17">
        <v>0.71108872855290872</v>
      </c>
      <c r="AS413" s="17">
        <v>0.1752097109099455</v>
      </c>
      <c r="AT413" s="17">
        <v>-1.0000000000000002</v>
      </c>
      <c r="AU413" s="17">
        <v>-1.0000000000000002</v>
      </c>
      <c r="AV413" s="17">
        <v>0.6479632771890399</v>
      </c>
      <c r="AW413" s="17">
        <v>50.94872003201332</v>
      </c>
      <c r="AX413" s="17">
        <v>17.281804182723874</v>
      </c>
      <c r="AY413" s="17">
        <v>-0.12032339755156772</v>
      </c>
      <c r="AZ413" s="17">
        <v>-56.026119462805667</v>
      </c>
      <c r="BA413" s="22">
        <v>1410.8346735714799</v>
      </c>
      <c r="CU413" t="e">
        <v>#N/A</v>
      </c>
      <c r="CV413" t="e">
        <v>#N/A</v>
      </c>
    </row>
    <row r="414" spans="1:100" x14ac:dyDescent="0.25">
      <c r="A414">
        <v>1225</v>
      </c>
      <c r="B414" t="s">
        <v>848</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1410.9435131534403</v>
      </c>
      <c r="CU414" t="e">
        <v>#N/A</v>
      </c>
      <c r="CV414" t="e">
        <v>#N/A</v>
      </c>
    </row>
    <row r="415" spans="1:100" x14ac:dyDescent="0.25">
      <c r="A415">
        <v>1228</v>
      </c>
      <c r="B415" t="s">
        <v>849</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1368.5243316710255</v>
      </c>
      <c r="CU415" t="e">
        <v>#N/A</v>
      </c>
      <c r="CV415" t="e">
        <v>#N/A</v>
      </c>
    </row>
    <row r="416" spans="1:100" x14ac:dyDescent="0.25">
      <c r="A416">
        <v>1230</v>
      </c>
      <c r="B416" t="s">
        <v>850</v>
      </c>
      <c r="C416" s="22">
        <v>3</v>
      </c>
      <c r="D416" s="17">
        <v>4.4632122708906543</v>
      </c>
      <c r="E416" s="17">
        <v>4.9520403783190337E-4</v>
      </c>
      <c r="F416" s="17">
        <v>3.5598442750321146E-2</v>
      </c>
      <c r="G416" s="17">
        <v>3.5598442750321146E-2</v>
      </c>
      <c r="H416" s="17">
        <v>9.8083855291531963E-2</v>
      </c>
      <c r="I416" s="17">
        <v>0</v>
      </c>
      <c r="J416" s="17">
        <v>5.8850313174919187</v>
      </c>
      <c r="K416" s="17">
        <v>9.8083855291531963E-2</v>
      </c>
      <c r="L416" s="17">
        <v>-1.0000000000000007</v>
      </c>
      <c r="M416" s="17">
        <v>-1.0000000000000007</v>
      </c>
      <c r="N416" s="17">
        <v>1.9616771058306395</v>
      </c>
      <c r="O416" s="17">
        <v>10.383842031132895</v>
      </c>
      <c r="P416" s="17">
        <v>-0.29515907221419901</v>
      </c>
      <c r="Q416" s="17">
        <v>-1.7863593331446281</v>
      </c>
      <c r="R416" s="17">
        <v>-0.57532818233081229</v>
      </c>
      <c r="S416" s="17">
        <v>0.33333333333333337</v>
      </c>
      <c r="T416" s="17">
        <v>0.29826024096854653</v>
      </c>
      <c r="U416" s="17">
        <v>4.2736167767065375E-2</v>
      </c>
      <c r="V416" s="17">
        <v>1.4748693547555272E-3</v>
      </c>
      <c r="W416" s="17">
        <v>23.10883024528675</v>
      </c>
      <c r="X416" s="17">
        <v>0.68656524453691414</v>
      </c>
      <c r="Y416" s="17">
        <v>-1.0000000000000007</v>
      </c>
      <c r="Z416" s="17">
        <v>-1.0000000000000007</v>
      </c>
      <c r="AA416" s="17">
        <v>0.61813974251421477</v>
      </c>
      <c r="AB416" s="17">
        <v>-0.1586008438939302</v>
      </c>
      <c r="AC416" s="17">
        <v>-7.2434575625497544E-2</v>
      </c>
      <c r="AD416" s="17">
        <v>-0.20727182688940665</v>
      </c>
      <c r="AE416" s="17">
        <v>-21.915362320441712</v>
      </c>
      <c r="AF416" s="17">
        <v>0</v>
      </c>
      <c r="AG416" s="17">
        <v>-1.0000000000000007</v>
      </c>
      <c r="AH416" s="17">
        <v>-1.0000000000000007</v>
      </c>
      <c r="AI416" s="17">
        <v>1.9995480118763969E-3</v>
      </c>
      <c r="AJ416" s="17">
        <v>1.4748693547555272E-3</v>
      </c>
      <c r="AK416" s="17">
        <v>0.62078991244259141</v>
      </c>
      <c r="AL416" s="17">
        <v>0.42909125038882534</v>
      </c>
      <c r="AM416" s="17">
        <v>1.1048765602130337</v>
      </c>
      <c r="AN416" s="17">
        <v>0.13774739156176427</v>
      </c>
      <c r="AO416" s="17">
        <v>30.725863567538806</v>
      </c>
      <c r="AP416" s="17">
        <v>5.5891410409882347</v>
      </c>
      <c r="AQ416" s="17">
        <v>28.993861562778672</v>
      </c>
      <c r="AR416" s="17">
        <v>0.67580461142370074</v>
      </c>
      <c r="AS416" s="17">
        <v>0.78464909982844611</v>
      </c>
      <c r="AT416" s="17">
        <v>-1.0000000000000007</v>
      </c>
      <c r="AU416" s="17">
        <v>-1.0000000000000007</v>
      </c>
      <c r="AV416" s="17">
        <v>-0.53972973958049164</v>
      </c>
      <c r="AW416" s="17">
        <v>16.591122814635359</v>
      </c>
      <c r="AX416" s="17">
        <v>16.778600710348432</v>
      </c>
      <c r="AY416" s="17">
        <v>-6.5984547576123306E-2</v>
      </c>
      <c r="AZ416" s="17">
        <v>-68.140415108219216</v>
      </c>
      <c r="BA416" s="22">
        <v>1314.7525224071462</v>
      </c>
      <c r="CU416" t="e">
        <v>#N/A</v>
      </c>
      <c r="CV416" t="e">
        <v>#N/A</v>
      </c>
    </row>
    <row r="417" spans="1:100" x14ac:dyDescent="0.25">
      <c r="A417">
        <v>1241</v>
      </c>
      <c r="B417" t="s">
        <v>851</v>
      </c>
      <c r="C417" s="22">
        <v>3</v>
      </c>
      <c r="D417" s="17">
        <v>5.271616543007493</v>
      </c>
      <c r="E417" s="17">
        <v>-0.13963467121345985</v>
      </c>
      <c r="F417" s="17">
        <v>2.1427705234049559</v>
      </c>
      <c r="G417" s="17">
        <v>2.104607394577191</v>
      </c>
      <c r="H417" s="17">
        <v>0.29227812150678201</v>
      </c>
      <c r="I417" s="17">
        <v>-9.0351005867345298E-3</v>
      </c>
      <c r="J417" s="17">
        <v>16.994581255202839</v>
      </c>
      <c r="K417" s="17">
        <v>0.28324302092004738</v>
      </c>
      <c r="L417" s="17">
        <v>-0.99999999999999933</v>
      </c>
      <c r="M417" s="17">
        <v>-0.99999999999999933</v>
      </c>
      <c r="N417" s="17">
        <v>5.6648604184009423</v>
      </c>
      <c r="O417" s="17">
        <v>24.370805192787508</v>
      </c>
      <c r="P417" s="17">
        <v>-0.55935636406533207</v>
      </c>
      <c r="Q417" s="17">
        <v>1.6349743973979467</v>
      </c>
      <c r="R417" s="17">
        <v>0.27446572073570724</v>
      </c>
      <c r="S417" s="17">
        <v>0.33333333333333348</v>
      </c>
      <c r="T417" s="17">
        <v>0.24036419843722848</v>
      </c>
      <c r="U417" s="17">
        <v>0.27192010638974506</v>
      </c>
      <c r="V417" s="17">
        <v>0.26417474432965138</v>
      </c>
      <c r="W417" s="17">
        <v>33.061974462796428</v>
      </c>
      <c r="X417" s="17">
        <v>2.8702142674912983</v>
      </c>
      <c r="Y417" s="17">
        <v>-0.99999999999999933</v>
      </c>
      <c r="Z417" s="17">
        <v>-0.99999999999999933</v>
      </c>
      <c r="AA417" s="17">
        <v>68.912870035484644</v>
      </c>
      <c r="AB417" s="17">
        <v>0.28786948218994324</v>
      </c>
      <c r="AC417" s="17">
        <v>0.14914218884136918</v>
      </c>
      <c r="AD417" s="17">
        <v>0.27451692600773792</v>
      </c>
      <c r="AE417" s="17">
        <v>35.576429851952447</v>
      </c>
      <c r="AF417" s="17">
        <v>0.8125</v>
      </c>
      <c r="AG417" s="17">
        <v>-0.99999999999999933</v>
      </c>
      <c r="AH417" s="17">
        <v>-0.99999999999999933</v>
      </c>
      <c r="AI417" s="17">
        <v>-4.6553725240225989E-2</v>
      </c>
      <c r="AJ417" s="17">
        <v>0.26417474432965138</v>
      </c>
      <c r="AK417" s="17">
        <v>-5.49908544502207E-2</v>
      </c>
      <c r="AL417" s="17">
        <v>-2.9279192487819294E-2</v>
      </c>
      <c r="AM417" s="17">
        <v>-0.17851804702808771</v>
      </c>
      <c r="AN417" s="17">
        <v>-0.12654765538590956</v>
      </c>
      <c r="AO417" s="17">
        <v>-4.7379054479532963</v>
      </c>
      <c r="AP417" s="17">
        <v>-3.3100873470868351</v>
      </c>
      <c r="AQ417" s="17">
        <v>50.056555717999252</v>
      </c>
      <c r="AR417" s="17">
        <v>1.1097923824899578</v>
      </c>
      <c r="AS417" s="17">
        <v>3.1534572884113459</v>
      </c>
      <c r="AT417" s="17">
        <v>-0.99999999999999933</v>
      </c>
      <c r="AU417" s="17">
        <v>-0.99999999999999933</v>
      </c>
      <c r="AV417" s="17">
        <v>2.3790731153128979</v>
      </c>
      <c r="AW417" s="17">
        <v>89.973587881185367</v>
      </c>
      <c r="AX417" s="17">
        <v>115.45998780934586</v>
      </c>
      <c r="AY417" s="17">
        <v>6.2048823287425774E-2</v>
      </c>
      <c r="AZ417" s="17">
        <v>-34.4608462043362</v>
      </c>
      <c r="BA417" s="22">
        <v>1526.6272269731085</v>
      </c>
      <c r="CU417" t="e">
        <v>#N/A</v>
      </c>
      <c r="CV417" t="e">
        <v>#N/A</v>
      </c>
    </row>
    <row r="418" spans="1:100" x14ac:dyDescent="0.25">
      <c r="A418">
        <v>1243</v>
      </c>
      <c r="B418" t="s">
        <v>852</v>
      </c>
      <c r="C418" s="22">
        <v>3</v>
      </c>
      <c r="D418" s="17">
        <v>5.1319204651556927</v>
      </c>
      <c r="E418" s="17">
        <v>2.5663721389505276E-2</v>
      </c>
      <c r="F418" s="17">
        <v>0.98695891501411326</v>
      </c>
      <c r="G418" s="17">
        <v>0.99275066007383461</v>
      </c>
      <c r="H418" s="17">
        <v>0.38577660472222108</v>
      </c>
      <c r="I418" s="17">
        <v>0</v>
      </c>
      <c r="J418" s="17">
        <v>23.146596283333267</v>
      </c>
      <c r="K418" s="17">
        <v>0.38577660472222108</v>
      </c>
      <c r="L418" s="17">
        <v>-1.0000000000000011</v>
      </c>
      <c r="M418" s="17">
        <v>-1.0000000000000011</v>
      </c>
      <c r="N418" s="17">
        <v>7.7155320944444261</v>
      </c>
      <c r="O418" s="17">
        <v>29.2712674085628</v>
      </c>
      <c r="P418" s="17">
        <v>-2.634470468602881E-2</v>
      </c>
      <c r="Q418" s="17">
        <v>1.8472976061620856</v>
      </c>
      <c r="R418" s="17">
        <v>0.57046035599200318</v>
      </c>
      <c r="S418" s="17">
        <v>0.33333333333333354</v>
      </c>
      <c r="T418" s="17">
        <v>0.33333333333333354</v>
      </c>
      <c r="U418" s="17">
        <v>0.33815201739860562</v>
      </c>
      <c r="V418" s="17">
        <v>-0.23450552653072937</v>
      </c>
      <c r="W418" s="17">
        <v>15.381462112492871</v>
      </c>
      <c r="X418" s="17">
        <v>0.22646497235449181</v>
      </c>
      <c r="Y418" s="17">
        <v>-1.0000000000000011</v>
      </c>
      <c r="Z418" s="17">
        <v>-1.0000000000000011</v>
      </c>
      <c r="AA418" s="17">
        <v>55.661417737843252</v>
      </c>
      <c r="AB418" s="17">
        <v>0.13542595768152141</v>
      </c>
      <c r="AC418" s="17">
        <v>0.39263325728721765</v>
      </c>
      <c r="AD418" s="17">
        <v>0.26613069041842813</v>
      </c>
      <c r="AE418" s="17">
        <v>39.709495269358378</v>
      </c>
      <c r="AF418" s="17">
        <v>0.75</v>
      </c>
      <c r="AG418" s="17">
        <v>-1.0000000000000011</v>
      </c>
      <c r="AH418" s="17">
        <v>-1.0000000000000011</v>
      </c>
      <c r="AI418" s="17">
        <v>-6.7931250351626338E-3</v>
      </c>
      <c r="AJ418" s="17">
        <v>-0.23450552653072937</v>
      </c>
      <c r="AK418" s="17">
        <v>0.10761014591601745</v>
      </c>
      <c r="AL418" s="17">
        <v>5.9207213605745816E-2</v>
      </c>
      <c r="AM418" s="17">
        <v>-9.1199327665632435E-2</v>
      </c>
      <c r="AN418" s="17">
        <v>0.28237016120721103</v>
      </c>
      <c r="AO418" s="17">
        <v>-1.7419324620607237</v>
      </c>
      <c r="AP418" s="17">
        <v>7.3552900982090046</v>
      </c>
      <c r="AQ418" s="17">
        <v>38.528058395826143</v>
      </c>
      <c r="AR418" s="17">
        <v>0.77031315753454277</v>
      </c>
      <c r="AS418" s="17">
        <v>0.61224157707671256</v>
      </c>
      <c r="AT418" s="17">
        <v>-1.0000000000000011</v>
      </c>
      <c r="AU418" s="17">
        <v>-1.0000000000000011</v>
      </c>
      <c r="AV418" s="17">
        <v>1.563211016065837</v>
      </c>
      <c r="AW418" s="17">
        <v>92.287975244615069</v>
      </c>
      <c r="AX418" s="17">
        <v>68.701560090838896</v>
      </c>
      <c r="AY418" s="17">
        <v>-1.1481277191083709E-2</v>
      </c>
      <c r="AZ418" s="17">
        <v>-6.8950650604628514</v>
      </c>
      <c r="BA418" s="22">
        <v>1467.0291837091038</v>
      </c>
      <c r="CU418" t="e">
        <v>#N/A</v>
      </c>
      <c r="CV418" t="e">
        <v>#N/A</v>
      </c>
    </row>
    <row r="419" spans="1:100" x14ac:dyDescent="0.25">
      <c r="A419">
        <v>1245</v>
      </c>
      <c r="B419" t="s">
        <v>853</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854</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855</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1403.2049804721712</v>
      </c>
      <c r="CU421" t="e">
        <v>#N/A</v>
      </c>
      <c r="CV421" t="e">
        <v>#N/A</v>
      </c>
    </row>
    <row r="422" spans="1:100" x14ac:dyDescent="0.25">
      <c r="A422">
        <v>1248</v>
      </c>
      <c r="B422" t="s">
        <v>856</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1436.6745598617943</v>
      </c>
      <c r="CU422" t="e">
        <v>#N/A</v>
      </c>
      <c r="CV422" t="e">
        <v>#N/A</v>
      </c>
    </row>
    <row r="423" spans="1:100" x14ac:dyDescent="0.25">
      <c r="A423">
        <v>1250</v>
      </c>
      <c r="B423" t="s">
        <v>857</v>
      </c>
      <c r="C423" s="22">
        <v>3</v>
      </c>
      <c r="D423" s="17">
        <v>5.312934375125014</v>
      </c>
      <c r="E423" s="17">
        <v>-1.5486913521551626E-2</v>
      </c>
      <c r="F423" s="17">
        <v>0.87914462336832033</v>
      </c>
      <c r="G423" s="17">
        <v>0.85685250933480528</v>
      </c>
      <c r="H423" s="17">
        <v>0.37826735770741376</v>
      </c>
      <c r="I423" s="17">
        <v>-1.2075537042500667E-2</v>
      </c>
      <c r="J423" s="17">
        <v>21.971509239894786</v>
      </c>
      <c r="K423" s="17">
        <v>0.36619182066491307</v>
      </c>
      <c r="L423" s="17">
        <v>-1.0000000000000002</v>
      </c>
      <c r="M423" s="17">
        <v>-1.0000000000000002</v>
      </c>
      <c r="N423" s="17">
        <v>7.3238364132982605</v>
      </c>
      <c r="O423" s="17">
        <v>28.141296124354589</v>
      </c>
      <c r="P423" s="17">
        <v>3.6867036038533432E-2</v>
      </c>
      <c r="Q423" s="17">
        <v>0.72730810112906541</v>
      </c>
      <c r="R423" s="17">
        <v>0.28059245886205264</v>
      </c>
      <c r="S423" s="17">
        <v>0.33333333333333343</v>
      </c>
      <c r="T423" s="17">
        <v>0.33333333333333343</v>
      </c>
      <c r="U423" s="17">
        <v>0.32506841804513892</v>
      </c>
      <c r="V423" s="17">
        <v>5.5944995355723896E-3</v>
      </c>
      <c r="W423" s="17">
        <v>25.245510543298593</v>
      </c>
      <c r="X423" s="17">
        <v>1.6343155153957432</v>
      </c>
      <c r="Y423" s="17">
        <v>-1.0000000000000002</v>
      </c>
      <c r="Z423" s="17">
        <v>-1.0000000000000002</v>
      </c>
      <c r="AA423" s="17">
        <v>85.679368836898789</v>
      </c>
      <c r="AB423" s="17">
        <v>0.28616979526738606</v>
      </c>
      <c r="AC423" s="17">
        <v>0.46562178428795348</v>
      </c>
      <c r="AD423" s="17">
        <v>0.45127373713942304</v>
      </c>
      <c r="AE423" s="17">
        <v>60.1532658347381</v>
      </c>
      <c r="AF423" s="17">
        <v>1</v>
      </c>
      <c r="AG423" s="17">
        <v>-1.0000000000000002</v>
      </c>
      <c r="AH423" s="17">
        <v>-1.0000000000000002</v>
      </c>
      <c r="AI423" s="17">
        <v>-1.2339924984600473E-2</v>
      </c>
      <c r="AJ423" s="17">
        <v>5.5944995355723896E-3</v>
      </c>
      <c r="AK423" s="17">
        <v>0.12610404046691104</v>
      </c>
      <c r="AL423" s="17">
        <v>-6.4853028499735108E-2</v>
      </c>
      <c r="AM423" s="17">
        <v>0.18715925407761652</v>
      </c>
      <c r="AN423" s="17">
        <v>7.6697425673399822E-2</v>
      </c>
      <c r="AO423" s="17">
        <v>5.3095015542749682</v>
      </c>
      <c r="AP423" s="17">
        <v>1.5931704993363218</v>
      </c>
      <c r="AQ423" s="17">
        <v>47.217019783193358</v>
      </c>
      <c r="AR423" s="17">
        <v>0.99732958424737772</v>
      </c>
      <c r="AS423" s="17">
        <v>2.000507336060656</v>
      </c>
      <c r="AT423" s="17">
        <v>-1.0000000000000002</v>
      </c>
      <c r="AU423" s="17">
        <v>-1.0000000000000002</v>
      </c>
      <c r="AV423" s="17">
        <v>1.1374449681968595</v>
      </c>
      <c r="AW423" s="17">
        <v>115.41383546058974</v>
      </c>
      <c r="AX423" s="17">
        <v>115.72648691445492</v>
      </c>
      <c r="AY423" s="17">
        <v>0.24864667608324137</v>
      </c>
      <c r="AZ423" s="17">
        <v>-2.5989983567123218</v>
      </c>
      <c r="BA423" s="22">
        <v>1466.1338656576754</v>
      </c>
      <c r="CU423" t="e">
        <v>#N/A</v>
      </c>
      <c r="CV423" t="e">
        <v>#N/A</v>
      </c>
    </row>
    <row r="424" spans="1:100" x14ac:dyDescent="0.25">
      <c r="A424">
        <v>1251</v>
      </c>
      <c r="B424" t="s">
        <v>858</v>
      </c>
      <c r="C424" s="22">
        <v>3</v>
      </c>
      <c r="D424" s="17">
        <v>3.7817726993052623</v>
      </c>
      <c r="E424" s="17">
        <v>-2.5656307197440421E-2</v>
      </c>
      <c r="F424" s="17">
        <v>5.0737611329877176E-2</v>
      </c>
      <c r="G424" s="17">
        <v>5.0737611329877176E-2</v>
      </c>
      <c r="H424" s="17">
        <v>1.5980718716400402E-2</v>
      </c>
      <c r="I424" s="17">
        <v>0</v>
      </c>
      <c r="J424" s="17">
        <v>0.95884312298402485</v>
      </c>
      <c r="K424" s="17">
        <v>1.5980718716400402E-2</v>
      </c>
      <c r="L424" s="17">
        <v>-0.99999999999999911</v>
      </c>
      <c r="M424" s="17">
        <v>-0.99999999999999911</v>
      </c>
      <c r="N424" s="17">
        <v>0.31961437432800843</v>
      </c>
      <c r="O424" s="17">
        <v>4.7913534336191681</v>
      </c>
      <c r="P424" s="17">
        <v>9.5279642850296109E-3</v>
      </c>
      <c r="Q424" s="17">
        <v>-2.0359113540522924</v>
      </c>
      <c r="R424" s="17">
        <v>-0.75745725815257814</v>
      </c>
      <c r="S424" s="17">
        <v>0.33333333333333304</v>
      </c>
      <c r="T424" s="17">
        <v>0.23457617676196407</v>
      </c>
      <c r="U424" s="17">
        <v>0.11909240474509894</v>
      </c>
      <c r="V424" s="17">
        <v>7.760922364916592E-2</v>
      </c>
      <c r="W424" s="17">
        <v>29.945216790926459</v>
      </c>
      <c r="X424" s="17">
        <v>1.518813570946314</v>
      </c>
      <c r="Y424" s="17">
        <v>-0.99999999999999911</v>
      </c>
      <c r="Z424" s="17">
        <v>-0.99999999999999911</v>
      </c>
      <c r="AA424" s="17">
        <v>91.149128863370791</v>
      </c>
      <c r="AB424" s="17">
        <v>0.27140766647419151</v>
      </c>
      <c r="AC424" s="17">
        <v>0.47967617718513944</v>
      </c>
      <c r="AD424" s="17">
        <v>0.48814354295260792</v>
      </c>
      <c r="AE424" s="17">
        <v>61.961369330596938</v>
      </c>
      <c r="AF424" s="17">
        <v>0.61538461538461542</v>
      </c>
      <c r="AG424" s="17">
        <v>-0.99999999999999911</v>
      </c>
      <c r="AH424" s="17">
        <v>-0.99999999999999911</v>
      </c>
      <c r="AI424" s="17">
        <v>-1.4663898724617867E-2</v>
      </c>
      <c r="AJ424" s="17">
        <v>7.760922364916592E-2</v>
      </c>
      <c r="AK424" s="17">
        <v>-0.37889546352881875</v>
      </c>
      <c r="AL424" s="17">
        <v>-0.1204966613526665</v>
      </c>
      <c r="AM424" s="17">
        <v>0.21049256366839472</v>
      </c>
      <c r="AN424" s="17">
        <v>-0.122976493794206</v>
      </c>
      <c r="AO424" s="17">
        <v>3.3678367740657755</v>
      </c>
      <c r="AP424" s="17">
        <v>-3.6768956516184805</v>
      </c>
      <c r="AQ424" s="17">
        <v>30.904059913910483</v>
      </c>
      <c r="AR424" s="17">
        <v>0.76461113848956175</v>
      </c>
      <c r="AS424" s="17">
        <v>1.534794289662714</v>
      </c>
      <c r="AT424" s="17">
        <v>-0.99999999999999911</v>
      </c>
      <c r="AU424" s="17">
        <v>-0.99999999999999911</v>
      </c>
      <c r="AV424" s="17">
        <v>-0.70671964682270116</v>
      </c>
      <c r="AW424" s="17">
        <v>92.26358664537149</v>
      </c>
      <c r="AX424" s="17">
        <v>99.731231035795702</v>
      </c>
      <c r="AY424" s="17">
        <v>0.31810063386805226</v>
      </c>
      <c r="AZ424" s="17">
        <v>33.683577655970026</v>
      </c>
      <c r="BA424" s="22">
        <v>1491.8614455362681</v>
      </c>
      <c r="CU424" t="e">
        <v>#N/A</v>
      </c>
      <c r="CV424" t="e">
        <v>#N/A</v>
      </c>
    </row>
    <row r="425" spans="1:100" x14ac:dyDescent="0.25">
      <c r="A425">
        <v>1254</v>
      </c>
      <c r="B425" t="s">
        <v>859</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860</v>
      </c>
      <c r="C426" s="22">
        <v>3</v>
      </c>
      <c r="D426" s="17">
        <v>5.0861213704381365</v>
      </c>
      <c r="E426" s="17">
        <v>-3.2310012558782381E-2</v>
      </c>
      <c r="F426" s="17">
        <v>5.3618618039925459E-2</v>
      </c>
      <c r="G426" s="17">
        <v>5.3618618039925459E-2</v>
      </c>
      <c r="H426" s="17">
        <v>0.31392268611203289</v>
      </c>
      <c r="I426" s="17">
        <v>-1.8938283468320433E-3</v>
      </c>
      <c r="J426" s="17">
        <v>18.721731465912068</v>
      </c>
      <c r="K426" s="17">
        <v>0.31202885776520084</v>
      </c>
      <c r="L426" s="17">
        <v>-0.99999999999999989</v>
      </c>
      <c r="M426" s="17">
        <v>-0.99999999999999989</v>
      </c>
      <c r="N426" s="17">
        <v>6.2405771553040177</v>
      </c>
      <c r="O426" s="17">
        <v>23.861471454390109</v>
      </c>
      <c r="P426" s="17">
        <v>-1.2719424165873026</v>
      </c>
      <c r="Q426" s="17">
        <v>-3.9519198952955961</v>
      </c>
      <c r="R426" s="17">
        <v>-1.5117622567725661</v>
      </c>
      <c r="S426" s="17">
        <v>0.34825537545948204</v>
      </c>
      <c r="T426" s="17">
        <v>0.34825537545948204</v>
      </c>
      <c r="U426" s="17">
        <v>0.37230346044159701</v>
      </c>
      <c r="V426" s="17">
        <v>7.3112651199822062E-2</v>
      </c>
      <c r="W426" s="17">
        <v>33.195920191807296</v>
      </c>
      <c r="X426" s="17">
        <v>2.3272936842452334</v>
      </c>
      <c r="Y426" s="17">
        <v>-0.99999999999999989</v>
      </c>
      <c r="Z426" s="17">
        <v>-0.99999999999999989</v>
      </c>
      <c r="AA426" s="17">
        <v>92.677725821795676</v>
      </c>
      <c r="AB426" s="17">
        <v>0.34099527130510587</v>
      </c>
      <c r="AC426" s="17">
        <v>0.49762208193771373</v>
      </c>
      <c r="AD426" s="17">
        <v>0.38125400449240032</v>
      </c>
      <c r="AE426" s="17">
        <v>60.993567886760985</v>
      </c>
      <c r="AF426" s="17">
        <v>0.8</v>
      </c>
      <c r="AG426" s="17">
        <v>-0.99999999999999989</v>
      </c>
      <c r="AH426" s="17">
        <v>-0.99999999999999989</v>
      </c>
      <c r="AI426" s="17">
        <v>-2.9040962287389442E-2</v>
      </c>
      <c r="AJ426" s="17">
        <v>7.3112651199822062E-2</v>
      </c>
      <c r="AK426" s="17">
        <v>-0.17620335591410372</v>
      </c>
      <c r="AL426" s="17">
        <v>0.3119739165129965</v>
      </c>
      <c r="AM426" s="17">
        <v>0.30951326957081349</v>
      </c>
      <c r="AN426" s="17">
        <v>0.17758851526253344</v>
      </c>
      <c r="AO426" s="17">
        <v>6.8568149596998218</v>
      </c>
      <c r="AP426" s="17">
        <v>5.9995824641283226</v>
      </c>
      <c r="AQ426" s="17">
        <v>51.917651657719361</v>
      </c>
      <c r="AR426" s="17">
        <v>1.1419268625603833</v>
      </c>
      <c r="AS426" s="17">
        <v>2.6393225420104334</v>
      </c>
      <c r="AT426" s="17">
        <v>-0.99999999999999989</v>
      </c>
      <c r="AU426" s="17">
        <v>-0.99999999999999989</v>
      </c>
      <c r="AV426" s="17">
        <v>-1.4581436387326407</v>
      </c>
      <c r="AW426" s="17">
        <v>122.53877974031407</v>
      </c>
      <c r="AX426" s="17">
        <v>129.2692256145485</v>
      </c>
      <c r="AY426" s="17">
        <v>0.24747617923426626</v>
      </c>
      <c r="AZ426" s="17">
        <v>11.641159367179077</v>
      </c>
      <c r="BA426" s="22">
        <v>1596.1371473126385</v>
      </c>
      <c r="CU426" t="e">
        <v>#N/A</v>
      </c>
      <c r="CV426" t="e">
        <v>#N/A</v>
      </c>
    </row>
    <row r="427" spans="1:100" x14ac:dyDescent="0.25">
      <c r="A427">
        <v>1257</v>
      </c>
      <c r="B427" t="s">
        <v>861</v>
      </c>
      <c r="C427" s="22">
        <v>3</v>
      </c>
      <c r="D427" s="17">
        <v>5.5619117775794455</v>
      </c>
      <c r="E427" s="17">
        <v>0</v>
      </c>
      <c r="F427" s="17">
        <v>-0.67225685860409257</v>
      </c>
      <c r="G427" s="17">
        <v>-0.67225685860409257</v>
      </c>
      <c r="H427" s="17">
        <v>0.35102312392955498</v>
      </c>
      <c r="I427" s="17">
        <v>-5.7838442443303361E-3</v>
      </c>
      <c r="J427" s="17">
        <v>20.714356781113491</v>
      </c>
      <c r="K427" s="17">
        <v>0.34523927968522466</v>
      </c>
      <c r="L427" s="17">
        <v>-1.0000000000000011</v>
      </c>
      <c r="M427" s="17">
        <v>-1.0000000000000011</v>
      </c>
      <c r="N427" s="17">
        <v>6.9047855937044922</v>
      </c>
      <c r="O427" s="17">
        <v>25.604011700088833</v>
      </c>
      <c r="P427" s="17">
        <v>6.2434957668461466E-2</v>
      </c>
      <c r="Q427" s="17">
        <v>1.7928322724769004</v>
      </c>
      <c r="R427" s="17">
        <v>0.57720624347832117</v>
      </c>
      <c r="S427" s="17">
        <v>0.33333333333333393</v>
      </c>
      <c r="T427" s="17">
        <v>0.33333333333333393</v>
      </c>
      <c r="U427" s="17">
        <v>0.34785556474970969</v>
      </c>
      <c r="V427" s="17">
        <v>0.25506677037626774</v>
      </c>
      <c r="W427" s="17">
        <v>36.973988884296844</v>
      </c>
      <c r="X427" s="17">
        <v>3.2432502682378876</v>
      </c>
      <c r="Y427" s="17">
        <v>-1.0000000000000011</v>
      </c>
      <c r="Z427" s="17">
        <v>-1.0000000000000011</v>
      </c>
      <c r="AA427" s="17">
        <v>88.554290297090645</v>
      </c>
      <c r="AB427" s="17">
        <v>0.38521965115245432</v>
      </c>
      <c r="AC427" s="17">
        <v>0.21234820105193727</v>
      </c>
      <c r="AD427" s="17">
        <v>0.42249405118191785</v>
      </c>
      <c r="AE427" s="17">
        <v>51.003095169315486</v>
      </c>
      <c r="AF427" s="17">
        <v>0.91666666666666663</v>
      </c>
      <c r="AG427" s="17">
        <v>-1.0000000000000011</v>
      </c>
      <c r="AH427" s="17">
        <v>-1.0000000000000011</v>
      </c>
      <c r="AI427" s="17">
        <v>2.8602285660493231E-3</v>
      </c>
      <c r="AJ427" s="17">
        <v>0.25506677037626774</v>
      </c>
      <c r="AK427" s="17">
        <v>0.18715145558074184</v>
      </c>
      <c r="AL427" s="17">
        <v>-4.1635162314139662E-2</v>
      </c>
      <c r="AM427" s="17">
        <v>8.6629213722682327E-2</v>
      </c>
      <c r="AN427" s="17">
        <v>-5.5347202826578942E-2</v>
      </c>
      <c r="AO427" s="17">
        <v>3.101487620970766</v>
      </c>
      <c r="AP427" s="17">
        <v>-1.5918558822351716</v>
      </c>
      <c r="AQ427" s="17">
        <v>57.688345665410353</v>
      </c>
      <c r="AR427" s="17">
        <v>1.2695890017926452</v>
      </c>
      <c r="AS427" s="17">
        <v>3.5884895479231131</v>
      </c>
      <c r="AT427" s="17">
        <v>-1.0000000000000011</v>
      </c>
      <c r="AU427" s="17">
        <v>-1.0000000000000011</v>
      </c>
      <c r="AV427" s="17">
        <v>-9.505061512577101E-2</v>
      </c>
      <c r="AW427" s="17">
        <v>112.56644611494427</v>
      </c>
      <c r="AX427" s="17">
        <v>138.13032772389201</v>
      </c>
      <c r="AY427" s="17">
        <v>9.9280867406150358E-2</v>
      </c>
      <c r="AZ427" s="17">
        <v>-3.9879112823785041</v>
      </c>
      <c r="BA427" s="22">
        <v>1545.8536834478634</v>
      </c>
      <c r="CU427" t="e">
        <v>#N/A</v>
      </c>
      <c r="CV427" t="e">
        <v>#N/A</v>
      </c>
    </row>
    <row r="428" spans="1:100" x14ac:dyDescent="0.25">
      <c r="A428">
        <v>1258</v>
      </c>
      <c r="B428" t="s">
        <v>862</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863</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864</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1427.1611562803141</v>
      </c>
      <c r="CU430" t="e">
        <v>#N/A</v>
      </c>
      <c r="CV430" t="e">
        <v>#N/A</v>
      </c>
    </row>
    <row r="431" spans="1:100" x14ac:dyDescent="0.25">
      <c r="A431">
        <v>1262</v>
      </c>
      <c r="B431" t="s">
        <v>865</v>
      </c>
      <c r="C431" s="22">
        <v>3</v>
      </c>
      <c r="D431" s="17">
        <v>3.7224121757071442</v>
      </c>
      <c r="E431" s="17">
        <v>-0.2399483795422902</v>
      </c>
      <c r="F431" s="17">
        <v>-0.24638167408767203</v>
      </c>
      <c r="G431" s="17">
        <v>-0.32463957358499729</v>
      </c>
      <c r="H431" s="17">
        <v>-1.7190026378575172E-2</v>
      </c>
      <c r="I431" s="17">
        <v>7.2234461577261296E-3</v>
      </c>
      <c r="J431" s="17">
        <v>-0.59799481325094728</v>
      </c>
      <c r="K431" s="17">
        <v>-9.9665802208490414E-3</v>
      </c>
      <c r="L431" s="17">
        <v>-0.99999999999999745</v>
      </c>
      <c r="M431" s="17">
        <v>-0.99999999999999745</v>
      </c>
      <c r="N431" s="17">
        <v>-0.19933160441698317</v>
      </c>
      <c r="O431" s="17">
        <v>2.7997777888712077</v>
      </c>
      <c r="P431" s="17">
        <v>0.40432544593679776</v>
      </c>
      <c r="Q431" s="17">
        <v>4.8791117340521239</v>
      </c>
      <c r="R431" s="17">
        <v>1.4769475544734578</v>
      </c>
      <c r="S431" s="17">
        <v>0.33333333333333243</v>
      </c>
      <c r="T431" s="17">
        <v>0.33333333333333243</v>
      </c>
      <c r="U431" s="17">
        <v>0.29179660047272887</v>
      </c>
      <c r="V431" s="17">
        <v>0.10947567016919095</v>
      </c>
      <c r="W431" s="17">
        <v>43.116220701177362</v>
      </c>
      <c r="X431" s="17">
        <v>2.5006736697935765</v>
      </c>
      <c r="Y431" s="17">
        <v>-0.99999999999999745</v>
      </c>
      <c r="Z431" s="17">
        <v>-0.99999999999999745</v>
      </c>
      <c r="AA431" s="17">
        <v>93.213576659769913</v>
      </c>
      <c r="AB431" s="17">
        <v>0.33347265555128897</v>
      </c>
      <c r="AC431" s="17">
        <v>0.34860036248047432</v>
      </c>
      <c r="AD431" s="17">
        <v>0.29033515005061789</v>
      </c>
      <c r="AE431" s="17">
        <v>48.620408404119075</v>
      </c>
      <c r="AF431" s="17">
        <v>0.9285714285714286</v>
      </c>
      <c r="AG431" s="17">
        <v>-0.99999999999999745</v>
      </c>
      <c r="AH431" s="17">
        <v>-0.99999999999999745</v>
      </c>
      <c r="AI431" s="17">
        <v>6.3696770374532516E-2</v>
      </c>
      <c r="AJ431" s="17">
        <v>0.10947567016919095</v>
      </c>
      <c r="AK431" s="17">
        <v>-4.8413888668404056E-2</v>
      </c>
      <c r="AL431" s="17">
        <v>0.12101807149885827</v>
      </c>
      <c r="AM431" s="17">
        <v>-0.11138568013304861</v>
      </c>
      <c r="AN431" s="17">
        <v>0.30122036824851184</v>
      </c>
      <c r="AO431" s="17">
        <v>-3.0267114466682354</v>
      </c>
      <c r="AP431" s="17">
        <v>8.1355995637070855</v>
      </c>
      <c r="AQ431" s="17">
        <v>42.51822588792642</v>
      </c>
      <c r="AR431" s="17">
        <v>1.0679389373085846</v>
      </c>
      <c r="AS431" s="17">
        <v>2.4907070895727261</v>
      </c>
      <c r="AT431" s="17">
        <v>-0.99999999999999745</v>
      </c>
      <c r="AU431" s="17">
        <v>-0.99999999999999745</v>
      </c>
      <c r="AV431" s="17">
        <v>1.1523079808884611</v>
      </c>
      <c r="AW431" s="17">
        <v>104.14895401234811</v>
      </c>
      <c r="AX431" s="17">
        <v>116.37045643675783</v>
      </c>
      <c r="AY431" s="17">
        <v>0.15817786812855184</v>
      </c>
      <c r="AZ431" s="17">
        <v>17.054537288222452</v>
      </c>
      <c r="BA431" s="22">
        <v>1511.8035450219265</v>
      </c>
      <c r="CU431" t="e">
        <v>#N/A</v>
      </c>
      <c r="CV431" t="e">
        <v>#N/A</v>
      </c>
    </row>
    <row r="432" spans="1:100" x14ac:dyDescent="0.25">
      <c r="A432">
        <v>1266</v>
      </c>
      <c r="B432" t="s">
        <v>866</v>
      </c>
      <c r="C432" s="22">
        <v>3</v>
      </c>
      <c r="D432" s="17">
        <v>4.2070342219240056</v>
      </c>
      <c r="E432" s="17">
        <v>0.5345241324807215</v>
      </c>
      <c r="F432" s="17">
        <v>-2.9949776179170597</v>
      </c>
      <c r="G432" s="17">
        <v>-2.8343208923540253</v>
      </c>
      <c r="H432" s="17">
        <v>0.23614204762837038</v>
      </c>
      <c r="I432" s="17">
        <v>-1.8319273985768672E-2</v>
      </c>
      <c r="J432" s="17">
        <v>13.069366418556116</v>
      </c>
      <c r="K432" s="17">
        <v>0.2178227736426018</v>
      </c>
      <c r="L432" s="17">
        <v>-0.999999999999999</v>
      </c>
      <c r="M432" s="17">
        <v>-0.999999999999999</v>
      </c>
      <c r="N432" s="17">
        <v>4.356455472852037</v>
      </c>
      <c r="O432" s="17">
        <v>14.442079748126087</v>
      </c>
      <c r="P432" s="17">
        <v>-0.10244042527098901</v>
      </c>
      <c r="Q432" s="17">
        <v>4.1445161058170417</v>
      </c>
      <c r="R432" s="17">
        <v>1.3450017372558318</v>
      </c>
      <c r="S432" s="17">
        <v>0.33333333333333287</v>
      </c>
      <c r="T432" s="17">
        <v>0.32171794927621872</v>
      </c>
      <c r="U432" s="17">
        <v>0.41842259159426093</v>
      </c>
      <c r="V432" s="17">
        <v>0.1246800803669688</v>
      </c>
      <c r="W432" s="17">
        <v>39.21324723712717</v>
      </c>
      <c r="X432" s="17">
        <v>2.8589993575458106</v>
      </c>
      <c r="Y432" s="17">
        <v>-0.999999999999999</v>
      </c>
      <c r="Z432" s="17">
        <v>-0.999999999999999</v>
      </c>
      <c r="AA432" s="17">
        <v>88.476561458522298</v>
      </c>
      <c r="AB432" s="17">
        <v>0.31592666147594833</v>
      </c>
      <c r="AC432" s="17">
        <v>0.28512881964957404</v>
      </c>
      <c r="AD432" s="17">
        <v>0.35731076855726263</v>
      </c>
      <c r="AE432" s="17">
        <v>47.9183124841393</v>
      </c>
      <c r="AF432" s="17">
        <v>0.8</v>
      </c>
      <c r="AG432" s="17">
        <v>-0.999999999999999</v>
      </c>
      <c r="AH432" s="17">
        <v>-0.999999999999999</v>
      </c>
      <c r="AI432" s="17">
        <v>-6.3787664250715082E-2</v>
      </c>
      <c r="AJ432" s="17">
        <v>0.1246800803669688</v>
      </c>
      <c r="AK432" s="17">
        <v>0.13301315972140687</v>
      </c>
      <c r="AL432" s="17">
        <v>-1.1918101551331004E-2</v>
      </c>
      <c r="AM432" s="17">
        <v>3.841459111956419E-2</v>
      </c>
      <c r="AN432" s="17">
        <v>-0.362559935603602</v>
      </c>
      <c r="AO432" s="17">
        <v>1.6254305765961394</v>
      </c>
      <c r="AP432" s="17">
        <v>-9.123588897846707</v>
      </c>
      <c r="AQ432" s="17">
        <v>52.282613655683278</v>
      </c>
      <c r="AR432" s="17">
        <v>1.1981539545707813</v>
      </c>
      <c r="AS432" s="17">
        <v>3.0768221311884107</v>
      </c>
      <c r="AT432" s="17">
        <v>-0.999999999999999</v>
      </c>
      <c r="AU432" s="17">
        <v>-0.999999999999999</v>
      </c>
      <c r="AV432" s="17">
        <v>-1.4893191550981948</v>
      </c>
      <c r="AW432" s="17">
        <v>93.795052308801601</v>
      </c>
      <c r="AX432" s="17">
        <v>104.98730706048434</v>
      </c>
      <c r="AY432" s="17">
        <v>7.5243112483933339E-2</v>
      </c>
      <c r="AZ432" s="17">
        <v>-22.79619820166614</v>
      </c>
      <c r="BA432" s="22">
        <v>1429.629336563472</v>
      </c>
      <c r="CU432" t="e">
        <v>#N/A</v>
      </c>
      <c r="CV432" t="e">
        <v>#N/A</v>
      </c>
    </row>
    <row r="433" spans="1:100" x14ac:dyDescent="0.25">
      <c r="A433">
        <v>1277</v>
      </c>
      <c r="B433" t="s">
        <v>867</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1486.4732493420859</v>
      </c>
      <c r="CU433" t="e">
        <v>#N/A</v>
      </c>
      <c r="CV433" t="e">
        <v>#N/A</v>
      </c>
    </row>
    <row r="434" spans="1:100" x14ac:dyDescent="0.25">
      <c r="A434">
        <v>1279</v>
      </c>
      <c r="B434" t="s">
        <v>868</v>
      </c>
      <c r="C434" s="22">
        <v>3</v>
      </c>
      <c r="D434" s="17">
        <v>5.0504625902779612</v>
      </c>
      <c r="E434" s="17">
        <v>0</v>
      </c>
      <c r="F434" s="17">
        <v>-0.79537090185910808</v>
      </c>
      <c r="G434" s="17">
        <v>-0.79537090185910808</v>
      </c>
      <c r="H434" s="17">
        <v>9.3273865437685732E-2</v>
      </c>
      <c r="I434" s="17">
        <v>-5.7894262534376158E-3</v>
      </c>
      <c r="J434" s="17">
        <v>5.2490663510548874</v>
      </c>
      <c r="K434" s="17">
        <v>8.7484439184248114E-2</v>
      </c>
      <c r="L434" s="17">
        <v>-1.0000000000000004</v>
      </c>
      <c r="M434" s="17">
        <v>-1.0000000000000004</v>
      </c>
      <c r="N434" s="17">
        <v>1.7496887836849639</v>
      </c>
      <c r="O434" s="17">
        <v>9.5041580394737455</v>
      </c>
      <c r="P434" s="17">
        <v>-0.12458436287934235</v>
      </c>
      <c r="Q434" s="17">
        <v>2.346850888409449</v>
      </c>
      <c r="R434" s="17">
        <v>0.57738804134902777</v>
      </c>
      <c r="S434" s="17">
        <v>0.33333333333333337</v>
      </c>
      <c r="T434" s="17">
        <v>0.33333333333333337</v>
      </c>
      <c r="U434" s="17">
        <v>0.3297283931087519</v>
      </c>
      <c r="V434" s="17">
        <v>2.7418972074741445E-2</v>
      </c>
      <c r="W434" s="17">
        <v>37.453183706636501</v>
      </c>
      <c r="X434" s="17">
        <v>2.0626096323658767</v>
      </c>
      <c r="Y434" s="17">
        <v>-1.0000000000000004</v>
      </c>
      <c r="Z434" s="17">
        <v>-1.0000000000000004</v>
      </c>
      <c r="AA434" s="17">
        <v>66.803923252300081</v>
      </c>
      <c r="AB434" s="17">
        <v>0.32806089013351231</v>
      </c>
      <c r="AC434" s="17">
        <v>0.16832661595504936</v>
      </c>
      <c r="AD434" s="17">
        <v>7.907952399772944E-2</v>
      </c>
      <c r="AE434" s="17">
        <v>28.773351504314565</v>
      </c>
      <c r="AF434" s="17">
        <v>0.91666666666666663</v>
      </c>
      <c r="AG434" s="17">
        <v>-1.0000000000000004</v>
      </c>
      <c r="AH434" s="17">
        <v>-1.0000000000000004</v>
      </c>
      <c r="AI434" s="17">
        <v>2.8929379225758931E-2</v>
      </c>
      <c r="AJ434" s="17">
        <v>2.7418972074741445E-2</v>
      </c>
      <c r="AK434" s="17">
        <v>1.7576427830204012E-2</v>
      </c>
      <c r="AL434" s="17">
        <v>3.0061130803012877E-2</v>
      </c>
      <c r="AM434" s="17">
        <v>0.12628530061948737</v>
      </c>
      <c r="AN434" s="17">
        <v>5.8608975406884561E-2</v>
      </c>
      <c r="AO434" s="17">
        <v>3.2450146546382044</v>
      </c>
      <c r="AP434" s="17">
        <v>1.6155300391871772</v>
      </c>
      <c r="AQ434" s="17">
        <v>42.702250057691387</v>
      </c>
      <c r="AR434" s="17">
        <v>1.0238140318501598</v>
      </c>
      <c r="AS434" s="17">
        <v>2.1500940715501207</v>
      </c>
      <c r="AT434" s="17">
        <v>-1.0000000000000004</v>
      </c>
      <c r="AU434" s="17">
        <v>-1.0000000000000004</v>
      </c>
      <c r="AV434" s="17">
        <v>-0.21798286051008048</v>
      </c>
      <c r="AW434" s="17">
        <v>77.923611330960966</v>
      </c>
      <c r="AX434" s="17">
        <v>81.244096122950282</v>
      </c>
      <c r="AY434" s="17">
        <v>0.18312402746624606</v>
      </c>
      <c r="AZ434" s="17">
        <v>-16.442012229549967</v>
      </c>
      <c r="BA434" s="22">
        <v>1535.9867700732243</v>
      </c>
      <c r="CU434" t="e">
        <v>#N/A</v>
      </c>
      <c r="CV434" t="e">
        <v>#N/A</v>
      </c>
    </row>
    <row r="435" spans="1:100" x14ac:dyDescent="0.25">
      <c r="A435">
        <v>1280</v>
      </c>
      <c r="B435" t="s">
        <v>869</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870</v>
      </c>
      <c r="C436" s="22">
        <v>3</v>
      </c>
      <c r="D436" s="17">
        <v>4.5243209558696407</v>
      </c>
      <c r="E436" s="17">
        <v>-6.420906135657567E-2</v>
      </c>
      <c r="F436" s="17">
        <v>0.32202676742947423</v>
      </c>
      <c r="G436" s="17">
        <v>0.31595381141016243</v>
      </c>
      <c r="H436" s="17">
        <v>0.38184268911661684</v>
      </c>
      <c r="I436" s="17">
        <v>-7.7482060552436019E-2</v>
      </c>
      <c r="J436" s="17">
        <v>18.261637713850838</v>
      </c>
      <c r="K436" s="17">
        <v>0.30436062856418089</v>
      </c>
      <c r="L436" s="17">
        <v>-0.99999999999999989</v>
      </c>
      <c r="M436" s="17">
        <v>-0.99999999999999989</v>
      </c>
      <c r="N436" s="17">
        <v>6.0872125712836151</v>
      </c>
      <c r="O436" s="17">
        <v>23.101912481130643</v>
      </c>
      <c r="P436" s="17">
        <v>1.6716184183660048</v>
      </c>
      <c r="Q436" s="17">
        <v>-2.7790299371543843</v>
      </c>
      <c r="R436" s="17">
        <v>-0.68200547449856086</v>
      </c>
      <c r="S436" s="17">
        <v>0.33333333333333331</v>
      </c>
      <c r="T436" s="17">
        <v>0.35508862754618725</v>
      </c>
      <c r="U436" s="17">
        <v>0.38705279556480349</v>
      </c>
      <c r="V436" s="17">
        <v>0.57266107485371476</v>
      </c>
      <c r="W436" s="17">
        <v>53.751008109354302</v>
      </c>
      <c r="X436" s="17">
        <v>5.3899942579096933</v>
      </c>
      <c r="Y436" s="17">
        <v>-0.99999999999999989</v>
      </c>
      <c r="Z436" s="17">
        <v>-0.99999999999999989</v>
      </c>
      <c r="AA436" s="17">
        <v>90.868350476486299</v>
      </c>
      <c r="AB436" s="17">
        <v>0.27777549951394015</v>
      </c>
      <c r="AC436" s="17">
        <v>0.26419855886715432</v>
      </c>
      <c r="AD436" s="17">
        <v>0.21401289845151619</v>
      </c>
      <c r="AE436" s="17">
        <v>37.799347841630521</v>
      </c>
      <c r="AF436" s="17">
        <v>0.61538461538461542</v>
      </c>
      <c r="AG436" s="17">
        <v>-0.99999999999999989</v>
      </c>
      <c r="AH436" s="17">
        <v>-0.99999999999999989</v>
      </c>
      <c r="AI436" s="17">
        <v>-4.6575701002245069E-2</v>
      </c>
      <c r="AJ436" s="17">
        <v>0.57266107485371476</v>
      </c>
      <c r="AK436" s="17">
        <v>-5.3140107835740996E-2</v>
      </c>
      <c r="AL436" s="17">
        <v>0.23600707226105408</v>
      </c>
      <c r="AM436" s="17">
        <v>0.3345733944486004</v>
      </c>
      <c r="AN436" s="17">
        <v>0.24246346535648072</v>
      </c>
      <c r="AO436" s="17">
        <v>8.0986343220363057</v>
      </c>
      <c r="AP436" s="17">
        <v>7.2416219952172884</v>
      </c>
      <c r="AQ436" s="17">
        <v>72.012645823205105</v>
      </c>
      <c r="AR436" s="17">
        <v>1.6481358312980383</v>
      </c>
      <c r="AS436" s="17">
        <v>5.6943548864738736</v>
      </c>
      <c r="AT436" s="17">
        <v>-0.99999999999999989</v>
      </c>
      <c r="AU436" s="17">
        <v>-0.99999999999999989</v>
      </c>
      <c r="AV436" s="17">
        <v>-0.3660516630883992</v>
      </c>
      <c r="AW436" s="17">
        <v>121.21188495283411</v>
      </c>
      <c r="AX436" s="17">
        <v>177.54647841816069</v>
      </c>
      <c r="AY436" s="17">
        <v>0.10471387201867993</v>
      </c>
      <c r="AZ436" s="17">
        <v>4.0442409417507248</v>
      </c>
      <c r="BA436" s="22">
        <v>1547.9221063227383</v>
      </c>
      <c r="CU436" t="e">
        <v>#N/A</v>
      </c>
      <c r="CV436" t="e">
        <v>#N/A</v>
      </c>
    </row>
    <row r="437" spans="1:100" x14ac:dyDescent="0.25">
      <c r="A437">
        <v>1287</v>
      </c>
      <c r="B437" t="s">
        <v>871</v>
      </c>
      <c r="C437" s="22">
        <v>3</v>
      </c>
      <c r="D437" s="17">
        <v>4.5650796613490101</v>
      </c>
      <c r="E437" s="17">
        <v>-3.0021192008028306E-2</v>
      </c>
      <c r="F437" s="17">
        <v>-0.71125447627266991</v>
      </c>
      <c r="G437" s="17">
        <v>-0.71125447627266991</v>
      </c>
      <c r="H437" s="17">
        <v>0.33301557730549114</v>
      </c>
      <c r="I437" s="17">
        <v>-1.9190247914353537E-3</v>
      </c>
      <c r="J437" s="17">
        <v>19.865793150843345</v>
      </c>
      <c r="K437" s="17">
        <v>0.33109655251405579</v>
      </c>
      <c r="L437" s="17">
        <v>-1.0000000000000013</v>
      </c>
      <c r="M437" s="17">
        <v>-1.0000000000000013</v>
      </c>
      <c r="N437" s="17">
        <v>6.6219310502811153</v>
      </c>
      <c r="O437" s="17">
        <v>23.71961833591968</v>
      </c>
      <c r="P437" s="17">
        <v>-2.4076674952540489</v>
      </c>
      <c r="Q437" s="17">
        <v>-1.9979730091496355</v>
      </c>
      <c r="R437" s="17">
        <v>-0.9858312805151781</v>
      </c>
      <c r="S437" s="17">
        <v>0.3333333333333337</v>
      </c>
      <c r="T437" s="17">
        <v>0.3333333333333337</v>
      </c>
      <c r="U437" s="17">
        <v>0.19760442130315639</v>
      </c>
      <c r="V437" s="17">
        <v>-0.2475773915494888</v>
      </c>
      <c r="W437" s="17">
        <v>11.423885756251192</v>
      </c>
      <c r="X437" s="17">
        <v>-0.35947654993169609</v>
      </c>
      <c r="Y437" s="17">
        <v>-1.0000000000000013</v>
      </c>
      <c r="Z437" s="17">
        <v>-1.0000000000000013</v>
      </c>
      <c r="AA437" s="17">
        <v>46.144037548137817</v>
      </c>
      <c r="AB437" s="17">
        <v>0.43545061586061162</v>
      </c>
      <c r="AC437" s="17">
        <v>-2.2707210476759724E-3</v>
      </c>
      <c r="AD437" s="17">
        <v>0.28093976663510112</v>
      </c>
      <c r="AE437" s="17">
        <v>35.705983072401857</v>
      </c>
      <c r="AF437" s="17">
        <v>0.6</v>
      </c>
      <c r="AG437" s="17">
        <v>-1.0000000000000013</v>
      </c>
      <c r="AH437" s="17">
        <v>-1.0000000000000013</v>
      </c>
      <c r="AI437" s="17">
        <v>-3.990537278013926E-2</v>
      </c>
      <c r="AJ437" s="17">
        <v>-0.2475773915494888</v>
      </c>
      <c r="AK437" s="17">
        <v>0.13896163261989947</v>
      </c>
      <c r="AL437" s="17">
        <v>0.22461616253192634</v>
      </c>
      <c r="AM437" s="17">
        <v>0.67513536515444161</v>
      </c>
      <c r="AN437" s="17">
        <v>0.35571016981720738</v>
      </c>
      <c r="AO437" s="17">
        <v>17.573192291960545</v>
      </c>
      <c r="AP437" s="17">
        <v>10.015835058089815</v>
      </c>
      <c r="AQ437" s="17">
        <v>31.289678907094533</v>
      </c>
      <c r="AR437" s="17">
        <v>0.61669369642033478</v>
      </c>
      <c r="AS437" s="17">
        <v>-2.8379997417640399E-2</v>
      </c>
      <c r="AT437" s="17">
        <v>-1.0000000000000013</v>
      </c>
      <c r="AU437" s="17">
        <v>-1.0000000000000013</v>
      </c>
      <c r="AV437" s="17">
        <v>-1.6970857567878477</v>
      </c>
      <c r="AW437" s="17">
        <v>79.879490942147342</v>
      </c>
      <c r="AX437" s="17">
        <v>54.323644331595702</v>
      </c>
      <c r="AY437" s="17">
        <v>9.071112167524778E-2</v>
      </c>
      <c r="AZ437" s="17">
        <v>-18.857594933937037</v>
      </c>
      <c r="BA437" s="22">
        <v>1468.2211606143769</v>
      </c>
      <c r="CU437" t="e">
        <v>#N/A</v>
      </c>
      <c r="CV437" t="e">
        <v>#N/A</v>
      </c>
    </row>
    <row r="438" spans="1:100" x14ac:dyDescent="0.25">
      <c r="A438">
        <v>1288</v>
      </c>
      <c r="B438" t="s">
        <v>872</v>
      </c>
      <c r="C438" s="22">
        <v>3</v>
      </c>
      <c r="D438" s="17">
        <v>5.0306501626871114</v>
      </c>
      <c r="E438" s="17">
        <v>-0.29535063441453313</v>
      </c>
      <c r="F438" s="17">
        <v>0.40920415966685786</v>
      </c>
      <c r="G438" s="17">
        <v>0.32612933974255454</v>
      </c>
      <c r="H438" s="17">
        <v>0.26475528364472067</v>
      </c>
      <c r="I438" s="17">
        <v>0</v>
      </c>
      <c r="J438" s="17">
        <v>15.885317018683246</v>
      </c>
      <c r="K438" s="17">
        <v>0.26475528364472067</v>
      </c>
      <c r="L438" s="17">
        <v>-1.0000000000000002</v>
      </c>
      <c r="M438" s="17">
        <v>-1.0000000000000002</v>
      </c>
      <c r="N438" s="17">
        <v>5.2951056728944135</v>
      </c>
      <c r="O438" s="17">
        <v>21.242096521112899</v>
      </c>
      <c r="P438" s="17">
        <v>0.52129195271131901</v>
      </c>
      <c r="Q438" s="17">
        <v>1.2805770776216283</v>
      </c>
      <c r="R438" s="17">
        <v>0.49465057471296903</v>
      </c>
      <c r="S438" s="17">
        <v>0.33333333333333365</v>
      </c>
      <c r="T438" s="17">
        <v>0.33333333333333365</v>
      </c>
      <c r="U438" s="17">
        <v>0.40195744596499494</v>
      </c>
      <c r="V438" s="17">
        <v>-1.6729282745221778E-2</v>
      </c>
      <c r="W438" s="17">
        <v>31.485581849668783</v>
      </c>
      <c r="X438" s="17">
        <v>1.9093654704105956</v>
      </c>
      <c r="Y438" s="17">
        <v>-1.0000000000000002</v>
      </c>
      <c r="Z438" s="17">
        <v>-1.0000000000000002</v>
      </c>
      <c r="AA438" s="17">
        <v>91.477191997508626</v>
      </c>
      <c r="AB438" s="17">
        <v>0.44756008855490309</v>
      </c>
      <c r="AC438" s="17">
        <v>0.18765324946626236</v>
      </c>
      <c r="AD438" s="17">
        <v>0.55472585344137293</v>
      </c>
      <c r="AE438" s="17">
        <v>59.496959573126944</v>
      </c>
      <c r="AF438" s="17">
        <v>0.90909090909090906</v>
      </c>
      <c r="AG438" s="17">
        <v>-1.0000000000000002</v>
      </c>
      <c r="AH438" s="17">
        <v>-1.0000000000000002</v>
      </c>
      <c r="AI438" s="17">
        <v>-1.1275129285782158E-3</v>
      </c>
      <c r="AJ438" s="17">
        <v>-1.6729282745221778E-2</v>
      </c>
      <c r="AK438" s="17">
        <v>-4.7787257705632608E-2</v>
      </c>
      <c r="AL438" s="17">
        <v>0.205643665160468</v>
      </c>
      <c r="AM438" s="17">
        <v>0.50603115027345702</v>
      </c>
      <c r="AN438" s="17">
        <v>-0.12603863489288589</v>
      </c>
      <c r="AO438" s="17">
        <v>12.411842468308263</v>
      </c>
      <c r="AP438" s="17">
        <v>-2.1227475465198058</v>
      </c>
      <c r="AQ438" s="17">
        <v>47.370898868352029</v>
      </c>
      <c r="AR438" s="17">
        <v>1.0518948298864392</v>
      </c>
      <c r="AS438" s="17">
        <v>2.1741207540553149</v>
      </c>
      <c r="AT438" s="17">
        <v>-1.0000000000000002</v>
      </c>
      <c r="AU438" s="17">
        <v>-1.0000000000000002</v>
      </c>
      <c r="AV438" s="17">
        <v>0.82077991445552212</v>
      </c>
      <c r="AW438" s="17">
        <v>110.59654097210181</v>
      </c>
      <c r="AX438" s="17">
        <v>108.90106243900799</v>
      </c>
      <c r="AY438" s="17">
        <v>0.24349089217912073</v>
      </c>
      <c r="AZ438" s="17">
        <v>14.30922482023486</v>
      </c>
      <c r="BA438" s="22">
        <v>1471.7574944041428</v>
      </c>
      <c r="CU438" t="e">
        <v>#N/A</v>
      </c>
      <c r="CV438" t="e">
        <v>#N/A</v>
      </c>
    </row>
    <row r="439" spans="1:100" x14ac:dyDescent="0.25">
      <c r="A439">
        <v>1289</v>
      </c>
      <c r="B439" t="s">
        <v>873</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874</v>
      </c>
      <c r="C440" s="22">
        <v>3</v>
      </c>
      <c r="D440" s="17">
        <v>3.7890803111082612</v>
      </c>
      <c r="E440" s="17">
        <v>0</v>
      </c>
      <c r="F440" s="17">
        <v>-0.22744337350799626</v>
      </c>
      <c r="G440" s="17">
        <v>-0.22744337350799626</v>
      </c>
      <c r="H440" s="17">
        <v>0.2218720793972104</v>
      </c>
      <c r="I440" s="17">
        <v>0</v>
      </c>
      <c r="J440" s="17">
        <v>13.312324763832637</v>
      </c>
      <c r="K440" s="17">
        <v>0.2218720793972104</v>
      </c>
      <c r="L440" s="17">
        <v>-0.99999999999999878</v>
      </c>
      <c r="M440" s="17">
        <v>-0.99999999999999878</v>
      </c>
      <c r="N440" s="17">
        <v>4.4374415879442086</v>
      </c>
      <c r="O440" s="17">
        <v>16.87396170143289</v>
      </c>
      <c r="P440" s="17">
        <v>4.5981598606685372</v>
      </c>
      <c r="Q440" s="17">
        <v>0.41372519318933082</v>
      </c>
      <c r="R440" s="17">
        <v>0.65573833838735074</v>
      </c>
      <c r="S440" s="17">
        <v>0.33333333333333254</v>
      </c>
      <c r="T440" s="17">
        <v>0.39718726326642334</v>
      </c>
      <c r="U440" s="17">
        <v>0.10559707522785365</v>
      </c>
      <c r="V440" s="17">
        <v>-2.736389720048556E-2</v>
      </c>
      <c r="W440" s="17">
        <v>23.475267809196541</v>
      </c>
      <c r="X440" s="17">
        <v>0.82734545092771583</v>
      </c>
      <c r="Y440" s="17">
        <v>-0.99999999999999878</v>
      </c>
      <c r="Z440" s="17">
        <v>-0.99999999999999878</v>
      </c>
      <c r="AA440" s="17">
        <v>29.737738363120382</v>
      </c>
      <c r="AB440" s="17">
        <v>0.29535590182553823</v>
      </c>
      <c r="AC440" s="17">
        <v>-0.18660599400733904</v>
      </c>
      <c r="AD440" s="17">
        <v>3.3847364925304844E-3</v>
      </c>
      <c r="AE440" s="17">
        <v>5.6067322155364954</v>
      </c>
      <c r="AF440" s="17">
        <v>0.27272727272727271</v>
      </c>
      <c r="AG440" s="17">
        <v>-0.99999999999999878</v>
      </c>
      <c r="AH440" s="17">
        <v>-0.99999999999999878</v>
      </c>
      <c r="AI440" s="17">
        <v>1.0601468500925412E-3</v>
      </c>
      <c r="AJ440" s="17">
        <v>-2.736389720048556E-2</v>
      </c>
      <c r="AK440" s="17">
        <v>0.24042952874989301</v>
      </c>
      <c r="AL440" s="17">
        <v>0.20277414236855779</v>
      </c>
      <c r="AM440" s="17">
        <v>0.20098849928070261</v>
      </c>
      <c r="AN440" s="17">
        <v>7.950038859765729E-2</v>
      </c>
      <c r="AO440" s="17">
        <v>6.2268601257670326</v>
      </c>
      <c r="AP440" s="17">
        <v>3.0013804267842215</v>
      </c>
      <c r="AQ440" s="17">
        <v>36.787592573029166</v>
      </c>
      <c r="AR440" s="17">
        <v>0.80875377462712439</v>
      </c>
      <c r="AS440" s="17">
        <v>1.0492175303249267</v>
      </c>
      <c r="AT440" s="17">
        <v>-0.99999999999999878</v>
      </c>
      <c r="AU440" s="17">
        <v>-0.99999999999999878</v>
      </c>
      <c r="AV440" s="17">
        <v>0.42829496487935431</v>
      </c>
      <c r="AW440" s="17">
        <v>49.613080491337499</v>
      </c>
      <c r="AX440" s="17">
        <v>46.897893708290795</v>
      </c>
      <c r="AY440" s="17">
        <v>-3.6168590951956181E-2</v>
      </c>
      <c r="AZ440" s="17">
        <v>-13.172578851168563</v>
      </c>
      <c r="BA440" s="22">
        <v>1384.0504392413354</v>
      </c>
      <c r="CU440" t="e">
        <v>#N/A</v>
      </c>
      <c r="CV440" t="e">
        <v>#N/A</v>
      </c>
    </row>
    <row r="441" spans="1:100" x14ac:dyDescent="0.25">
      <c r="A441">
        <v>1293</v>
      </c>
      <c r="B441" t="s">
        <v>875</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876</v>
      </c>
      <c r="C442" s="22">
        <v>3</v>
      </c>
      <c r="D442" s="17">
        <v>4.7789869984647231</v>
      </c>
      <c r="E442" s="17">
        <v>2.6024479612690027E-4</v>
      </c>
      <c r="F442" s="17">
        <v>1.6527982106147516</v>
      </c>
      <c r="G442" s="17">
        <v>1.6527982106147516</v>
      </c>
      <c r="H442" s="17">
        <v>0.62673706655423511</v>
      </c>
      <c r="I442" s="17">
        <v>7.9100509560315717E-3</v>
      </c>
      <c r="J442" s="17">
        <v>38.078827050616006</v>
      </c>
      <c r="K442" s="17">
        <v>0.63464711751026637</v>
      </c>
      <c r="L442" s="17">
        <v>-1.0000000000000024</v>
      </c>
      <c r="M442" s="17">
        <v>-1.0000000000000024</v>
      </c>
      <c r="N442" s="17">
        <v>12.692942350205334</v>
      </c>
      <c r="O442" s="17">
        <v>44.510612259695428</v>
      </c>
      <c r="P442" s="17">
        <v>-0.23535272530130144</v>
      </c>
      <c r="Q442" s="17">
        <v>0.86981778627015316</v>
      </c>
      <c r="R442" s="17">
        <v>0.18159859478587745</v>
      </c>
      <c r="S442" s="17">
        <v>0.36872215118025181</v>
      </c>
      <c r="T442" s="17">
        <v>0.36872215118025181</v>
      </c>
      <c r="U442" s="17">
        <v>0.40025764555061411</v>
      </c>
      <c r="V442" s="17">
        <v>0.22571706873116479</v>
      </c>
      <c r="W442" s="17">
        <v>29.150875965280662</v>
      </c>
      <c r="X442" s="17">
        <v>3.0935189972866017</v>
      </c>
      <c r="Y442" s="17">
        <v>-1.0000000000000024</v>
      </c>
      <c r="Z442" s="17">
        <v>-1.0000000000000024</v>
      </c>
      <c r="AA442" s="17">
        <v>48.982438877592323</v>
      </c>
      <c r="AB442" s="17">
        <v>-1.7005952426014742E-2</v>
      </c>
      <c r="AC442" s="17">
        <v>0.10537136142150791</v>
      </c>
      <c r="AD442" s="17">
        <v>0.30463387735502251</v>
      </c>
      <c r="AE442" s="17">
        <v>19.649964317525772</v>
      </c>
      <c r="AF442" s="17">
        <v>1</v>
      </c>
      <c r="AG442" s="17">
        <v>-1.0000000000000024</v>
      </c>
      <c r="AH442" s="17">
        <v>-1.0000000000000024</v>
      </c>
      <c r="AI442" s="17">
        <v>3.2754144466785963E-2</v>
      </c>
      <c r="AJ442" s="17">
        <v>0.22571706873116479</v>
      </c>
      <c r="AK442" s="17">
        <v>-0.27901935071658984</v>
      </c>
      <c r="AL442" s="17">
        <v>-0.13266982175877493</v>
      </c>
      <c r="AM442" s="17">
        <v>-7.4647820645687146E-2</v>
      </c>
      <c r="AN442" s="17">
        <v>7.7287736934452719E-2</v>
      </c>
      <c r="AO442" s="17">
        <v>-3.2612922697251294</v>
      </c>
      <c r="AP442" s="17">
        <v>1.2688443145674411</v>
      </c>
      <c r="AQ442" s="17">
        <v>67.229703015896618</v>
      </c>
      <c r="AR442" s="17">
        <v>1.363419016642283</v>
      </c>
      <c r="AS442" s="17">
        <v>3.7281661147968679</v>
      </c>
      <c r="AT442" s="17">
        <v>-1.0000000000000024</v>
      </c>
      <c r="AU442" s="17">
        <v>-1.0000000000000024</v>
      </c>
      <c r="AV442" s="17">
        <v>1.8343968054006285</v>
      </c>
      <c r="AW442" s="17">
        <v>94.76189545185521</v>
      </c>
      <c r="AX442" s="17">
        <v>117.98868521430742</v>
      </c>
      <c r="AY442" s="17">
        <v>0.21026599885189551</v>
      </c>
      <c r="AZ442" s="17">
        <v>4.742010448269701</v>
      </c>
      <c r="BA442" s="22">
        <v>1539.3587359657183</v>
      </c>
      <c r="CU442" t="e">
        <v>#N/A</v>
      </c>
      <c r="CV442" t="e">
        <v>#N/A</v>
      </c>
    </row>
    <row r="443" spans="1:100" x14ac:dyDescent="0.25">
      <c r="A443">
        <v>1296</v>
      </c>
      <c r="B443" t="s">
        <v>877</v>
      </c>
      <c r="C443" s="22">
        <v>3</v>
      </c>
      <c r="D443" s="17">
        <v>5.8935401449308245</v>
      </c>
      <c r="E443" s="17">
        <v>-9.1856996792519224E-3</v>
      </c>
      <c r="F443" s="17">
        <v>1.3117465653255345</v>
      </c>
      <c r="G443" s="17">
        <v>1.3117465653255345</v>
      </c>
      <c r="H443" s="17">
        <v>0.53275927686912661</v>
      </c>
      <c r="I443" s="17">
        <v>-1.0972525317993934E-2</v>
      </c>
      <c r="J443" s="17">
        <v>31.307205093067942</v>
      </c>
      <c r="K443" s="17">
        <v>0.52178675155113285</v>
      </c>
      <c r="L443" s="17">
        <v>-1.0000000000000033</v>
      </c>
      <c r="M443" s="17">
        <v>-1.0000000000000033</v>
      </c>
      <c r="N443" s="17">
        <v>10.435735031022654</v>
      </c>
      <c r="O443" s="17">
        <v>38.512491803324309</v>
      </c>
      <c r="P443" s="17">
        <v>-0.78367567227842005</v>
      </c>
      <c r="Q443" s="17">
        <v>-4.7507097520160571</v>
      </c>
      <c r="R443" s="17">
        <v>-1.716361662416048</v>
      </c>
      <c r="S443" s="17">
        <v>0.33333333333333459</v>
      </c>
      <c r="T443" s="17">
        <v>0.33333333333333459</v>
      </c>
      <c r="U443" s="17">
        <v>0.32991407194950129</v>
      </c>
      <c r="V443" s="17">
        <v>0.76757992941002051</v>
      </c>
      <c r="W443" s="17">
        <v>49.694956659002308</v>
      </c>
      <c r="X443" s="17">
        <v>6.0700157793736613</v>
      </c>
      <c r="Y443" s="17">
        <v>-1.0000000000000033</v>
      </c>
      <c r="Z443" s="17">
        <v>-1.0000000000000033</v>
      </c>
      <c r="AA443" s="17">
        <v>98.577584197601382</v>
      </c>
      <c r="AB443" s="17">
        <v>0.30021566816418888</v>
      </c>
      <c r="AC443" s="17">
        <v>0.39516521502784985</v>
      </c>
      <c r="AD443" s="17">
        <v>0.31659890082826586</v>
      </c>
      <c r="AE443" s="17">
        <v>50.598989201015165</v>
      </c>
      <c r="AF443" s="17">
        <v>0.88235294117647056</v>
      </c>
      <c r="AG443" s="17">
        <v>-1.0000000000000033</v>
      </c>
      <c r="AH443" s="17">
        <v>-1.0000000000000033</v>
      </c>
      <c r="AI443" s="17">
        <v>-1.2527291735767792E-2</v>
      </c>
      <c r="AJ443" s="17">
        <v>0.76757992941002051</v>
      </c>
      <c r="AK443" s="17">
        <v>-7.1857635329178132E-2</v>
      </c>
      <c r="AL443" s="17">
        <v>0.19594281788945517</v>
      </c>
      <c r="AM443" s="17">
        <v>3.2812579213528814E-2</v>
      </c>
      <c r="AN443" s="17">
        <v>0.54076572585165927</v>
      </c>
      <c r="AO443" s="17">
        <v>0.461026303692331</v>
      </c>
      <c r="AP443" s="17">
        <v>14.498857235738765</v>
      </c>
      <c r="AQ443" s="17">
        <v>81.002161752070251</v>
      </c>
      <c r="AR443" s="17">
        <v>1.7641606680261905</v>
      </c>
      <c r="AS443" s="17">
        <v>6.591802530924797</v>
      </c>
      <c r="AT443" s="17">
        <v>-1.0000000000000033</v>
      </c>
      <c r="AU443" s="17">
        <v>-1.0000000000000033</v>
      </c>
      <c r="AV443" s="17">
        <v>-0.40461509709051363</v>
      </c>
      <c r="AW443" s="17">
        <v>151.58893323666462</v>
      </c>
      <c r="AX443" s="17">
        <v>228.09638034295102</v>
      </c>
      <c r="AY443" s="17">
        <v>0.38176118097677231</v>
      </c>
      <c r="AZ443" s="17">
        <v>25.115901347533708</v>
      </c>
      <c r="BA443" s="22">
        <v>1607.3355151619369</v>
      </c>
      <c r="CU443" t="e">
        <v>#N/A</v>
      </c>
      <c r="CV443" t="e">
        <v>#N/A</v>
      </c>
    </row>
    <row r="444" spans="1:100" x14ac:dyDescent="0.25">
      <c r="A444">
        <v>1303</v>
      </c>
      <c r="B444" t="s">
        <v>878</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879</v>
      </c>
      <c r="C445" s="22">
        <v>3</v>
      </c>
      <c r="D445" s="17">
        <v>4.7499754949144739</v>
      </c>
      <c r="E445" s="17">
        <v>-0.34751165634516029</v>
      </c>
      <c r="F445" s="17">
        <v>6.131422780927549</v>
      </c>
      <c r="G445" s="17">
        <v>6.027074184174344</v>
      </c>
      <c r="H445" s="17">
        <v>0.28375358066755457</v>
      </c>
      <c r="I445" s="17">
        <v>2.1469110551480555E-2</v>
      </c>
      <c r="J445" s="17">
        <v>18.313361473142123</v>
      </c>
      <c r="K445" s="17">
        <v>0.30522269121903539</v>
      </c>
      <c r="L445" s="17">
        <v>-0.99999999999999933</v>
      </c>
      <c r="M445" s="17">
        <v>-0.99999999999999933</v>
      </c>
      <c r="N445" s="17">
        <v>6.1044538243806983</v>
      </c>
      <c r="O445" s="17">
        <v>29.090411152230928</v>
      </c>
      <c r="P445" s="17">
        <v>-3.5349701505243578</v>
      </c>
      <c r="Q445" s="17">
        <v>60.407362209332348</v>
      </c>
      <c r="R445" s="17">
        <v>19.51334046522987</v>
      </c>
      <c r="S445" s="17">
        <v>0.33333333333333343</v>
      </c>
      <c r="T445" s="17">
        <v>0.23712504565480075</v>
      </c>
      <c r="U445" s="17">
        <v>0.26536431289620949</v>
      </c>
      <c r="V445" s="17">
        <v>-0.21651060684019682</v>
      </c>
      <c r="W445" s="17">
        <v>12.563575753004462</v>
      </c>
      <c r="X445" s="17">
        <v>-6.8578989365776152E-2</v>
      </c>
      <c r="Y445" s="17">
        <v>-0.99999999999999933</v>
      </c>
      <c r="Z445" s="17">
        <v>-0.99999999999999933</v>
      </c>
      <c r="AA445" s="17">
        <v>63.078690968203283</v>
      </c>
      <c r="AB445" s="17">
        <v>0.57203309639520106</v>
      </c>
      <c r="AC445" s="17">
        <v>-1.5917663365058191E-2</v>
      </c>
      <c r="AD445" s="17">
        <v>6.3920061969236677E-2</v>
      </c>
      <c r="AE445" s="17">
        <v>31.00177474996897</v>
      </c>
      <c r="AF445" s="17">
        <v>0.83333333333333337</v>
      </c>
      <c r="AG445" s="17">
        <v>-0.99999999999999933</v>
      </c>
      <c r="AH445" s="17">
        <v>-0.99999999999999933</v>
      </c>
      <c r="AI445" s="17">
        <v>0.46972788344491234</v>
      </c>
      <c r="AJ445" s="17">
        <v>-0.21651060684019682</v>
      </c>
      <c r="AK445" s="17">
        <v>-4.8664587278153468E-2</v>
      </c>
      <c r="AL445" s="17">
        <v>0.27772085094105026</v>
      </c>
      <c r="AM445" s="17">
        <v>-0.1137665910194969</v>
      </c>
      <c r="AN445" s="17">
        <v>-0.19447600868991799</v>
      </c>
      <c r="AO445" s="17">
        <v>-3.0874877118781892</v>
      </c>
      <c r="AP445" s="17">
        <v>-3.4732959625426987</v>
      </c>
      <c r="AQ445" s="17">
        <v>30.876937226146516</v>
      </c>
      <c r="AR445" s="17">
        <v>0.61931208504414659</v>
      </c>
      <c r="AS445" s="17">
        <v>0.23664370185325753</v>
      </c>
      <c r="AT445" s="17">
        <v>-0.99999999999999933</v>
      </c>
      <c r="AU445" s="17">
        <v>-0.99999999999999933</v>
      </c>
      <c r="AV445" s="17">
        <v>25.540414649404212</v>
      </c>
      <c r="AW445" s="17">
        <v>88.695806157891511</v>
      </c>
      <c r="AX445" s="17">
        <v>76.439303142770086</v>
      </c>
      <c r="AY445" s="17">
        <v>3.8675920541862113E-2</v>
      </c>
      <c r="AZ445" s="17">
        <v>-9.1835810947090888</v>
      </c>
      <c r="BA445" s="22">
        <v>1446.5663319956852</v>
      </c>
      <c r="CU445" t="e">
        <v>#N/A</v>
      </c>
      <c r="CV445" t="e">
        <v>#N/A</v>
      </c>
    </row>
    <row r="446" spans="1:100" x14ac:dyDescent="0.25">
      <c r="A446">
        <v>1306</v>
      </c>
      <c r="B446" t="s">
        <v>880</v>
      </c>
      <c r="C446" s="22">
        <v>3</v>
      </c>
      <c r="D446" s="17">
        <v>4.9932347520122082</v>
      </c>
      <c r="E446" s="17">
        <v>-0.26530975552878</v>
      </c>
      <c r="F446" s="17">
        <v>-0.26359808249854005</v>
      </c>
      <c r="G446" s="17">
        <v>-0.34216907385510026</v>
      </c>
      <c r="H446" s="17">
        <v>0.28090173967837551</v>
      </c>
      <c r="I446" s="17">
        <v>0</v>
      </c>
      <c r="J446" s="17">
        <v>16.85410438070253</v>
      </c>
      <c r="K446" s="17">
        <v>0.28090173967837551</v>
      </c>
      <c r="L446" s="17">
        <v>-1.0000000000000004</v>
      </c>
      <c r="M446" s="17">
        <v>-1.0000000000000004</v>
      </c>
      <c r="N446" s="17">
        <v>5.6180347935675101</v>
      </c>
      <c r="O446" s="17">
        <v>21.505170058859633</v>
      </c>
      <c r="P446" s="17">
        <v>1.5751147824748304</v>
      </c>
      <c r="Q446" s="17">
        <v>5.2356739744317249</v>
      </c>
      <c r="R446" s="17">
        <v>1.7922293630557469</v>
      </c>
      <c r="S446" s="17">
        <v>0.33333333333333359</v>
      </c>
      <c r="T446" s="17">
        <v>0.33333333333333359</v>
      </c>
      <c r="U446" s="17">
        <v>0.22325016486082194</v>
      </c>
      <c r="V446" s="17">
        <v>0.18063805129887164</v>
      </c>
      <c r="W446" s="17">
        <v>31.58612572591942</v>
      </c>
      <c r="X446" s="17">
        <v>2.3625938942248097</v>
      </c>
      <c r="Y446" s="17">
        <v>-1.0000000000000004</v>
      </c>
      <c r="Z446" s="17">
        <v>-1.0000000000000004</v>
      </c>
      <c r="AA446" s="17">
        <v>55.011276767420917</v>
      </c>
      <c r="AB446" s="17">
        <v>0.19546098266698386</v>
      </c>
      <c r="AC446" s="17">
        <v>0.16956472112156873</v>
      </c>
      <c r="AD446" s="17">
        <v>6.7632729780361611E-2</v>
      </c>
      <c r="AE446" s="17">
        <v>21.632921678445701</v>
      </c>
      <c r="AF446" s="17">
        <v>0.66666666666666663</v>
      </c>
      <c r="AG446" s="17">
        <v>-1.0000000000000004</v>
      </c>
      <c r="AH446" s="17">
        <v>-1.0000000000000004</v>
      </c>
      <c r="AI446" s="17">
        <v>-8.2959809858685937E-2</v>
      </c>
      <c r="AJ446" s="17">
        <v>0.18063805129887164</v>
      </c>
      <c r="AK446" s="17">
        <v>-5.6642766424129957E-2</v>
      </c>
      <c r="AL446" s="17">
        <v>8.8503781201317994E-2</v>
      </c>
      <c r="AM446" s="17">
        <v>-2.7495229662382444E-2</v>
      </c>
      <c r="AN446" s="17">
        <v>0.21036724278128913</v>
      </c>
      <c r="AO446" s="17">
        <v>-0.97059457368021085</v>
      </c>
      <c r="AP446" s="17">
        <v>5.7016999755388182</v>
      </c>
      <c r="AQ446" s="17">
        <v>48.440230106621939</v>
      </c>
      <c r="AR446" s="17">
        <v>1.0705548828263609</v>
      </c>
      <c r="AS446" s="17">
        <v>2.6434956339031852</v>
      </c>
      <c r="AT446" s="17">
        <v>-1.0000000000000004</v>
      </c>
      <c r="AU446" s="17">
        <v>-1.0000000000000004</v>
      </c>
      <c r="AV446" s="17">
        <v>1.4500602892006469</v>
      </c>
      <c r="AW446" s="17">
        <v>82.218146801819373</v>
      </c>
      <c r="AX446" s="17">
        <v>98.622755734532774</v>
      </c>
      <c r="AY446" s="17">
        <v>0.19862614680667179</v>
      </c>
      <c r="AZ446" s="17">
        <v>10.05141605234202</v>
      </c>
      <c r="BA446" s="22">
        <v>1478.230024628979</v>
      </c>
      <c r="CU446" t="e">
        <v>#N/A</v>
      </c>
      <c r="CV446" t="e">
        <v>#N/A</v>
      </c>
    </row>
    <row r="447" spans="1:100" x14ac:dyDescent="0.25">
      <c r="A447">
        <v>1307</v>
      </c>
      <c r="B447" t="s">
        <v>881</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1383.1200439276708</v>
      </c>
      <c r="CU447" t="e">
        <v>#N/A</v>
      </c>
      <c r="CV447" t="e">
        <v>#N/A</v>
      </c>
    </row>
    <row r="448" spans="1:100" x14ac:dyDescent="0.25">
      <c r="A448">
        <v>1308</v>
      </c>
      <c r="B448" t="s">
        <v>882</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1320.6613752072894</v>
      </c>
      <c r="CU448" t="e">
        <v>#N/A</v>
      </c>
      <c r="CV448" t="e">
        <v>#N/A</v>
      </c>
    </row>
    <row r="449" spans="1:100" x14ac:dyDescent="0.25">
      <c r="A449">
        <v>1310</v>
      </c>
      <c r="B449" t="s">
        <v>883</v>
      </c>
      <c r="C449" s="22">
        <v>3</v>
      </c>
      <c r="D449" s="17">
        <v>4.584736537338336</v>
      </c>
      <c r="E449" s="17">
        <v>5.9138946881751274E-3</v>
      </c>
      <c r="F449" s="17">
        <v>4.6174887272818896</v>
      </c>
      <c r="G449" s="17">
        <v>4.6191784114785115</v>
      </c>
      <c r="H449" s="17">
        <v>0.56253839580580511</v>
      </c>
      <c r="I449" s="17">
        <v>4.5376639200510587E-3</v>
      </c>
      <c r="J449" s="17">
        <v>34.024563583551384</v>
      </c>
      <c r="K449" s="17">
        <v>0.56707605972585629</v>
      </c>
      <c r="L449" s="17">
        <v>-0.99999999999999956</v>
      </c>
      <c r="M449" s="17">
        <v>-0.99999999999999956</v>
      </c>
      <c r="N449" s="17">
        <v>11.341521194517121</v>
      </c>
      <c r="O449" s="17">
        <v>43.228478532368179</v>
      </c>
      <c r="P449" s="17">
        <v>-3.0030147855790997E-2</v>
      </c>
      <c r="Q449" s="17">
        <v>4.9647016871493532</v>
      </c>
      <c r="R449" s="17">
        <v>1.399950313207053</v>
      </c>
      <c r="S449" s="17">
        <v>0.33333333333333298</v>
      </c>
      <c r="T449" s="17">
        <v>0.33333333333333298</v>
      </c>
      <c r="U449" s="17">
        <v>0.17174117026531785</v>
      </c>
      <c r="V449" s="17">
        <v>5.2126442872672582E-2</v>
      </c>
      <c r="W449" s="17">
        <v>12.938328803152013</v>
      </c>
      <c r="X449" s="17">
        <v>1.0993139452381164</v>
      </c>
      <c r="Y449" s="17">
        <v>-0.99999999999999956</v>
      </c>
      <c r="Z449" s="17">
        <v>-0.99999999999999956</v>
      </c>
      <c r="AA449" s="17">
        <v>46.955533589198446</v>
      </c>
      <c r="AB449" s="17">
        <v>0.28251272093169721</v>
      </c>
      <c r="AC449" s="17">
        <v>0.34067673976212276</v>
      </c>
      <c r="AD449" s="17">
        <v>2.9155628762967938E-2</v>
      </c>
      <c r="AE449" s="17">
        <v>32.617254472839406</v>
      </c>
      <c r="AF449" s="17">
        <v>0.8666666666666667</v>
      </c>
      <c r="AG449" s="17">
        <v>-0.99999999999999956</v>
      </c>
      <c r="AH449" s="17">
        <v>-0.99999999999999956</v>
      </c>
      <c r="AI449" s="17">
        <v>-9.9133982825121772E-3</v>
      </c>
      <c r="AJ449" s="17">
        <v>5.2126442872672582E-2</v>
      </c>
      <c r="AK449" s="17">
        <v>-5.3634493987531111E-2</v>
      </c>
      <c r="AL449" s="17">
        <v>0.11628506212644521</v>
      </c>
      <c r="AM449" s="17">
        <v>0.25157501007258742</v>
      </c>
      <c r="AN449" s="17">
        <v>0.24138018229271482</v>
      </c>
      <c r="AO449" s="17">
        <v>6.0212027818770331</v>
      </c>
      <c r="AP449" s="17">
        <v>6.6159298679501006</v>
      </c>
      <c r="AQ449" s="17">
        <v>46.962892386703373</v>
      </c>
      <c r="AR449" s="17">
        <v>0.89053427980465583</v>
      </c>
      <c r="AS449" s="17">
        <v>1.6663900049639717</v>
      </c>
      <c r="AT449" s="17">
        <v>-0.99999999999999956</v>
      </c>
      <c r="AU449" s="17">
        <v>-0.99999999999999956</v>
      </c>
      <c r="AV449" s="17">
        <v>6.0191287246855643</v>
      </c>
      <c r="AW449" s="17">
        <v>96.799941989516768</v>
      </c>
      <c r="AX449" s="17">
        <v>101.81431831113382</v>
      </c>
      <c r="AY449" s="17">
        <v>0.19704885305477338</v>
      </c>
      <c r="AZ449" s="17">
        <v>10.546305762604536</v>
      </c>
      <c r="BA449" s="22">
        <v>1455.9667034488668</v>
      </c>
      <c r="CU449" t="e">
        <v>#N/A</v>
      </c>
      <c r="CV449" t="e">
        <v>#N/A</v>
      </c>
    </row>
    <row r="450" spans="1:100" x14ac:dyDescent="0.25">
      <c r="A450">
        <v>1311</v>
      </c>
      <c r="B450" t="s">
        <v>884</v>
      </c>
      <c r="C450" s="22">
        <v>3</v>
      </c>
      <c r="D450" s="17">
        <v>5.3640804076740087</v>
      </c>
      <c r="E450" s="17">
        <v>0.13088397193097295</v>
      </c>
      <c r="F450" s="17">
        <v>0.78529076901138339</v>
      </c>
      <c r="G450" s="17">
        <v>0.82615193775940443</v>
      </c>
      <c r="H450" s="17">
        <v>0.10977586483220905</v>
      </c>
      <c r="I450" s="17">
        <v>6.3810362854627026E-3</v>
      </c>
      <c r="J450" s="17">
        <v>6.9694140670603071</v>
      </c>
      <c r="K450" s="17">
        <v>0.11615690111767182</v>
      </c>
      <c r="L450" s="17">
        <v>-1.0000000000000002</v>
      </c>
      <c r="M450" s="17">
        <v>-1.0000000000000002</v>
      </c>
      <c r="N450" s="17">
        <v>2.3231380223534353</v>
      </c>
      <c r="O450" s="17">
        <v>13.159646412493723</v>
      </c>
      <c r="P450" s="17">
        <v>4.1725061148754648E-2</v>
      </c>
      <c r="Q450" s="17">
        <v>9.0663032411609255</v>
      </c>
      <c r="R450" s="17">
        <v>2.8656962053692689</v>
      </c>
      <c r="S450" s="17">
        <v>0.33333333333333315</v>
      </c>
      <c r="T450" s="17">
        <v>0.32515944656044959</v>
      </c>
      <c r="U450" s="17">
        <v>0.38529123995407144</v>
      </c>
      <c r="V450" s="17">
        <v>-0.29149999620054157</v>
      </c>
      <c r="W450" s="17">
        <v>25.445084901185652</v>
      </c>
      <c r="X450" s="17">
        <v>0.33450086138914742</v>
      </c>
      <c r="Y450" s="17">
        <v>-1.0000000000000002</v>
      </c>
      <c r="Z450" s="17">
        <v>-1.0000000000000002</v>
      </c>
      <c r="AA450" s="17">
        <v>52.053167766461023</v>
      </c>
      <c r="AB450" s="17">
        <v>0.40847237262385971</v>
      </c>
      <c r="AC450" s="17">
        <v>-9.2700659643164887E-2</v>
      </c>
      <c r="AD450" s="17">
        <v>0.15907602021742673</v>
      </c>
      <c r="AE450" s="17">
        <v>23.742386659906085</v>
      </c>
      <c r="AF450" s="17">
        <v>0.8</v>
      </c>
      <c r="AG450" s="17">
        <v>-1.0000000000000002</v>
      </c>
      <c r="AH450" s="17">
        <v>-1.0000000000000002</v>
      </c>
      <c r="AI450" s="17">
        <v>0.11804415542557779</v>
      </c>
      <c r="AJ450" s="17">
        <v>-0.29149999620054157</v>
      </c>
      <c r="AK450" s="17">
        <v>0.1097844681334595</v>
      </c>
      <c r="AL450" s="17">
        <v>9.9233442850751419E-2</v>
      </c>
      <c r="AM450" s="17">
        <v>-0.16558974438732577</v>
      </c>
      <c r="AN450" s="17">
        <v>-0.30973929730818894</v>
      </c>
      <c r="AO450" s="17">
        <v>-3.590821269015847</v>
      </c>
      <c r="AP450" s="17">
        <v>-7.2473152184509662</v>
      </c>
      <c r="AQ450" s="17">
        <v>32.414498968245965</v>
      </c>
      <c r="AR450" s="17">
        <v>0.75228402364731284</v>
      </c>
      <c r="AS450" s="17">
        <v>0.45065776250681944</v>
      </c>
      <c r="AT450" s="17">
        <v>-1.0000000000000002</v>
      </c>
      <c r="AU450" s="17">
        <v>-1.0000000000000002</v>
      </c>
      <c r="AV450" s="17">
        <v>3.6918481431286723</v>
      </c>
      <c r="AW450" s="17">
        <v>57.965498960503723</v>
      </c>
      <c r="AX450" s="17">
        <v>31.176382448961121</v>
      </c>
      <c r="AY450" s="17">
        <v>-0.30460690015806108</v>
      </c>
      <c r="AZ450" s="17">
        <v>-65.259842998983331</v>
      </c>
      <c r="BA450" s="22">
        <v>1369.012531557775</v>
      </c>
      <c r="CU450" t="e">
        <v>#N/A</v>
      </c>
      <c r="CV450" t="e">
        <v>#N/A</v>
      </c>
    </row>
    <row r="451" spans="1:100" x14ac:dyDescent="0.25">
      <c r="A451">
        <v>1317</v>
      </c>
      <c r="B451" t="s">
        <v>885</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886</v>
      </c>
      <c r="C452" s="22">
        <v>3</v>
      </c>
      <c r="D452" s="17">
        <v>5.2229148246353798</v>
      </c>
      <c r="E452" s="17">
        <v>-1.3575494950135183E-2</v>
      </c>
      <c r="F452" s="17">
        <v>-0.94686269524215838</v>
      </c>
      <c r="G452" s="17">
        <v>-0.94686269524215838</v>
      </c>
      <c r="H452" s="17">
        <v>0.32355878500866725</v>
      </c>
      <c r="I452" s="17">
        <v>0.10308754465168145</v>
      </c>
      <c r="J452" s="17">
        <v>25.598779779620937</v>
      </c>
      <c r="K452" s="17">
        <v>0.42664632966034866</v>
      </c>
      <c r="L452" s="17">
        <v>-0.99999999999999956</v>
      </c>
      <c r="M452" s="17">
        <v>-0.99999999999999956</v>
      </c>
      <c r="N452" s="17">
        <v>8.5329265932069802</v>
      </c>
      <c r="O452" s="17">
        <v>29.874831909014151</v>
      </c>
      <c r="P452" s="17">
        <v>-2.5471033971755941</v>
      </c>
      <c r="Q452" s="17">
        <v>-3.1581655915764686</v>
      </c>
      <c r="R452" s="17">
        <v>-1.4500484771362596</v>
      </c>
      <c r="S452" s="17">
        <v>0.33333333333333298</v>
      </c>
      <c r="T452" s="17">
        <v>0.33333333333333298</v>
      </c>
      <c r="U452" s="17">
        <v>0.38764713598481493</v>
      </c>
      <c r="V452" s="17">
        <v>0.22040009853325662</v>
      </c>
      <c r="W452" s="17">
        <v>33.922702860975569</v>
      </c>
      <c r="X452" s="17">
        <v>3.1130094721451185</v>
      </c>
      <c r="Y452" s="17">
        <v>-0.99999999999999956</v>
      </c>
      <c r="Z452" s="17">
        <v>-0.99999999999999956</v>
      </c>
      <c r="AA452" s="17">
        <v>79.770991273584215</v>
      </c>
      <c r="AB452" s="17">
        <v>0.32902755889612501</v>
      </c>
      <c r="AC452" s="17">
        <v>0.13314589621217521</v>
      </c>
      <c r="AD452" s="17">
        <v>0.48379328268659733</v>
      </c>
      <c r="AE452" s="17">
        <v>47.298336889744917</v>
      </c>
      <c r="AF452" s="17">
        <v>0.82352941176470584</v>
      </c>
      <c r="AG452" s="17">
        <v>-0.99999999999999956</v>
      </c>
      <c r="AH452" s="17">
        <v>-0.99999999999999956</v>
      </c>
      <c r="AI452" s="17">
        <v>-6.9538252027206635E-2</v>
      </c>
      <c r="AJ452" s="17">
        <v>0.22040009853325662</v>
      </c>
      <c r="AK452" s="17">
        <v>0.2203075889305583</v>
      </c>
      <c r="AL452" s="17">
        <v>0.13381005580905728</v>
      </c>
      <c r="AM452" s="17">
        <v>0.55583305455519871</v>
      </c>
      <c r="AN452" s="17">
        <v>-6.4327923473706861E-2</v>
      </c>
      <c r="AO452" s="17">
        <v>14.997364308532761</v>
      </c>
      <c r="AP452" s="17">
        <v>-0.93914780779738682</v>
      </c>
      <c r="AQ452" s="17">
        <v>59.521482640596503</v>
      </c>
      <c r="AR452" s="17">
        <v>1.2747139011847379</v>
      </c>
      <c r="AS452" s="17">
        <v>3.5396558018054671</v>
      </c>
      <c r="AT452" s="17">
        <v>-0.99999999999999956</v>
      </c>
      <c r="AU452" s="17">
        <v>-0.99999999999999956</v>
      </c>
      <c r="AV452" s="17">
        <v>-2.3969111723784176</v>
      </c>
      <c r="AW452" s="17">
        <v>108.70667537480094</v>
      </c>
      <c r="AX452" s="17">
        <v>129.35592018758251</v>
      </c>
      <c r="AY452" s="17">
        <v>0.43190101551279431</v>
      </c>
      <c r="AZ452" s="17">
        <v>27.644310267097282</v>
      </c>
      <c r="BA452" s="22">
        <v>1621.8995718731126</v>
      </c>
      <c r="CU452" t="e">
        <v>#N/A</v>
      </c>
      <c r="CV452" t="e">
        <v>#N/A</v>
      </c>
    </row>
    <row r="453" spans="1:100" x14ac:dyDescent="0.25">
      <c r="A453">
        <v>1319</v>
      </c>
      <c r="B453" t="s">
        <v>887</v>
      </c>
      <c r="C453" s="22">
        <v>3</v>
      </c>
      <c r="D453" s="17">
        <v>4.4579516903310825</v>
      </c>
      <c r="E453" s="17">
        <v>-0.40139485468017677</v>
      </c>
      <c r="F453" s="17">
        <v>-0.47353332493201139</v>
      </c>
      <c r="G453" s="17">
        <v>-0.58760767598938068</v>
      </c>
      <c r="H453" s="17">
        <v>0.33752059092910391</v>
      </c>
      <c r="I453" s="17">
        <v>-9.5454658887391547E-3</v>
      </c>
      <c r="J453" s="17">
        <v>19.678507502421894</v>
      </c>
      <c r="K453" s="17">
        <v>0.32797512504036475</v>
      </c>
      <c r="L453" s="17">
        <v>-1.0000000000000009</v>
      </c>
      <c r="M453" s="17">
        <v>-1.0000000000000009</v>
      </c>
      <c r="N453" s="17">
        <v>6.5595025008073007</v>
      </c>
      <c r="O453" s="17">
        <v>23.54885151676358</v>
      </c>
      <c r="P453" s="17">
        <v>1.989659403194987E-2</v>
      </c>
      <c r="Q453" s="17">
        <v>-1.601438839854799</v>
      </c>
      <c r="R453" s="17">
        <v>-0.54030109262277159</v>
      </c>
      <c r="S453" s="17">
        <v>0.33333333333333359</v>
      </c>
      <c r="T453" s="17">
        <v>0.35371342943670503</v>
      </c>
      <c r="U453" s="17">
        <v>0.39651117367886907</v>
      </c>
      <c r="V453" s="17">
        <v>0.11317728265301352</v>
      </c>
      <c r="W453" s="17">
        <v>34.75040376246227</v>
      </c>
      <c r="X453" s="17">
        <v>2.6445601244666035</v>
      </c>
      <c r="Y453" s="17">
        <v>-1.0000000000000009</v>
      </c>
      <c r="Z453" s="17">
        <v>-1.0000000000000009</v>
      </c>
      <c r="AA453" s="17">
        <v>96.981699082422793</v>
      </c>
      <c r="AB453" s="17">
        <v>0.12493702779970334</v>
      </c>
      <c r="AC453" s="17">
        <v>0.32645163241136632</v>
      </c>
      <c r="AD453" s="17">
        <v>0.80404326804059756</v>
      </c>
      <c r="AE453" s="17">
        <v>62.771596412583364</v>
      </c>
      <c r="AF453" s="17">
        <v>1</v>
      </c>
      <c r="AG453" s="17">
        <v>-1.0000000000000009</v>
      </c>
      <c r="AH453" s="17">
        <v>-1.0000000000000009</v>
      </c>
      <c r="AI453" s="17">
        <v>-2.1298936485597879E-2</v>
      </c>
      <c r="AJ453" s="17">
        <v>0.11317728265301352</v>
      </c>
      <c r="AK453" s="17">
        <v>-0.19442757327327989</v>
      </c>
      <c r="AL453" s="17">
        <v>6.955109312302668E-2</v>
      </c>
      <c r="AM453" s="17">
        <v>0.22324692351285977</v>
      </c>
      <c r="AN453" s="17">
        <v>-0.27046457582729055</v>
      </c>
      <c r="AO453" s="17">
        <v>4.609035221455092</v>
      </c>
      <c r="AP453" s="17">
        <v>-6.4138589300671311</v>
      </c>
      <c r="AQ453" s="17">
        <v>54.428911264884178</v>
      </c>
      <c r="AR453" s="17">
        <v>1.1967352191019209</v>
      </c>
      <c r="AS453" s="17">
        <v>2.9725352495069686</v>
      </c>
      <c r="AT453" s="17">
        <v>-1.0000000000000009</v>
      </c>
      <c r="AU453" s="17">
        <v>-1.0000000000000009</v>
      </c>
      <c r="AV453" s="17">
        <v>-1.1279087686121532</v>
      </c>
      <c r="AW453" s="17">
        <v>114.11669166911935</v>
      </c>
      <c r="AX453" s="17">
        <v>125.00844120470872</v>
      </c>
      <c r="AY453" s="17">
        <v>0.19457136788308516</v>
      </c>
      <c r="AZ453" s="17">
        <v>19.425847835063887</v>
      </c>
      <c r="BA453" s="22">
        <v>1536.3114997298912</v>
      </c>
      <c r="CU453" t="e">
        <v>#N/A</v>
      </c>
      <c r="CV453" t="e">
        <v>#N/A</v>
      </c>
    </row>
    <row r="454" spans="1:100" x14ac:dyDescent="0.25">
      <c r="A454">
        <v>1322</v>
      </c>
      <c r="B454" t="s">
        <v>888</v>
      </c>
      <c r="C454" s="22">
        <v>3</v>
      </c>
      <c r="D454" s="17">
        <v>4.5288647236832418</v>
      </c>
      <c r="E454" s="17">
        <v>3.6962411902637105E-2</v>
      </c>
      <c r="F454" s="17">
        <v>2.1009171675392362</v>
      </c>
      <c r="G454" s="17">
        <v>2.1114979100210931</v>
      </c>
      <c r="H454" s="17">
        <v>7.6340634185410053E-2</v>
      </c>
      <c r="I454" s="17">
        <v>8.3276851830015527E-2</v>
      </c>
      <c r="J454" s="17">
        <v>9.5770491609255313</v>
      </c>
      <c r="K454" s="17">
        <v>0.15961748601542566</v>
      </c>
      <c r="L454" s="17">
        <v>-0.99999999999999711</v>
      </c>
      <c r="M454" s="17">
        <v>-0.99999999999999711</v>
      </c>
      <c r="N454" s="17">
        <v>3.1923497203085121</v>
      </c>
      <c r="O454" s="17">
        <v>16.217411794629875</v>
      </c>
      <c r="P454" s="17">
        <v>-0.51796498924744339</v>
      </c>
      <c r="Q454" s="17">
        <v>0.77183351768602515</v>
      </c>
      <c r="R454" s="17">
        <v>0.26802585424347036</v>
      </c>
      <c r="S454" s="17">
        <v>0.33333333333333254</v>
      </c>
      <c r="T454" s="17">
        <v>0.33333333333333254</v>
      </c>
      <c r="U454" s="17">
        <v>0.34839589824286926</v>
      </c>
      <c r="V454" s="17">
        <v>2.855842508577543E-2</v>
      </c>
      <c r="W454" s="17">
        <v>35.360140159195375</v>
      </c>
      <c r="X454" s="17">
        <v>2.0719833241373675</v>
      </c>
      <c r="Y454" s="17">
        <v>-0.99999999999999711</v>
      </c>
      <c r="Z454" s="17">
        <v>-0.99999999999999711</v>
      </c>
      <c r="AA454" s="17">
        <v>74.428881631574569</v>
      </c>
      <c r="AB454" s="17">
        <v>0.40628816591872147</v>
      </c>
      <c r="AC454" s="17">
        <v>0.1840936479970014</v>
      </c>
      <c r="AD454" s="17">
        <v>0.18563249844699145</v>
      </c>
      <c r="AE454" s="17">
        <v>38.800715618135698</v>
      </c>
      <c r="AF454" s="17">
        <v>0.75</v>
      </c>
      <c r="AG454" s="17">
        <v>-0.99999999999999711</v>
      </c>
      <c r="AH454" s="17">
        <v>-0.99999999999999711</v>
      </c>
      <c r="AI454" s="17">
        <v>-6.0924603646152781E-3</v>
      </c>
      <c r="AJ454" s="17">
        <v>2.855842508577543E-2</v>
      </c>
      <c r="AK454" s="17">
        <v>-9.6896641505842165E-2</v>
      </c>
      <c r="AL454" s="17">
        <v>0.21711946448899908</v>
      </c>
      <c r="AM454" s="17">
        <v>0.14565238488679302</v>
      </c>
      <c r="AN454" s="17">
        <v>-3.1067946152140008E-2</v>
      </c>
      <c r="AO454" s="17">
        <v>3.1568264146406149</v>
      </c>
      <c r="AP454" s="17">
        <v>0.30889866864149534</v>
      </c>
      <c r="AQ454" s="17">
        <v>44.937189320120929</v>
      </c>
      <c r="AR454" s="17">
        <v>1.0436209899953102</v>
      </c>
      <c r="AS454" s="17">
        <v>2.2316008101527949</v>
      </c>
      <c r="AT454" s="17">
        <v>-0.99999999999999711</v>
      </c>
      <c r="AU454" s="17">
        <v>-0.99999999999999711</v>
      </c>
      <c r="AV454" s="17">
        <v>2.3795237642645657</v>
      </c>
      <c r="AW454" s="17">
        <v>90.955192094845899</v>
      </c>
      <c r="AX454" s="17">
        <v>93.68918539613118</v>
      </c>
      <c r="AY454" s="17">
        <v>-0.14023645295121218</v>
      </c>
      <c r="AZ454" s="17">
        <v>-32.506892291831875</v>
      </c>
      <c r="BA454" s="22">
        <v>1475.1723252714899</v>
      </c>
      <c r="CU454" t="e">
        <v>#N/A</v>
      </c>
      <c r="CV454" t="e">
        <v>#N/A</v>
      </c>
    </row>
    <row r="455" spans="1:100" x14ac:dyDescent="0.25">
      <c r="A455">
        <v>1323</v>
      </c>
      <c r="B455" t="s">
        <v>889</v>
      </c>
      <c r="C455" s="22">
        <v>3</v>
      </c>
      <c r="D455" s="17">
        <v>5.4138425969931863</v>
      </c>
      <c r="E455" s="17">
        <v>9.3305759939456556E-2</v>
      </c>
      <c r="F455" s="17">
        <v>16.865616252062281</v>
      </c>
      <c r="G455" s="17">
        <v>16.865616252062281</v>
      </c>
      <c r="H455" s="17">
        <v>0.15478899533125384</v>
      </c>
      <c r="I455" s="17">
        <v>2.5748946922044937E-3</v>
      </c>
      <c r="J455" s="17">
        <v>9.4418334014075036</v>
      </c>
      <c r="K455" s="17">
        <v>0.15736389002345835</v>
      </c>
      <c r="L455" s="17">
        <v>-0.999999999999999</v>
      </c>
      <c r="M455" s="17">
        <v>-0.999999999999999</v>
      </c>
      <c r="N455" s="17">
        <v>3.1472778004691691</v>
      </c>
      <c r="O455" s="17">
        <v>31.721292250462991</v>
      </c>
      <c r="P455" s="17">
        <v>0.46415864746260838</v>
      </c>
      <c r="Q455" s="17">
        <v>44.819476087530688</v>
      </c>
      <c r="R455" s="17">
        <v>14.772777714344198</v>
      </c>
      <c r="S455" s="17">
        <v>0.33333333333333315</v>
      </c>
      <c r="T455" s="17">
        <v>0.33333333333333315</v>
      </c>
      <c r="U455" s="17">
        <v>0.28777519498272591</v>
      </c>
      <c r="V455" s="17">
        <v>4.6224591051010434E-2</v>
      </c>
      <c r="W455" s="17">
        <v>33.732102507077762</v>
      </c>
      <c r="X455" s="17">
        <v>1.9377511028801753</v>
      </c>
      <c r="Y455" s="17">
        <v>-0.999999999999999</v>
      </c>
      <c r="Z455" s="17">
        <v>-0.999999999999999</v>
      </c>
      <c r="AA455" s="17">
        <v>84.238326660268527</v>
      </c>
      <c r="AB455" s="17">
        <v>0.36062209563853909</v>
      </c>
      <c r="AC455" s="17">
        <v>0.3654920686228138</v>
      </c>
      <c r="AD455" s="17">
        <v>-1.1445235484420072E-2</v>
      </c>
      <c r="AE455" s="17">
        <v>35.733446438846663</v>
      </c>
      <c r="AF455" s="17">
        <v>0.88235294117647056</v>
      </c>
      <c r="AG455" s="17">
        <v>-0.999999999999999</v>
      </c>
      <c r="AH455" s="17">
        <v>-0.999999999999999</v>
      </c>
      <c r="AI455" s="17">
        <v>0.49724229450827329</v>
      </c>
      <c r="AJ455" s="17">
        <v>4.6224591051010434E-2</v>
      </c>
      <c r="AK455" s="17">
        <v>0.10479114865992115</v>
      </c>
      <c r="AL455" s="17">
        <v>0.11914927881901385</v>
      </c>
      <c r="AM455" s="17">
        <v>-3.4731024021316045E-2</v>
      </c>
      <c r="AN455" s="17">
        <v>-5.0348994848293173E-2</v>
      </c>
      <c r="AO455" s="17">
        <v>-0.34431985723329656</v>
      </c>
      <c r="AP455" s="17">
        <v>-0.66297847711226021</v>
      </c>
      <c r="AQ455" s="17">
        <v>43.173935908485284</v>
      </c>
      <c r="AR455" s="17">
        <v>1.0006664527004028</v>
      </c>
      <c r="AS455" s="17">
        <v>2.0951149929036328</v>
      </c>
      <c r="AT455" s="17">
        <v>-0.999999999999999</v>
      </c>
      <c r="AU455" s="17">
        <v>-0.999999999999999</v>
      </c>
      <c r="AV455" s="17">
        <v>31.638393966406493</v>
      </c>
      <c r="AW455" s="17">
        <v>115.2966404336193</v>
      </c>
      <c r="AX455" s="17">
        <v>129.86394542888581</v>
      </c>
      <c r="AY455" s="17">
        <v>0.23789631315428522</v>
      </c>
      <c r="AZ455" s="17">
        <v>10.544716538927073</v>
      </c>
      <c r="BA455" s="22">
        <v>1542.326203920481</v>
      </c>
      <c r="CU455" t="e">
        <v>#N/A</v>
      </c>
      <c r="CV455" t="e">
        <v>#N/A</v>
      </c>
    </row>
    <row r="456" spans="1:100" x14ac:dyDescent="0.25">
      <c r="A456">
        <v>1325</v>
      </c>
      <c r="B456" t="s">
        <v>890</v>
      </c>
      <c r="C456" s="22">
        <v>3</v>
      </c>
      <c r="D456" s="17">
        <v>4.9654768675912226</v>
      </c>
      <c r="E456" s="17">
        <v>1.3581299656705024</v>
      </c>
      <c r="F456" s="17">
        <v>2.0183529865232823</v>
      </c>
      <c r="G456" s="17">
        <v>2.3810041173959271</v>
      </c>
      <c r="H456" s="17">
        <v>0.29223236375948197</v>
      </c>
      <c r="I456" s="17">
        <v>0.10215145929403163</v>
      </c>
      <c r="J456" s="17">
        <v>23.663029383210816</v>
      </c>
      <c r="K456" s="17">
        <v>0.3943838230535136</v>
      </c>
      <c r="L456" s="17">
        <v>-0.99999999999999578</v>
      </c>
      <c r="M456" s="17">
        <v>-0.99999999999999578</v>
      </c>
      <c r="N456" s="17">
        <v>7.8876764610702645</v>
      </c>
      <c r="O456" s="17">
        <v>31.009510368197972</v>
      </c>
      <c r="P456" s="17">
        <v>2.9355938313472967</v>
      </c>
      <c r="Q456" s="17">
        <v>-5.2023350234483896</v>
      </c>
      <c r="R456" s="17">
        <v>-1.3552576693286329</v>
      </c>
      <c r="S456" s="17">
        <v>0.33333333333333204</v>
      </c>
      <c r="T456" s="17">
        <v>0.32230779174057156</v>
      </c>
      <c r="U456" s="17">
        <v>0.24084925576331051</v>
      </c>
      <c r="V456" s="17">
        <v>0.17593602270765929</v>
      </c>
      <c r="W456" s="17">
        <v>27.121703219654389</v>
      </c>
      <c r="X456" s="17">
        <v>2.2692449197268272</v>
      </c>
      <c r="Y456" s="17">
        <v>-0.99999999999999578</v>
      </c>
      <c r="Z456" s="17">
        <v>-0.99999999999999578</v>
      </c>
      <c r="AA456" s="17">
        <v>61.988739994567375</v>
      </c>
      <c r="AB456" s="17">
        <v>0.34838511223720003</v>
      </c>
      <c r="AC456" s="17">
        <v>9.092699180666694E-2</v>
      </c>
      <c r="AD456" s="17">
        <v>0.2851337848409653</v>
      </c>
      <c r="AE456" s="17">
        <v>36.222294444241619</v>
      </c>
      <c r="AF456" s="17">
        <v>0.72727272727272729</v>
      </c>
      <c r="AG456" s="17">
        <v>-0.99999999999999578</v>
      </c>
      <c r="AH456" s="17">
        <v>-0.99999999999999578</v>
      </c>
      <c r="AI456" s="17">
        <v>-4.6229712714773018E-2</v>
      </c>
      <c r="AJ456" s="17">
        <v>0.17593602270765929</v>
      </c>
      <c r="AK456" s="17">
        <v>3.92899902167307E-2</v>
      </c>
      <c r="AL456" s="17">
        <v>5.928579858286917E-3</v>
      </c>
      <c r="AM456" s="17">
        <v>-1.0555246640012412E-2</v>
      </c>
      <c r="AN456" s="17">
        <v>-0.11083466186489138</v>
      </c>
      <c r="AO456" s="17">
        <v>-6.7431214916656948E-2</v>
      </c>
      <c r="AP456" s="17">
        <v>-2.7412236473308504</v>
      </c>
      <c r="AQ456" s="17">
        <v>50.784732602865212</v>
      </c>
      <c r="AR456" s="17">
        <v>1.0724264035448732</v>
      </c>
      <c r="AS456" s="17">
        <v>2.6636287427803409</v>
      </c>
      <c r="AT456" s="17">
        <v>-0.99999999999999578</v>
      </c>
      <c r="AU456" s="17">
        <v>-0.99999999999999578</v>
      </c>
      <c r="AV456" s="17">
        <v>1.0257464480672938</v>
      </c>
      <c r="AW456" s="17">
        <v>90.257026715434463</v>
      </c>
      <c r="AX456" s="17">
        <v>106.92603473190506</v>
      </c>
      <c r="AY456" s="17">
        <v>0.2176113048153982</v>
      </c>
      <c r="AZ456" s="17">
        <v>-8.8025068062105873</v>
      </c>
      <c r="BA456" s="22">
        <v>1528.7424869775762</v>
      </c>
      <c r="CU456" t="e">
        <v>#N/A</v>
      </c>
      <c r="CV456" t="e">
        <v>#N/A</v>
      </c>
    </row>
    <row r="457" spans="1:100" x14ac:dyDescent="0.25">
      <c r="A457">
        <v>1329</v>
      </c>
      <c r="B457" t="s">
        <v>891</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892</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476</v>
      </c>
      <c r="C459" s="22">
        <v>3</v>
      </c>
      <c r="D459" s="17">
        <v>4.040086654852578</v>
      </c>
      <c r="E459" s="17">
        <v>-3.6101208898381434E-2</v>
      </c>
      <c r="F459" s="17">
        <v>0.57206465164044096</v>
      </c>
      <c r="G459" s="17">
        <v>0.56175002052661738</v>
      </c>
      <c r="H459" s="17">
        <v>0.27435612670513299</v>
      </c>
      <c r="I459" s="17">
        <v>1.8697505982353188E-3</v>
      </c>
      <c r="J459" s="17">
        <v>16.573552638202084</v>
      </c>
      <c r="K459" s="17">
        <v>0.27622587730336828</v>
      </c>
      <c r="L459" s="17">
        <v>-0.999999999999999</v>
      </c>
      <c r="M459" s="17">
        <v>-0.999999999999999</v>
      </c>
      <c r="N459" s="17">
        <v>5.5245175460673641</v>
      </c>
      <c r="O459" s="17">
        <v>21.175389313581292</v>
      </c>
      <c r="P459" s="17">
        <v>0.57987261221960373</v>
      </c>
      <c r="Q459" s="17">
        <v>2.4234275905424192</v>
      </c>
      <c r="R459" s="17">
        <v>0.74094584813000242</v>
      </c>
      <c r="S459" s="17">
        <v>0.33333333333333287</v>
      </c>
      <c r="T459" s="17">
        <v>0.33333333333333287</v>
      </c>
      <c r="U459" s="17">
        <v>0.28612508104075957</v>
      </c>
      <c r="V459" s="17">
        <v>6.8638617699698479E-2</v>
      </c>
      <c r="W459" s="17">
        <v>29.808179524150219</v>
      </c>
      <c r="X459" s="17">
        <v>1.9467728197245258</v>
      </c>
      <c r="Y459" s="17">
        <v>-0.999999999999999</v>
      </c>
      <c r="Z459" s="17">
        <v>-0.999999999999999</v>
      </c>
      <c r="AA459" s="17">
        <v>72.380431657019315</v>
      </c>
      <c r="AB459" s="17">
        <v>0.20115374509626185</v>
      </c>
      <c r="AC459" s="17">
        <v>0.3766075950883721</v>
      </c>
      <c r="AD459" s="17">
        <v>0.25886478551014769</v>
      </c>
      <c r="AE459" s="17">
        <v>41.831306284739078</v>
      </c>
      <c r="AF459" s="17">
        <v>0.73333333333333328</v>
      </c>
      <c r="AG459" s="17">
        <v>-0.999999999999999</v>
      </c>
      <c r="AH459" s="17">
        <v>-0.999999999999999</v>
      </c>
      <c r="AI459" s="17">
        <v>6.0728785567009357E-4</v>
      </c>
      <c r="AJ459" s="17">
        <v>6.8638617699698479E-2</v>
      </c>
      <c r="AK459" s="17">
        <v>-0.11478737275868342</v>
      </c>
      <c r="AL459" s="17">
        <v>-3.1065453481454262E-2</v>
      </c>
      <c r="AM459" s="17">
        <v>-0.17616165265918093</v>
      </c>
      <c r="AN459" s="17">
        <v>0.31188730586080715</v>
      </c>
      <c r="AO459" s="17">
        <v>-4.9779781802729408</v>
      </c>
      <c r="AP459" s="17">
        <v>7.6418553791129051</v>
      </c>
      <c r="AQ459" s="17">
        <v>46.381732162352328</v>
      </c>
      <c r="AR459" s="17">
        <v>1.021430365407124</v>
      </c>
      <c r="AS459" s="17">
        <v>2.2229986970278945</v>
      </c>
      <c r="AT459" s="17">
        <v>-0.999999999999999</v>
      </c>
      <c r="AU459" s="17">
        <v>-0.999999999999999</v>
      </c>
      <c r="AV459" s="17">
        <v>1.3026958686566206</v>
      </c>
      <c r="AW459" s="17">
        <v>101.19767634971345</v>
      </c>
      <c r="AX459" s="17">
        <v>108.07368387679669</v>
      </c>
      <c r="AY459" s="17">
        <v>0.36172454624308997</v>
      </c>
      <c r="AZ459" s="17">
        <v>20.769245258471106</v>
      </c>
      <c r="BA459" s="22">
        <v>1433.0431912147044</v>
      </c>
      <c r="CU459" t="e">
        <v>#N/A</v>
      </c>
      <c r="CV459" t="e">
        <v>#N/A</v>
      </c>
    </row>
    <row r="460" spans="1:100" x14ac:dyDescent="0.25">
      <c r="A460">
        <v>1339</v>
      </c>
      <c r="B460" t="s">
        <v>893</v>
      </c>
      <c r="C460" s="22">
        <v>3</v>
      </c>
      <c r="D460" s="17">
        <v>5.2787487630180401</v>
      </c>
      <c r="E460" s="17">
        <v>0</v>
      </c>
      <c r="F460" s="17">
        <v>0.81989287047773141</v>
      </c>
      <c r="G460" s="17">
        <v>0.81989287047773141</v>
      </c>
      <c r="H460" s="17">
        <v>0.49377312230894577</v>
      </c>
      <c r="I460" s="17">
        <v>-1.3635096313772046E-2</v>
      </c>
      <c r="J460" s="17">
        <v>28.808281559710398</v>
      </c>
      <c r="K460" s="17">
        <v>0.48013802599517341</v>
      </c>
      <c r="L460" s="17">
        <v>-1.0000000000000009</v>
      </c>
      <c r="M460" s="17">
        <v>-1.0000000000000009</v>
      </c>
      <c r="N460" s="17">
        <v>9.6027605199034731</v>
      </c>
      <c r="O460" s="17">
        <v>34.906923193206175</v>
      </c>
      <c r="P460" s="17">
        <v>0.1352641201661875</v>
      </c>
      <c r="Q460" s="17">
        <v>0.2772921187517205</v>
      </c>
      <c r="R460" s="17">
        <v>0.12768243688853234</v>
      </c>
      <c r="S460" s="17">
        <v>0.33333333333333359</v>
      </c>
      <c r="T460" s="17">
        <v>0.33333333333333359</v>
      </c>
      <c r="U460" s="17">
        <v>0.35556256426217014</v>
      </c>
      <c r="V460" s="17">
        <v>0.11918285337012004</v>
      </c>
      <c r="W460" s="17">
        <v>26.450962332151338</v>
      </c>
      <c r="X460" s="17">
        <v>2.3238760179408953</v>
      </c>
      <c r="Y460" s="17">
        <v>-1.0000000000000009</v>
      </c>
      <c r="Z460" s="17">
        <v>-1.0000000000000009</v>
      </c>
      <c r="AA460" s="17">
        <v>93.413871666187518</v>
      </c>
      <c r="AB460" s="17">
        <v>0.60474668244762786</v>
      </c>
      <c r="AC460" s="17">
        <v>0.35565210282805892</v>
      </c>
      <c r="AD460" s="17">
        <v>0.37630575266726496</v>
      </c>
      <c r="AE460" s="17">
        <v>66.83522689714755</v>
      </c>
      <c r="AF460" s="17">
        <v>0.9</v>
      </c>
      <c r="AG460" s="17">
        <v>-1.0000000000000009</v>
      </c>
      <c r="AH460" s="17">
        <v>-1.0000000000000009</v>
      </c>
      <c r="AI460" s="17">
        <v>2.781107174796571E-2</v>
      </c>
      <c r="AJ460" s="17">
        <v>0.11918285337012004</v>
      </c>
      <c r="AK460" s="17">
        <v>9.5900634125840253E-2</v>
      </c>
      <c r="AL460" s="17">
        <v>-4.8468757835895437E-2</v>
      </c>
      <c r="AM460" s="17">
        <v>1.1998278487258882E-2</v>
      </c>
      <c r="AN460" s="17">
        <v>0.38592363103715643</v>
      </c>
      <c r="AO460" s="17">
        <v>0.77946013281067394</v>
      </c>
      <c r="AP460" s="17">
        <v>9.4057469867494277</v>
      </c>
      <c r="AQ460" s="17">
        <v>55.259243891861807</v>
      </c>
      <c r="AR460" s="17">
        <v>1.1414120842989566</v>
      </c>
      <c r="AS460" s="17">
        <v>2.8040140439360672</v>
      </c>
      <c r="AT460" s="17">
        <v>-1.0000000000000009</v>
      </c>
      <c r="AU460" s="17">
        <v>-1.0000000000000009</v>
      </c>
      <c r="AV460" s="17">
        <v>0.94757530736626716</v>
      </c>
      <c r="AW460" s="17">
        <v>137.72654184614302</v>
      </c>
      <c r="AX460" s="17">
        <v>150.2010486181143</v>
      </c>
      <c r="AY460" s="17">
        <v>0.24457156007533173</v>
      </c>
      <c r="AZ460" s="17">
        <v>31.522583366180722</v>
      </c>
      <c r="BA460" s="22">
        <v>1548.5770657362598</v>
      </c>
      <c r="CU460" t="e">
        <v>#N/A</v>
      </c>
      <c r="CV460" t="e">
        <v>#N/A</v>
      </c>
    </row>
    <row r="461" spans="1:100" x14ac:dyDescent="0.25">
      <c r="A461">
        <v>1350</v>
      </c>
      <c r="B461" t="s">
        <v>894</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1465.6685118650792</v>
      </c>
      <c r="CU461" t="e">
        <v>#N/A</v>
      </c>
      <c r="CV461" t="e">
        <v>#N/A</v>
      </c>
    </row>
    <row r="462" spans="1:100" x14ac:dyDescent="0.25">
      <c r="A462">
        <v>1351</v>
      </c>
      <c r="B462" t="s">
        <v>895</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896</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1375.6460148975013</v>
      </c>
      <c r="CU463" t="e">
        <v>#N/A</v>
      </c>
      <c r="CV463" t="e">
        <v>#N/A</v>
      </c>
    </row>
    <row r="464" spans="1:100" x14ac:dyDescent="0.25">
      <c r="A464">
        <v>1360</v>
      </c>
      <c r="B464" t="s">
        <v>897</v>
      </c>
      <c r="C464" s="22">
        <v>3</v>
      </c>
      <c r="D464" s="17">
        <v>5.1957552540364613</v>
      </c>
      <c r="E464" s="17">
        <v>1.9233619056832127</v>
      </c>
      <c r="F464" s="17">
        <v>0.3063853566411221</v>
      </c>
      <c r="G464" s="17">
        <v>0.78746615953495858</v>
      </c>
      <c r="H464" s="17">
        <v>0.31448522955720204</v>
      </c>
      <c r="I464" s="17">
        <v>6.3788810798180051E-2</v>
      </c>
      <c r="J464" s="17">
        <v>22.696442421322931</v>
      </c>
      <c r="K464" s="17">
        <v>0.37827404035538198</v>
      </c>
      <c r="L464" s="17">
        <v>-1</v>
      </c>
      <c r="M464" s="17">
        <v>-1</v>
      </c>
      <c r="N464" s="17">
        <v>7.5654808071076447</v>
      </c>
      <c r="O464" s="17">
        <v>28.679663834894338</v>
      </c>
      <c r="P464" s="17">
        <v>-0.98825663210485559</v>
      </c>
      <c r="Q464" s="17">
        <v>-3.0656168151186027</v>
      </c>
      <c r="R464" s="17">
        <v>-1.2155311692571564</v>
      </c>
      <c r="S464" s="17">
        <v>0.33333333333333359</v>
      </c>
      <c r="T464" s="17">
        <v>0.34350171486506476</v>
      </c>
      <c r="U464" s="17">
        <v>0.39545211101921707</v>
      </c>
      <c r="V464" s="17">
        <v>0.29160343733795807</v>
      </c>
      <c r="W464" s="17">
        <v>39.424662248007657</v>
      </c>
      <c r="X464" s="17">
        <v>3.6401584574793633</v>
      </c>
      <c r="Y464" s="17">
        <v>-1</v>
      </c>
      <c r="Z464" s="17">
        <v>-1</v>
      </c>
      <c r="AA464" s="17">
        <v>84.210866235764939</v>
      </c>
      <c r="AB464" s="17">
        <v>0.30944749421602413</v>
      </c>
      <c r="AC464" s="17">
        <v>0.21616584836015623</v>
      </c>
      <c r="AD464" s="17">
        <v>0.39442136056410992</v>
      </c>
      <c r="AE464" s="17">
        <v>46.001735157014537</v>
      </c>
      <c r="AF464" s="17">
        <v>0.72727272727272729</v>
      </c>
      <c r="AG464" s="17">
        <v>-1</v>
      </c>
      <c r="AH464" s="17">
        <v>-1</v>
      </c>
      <c r="AI464" s="17">
        <v>-4.3012556642718733E-2</v>
      </c>
      <c r="AJ464" s="17">
        <v>0.29160343733795807</v>
      </c>
      <c r="AK464" s="17">
        <v>0.18671783114420498</v>
      </c>
      <c r="AL464" s="17">
        <v>0.23881813298710261</v>
      </c>
      <c r="AM464" s="17">
        <v>0.14108097980526071</v>
      </c>
      <c r="AN464" s="17">
        <v>-2.1344775335302393E-2</v>
      </c>
      <c r="AO464" s="17">
        <v>4.4606136508525438</v>
      </c>
      <c r="AP464" s="17">
        <v>0.66047128155295365</v>
      </c>
      <c r="AQ464" s="17">
        <v>62.121104669330535</v>
      </c>
      <c r="AR464" s="17">
        <v>1.3638905965555737</v>
      </c>
      <c r="AS464" s="17">
        <v>4.0184324978347439</v>
      </c>
      <c r="AT464" s="17">
        <v>-1</v>
      </c>
      <c r="AU464" s="17">
        <v>-1</v>
      </c>
      <c r="AV464" s="17">
        <v>-0.42806500972219841</v>
      </c>
      <c r="AW464" s="17">
        <v>113.55100135221234</v>
      </c>
      <c r="AX464" s="17">
        <v>141.85109395315374</v>
      </c>
      <c r="AY464" s="17">
        <v>0.27935680614806396</v>
      </c>
      <c r="AZ464" s="17">
        <v>28.149826969858143</v>
      </c>
      <c r="BA464" s="22">
        <v>1516.545940904213</v>
      </c>
      <c r="CU464" t="e">
        <v>#N/A</v>
      </c>
      <c r="CV464" t="e">
        <v>#N/A</v>
      </c>
    </row>
    <row r="465" spans="1:100" x14ac:dyDescent="0.25">
      <c r="A465">
        <v>1369</v>
      </c>
      <c r="B465" t="s">
        <v>898</v>
      </c>
      <c r="C465" s="22">
        <v>3</v>
      </c>
      <c r="D465" s="17">
        <v>3.9641995353054975</v>
      </c>
      <c r="E465" s="17">
        <v>7.2215754315355799E-3</v>
      </c>
      <c r="F465" s="17">
        <v>1.3651295540620159</v>
      </c>
      <c r="G465" s="17">
        <v>1.3651295540620159</v>
      </c>
      <c r="H465" s="17">
        <v>2.8076747509176832E-2</v>
      </c>
      <c r="I465" s="17">
        <v>-6.8360184204986404E-3</v>
      </c>
      <c r="J465" s="17">
        <v>1.2744437453206898</v>
      </c>
      <c r="K465" s="17">
        <v>2.1240729088678169E-2</v>
      </c>
      <c r="L465" s="17">
        <v>-1.0000000000000002</v>
      </c>
      <c r="M465" s="17">
        <v>-1.0000000000000002</v>
      </c>
      <c r="N465" s="17">
        <v>0.42481458177356357</v>
      </c>
      <c r="O465" s="17">
        <v>6.6037728346882103</v>
      </c>
      <c r="P465" s="17">
        <v>0.76862607713995712</v>
      </c>
      <c r="Q465" s="17">
        <v>3.2486692429565993</v>
      </c>
      <c r="R465" s="17">
        <v>1.1639939897997378</v>
      </c>
      <c r="S465" s="17">
        <v>0.33062716955206839</v>
      </c>
      <c r="T465" s="17">
        <v>0.33062716955206839</v>
      </c>
      <c r="U465" s="17">
        <v>0.36104347080676047</v>
      </c>
      <c r="V465" s="17">
        <v>1.3849769171113031E-2</v>
      </c>
      <c r="W465" s="17">
        <v>40.596273999733285</v>
      </c>
      <c r="X465" s="17">
        <v>2.164579944487913</v>
      </c>
      <c r="Y465" s="17">
        <v>-1.0000000000000002</v>
      </c>
      <c r="Z465" s="17">
        <v>-1.0000000000000002</v>
      </c>
      <c r="AA465" s="17">
        <v>76.03120100108805</v>
      </c>
      <c r="AB465" s="17">
        <v>0.11110151978691636</v>
      </c>
      <c r="AC465" s="17">
        <v>0.27117334932669407</v>
      </c>
      <c r="AD465" s="17">
        <v>0.30314379111749062</v>
      </c>
      <c r="AE465" s="17">
        <v>34.270933011555051</v>
      </c>
      <c r="AF465" s="17">
        <v>0.8</v>
      </c>
      <c r="AG465" s="17">
        <v>-1.0000000000000002</v>
      </c>
      <c r="AH465" s="17">
        <v>-1.0000000000000002</v>
      </c>
      <c r="AI465" s="17">
        <v>7.0789204355031263E-2</v>
      </c>
      <c r="AJ465" s="17">
        <v>1.3849769171113031E-2</v>
      </c>
      <c r="AK465" s="17">
        <v>-0.14412824902648361</v>
      </c>
      <c r="AL465" s="17">
        <v>2.0780591823762372E-2</v>
      </c>
      <c r="AM465" s="17">
        <v>-0.37637677347834653</v>
      </c>
      <c r="AN465" s="17">
        <v>-0.13847226008982871</v>
      </c>
      <c r="AO465" s="17">
        <v>-10.13006058209108</v>
      </c>
      <c r="AP465" s="17">
        <v>-3.3579035431269064</v>
      </c>
      <c r="AQ465" s="17">
        <v>41.870717745053966</v>
      </c>
      <c r="AR465" s="17">
        <v>1.0361475790820098</v>
      </c>
      <c r="AS465" s="17">
        <v>2.1858206735765928</v>
      </c>
      <c r="AT465" s="17">
        <v>-1.0000000000000002</v>
      </c>
      <c r="AU465" s="17">
        <v>-1.0000000000000002</v>
      </c>
      <c r="AV465" s="17">
        <v>2.5291235438617563</v>
      </c>
      <c r="AW465" s="17">
        <v>79.277070292649384</v>
      </c>
      <c r="AX465" s="17">
        <v>82.077831296861333</v>
      </c>
      <c r="AY465" s="17">
        <v>0.18356329597448562</v>
      </c>
      <c r="AZ465" s="17">
        <v>2.0316357172186592</v>
      </c>
      <c r="BA465" s="22">
        <v>1456.0612985219993</v>
      </c>
      <c r="CU465" t="e">
        <v>#N/A</v>
      </c>
      <c r="CV465" t="e">
        <v>#N/A</v>
      </c>
    </row>
    <row r="466" spans="1:100" x14ac:dyDescent="0.25">
      <c r="A466">
        <v>1370</v>
      </c>
      <c r="B466" t="s">
        <v>899</v>
      </c>
      <c r="C466" s="22">
        <v>3</v>
      </c>
      <c r="D466" s="17">
        <v>4.0294865404846192</v>
      </c>
      <c r="E466" s="17">
        <v>0</v>
      </c>
      <c r="F466" s="17">
        <v>5.1612457203429413E-2</v>
      </c>
      <c r="G466" s="17">
        <v>5.1612457203429413E-2</v>
      </c>
      <c r="H466" s="17">
        <v>0.10255210260863717</v>
      </c>
      <c r="I466" s="17">
        <v>-3.792385378454434E-2</v>
      </c>
      <c r="J466" s="17">
        <v>3.8776949294455751</v>
      </c>
      <c r="K466" s="17">
        <v>6.4628248824092904E-2</v>
      </c>
      <c r="L466" s="17">
        <v>-1.0000000000000016</v>
      </c>
      <c r="M466" s="17">
        <v>-1.0000000000000016</v>
      </c>
      <c r="N466" s="17">
        <v>1.2925649764818576</v>
      </c>
      <c r="O466" s="17">
        <v>7.9587939271336205</v>
      </c>
      <c r="P466" s="17">
        <v>-9.2853439740566465E-2</v>
      </c>
      <c r="Q466" s="17">
        <v>-0.28645649671990925</v>
      </c>
      <c r="R466" s="17">
        <v>-0.21659298066167285</v>
      </c>
      <c r="S466" s="17">
        <v>0.33333333333333343</v>
      </c>
      <c r="T466" s="17">
        <v>0.33333333333333343</v>
      </c>
      <c r="U466" s="17">
        <v>0.26294740364089103</v>
      </c>
      <c r="V466" s="17">
        <v>-0.21783530014585806</v>
      </c>
      <c r="W466" s="17">
        <v>25.886020853504316</v>
      </c>
      <c r="X466" s="17">
        <v>0.34681623153099128</v>
      </c>
      <c r="Y466" s="17">
        <v>-1.0000000000000016</v>
      </c>
      <c r="Z466" s="17">
        <v>-1.0000000000000016</v>
      </c>
      <c r="AA466" s="17">
        <v>75.553130469281882</v>
      </c>
      <c r="AB466" s="17">
        <v>0.26440274634600941</v>
      </c>
      <c r="AC466" s="17">
        <v>0.37597818884904405</v>
      </c>
      <c r="AD466" s="17">
        <v>0.35729311673373093</v>
      </c>
      <c r="AE466" s="17">
        <v>49.883702596439228</v>
      </c>
      <c r="AF466" s="17">
        <v>1</v>
      </c>
      <c r="AG466" s="17">
        <v>-1.0000000000000016</v>
      </c>
      <c r="AH466" s="17">
        <v>-1.0000000000000016</v>
      </c>
      <c r="AI466" s="17">
        <v>2.8428379849685471E-2</v>
      </c>
      <c r="AJ466" s="17">
        <v>-0.21783530014585806</v>
      </c>
      <c r="AK466" s="17">
        <v>-1.3324831382070494E-2</v>
      </c>
      <c r="AL466" s="17">
        <v>0.11302534514501084</v>
      </c>
      <c r="AM466" s="17">
        <v>6.9964295684739927E-2</v>
      </c>
      <c r="AN466" s="17">
        <v>0.22448191587565908</v>
      </c>
      <c r="AO466" s="17">
        <v>1.6824832352081451</v>
      </c>
      <c r="AP466" s="17">
        <v>6.1771746226165307</v>
      </c>
      <c r="AQ466" s="17">
        <v>29.763715782949898</v>
      </c>
      <c r="AR466" s="17">
        <v>0.71177877016170066</v>
      </c>
      <c r="AS466" s="17">
        <v>0.41144448035508363</v>
      </c>
      <c r="AT466" s="17">
        <v>-1.0000000000000016</v>
      </c>
      <c r="AU466" s="17">
        <v>-1.0000000000000016</v>
      </c>
      <c r="AV466" s="17">
        <v>-0.16498052345824382</v>
      </c>
      <c r="AW466" s="17">
        <v>89.689099019031957</v>
      </c>
      <c r="AX466" s="17">
        <v>68.474136601439909</v>
      </c>
      <c r="AY466" s="17">
        <v>2.890132847934913E-2</v>
      </c>
      <c r="AZ466" s="17">
        <v>-8.9374794672014044</v>
      </c>
      <c r="BA466" s="22">
        <v>1491.2316517052882</v>
      </c>
      <c r="CU466" t="e">
        <v>#N/A</v>
      </c>
      <c r="CV466" t="e">
        <v>#N/A</v>
      </c>
    </row>
    <row r="467" spans="1:100" x14ac:dyDescent="0.25">
      <c r="A467">
        <v>1374</v>
      </c>
      <c r="B467" t="s">
        <v>900</v>
      </c>
      <c r="C467" s="22">
        <v>3</v>
      </c>
      <c r="D467" s="17">
        <v>2.0866750267911702</v>
      </c>
      <c r="E467" s="17">
        <v>-6.4163898033377353E-2</v>
      </c>
      <c r="F467" s="17">
        <v>0.87638116773919716</v>
      </c>
      <c r="G467" s="17">
        <v>0.85804862544394667</v>
      </c>
      <c r="H467" s="17">
        <v>0.2363086663981516</v>
      </c>
      <c r="I467" s="17">
        <v>-8.3431469514236856E-3</v>
      </c>
      <c r="J467" s="17">
        <v>13.677931166803669</v>
      </c>
      <c r="K467" s="17">
        <v>0.22796551944672791</v>
      </c>
      <c r="L467" s="17">
        <v>-0.99999999999999978</v>
      </c>
      <c r="M467" s="17">
        <v>-0.99999999999999978</v>
      </c>
      <c r="N467" s="17">
        <v>4.5593103889345565</v>
      </c>
      <c r="O467" s="17">
        <v>16.622654819038786</v>
      </c>
      <c r="P467" s="17">
        <v>-5.9242538118174225E-2</v>
      </c>
      <c r="Q467" s="17">
        <v>3.3540372187237013</v>
      </c>
      <c r="R467" s="17">
        <v>1.0580331108610848</v>
      </c>
      <c r="S467" s="17">
        <v>0.33333333333333348</v>
      </c>
      <c r="T467" s="17">
        <v>0.33333333333333348</v>
      </c>
      <c r="U467" s="17">
        <v>0.17706639398998086</v>
      </c>
      <c r="V467" s="17">
        <v>-4.9856311876389857E-2</v>
      </c>
      <c r="W467" s="17">
        <v>22.636449173341191</v>
      </c>
      <c r="X467" s="17">
        <v>0.84782885192152335</v>
      </c>
      <c r="Y467" s="17">
        <v>-0.99999999999999978</v>
      </c>
      <c r="Z467" s="17">
        <v>-0.99999999999999978</v>
      </c>
      <c r="AA467" s="17">
        <v>40.666928511042585</v>
      </c>
      <c r="AB467" s="17">
        <v>6.2095270490368198E-2</v>
      </c>
      <c r="AC467" s="17">
        <v>-7.875446735354806E-3</v>
      </c>
      <c r="AD467" s="17">
        <v>0.28522910078179198</v>
      </c>
      <c r="AE467" s="17">
        <v>16.972446226840276</v>
      </c>
      <c r="AF467" s="17">
        <v>0.16666666666666666</v>
      </c>
      <c r="AG467" s="17">
        <v>-0.99999999999999978</v>
      </c>
      <c r="AH467" s="17">
        <v>-0.99999999999999978</v>
      </c>
      <c r="AI467" s="17">
        <v>-1.2801453950695121E-2</v>
      </c>
      <c r="AJ467" s="17">
        <v>-4.9856311876389857E-2</v>
      </c>
      <c r="AK467" s="17">
        <v>-1.2550343746360578E-3</v>
      </c>
      <c r="AL467" s="17">
        <v>-6.865597444435656E-2</v>
      </c>
      <c r="AM467" s="17">
        <v>0.19846118320130648</v>
      </c>
      <c r="AN467" s="17">
        <v>3.8811414743809398E-2</v>
      </c>
      <c r="AO467" s="17">
        <v>4.9552544081594805</v>
      </c>
      <c r="AP467" s="17">
        <v>0.62700549637345149</v>
      </c>
      <c r="AQ467" s="17">
        <v>36.314380340144872</v>
      </c>
      <c r="AR467" s="17">
        <v>0.79387674878025771</v>
      </c>
      <c r="AS467" s="17">
        <v>1.0757943713682512</v>
      </c>
      <c r="AT467" s="17">
        <v>-0.99999999999999978</v>
      </c>
      <c r="AU467" s="17">
        <v>-0.99999999999999978</v>
      </c>
      <c r="AV467" s="17">
        <v>1.91608173630503</v>
      </c>
      <c r="AW467" s="17">
        <v>57.916588826454806</v>
      </c>
      <c r="AX467" s="17">
        <v>52.674928559801891</v>
      </c>
      <c r="AY467" s="17">
        <v>-6.9109279865251141E-3</v>
      </c>
      <c r="AZ467" s="17">
        <v>-37.087732182067299</v>
      </c>
      <c r="BA467" s="22">
        <v>1320.4520107357553</v>
      </c>
      <c r="CU467" t="e">
        <v>#N/A</v>
      </c>
      <c r="CV467" t="e">
        <v>#N/A</v>
      </c>
    </row>
    <row r="468" spans="1:100" x14ac:dyDescent="0.25">
      <c r="A468">
        <v>1378</v>
      </c>
      <c r="B468" t="s">
        <v>901</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1387.125624913177</v>
      </c>
      <c r="CU468" t="e">
        <v>#N/A</v>
      </c>
      <c r="CV468" t="e">
        <v>#N/A</v>
      </c>
    </row>
    <row r="469" spans="1:100" x14ac:dyDescent="0.25">
      <c r="A469">
        <v>1382</v>
      </c>
      <c r="B469" t="s">
        <v>902</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1442.38821090334</v>
      </c>
      <c r="CU469" t="e">
        <v>#N/A</v>
      </c>
      <c r="CV469" t="e">
        <v>#N/A</v>
      </c>
    </row>
    <row r="470" spans="1:100" x14ac:dyDescent="0.25">
      <c r="A470">
        <v>1388</v>
      </c>
      <c r="B470" t="s">
        <v>623</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903</v>
      </c>
      <c r="C471" s="22">
        <v>3</v>
      </c>
      <c r="D471" s="17">
        <v>3.1114693573218797</v>
      </c>
      <c r="E471" s="17">
        <v>1.0242982450795339</v>
      </c>
      <c r="F471" s="17">
        <v>-8.0686630277701551E-2</v>
      </c>
      <c r="G471" s="17">
        <v>0.19301534720980448</v>
      </c>
      <c r="H471" s="17">
        <v>6.5132476668874908E-2</v>
      </c>
      <c r="I471" s="17">
        <v>1.7533787866703477E-3</v>
      </c>
      <c r="J471" s="17">
        <v>4.0131513273327082</v>
      </c>
      <c r="K471" s="17">
        <v>6.6885855455545248E-2</v>
      </c>
      <c r="L471" s="17">
        <v>-0.99999999999999911</v>
      </c>
      <c r="M471" s="17">
        <v>-0.99999999999999911</v>
      </c>
      <c r="N471" s="17">
        <v>1.3377171091109037</v>
      </c>
      <c r="O471" s="17">
        <v>7.3176360318643967</v>
      </c>
      <c r="P471" s="17">
        <v>-0.28105876443556088</v>
      </c>
      <c r="Q471" s="17">
        <v>-3.1127939036361841E-2</v>
      </c>
      <c r="R471" s="17">
        <v>4.4732180239854737E-2</v>
      </c>
      <c r="S471" s="17">
        <v>0.33333333333333331</v>
      </c>
      <c r="T471" s="17">
        <v>0.33333333333333331</v>
      </c>
      <c r="U471" s="17">
        <v>0.39541463166100871</v>
      </c>
      <c r="V471" s="17">
        <v>0.10078438577061387</v>
      </c>
      <c r="W471" s="17">
        <v>43.839193145709729</v>
      </c>
      <c r="X471" s="17">
        <v>2.7861456524788384</v>
      </c>
      <c r="Y471" s="17">
        <v>-0.99999999999999911</v>
      </c>
      <c r="Z471" s="17">
        <v>-0.99999999999999911</v>
      </c>
      <c r="AA471" s="17">
        <v>96.325918009376892</v>
      </c>
      <c r="AB471" s="17">
        <v>0.4117480228697421</v>
      </c>
      <c r="AC471" s="17">
        <v>0.38322583011522937</v>
      </c>
      <c r="AD471" s="17">
        <v>0.25386600068357423</v>
      </c>
      <c r="AE471" s="17">
        <v>52.44199268342728</v>
      </c>
      <c r="AF471" s="17">
        <v>0.83333333333333337</v>
      </c>
      <c r="AG471" s="17">
        <v>-0.99999999999999911</v>
      </c>
      <c r="AH471" s="17">
        <v>-0.99999999999999911</v>
      </c>
      <c r="AI471" s="17">
        <v>-3.6383182985729345E-2</v>
      </c>
      <c r="AJ471" s="17">
        <v>0.10078438577061387</v>
      </c>
      <c r="AK471" s="17">
        <v>8.5329748621045601E-2</v>
      </c>
      <c r="AL471" s="17">
        <v>0.15520755114379298</v>
      </c>
      <c r="AM471" s="17">
        <v>0.20307244898722931</v>
      </c>
      <c r="AN471" s="17">
        <v>9.48688720334947E-2</v>
      </c>
      <c r="AO471" s="17">
        <v>5.503459967785961</v>
      </c>
      <c r="AP471" s="17">
        <v>3.1477595565563328</v>
      </c>
      <c r="AQ471" s="17">
        <v>47.852344473042464</v>
      </c>
      <c r="AR471" s="17">
        <v>1.1628656840982896</v>
      </c>
      <c r="AS471" s="17">
        <v>2.8530315079343831</v>
      </c>
      <c r="AT471" s="17">
        <v>-0.99999999999999911</v>
      </c>
      <c r="AU471" s="17">
        <v>-0.99999999999999911</v>
      </c>
      <c r="AV471" s="17">
        <v>0.23774752744965844</v>
      </c>
      <c r="AW471" s="17">
        <v>106.79131359779757</v>
      </c>
      <c r="AX471" s="17">
        <v>116.14208851514441</v>
      </c>
      <c r="AY471" s="17">
        <v>0.16311256093125107</v>
      </c>
      <c r="AZ471" s="17">
        <v>22.807491662422532</v>
      </c>
      <c r="BA471" s="22">
        <v>1517.2781064850967</v>
      </c>
      <c r="CU471" t="e">
        <v>#N/A</v>
      </c>
      <c r="CV471" t="e">
        <v>#N/A</v>
      </c>
    </row>
    <row r="472" spans="1:100" x14ac:dyDescent="0.25">
      <c r="A472">
        <v>1391</v>
      </c>
      <c r="B472" t="s">
        <v>904</v>
      </c>
      <c r="C472" s="22">
        <v>3</v>
      </c>
      <c r="D472" s="17">
        <v>5.1716934082344617</v>
      </c>
      <c r="E472" s="17">
        <v>0</v>
      </c>
      <c r="F472" s="17">
        <v>0.76140840295148038</v>
      </c>
      <c r="G472" s="17">
        <v>0.76140840295148038</v>
      </c>
      <c r="H472" s="17">
        <v>0.41817107783626417</v>
      </c>
      <c r="I472" s="17">
        <v>8.4445000856123595E-2</v>
      </c>
      <c r="J472" s="17">
        <v>30.156964721543279</v>
      </c>
      <c r="K472" s="17">
        <v>0.50261607869238811</v>
      </c>
      <c r="L472" s="17">
        <v>-0.999999999999996</v>
      </c>
      <c r="M472" s="17">
        <v>-0.999999999999996</v>
      </c>
      <c r="N472" s="17">
        <v>10.052321573847761</v>
      </c>
      <c r="O472" s="17">
        <v>36.090066532729239</v>
      </c>
      <c r="P472" s="17">
        <v>5.8059291971098541E-2</v>
      </c>
      <c r="Q472" s="17">
        <v>2.4944590687491011</v>
      </c>
      <c r="R472" s="17">
        <v>0.61188710896077192</v>
      </c>
      <c r="S472" s="17">
        <v>0.33333333333333198</v>
      </c>
      <c r="T472" s="17">
        <v>0.33333333333333198</v>
      </c>
      <c r="U472" s="17">
        <v>0.26710304206490448</v>
      </c>
      <c r="V472" s="17">
        <v>0.24278883079906671</v>
      </c>
      <c r="W472" s="17">
        <v>26.95769843352992</v>
      </c>
      <c r="X472" s="17">
        <v>2.6891957410282954</v>
      </c>
      <c r="Y472" s="17">
        <v>-0.999999999999996</v>
      </c>
      <c r="Z472" s="17">
        <v>-0.999999999999996</v>
      </c>
      <c r="AA472" s="17">
        <v>82.231376776738415</v>
      </c>
      <c r="AB472" s="17">
        <v>0.30302235396017518</v>
      </c>
      <c r="AC472" s="17">
        <v>0.23686895342202705</v>
      </c>
      <c r="AD472" s="17">
        <v>0.55334451730275314</v>
      </c>
      <c r="AE472" s="17">
        <v>54.661791234247751</v>
      </c>
      <c r="AF472" s="17">
        <v>0.75</v>
      </c>
      <c r="AG472" s="17">
        <v>-0.999999999999996</v>
      </c>
      <c r="AH472" s="17">
        <v>-0.999999999999996</v>
      </c>
      <c r="AI472" s="17">
        <v>-9.45049442481408E-3</v>
      </c>
      <c r="AJ472" s="17">
        <v>0.24278883079906671</v>
      </c>
      <c r="AK472" s="17">
        <v>0.10382539397150568</v>
      </c>
      <c r="AL472" s="17">
        <v>0.15327357489360371</v>
      </c>
      <c r="AM472" s="17">
        <v>9.3335695883729433E-2</v>
      </c>
      <c r="AN472" s="17">
        <v>-7.9997818582649746E-2</v>
      </c>
      <c r="AO472" s="17">
        <v>2.8525193669507645</v>
      </c>
      <c r="AP472" s="17">
        <v>-1.2335775900982251</v>
      </c>
      <c r="AQ472" s="17">
        <v>57.114663155073174</v>
      </c>
      <c r="AR472" s="17">
        <v>1.1765585395306355</v>
      </c>
      <c r="AS472" s="17">
        <v>3.1918118197206828</v>
      </c>
      <c r="AT472" s="17">
        <v>-0.999999999999996</v>
      </c>
      <c r="AU472" s="17">
        <v>-0.999999999999996</v>
      </c>
      <c r="AV472" s="17">
        <v>1.3732955119122534</v>
      </c>
      <c r="AW472" s="17">
        <v>117.08786571936945</v>
      </c>
      <c r="AX472" s="17">
        <v>141.17773891077988</v>
      </c>
      <c r="AY472" s="17">
        <v>0.15832925837817818</v>
      </c>
      <c r="AZ472" s="17">
        <v>14.8530780708883</v>
      </c>
      <c r="BA472" s="22">
        <v>1570.6442630804668</v>
      </c>
      <c r="CU472" t="e">
        <v>#N/A</v>
      </c>
      <c r="CV472" t="e">
        <v>#N/A</v>
      </c>
    </row>
    <row r="473" spans="1:100" x14ac:dyDescent="0.25">
      <c r="A473">
        <v>1398</v>
      </c>
      <c r="B473" t="s">
        <v>905</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691</v>
      </c>
      <c r="C474" s="22">
        <v>3</v>
      </c>
      <c r="D474" s="17">
        <v>3.9245129494793334</v>
      </c>
      <c r="E474" s="17">
        <v>0</v>
      </c>
      <c r="F474" s="17">
        <v>4.1240374711152328E-2</v>
      </c>
      <c r="G474" s="17">
        <v>4.1240374711152328E-2</v>
      </c>
      <c r="H474" s="17">
        <v>0.19436695698858109</v>
      </c>
      <c r="I474" s="17">
        <v>-1.2383113438155522E-2</v>
      </c>
      <c r="J474" s="17">
        <v>10.919030613025519</v>
      </c>
      <c r="K474" s="17">
        <v>0.18198384355042552</v>
      </c>
      <c r="L474" s="17">
        <v>-1.0000000000000016</v>
      </c>
      <c r="M474" s="17">
        <v>-1.0000000000000016</v>
      </c>
      <c r="N474" s="17">
        <v>3.6396768710085117</v>
      </c>
      <c r="O474" s="17">
        <v>14.884783937216023</v>
      </c>
      <c r="P474" s="17">
        <v>-0.15222660506251215</v>
      </c>
      <c r="Q474" s="17">
        <v>-0.15479760185747587</v>
      </c>
      <c r="R474" s="17">
        <v>-0.10640236018921098</v>
      </c>
      <c r="S474" s="17">
        <v>0.33333333333333354</v>
      </c>
      <c r="T474" s="17">
        <v>0.33333333333333354</v>
      </c>
      <c r="U474" s="17">
        <v>0.3350472513025724</v>
      </c>
      <c r="V474" s="17">
        <v>0.20486161531595107</v>
      </c>
      <c r="W474" s="17">
        <v>40.98366758939062</v>
      </c>
      <c r="X474" s="17">
        <v>3.0540415202222366</v>
      </c>
      <c r="Y474" s="17">
        <v>-1.0000000000000016</v>
      </c>
      <c r="Z474" s="17">
        <v>-1.0000000000000016</v>
      </c>
      <c r="AA474" s="17">
        <v>92.403018124676137</v>
      </c>
      <c r="AB474" s="17">
        <v>0.48636967381263513</v>
      </c>
      <c r="AC474" s="17">
        <v>0.35315851395333697</v>
      </c>
      <c r="AD474" s="17">
        <v>0.19098687014352261</v>
      </c>
      <c r="AE474" s="17">
        <v>51.525752895474731</v>
      </c>
      <c r="AF474" s="17">
        <v>0.83333333333333337</v>
      </c>
      <c r="AG474" s="17">
        <v>-1.0000000000000016</v>
      </c>
      <c r="AH474" s="17">
        <v>-1.0000000000000016</v>
      </c>
      <c r="AI474" s="17">
        <v>-2.0953893350058247E-3</v>
      </c>
      <c r="AJ474" s="17">
        <v>0.20486161531595107</v>
      </c>
      <c r="AK474" s="17">
        <v>-8.0286996868528318E-3</v>
      </c>
      <c r="AL474" s="17">
        <v>8.691845436616441E-3</v>
      </c>
      <c r="AM474" s="17">
        <v>0.14016655881554915</v>
      </c>
      <c r="AN474" s="17">
        <v>4.9405429721198352E-2</v>
      </c>
      <c r="AO474" s="17">
        <v>3.4640204719544654</v>
      </c>
      <c r="AP474" s="17">
        <v>1.278594970213043</v>
      </c>
      <c r="AQ474" s="17">
        <v>51.902698202416161</v>
      </c>
      <c r="AR474" s="17">
        <v>1.2065755332851904</v>
      </c>
      <c r="AS474" s="17">
        <v>3.2360253637726637</v>
      </c>
      <c r="AT474" s="17">
        <v>-1.0000000000000016</v>
      </c>
      <c r="AU474" s="17">
        <v>-1.0000000000000016</v>
      </c>
      <c r="AV474" s="17">
        <v>-6.5161985478058543E-2</v>
      </c>
      <c r="AW474" s="17">
        <v>108.56639703210517</v>
      </c>
      <c r="AX474" s="17">
        <v>129.01065077700011</v>
      </c>
      <c r="AY474" s="17">
        <v>0.10376841076310135</v>
      </c>
      <c r="AZ474" s="17">
        <v>-3.1121008403880586</v>
      </c>
      <c r="BA474" s="22">
        <v>1509.1885388344972</v>
      </c>
      <c r="CU474" t="e">
        <v>#N/A</v>
      </c>
      <c r="CV474" t="e">
        <v>#N/A</v>
      </c>
    </row>
    <row r="475" spans="1:100" x14ac:dyDescent="0.25">
      <c r="A475">
        <v>1405</v>
      </c>
      <c r="B475" t="s">
        <v>906</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1599.4835328382119</v>
      </c>
      <c r="CU475" t="e">
        <v>#N/A</v>
      </c>
      <c r="CV475" t="e">
        <v>#N/A</v>
      </c>
    </row>
    <row r="476" spans="1:100" x14ac:dyDescent="0.25">
      <c r="A476">
        <v>1410</v>
      </c>
      <c r="B476" t="s">
        <v>907</v>
      </c>
      <c r="C476" s="22">
        <v>3</v>
      </c>
      <c r="D476" s="17">
        <v>4.4503222998529308</v>
      </c>
      <c r="E476" s="17">
        <v>0.36786529191792283</v>
      </c>
      <c r="F476" s="17">
        <v>1.7299143365334437</v>
      </c>
      <c r="G476" s="17">
        <v>1.7391631441674131</v>
      </c>
      <c r="H476" s="17">
        <v>0.38562898601113088</v>
      </c>
      <c r="I476" s="17">
        <v>-2.2334347523586252E-2</v>
      </c>
      <c r="J476" s="17">
        <v>21.797678309252664</v>
      </c>
      <c r="K476" s="17">
        <v>0.36329463848754445</v>
      </c>
      <c r="L476" s="17">
        <v>-0.99999999999999989</v>
      </c>
      <c r="M476" s="17">
        <v>-0.99999999999999989</v>
      </c>
      <c r="N476" s="17">
        <v>7.2658927697508844</v>
      </c>
      <c r="O476" s="17">
        <v>27.987163753273013</v>
      </c>
      <c r="P476" s="17">
        <v>0.11939773929550399</v>
      </c>
      <c r="Q476" s="17">
        <v>-2.8941935815216917</v>
      </c>
      <c r="R476" s="17">
        <v>-1.0054390750247046</v>
      </c>
      <c r="S476" s="17">
        <v>0.33333333333333365</v>
      </c>
      <c r="T476" s="17">
        <v>0.32868499927074818</v>
      </c>
      <c r="U476" s="17">
        <v>0.34080646047915764</v>
      </c>
      <c r="V476" s="17">
        <v>7.4286556797734049E-2</v>
      </c>
      <c r="W476" s="17">
        <v>28.552668455737116</v>
      </c>
      <c r="X476" s="17">
        <v>2.1030205427569859</v>
      </c>
      <c r="Y476" s="17">
        <v>-0.99999999999999989</v>
      </c>
      <c r="Z476" s="17">
        <v>-0.99999999999999989</v>
      </c>
      <c r="AA476" s="17">
        <v>63.764816442346813</v>
      </c>
      <c r="AB476" s="17">
        <v>0.15176301829506747</v>
      </c>
      <c r="AC476" s="17">
        <v>0.30253463855290308</v>
      </c>
      <c r="AD476" s="17">
        <v>0.27005408438471806</v>
      </c>
      <c r="AE476" s="17">
        <v>36.217587061634426</v>
      </c>
      <c r="AF476" s="17">
        <v>0.8666666666666667</v>
      </c>
      <c r="AG476" s="17">
        <v>-0.99999999999999989</v>
      </c>
      <c r="AH476" s="17">
        <v>-0.99999999999999989</v>
      </c>
      <c r="AI476" s="17">
        <v>-3.973059866475398E-2</v>
      </c>
      <c r="AJ476" s="17">
        <v>7.4286556797734049E-2</v>
      </c>
      <c r="AK476" s="17">
        <v>0.38663343953836432</v>
      </c>
      <c r="AL476" s="17">
        <v>0.19876945497308315</v>
      </c>
      <c r="AM476" s="17">
        <v>5.4834199434673582E-2</v>
      </c>
      <c r="AN476" s="17">
        <v>0.24593790350032213</v>
      </c>
      <c r="AO476" s="17">
        <v>3.3040221835586614</v>
      </c>
      <c r="AP476" s="17">
        <v>7.1422948623734666</v>
      </c>
      <c r="AQ476" s="17">
        <v>50.35034676498978</v>
      </c>
      <c r="AR476" s="17">
        <v>1.0771113498809732</v>
      </c>
      <c r="AS476" s="17">
        <v>2.4663151812445299</v>
      </c>
      <c r="AT476" s="17">
        <v>-0.99999999999999989</v>
      </c>
      <c r="AU476" s="17">
        <v>-0.99999999999999989</v>
      </c>
      <c r="AV476" s="17">
        <v>0.73372406914270649</v>
      </c>
      <c r="AW476" s="17">
        <v>98.894275057993397</v>
      </c>
      <c r="AX476" s="17">
        <v>105.52831876447169</v>
      </c>
      <c r="AY476" s="17">
        <v>0.19626627534133209</v>
      </c>
      <c r="AZ476" s="17">
        <v>12.031754460544871</v>
      </c>
      <c r="BA476" s="22">
        <v>1525.4440708146731</v>
      </c>
      <c r="CU476" t="e">
        <v>#N/A</v>
      </c>
      <c r="CV476" t="e">
        <v>#N/A</v>
      </c>
    </row>
    <row r="477" spans="1:100" x14ac:dyDescent="0.25">
      <c r="A477">
        <v>1413</v>
      </c>
      <c r="B477" t="s">
        <v>908</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909</v>
      </c>
      <c r="C478" s="22">
        <v>3</v>
      </c>
      <c r="D478" s="17">
        <v>4.1295035720676889</v>
      </c>
      <c r="E478" s="17">
        <v>0</v>
      </c>
      <c r="F478" s="17">
        <v>-3.3331436114547239</v>
      </c>
      <c r="G478" s="17">
        <v>-3.3331436114547239</v>
      </c>
      <c r="H478" s="17">
        <v>0.45777543672855792</v>
      </c>
      <c r="I478" s="17">
        <v>-1.0528942107936137E-2</v>
      </c>
      <c r="J478" s="17">
        <v>26.83478967723731</v>
      </c>
      <c r="K478" s="17">
        <v>0.44724649462062172</v>
      </c>
      <c r="L478" s="17">
        <v>-0.99999999999999656</v>
      </c>
      <c r="M478" s="17">
        <v>-0.99999999999999656</v>
      </c>
      <c r="N478" s="17">
        <v>8.9449298924124321</v>
      </c>
      <c r="O478" s="17">
        <v>27.63114963785026</v>
      </c>
      <c r="P478" s="17">
        <v>3.3139427982315318E-2</v>
      </c>
      <c r="Q478" s="17">
        <v>5.759349979778932</v>
      </c>
      <c r="R478" s="17">
        <v>1.9358283913970413</v>
      </c>
      <c r="S478" s="17">
        <v>0.33333333333333232</v>
      </c>
      <c r="T478" s="17">
        <v>0.33333333333333232</v>
      </c>
      <c r="U478" s="17">
        <v>0.35451757202520801</v>
      </c>
      <c r="V478" s="17">
        <v>0.19608876687377694</v>
      </c>
      <c r="W478" s="17">
        <v>30.801060437801102</v>
      </c>
      <c r="X478" s="17">
        <v>2.8140230613895376</v>
      </c>
      <c r="Y478" s="17">
        <v>-0.99999999999999656</v>
      </c>
      <c r="Z478" s="17">
        <v>-0.99999999999999656</v>
      </c>
      <c r="AA478" s="17">
        <v>75.956255789652545</v>
      </c>
      <c r="AB478" s="17">
        <v>0.32053338468495879</v>
      </c>
      <c r="AC478" s="17">
        <v>0.20711723645645869</v>
      </c>
      <c r="AD478" s="17">
        <v>0.33673671806766931</v>
      </c>
      <c r="AE478" s="17">
        <v>43.219366960454323</v>
      </c>
      <c r="AF478" s="17">
        <v>0.75</v>
      </c>
      <c r="AG478" s="17">
        <v>-0.99999999999999656</v>
      </c>
      <c r="AH478" s="17">
        <v>-0.99999999999999656</v>
      </c>
      <c r="AI478" s="17">
        <v>-2.8274925604767624E-2</v>
      </c>
      <c r="AJ478" s="17">
        <v>0.19608876687377694</v>
      </c>
      <c r="AK478" s="17">
        <v>-8.7026654455494123E-2</v>
      </c>
      <c r="AL478" s="17">
        <v>0.16911760164388948</v>
      </c>
      <c r="AM478" s="17">
        <v>0.78968368718972504</v>
      </c>
      <c r="AN478" s="17">
        <v>0.44532650243394867</v>
      </c>
      <c r="AO478" s="17">
        <v>19.306958907465667</v>
      </c>
      <c r="AP478" s="17">
        <v>11.978750569068163</v>
      </c>
      <c r="AQ478" s="17">
        <v>57.635850115038437</v>
      </c>
      <c r="AR478" s="17">
        <v>1.21727300556565</v>
      </c>
      <c r="AS478" s="17">
        <v>3.2612695560101588</v>
      </c>
      <c r="AT478" s="17">
        <v>-0.99999999999999656</v>
      </c>
      <c r="AU478" s="17">
        <v>-0.99999999999999656</v>
      </c>
      <c r="AV478" s="17">
        <v>-1.3973152200576842</v>
      </c>
      <c r="AW478" s="17">
        <v>115.56615599657098</v>
      </c>
      <c r="AX478" s="17">
        <v>134.60953417185331</v>
      </c>
      <c r="AY478" s="17">
        <v>0.41497662649908307</v>
      </c>
      <c r="AZ478" s="17">
        <v>-0.50652588923666797</v>
      </c>
      <c r="BA478" s="22">
        <v>1459.8252666242647</v>
      </c>
      <c r="CU478" t="e">
        <v>#N/A</v>
      </c>
      <c r="CV478" t="e">
        <v>#N/A</v>
      </c>
    </row>
    <row r="479" spans="1:100" x14ac:dyDescent="0.25">
      <c r="A479">
        <v>1418</v>
      </c>
      <c r="B479" t="s">
        <v>910</v>
      </c>
      <c r="C479" s="22">
        <v>3</v>
      </c>
      <c r="D479" s="17">
        <v>5.3440189681955035</v>
      </c>
      <c r="E479" s="17">
        <v>-0.57587471649608091</v>
      </c>
      <c r="F479" s="17">
        <v>-5.5401579046674206E-2</v>
      </c>
      <c r="G479" s="17">
        <v>-0.23839662413727306</v>
      </c>
      <c r="H479" s="17">
        <v>0.26242814119233465</v>
      </c>
      <c r="I479" s="17">
        <v>-1.468976834978012E-3</v>
      </c>
      <c r="J479" s="17">
        <v>15.657549861441394</v>
      </c>
      <c r="K479" s="17">
        <v>0.26095916435735661</v>
      </c>
      <c r="L479" s="17">
        <v>-1.0000000000000004</v>
      </c>
      <c r="M479" s="17">
        <v>-1.0000000000000004</v>
      </c>
      <c r="N479" s="17">
        <v>5.2191832871471284</v>
      </c>
      <c r="O479" s="17">
        <v>20.763172205499622</v>
      </c>
      <c r="P479" s="17">
        <v>-0.49480688135371531</v>
      </c>
      <c r="Q479" s="17">
        <v>1.1166629100064547</v>
      </c>
      <c r="R479" s="17">
        <v>0.30835954201745719</v>
      </c>
      <c r="S479" s="17">
        <v>0.33333333333333326</v>
      </c>
      <c r="T479" s="17">
        <v>0.33333333333333326</v>
      </c>
      <c r="U479" s="17">
        <v>0.33286307463189879</v>
      </c>
      <c r="V479" s="17">
        <v>0.11391367741728059</v>
      </c>
      <c r="W479" s="17">
        <v>34.099370174339597</v>
      </c>
      <c r="X479" s="17">
        <v>2.4206418653405906</v>
      </c>
      <c r="Y479" s="17">
        <v>-1.0000000000000004</v>
      </c>
      <c r="Z479" s="17">
        <v>-1.0000000000000004</v>
      </c>
      <c r="AA479" s="17">
        <v>80.819740324674783</v>
      </c>
      <c r="AB479" s="17">
        <v>0.31268987331129017</v>
      </c>
      <c r="AC479" s="17">
        <v>0.3019935275995505</v>
      </c>
      <c r="AD479" s="17">
        <v>0.31355681125551432</v>
      </c>
      <c r="AE479" s="17">
        <v>46.412010608317722</v>
      </c>
      <c r="AF479" s="17">
        <v>0.8571428571428571</v>
      </c>
      <c r="AG479" s="17">
        <v>-1.0000000000000004</v>
      </c>
      <c r="AH479" s="17">
        <v>-1.0000000000000004</v>
      </c>
      <c r="AI479" s="17">
        <v>1.5157238768022645E-2</v>
      </c>
      <c r="AJ479" s="17">
        <v>0.11391367741728059</v>
      </c>
      <c r="AK479" s="17">
        <v>4.2121834539979947E-2</v>
      </c>
      <c r="AL479" s="17">
        <v>-2.0268757863410685E-2</v>
      </c>
      <c r="AM479" s="17">
        <v>0.37224834796924372</v>
      </c>
      <c r="AN479" s="17">
        <v>-6.9604219105415047E-2</v>
      </c>
      <c r="AO479" s="17">
        <v>9.5168178719309946</v>
      </c>
      <c r="AP479" s="17">
        <v>-1.8414492669524296</v>
      </c>
      <c r="AQ479" s="17">
        <v>49.756920035780979</v>
      </c>
      <c r="AR479" s="17">
        <v>1.1134434187158457</v>
      </c>
      <c r="AS479" s="17">
        <v>2.6816010296979451</v>
      </c>
      <c r="AT479" s="17">
        <v>-1.0000000000000004</v>
      </c>
      <c r="AU479" s="17">
        <v>-1.0000000000000004</v>
      </c>
      <c r="AV479" s="17">
        <v>6.9962917880184147E-2</v>
      </c>
      <c r="AW479" s="17">
        <v>99.741463263221945</v>
      </c>
      <c r="AX479" s="17">
        <v>111.43597578031057</v>
      </c>
      <c r="AY479" s="17">
        <v>0.15895468077125352</v>
      </c>
      <c r="AZ479" s="17">
        <v>-7.0122504479022618</v>
      </c>
      <c r="BA479" s="22">
        <v>1466.629967321556</v>
      </c>
      <c r="CU479" t="e">
        <v>#N/A</v>
      </c>
      <c r="CV479" t="e">
        <v>#N/A</v>
      </c>
    </row>
    <row r="480" spans="1:100" x14ac:dyDescent="0.25">
      <c r="A480">
        <v>1421</v>
      </c>
      <c r="B480" t="s">
        <v>911</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1479.8664964002132</v>
      </c>
      <c r="CU480" t="e">
        <v>#N/A</v>
      </c>
      <c r="CV480" t="e">
        <v>#N/A</v>
      </c>
    </row>
    <row r="481" spans="1:100" x14ac:dyDescent="0.25">
      <c r="A481">
        <v>1422</v>
      </c>
      <c r="B481" t="s">
        <v>912</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913</v>
      </c>
      <c r="C482" s="22">
        <v>3</v>
      </c>
      <c r="D482" s="17">
        <v>5.3056863664066283</v>
      </c>
      <c r="E482" s="17">
        <v>-2.3822917639499001E-2</v>
      </c>
      <c r="F482" s="17">
        <v>0.37634656179186238</v>
      </c>
      <c r="G482" s="17">
        <v>0.37074389770468613</v>
      </c>
      <c r="H482" s="17">
        <v>0.26770363251403695</v>
      </c>
      <c r="I482" s="17">
        <v>-3.3539669732502494E-3</v>
      </c>
      <c r="J482" s="17">
        <v>15.860979932447203</v>
      </c>
      <c r="K482" s="17">
        <v>0.2643496655407867</v>
      </c>
      <c r="L482" s="17">
        <v>-0.99999999999999833</v>
      </c>
      <c r="M482" s="17">
        <v>-0.99999999999999833</v>
      </c>
      <c r="N482" s="17">
        <v>5.2869933108157383</v>
      </c>
      <c r="O482" s="17">
        <v>21.537410196558518</v>
      </c>
      <c r="P482" s="17">
        <v>2.5478832081892826E-2</v>
      </c>
      <c r="Q482" s="17">
        <v>-2.0271061854200081</v>
      </c>
      <c r="R482" s="17">
        <v>-0.67820823747198222</v>
      </c>
      <c r="S482" s="17">
        <v>0.3333333333333327</v>
      </c>
      <c r="T482" s="17">
        <v>0.33885580855990227</v>
      </c>
      <c r="U482" s="17">
        <v>0.3889948406223957</v>
      </c>
      <c r="V482" s="17">
        <v>0.34570628479869231</v>
      </c>
      <c r="W482" s="17">
        <v>45.701624070941484</v>
      </c>
      <c r="X482" s="17">
        <v>4.0380565476341852</v>
      </c>
      <c r="Y482" s="17">
        <v>-0.99999999999999833</v>
      </c>
      <c r="Z482" s="17">
        <v>-0.99999999999999833</v>
      </c>
      <c r="AA482" s="17">
        <v>100.0185948644569</v>
      </c>
      <c r="AB482" s="17">
        <v>0.28786602033301778</v>
      </c>
      <c r="AC482" s="17">
        <v>0.29810420118214326</v>
      </c>
      <c r="AD482" s="17">
        <v>0.51393335910458759</v>
      </c>
      <c r="AE482" s="17">
        <v>54.99517903098743</v>
      </c>
      <c r="AF482" s="17">
        <v>0.69230769230769229</v>
      </c>
      <c r="AG482" s="17">
        <v>-0.99999999999999833</v>
      </c>
      <c r="AH482" s="17">
        <v>-0.99999999999999833</v>
      </c>
      <c r="AI482" s="17">
        <v>-2.4965987466709291E-2</v>
      </c>
      <c r="AJ482" s="17">
        <v>0.34570628479869231</v>
      </c>
      <c r="AK482" s="17">
        <v>-9.9288054565993322E-2</v>
      </c>
      <c r="AL482" s="17">
        <v>5.7911613959644302E-2</v>
      </c>
      <c r="AM482" s="17">
        <v>-7.7198833711591294E-2</v>
      </c>
      <c r="AN482" s="17">
        <v>0.51064762307743117</v>
      </c>
      <c r="AO482" s="17">
        <v>-2.4264111156197483</v>
      </c>
      <c r="AP482" s="17">
        <v>13.055748646734001</v>
      </c>
      <c r="AQ482" s="17">
        <v>61.562604003388643</v>
      </c>
      <c r="AR482" s="17">
        <v>1.4068902673143224</v>
      </c>
      <c r="AS482" s="17">
        <v>4.3024062131749732</v>
      </c>
      <c r="AT482" s="17">
        <v>-0.99999999999999833</v>
      </c>
      <c r="AU482" s="17">
        <v>-0.99999999999999833</v>
      </c>
      <c r="AV482" s="17">
        <v>-0.30746433976729759</v>
      </c>
      <c r="AW482" s="17">
        <v>134.6117537077495</v>
      </c>
      <c r="AX482" s="17">
        <v>168.68306243828442</v>
      </c>
      <c r="AY482" s="17">
        <v>0.31574553181607523</v>
      </c>
      <c r="AZ482" s="17">
        <v>35.599909987953595</v>
      </c>
      <c r="BA482" s="22">
        <v>1614.6826462532511</v>
      </c>
      <c r="CU482" t="e">
        <v>#N/A</v>
      </c>
      <c r="CV482" t="e">
        <v>#N/A</v>
      </c>
    </row>
    <row r="483" spans="1:100" x14ac:dyDescent="0.25">
      <c r="A483">
        <v>1432</v>
      </c>
      <c r="B483" t="s">
        <v>914</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1456.3090664728506</v>
      </c>
      <c r="CU483" t="e">
        <v>#N/A</v>
      </c>
      <c r="CV483" t="e">
        <v>#N/A</v>
      </c>
    </row>
    <row r="484" spans="1:100" x14ac:dyDescent="0.25">
      <c r="A484">
        <v>1444</v>
      </c>
      <c r="B484" t="s">
        <v>915</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916</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1421.7740210332558</v>
      </c>
      <c r="CU485" t="e">
        <v>#N/A</v>
      </c>
      <c r="CV485" t="e">
        <v>#N/A</v>
      </c>
    </row>
    <row r="486" spans="1:100" x14ac:dyDescent="0.25">
      <c r="A486">
        <v>1450</v>
      </c>
      <c r="B486" t="s">
        <v>917</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1446.8552127637547</v>
      </c>
      <c r="CU486" t="e">
        <v>#N/A</v>
      </c>
      <c r="CV486" t="e">
        <v>#N/A</v>
      </c>
    </row>
    <row r="487" spans="1:100" x14ac:dyDescent="0.25">
      <c r="A487">
        <v>1452</v>
      </c>
      <c r="B487" t="s">
        <v>918</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919</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920</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1524.1161681498643</v>
      </c>
      <c r="CU489" t="e">
        <v>#N/A</v>
      </c>
      <c r="CV489" t="e">
        <v>#N/A</v>
      </c>
    </row>
    <row r="490" spans="1:100" x14ac:dyDescent="0.25">
      <c r="A490">
        <v>1468</v>
      </c>
      <c r="B490" t="s">
        <v>921</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1428.0426029049295</v>
      </c>
      <c r="CU490" t="e">
        <v>#N/A</v>
      </c>
      <c r="CV490" t="e">
        <v>#N/A</v>
      </c>
    </row>
    <row r="491" spans="1:100" x14ac:dyDescent="0.25">
      <c r="A491">
        <v>1474</v>
      </c>
      <c r="B491" t="s">
        <v>922</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1328.3460929015307</v>
      </c>
      <c r="CU491" t="e">
        <v>#N/A</v>
      </c>
      <c r="CV491" t="e">
        <v>#N/A</v>
      </c>
    </row>
    <row r="492" spans="1:100" x14ac:dyDescent="0.25">
      <c r="A492">
        <v>1477</v>
      </c>
      <c r="B492" t="s">
        <v>923</v>
      </c>
      <c r="C492" s="22">
        <v>3</v>
      </c>
      <c r="D492" s="17">
        <v>5.389490260354127</v>
      </c>
      <c r="E492" s="17">
        <v>0</v>
      </c>
      <c r="F492" s="17">
        <v>0.25238957887587699</v>
      </c>
      <c r="G492" s="17">
        <v>0.25238957887587699</v>
      </c>
      <c r="H492" s="17">
        <v>0.29506733069604441</v>
      </c>
      <c r="I492" s="17">
        <v>-8.2507424858029345E-3</v>
      </c>
      <c r="J492" s="17">
        <v>17.208995292614478</v>
      </c>
      <c r="K492" s="17">
        <v>0.28681658821024142</v>
      </c>
      <c r="L492" s="17">
        <v>-0.99999999999999911</v>
      </c>
      <c r="M492" s="17">
        <v>-0.99999999999999911</v>
      </c>
      <c r="N492" s="17">
        <v>5.7363317642048326</v>
      </c>
      <c r="O492" s="17">
        <v>22.850875131844507</v>
      </c>
      <c r="P492" s="17">
        <v>6.3077070175200409E-2</v>
      </c>
      <c r="Q492" s="17">
        <v>1.9994006577502224</v>
      </c>
      <c r="R492" s="17">
        <v>0.51417970579600658</v>
      </c>
      <c r="S492" s="17">
        <v>0.33333333333333326</v>
      </c>
      <c r="T492" s="17">
        <v>0.33333333333333326</v>
      </c>
      <c r="U492" s="17">
        <v>0.3574644560369663</v>
      </c>
      <c r="V492" s="17">
        <v>0.25436618290144558</v>
      </c>
      <c r="W492" s="17">
        <v>39.66722869579349</v>
      </c>
      <c r="X492" s="17">
        <v>3.3359050000129655</v>
      </c>
      <c r="Y492" s="17">
        <v>-0.99999999999999911</v>
      </c>
      <c r="Z492" s="17">
        <v>-0.99999999999999911</v>
      </c>
      <c r="AA492" s="17">
        <v>89.49988548432755</v>
      </c>
      <c r="AB492" s="17">
        <v>0.28683358933127634</v>
      </c>
      <c r="AC492" s="17">
        <v>0.57668833141703013</v>
      </c>
      <c r="AD492" s="17">
        <v>0.12284762090645455</v>
      </c>
      <c r="AE492" s="17">
        <v>49.318477082738063</v>
      </c>
      <c r="AF492" s="17">
        <v>0.91666666666666663</v>
      </c>
      <c r="AG492" s="17">
        <v>-0.99999999999999911</v>
      </c>
      <c r="AH492" s="17">
        <v>-0.99999999999999911</v>
      </c>
      <c r="AI492" s="17">
        <v>3.0186389459701271E-2</v>
      </c>
      <c r="AJ492" s="17">
        <v>0.25436618290144558</v>
      </c>
      <c r="AK492" s="17">
        <v>-1.3947313771366598E-2</v>
      </c>
      <c r="AL492" s="17">
        <v>7.0053492948992397E-3</v>
      </c>
      <c r="AM492" s="17">
        <v>7.0077090961788144E-2</v>
      </c>
      <c r="AN492" s="17">
        <v>-9.3858691961959798E-2</v>
      </c>
      <c r="AO492" s="17">
        <v>1.6821907051878708</v>
      </c>
      <c r="AP492" s="17">
        <v>-2.3114405525745005</v>
      </c>
      <c r="AQ492" s="17">
        <v>56.876223988407993</v>
      </c>
      <c r="AR492" s="17">
        <v>1.2784973056050786</v>
      </c>
      <c r="AS492" s="17">
        <v>3.6227215882232051</v>
      </c>
      <c r="AT492" s="17">
        <v>-0.99999999999999911</v>
      </c>
      <c r="AU492" s="17">
        <v>-0.99999999999999911</v>
      </c>
      <c r="AV492" s="17">
        <v>0.76656928467188257</v>
      </c>
      <c r="AW492" s="17">
        <v>110.03932006359754</v>
      </c>
      <c r="AX492" s="17">
        <v>136.07966614293613</v>
      </c>
      <c r="AY492" s="17">
        <v>0.32634250864252645</v>
      </c>
      <c r="AZ492" s="17">
        <v>31.559204224195028</v>
      </c>
      <c r="BA492" s="22">
        <v>1602.3848529681761</v>
      </c>
      <c r="CU492" t="e">
        <v>#N/A</v>
      </c>
      <c r="CV492" t="e">
        <v>#N/A</v>
      </c>
    </row>
    <row r="493" spans="1:100" x14ac:dyDescent="0.25">
      <c r="A493">
        <v>1481</v>
      </c>
      <c r="B493" t="s">
        <v>924</v>
      </c>
      <c r="C493" s="22">
        <v>3</v>
      </c>
      <c r="D493" s="17">
        <v>4.8882144848060696</v>
      </c>
      <c r="E493" s="17">
        <v>0.11127587381952439</v>
      </c>
      <c r="F493" s="17">
        <v>-0.85584561107079205</v>
      </c>
      <c r="G493" s="17">
        <v>-0.87066585500719407</v>
      </c>
      <c r="H493" s="17">
        <v>0.38760110090317224</v>
      </c>
      <c r="I493" s="17">
        <v>0</v>
      </c>
      <c r="J493" s="17">
        <v>23.256066054190331</v>
      </c>
      <c r="K493" s="17">
        <v>0.38760110090317224</v>
      </c>
      <c r="L493" s="17">
        <v>-1.0000000000000027</v>
      </c>
      <c r="M493" s="17">
        <v>-1.0000000000000027</v>
      </c>
      <c r="N493" s="17">
        <v>7.7520220180634505</v>
      </c>
      <c r="O493" s="17">
        <v>27.273614683989212</v>
      </c>
      <c r="P493" s="17">
        <v>-1.8435943160273645E-2</v>
      </c>
      <c r="Q493" s="17">
        <v>-1.0917682808876858</v>
      </c>
      <c r="R493" s="17">
        <v>-0.30008559294213943</v>
      </c>
      <c r="S493" s="17">
        <v>0.33333333333333431</v>
      </c>
      <c r="T493" s="17">
        <v>0.33333333333333431</v>
      </c>
      <c r="U493" s="17">
        <v>0.34374185294619325</v>
      </c>
      <c r="V493" s="17">
        <v>0.20668372425168813</v>
      </c>
      <c r="W493" s="17">
        <v>33.179645718455063</v>
      </c>
      <c r="X493" s="17">
        <v>2.8941353230583968</v>
      </c>
      <c r="Y493" s="17">
        <v>-1.0000000000000027</v>
      </c>
      <c r="Z493" s="17">
        <v>-1.0000000000000027</v>
      </c>
      <c r="AA493" s="17">
        <v>73.323825264801016</v>
      </c>
      <c r="AB493" s="17">
        <v>0.30747161471328638</v>
      </c>
      <c r="AC493" s="17">
        <v>0.13159134242796999</v>
      </c>
      <c r="AD493" s="17">
        <v>0.36982234564450506</v>
      </c>
      <c r="AE493" s="17">
        <v>40.444265139288078</v>
      </c>
      <c r="AF493" s="17">
        <v>0.88235294117647056</v>
      </c>
      <c r="AG493" s="17">
        <v>-1.0000000000000027</v>
      </c>
      <c r="AH493" s="17">
        <v>-1.0000000000000027</v>
      </c>
      <c r="AI493" s="17">
        <v>-2.1939036277869237E-3</v>
      </c>
      <c r="AJ493" s="17">
        <v>0.20668372425168813</v>
      </c>
      <c r="AK493" s="17">
        <v>6.3519807644499937E-2</v>
      </c>
      <c r="AL493" s="17">
        <v>-0.11190440263764036</v>
      </c>
      <c r="AM493" s="17">
        <v>1.6046990460574853E-2</v>
      </c>
      <c r="AN493" s="17">
        <v>-0.1260873749148573</v>
      </c>
      <c r="AO493" s="17">
        <v>0.71877379973687128</v>
      </c>
      <c r="AP493" s="17">
        <v>-3.7117063860596358</v>
      </c>
      <c r="AQ493" s="17">
        <v>56.435711772645405</v>
      </c>
      <c r="AR493" s="17">
        <v>1.2170922438645506</v>
      </c>
      <c r="AS493" s="17">
        <v>3.2817364239615703</v>
      </c>
      <c r="AT493" s="17">
        <v>-1.0000000000000027</v>
      </c>
      <c r="AU493" s="17">
        <v>-1.0000000000000027</v>
      </c>
      <c r="AV493" s="17">
        <v>-1.1707514479493319</v>
      </c>
      <c r="AW493" s="17">
        <v>96.885733562730607</v>
      </c>
      <c r="AX493" s="17">
        <v>117.51022791534363</v>
      </c>
      <c r="AY493" s="17">
        <v>4.607238745187562E-2</v>
      </c>
      <c r="AZ493" s="17">
        <v>5.8417371860530809E-2</v>
      </c>
      <c r="BA493" s="22">
        <v>1527.2653250746878</v>
      </c>
      <c r="CU493" t="e">
        <v>#N/A</v>
      </c>
      <c r="CV493" t="e">
        <v>#N/A</v>
      </c>
    </row>
    <row r="494" spans="1:100" x14ac:dyDescent="0.25">
      <c r="A494">
        <v>1482</v>
      </c>
      <c r="B494" t="s">
        <v>925</v>
      </c>
      <c r="C494" s="22">
        <v>3</v>
      </c>
      <c r="D494" s="17">
        <v>4.8421330586240465</v>
      </c>
      <c r="E494" s="17">
        <v>0</v>
      </c>
      <c r="F494" s="17">
        <v>0.32740660095062868</v>
      </c>
      <c r="G494" s="17">
        <v>0.32740660095062868</v>
      </c>
      <c r="H494" s="17">
        <v>-3.2316721134521616E-2</v>
      </c>
      <c r="I494" s="17">
        <v>-2.0672550483622702E-2</v>
      </c>
      <c r="J494" s="17">
        <v>-3.1793562970886606</v>
      </c>
      <c r="K494" s="17">
        <v>-5.2989271618144346E-2</v>
      </c>
      <c r="L494" s="17">
        <v>-1</v>
      </c>
      <c r="M494" s="17">
        <v>-1</v>
      </c>
      <c r="N494" s="17">
        <v>-1.059785432362887</v>
      </c>
      <c r="O494" s="17">
        <v>1.9901833624860223</v>
      </c>
      <c r="P494" s="17">
        <v>-8.800402418823125E-2</v>
      </c>
      <c r="Q494" s="17">
        <v>-1.5664017821444673</v>
      </c>
      <c r="R494" s="17">
        <v>-0.61205251192615684</v>
      </c>
      <c r="S494" s="17">
        <v>0.33333333333333298</v>
      </c>
      <c r="T494" s="17">
        <v>0.33333333333333298</v>
      </c>
      <c r="U494" s="17">
        <v>0.25194557532938761</v>
      </c>
      <c r="V494" s="17">
        <v>-0.2571910622268278</v>
      </c>
      <c r="W494" s="17">
        <v>28.576418055494845</v>
      </c>
      <c r="X494" s="17">
        <v>0.1842918662413961</v>
      </c>
      <c r="Y494" s="17">
        <v>-1</v>
      </c>
      <c r="Z494" s="17">
        <v>-1</v>
      </c>
      <c r="AA494" s="17">
        <v>83.86787860203593</v>
      </c>
      <c r="AB494" s="17">
        <v>0.41766672602456495</v>
      </c>
      <c r="AC494" s="17">
        <v>0.40851347509800984</v>
      </c>
      <c r="AD494" s="17">
        <v>0.29189006004676959</v>
      </c>
      <c r="AE494" s="17">
        <v>55.90351305846724</v>
      </c>
      <c r="AF494" s="17">
        <v>0.9</v>
      </c>
      <c r="AG494" s="17">
        <v>-1</v>
      </c>
      <c r="AH494" s="17">
        <v>-1</v>
      </c>
      <c r="AI494" s="17">
        <v>3.8428145423401857E-3</v>
      </c>
      <c r="AJ494" s="17">
        <v>-0.2571910622268278</v>
      </c>
      <c r="AK494" s="17">
        <v>0.29097018044722112</v>
      </c>
      <c r="AL494" s="17">
        <v>-7.4792733683088378E-2</v>
      </c>
      <c r="AM494" s="17">
        <v>-0.2746331688010929</v>
      </c>
      <c r="AN494" s="17">
        <v>-0.31606676274414441</v>
      </c>
      <c r="AO494" s="17">
        <v>-5.410978317791213</v>
      </c>
      <c r="AP494" s="17">
        <v>-8.2756327370190519</v>
      </c>
      <c r="AQ494" s="17">
        <v>25.397061758406188</v>
      </c>
      <c r="AR494" s="17">
        <v>0.66142117976922699</v>
      </c>
      <c r="AS494" s="17">
        <v>0.13130259462325208</v>
      </c>
      <c r="AT494" s="17">
        <v>-1</v>
      </c>
      <c r="AU494" s="17">
        <v>-1</v>
      </c>
      <c r="AV494" s="17">
        <v>-0.28464591097552727</v>
      </c>
      <c r="AW494" s="17">
        <v>77.582429227502999</v>
      </c>
      <c r="AX494" s="17">
        <v>51.940179295666958</v>
      </c>
      <c r="AY494" s="17">
        <v>0.47749857246609279</v>
      </c>
      <c r="AZ494" s="17">
        <v>39.643654742529165</v>
      </c>
      <c r="BA494" s="22">
        <v>1519.6164956766411</v>
      </c>
      <c r="CU494" t="e">
        <v>#N/A</v>
      </c>
      <c r="CV494" t="e">
        <v>#N/A</v>
      </c>
    </row>
    <row r="495" spans="1:100" x14ac:dyDescent="0.25">
      <c r="A495">
        <v>1492</v>
      </c>
      <c r="B495" t="s">
        <v>926</v>
      </c>
      <c r="C495" s="22">
        <v>3</v>
      </c>
      <c r="D495" s="17">
        <v>6.3154519599104244</v>
      </c>
      <c r="E495" s="17">
        <v>0</v>
      </c>
      <c r="F495" s="17">
        <v>0.32070600851902326</v>
      </c>
      <c r="G495" s="17">
        <v>0.32070600851902326</v>
      </c>
      <c r="H495" s="17">
        <v>0.37797427346584261</v>
      </c>
      <c r="I495" s="17">
        <v>0</v>
      </c>
      <c r="J495" s="17">
        <v>22.678456407950566</v>
      </c>
      <c r="K495" s="17">
        <v>0.37797427346584261</v>
      </c>
      <c r="L495" s="17">
        <v>-0.99999999999999911</v>
      </c>
      <c r="M495" s="17">
        <v>-0.99999999999999911</v>
      </c>
      <c r="N495" s="17">
        <v>7.5594854693168525</v>
      </c>
      <c r="O495" s="17">
        <v>29.314614376380014</v>
      </c>
      <c r="P495" s="17">
        <v>0.25231071548219691</v>
      </c>
      <c r="Q495" s="17">
        <v>0.43500898157139595</v>
      </c>
      <c r="R495" s="17">
        <v>0.19150561578742095</v>
      </c>
      <c r="S495" s="17">
        <v>0.33333333333333265</v>
      </c>
      <c r="T495" s="17">
        <v>0.37769247500331937</v>
      </c>
      <c r="U495" s="17">
        <v>0.3720322339292968</v>
      </c>
      <c r="V495" s="17">
        <v>0.24856321759560857</v>
      </c>
      <c r="W495" s="17">
        <v>38.145879455828613</v>
      </c>
      <c r="X495" s="17">
        <v>3.3482307443930925</v>
      </c>
      <c r="Y495" s="17">
        <v>-0.99999999999999911</v>
      </c>
      <c r="Z495" s="17">
        <v>-0.99999999999999911</v>
      </c>
      <c r="AA495" s="17">
        <v>71.940021164495562</v>
      </c>
      <c r="AB495" s="17">
        <v>0.33755623656061334</v>
      </c>
      <c r="AC495" s="17">
        <v>0.28556395077113195</v>
      </c>
      <c r="AD495" s="17">
        <v>4.8932534525844812E-2</v>
      </c>
      <c r="AE495" s="17">
        <v>33.602636092879528</v>
      </c>
      <c r="AF495" s="17">
        <v>1</v>
      </c>
      <c r="AG495" s="17">
        <v>-0.99999999999999911</v>
      </c>
      <c r="AH495" s="17">
        <v>-0.99999999999999911</v>
      </c>
      <c r="AI495" s="17">
        <v>1.4441788465888608E-2</v>
      </c>
      <c r="AJ495" s="17">
        <v>0.24856321759560857</v>
      </c>
      <c r="AK495" s="17">
        <v>-0.12348245777388513</v>
      </c>
      <c r="AL495" s="17">
        <v>8.2451801673155564E-2</v>
      </c>
      <c r="AM495" s="17">
        <v>0.23204911356057334</v>
      </c>
      <c r="AN495" s="17">
        <v>-0.13806608457237624</v>
      </c>
      <c r="AO495" s="17">
        <v>5.1838155501449092</v>
      </c>
      <c r="AP495" s="17">
        <v>-3.0393931059436285</v>
      </c>
      <c r="AQ495" s="17">
        <v>60.824335863779183</v>
      </c>
      <c r="AR495" s="17">
        <v>1.3316212598615587</v>
      </c>
      <c r="AS495" s="17">
        <v>3.7262050178589363</v>
      </c>
      <c r="AT495" s="17">
        <v>-0.99999999999999911</v>
      </c>
      <c r="AU495" s="17">
        <v>-0.99999999999999911</v>
      </c>
      <c r="AV495" s="17">
        <v>0.51221162430644429</v>
      </c>
      <c r="AW495" s="17">
        <v>98.215242434931909</v>
      </c>
      <c r="AX495" s="17">
        <v>123.36039996381056</v>
      </c>
      <c r="AY495" s="17">
        <v>0.33175052553741413</v>
      </c>
      <c r="AZ495" s="17">
        <v>45.141761006286629</v>
      </c>
      <c r="BA495" s="22">
        <v>1587.4032107054475</v>
      </c>
      <c r="CU495" t="e">
        <v>#N/A</v>
      </c>
      <c r="CV495" t="e">
        <v>#N/A</v>
      </c>
    </row>
    <row r="496" spans="1:100" x14ac:dyDescent="0.25">
      <c r="A496">
        <v>1493</v>
      </c>
      <c r="B496" t="s">
        <v>927</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1455.2684910625626</v>
      </c>
      <c r="CU496" t="e">
        <v>#N/A</v>
      </c>
      <c r="CV496" t="e">
        <v>#N/A</v>
      </c>
    </row>
    <row r="497" spans="1:100" x14ac:dyDescent="0.25">
      <c r="A497">
        <v>1495</v>
      </c>
      <c r="B497" t="s">
        <v>476</v>
      </c>
      <c r="C497" s="22">
        <v>3</v>
      </c>
      <c r="D497" s="17">
        <v>3.9303624498997549</v>
      </c>
      <c r="E497" s="17">
        <v>0</v>
      </c>
      <c r="F497" s="17">
        <v>0.69531425669975999</v>
      </c>
      <c r="G497" s="17">
        <v>0.69531425669975999</v>
      </c>
      <c r="H497" s="17">
        <v>1.7533100649701636E-2</v>
      </c>
      <c r="I497" s="17">
        <v>-5.3668438227119112E-3</v>
      </c>
      <c r="J497" s="17">
        <v>0.72997540961938057</v>
      </c>
      <c r="K497" s="17">
        <v>1.2166256826989725E-2</v>
      </c>
      <c r="L497" s="17">
        <v>-1</v>
      </c>
      <c r="M497" s="17">
        <v>-1</v>
      </c>
      <c r="N497" s="17">
        <v>0.24332513653979432</v>
      </c>
      <c r="O497" s="17">
        <v>5.3556521162188968</v>
      </c>
      <c r="P497" s="17">
        <v>7.0179108656523159E-2</v>
      </c>
      <c r="Q497" s="17">
        <v>-0.26327115091376296</v>
      </c>
      <c r="R497" s="17">
        <v>-0.12408350998023859</v>
      </c>
      <c r="S497" s="17">
        <v>0.33333333333333337</v>
      </c>
      <c r="T497" s="17">
        <v>0.33333333333333337</v>
      </c>
      <c r="U497" s="17">
        <v>0.25860432075660289</v>
      </c>
      <c r="V497" s="17">
        <v>-0.13521370328162183</v>
      </c>
      <c r="W497" s="17">
        <v>31.115641092586305</v>
      </c>
      <c r="X497" s="17">
        <v>0.8776354731763566</v>
      </c>
      <c r="Y497" s="17">
        <v>-1</v>
      </c>
      <c r="Z497" s="17">
        <v>-1</v>
      </c>
      <c r="AA497" s="17">
        <v>62.215190489265048</v>
      </c>
      <c r="AB497" s="17">
        <v>0.15834959864276951</v>
      </c>
      <c r="AC497" s="17">
        <v>0.18726029893059837</v>
      </c>
      <c r="AD497" s="17">
        <v>0.2788627605598103</v>
      </c>
      <c r="AE497" s="17">
        <v>31.223632906658924</v>
      </c>
      <c r="AF497" s="17">
        <v>0.75</v>
      </c>
      <c r="AG497" s="17">
        <v>-1</v>
      </c>
      <c r="AH497" s="17">
        <v>-1</v>
      </c>
      <c r="AI497" s="17">
        <v>-5.0364547884857239E-3</v>
      </c>
      <c r="AJ497" s="17">
        <v>-0.13521370328162183</v>
      </c>
      <c r="AK497" s="17">
        <v>-0.13162780261249862</v>
      </c>
      <c r="AL497" s="17">
        <v>-1.6191693149057154E-3</v>
      </c>
      <c r="AM497" s="17">
        <v>0.12331156075684221</v>
      </c>
      <c r="AN497" s="17">
        <v>4.8846391941461793E-2</v>
      </c>
      <c r="AO497" s="17">
        <v>2.4246500058585623</v>
      </c>
      <c r="AP497" s="17">
        <v>1.2130639519620163</v>
      </c>
      <c r="AQ497" s="17">
        <v>31.845616502205704</v>
      </c>
      <c r="AR497" s="17">
        <v>0.79005728414164778</v>
      </c>
      <c r="AS497" s="17">
        <v>0.88980173000334672</v>
      </c>
      <c r="AT497" s="17">
        <v>-1</v>
      </c>
      <c r="AU497" s="17">
        <v>-1</v>
      </c>
      <c r="AV497" s="17">
        <v>0.57123074671952145</v>
      </c>
      <c r="AW497" s="17">
        <v>68.783906557445974</v>
      </c>
      <c r="AX497" s="17">
        <v>55.161807133514017</v>
      </c>
      <c r="AY497" s="17">
        <v>0.17105333784698507</v>
      </c>
      <c r="AZ497" s="17">
        <v>-40.380233654868313</v>
      </c>
      <c r="BA497" s="22">
        <v>1472.1888122439739</v>
      </c>
      <c r="CU497" t="e">
        <v>#N/A</v>
      </c>
      <c r="CV497" t="e">
        <v>#N/A</v>
      </c>
    </row>
    <row r="498" spans="1:100" x14ac:dyDescent="0.25">
      <c r="A498">
        <v>1501</v>
      </c>
      <c r="B498" t="s">
        <v>928</v>
      </c>
      <c r="C498" s="22">
        <v>3</v>
      </c>
      <c r="D498" s="17">
        <v>4.7528180899120924</v>
      </c>
      <c r="E498" s="17">
        <v>0</v>
      </c>
      <c r="F498" s="17">
        <v>0.94167534931558516</v>
      </c>
      <c r="G498" s="17">
        <v>0.94167534931558516</v>
      </c>
      <c r="H498" s="17">
        <v>0.27735319290235799</v>
      </c>
      <c r="I498" s="17">
        <v>-1.0203720009938E-2</v>
      </c>
      <c r="J498" s="17">
        <v>16.028968373545201</v>
      </c>
      <c r="K498" s="17">
        <v>0.26714947289242003</v>
      </c>
      <c r="L498" s="17">
        <v>-1.0000000000000002</v>
      </c>
      <c r="M498" s="17">
        <v>-1.0000000000000002</v>
      </c>
      <c r="N498" s="17">
        <v>5.3429894578484038</v>
      </c>
      <c r="O498" s="17">
        <v>21.723461812772911</v>
      </c>
      <c r="P498" s="17">
        <v>-0.46835155529136041</v>
      </c>
      <c r="Q498" s="17">
        <v>1.7835057747850682</v>
      </c>
      <c r="R498" s="17">
        <v>0.55189819119125982</v>
      </c>
      <c r="S498" s="17">
        <v>0.33333333333333326</v>
      </c>
      <c r="T498" s="17">
        <v>0.33333333333333326</v>
      </c>
      <c r="U498" s="17">
        <v>0.37151567180974865</v>
      </c>
      <c r="V498" s="17">
        <v>0.25406117550955837</v>
      </c>
      <c r="W498" s="17">
        <v>41.003761643742138</v>
      </c>
      <c r="X498" s="17">
        <v>3.4099469340705908</v>
      </c>
      <c r="Y498" s="17">
        <v>-1.0000000000000002</v>
      </c>
      <c r="Z498" s="17">
        <v>-1.0000000000000002</v>
      </c>
      <c r="AA498" s="17">
        <v>58.935875395711278</v>
      </c>
      <c r="AB498" s="17">
        <v>0.17365810575461332</v>
      </c>
      <c r="AC498" s="17">
        <v>0.22124206559267803</v>
      </c>
      <c r="AD498" s="17">
        <v>-4.7295860131733695E-2</v>
      </c>
      <c r="AE498" s="17">
        <v>17.380215560777884</v>
      </c>
      <c r="AF498" s="17">
        <v>0.5714285714285714</v>
      </c>
      <c r="AG498" s="17">
        <v>-1.0000000000000002</v>
      </c>
      <c r="AH498" s="17">
        <v>-1.0000000000000002</v>
      </c>
      <c r="AI498" s="17">
        <v>0</v>
      </c>
      <c r="AJ498" s="17">
        <v>0.25406117550955837</v>
      </c>
      <c r="AK498" s="17">
        <v>-3.6332206230415026E-2</v>
      </c>
      <c r="AL498" s="17">
        <v>0.21624486283058411</v>
      </c>
      <c r="AM498" s="17">
        <v>-0.2327969747991831</v>
      </c>
      <c r="AN498" s="17">
        <v>-0.24388131284674</v>
      </c>
      <c r="AO498" s="17">
        <v>-6.0015854011316527</v>
      </c>
      <c r="AP498" s="17">
        <v>-5.0158085070155787</v>
      </c>
      <c r="AQ498" s="17">
        <v>57.032730017287356</v>
      </c>
      <c r="AR498" s="17">
        <v>1.292243513985974</v>
      </c>
      <c r="AS498" s="17">
        <v>3.6770964069630119</v>
      </c>
      <c r="AT498" s="17">
        <v>-1.0000000000000002</v>
      </c>
      <c r="AU498" s="17">
        <v>-1.0000000000000002</v>
      </c>
      <c r="AV498" s="17">
        <v>1.4935735405068449</v>
      </c>
      <c r="AW498" s="17">
        <v>75.643528701468554</v>
      </c>
      <c r="AX498" s="17">
        <v>101.04964625242442</v>
      </c>
      <c r="AY498" s="17">
        <v>-4.9800631021467735E-3</v>
      </c>
      <c r="AZ498" s="17">
        <v>-33.480720468858856</v>
      </c>
      <c r="BA498" s="22">
        <v>1465.5806677190487</v>
      </c>
      <c r="CU498" t="e">
        <v>#N/A</v>
      </c>
      <c r="CV498" t="e">
        <v>#N/A</v>
      </c>
    </row>
    <row r="499" spans="1:100" x14ac:dyDescent="0.25">
      <c r="A499">
        <v>1502</v>
      </c>
      <c r="B499" t="s">
        <v>929</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1472.3667485330175</v>
      </c>
      <c r="CU499" t="e">
        <v>#N/A</v>
      </c>
      <c r="CV499" t="e">
        <v>#N/A</v>
      </c>
    </row>
    <row r="500" spans="1:100" x14ac:dyDescent="0.25">
      <c r="A500">
        <v>1504</v>
      </c>
      <c r="B500" t="s">
        <v>930</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1442.4352536561526</v>
      </c>
      <c r="CU500" t="e">
        <v>#N/A</v>
      </c>
      <c r="CV500" t="e">
        <v>#N/A</v>
      </c>
    </row>
    <row r="501" spans="1:100" x14ac:dyDescent="0.25">
      <c r="A501">
        <v>1506</v>
      </c>
      <c r="B501" t="s">
        <v>931</v>
      </c>
      <c r="C501" s="22">
        <v>3</v>
      </c>
      <c r="D501" s="17">
        <v>5.5222476880506166</v>
      </c>
      <c r="E501" s="17">
        <v>-0.12098375794671468</v>
      </c>
      <c r="F501" s="17">
        <v>0.49762479409233085</v>
      </c>
      <c r="G501" s="17">
        <v>0.47222644307867412</v>
      </c>
      <c r="H501" s="17">
        <v>0.39551190792452678</v>
      </c>
      <c r="I501" s="17">
        <v>-1.2808656886206853E-2</v>
      </c>
      <c r="J501" s="17">
        <v>22.962195062299191</v>
      </c>
      <c r="K501" s="17">
        <v>0.38270325103831998</v>
      </c>
      <c r="L501" s="17">
        <v>-1.0000000000000018</v>
      </c>
      <c r="M501" s="17">
        <v>-1.0000000000000018</v>
      </c>
      <c r="N501" s="17">
        <v>7.6540650207663949</v>
      </c>
      <c r="O501" s="17">
        <v>28.956669193428468</v>
      </c>
      <c r="P501" s="17">
        <v>0.18563954487489709</v>
      </c>
      <c r="Q501" s="17">
        <v>-1.082145747584341</v>
      </c>
      <c r="R501" s="17">
        <v>-0.33490327806029851</v>
      </c>
      <c r="S501" s="17">
        <v>0.33333333333333376</v>
      </c>
      <c r="T501" s="17">
        <v>0.33333333333333376</v>
      </c>
      <c r="U501" s="17">
        <v>0.35492893199213071</v>
      </c>
      <c r="V501" s="17">
        <v>0.28008260753765751</v>
      </c>
      <c r="W501" s="17">
        <v>36.758998206325437</v>
      </c>
      <c r="X501" s="17">
        <v>3.3841747888228157</v>
      </c>
      <c r="Y501" s="17">
        <v>-1.0000000000000018</v>
      </c>
      <c r="Z501" s="17">
        <v>-1.0000000000000018</v>
      </c>
      <c r="AA501" s="17">
        <v>77.498295826048093</v>
      </c>
      <c r="AB501" s="17">
        <v>7.6752474609577792E-2</v>
      </c>
      <c r="AC501" s="17">
        <v>0.29284895069033945</v>
      </c>
      <c r="AD501" s="17">
        <v>0.45188259265574188</v>
      </c>
      <c r="AE501" s="17">
        <v>41.074200897782944</v>
      </c>
      <c r="AF501" s="17">
        <v>0.88235294117647056</v>
      </c>
      <c r="AG501" s="17">
        <v>-1.0000000000000018</v>
      </c>
      <c r="AH501" s="17">
        <v>-1.0000000000000018</v>
      </c>
      <c r="AI501" s="17">
        <v>-1.2947661348743998E-2</v>
      </c>
      <c r="AJ501" s="17">
        <v>0.28008260753765751</v>
      </c>
      <c r="AK501" s="17">
        <v>0.30248724132475657</v>
      </c>
      <c r="AL501" s="17">
        <v>-1.1499446045049985E-2</v>
      </c>
      <c r="AM501" s="17">
        <v>0.27617585282103674</v>
      </c>
      <c r="AN501" s="17">
        <v>0.37654029994114435</v>
      </c>
      <c r="AO501" s="17">
        <v>8.4168325271497011</v>
      </c>
      <c r="AP501" s="17">
        <v>9.3560102683033595</v>
      </c>
      <c r="AQ501" s="17">
        <v>59.72119326862466</v>
      </c>
      <c r="AR501" s="17">
        <v>1.3016782061964556</v>
      </c>
      <c r="AS501" s="17">
        <v>3.7668780398611363</v>
      </c>
      <c r="AT501" s="17">
        <v>-1.0000000000000018</v>
      </c>
      <c r="AU501" s="17">
        <v>-1.0000000000000018</v>
      </c>
      <c r="AV501" s="17">
        <v>0.13732316501837588</v>
      </c>
      <c r="AW501" s="17">
        <v>115.81097528777997</v>
      </c>
      <c r="AX501" s="17">
        <v>143.56028281457088</v>
      </c>
      <c r="AY501" s="17">
        <v>0.38765734363872251</v>
      </c>
      <c r="AZ501" s="17">
        <v>22.689359940433349</v>
      </c>
      <c r="BA501" s="22">
        <v>1592.2240343009266</v>
      </c>
      <c r="CU501" t="e">
        <v>#N/A</v>
      </c>
      <c r="CV501" t="e">
        <v>#N/A</v>
      </c>
    </row>
    <row r="502" spans="1:100" x14ac:dyDescent="0.25">
      <c r="A502">
        <v>1507</v>
      </c>
      <c r="B502" t="s">
        <v>932</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1621.3413300483514</v>
      </c>
      <c r="CU502" t="e">
        <v>#N/A</v>
      </c>
      <c r="CV502" t="e">
        <v>#N/A</v>
      </c>
    </row>
    <row r="503" spans="1:100" x14ac:dyDescent="0.25">
      <c r="A503">
        <v>1510</v>
      </c>
      <c r="B503" t="s">
        <v>882</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1307.5746906526856</v>
      </c>
      <c r="CU503" t="e">
        <v>#N/A</v>
      </c>
      <c r="CV503" t="e">
        <v>#N/A</v>
      </c>
    </row>
    <row r="504" spans="1:100" x14ac:dyDescent="0.25">
      <c r="A504">
        <v>1511</v>
      </c>
      <c r="B504" t="s">
        <v>933</v>
      </c>
      <c r="C504" s="22">
        <v>3</v>
      </c>
      <c r="D504" s="17">
        <v>3.714249579811026</v>
      </c>
      <c r="E504" s="17">
        <v>-0.21884886891649669</v>
      </c>
      <c r="F504" s="17">
        <v>-1.122983716991097</v>
      </c>
      <c r="G504" s="17">
        <v>-1.2197133633476553</v>
      </c>
      <c r="H504" s="17">
        <v>0.5177398623430437</v>
      </c>
      <c r="I504" s="17">
        <v>0</v>
      </c>
      <c r="J504" s="17">
        <v>31.064391740582629</v>
      </c>
      <c r="K504" s="17">
        <v>0.5177398623430437</v>
      </c>
      <c r="L504" s="17">
        <v>-0.99999999999999911</v>
      </c>
      <c r="M504" s="17">
        <v>-0.99999999999999911</v>
      </c>
      <c r="N504" s="17">
        <v>10.354797246860876</v>
      </c>
      <c r="O504" s="17">
        <v>33.558927957046016</v>
      </c>
      <c r="P504" s="17">
        <v>3.5126239183989427</v>
      </c>
      <c r="Q504" s="17">
        <v>0.7186573648997977</v>
      </c>
      <c r="R504" s="17">
        <v>0.50223271073203879</v>
      </c>
      <c r="S504" s="17">
        <v>0.33333333333333309</v>
      </c>
      <c r="T504" s="17">
        <v>0.33333333333333309</v>
      </c>
      <c r="U504" s="17">
        <v>0.2436928945623057</v>
      </c>
      <c r="V504" s="17">
        <v>3.9593778234097883E-3</v>
      </c>
      <c r="W504" s="17">
        <v>15.863163068373488</v>
      </c>
      <c r="X504" s="17">
        <v>1.1474546495133038</v>
      </c>
      <c r="Y504" s="17">
        <v>-0.99999999999999911</v>
      </c>
      <c r="Z504" s="17">
        <v>-0.99999999999999911</v>
      </c>
      <c r="AA504" s="17">
        <v>59.21220428368715</v>
      </c>
      <c r="AB504" s="17">
        <v>0.24334600750870314</v>
      </c>
      <c r="AC504" s="17">
        <v>0.50840923630600199</v>
      </c>
      <c r="AD504" s="17">
        <v>0.10518092627692714</v>
      </c>
      <c r="AE504" s="17">
        <v>42.846808504581624</v>
      </c>
      <c r="AF504" s="17">
        <v>0.94117647058823528</v>
      </c>
      <c r="AG504" s="17">
        <v>-0.99999999999999911</v>
      </c>
      <c r="AH504" s="17">
        <v>-0.99999999999999911</v>
      </c>
      <c r="AI504" s="17">
        <v>1.2821048268491481E-2</v>
      </c>
      <c r="AJ504" s="17">
        <v>3.9593778234097883E-3</v>
      </c>
      <c r="AK504" s="17">
        <v>1.9899432333254377E-2</v>
      </c>
      <c r="AL504" s="17">
        <v>0.11712234829328799</v>
      </c>
      <c r="AM504" s="17">
        <v>-0.14080631376150526</v>
      </c>
      <c r="AN504" s="17">
        <v>1.7394933923917399</v>
      </c>
      <c r="AO504" s="17">
        <v>-3.4206606823713601</v>
      </c>
      <c r="AP504" s="17">
        <v>44.072946551259953</v>
      </c>
      <c r="AQ504" s="17">
        <v>46.927554808956117</v>
      </c>
      <c r="AR504" s="17">
        <v>0.91431893905238115</v>
      </c>
      <c r="AS504" s="17">
        <v>1.6651945118563476</v>
      </c>
      <c r="AT504" s="17">
        <v>-0.99999999999999911</v>
      </c>
      <c r="AU504" s="17">
        <v>-0.99999999999999911</v>
      </c>
      <c r="AV504" s="17">
        <v>-0.71748065261561667</v>
      </c>
      <c r="AW504" s="17">
        <v>136.84407879199313</v>
      </c>
      <c r="AX504" s="17">
        <v>137.49643753970386</v>
      </c>
      <c r="AY504" s="17">
        <v>0.3472809043958911</v>
      </c>
      <c r="AZ504" s="17">
        <v>46.164308029086094</v>
      </c>
      <c r="BA504" s="22">
        <v>1610.6395449622571</v>
      </c>
      <c r="CU504" t="e">
        <v>#N/A</v>
      </c>
      <c r="CV504" t="e">
        <v>#N/A</v>
      </c>
    </row>
    <row r="505" spans="1:100" x14ac:dyDescent="0.25">
      <c r="A505">
        <v>1512</v>
      </c>
      <c r="B505" t="s">
        <v>934</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1306.1582689679192</v>
      </c>
      <c r="CU505" t="e">
        <v>#N/A</v>
      </c>
      <c r="CV505" t="e">
        <v>#N/A</v>
      </c>
    </row>
    <row r="506" spans="1:100" x14ac:dyDescent="0.25">
      <c r="A506">
        <v>1515</v>
      </c>
      <c r="B506" t="s">
        <v>935</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936</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1453.2105299927325</v>
      </c>
      <c r="CU507" t="e">
        <v>#N/A</v>
      </c>
      <c r="CV507" t="e">
        <v>#N/A</v>
      </c>
    </row>
    <row r="508" spans="1:100" x14ac:dyDescent="0.25">
      <c r="A508">
        <v>1518</v>
      </c>
      <c r="B508" t="s">
        <v>937</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938</v>
      </c>
      <c r="C509" s="22">
        <v>3</v>
      </c>
      <c r="D509" s="17">
        <v>4.4210351384977882</v>
      </c>
      <c r="E509" s="17">
        <v>-0.24528754270708752</v>
      </c>
      <c r="F509" s="17">
        <v>17.200999028718183</v>
      </c>
      <c r="G509" s="17">
        <v>17.126891960350733</v>
      </c>
      <c r="H509" s="17">
        <v>0.24725146446253124</v>
      </c>
      <c r="I509" s="17">
        <v>0</v>
      </c>
      <c r="J509" s="17">
        <v>14.835087867751863</v>
      </c>
      <c r="K509" s="17">
        <v>0.24725146446253124</v>
      </c>
      <c r="L509" s="17">
        <v>-1.0000000000000009</v>
      </c>
      <c r="M509" s="17">
        <v>-1.0000000000000009</v>
      </c>
      <c r="N509" s="17">
        <v>4.9450292892506269</v>
      </c>
      <c r="O509" s="17">
        <v>36.383014966600385</v>
      </c>
      <c r="P509" s="17">
        <v>3.0328808635134759</v>
      </c>
      <c r="Q509" s="17">
        <v>34.483104286942982</v>
      </c>
      <c r="R509" s="17">
        <v>11.638814705338481</v>
      </c>
      <c r="S509" s="17">
        <v>0.33333333333333348</v>
      </c>
      <c r="T509" s="17">
        <v>0.33333333333333348</v>
      </c>
      <c r="U509" s="17">
        <v>0.38229086411929364</v>
      </c>
      <c r="V509" s="17">
        <v>-0.24035546551580611</v>
      </c>
      <c r="W509" s="17">
        <v>22.454024032304964</v>
      </c>
      <c r="X509" s="17">
        <v>0.5064458655864752</v>
      </c>
      <c r="Y509" s="17">
        <v>-1.0000000000000009</v>
      </c>
      <c r="Z509" s="17">
        <v>-1.0000000000000009</v>
      </c>
      <c r="AA509" s="17">
        <v>70.058322405301325</v>
      </c>
      <c r="AB509" s="17">
        <v>9.2933026248204709E-2</v>
      </c>
      <c r="AC509" s="17">
        <v>0.17329314285617872</v>
      </c>
      <c r="AD509" s="17">
        <v>0.45308350424877358</v>
      </c>
      <c r="AE509" s="17">
        <v>35.965483667657843</v>
      </c>
      <c r="AF509" s="17">
        <v>0.65</v>
      </c>
      <c r="AG509" s="17">
        <v>-1.0000000000000009</v>
      </c>
      <c r="AH509" s="17">
        <v>-1.0000000000000009</v>
      </c>
      <c r="AI509" s="17">
        <v>0.41500403369114841</v>
      </c>
      <c r="AJ509" s="17">
        <v>-0.24035546551580611</v>
      </c>
      <c r="AK509" s="17">
        <v>-7.1388111072652402E-2</v>
      </c>
      <c r="AL509" s="17">
        <v>5.2498423009695309E-2</v>
      </c>
      <c r="AM509" s="17">
        <v>3.7787154705447745E-2</v>
      </c>
      <c r="AN509" s="17">
        <v>-7.542818742508893E-2</v>
      </c>
      <c r="AO509" s="17">
        <v>0.58773831227293094</v>
      </c>
      <c r="AP509" s="17">
        <v>-1.6232125705787475</v>
      </c>
      <c r="AQ509" s="17">
        <v>37.289111900056859</v>
      </c>
      <c r="AR509" s="17">
        <v>0.80860206527015543</v>
      </c>
      <c r="AS509" s="17">
        <v>0.75369733004900707</v>
      </c>
      <c r="AT509" s="17">
        <v>-1.0000000000000009</v>
      </c>
      <c r="AU509" s="17">
        <v>-1.0000000000000009</v>
      </c>
      <c r="AV509" s="17">
        <v>28.765706665689194</v>
      </c>
      <c r="AW509" s="17">
        <v>104.81812480132291</v>
      </c>
      <c r="AX509" s="17">
        <v>89.08265892356529</v>
      </c>
      <c r="AY509" s="17">
        <v>0.23780739241990989</v>
      </c>
      <c r="AZ509" s="17">
        <v>5.6152427616111238</v>
      </c>
      <c r="BA509" s="22">
        <v>1588.6858465607675</v>
      </c>
      <c r="CU509" t="e">
        <v>#N/A</v>
      </c>
      <c r="CV509" t="e">
        <v>#N/A</v>
      </c>
    </row>
    <row r="510" spans="1:100" x14ac:dyDescent="0.25">
      <c r="A510">
        <v>1522</v>
      </c>
      <c r="B510" t="s">
        <v>939</v>
      </c>
      <c r="C510" s="22">
        <v>3</v>
      </c>
      <c r="D510" s="17">
        <v>5.0625360701092994</v>
      </c>
      <c r="E510" s="17">
        <v>-0.12270145054588626</v>
      </c>
      <c r="F510" s="17">
        <v>-0.21462150223083762</v>
      </c>
      <c r="G510" s="17">
        <v>-0.23877584389763135</v>
      </c>
      <c r="H510" s="17">
        <v>0.39040031617771004</v>
      </c>
      <c r="I510" s="17">
        <v>-4.7798707886731392E-3</v>
      </c>
      <c r="J510" s="17">
        <v>23.13722672334222</v>
      </c>
      <c r="K510" s="17">
        <v>0.38562044538903689</v>
      </c>
      <c r="L510" s="17">
        <v>-0.99999999999999922</v>
      </c>
      <c r="M510" s="17">
        <v>-0.99999999999999922</v>
      </c>
      <c r="N510" s="17">
        <v>7.7124089077807403</v>
      </c>
      <c r="O510" s="17">
        <v>27.960986949553892</v>
      </c>
      <c r="P510" s="17">
        <v>-0.77422524715866081</v>
      </c>
      <c r="Q510" s="17">
        <v>-0.51852808755849344</v>
      </c>
      <c r="R510" s="17">
        <v>-0.11917773275799753</v>
      </c>
      <c r="S510" s="17">
        <v>0.33333333333333304</v>
      </c>
      <c r="T510" s="17">
        <v>0.33333333333333304</v>
      </c>
      <c r="U510" s="17">
        <v>0.34156104459450021</v>
      </c>
      <c r="V510" s="17">
        <v>-8.4037504759103016E-2</v>
      </c>
      <c r="W510" s="17">
        <v>21.542790444521042</v>
      </c>
      <c r="X510" s="17">
        <v>1.1430653711010121</v>
      </c>
      <c r="Y510" s="17">
        <v>-0.99999999999999922</v>
      </c>
      <c r="Z510" s="17">
        <v>-0.99999999999999922</v>
      </c>
      <c r="AA510" s="17">
        <v>59.038273023092728</v>
      </c>
      <c r="AB510" s="17">
        <v>0.17543291891853638</v>
      </c>
      <c r="AC510" s="17">
        <v>0.38301835853703436</v>
      </c>
      <c r="AD510" s="17">
        <v>0.1938419287710226</v>
      </c>
      <c r="AE510" s="17">
        <v>37.614660311329693</v>
      </c>
      <c r="AF510" s="17">
        <v>0.75</v>
      </c>
      <c r="AG510" s="17">
        <v>-0.99999999999999922</v>
      </c>
      <c r="AH510" s="17">
        <v>-0.99999999999999922</v>
      </c>
      <c r="AI510" s="17">
        <v>7.5781200358332954E-3</v>
      </c>
      <c r="AJ510" s="17">
        <v>-8.4037504759103016E-2</v>
      </c>
      <c r="AK510" s="17">
        <v>-5.4117302001900722E-2</v>
      </c>
      <c r="AL510" s="17">
        <v>-2.5098482741097057E-2</v>
      </c>
      <c r="AM510" s="17">
        <v>-1.6974548906317753E-2</v>
      </c>
      <c r="AN510" s="17">
        <v>0.11434328195335025</v>
      </c>
      <c r="AO510" s="17">
        <v>-0.69495023266744738</v>
      </c>
      <c r="AP510" s="17">
        <v>2.733089635128271</v>
      </c>
      <c r="AQ510" s="17">
        <v>44.680017167863262</v>
      </c>
      <c r="AR510" s="17">
        <v>0.92419020650206329</v>
      </c>
      <c r="AS510" s="17">
        <v>1.5286858164900483</v>
      </c>
      <c r="AT510" s="17">
        <v>-0.99999999999999922</v>
      </c>
      <c r="AU510" s="17">
        <v>-0.99999999999999922</v>
      </c>
      <c r="AV510" s="17">
        <v>-0.35795357665562849</v>
      </c>
      <c r="AW510" s="17">
        <v>89.732349607774921</v>
      </c>
      <c r="AX510" s="17">
        <v>81.480161532581306</v>
      </c>
      <c r="AY510" s="17">
        <v>4.871830145337467E-2</v>
      </c>
      <c r="AZ510" s="17">
        <v>-11.939054078432948</v>
      </c>
      <c r="BA510" s="22">
        <v>1492.6851768765866</v>
      </c>
      <c r="CU510" t="e">
        <v>#N/A</v>
      </c>
      <c r="CV510" t="e">
        <v>#N/A</v>
      </c>
    </row>
    <row r="511" spans="1:100" x14ac:dyDescent="0.25">
      <c r="A511">
        <v>1523</v>
      </c>
      <c r="B511" t="s">
        <v>940</v>
      </c>
      <c r="C511" s="22">
        <v>3</v>
      </c>
      <c r="D511" s="17">
        <v>4.6980356064996958</v>
      </c>
      <c r="E511" s="17">
        <v>0.10043653356091396</v>
      </c>
      <c r="F511" s="17">
        <v>-0.10213484427091572</v>
      </c>
      <c r="G511" s="17">
        <v>-0.10213484427091572</v>
      </c>
      <c r="H511" s="17">
        <v>0.31737445977515033</v>
      </c>
      <c r="I511" s="17">
        <v>-5.6953110161309956E-3</v>
      </c>
      <c r="J511" s="17">
        <v>18.700748925541163</v>
      </c>
      <c r="K511" s="17">
        <v>0.31167914875901936</v>
      </c>
      <c r="L511" s="17">
        <v>-0.999999999999999</v>
      </c>
      <c r="M511" s="17">
        <v>-0.999999999999999</v>
      </c>
      <c r="N511" s="17">
        <v>6.2335829751803873</v>
      </c>
      <c r="O511" s="17">
        <v>23.296649687769939</v>
      </c>
      <c r="P511" s="17">
        <v>-2.7818171058869842E-2</v>
      </c>
      <c r="Q511" s="17">
        <v>-2.9838699503672768</v>
      </c>
      <c r="R511" s="17">
        <v>-0.99375261973097462</v>
      </c>
      <c r="S511" s="17">
        <v>0.33333333333333315</v>
      </c>
      <c r="T511" s="17">
        <v>0.33333333333333315</v>
      </c>
      <c r="U511" s="17">
        <v>0.35954878580777305</v>
      </c>
      <c r="V511" s="17">
        <v>0.3332998914401169</v>
      </c>
      <c r="W511" s="17">
        <v>41.913447806221477</v>
      </c>
      <c r="X511" s="17">
        <v>3.7929820097794402</v>
      </c>
      <c r="Y511" s="17">
        <v>-0.999999999999999</v>
      </c>
      <c r="Z511" s="17">
        <v>-0.999999999999999</v>
      </c>
      <c r="AA511" s="17">
        <v>78.734803449419942</v>
      </c>
      <c r="AB511" s="17">
        <v>0.12746217209371088</v>
      </c>
      <c r="AC511" s="17">
        <v>0.30457742184102898</v>
      </c>
      <c r="AD511" s="17">
        <v>0.32426257132384934</v>
      </c>
      <c r="AE511" s="17">
        <v>37.815108262929492</v>
      </c>
      <c r="AF511" s="17">
        <v>0.8</v>
      </c>
      <c r="AG511" s="17">
        <v>-0.999999999999999</v>
      </c>
      <c r="AH511" s="17">
        <v>-0.999999999999999</v>
      </c>
      <c r="AI511" s="17">
        <v>-4.1319212658314258E-2</v>
      </c>
      <c r="AJ511" s="17">
        <v>0.3332998914401169</v>
      </c>
      <c r="AK511" s="17">
        <v>4.0435699619851564E-2</v>
      </c>
      <c r="AL511" s="17">
        <v>-1.982836918625152E-2</v>
      </c>
      <c r="AM511" s="17">
        <v>0.20113280899674779</v>
      </c>
      <c r="AN511" s="17">
        <v>0.52516113431346423</v>
      </c>
      <c r="AO511" s="17">
        <v>5.230498723017952</v>
      </c>
      <c r="AP511" s="17">
        <v>13.029886511905351</v>
      </c>
      <c r="AQ511" s="17">
        <v>60.614196731762632</v>
      </c>
      <c r="AR511" s="17">
        <v>1.3595153439145555</v>
      </c>
      <c r="AS511" s="17">
        <v>4.1046611585384625</v>
      </c>
      <c r="AT511" s="17">
        <v>-0.999999999999999</v>
      </c>
      <c r="AU511" s="17">
        <v>-0.999999999999999</v>
      </c>
      <c r="AV511" s="17">
        <v>-1.0958874640018896</v>
      </c>
      <c r="AW511" s="17">
        <v>115.06133964909515</v>
      </c>
      <c r="AX511" s="17">
        <v>147.56494453994077</v>
      </c>
      <c r="AY511" s="17">
        <v>1.5393026630782888E-2</v>
      </c>
      <c r="AZ511" s="17">
        <v>8.7088370324356461</v>
      </c>
      <c r="BA511" s="22">
        <v>1509.431289316072</v>
      </c>
      <c r="CU511" t="e">
        <v>#N/A</v>
      </c>
      <c r="CV511" t="e">
        <v>#N/A</v>
      </c>
    </row>
    <row r="512" spans="1:100" x14ac:dyDescent="0.25">
      <c r="A512">
        <v>1528</v>
      </c>
      <c r="B512" t="s">
        <v>941</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942</v>
      </c>
      <c r="C513" s="22">
        <v>3</v>
      </c>
      <c r="D513" s="17">
        <v>4.3821364625231141</v>
      </c>
      <c r="E513" s="17">
        <v>0</v>
      </c>
      <c r="F513" s="17">
        <v>-0.15480503678740859</v>
      </c>
      <c r="G513" s="17">
        <v>-0.15480503678740859</v>
      </c>
      <c r="H513" s="17">
        <v>0.15233333891245804</v>
      </c>
      <c r="I513" s="17">
        <v>1.6113945998011203E-2</v>
      </c>
      <c r="J513" s="17">
        <v>10.106837094628156</v>
      </c>
      <c r="K513" s="17">
        <v>0.16844728491046923</v>
      </c>
      <c r="L513" s="17">
        <v>-1.0000000000000009</v>
      </c>
      <c r="M513" s="17">
        <v>-1.0000000000000009</v>
      </c>
      <c r="N513" s="17">
        <v>3.3689456982093851</v>
      </c>
      <c r="O513" s="17">
        <v>14.334168520363866</v>
      </c>
      <c r="P513" s="17">
        <v>1.3555503908231821</v>
      </c>
      <c r="Q513" s="17">
        <v>-0.1655666978408889</v>
      </c>
      <c r="R513" s="17">
        <v>0.1163455799040839</v>
      </c>
      <c r="S513" s="17">
        <v>0.33333333333333359</v>
      </c>
      <c r="T513" s="17">
        <v>0.33333333333333359</v>
      </c>
      <c r="U513" s="17">
        <v>0.21073914223762191</v>
      </c>
      <c r="V513" s="17">
        <v>0.13359809852088267</v>
      </c>
      <c r="W513" s="17">
        <v>33.702264900588091</v>
      </c>
      <c r="X513" s="17">
        <v>2.1427645418319812</v>
      </c>
      <c r="Y513" s="17">
        <v>-1.0000000000000009</v>
      </c>
      <c r="Z513" s="17">
        <v>-1.0000000000000009</v>
      </c>
      <c r="AA513" s="17">
        <v>75.184904463422129</v>
      </c>
      <c r="AB513" s="17">
        <v>0.25184653729094719</v>
      </c>
      <c r="AC513" s="17">
        <v>0.26920251258325956</v>
      </c>
      <c r="AD513" s="17">
        <v>0.30627682978439241</v>
      </c>
      <c r="AE513" s="17">
        <v>41.366293982929932</v>
      </c>
      <c r="AF513" s="17">
        <v>0.83333333333333337</v>
      </c>
      <c r="AG513" s="17">
        <v>-1.0000000000000009</v>
      </c>
      <c r="AH513" s="17">
        <v>-1.0000000000000009</v>
      </c>
      <c r="AI513" s="17">
        <v>0</v>
      </c>
      <c r="AJ513" s="17">
        <v>0.13359809852088267</v>
      </c>
      <c r="AK513" s="17">
        <v>-0.10475739428435288</v>
      </c>
      <c r="AL513" s="17">
        <v>7.494998313592216E-2</v>
      </c>
      <c r="AM513" s="17">
        <v>3.3321100063446109E-2</v>
      </c>
      <c r="AN513" s="17">
        <v>-6.2350990630772152E-2</v>
      </c>
      <c r="AO513" s="17">
        <v>0.30924053016438824</v>
      </c>
      <c r="AP513" s="17">
        <v>-1.1840248500896933</v>
      </c>
      <c r="AQ513" s="17">
        <v>43.809101995216238</v>
      </c>
      <c r="AR513" s="17">
        <v>1.0110039074251718</v>
      </c>
      <c r="AS513" s="17">
        <v>2.3112118267424511</v>
      </c>
      <c r="AT513" s="17">
        <v>-1.0000000000000009</v>
      </c>
      <c r="AU513" s="17">
        <v>-1.0000000000000009</v>
      </c>
      <c r="AV513" s="17">
        <v>-3.8459456883324958E-2</v>
      </c>
      <c r="AW513" s="17">
        <v>88.335048133696262</v>
      </c>
      <c r="AX513" s="17">
        <v>101.69485798578454</v>
      </c>
      <c r="AY513" s="17">
        <v>0.22110348164927929</v>
      </c>
      <c r="AZ513" s="17">
        <v>8.5301365119893617</v>
      </c>
      <c r="BA513" s="22">
        <v>1502.2450818255629</v>
      </c>
      <c r="CU513" t="e">
        <v>#N/A</v>
      </c>
      <c r="CV513" t="e">
        <v>#N/A</v>
      </c>
    </row>
    <row r="514" spans="1:100" x14ac:dyDescent="0.25">
      <c r="A514">
        <v>1533</v>
      </c>
      <c r="B514" t="s">
        <v>943</v>
      </c>
      <c r="C514" s="22">
        <v>3</v>
      </c>
      <c r="D514" s="17">
        <v>3.6033887405512575</v>
      </c>
      <c r="E514" s="17">
        <v>-1.5760095499291978E-2</v>
      </c>
      <c r="F514" s="17">
        <v>-0.43564932985660149</v>
      </c>
      <c r="G514" s="17">
        <v>-0.43564932985660149</v>
      </c>
      <c r="H514" s="17">
        <v>0.16994236265789237</v>
      </c>
      <c r="I514" s="17">
        <v>-1.1464711718991666E-2</v>
      </c>
      <c r="J514" s="17">
        <v>9.5086590563340234</v>
      </c>
      <c r="K514" s="17">
        <v>0.15847765093890065</v>
      </c>
      <c r="L514" s="17">
        <v>-0.99999999999999978</v>
      </c>
      <c r="M514" s="17">
        <v>-0.99999999999999978</v>
      </c>
      <c r="N514" s="17">
        <v>3.1695530187780085</v>
      </c>
      <c r="O514" s="17">
        <v>12.676398467028678</v>
      </c>
      <c r="P514" s="17">
        <v>-0.45094562365594204</v>
      </c>
      <c r="Q514" s="17">
        <v>-8.8409139164683186</v>
      </c>
      <c r="R514" s="17">
        <v>-2.9549712232298329</v>
      </c>
      <c r="S514" s="17">
        <v>0.32568304787279029</v>
      </c>
      <c r="T514" s="17">
        <v>0.32568304787279029</v>
      </c>
      <c r="U514" s="17">
        <v>0.34731271973224292</v>
      </c>
      <c r="V514" s="17">
        <v>-0.15797100898552174</v>
      </c>
      <c r="W514" s="17">
        <v>27.289206222136031</v>
      </c>
      <c r="X514" s="17">
        <v>0.92666298436197658</v>
      </c>
      <c r="Y514" s="17">
        <v>-0.99999999999999978</v>
      </c>
      <c r="Z514" s="17">
        <v>-0.99999999999999978</v>
      </c>
      <c r="AA514" s="17">
        <v>82.777155039841105</v>
      </c>
      <c r="AB514" s="17">
        <v>0.35718877665903054</v>
      </c>
      <c r="AC514" s="17">
        <v>0.54668928717522769</v>
      </c>
      <c r="AD514" s="17">
        <v>0.26498033698444151</v>
      </c>
      <c r="AE514" s="17">
        <v>58.442920040934993</v>
      </c>
      <c r="AF514" s="17">
        <v>0.91666666666666663</v>
      </c>
      <c r="AG514" s="17">
        <v>-0.99999999999999978</v>
      </c>
      <c r="AH514" s="17">
        <v>-0.99999999999999978</v>
      </c>
      <c r="AI514" s="17">
        <v>-1.8963654039335701E-2</v>
      </c>
      <c r="AJ514" s="17">
        <v>-0.15797100898552174</v>
      </c>
      <c r="AK514" s="17">
        <v>-4.1563039528242633E-2</v>
      </c>
      <c r="AL514" s="17">
        <v>0.13513701076697215</v>
      </c>
      <c r="AM514" s="17">
        <v>-0.11188064491005217</v>
      </c>
      <c r="AN514" s="17">
        <v>-9.0719296028730662E-2</v>
      </c>
      <c r="AO514" s="17">
        <v>-3.0048313203925199</v>
      </c>
      <c r="AP514" s="17">
        <v>-1.5922973468834063</v>
      </c>
      <c r="AQ514" s="17">
        <v>36.79786527847007</v>
      </c>
      <c r="AR514" s="17">
        <v>0.84070780649230092</v>
      </c>
      <c r="AS514" s="17">
        <v>1.0851406353008763</v>
      </c>
      <c r="AT514" s="17">
        <v>-0.99999999999999978</v>
      </c>
      <c r="AU514" s="17">
        <v>-0.99999999999999978</v>
      </c>
      <c r="AV514" s="17">
        <v>-3.390620553086436</v>
      </c>
      <c r="AW514" s="17">
        <v>93.861256159986382</v>
      </c>
      <c r="AX514" s="17">
        <v>77.684882180647548</v>
      </c>
      <c r="AY514" s="17">
        <v>0.27649239232458278</v>
      </c>
      <c r="AZ514" s="17">
        <v>21.096673963711737</v>
      </c>
      <c r="BA514" s="22">
        <v>1534.7298642459871</v>
      </c>
      <c r="CU514" t="e">
        <v>#N/A</v>
      </c>
      <c r="CV514" t="e">
        <v>#N/A</v>
      </c>
    </row>
    <row r="515" spans="1:100" x14ac:dyDescent="0.25">
      <c r="A515">
        <v>1537</v>
      </c>
      <c r="B515" t="s">
        <v>944</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1385.4144445329655</v>
      </c>
      <c r="CU515" t="e">
        <v>#N/A</v>
      </c>
      <c r="CV515" t="e">
        <v>#N/A</v>
      </c>
    </row>
    <row r="516" spans="1:100" x14ac:dyDescent="0.25">
      <c r="A516">
        <v>1538</v>
      </c>
      <c r="B516" t="s">
        <v>945</v>
      </c>
      <c r="C516" s="22">
        <v>3</v>
      </c>
      <c r="D516" s="17">
        <v>5.0758079418473914</v>
      </c>
      <c r="E516" s="17">
        <v>0.25083654621289297</v>
      </c>
      <c r="F516" s="17">
        <v>6.5413933987613317</v>
      </c>
      <c r="G516" s="17">
        <v>6.6270308910511035</v>
      </c>
      <c r="H516" s="17">
        <v>0.54227901457441019</v>
      </c>
      <c r="I516" s="17">
        <v>0</v>
      </c>
      <c r="J516" s="17">
        <v>32.536740874464613</v>
      </c>
      <c r="K516" s="17">
        <v>0.54227901457441019</v>
      </c>
      <c r="L516" s="17">
        <v>-1.0000000000000016</v>
      </c>
      <c r="M516" s="17">
        <v>-1.0000000000000016</v>
      </c>
      <c r="N516" s="17">
        <v>10.845580291488201</v>
      </c>
      <c r="O516" s="17">
        <v>44.23957970736312</v>
      </c>
      <c r="P516" s="17">
        <v>0.87542551792495793</v>
      </c>
      <c r="Q516" s="17">
        <v>1.7617231145709726</v>
      </c>
      <c r="R516" s="17">
        <v>0.59242906432976694</v>
      </c>
      <c r="S516" s="17">
        <v>0.33333333333333393</v>
      </c>
      <c r="T516" s="17">
        <v>0.32184074977334198</v>
      </c>
      <c r="U516" s="17">
        <v>0.19763926264388323</v>
      </c>
      <c r="V516" s="17">
        <v>0.33319573013652792</v>
      </c>
      <c r="W516" s="17">
        <v>25.749202452507049</v>
      </c>
      <c r="X516" s="17">
        <v>2.8911339163669738</v>
      </c>
      <c r="Y516" s="17">
        <v>-1.0000000000000016</v>
      </c>
      <c r="Z516" s="17">
        <v>-1.0000000000000016</v>
      </c>
      <c r="AA516" s="17">
        <v>66.599305515019154</v>
      </c>
      <c r="AB516" s="17">
        <v>0.41457896781036563</v>
      </c>
      <c r="AC516" s="17">
        <v>0.27539284080383863</v>
      </c>
      <c r="AD516" s="17">
        <v>0.11518167134944274</v>
      </c>
      <c r="AE516" s="17">
        <v>40.257673998182355</v>
      </c>
      <c r="AF516" s="17">
        <v>0.82352941176470584</v>
      </c>
      <c r="AG516" s="17">
        <v>-1.0000000000000016</v>
      </c>
      <c r="AH516" s="17">
        <v>-1.0000000000000016</v>
      </c>
      <c r="AI516" s="17">
        <v>6.4340028930330764E-2</v>
      </c>
      <c r="AJ516" s="17">
        <v>0.33319573013652792</v>
      </c>
      <c r="AK516" s="17">
        <v>-0.10327926604606245</v>
      </c>
      <c r="AL516" s="17">
        <v>0.21148206458869842</v>
      </c>
      <c r="AM516" s="17">
        <v>4.4590551689728933E-2</v>
      </c>
      <c r="AN516" s="17">
        <v>0.16527964171498324</v>
      </c>
      <c r="AO516" s="17">
        <v>0.59836746201291269</v>
      </c>
      <c r="AP516" s="17">
        <v>5.1894013658180729</v>
      </c>
      <c r="AQ516" s="17">
        <v>58.285943326971697</v>
      </c>
      <c r="AR516" s="17">
        <v>1.1860090758870874</v>
      </c>
      <c r="AS516" s="17">
        <v>3.4334129309413846</v>
      </c>
      <c r="AT516" s="17">
        <v>-1.0000000000000016</v>
      </c>
      <c r="AU516" s="17">
        <v>-1.0000000000000016</v>
      </c>
      <c r="AV516" s="17">
        <v>7.2194599553808709</v>
      </c>
      <c r="AW516" s="17">
        <v>116.02828658820036</v>
      </c>
      <c r="AX516" s="17">
        <v>150.63466018045975</v>
      </c>
      <c r="AY516" s="17">
        <v>0.42505255260727443</v>
      </c>
      <c r="AZ516" s="17">
        <v>42.721056613027514</v>
      </c>
      <c r="BA516" s="22">
        <v>1685.8713779432437</v>
      </c>
      <c r="CU516" t="e">
        <v>#N/A</v>
      </c>
      <c r="CV516" t="e">
        <v>#N/A</v>
      </c>
    </row>
    <row r="517" spans="1:100" x14ac:dyDescent="0.25">
      <c r="A517">
        <v>1539</v>
      </c>
      <c r="B517" t="s">
        <v>946</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1440.1053782796014</v>
      </c>
      <c r="CU517" t="e">
        <v>#N/A</v>
      </c>
      <c r="CV517" t="e">
        <v>#N/A</v>
      </c>
    </row>
    <row r="518" spans="1:100" x14ac:dyDescent="0.25">
      <c r="A518">
        <v>1540</v>
      </c>
      <c r="B518" t="s">
        <v>947</v>
      </c>
      <c r="C518" s="22">
        <v>3</v>
      </c>
      <c r="D518" s="17">
        <v>4.3367268828813925</v>
      </c>
      <c r="E518" s="17">
        <v>8.3548490448123292E-2</v>
      </c>
      <c r="F518" s="17">
        <v>0.83463621826237411</v>
      </c>
      <c r="G518" s="17">
        <v>0.83463621826237411</v>
      </c>
      <c r="H518" s="17">
        <v>3.5091352230867623E-2</v>
      </c>
      <c r="I518" s="17">
        <v>5.6243124237497829E-3</v>
      </c>
      <c r="J518" s="17">
        <v>2.4429398792770436</v>
      </c>
      <c r="K518" s="17">
        <v>4.0715664654617401E-2</v>
      </c>
      <c r="L518" s="17">
        <v>-1.0000000000000016</v>
      </c>
      <c r="M518" s="17">
        <v>-1.0000000000000016</v>
      </c>
      <c r="N518" s="17">
        <v>0.81431329309235134</v>
      </c>
      <c r="O518" s="17">
        <v>7.6143029804208116</v>
      </c>
      <c r="P518" s="17">
        <v>0.24071651581995254</v>
      </c>
      <c r="Q518" s="17">
        <v>3.3737425845034372</v>
      </c>
      <c r="R518" s="17">
        <v>1.0288813656812694</v>
      </c>
      <c r="S518" s="17">
        <v>0.33333333333333376</v>
      </c>
      <c r="T518" s="17">
        <v>0.33333333333333376</v>
      </c>
      <c r="U518" s="17">
        <v>0.38366173078891713</v>
      </c>
      <c r="V518" s="17">
        <v>-0.11278783765293174</v>
      </c>
      <c r="W518" s="17">
        <v>35.872995805921434</v>
      </c>
      <c r="X518" s="17">
        <v>1.4838708992501299</v>
      </c>
      <c r="Y518" s="17">
        <v>-1.0000000000000016</v>
      </c>
      <c r="Z518" s="17">
        <v>-1.0000000000000016</v>
      </c>
      <c r="AA518" s="17">
        <v>77.179187534909403</v>
      </c>
      <c r="AB518" s="17">
        <v>0.35075937178748723</v>
      </c>
      <c r="AC518" s="17">
        <v>0.33595253317767865</v>
      </c>
      <c r="AD518" s="17">
        <v>0.11883430230096884</v>
      </c>
      <c r="AE518" s="17">
        <v>40.277310363306718</v>
      </c>
      <c r="AF518" s="17">
        <v>0.91666666666666663</v>
      </c>
      <c r="AG518" s="17">
        <v>-1.0000000000000016</v>
      </c>
      <c r="AH518" s="17">
        <v>-1.0000000000000016</v>
      </c>
      <c r="AI518" s="17">
        <v>-5.5838628900426901E-2</v>
      </c>
      <c r="AJ518" s="17">
        <v>-0.11278783765293174</v>
      </c>
      <c r="AK518" s="17">
        <v>2.0023698105222455E-2</v>
      </c>
      <c r="AL518" s="17">
        <v>5.3183439819432771E-2</v>
      </c>
      <c r="AM518" s="17">
        <v>0.19487293857059879</v>
      </c>
      <c r="AN518" s="17">
        <v>0.65028045456942452</v>
      </c>
      <c r="AO518" s="17">
        <v>4.9719419547910793</v>
      </c>
      <c r="AP518" s="17">
        <v>16.522928563332766</v>
      </c>
      <c r="AQ518" s="17">
        <v>38.315935685198468</v>
      </c>
      <c r="AR518" s="17">
        <v>0.93754055980265272</v>
      </c>
      <c r="AS518" s="17">
        <v>1.5245865639047467</v>
      </c>
      <c r="AT518" s="17">
        <v>-1.0000000000000016</v>
      </c>
      <c r="AU518" s="17">
        <v>-1.0000000000000016</v>
      </c>
      <c r="AV518" s="17">
        <v>1.8635175839436431</v>
      </c>
      <c r="AW518" s="17">
        <v>101.31641907866299</v>
      </c>
      <c r="AX518" s="17">
        <v>88.920862735361268</v>
      </c>
      <c r="AY518" s="17">
        <v>8.2473413067470802E-2</v>
      </c>
      <c r="AZ518" s="17">
        <v>14.479550867183894</v>
      </c>
      <c r="BA518" s="22">
        <v>1580.406600031303</v>
      </c>
      <c r="CU518" t="e">
        <v>#N/A</v>
      </c>
      <c r="CV518" t="e">
        <v>#N/A</v>
      </c>
    </row>
    <row r="519" spans="1:100" x14ac:dyDescent="0.25">
      <c r="A519">
        <v>1546</v>
      </c>
      <c r="B519" t="s">
        <v>948</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1300.7935480970309</v>
      </c>
      <c r="CU519" t="e">
        <v>#N/A</v>
      </c>
      <c r="CV519" t="e">
        <v>#N/A</v>
      </c>
    </row>
    <row r="520" spans="1:100" x14ac:dyDescent="0.25">
      <c r="A520">
        <v>1547</v>
      </c>
      <c r="B520" t="s">
        <v>949</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950</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1459.4802776566578</v>
      </c>
      <c r="CU521" t="e">
        <v>#N/A</v>
      </c>
      <c r="CV521" t="e">
        <v>#N/A</v>
      </c>
    </row>
    <row r="522" spans="1:100" x14ac:dyDescent="0.25">
      <c r="A522">
        <v>1553</v>
      </c>
      <c r="B522" t="s">
        <v>951</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1578.116600580267</v>
      </c>
      <c r="CU522" t="e">
        <v>#N/A</v>
      </c>
      <c r="CV522" t="e">
        <v>#N/A</v>
      </c>
    </row>
    <row r="523" spans="1:100" x14ac:dyDescent="0.25">
      <c r="A523">
        <v>1554</v>
      </c>
      <c r="B523" t="s">
        <v>952</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1329.0992718742259</v>
      </c>
      <c r="CU523" t="e">
        <v>#N/A</v>
      </c>
      <c r="CV523" t="e">
        <v>#N/A</v>
      </c>
    </row>
    <row r="524" spans="1:100" x14ac:dyDescent="0.25">
      <c r="A524">
        <v>1557</v>
      </c>
      <c r="B524" t="s">
        <v>953</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1538.4970008647717</v>
      </c>
      <c r="CU524" t="e">
        <v>#N/A</v>
      </c>
      <c r="CV524" t="e">
        <v>#N/A</v>
      </c>
    </row>
    <row r="525" spans="1:100" x14ac:dyDescent="0.25">
      <c r="A525">
        <v>1559</v>
      </c>
      <c r="B525" t="s">
        <v>954</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955</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956</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957</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958</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1370.6836088691391</v>
      </c>
      <c r="CU529" t="e">
        <v>#N/A</v>
      </c>
      <c r="CV529" t="e">
        <v>#N/A</v>
      </c>
    </row>
    <row r="530" spans="1:100" x14ac:dyDescent="0.25">
      <c r="A530">
        <v>1572</v>
      </c>
      <c r="B530" t="s">
        <v>959</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960</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1408.7430279787222</v>
      </c>
      <c r="CU531" t="e">
        <v>#N/A</v>
      </c>
      <c r="CV531" t="e">
        <v>#N/A</v>
      </c>
    </row>
    <row r="532" spans="1:100" x14ac:dyDescent="0.25">
      <c r="A532">
        <v>1574</v>
      </c>
      <c r="B532" t="s">
        <v>961</v>
      </c>
      <c r="C532" s="22">
        <v>3</v>
      </c>
      <c r="D532" s="17">
        <v>4.526712531796905</v>
      </c>
      <c r="E532" s="17">
        <v>0</v>
      </c>
      <c r="F532" s="17">
        <v>23.024920675763049</v>
      </c>
      <c r="G532" s="17">
        <v>23.024920675763049</v>
      </c>
      <c r="H532" s="17">
        <v>-0.15174802071357679</v>
      </c>
      <c r="I532" s="17">
        <v>-2.3208066536542823E-2</v>
      </c>
      <c r="J532" s="17">
        <v>-10.497365235007177</v>
      </c>
      <c r="K532" s="17">
        <v>-0.17495608725011957</v>
      </c>
      <c r="L532" s="17">
        <v>-1.0000000000000011</v>
      </c>
      <c r="M532" s="17">
        <v>-1.0000000000000011</v>
      </c>
      <c r="N532" s="17">
        <v>-3.4991217450023928</v>
      </c>
      <c r="O532" s="17">
        <v>17.054267972552793</v>
      </c>
      <c r="P532" s="17">
        <v>-0.1027176048830562</v>
      </c>
      <c r="Q532" s="17">
        <v>57.890120345993303</v>
      </c>
      <c r="R532" s="17">
        <v>18.84922974465184</v>
      </c>
      <c r="S532" s="17">
        <v>0.33333333333333404</v>
      </c>
      <c r="T532" s="17">
        <v>0.33333333333333404</v>
      </c>
      <c r="U532" s="17">
        <v>0.26948265957991152</v>
      </c>
      <c r="V532" s="17">
        <v>-5.6967800190967088E-2</v>
      </c>
      <c r="W532" s="17">
        <v>42.165504532229264</v>
      </c>
      <c r="X532" s="17">
        <v>1.577746591090631</v>
      </c>
      <c r="Y532" s="17">
        <v>-1.0000000000000011</v>
      </c>
      <c r="Z532" s="17">
        <v>-1.0000000000000011</v>
      </c>
      <c r="AA532" s="17">
        <v>89.084663549450681</v>
      </c>
      <c r="AB532" s="17">
        <v>0.15685662596497449</v>
      </c>
      <c r="AC532" s="17">
        <v>0.22014095196608097</v>
      </c>
      <c r="AD532" s="17">
        <v>0.18440100752033542</v>
      </c>
      <c r="AE532" s="17">
        <v>28.069929272569539</v>
      </c>
      <c r="AF532" s="17">
        <v>0.92307692307692313</v>
      </c>
      <c r="AG532" s="17">
        <v>-1.0000000000000011</v>
      </c>
      <c r="AH532" s="17">
        <v>-1.0000000000000011</v>
      </c>
      <c r="AI532" s="17">
        <v>0.81224332275922395</v>
      </c>
      <c r="AJ532" s="17">
        <v>-5.6967800190967088E-2</v>
      </c>
      <c r="AK532" s="17">
        <v>7.0901847242880955E-2</v>
      </c>
      <c r="AL532" s="17">
        <v>0.25988112023081883</v>
      </c>
      <c r="AM532" s="17">
        <v>-0.2146007075595977</v>
      </c>
      <c r="AN532" s="17">
        <v>2.0400920815228096E-2</v>
      </c>
      <c r="AO532" s="17">
        <v>-5.0105084527755368</v>
      </c>
      <c r="AP532" s="17">
        <v>1.8094286215347968</v>
      </c>
      <c r="AQ532" s="17">
        <v>31.668139297222112</v>
      </c>
      <c r="AR532" s="17">
        <v>0.87918152605561184</v>
      </c>
      <c r="AS532" s="17">
        <v>1.4027905038405104</v>
      </c>
      <c r="AT532" s="17">
        <v>-1.0000000000000011</v>
      </c>
      <c r="AU532" s="17">
        <v>-1.0000000000000011</v>
      </c>
      <c r="AV532" s="17">
        <v>41.874150420414885</v>
      </c>
      <c r="AW532" s="17">
        <v>107.94836014353828</v>
      </c>
      <c r="AX532" s="17">
        <v>118.49644657962597</v>
      </c>
      <c r="AY532" s="17">
        <v>0.2401181719085394</v>
      </c>
      <c r="AZ532" s="17">
        <v>26.089725996920375</v>
      </c>
      <c r="BA532" s="22">
        <v>1662.3885992951268</v>
      </c>
      <c r="CU532" t="e">
        <v>#N/A</v>
      </c>
      <c r="CV532" t="e">
        <v>#N/A</v>
      </c>
    </row>
    <row r="533" spans="1:100" x14ac:dyDescent="0.25">
      <c r="A533">
        <v>1576</v>
      </c>
      <c r="B533" t="s">
        <v>962</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1311.8378314901504</v>
      </c>
      <c r="CU533" t="e">
        <v>#N/A</v>
      </c>
      <c r="CV533" t="e">
        <v>#N/A</v>
      </c>
    </row>
    <row r="534" spans="1:100" x14ac:dyDescent="0.25">
      <c r="A534">
        <v>1577</v>
      </c>
      <c r="B534" t="s">
        <v>963</v>
      </c>
      <c r="C534" s="22">
        <v>3</v>
      </c>
      <c r="D534" s="17">
        <v>4.369746549191194</v>
      </c>
      <c r="E534" s="17">
        <v>-8.0525441598298109E-2</v>
      </c>
      <c r="F534" s="17">
        <v>2.0043444024680008</v>
      </c>
      <c r="G534" s="17">
        <v>1.9852517557211742</v>
      </c>
      <c r="H534" s="17">
        <v>8.5421733582409759E-2</v>
      </c>
      <c r="I534" s="17">
        <v>-6.9055702324955295E-4</v>
      </c>
      <c r="J534" s="17">
        <v>5.0838705935496025</v>
      </c>
      <c r="K534" s="17">
        <v>8.4731176559160154E-2</v>
      </c>
      <c r="L534" s="17">
        <v>-1.0000000000000013</v>
      </c>
      <c r="M534" s="17">
        <v>-1.0000000000000013</v>
      </c>
      <c r="N534" s="17">
        <v>1.6946235311832025</v>
      </c>
      <c r="O534" s="17">
        <v>11.438868898461973</v>
      </c>
      <c r="P534" s="17">
        <v>-0.13912307712002603</v>
      </c>
      <c r="Q534" s="17">
        <v>1.241114662895987</v>
      </c>
      <c r="R534" s="17">
        <v>0.32262222275204194</v>
      </c>
      <c r="S534" s="17">
        <v>0.33333333333333381</v>
      </c>
      <c r="T534" s="17">
        <v>0.33711150571348814</v>
      </c>
      <c r="U534" s="17">
        <v>0.18771855665569517</v>
      </c>
      <c r="V534" s="17">
        <v>0.36098224715061961</v>
      </c>
      <c r="W534" s="17">
        <v>45.376578651759097</v>
      </c>
      <c r="X534" s="17">
        <v>3.5024813720141585</v>
      </c>
      <c r="Y534" s="17">
        <v>-1.0000000000000013</v>
      </c>
      <c r="Z534" s="17">
        <v>-1.0000000000000013</v>
      </c>
      <c r="AA534" s="17">
        <v>68.687313727799079</v>
      </c>
      <c r="AB534" s="17">
        <v>0.11138614109782574</v>
      </c>
      <c r="AC534" s="17">
        <v>0.19276407014868874</v>
      </c>
      <c r="AD534" s="17">
        <v>0.15561204581924595</v>
      </c>
      <c r="AE534" s="17">
        <v>22.988112853288026</v>
      </c>
      <c r="AF534" s="17">
        <v>0.83333333333333337</v>
      </c>
      <c r="AG534" s="17">
        <v>-1.0000000000000013</v>
      </c>
      <c r="AH534" s="17">
        <v>-1.0000000000000013</v>
      </c>
      <c r="AI534" s="17">
        <v>5.0117143404700318E-2</v>
      </c>
      <c r="AJ534" s="17">
        <v>0.36098224715061961</v>
      </c>
      <c r="AK534" s="17">
        <v>-8.4267317668834038E-2</v>
      </c>
      <c r="AL534" s="17">
        <v>7.3800598259108105E-2</v>
      </c>
      <c r="AM534" s="17">
        <v>-0.17371675660091396</v>
      </c>
      <c r="AN534" s="17">
        <v>-0.15399245162844216</v>
      </c>
      <c r="AO534" s="17">
        <v>-4.764255503367016</v>
      </c>
      <c r="AP534" s="17">
        <v>-3.480808299415513</v>
      </c>
      <c r="AQ534" s="17">
        <v>50.460449245308645</v>
      </c>
      <c r="AR534" s="17">
        <v>1.2191456428531371</v>
      </c>
      <c r="AS534" s="17">
        <v>3.5872125485733206</v>
      </c>
      <c r="AT534" s="17">
        <v>-1.0000000000000013</v>
      </c>
      <c r="AU534" s="17">
        <v>-1.0000000000000013</v>
      </c>
      <c r="AV534" s="17">
        <v>2.3078739784732165</v>
      </c>
      <c r="AW534" s="17">
        <v>76.645374326845641</v>
      </c>
      <c r="AX534" s="17">
        <v>113.74594191000159</v>
      </c>
      <c r="AY534" s="17">
        <v>0.12304809859700641</v>
      </c>
      <c r="AZ534" s="17">
        <v>-17.138047443792182</v>
      </c>
      <c r="BA534" s="22">
        <v>1484.6335761310331</v>
      </c>
      <c r="CU534" t="e">
        <v>#N/A</v>
      </c>
      <c r="CV534" t="e">
        <v>#N/A</v>
      </c>
    </row>
    <row r="535" spans="1:100" x14ac:dyDescent="0.25">
      <c r="A535">
        <v>1580</v>
      </c>
      <c r="B535" t="s">
        <v>964</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1386.5317877473583</v>
      </c>
      <c r="CU535" t="e">
        <v>#N/A</v>
      </c>
      <c r="CV535" t="e">
        <v>#N/A</v>
      </c>
    </row>
    <row r="536" spans="1:100" x14ac:dyDescent="0.25">
      <c r="A536">
        <v>1583</v>
      </c>
      <c r="B536" t="s">
        <v>965</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966</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967</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968</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1358.5977795139647</v>
      </c>
      <c r="CU539" t="e">
        <v>#N/A</v>
      </c>
      <c r="CV539" t="e">
        <v>#N/A</v>
      </c>
    </row>
    <row r="540" spans="1:100" x14ac:dyDescent="0.25">
      <c r="A540">
        <v>1591</v>
      </c>
      <c r="B540" t="s">
        <v>969</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970</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1563.2898434010137</v>
      </c>
      <c r="CU541" t="e">
        <v>#N/A</v>
      </c>
      <c r="CV541" t="e">
        <v>#N/A</v>
      </c>
    </row>
    <row r="542" spans="1:100" x14ac:dyDescent="0.25">
      <c r="A542">
        <v>1595</v>
      </c>
      <c r="B542" t="s">
        <v>583</v>
      </c>
      <c r="C542" s="22">
        <v>3</v>
      </c>
      <c r="D542" s="17">
        <v>4.5099400268686711</v>
      </c>
      <c r="E542" s="17">
        <v>0.1020216195150786</v>
      </c>
      <c r="F542" s="17">
        <v>-8.4102937906139805E-2</v>
      </c>
      <c r="G542" s="17">
        <v>-8.4102937906139805E-2</v>
      </c>
      <c r="H542" s="17">
        <v>0.50642523772460146</v>
      </c>
      <c r="I542" s="17">
        <v>-6.8817068773551421E-3</v>
      </c>
      <c r="J542" s="17">
        <v>29.972611850834777</v>
      </c>
      <c r="K542" s="17">
        <v>0.49954353084724618</v>
      </c>
      <c r="L542" s="17">
        <v>-1.0000000000000022</v>
      </c>
      <c r="M542" s="17">
        <v>-1.0000000000000022</v>
      </c>
      <c r="N542" s="17">
        <v>9.9908706169449282</v>
      </c>
      <c r="O542" s="17">
        <v>34.398448939797305</v>
      </c>
      <c r="P542" s="17">
        <v>2.2185891380577498</v>
      </c>
      <c r="Q542" s="17">
        <v>-0.91499565775353675</v>
      </c>
      <c r="R542" s="17">
        <v>-3.8916366326467361E-2</v>
      </c>
      <c r="S542" s="17">
        <v>0.33333333333333426</v>
      </c>
      <c r="T542" s="17">
        <v>0.33333333333333426</v>
      </c>
      <c r="U542" s="17">
        <v>0.41750899416135945</v>
      </c>
      <c r="V542" s="17">
        <v>-2.8976421473974515E-2</v>
      </c>
      <c r="W542" s="17">
        <v>22.226228340272268</v>
      </c>
      <c r="X542" s="17">
        <v>1.6633005836210115</v>
      </c>
      <c r="Y542" s="17">
        <v>-1.0000000000000022</v>
      </c>
      <c r="Z542" s="17">
        <v>-1.0000000000000022</v>
      </c>
      <c r="AA542" s="17">
        <v>49.843649117211243</v>
      </c>
      <c r="AB542" s="17">
        <v>0.12085343930867691</v>
      </c>
      <c r="AC542" s="17">
        <v>0.15908691431826164</v>
      </c>
      <c r="AD542" s="17">
        <v>0.27318638923837019</v>
      </c>
      <c r="AE542" s="17">
        <v>27.656337143265429</v>
      </c>
      <c r="AF542" s="17">
        <v>0.88235294117647056</v>
      </c>
      <c r="AG542" s="17">
        <v>-1.0000000000000022</v>
      </c>
      <c r="AH542" s="17">
        <v>-1.0000000000000022</v>
      </c>
      <c r="AI542" s="17">
        <v>-3.7548598425933881E-2</v>
      </c>
      <c r="AJ542" s="17">
        <v>-2.8976421473974515E-2</v>
      </c>
      <c r="AK542" s="17">
        <v>2.6428718168443541E-2</v>
      </c>
      <c r="AL542" s="17">
        <v>-1.2833160568870364E-3</v>
      </c>
      <c r="AM542" s="17">
        <v>0.40813722314405809</v>
      </c>
      <c r="AN542" s="17">
        <v>0.70734948264742858</v>
      </c>
      <c r="AO542" s="17">
        <v>10.335574169443674</v>
      </c>
      <c r="AP542" s="17">
        <v>17.677320485901276</v>
      </c>
      <c r="AQ542" s="17">
        <v>52.198840191107067</v>
      </c>
      <c r="AR542" s="17">
        <v>1.0551992393540526</v>
      </c>
      <c r="AS542" s="17">
        <v>2.1628441144682582</v>
      </c>
      <c r="AT542" s="17">
        <v>-1.0000000000000022</v>
      </c>
      <c r="AU542" s="17">
        <v>-1.0000000000000022</v>
      </c>
      <c r="AV542" s="17">
        <v>-0.12301930423260707</v>
      </c>
      <c r="AW542" s="17">
        <v>101.91941854290985</v>
      </c>
      <c r="AX542" s="17">
        <v>98.270804426993777</v>
      </c>
      <c r="AY542" s="17">
        <v>0.20171459053332258</v>
      </c>
      <c r="AZ542" s="17">
        <v>-3.2852739214358628</v>
      </c>
      <c r="BA542" s="22">
        <v>1618.6077953276024</v>
      </c>
      <c r="CU542" t="e">
        <v>#N/A</v>
      </c>
      <c r="CV542" t="e">
        <v>#N/A</v>
      </c>
    </row>
    <row r="543" spans="1:100" x14ac:dyDescent="0.25">
      <c r="A543">
        <v>1596</v>
      </c>
      <c r="B543" t="s">
        <v>971</v>
      </c>
      <c r="C543" s="22">
        <v>3</v>
      </c>
      <c r="D543" s="17">
        <v>5.5792739586538111</v>
      </c>
      <c r="E543" s="17">
        <v>2.4995812403627422E-2</v>
      </c>
      <c r="F543" s="17">
        <v>-0.40575800849936605</v>
      </c>
      <c r="G543" s="17">
        <v>-0.41838218662105542</v>
      </c>
      <c r="H543" s="17">
        <v>0.23662661600741672</v>
      </c>
      <c r="I543" s="17">
        <v>-2.3044905366923281E-2</v>
      </c>
      <c r="J543" s="17">
        <v>12.814902638429611</v>
      </c>
      <c r="K543" s="17">
        <v>0.21358171064049333</v>
      </c>
      <c r="L543" s="17">
        <v>-1.0000000000000022</v>
      </c>
      <c r="M543" s="17">
        <v>-1.0000000000000022</v>
      </c>
      <c r="N543" s="17">
        <v>4.271634212809869</v>
      </c>
      <c r="O543" s="17">
        <v>17.975794410462356</v>
      </c>
      <c r="P543" s="17">
        <v>5.1535685976930132E-2</v>
      </c>
      <c r="Q543" s="17">
        <v>0.2634110810110209</v>
      </c>
      <c r="R543" s="17">
        <v>7.6364673290156143E-3</v>
      </c>
      <c r="S543" s="17">
        <v>0.33333333333333443</v>
      </c>
      <c r="T543" s="17">
        <v>0.33333333333333443</v>
      </c>
      <c r="U543" s="17">
        <v>0.33860610483460668</v>
      </c>
      <c r="V543" s="17">
        <v>3.5541569849886261E-2</v>
      </c>
      <c r="W543" s="17">
        <v>33.089305228426717</v>
      </c>
      <c r="X543" s="17">
        <v>2.0207587944639189</v>
      </c>
      <c r="Y543" s="17">
        <v>-1.0000000000000022</v>
      </c>
      <c r="Z543" s="17">
        <v>-1.0000000000000022</v>
      </c>
      <c r="AA543" s="17">
        <v>89.506047305286287</v>
      </c>
      <c r="AB543" s="17">
        <v>0.31780573397691564</v>
      </c>
      <c r="AC543" s="17">
        <v>0.48256903411954188</v>
      </c>
      <c r="AD543" s="17">
        <v>0.32780734409415357</v>
      </c>
      <c r="AE543" s="17">
        <v>56.409105609530499</v>
      </c>
      <c r="AF543" s="17">
        <v>0.8666666666666667</v>
      </c>
      <c r="AG543" s="17">
        <v>-1.0000000000000022</v>
      </c>
      <c r="AH543" s="17">
        <v>-1.0000000000000022</v>
      </c>
      <c r="AI543" s="17">
        <v>-9.4193299726036961E-3</v>
      </c>
      <c r="AJ543" s="17">
        <v>3.5541569849886261E-2</v>
      </c>
      <c r="AK543" s="17">
        <v>-8.5986702591814887E-2</v>
      </c>
      <c r="AL543" s="17">
        <v>0.20946177194028559</v>
      </c>
      <c r="AM543" s="17">
        <v>-0.16927294737160065</v>
      </c>
      <c r="AN543" s="17">
        <v>-5.2624998164567047E-4</v>
      </c>
      <c r="AO543" s="17">
        <v>-4.6617571972490914</v>
      </c>
      <c r="AP543" s="17">
        <v>1.0341526101602863</v>
      </c>
      <c r="AQ543" s="17">
        <v>45.904207866856332</v>
      </c>
      <c r="AR543" s="17">
        <v>1.040814341351161</v>
      </c>
      <c r="AS543" s="17">
        <v>2.2343405051044116</v>
      </c>
      <c r="AT543" s="17">
        <v>-1.0000000000000022</v>
      </c>
      <c r="AU543" s="17">
        <v>-1.0000000000000022</v>
      </c>
      <c r="AV543" s="17">
        <v>-0.4107457192920404</v>
      </c>
      <c r="AW543" s="17">
        <v>108.51599432590891</v>
      </c>
      <c r="AX543" s="17">
        <v>111.88176471144544</v>
      </c>
      <c r="AY543" s="17">
        <v>0.26378407296610035</v>
      </c>
      <c r="AZ543" s="17">
        <v>25.023925918227732</v>
      </c>
      <c r="BA543" s="22">
        <v>1538.8261557118333</v>
      </c>
      <c r="CU543" t="e">
        <v>#N/A</v>
      </c>
      <c r="CV543" t="e">
        <v>#N/A</v>
      </c>
    </row>
    <row r="544" spans="1:100" x14ac:dyDescent="0.25">
      <c r="A544">
        <v>1598</v>
      </c>
      <c r="B544" t="s">
        <v>972</v>
      </c>
      <c r="C544" s="22">
        <v>3</v>
      </c>
      <c r="D544" s="17">
        <v>4.7617794982686599</v>
      </c>
      <c r="E544" s="17">
        <v>1.0839872362498182</v>
      </c>
      <c r="F544" s="17">
        <v>0.12822492032363605</v>
      </c>
      <c r="G544" s="17">
        <v>0.45998673924095196</v>
      </c>
      <c r="H544" s="17">
        <v>0.35790663623036467</v>
      </c>
      <c r="I544" s="17">
        <v>-5.0413321223208114E-3</v>
      </c>
      <c r="J544" s="17">
        <v>21.171918246482644</v>
      </c>
      <c r="K544" s="17">
        <v>0.3528653041080439</v>
      </c>
      <c r="L544" s="17">
        <v>-0.99999999999999822</v>
      </c>
      <c r="M544" s="17">
        <v>-0.99999999999999822</v>
      </c>
      <c r="N544" s="17">
        <v>7.0573060821608804</v>
      </c>
      <c r="O544" s="17">
        <v>26.393684483992239</v>
      </c>
      <c r="P544" s="17">
        <v>-0.45953687921653164</v>
      </c>
      <c r="Q544" s="17">
        <v>1.211881196455407</v>
      </c>
      <c r="R544" s="17">
        <v>0.33254275611235495</v>
      </c>
      <c r="S544" s="17">
        <v>0.33333333333333282</v>
      </c>
      <c r="T544" s="17">
        <v>0.33333333333333282</v>
      </c>
      <c r="U544" s="17">
        <v>0.22835886736240363</v>
      </c>
      <c r="V544" s="17">
        <v>3.9043368147726958E-2</v>
      </c>
      <c r="W544" s="17">
        <v>23.248143922750103</v>
      </c>
      <c r="X544" s="17">
        <v>1.4614970408945984</v>
      </c>
      <c r="Y544" s="17">
        <v>-0.99999999999999822</v>
      </c>
      <c r="Z544" s="17">
        <v>-0.99999999999999822</v>
      </c>
      <c r="AA544" s="17">
        <v>70.120957295944066</v>
      </c>
      <c r="AB544" s="17">
        <v>0.20440162206197096</v>
      </c>
      <c r="AC544" s="17">
        <v>0.34430256762747941</v>
      </c>
      <c r="AD544" s="17">
        <v>0.38210122265218194</v>
      </c>
      <c r="AE544" s="17">
        <v>46.540270617081582</v>
      </c>
      <c r="AF544" s="17">
        <v>0.83333333333333337</v>
      </c>
      <c r="AG544" s="17">
        <v>-0.99999999999999822</v>
      </c>
      <c r="AH544" s="17">
        <v>-0.99999999999999822</v>
      </c>
      <c r="AI544" s="17">
        <v>2.2728065282658021E-2</v>
      </c>
      <c r="AJ544" s="17">
        <v>3.9043368147726958E-2</v>
      </c>
      <c r="AK544" s="17">
        <v>-6.1299777356623966E-2</v>
      </c>
      <c r="AL544" s="17">
        <v>0.13813727030785733</v>
      </c>
      <c r="AM544" s="17">
        <v>0.17195929373034119</v>
      </c>
      <c r="AN544" s="17">
        <v>0.53189366295007479</v>
      </c>
      <c r="AO544" s="17">
        <v>3.9924834564754108</v>
      </c>
      <c r="AP544" s="17">
        <v>13.988027925291153</v>
      </c>
      <c r="AQ544" s="17">
        <v>44.420062169232736</v>
      </c>
      <c r="AR544" s="17">
        <v>0.93406890217679606</v>
      </c>
      <c r="AS544" s="17">
        <v>1.8143623450026416</v>
      </c>
      <c r="AT544" s="17">
        <v>-0.99999999999999822</v>
      </c>
      <c r="AU544" s="17">
        <v>-0.99999999999999822</v>
      </c>
      <c r="AV544" s="17">
        <v>0.79252949535330719</v>
      </c>
      <c r="AW544" s="17">
        <v>110.50266970522738</v>
      </c>
      <c r="AX544" s="17">
        <v>114.86156782565327</v>
      </c>
      <c r="AY544" s="17">
        <v>0.33545500807847034</v>
      </c>
      <c r="AZ544" s="17">
        <v>26.333626046572707</v>
      </c>
      <c r="BA544" s="22">
        <v>1561.0966642550968</v>
      </c>
      <c r="CU544" t="e">
        <v>#N/A</v>
      </c>
      <c r="CV544" t="e">
        <v>#N/A</v>
      </c>
    </row>
    <row r="545" spans="1:100" x14ac:dyDescent="0.25">
      <c r="A545">
        <v>1599</v>
      </c>
      <c r="B545" t="s">
        <v>973</v>
      </c>
      <c r="C545" s="22">
        <v>3</v>
      </c>
      <c r="D545" s="17">
        <v>4.501114135350047</v>
      </c>
      <c r="E545" s="17">
        <v>5.6639834486072269</v>
      </c>
      <c r="F545" s="17">
        <v>-0.11972875099188124</v>
      </c>
      <c r="G545" s="17">
        <v>1.5740842619574915</v>
      </c>
      <c r="H545" s="17">
        <v>0.19264161575077379</v>
      </c>
      <c r="I545" s="17">
        <v>-1.0579376778374228E-2</v>
      </c>
      <c r="J545" s="17">
        <v>10.923734338343966</v>
      </c>
      <c r="K545" s="17">
        <v>0.18206223897239956</v>
      </c>
      <c r="L545" s="17">
        <v>-1.0000000000000009</v>
      </c>
      <c r="M545" s="17">
        <v>-1.0000000000000009</v>
      </c>
      <c r="N545" s="17">
        <v>3.6412447794479896</v>
      </c>
      <c r="O545" s="17">
        <v>16.998932735651508</v>
      </c>
      <c r="P545" s="17">
        <v>0.10736358766601198</v>
      </c>
      <c r="Q545" s="17">
        <v>0.61926934084855523</v>
      </c>
      <c r="R545" s="17">
        <v>0.16661006697423125</v>
      </c>
      <c r="S545" s="17">
        <v>0.33333333333333348</v>
      </c>
      <c r="T545" s="17">
        <v>0.33333333333333348</v>
      </c>
      <c r="U545" s="17">
        <v>0.37182097472594411</v>
      </c>
      <c r="V545" s="17">
        <v>3.7945320219824441E-2</v>
      </c>
      <c r="W545" s="17">
        <v>35.774828905601439</v>
      </c>
      <c r="X545" s="17">
        <v>2.1995602479169913</v>
      </c>
      <c r="Y545" s="17">
        <v>-1.0000000000000009</v>
      </c>
      <c r="Z545" s="17">
        <v>-1.0000000000000009</v>
      </c>
      <c r="AA545" s="17">
        <v>69.582144407938259</v>
      </c>
      <c r="AB545" s="17">
        <v>0.23642814073559748</v>
      </c>
      <c r="AC545" s="17">
        <v>0.18298195498675199</v>
      </c>
      <c r="AD545" s="17">
        <v>0.25340401298490223</v>
      </c>
      <c r="AE545" s="17">
        <v>33.640705435362584</v>
      </c>
      <c r="AF545" s="17">
        <v>0.66666666666666663</v>
      </c>
      <c r="AG545" s="17">
        <v>-1.0000000000000009</v>
      </c>
      <c r="AH545" s="17">
        <v>-1.0000000000000009</v>
      </c>
      <c r="AI545" s="17">
        <v>1.6686670823667028E-2</v>
      </c>
      <c r="AJ545" s="17">
        <v>3.7945320219824441E-2</v>
      </c>
      <c r="AK545" s="17">
        <v>6.1935523996872265E-2</v>
      </c>
      <c r="AL545" s="17">
        <v>-5.7176748363559883E-2</v>
      </c>
      <c r="AM545" s="17">
        <v>5.0305619923316093E-2</v>
      </c>
      <c r="AN545" s="17">
        <v>3.1730115474188545E-3</v>
      </c>
      <c r="AO545" s="17">
        <v>1.5673181180672642</v>
      </c>
      <c r="AP545" s="17">
        <v>-0.20655845313232807</v>
      </c>
      <c r="AQ545" s="17">
        <v>46.698563243945415</v>
      </c>
      <c r="AR545" s="17">
        <v>1.0764329616124353</v>
      </c>
      <c r="AS545" s="17">
        <v>2.3816224868893894</v>
      </c>
      <c r="AT545" s="17">
        <v>-1.0000000000000009</v>
      </c>
      <c r="AU545" s="17">
        <v>-1.0000000000000009</v>
      </c>
      <c r="AV545" s="17">
        <v>1.7406943289317227</v>
      </c>
      <c r="AW545" s="17">
        <v>86.374518690457364</v>
      </c>
      <c r="AX545" s="17">
        <v>90.50278412891312</v>
      </c>
      <c r="AY545" s="17">
        <v>0.18214511147521853</v>
      </c>
      <c r="AZ545" s="17">
        <v>-3.0653628576694039</v>
      </c>
      <c r="BA545" s="22">
        <v>1479.5013281184542</v>
      </c>
      <c r="CU545" t="e">
        <v>#N/A</v>
      </c>
      <c r="CV545" t="e">
        <v>#N/A</v>
      </c>
    </row>
    <row r="546" spans="1:100" x14ac:dyDescent="0.25">
      <c r="A546">
        <v>1600</v>
      </c>
      <c r="B546" t="s">
        <v>974</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1495.1576294322867</v>
      </c>
      <c r="CU546" t="e">
        <v>#N/A</v>
      </c>
      <c r="CV546" t="e">
        <v>#N/A</v>
      </c>
    </row>
    <row r="547" spans="1:100" x14ac:dyDescent="0.25">
      <c r="A547">
        <v>1601</v>
      </c>
      <c r="B547" t="s">
        <v>975</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1381.5698016965023</v>
      </c>
      <c r="CU547" t="e">
        <v>#N/A</v>
      </c>
      <c r="CV547" t="e">
        <v>#N/A</v>
      </c>
    </row>
    <row r="548" spans="1:100" x14ac:dyDescent="0.25">
      <c r="A548">
        <v>1610</v>
      </c>
      <c r="B548" t="s">
        <v>976</v>
      </c>
      <c r="C548" s="22">
        <v>3</v>
      </c>
      <c r="D548" s="17">
        <v>4.9336517629310759</v>
      </c>
      <c r="E548" s="17">
        <v>-0.48754325153202799</v>
      </c>
      <c r="F548" s="17">
        <v>-7.3624937050059333E-4</v>
      </c>
      <c r="G548" s="17">
        <v>-0.15121293438042166</v>
      </c>
      <c r="H548" s="17">
        <v>0.20296916372985369</v>
      </c>
      <c r="I548" s="17">
        <v>-6.3378536010546462E-3</v>
      </c>
      <c r="J548" s="17">
        <v>11.797878607727942</v>
      </c>
      <c r="K548" s="17">
        <v>0.19663131012879906</v>
      </c>
      <c r="L548" s="17">
        <v>-1.0000000000000013</v>
      </c>
      <c r="M548" s="17">
        <v>-1.0000000000000013</v>
      </c>
      <c r="N548" s="17">
        <v>3.9326262025759822</v>
      </c>
      <c r="O548" s="17">
        <v>16.580317436278591</v>
      </c>
      <c r="P548" s="17">
        <v>0.41882789534659459</v>
      </c>
      <c r="Q548" s="17">
        <v>1.2782221881616378</v>
      </c>
      <c r="R548" s="17">
        <v>0.54240844967225155</v>
      </c>
      <c r="S548" s="17">
        <v>0.3333333333333337</v>
      </c>
      <c r="T548" s="17">
        <v>0.3333333333333337</v>
      </c>
      <c r="U548" s="17">
        <v>0.33730029425787789</v>
      </c>
      <c r="V548" s="17">
        <v>-8.9239360464849968E-2</v>
      </c>
      <c r="W548" s="17">
        <v>28.723851613235873</v>
      </c>
      <c r="X548" s="17">
        <v>1.2838003707802794</v>
      </c>
      <c r="Y548" s="17">
        <v>-1.0000000000000013</v>
      </c>
      <c r="Z548" s="17">
        <v>-1.0000000000000013</v>
      </c>
      <c r="AA548" s="17">
        <v>65.545510027816107</v>
      </c>
      <c r="AB548" s="17">
        <v>0.29448508112814431</v>
      </c>
      <c r="AC548" s="17">
        <v>0.27790182475672098</v>
      </c>
      <c r="AD548" s="17">
        <v>0.15319809341329496</v>
      </c>
      <c r="AE548" s="17">
        <v>36.279249964908026</v>
      </c>
      <c r="AF548" s="17">
        <v>0.94117647058823528</v>
      </c>
      <c r="AG548" s="17">
        <v>-1.0000000000000013</v>
      </c>
      <c r="AH548" s="17">
        <v>-1.0000000000000013</v>
      </c>
      <c r="AI548" s="17">
        <v>1.3719451060933321E-2</v>
      </c>
      <c r="AJ548" s="17">
        <v>-8.9239360464849968E-2</v>
      </c>
      <c r="AK548" s="17">
        <v>-9.2984654828984336E-3</v>
      </c>
      <c r="AL548" s="17">
        <v>-5.9834620634106779E-2</v>
      </c>
      <c r="AM548" s="17">
        <v>0.32194564414064852</v>
      </c>
      <c r="AN548" s="17">
        <v>0.19328466138274414</v>
      </c>
      <c r="AO548" s="17">
        <v>8.0021487761017145</v>
      </c>
      <c r="AP548" s="17">
        <v>4.532943431398067</v>
      </c>
      <c r="AQ548" s="17">
        <v>40.521730220963818</v>
      </c>
      <c r="AR548" s="17">
        <v>0.91472760045969526</v>
      </c>
      <c r="AS548" s="17">
        <v>1.4804316809090792</v>
      </c>
      <c r="AT548" s="17">
        <v>-1.0000000000000013</v>
      </c>
      <c r="AU548" s="17">
        <v>-1.0000000000000013</v>
      </c>
      <c r="AV548" s="17">
        <v>0.39119551529183</v>
      </c>
      <c r="AW548" s="17">
        <v>86.658770895492751</v>
      </c>
      <c r="AX548" s="17">
        <v>78.009223870226435</v>
      </c>
      <c r="AY548" s="17">
        <v>-1.4563001547154454E-2</v>
      </c>
      <c r="AZ548" s="17">
        <v>-26.864885059597711</v>
      </c>
      <c r="BA548" s="22">
        <v>1475.5267539612162</v>
      </c>
      <c r="CU548" t="e">
        <v>#N/A</v>
      </c>
      <c r="CV548" t="e">
        <v>#N/A</v>
      </c>
    </row>
    <row r="549" spans="1:100" x14ac:dyDescent="0.25">
      <c r="A549">
        <v>1619</v>
      </c>
      <c r="B549" t="s">
        <v>977</v>
      </c>
      <c r="C549" s="22">
        <v>3</v>
      </c>
      <c r="D549" s="17">
        <v>5.479175478432702</v>
      </c>
      <c r="E549" s="17">
        <v>-0.82653189593343979</v>
      </c>
      <c r="F549" s="17">
        <v>22.919954503697273</v>
      </c>
      <c r="G549" s="17">
        <v>22.689944315224039</v>
      </c>
      <c r="H549" s="17">
        <v>-7.5228163873421086E-2</v>
      </c>
      <c r="I549" s="17">
        <v>-2.447415422389267E-2</v>
      </c>
      <c r="J549" s="17">
        <v>-5.9821390858388277</v>
      </c>
      <c r="K549" s="17">
        <v>-9.9702318097313739E-2</v>
      </c>
      <c r="L549" s="17">
        <v>-0.99999999999999856</v>
      </c>
      <c r="M549" s="17">
        <v>-0.99999999999999856</v>
      </c>
      <c r="N549" s="17">
        <v>-1.9940463619462743</v>
      </c>
      <c r="O549" s="17">
        <v>22.186980707817909</v>
      </c>
      <c r="P549" s="17">
        <v>-8.5438989515658856E-2</v>
      </c>
      <c r="Q549" s="17">
        <v>33.096198137096273</v>
      </c>
      <c r="R549" s="17">
        <v>10.791487326798055</v>
      </c>
      <c r="S549" s="17">
        <v>0.33333333333333309</v>
      </c>
      <c r="T549" s="17">
        <v>0.3313234494283519</v>
      </c>
      <c r="U549" s="17">
        <v>0.35009218955025145</v>
      </c>
      <c r="V549" s="17">
        <v>0.32992731769015199</v>
      </c>
      <c r="W549" s="17">
        <v>57.775144323976022</v>
      </c>
      <c r="X549" s="17">
        <v>4.1422818812959328</v>
      </c>
      <c r="Y549" s="17">
        <v>-0.99999999999999856</v>
      </c>
      <c r="Z549" s="17">
        <v>-0.99999999999999856</v>
      </c>
      <c r="AA549" s="17">
        <v>95.200407718289654</v>
      </c>
      <c r="AB549" s="17">
        <v>0.36742883815361382</v>
      </c>
      <c r="AC549" s="17">
        <v>0.29833911768940996</v>
      </c>
      <c r="AD549" s="17">
        <v>-0.13309243449271405</v>
      </c>
      <c r="AE549" s="17">
        <v>26.633776067515473</v>
      </c>
      <c r="AF549" s="17">
        <v>0.91666666666666663</v>
      </c>
      <c r="AG549" s="17">
        <v>-0.99999999999999856</v>
      </c>
      <c r="AH549" s="17">
        <v>-0.99999999999999856</v>
      </c>
      <c r="AI549" s="17">
        <v>0.8220445891435666</v>
      </c>
      <c r="AJ549" s="17">
        <v>0.32992731769015199</v>
      </c>
      <c r="AK549" s="17">
        <v>0.5070702423383544</v>
      </c>
      <c r="AL549" s="17">
        <v>-4.5627510773517566E-2</v>
      </c>
      <c r="AM549" s="17">
        <v>7.4166425394685178E-3</v>
      </c>
      <c r="AN549" s="17">
        <v>0.49335150292211966</v>
      </c>
      <c r="AO549" s="17">
        <v>2.720767275178483</v>
      </c>
      <c r="AP549" s="17">
        <v>12.105650019185399</v>
      </c>
      <c r="AQ549" s="17">
        <v>51.793005238137212</v>
      </c>
      <c r="AR549" s="17">
        <v>1.3446762900020879</v>
      </c>
      <c r="AS549" s="17">
        <v>4.042579563198621</v>
      </c>
      <c r="AT549" s="17">
        <v>-0.99999999999999856</v>
      </c>
      <c r="AU549" s="17">
        <v>-0.99999999999999856</v>
      </c>
      <c r="AV549" s="17">
        <v>33.481431642022088</v>
      </c>
      <c r="AW549" s="17">
        <v>129.49303844529288</v>
      </c>
      <c r="AX549" s="17">
        <v>178.92666199717945</v>
      </c>
      <c r="AY549" s="17">
        <v>0.16371471293573189</v>
      </c>
      <c r="AZ549" s="17">
        <v>2.2183458554335944</v>
      </c>
      <c r="BA549" s="22">
        <v>1656.890900201008</v>
      </c>
      <c r="CU549" t="e">
        <v>#N/A</v>
      </c>
      <c r="CV549" t="e">
        <v>#N/A</v>
      </c>
    </row>
    <row r="550" spans="1:100" x14ac:dyDescent="0.25">
      <c r="A550">
        <v>1622</v>
      </c>
      <c r="B550" t="s">
        <v>978</v>
      </c>
      <c r="C550" s="22">
        <v>3</v>
      </c>
      <c r="D550" s="17">
        <v>5.5093264198942977</v>
      </c>
      <c r="E550" s="17">
        <v>1.2002082348316418E-2</v>
      </c>
      <c r="F550" s="17">
        <v>0.90436603675699856</v>
      </c>
      <c r="G550" s="17">
        <v>0.90436603675699856</v>
      </c>
      <c r="H550" s="17">
        <v>-7.2576097674045881E-2</v>
      </c>
      <c r="I550" s="17">
        <v>-6.2157293468389852E-3</v>
      </c>
      <c r="J550" s="17">
        <v>-4.7275096212530894</v>
      </c>
      <c r="K550" s="17">
        <v>-7.8791827020884886E-2</v>
      </c>
      <c r="L550" s="17">
        <v>-0.999999999999997</v>
      </c>
      <c r="M550" s="17">
        <v>-0.999999999999997</v>
      </c>
      <c r="N550" s="17">
        <v>-1.575836540417699</v>
      </c>
      <c r="O550" s="17">
        <v>1.6861828353981965</v>
      </c>
      <c r="P550" s="17">
        <v>0.59696159978309571</v>
      </c>
      <c r="Q550" s="17">
        <v>-1.2743728808846477</v>
      </c>
      <c r="R550" s="17">
        <v>-0.41263263756049012</v>
      </c>
      <c r="S550" s="17">
        <v>0.3154369656924968</v>
      </c>
      <c r="T550" s="17">
        <v>0.3154369656924968</v>
      </c>
      <c r="U550" s="17">
        <v>8.3658573800422617E-2</v>
      </c>
      <c r="V550" s="17">
        <v>-0.10584745041231941</v>
      </c>
      <c r="W550" s="17">
        <v>27.499075271759246</v>
      </c>
      <c r="X550" s="17">
        <v>0.39131898349281602</v>
      </c>
      <c r="Y550" s="17">
        <v>-0.999999999999997</v>
      </c>
      <c r="Z550" s="17">
        <v>-0.999999999999997</v>
      </c>
      <c r="AA550" s="17">
        <v>70.360535923452957</v>
      </c>
      <c r="AB550" s="17">
        <v>0.29099530970370358</v>
      </c>
      <c r="AC550" s="17">
        <v>0.2799146354430081</v>
      </c>
      <c r="AD550" s="17">
        <v>0.29457192063837262</v>
      </c>
      <c r="AE550" s="17">
        <v>43.274093289254175</v>
      </c>
      <c r="AF550" s="17">
        <v>0.8</v>
      </c>
      <c r="AG550" s="17">
        <v>-0.999999999999997</v>
      </c>
      <c r="AH550" s="17">
        <v>-0.999999999999997</v>
      </c>
      <c r="AI550" s="17">
        <v>3.7766001530885676E-2</v>
      </c>
      <c r="AJ550" s="17">
        <v>-0.10584745041231941</v>
      </c>
      <c r="AK550" s="17">
        <v>0.44000129131731069</v>
      </c>
      <c r="AL550" s="17">
        <v>-0.11049807473306777</v>
      </c>
      <c r="AM550" s="17">
        <v>4.4639558544909974E-3</v>
      </c>
      <c r="AN550" s="17">
        <v>-0.27024825481326603</v>
      </c>
      <c r="AO550" s="17">
        <v>2.3116053529488294</v>
      </c>
      <c r="AP550" s="17">
        <v>-7.3086967439969905</v>
      </c>
      <c r="AQ550" s="17">
        <v>22.771565650506162</v>
      </c>
      <c r="AR550" s="17">
        <v>0.60868505477309642</v>
      </c>
      <c r="AS550" s="17">
        <v>0.3125271564719318</v>
      </c>
      <c r="AT550" s="17">
        <v>-0.999999999999997</v>
      </c>
      <c r="AU550" s="17">
        <v>-0.999999999999997</v>
      </c>
      <c r="AV550" s="17">
        <v>0.49173339919650827</v>
      </c>
      <c r="AW550" s="17">
        <v>64.738022014854209</v>
      </c>
      <c r="AX550" s="17">
        <v>54.90859700423993</v>
      </c>
      <c r="AY550" s="17">
        <v>0.31058135234066259</v>
      </c>
      <c r="AZ550" s="17">
        <v>-14.188619281000269</v>
      </c>
      <c r="BA550" s="22">
        <v>1461.8584524392277</v>
      </c>
      <c r="CU550" t="e">
        <v>#N/A</v>
      </c>
      <c r="CV550" t="e">
        <v>#N/A</v>
      </c>
    </row>
    <row r="551" spans="1:100" x14ac:dyDescent="0.25">
      <c r="A551">
        <v>1625</v>
      </c>
      <c r="B551" t="s">
        <v>979</v>
      </c>
      <c r="C551" s="22">
        <v>3</v>
      </c>
      <c r="D551" s="17">
        <v>4.9245939290337866</v>
      </c>
      <c r="E551" s="17">
        <v>-6.1873412686955544E-2</v>
      </c>
      <c r="F551" s="17">
        <v>0.46700164525240595</v>
      </c>
      <c r="G551" s="17">
        <v>0.47355992688818049</v>
      </c>
      <c r="H551" s="17">
        <v>0.1976785448408217</v>
      </c>
      <c r="I551" s="17">
        <v>0</v>
      </c>
      <c r="J551" s="17">
        <v>11.86071269044929</v>
      </c>
      <c r="K551" s="17">
        <v>0.1976785448408217</v>
      </c>
      <c r="L551" s="17">
        <v>-0.99999999999999811</v>
      </c>
      <c r="M551" s="17">
        <v>-0.99999999999999811</v>
      </c>
      <c r="N551" s="17">
        <v>3.9535708968164331</v>
      </c>
      <c r="O551" s="17">
        <v>17.258866546371273</v>
      </c>
      <c r="P551" s="17">
        <v>-0.6803322101485697</v>
      </c>
      <c r="Q551" s="17">
        <v>10.402994521363674</v>
      </c>
      <c r="R551" s="17">
        <v>3.3988010946656795</v>
      </c>
      <c r="S551" s="17">
        <v>0.33333333333333282</v>
      </c>
      <c r="T551" s="17">
        <v>0.33333333333333282</v>
      </c>
      <c r="U551" s="17">
        <v>0.27904650552063792</v>
      </c>
      <c r="V551" s="17">
        <v>-8.4876354178644014E-3</v>
      </c>
      <c r="W551" s="17">
        <v>29.581879677144688</v>
      </c>
      <c r="X551" s="17">
        <v>1.534248331401209</v>
      </c>
      <c r="Y551" s="17">
        <v>-0.99999999999999811</v>
      </c>
      <c r="Z551" s="17">
        <v>-0.99999999999999811</v>
      </c>
      <c r="AA551" s="17">
        <v>78.217698947975677</v>
      </c>
      <c r="AB551" s="17">
        <v>0.43609959420059186</v>
      </c>
      <c r="AC551" s="17">
        <v>0.33410141627343504</v>
      </c>
      <c r="AD551" s="17">
        <v>0.13453935304927872</v>
      </c>
      <c r="AE551" s="17">
        <v>45.237018176165293</v>
      </c>
      <c r="AF551" s="17">
        <v>0.875</v>
      </c>
      <c r="AG551" s="17">
        <v>-0.99999999999999811</v>
      </c>
      <c r="AH551" s="17">
        <v>-0.99999999999999811</v>
      </c>
      <c r="AI551" s="17">
        <v>4.0065099959897481E-2</v>
      </c>
      <c r="AJ551" s="17">
        <v>-8.4876354178644014E-3</v>
      </c>
      <c r="AK551" s="17">
        <v>6.8720970544857471E-2</v>
      </c>
      <c r="AL551" s="17">
        <v>0.16806694442029213</v>
      </c>
      <c r="AM551" s="17">
        <v>0.21111507665654683</v>
      </c>
      <c r="AN551" s="17">
        <v>-0.10894867360432882</v>
      </c>
      <c r="AO551" s="17">
        <v>5.6214817691379597</v>
      </c>
      <c r="AP551" s="17">
        <v>-1.8833821180067594</v>
      </c>
      <c r="AQ551" s="17">
        <v>41.442592367593946</v>
      </c>
      <c r="AR551" s="17">
        <v>0.9372255367694392</v>
      </c>
      <c r="AS551" s="17">
        <v>1.7319268762420297</v>
      </c>
      <c r="AT551" s="17">
        <v>-0.99999999999999811</v>
      </c>
      <c r="AU551" s="17">
        <v>-0.99999999999999811</v>
      </c>
      <c r="AV551" s="17">
        <v>3.8723610215538598</v>
      </c>
      <c r="AW551" s="17">
        <v>93.59318337634015</v>
      </c>
      <c r="AX551" s="17">
        <v>93.545721833751713</v>
      </c>
      <c r="AY551" s="17">
        <v>0.21686807129419844</v>
      </c>
      <c r="AZ551" s="17">
        <v>-2.8860198282130831</v>
      </c>
      <c r="BA551" s="22">
        <v>1542.5342604749585</v>
      </c>
      <c r="CU551" t="e">
        <v>#N/A</v>
      </c>
      <c r="CV551" t="e">
        <v>#N/A</v>
      </c>
    </row>
    <row r="552" spans="1:100" x14ac:dyDescent="0.25">
      <c r="A552">
        <v>1626</v>
      </c>
      <c r="B552" t="s">
        <v>748</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1393.7802443383189</v>
      </c>
      <c r="CU552" t="e">
        <v>#N/A</v>
      </c>
      <c r="CV552" t="e">
        <v>#N/A</v>
      </c>
    </row>
    <row r="553" spans="1:100" x14ac:dyDescent="0.25">
      <c r="A553">
        <v>1629</v>
      </c>
      <c r="B553" t="s">
        <v>980</v>
      </c>
      <c r="C553" s="22">
        <v>3</v>
      </c>
      <c r="D553" s="17">
        <v>5.5654257616131808</v>
      </c>
      <c r="E553" s="17">
        <v>-0.21144573956986776</v>
      </c>
      <c r="F553" s="17">
        <v>-0.27142090091777804</v>
      </c>
      <c r="G553" s="17">
        <v>-0.38643325774388543</v>
      </c>
      <c r="H553" s="17">
        <v>0.28474080506874472</v>
      </c>
      <c r="I553" s="17">
        <v>8.1916515385894617E-2</v>
      </c>
      <c r="J553" s="17">
        <v>21.999439227278351</v>
      </c>
      <c r="K553" s="17">
        <v>0.36665732045463933</v>
      </c>
      <c r="L553" s="17">
        <v>-0.99999999999999911</v>
      </c>
      <c r="M553" s="17">
        <v>-0.99999999999999911</v>
      </c>
      <c r="N553" s="17">
        <v>7.3331464090927883</v>
      </c>
      <c r="O553" s="17">
        <v>27.178431731147654</v>
      </c>
      <c r="P553" s="17">
        <v>2.3022559318411236E-2</v>
      </c>
      <c r="Q553" s="17">
        <v>2.7619280888670295</v>
      </c>
      <c r="R553" s="17">
        <v>1.0099218621616153</v>
      </c>
      <c r="S553" s="17">
        <v>0.33333333333333337</v>
      </c>
      <c r="T553" s="17">
        <v>0.33333333333333337</v>
      </c>
      <c r="U553" s="17">
        <v>0.32458255582187001</v>
      </c>
      <c r="V553" s="17">
        <v>0.28252054917484481</v>
      </c>
      <c r="W553" s="17">
        <v>36.284498048349683</v>
      </c>
      <c r="X553" s="17">
        <v>3.2934628645485757</v>
      </c>
      <c r="Y553" s="17">
        <v>-0.99999999999999911</v>
      </c>
      <c r="Z553" s="17">
        <v>-0.99999999999999911</v>
      </c>
      <c r="AA553" s="17">
        <v>79.746709109237571</v>
      </c>
      <c r="AB553" s="17">
        <v>0.35913375989991697</v>
      </c>
      <c r="AC553" s="17">
        <v>0.23731173533618791</v>
      </c>
      <c r="AD553" s="17">
        <v>0.25260028873842127</v>
      </c>
      <c r="AE553" s="17">
        <v>42.452289198726319</v>
      </c>
      <c r="AF553" s="17">
        <v>0.88235294117647056</v>
      </c>
      <c r="AG553" s="17">
        <v>-0.99999999999999911</v>
      </c>
      <c r="AH553" s="17">
        <v>-0.99999999999999911</v>
      </c>
      <c r="AI553" s="17">
        <v>-3.2714425991128282E-2</v>
      </c>
      <c r="AJ553" s="17">
        <v>0.28252054917484481</v>
      </c>
      <c r="AK553" s="17">
        <v>-0.12605111647496536</v>
      </c>
      <c r="AL553" s="17">
        <v>-5.7238680309260138E-2</v>
      </c>
      <c r="AM553" s="17">
        <v>9.853531035972185E-2</v>
      </c>
      <c r="AN553" s="17">
        <v>4.9303339075879103E-2</v>
      </c>
      <c r="AO553" s="17">
        <v>1.8331271766182184</v>
      </c>
      <c r="AP553" s="17">
        <v>0.94639007535067665</v>
      </c>
      <c r="AQ553" s="17">
        <v>58.283937275628041</v>
      </c>
      <c r="AR553" s="17">
        <v>1.2737697716633818</v>
      </c>
      <c r="AS553" s="17">
        <v>3.6601201850032159</v>
      </c>
      <c r="AT553" s="17">
        <v>-0.99999999999999911</v>
      </c>
      <c r="AU553" s="17">
        <v>-0.99999999999999911</v>
      </c>
      <c r="AV553" s="17">
        <v>0.62348860441773035</v>
      </c>
      <c r="AW553" s="17">
        <v>107.87153091573589</v>
      </c>
      <c r="AX553" s="17">
        <v>135.46929731339787</v>
      </c>
      <c r="AY553" s="17">
        <v>0.20239689868077837</v>
      </c>
      <c r="AZ553" s="17">
        <v>5.4686025644308769</v>
      </c>
      <c r="BA553" s="22">
        <v>1545.6656589153736</v>
      </c>
      <c r="CU553" t="e">
        <v>#N/A</v>
      </c>
      <c r="CV553" t="e">
        <v>#N/A</v>
      </c>
    </row>
    <row r="554" spans="1:100" x14ac:dyDescent="0.25">
      <c r="A554">
        <v>1633</v>
      </c>
      <c r="B554" t="s">
        <v>981</v>
      </c>
      <c r="C554" s="22">
        <v>3</v>
      </c>
      <c r="D554" s="17">
        <v>1.3573808198433772</v>
      </c>
      <c r="E554" s="17">
        <v>0</v>
      </c>
      <c r="F554" s="17">
        <v>-0.45502917050234781</v>
      </c>
      <c r="G554" s="17">
        <v>-0.45502917050234781</v>
      </c>
      <c r="H554" s="17">
        <v>0.2375227582172422</v>
      </c>
      <c r="I554" s="17">
        <v>0</v>
      </c>
      <c r="J554" s="17">
        <v>14.251365493034536</v>
      </c>
      <c r="K554" s="17">
        <v>0.2375227582172422</v>
      </c>
      <c r="L554" s="17">
        <v>-1.0000000000000004</v>
      </c>
      <c r="M554" s="17">
        <v>-1.0000000000000004</v>
      </c>
      <c r="N554" s="17">
        <v>4.7504551643448441</v>
      </c>
      <c r="O554" s="17">
        <v>15.153717142375562</v>
      </c>
      <c r="P554" s="17">
        <v>3.7585032977219879E-2</v>
      </c>
      <c r="Q554" s="17">
        <v>0.43305519481494331</v>
      </c>
      <c r="R554" s="17">
        <v>0.16577090803450042</v>
      </c>
      <c r="S554" s="17">
        <v>0.3333333333333332</v>
      </c>
      <c r="T554" s="17">
        <v>0.29328423617519483</v>
      </c>
      <c r="U554" s="17">
        <v>-3.1762922262834267E-4</v>
      </c>
      <c r="V554" s="17">
        <v>4.0008412870326325E-2</v>
      </c>
      <c r="W554" s="17">
        <v>17.151423797559364</v>
      </c>
      <c r="X554" s="17">
        <v>0.57487714224677799</v>
      </c>
      <c r="Y554" s="17">
        <v>-1.0000000000000004</v>
      </c>
      <c r="Z554" s="17">
        <v>-1.0000000000000004</v>
      </c>
      <c r="AA554" s="17">
        <v>7.9987749852356274</v>
      </c>
      <c r="AB554" s="17">
        <v>-4.1476115974005766E-2</v>
      </c>
      <c r="AC554" s="17">
        <v>8.8247293747783173E-2</v>
      </c>
      <c r="AD554" s="17">
        <v>-0.23313957218094208</v>
      </c>
      <c r="AE554" s="17">
        <v>-9.3184197203582357</v>
      </c>
      <c r="AF554" s="17">
        <v>9.0909090909090912E-2</v>
      </c>
      <c r="AG554" s="17">
        <v>-1.0000000000000004</v>
      </c>
      <c r="AH554" s="17">
        <v>-1.0000000000000004</v>
      </c>
      <c r="AI554" s="17">
        <v>-6.6659585000376678E-2</v>
      </c>
      <c r="AJ554" s="17">
        <v>4.0008412870326325E-2</v>
      </c>
      <c r="AK554" s="17">
        <v>0.11134623210602154</v>
      </c>
      <c r="AL554" s="17">
        <v>2.7421307451310117E-2</v>
      </c>
      <c r="AM554" s="17">
        <v>-0.22102698798873249</v>
      </c>
      <c r="AN554" s="17">
        <v>6.5442323249388826E-2</v>
      </c>
      <c r="AO554" s="17">
        <v>-4.9689435391882038</v>
      </c>
      <c r="AP554" s="17">
        <v>1.773164618491271</v>
      </c>
      <c r="AQ554" s="17">
        <v>31.40278929059388</v>
      </c>
      <c r="AR554" s="17">
        <v>0.66630835315622616</v>
      </c>
      <c r="AS554" s="17">
        <v>0.81239990046402022</v>
      </c>
      <c r="AT554" s="17">
        <v>-1.0000000000000004</v>
      </c>
      <c r="AU554" s="17">
        <v>-1.0000000000000004</v>
      </c>
      <c r="AV554" s="17">
        <v>-0.28925826246784758</v>
      </c>
      <c r="AW554" s="17">
        <v>24.92565674610244</v>
      </c>
      <c r="AX554" s="17">
        <v>27.593306333127533</v>
      </c>
      <c r="AY554" s="17">
        <v>-0.14754465140540138</v>
      </c>
      <c r="AZ554" s="17">
        <v>-65.303174041874655</v>
      </c>
      <c r="BA554" s="22">
        <v>1339.6213219540862</v>
      </c>
      <c r="CU554" t="e">
        <v>#N/A</v>
      </c>
      <c r="CV554" t="e">
        <v>#N/A</v>
      </c>
    </row>
    <row r="555" spans="1:100" x14ac:dyDescent="0.25">
      <c r="A555">
        <v>1635</v>
      </c>
      <c r="B555" t="s">
        <v>982</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1470.2893749687817</v>
      </c>
      <c r="CU555" t="e">
        <v>#N/A</v>
      </c>
      <c r="CV555" t="e">
        <v>#N/A</v>
      </c>
    </row>
    <row r="556" spans="1:100" x14ac:dyDescent="0.25">
      <c r="A556">
        <v>1640</v>
      </c>
      <c r="B556" t="s">
        <v>983</v>
      </c>
      <c r="C556" s="22">
        <v>3</v>
      </c>
      <c r="D556" s="17">
        <v>5.0497694155334285</v>
      </c>
      <c r="E556" s="17">
        <v>0</v>
      </c>
      <c r="F556" s="17">
        <v>0.69417972914587123</v>
      </c>
      <c r="G556" s="17">
        <v>0.69417972914587123</v>
      </c>
      <c r="H556" s="17">
        <v>0.11062277942544718</v>
      </c>
      <c r="I556" s="17">
        <v>4.1281854314936381E-3</v>
      </c>
      <c r="J556" s="17">
        <v>6.8850578914164489</v>
      </c>
      <c r="K556" s="17">
        <v>0.11475096485694083</v>
      </c>
      <c r="L556" s="17">
        <v>-0.99999999999999856</v>
      </c>
      <c r="M556" s="17">
        <v>-0.99999999999999856</v>
      </c>
      <c r="N556" s="17">
        <v>2.2950192971388153</v>
      </c>
      <c r="O556" s="17">
        <v>12.629007036095748</v>
      </c>
      <c r="P556" s="17">
        <v>-8.4664493232551388E-2</v>
      </c>
      <c r="Q556" s="17">
        <v>2.4255902822841851</v>
      </c>
      <c r="R556" s="17">
        <v>0.60859415392060323</v>
      </c>
      <c r="S556" s="17">
        <v>0.3333333333333332</v>
      </c>
      <c r="T556" s="17">
        <v>0.3333333333333332</v>
      </c>
      <c r="U556" s="17">
        <v>0.33893083237100413</v>
      </c>
      <c r="V556" s="17">
        <v>0.2190554588775763</v>
      </c>
      <c r="W556" s="17">
        <v>44.396079722332232</v>
      </c>
      <c r="X556" s="17">
        <v>3.2219717845591984</v>
      </c>
      <c r="Y556" s="17">
        <v>-0.99999999999999856</v>
      </c>
      <c r="Z556" s="17">
        <v>-0.99999999999999856</v>
      </c>
      <c r="AA556" s="17">
        <v>83.892010134610487</v>
      </c>
      <c r="AB556" s="17">
        <v>4.5331213856048796E-2</v>
      </c>
      <c r="AC556" s="17">
        <v>0.35579467206198639</v>
      </c>
      <c r="AD556" s="17">
        <v>0.37662083924911893</v>
      </c>
      <c r="AE556" s="17">
        <v>38.887336258357685</v>
      </c>
      <c r="AF556" s="17">
        <v>0.9285714285714286</v>
      </c>
      <c r="AG556" s="17">
        <v>-0.99999999999999856</v>
      </c>
      <c r="AH556" s="17">
        <v>-0.99999999999999856</v>
      </c>
      <c r="AI556" s="17">
        <v>2.9458000819235997E-2</v>
      </c>
      <c r="AJ556" s="17">
        <v>0.2190554588775763</v>
      </c>
      <c r="AK556" s="17">
        <v>-0.24094179747178679</v>
      </c>
      <c r="AL556" s="17">
        <v>7.2959732971632871E-2</v>
      </c>
      <c r="AM556" s="17">
        <v>6.3543297255321915E-2</v>
      </c>
      <c r="AN556" s="17">
        <v>0.12973181270769099</v>
      </c>
      <c r="AO556" s="17">
        <v>0.38387344402411339</v>
      </c>
      <c r="AP556" s="17">
        <v>3.6080939825504386</v>
      </c>
      <c r="AQ556" s="17">
        <v>51.281137613748626</v>
      </c>
      <c r="AR556" s="17">
        <v>1.2246529579152463</v>
      </c>
      <c r="AS556" s="17">
        <v>3.3367227494161402</v>
      </c>
      <c r="AT556" s="17">
        <v>-0.99999999999999856</v>
      </c>
      <c r="AU556" s="17">
        <v>-0.99999999999999856</v>
      </c>
      <c r="AV556" s="17">
        <v>1.3027738830664746</v>
      </c>
      <c r="AW556" s="17">
        <v>100.12911115325672</v>
      </c>
      <c r="AX556" s="17">
        <v>122.62381705739905</v>
      </c>
      <c r="AY556" s="17">
        <v>0.13297501171375622</v>
      </c>
      <c r="AZ556" s="17">
        <v>12.802856798587777</v>
      </c>
      <c r="BA556" s="22">
        <v>1534.6501465033698</v>
      </c>
      <c r="CU556" t="e">
        <v>#N/A</v>
      </c>
      <c r="CV556" t="e">
        <v>#N/A</v>
      </c>
    </row>
    <row r="557" spans="1:100" x14ac:dyDescent="0.25">
      <c r="A557">
        <v>1642</v>
      </c>
      <c r="B557" t="s">
        <v>984</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1357.9639813650813</v>
      </c>
      <c r="CU557" t="e">
        <v>#N/A</v>
      </c>
      <c r="CV557" t="e">
        <v>#N/A</v>
      </c>
    </row>
    <row r="558" spans="1:100" x14ac:dyDescent="0.25">
      <c r="A558">
        <v>1644</v>
      </c>
      <c r="B558" t="s">
        <v>985</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986</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987</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1487.5272729837509</v>
      </c>
      <c r="CU560" t="e">
        <v>#N/A</v>
      </c>
      <c r="CV560" t="e">
        <v>#N/A</v>
      </c>
    </row>
    <row r="561" spans="1:100" x14ac:dyDescent="0.25">
      <c r="A561">
        <v>1648</v>
      </c>
      <c r="B561" t="s">
        <v>988</v>
      </c>
      <c r="C561" s="22">
        <v>3</v>
      </c>
      <c r="D561" s="17">
        <v>5.1278276405176655</v>
      </c>
      <c r="E561" s="17">
        <v>-1.181532492183987E-3</v>
      </c>
      <c r="F561" s="17">
        <v>-0.15199525337331571</v>
      </c>
      <c r="G561" s="17">
        <v>-0.14686455836517115</v>
      </c>
      <c r="H561" s="17">
        <v>0.14384905497579023</v>
      </c>
      <c r="I561" s="17">
        <v>4.2405042174957462E-3</v>
      </c>
      <c r="J561" s="17">
        <v>8.8853735515971586</v>
      </c>
      <c r="K561" s="17">
        <v>0.14808955919328598</v>
      </c>
      <c r="L561" s="17">
        <v>-1.0000000000000013</v>
      </c>
      <c r="M561" s="17">
        <v>-1.0000000000000013</v>
      </c>
      <c r="N561" s="17">
        <v>2.961791183865718</v>
      </c>
      <c r="O561" s="17">
        <v>13.866336633749645</v>
      </c>
      <c r="P561" s="17">
        <v>1.1719835241436459E-2</v>
      </c>
      <c r="Q561" s="17">
        <v>9.28500419814827</v>
      </c>
      <c r="R561" s="17">
        <v>3.0241142952894191</v>
      </c>
      <c r="S561" s="17">
        <v>0.33333333333333398</v>
      </c>
      <c r="T561" s="17">
        <v>0.34963351938208631</v>
      </c>
      <c r="U561" s="17">
        <v>0.30531800127371789</v>
      </c>
      <c r="V561" s="17">
        <v>0.1563060471243666</v>
      </c>
      <c r="W561" s="17">
        <v>39.860053676808747</v>
      </c>
      <c r="X561" s="17">
        <v>2.6939855813632061</v>
      </c>
      <c r="Y561" s="17">
        <v>-1.0000000000000013</v>
      </c>
      <c r="Z561" s="17">
        <v>-1.0000000000000013</v>
      </c>
      <c r="AA561" s="17">
        <v>90.369821632365543</v>
      </c>
      <c r="AB561" s="17">
        <v>0.31353318863481361</v>
      </c>
      <c r="AC561" s="17">
        <v>0.3658357092484083</v>
      </c>
      <c r="AD561" s="17">
        <v>0.27034417532212612</v>
      </c>
      <c r="AE561" s="17">
        <v>47.48565366026741</v>
      </c>
      <c r="AF561" s="17">
        <v>0.8</v>
      </c>
      <c r="AG561" s="17">
        <v>-1.0000000000000013</v>
      </c>
      <c r="AH561" s="17">
        <v>-1.0000000000000013</v>
      </c>
      <c r="AI561" s="17">
        <v>5.8890211449195026E-2</v>
      </c>
      <c r="AJ561" s="17">
        <v>0.1563060471243666</v>
      </c>
      <c r="AK561" s="17">
        <v>0.50342418806914846</v>
      </c>
      <c r="AL561" s="17">
        <v>3.8822138504900294E-2</v>
      </c>
      <c r="AM561" s="17">
        <v>0.13791466285623058</v>
      </c>
      <c r="AN561" s="17">
        <v>0.19733995682383559</v>
      </c>
      <c r="AO561" s="17">
        <v>5.9649875117515059</v>
      </c>
      <c r="AP561" s="17">
        <v>5.1276096131203914</v>
      </c>
      <c r="AQ561" s="17">
        <v>48.745427228405887</v>
      </c>
      <c r="AR561" s="17">
        <v>1.144590901113504</v>
      </c>
      <c r="AS561" s="17">
        <v>2.8420751405564912</v>
      </c>
      <c r="AT561" s="17">
        <v>-1.0000000000000013</v>
      </c>
      <c r="AU561" s="17">
        <v>-1.0000000000000013</v>
      </c>
      <c r="AV561" s="17">
        <v>2.8772497369242473</v>
      </c>
      <c r="AW561" s="17">
        <v>109.3637678792356</v>
      </c>
      <c r="AX561" s="17">
        <v>126.17217682065608</v>
      </c>
      <c r="AY561" s="17">
        <v>0.18515757101786712</v>
      </c>
      <c r="AZ561" s="17">
        <v>2.1926090876060265</v>
      </c>
      <c r="BA561" s="22">
        <v>1473.3578288266563</v>
      </c>
      <c r="CU561" t="e">
        <v>#N/A</v>
      </c>
      <c r="CV561" t="e">
        <v>#N/A</v>
      </c>
    </row>
    <row r="562" spans="1:100" x14ac:dyDescent="0.25">
      <c r="A562">
        <v>1649</v>
      </c>
      <c r="B562" t="s">
        <v>989</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1377.9881848469486</v>
      </c>
      <c r="CU562" t="e">
        <v>#N/A</v>
      </c>
      <c r="CV562" t="e">
        <v>#N/A</v>
      </c>
    </row>
    <row r="563" spans="1:100" x14ac:dyDescent="0.25">
      <c r="A563">
        <v>1657</v>
      </c>
      <c r="B563" t="s">
        <v>990</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1508.6881318459673</v>
      </c>
      <c r="CU563" t="e">
        <v>#N/A</v>
      </c>
      <c r="CV563" t="e">
        <v>#N/A</v>
      </c>
    </row>
    <row r="564" spans="1:100" x14ac:dyDescent="0.25">
      <c r="A564">
        <v>1658</v>
      </c>
      <c r="B564" t="s">
        <v>991</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992</v>
      </c>
      <c r="C565" s="22">
        <v>3</v>
      </c>
      <c r="D565" s="17">
        <v>3.3720270194833262</v>
      </c>
      <c r="E565" s="17">
        <v>-8.1020358161275011E-3</v>
      </c>
      <c r="F565" s="17">
        <v>0.84554791826308418</v>
      </c>
      <c r="G565" s="17">
        <v>0.84554791826308418</v>
      </c>
      <c r="H565" s="17">
        <v>0.47808506790197519</v>
      </c>
      <c r="I565" s="17">
        <v>0</v>
      </c>
      <c r="J565" s="17">
        <v>28.685104074118506</v>
      </c>
      <c r="K565" s="17">
        <v>0.47808506790197519</v>
      </c>
      <c r="L565" s="17">
        <v>-0.99999999999999956</v>
      </c>
      <c r="M565" s="17">
        <v>-0.99999999999999956</v>
      </c>
      <c r="N565" s="17">
        <v>9.5617013580395049</v>
      </c>
      <c r="O565" s="17">
        <v>32.902679011864933</v>
      </c>
      <c r="P565" s="17">
        <v>0.55239477543131899</v>
      </c>
      <c r="Q565" s="17">
        <v>0.1004898354818039</v>
      </c>
      <c r="R565" s="17">
        <v>2.450126856543481E-2</v>
      </c>
      <c r="S565" s="17">
        <v>0.3333333333333332</v>
      </c>
      <c r="T565" s="17">
        <v>0.43163849690362061</v>
      </c>
      <c r="U565" s="17">
        <v>0.32317202343786833</v>
      </c>
      <c r="V565" s="17">
        <v>-1.2832775231776471E-2</v>
      </c>
      <c r="W565" s="17">
        <v>23.889040421642814</v>
      </c>
      <c r="X565" s="17">
        <v>1.5804321643836763</v>
      </c>
      <c r="Y565" s="17">
        <v>-0.99999999999999956</v>
      </c>
      <c r="Z565" s="17">
        <v>-0.99999999999999956</v>
      </c>
      <c r="AA565" s="17">
        <v>51.314821861189024</v>
      </c>
      <c r="AB565" s="17">
        <v>0.12756704800229263</v>
      </c>
      <c r="AC565" s="17">
        <v>0.13907014153649266</v>
      </c>
      <c r="AD565" s="17">
        <v>0.28138841388082969</v>
      </c>
      <c r="AE565" s="17">
        <v>27.401280170980748</v>
      </c>
      <c r="AF565" s="17">
        <v>0.41666666666666669</v>
      </c>
      <c r="AG565" s="17">
        <v>-0.99999999999999956</v>
      </c>
      <c r="AH565" s="17">
        <v>-0.99999999999999956</v>
      </c>
      <c r="AI565" s="17">
        <v>5.0427728127695651E-2</v>
      </c>
      <c r="AJ565" s="17">
        <v>-1.2832775231776471E-2</v>
      </c>
      <c r="AK565" s="17">
        <v>0.20411701683833844</v>
      </c>
      <c r="AL565" s="17">
        <v>0.80577512884950553</v>
      </c>
      <c r="AM565" s="17">
        <v>0.10933315720471459</v>
      </c>
      <c r="AN565" s="17">
        <v>6.9461493473335342E-2</v>
      </c>
      <c r="AO565" s="17">
        <v>3.7539140143095566</v>
      </c>
      <c r="AP565" s="17">
        <v>5.7654129810809085</v>
      </c>
      <c r="AQ565" s="17">
        <v>52.574144495761331</v>
      </c>
      <c r="AR565" s="17">
        <v>1.0753110784430451</v>
      </c>
      <c r="AS565" s="17">
        <v>2.0585172322856509</v>
      </c>
      <c r="AT565" s="17">
        <v>-0.99999999999999956</v>
      </c>
      <c r="AU565" s="17">
        <v>-0.99999999999999956</v>
      </c>
      <c r="AV565" s="17">
        <v>0.87004918682851917</v>
      </c>
      <c r="AW565" s="17">
        <v>89.982913854134836</v>
      </c>
      <c r="AX565" s="17">
        <v>89.708190893511116</v>
      </c>
      <c r="AY565" s="17">
        <v>0.23716203442672662</v>
      </c>
      <c r="AZ565" s="17">
        <v>40.945068269635883</v>
      </c>
      <c r="BA565" s="22">
        <v>1527.6001906317317</v>
      </c>
      <c r="CU565" t="e">
        <v>#N/A</v>
      </c>
      <c r="CV565" t="e">
        <v>#N/A</v>
      </c>
    </row>
    <row r="566" spans="1:100" x14ac:dyDescent="0.25">
      <c r="A566">
        <v>1661</v>
      </c>
      <c r="B566" t="s">
        <v>993</v>
      </c>
      <c r="C566" s="22">
        <v>3</v>
      </c>
      <c r="D566" s="17">
        <v>4.4531718713632582</v>
      </c>
      <c r="E566" s="17">
        <v>3.8765806253170162E-3</v>
      </c>
      <c r="F566" s="17">
        <v>0.56487888563622124</v>
      </c>
      <c r="G566" s="17">
        <v>0.56487888563622124</v>
      </c>
      <c r="H566" s="17">
        <v>0.28048568935829638</v>
      </c>
      <c r="I566" s="17">
        <v>7.905534100070017E-3</v>
      </c>
      <c r="J566" s="17">
        <v>17.303473407501983</v>
      </c>
      <c r="K566" s="17">
        <v>0.28839122345836649</v>
      </c>
      <c r="L566" s="17">
        <v>-0.999999999999999</v>
      </c>
      <c r="M566" s="17">
        <v>-0.999999999999999</v>
      </c>
      <c r="N566" s="17">
        <v>5.7678244691673317</v>
      </c>
      <c r="O566" s="17">
        <v>22.321524164501461</v>
      </c>
      <c r="P566" s="17">
        <v>-6.2177813079063442E-2</v>
      </c>
      <c r="Q566" s="17">
        <v>11.619442138097114</v>
      </c>
      <c r="R566" s="17">
        <v>3.795963546774987</v>
      </c>
      <c r="S566" s="17">
        <v>0.33333333333333293</v>
      </c>
      <c r="T566" s="17">
        <v>0.33333333333333293</v>
      </c>
      <c r="U566" s="17">
        <v>0.38906202954069313</v>
      </c>
      <c r="V566" s="17">
        <v>0.16925621633554688</v>
      </c>
      <c r="W566" s="17">
        <v>37.463747563381574</v>
      </c>
      <c r="X566" s="17">
        <v>2.9500608593843554</v>
      </c>
      <c r="Y566" s="17">
        <v>-0.999999999999999</v>
      </c>
      <c r="Z566" s="17">
        <v>-0.999999999999999</v>
      </c>
      <c r="AA566" s="17">
        <v>87.591107114842572</v>
      </c>
      <c r="AB566" s="17">
        <v>0.52215337933866135</v>
      </c>
      <c r="AC566" s="17">
        <v>8.51586912446686E-2</v>
      </c>
      <c r="AD566" s="17">
        <v>0.31931584951038938</v>
      </c>
      <c r="AE566" s="17">
        <v>46.331396004685971</v>
      </c>
      <c r="AF566" s="17">
        <v>0.75</v>
      </c>
      <c r="AG566" s="17">
        <v>-0.999999999999999</v>
      </c>
      <c r="AH566" s="17">
        <v>-0.999999999999999</v>
      </c>
      <c r="AI566" s="17">
        <v>7.5331452916175615E-2</v>
      </c>
      <c r="AJ566" s="17">
        <v>0.16925621633554688</v>
      </c>
      <c r="AK566" s="17">
        <v>0.25007403669202954</v>
      </c>
      <c r="AL566" s="17">
        <v>-6.7207584191266878E-2</v>
      </c>
      <c r="AM566" s="17">
        <v>-0.2531765135616364</v>
      </c>
      <c r="AN566" s="17">
        <v>0.2997983309656243</v>
      </c>
      <c r="AO566" s="17">
        <v>-5.0790426555807606</v>
      </c>
      <c r="AP566" s="17">
        <v>7.1589203531842793</v>
      </c>
      <c r="AQ566" s="17">
        <v>54.767220970883564</v>
      </c>
      <c r="AR566" s="17">
        <v>1.2249849125429064</v>
      </c>
      <c r="AS566" s="17">
        <v>3.2384520828427208</v>
      </c>
      <c r="AT566" s="17">
        <v>-0.999999999999999</v>
      </c>
      <c r="AU566" s="17">
        <v>-0.999999999999999</v>
      </c>
      <c r="AV566" s="17">
        <v>4.3608424324112045</v>
      </c>
      <c r="AW566" s="17">
        <v>117.07155163252828</v>
      </c>
      <c r="AX566" s="17">
        <v>135.50380232440654</v>
      </c>
      <c r="AY566" s="17">
        <v>0.48553567295683669</v>
      </c>
      <c r="AZ566" s="17">
        <v>36.727442174631918</v>
      </c>
      <c r="BA566" s="22">
        <v>1582.8479823891489</v>
      </c>
      <c r="CU566" t="e">
        <v>#N/A</v>
      </c>
      <c r="CV566" t="e">
        <v>#N/A</v>
      </c>
    </row>
    <row r="567" spans="1:100" x14ac:dyDescent="0.25">
      <c r="A567">
        <v>1662</v>
      </c>
      <c r="B567" t="s">
        <v>994</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995</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1527.5348534704522</v>
      </c>
      <c r="CU568" t="e">
        <v>#N/A</v>
      </c>
      <c r="CV568" t="e">
        <v>#N/A</v>
      </c>
    </row>
    <row r="569" spans="1:100" x14ac:dyDescent="0.25">
      <c r="A569">
        <v>1671</v>
      </c>
      <c r="B569" t="s">
        <v>996</v>
      </c>
      <c r="C569" s="22">
        <v>3</v>
      </c>
      <c r="D569" s="17">
        <v>5.8510801775735368</v>
      </c>
      <c r="E569" s="17">
        <v>7.8125594923129676E-2</v>
      </c>
      <c r="F569" s="17">
        <v>1.5366763421734273</v>
      </c>
      <c r="G569" s="17">
        <v>1.5564685018315596</v>
      </c>
      <c r="H569" s="17">
        <v>-6.8294032229475141E-3</v>
      </c>
      <c r="I569" s="17">
        <v>-1.5204897955550382E-2</v>
      </c>
      <c r="J569" s="17">
        <v>-1.3220580707098704</v>
      </c>
      <c r="K569" s="17">
        <v>-2.2034301178497882E-2</v>
      </c>
      <c r="L569" s="17">
        <v>-0.99999999999999922</v>
      </c>
      <c r="M569" s="17">
        <v>-0.99999999999999922</v>
      </c>
      <c r="N569" s="17">
        <v>-0.4406860235699569</v>
      </c>
      <c r="O569" s="17">
        <v>6.0854906086952205</v>
      </c>
      <c r="P569" s="17">
        <v>-0.25569281614688394</v>
      </c>
      <c r="Q569" s="17">
        <v>9.55611020389291</v>
      </c>
      <c r="R569" s="17">
        <v>3.1015484563248257</v>
      </c>
      <c r="S569" s="17">
        <v>0.3333333333333327</v>
      </c>
      <c r="T569" s="17">
        <v>0.35451750701798679</v>
      </c>
      <c r="U569" s="17">
        <v>0.37078683388727662</v>
      </c>
      <c r="V569" s="17">
        <v>0.30754327135479259</v>
      </c>
      <c r="W569" s="17">
        <v>55.528609870875449</v>
      </c>
      <c r="X569" s="17">
        <v>4.0382921052076819</v>
      </c>
      <c r="Y569" s="17">
        <v>-0.99999999999999922</v>
      </c>
      <c r="Z569" s="17">
        <v>-0.99999999999999922</v>
      </c>
      <c r="AA569" s="17">
        <v>109.98193744093982</v>
      </c>
      <c r="AB569" s="17">
        <v>0.34573143652611993</v>
      </c>
      <c r="AC569" s="17">
        <v>0.2321161781045589</v>
      </c>
      <c r="AD569" s="17">
        <v>0.44918796764411328</v>
      </c>
      <c r="AE569" s="17">
        <v>51.351779113739603</v>
      </c>
      <c r="AF569" s="17">
        <v>0.83333333333333337</v>
      </c>
      <c r="AG569" s="17">
        <v>-0.99999999999999922</v>
      </c>
      <c r="AH569" s="17">
        <v>-0.99999999999999922</v>
      </c>
      <c r="AI569" s="17">
        <v>4.8894914284875565E-2</v>
      </c>
      <c r="AJ569" s="17">
        <v>0.30754327135479259</v>
      </c>
      <c r="AK569" s="17">
        <v>3.7825807200248016E-2</v>
      </c>
      <c r="AL569" s="17">
        <v>0.10148191852449839</v>
      </c>
      <c r="AM569" s="17">
        <v>-0.18944326590482397</v>
      </c>
      <c r="AN569" s="17">
        <v>0.3079899775155544</v>
      </c>
      <c r="AO569" s="17">
        <v>-4.5469526116193615</v>
      </c>
      <c r="AP569" s="17">
        <v>8.2071590305113578</v>
      </c>
      <c r="AQ569" s="17">
        <v>54.206551800165606</v>
      </c>
      <c r="AR569" s="17">
        <v>1.3661809455933889</v>
      </c>
      <c r="AS569" s="17">
        <v>4.0162578040291841</v>
      </c>
      <c r="AT569" s="17">
        <v>-0.99999999999999922</v>
      </c>
      <c r="AU569" s="17">
        <v>-0.99999999999999922</v>
      </c>
      <c r="AV569" s="17">
        <v>4.6580169581563791</v>
      </c>
      <c r="AW569" s="17">
        <v>124.27458708014646</v>
      </c>
      <c r="AX569" s="17">
        <v>156.00681250132328</v>
      </c>
      <c r="AY569" s="17">
        <v>0.39623062404886145</v>
      </c>
      <c r="AZ569" s="17">
        <v>24.39142339393808</v>
      </c>
      <c r="BA569" s="22">
        <v>1564.9588773911755</v>
      </c>
      <c r="CU569" t="e">
        <v>#N/A</v>
      </c>
      <c r="CV569" t="e">
        <v>#N/A</v>
      </c>
    </row>
    <row r="570" spans="1:100" x14ac:dyDescent="0.25">
      <c r="A570">
        <v>1672</v>
      </c>
      <c r="B570" t="s">
        <v>997</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1433.0948547303367</v>
      </c>
      <c r="CU570" t="e">
        <v>#N/A</v>
      </c>
      <c r="CV570" t="e">
        <v>#N/A</v>
      </c>
    </row>
    <row r="571" spans="1:100" x14ac:dyDescent="0.25">
      <c r="A571">
        <v>1675</v>
      </c>
      <c r="B571" t="s">
        <v>998</v>
      </c>
      <c r="C571" s="22">
        <v>3</v>
      </c>
      <c r="D571" s="17">
        <v>5.4903612252973133</v>
      </c>
      <c r="E571" s="17">
        <v>2.8720886682599034E-2</v>
      </c>
      <c r="F571" s="17">
        <v>-0.51840626307658544</v>
      </c>
      <c r="G571" s="17">
        <v>-0.47405276915444894</v>
      </c>
      <c r="H571" s="17">
        <v>0.38951927919609897</v>
      </c>
      <c r="I571" s="17">
        <v>0</v>
      </c>
      <c r="J571" s="17">
        <v>23.371156751765938</v>
      </c>
      <c r="K571" s="17">
        <v>0.38951927919609897</v>
      </c>
      <c r="L571" s="17">
        <v>-1.0000000000000011</v>
      </c>
      <c r="M571" s="17">
        <v>-1.0000000000000011</v>
      </c>
      <c r="N571" s="17">
        <v>7.7903855839219798</v>
      </c>
      <c r="O571" s="17">
        <v>28.387465207908804</v>
      </c>
      <c r="P571" s="17">
        <v>0.25504870872059138</v>
      </c>
      <c r="Q571" s="17">
        <v>2.6279333707335732</v>
      </c>
      <c r="R571" s="17">
        <v>0.93073687183630804</v>
      </c>
      <c r="S571" s="17">
        <v>0.3333333333333337</v>
      </c>
      <c r="T571" s="17">
        <v>0.32966731408261607</v>
      </c>
      <c r="U571" s="17">
        <v>0.56099172783201745</v>
      </c>
      <c r="V571" s="17">
        <v>-3.6981322350750842E-3</v>
      </c>
      <c r="W571" s="17">
        <v>33.2309985526717</v>
      </c>
      <c r="X571" s="17">
        <v>2.4915934668867536</v>
      </c>
      <c r="Y571" s="17">
        <v>-1.0000000000000011</v>
      </c>
      <c r="Z571" s="17">
        <v>-1.0000000000000011</v>
      </c>
      <c r="AA571" s="17">
        <v>70.47070815596841</v>
      </c>
      <c r="AB571" s="17">
        <v>0.14385245707311797</v>
      </c>
      <c r="AC571" s="17">
        <v>0.29027646398935536</v>
      </c>
      <c r="AD571" s="17">
        <v>0.29205053356673583</v>
      </c>
      <c r="AE571" s="17">
        <v>36.30897273146045</v>
      </c>
      <c r="AF571" s="17">
        <v>0.5</v>
      </c>
      <c r="AG571" s="17">
        <v>-1.0000000000000011</v>
      </c>
      <c r="AH571" s="17">
        <v>-1.0000000000000011</v>
      </c>
      <c r="AI571" s="17">
        <v>0</v>
      </c>
      <c r="AJ571" s="17">
        <v>-3.6981322350750842E-3</v>
      </c>
      <c r="AK571" s="17">
        <v>-5.2313584273689852E-2</v>
      </c>
      <c r="AL571" s="17">
        <v>2.5367858812478369E-2</v>
      </c>
      <c r="AM571" s="17">
        <v>-0.25021156364816882</v>
      </c>
      <c r="AN571" s="17">
        <v>7.9321132622493282E-2</v>
      </c>
      <c r="AO571" s="17">
        <v>-6.5168570125726717</v>
      </c>
      <c r="AP571" s="17">
        <v>2.1098676096247231</v>
      </c>
      <c r="AQ571" s="17">
        <v>56.602155304437638</v>
      </c>
      <c r="AR571" s="17">
        <v>1.2202942430128918</v>
      </c>
      <c r="AS571" s="17">
        <v>2.8811127460828505</v>
      </c>
      <c r="AT571" s="17">
        <v>-1.0000000000000011</v>
      </c>
      <c r="AU571" s="17">
        <v>-1.0000000000000011</v>
      </c>
      <c r="AV571" s="17">
        <v>0.45668410268185844</v>
      </c>
      <c r="AW571" s="17">
        <v>100.96804097350201</v>
      </c>
      <c r="AX571" s="17">
        <v>100.59822774999454</v>
      </c>
      <c r="AY571" s="17">
        <v>0.28206941239982775</v>
      </c>
      <c r="AZ571" s="17">
        <v>23.351714174504959</v>
      </c>
      <c r="BA571" s="22">
        <v>1508.000568053151</v>
      </c>
      <c r="CU571" t="e">
        <v>#N/A</v>
      </c>
      <c r="CV571" t="e">
        <v>#N/A</v>
      </c>
    </row>
    <row r="572" spans="1:100" x14ac:dyDescent="0.25">
      <c r="A572">
        <v>1676</v>
      </c>
      <c r="B572" t="s">
        <v>999</v>
      </c>
      <c r="C572" s="22">
        <v>3</v>
      </c>
      <c r="D572" s="17">
        <v>5.217761713725122</v>
      </c>
      <c r="E572" s="17">
        <v>0</v>
      </c>
      <c r="F572" s="17">
        <v>-0.71355925412402832</v>
      </c>
      <c r="G572" s="17">
        <v>-0.71355925412402832</v>
      </c>
      <c r="H572" s="17">
        <v>0.5669570176028228</v>
      </c>
      <c r="I572" s="17">
        <v>0.10284479125862284</v>
      </c>
      <c r="J572" s="17">
        <v>40.18810853168673</v>
      </c>
      <c r="K572" s="17">
        <v>0.6698018088614458</v>
      </c>
      <c r="L572" s="17">
        <v>-0.99999999999999956</v>
      </c>
      <c r="M572" s="17">
        <v>-0.99999999999999956</v>
      </c>
      <c r="N572" s="17">
        <v>13.396036177228902</v>
      </c>
      <c r="O572" s="17">
        <v>44.692310991287805</v>
      </c>
      <c r="P572" s="17">
        <v>-0.11136396727067398</v>
      </c>
      <c r="Q572" s="17">
        <v>-1.290857246836254</v>
      </c>
      <c r="R572" s="17">
        <v>-0.46478191101171851</v>
      </c>
      <c r="S572" s="17">
        <v>0.33333333333333326</v>
      </c>
      <c r="T572" s="17">
        <v>0.33333333333333326</v>
      </c>
      <c r="U572" s="17">
        <v>0.34321389370291566</v>
      </c>
      <c r="V572" s="17">
        <v>0.46839839419747353</v>
      </c>
      <c r="W572" s="17">
        <v>32.339085828224434</v>
      </c>
      <c r="X572" s="17">
        <v>4.1801107978017269</v>
      </c>
      <c r="Y572" s="17">
        <v>-0.99999999999999956</v>
      </c>
      <c r="Z572" s="17">
        <v>-0.99999999999999956</v>
      </c>
      <c r="AA572" s="17">
        <v>77.304501403151789</v>
      </c>
      <c r="AB572" s="17">
        <v>0.43258593640357645</v>
      </c>
      <c r="AC572" s="17">
        <v>0.37262557455848344</v>
      </c>
      <c r="AD572" s="17">
        <v>0.10339243875672031</v>
      </c>
      <c r="AE572" s="17">
        <v>45.430197485939026</v>
      </c>
      <c r="AF572" s="17">
        <v>0.8666666666666667</v>
      </c>
      <c r="AG572" s="17">
        <v>-0.99999999999999956</v>
      </c>
      <c r="AH572" s="17">
        <v>-0.99999999999999956</v>
      </c>
      <c r="AI572" s="17">
        <v>-1.8515944999778496E-2</v>
      </c>
      <c r="AJ572" s="17">
        <v>0.46839839419747353</v>
      </c>
      <c r="AK572" s="17">
        <v>7.2334473391274107E-3</v>
      </c>
      <c r="AL572" s="17">
        <v>3.9998990882392324E-2</v>
      </c>
      <c r="AM572" s="17">
        <v>0.14454474229309941</v>
      </c>
      <c r="AN572" s="17">
        <v>2.1023158298134184E-2</v>
      </c>
      <c r="AO572" s="17">
        <v>3.649785794023122</v>
      </c>
      <c r="AP572" s="17">
        <v>0.72557391186531639</v>
      </c>
      <c r="AQ572" s="17">
        <v>72.527194359911178</v>
      </c>
      <c r="AR572" s="17">
        <v>1.4782789545670552</v>
      </c>
      <c r="AS572" s="17">
        <v>4.849912606663171</v>
      </c>
      <c r="AT572" s="17">
        <v>-0.99999999999999956</v>
      </c>
      <c r="AU572" s="17">
        <v>-0.99999999999999956</v>
      </c>
      <c r="AV572" s="17">
        <v>-1.1783411651357469</v>
      </c>
      <c r="AW572" s="17">
        <v>122.72238630630495</v>
      </c>
      <c r="AX572" s="17">
        <v>169.19190682605668</v>
      </c>
      <c r="AY572" s="17">
        <v>0.3102002009388638</v>
      </c>
      <c r="AZ572" s="17">
        <v>12.436069813146638</v>
      </c>
      <c r="BA572" s="22">
        <v>1547.40645546108</v>
      </c>
      <c r="CU572" t="e">
        <v>#N/A</v>
      </c>
      <c r="CV572" t="e">
        <v>#N/A</v>
      </c>
    </row>
    <row r="573" spans="1:100" x14ac:dyDescent="0.25">
      <c r="A573">
        <v>1677</v>
      </c>
      <c r="B573" t="s">
        <v>1000</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1341.6958367101829</v>
      </c>
      <c r="CU573" t="e">
        <v>#N/A</v>
      </c>
      <c r="CV573" t="e">
        <v>#N/A</v>
      </c>
    </row>
    <row r="574" spans="1:100" x14ac:dyDescent="0.25">
      <c r="A574">
        <v>1678</v>
      </c>
      <c r="B574" t="s">
        <v>1001</v>
      </c>
      <c r="C574" s="22">
        <v>3</v>
      </c>
      <c r="D574" s="17">
        <v>4.1082221563172157</v>
      </c>
      <c r="E574" s="17">
        <v>-2.6124928002483165E-2</v>
      </c>
      <c r="F574" s="17">
        <v>29.218193772443716</v>
      </c>
      <c r="G574" s="17">
        <v>29.218193772443716</v>
      </c>
      <c r="H574" s="17">
        <v>1.0773647786107666E-2</v>
      </c>
      <c r="I574" s="17">
        <v>-1.6207966142327158E-3</v>
      </c>
      <c r="J574" s="17">
        <v>0.54917107031249512</v>
      </c>
      <c r="K574" s="17">
        <v>9.1528511718749102E-3</v>
      </c>
      <c r="L574" s="17">
        <v>-0.99999999999999978</v>
      </c>
      <c r="M574" s="17">
        <v>-0.99999999999999978</v>
      </c>
      <c r="N574" s="17">
        <v>0.18305702343749891</v>
      </c>
      <c r="O574" s="17">
        <v>33.87558699907342</v>
      </c>
      <c r="P574" s="17">
        <v>-1.5832615152745766</v>
      </c>
      <c r="Q574" s="17">
        <v>65.23792689953622</v>
      </c>
      <c r="R574" s="17">
        <v>21.291229565153909</v>
      </c>
      <c r="S574" s="17">
        <v>0.33964671795367046</v>
      </c>
      <c r="T574" s="17">
        <v>0.33964671795367046</v>
      </c>
      <c r="U574" s="17">
        <v>0.20934981338517292</v>
      </c>
      <c r="V574" s="17">
        <v>5.7885738781892931E-2</v>
      </c>
      <c r="W574" s="17">
        <v>37.495045476101261</v>
      </c>
      <c r="X574" s="17">
        <v>1.8611676555878534</v>
      </c>
      <c r="Y574" s="17">
        <v>-0.99999999999999978</v>
      </c>
      <c r="Z574" s="17">
        <v>-0.99999999999999978</v>
      </c>
      <c r="AA574" s="17">
        <v>104.44027543803547</v>
      </c>
      <c r="AB574" s="17">
        <v>0.32754361934474541</v>
      </c>
      <c r="AC574" s="17">
        <v>0.26661978495373506</v>
      </c>
      <c r="AD574" s="17">
        <v>0.31891660363712354</v>
      </c>
      <c r="AE574" s="17">
        <v>45.654000396780177</v>
      </c>
      <c r="AF574" s="17">
        <v>0.9375</v>
      </c>
      <c r="AG574" s="17">
        <v>-0.99999999999999978</v>
      </c>
      <c r="AH574" s="17">
        <v>-0.99999999999999978</v>
      </c>
      <c r="AI574" s="17">
        <v>0.91453989606159891</v>
      </c>
      <c r="AJ574" s="17">
        <v>5.7885738781892931E-2</v>
      </c>
      <c r="AK574" s="17">
        <v>-9.8551153713449233E-2</v>
      </c>
      <c r="AL574" s="17">
        <v>0.60804260045075686</v>
      </c>
      <c r="AM574" s="17">
        <v>-7.0938286339615061E-2</v>
      </c>
      <c r="AN574" s="17">
        <v>0.23741812111292693</v>
      </c>
      <c r="AO574" s="17">
        <v>-2.2662129270576221</v>
      </c>
      <c r="AP574" s="17">
        <v>8.97566603007696</v>
      </c>
      <c r="AQ574" s="17">
        <v>38.044216546413779</v>
      </c>
      <c r="AR574" s="17">
        <v>0.94652898807440711</v>
      </c>
      <c r="AS574" s="17">
        <v>1.8703205067597284</v>
      </c>
      <c r="AT574" s="17">
        <v>-0.99999999999999978</v>
      </c>
      <c r="AU574" s="17">
        <v>-0.99999999999999978</v>
      </c>
      <c r="AV574" s="17">
        <v>50.509423337597617</v>
      </c>
      <c r="AW574" s="17">
        <v>147.29152846718577</v>
      </c>
      <c r="AX574" s="17">
        <v>171.37090026660715</v>
      </c>
      <c r="AY574" s="17">
        <v>0.54929879647595636</v>
      </c>
      <c r="AZ574" s="17">
        <v>62.216341043475147</v>
      </c>
      <c r="BA574" s="22">
        <v>1789.0250487414107</v>
      </c>
      <c r="CU574" t="e">
        <v>#N/A</v>
      </c>
      <c r="CV574" t="e">
        <v>#N/A</v>
      </c>
    </row>
    <row r="575" spans="1:100" x14ac:dyDescent="0.25">
      <c r="A575">
        <v>1683</v>
      </c>
      <c r="B575" t="s">
        <v>1002</v>
      </c>
      <c r="C575" s="22">
        <v>3</v>
      </c>
      <c r="D575" s="17">
        <v>5.2847936288666713</v>
      </c>
      <c r="E575" s="17">
        <v>2.3521129632933097E-3</v>
      </c>
      <c r="F575" s="17">
        <v>8.434319717662965E-2</v>
      </c>
      <c r="G575" s="17">
        <v>6.7451702672971584E-2</v>
      </c>
      <c r="H575" s="17">
        <v>0.12243387249901336</v>
      </c>
      <c r="I575" s="17">
        <v>0</v>
      </c>
      <c r="J575" s="17">
        <v>7.3460323499408009</v>
      </c>
      <c r="K575" s="17">
        <v>0.12243387249901336</v>
      </c>
      <c r="L575" s="17">
        <v>-0.99999999999999967</v>
      </c>
      <c r="M575" s="17">
        <v>-0.99999999999999967</v>
      </c>
      <c r="N575" s="17">
        <v>2.4486774499802673</v>
      </c>
      <c r="O575" s="17">
        <v>12.698277681480446</v>
      </c>
      <c r="P575" s="17">
        <v>-0.20845227355617846</v>
      </c>
      <c r="Q575" s="17">
        <v>-0.72649327922789586</v>
      </c>
      <c r="R575" s="17">
        <v>-0.17323359804922128</v>
      </c>
      <c r="S575" s="17">
        <v>0.33333333333333298</v>
      </c>
      <c r="T575" s="17">
        <v>0.34049749492368248</v>
      </c>
      <c r="U575" s="17">
        <v>0.3880450004741624</v>
      </c>
      <c r="V575" s="17">
        <v>-0.1403845207934338</v>
      </c>
      <c r="W575" s="17">
        <v>31.962297417549241</v>
      </c>
      <c r="X575" s="17">
        <v>1.2684339944843996</v>
      </c>
      <c r="Y575" s="17">
        <v>-0.99999999999999967</v>
      </c>
      <c r="Z575" s="17">
        <v>-0.99999999999999967</v>
      </c>
      <c r="AA575" s="17">
        <v>54.182204052739884</v>
      </c>
      <c r="AB575" s="17">
        <v>0.22582807805642691</v>
      </c>
      <c r="AC575" s="17">
        <v>0.1358357797124902</v>
      </c>
      <c r="AD575" s="17">
        <v>8.6198946895879994E-2</v>
      </c>
      <c r="AE575" s="17">
        <v>22.393140233239855</v>
      </c>
      <c r="AF575" s="17">
        <v>0.4</v>
      </c>
      <c r="AG575" s="17">
        <v>-0.99999999999999967</v>
      </c>
      <c r="AH575" s="17">
        <v>-0.99999999999999967</v>
      </c>
      <c r="AI575" s="17">
        <v>0</v>
      </c>
      <c r="AJ575" s="17">
        <v>-0.1403845207934338</v>
      </c>
      <c r="AK575" s="17">
        <v>0.10945332749114497</v>
      </c>
      <c r="AL575" s="17">
        <v>0.31989055810461026</v>
      </c>
      <c r="AM575" s="17">
        <v>-2.8488231027641094E-2</v>
      </c>
      <c r="AN575" s="17">
        <v>0.12615249868707282</v>
      </c>
      <c r="AO575" s="17">
        <v>-0.1649391382353021</v>
      </c>
      <c r="AP575" s="17">
        <v>4.7532652576998675</v>
      </c>
      <c r="AQ575" s="17">
        <v>39.308329767490044</v>
      </c>
      <c r="AR575" s="17">
        <v>0.92149130793774459</v>
      </c>
      <c r="AS575" s="17">
        <v>1.3908678669834125</v>
      </c>
      <c r="AT575" s="17">
        <v>-0.99999999999999967</v>
      </c>
      <c r="AU575" s="17">
        <v>-0.99999999999999967</v>
      </c>
      <c r="AV575" s="17">
        <v>-0.10578189537624987</v>
      </c>
      <c r="AW575" s="17">
        <v>71.633746991920191</v>
      </c>
      <c r="AX575" s="17">
        <v>57.595294912576819</v>
      </c>
      <c r="AY575" s="17">
        <v>0.29345585019506931</v>
      </c>
      <c r="AZ575" s="17">
        <v>6.6918519607758631</v>
      </c>
      <c r="BA575" s="22">
        <v>1520.5264287726286</v>
      </c>
      <c r="CU575" t="e">
        <v>#N/A</v>
      </c>
      <c r="CV575" t="e">
        <v>#N/A</v>
      </c>
    </row>
    <row r="576" spans="1:100" x14ac:dyDescent="0.25">
      <c r="A576">
        <v>1684</v>
      </c>
      <c r="B576" t="s">
        <v>1003</v>
      </c>
      <c r="C576" s="22">
        <v>3</v>
      </c>
      <c r="D576" s="17">
        <v>5.2469901832182648</v>
      </c>
      <c r="E576" s="17">
        <v>6.7672297346452776E-2</v>
      </c>
      <c r="F576" s="17">
        <v>1.1447149222759236</v>
      </c>
      <c r="G576" s="17">
        <v>1.1771599416730456</v>
      </c>
      <c r="H576" s="17">
        <v>0.37981312695734015</v>
      </c>
      <c r="I576" s="17">
        <v>0</v>
      </c>
      <c r="J576" s="17">
        <v>22.78878761744042</v>
      </c>
      <c r="K576" s="17">
        <v>0.37981312695734015</v>
      </c>
      <c r="L576" s="17">
        <v>-1</v>
      </c>
      <c r="M576" s="17">
        <v>-1</v>
      </c>
      <c r="N576" s="17">
        <v>7.5962625391468013</v>
      </c>
      <c r="O576" s="17">
        <v>29.212937742331732</v>
      </c>
      <c r="P576" s="17">
        <v>0.63933904259762853</v>
      </c>
      <c r="Q576" s="17">
        <v>-2.407502799433241</v>
      </c>
      <c r="R576" s="17">
        <v>-0.87895307864349936</v>
      </c>
      <c r="S576" s="17">
        <v>0.33333333333333309</v>
      </c>
      <c r="T576" s="17">
        <v>0.33333333333333309</v>
      </c>
      <c r="U576" s="17">
        <v>0.35059077137606548</v>
      </c>
      <c r="V576" s="17">
        <v>0.15194714939697626</v>
      </c>
      <c r="W576" s="17">
        <v>31.575658419294733</v>
      </c>
      <c r="X576" s="17">
        <v>2.6008995215954474</v>
      </c>
      <c r="Y576" s="17">
        <v>-1</v>
      </c>
      <c r="Z576" s="17">
        <v>-1</v>
      </c>
      <c r="AA576" s="17">
        <v>83.61587981565161</v>
      </c>
      <c r="AB576" s="17">
        <v>0.24132121038578716</v>
      </c>
      <c r="AC576" s="17">
        <v>0.38774591154916838</v>
      </c>
      <c r="AD576" s="17">
        <v>0.42931636756505254</v>
      </c>
      <c r="AE576" s="17">
        <v>52.919174475000432</v>
      </c>
      <c r="AF576" s="17">
        <v>0.89473684210526316</v>
      </c>
      <c r="AG576" s="17">
        <v>-1</v>
      </c>
      <c r="AH576" s="17">
        <v>-1</v>
      </c>
      <c r="AI576" s="17">
        <v>-2.7349146602150865E-2</v>
      </c>
      <c r="AJ576" s="17">
        <v>0.15194714939697626</v>
      </c>
      <c r="AK576" s="17">
        <v>-1.0546148017226666E-2</v>
      </c>
      <c r="AL576" s="17">
        <v>5.0320049344975762E-2</v>
      </c>
      <c r="AM576" s="17">
        <v>0.18692952303137642</v>
      </c>
      <c r="AN576" s="17">
        <v>0.11790850255635636</v>
      </c>
      <c r="AO576" s="17">
        <v>4.6205073356982771</v>
      </c>
      <c r="AP576" s="17">
        <v>3.199312810633788</v>
      </c>
      <c r="AQ576" s="17">
        <v>54.36444603673516</v>
      </c>
      <c r="AR576" s="17">
        <v>1.1692045874397086</v>
      </c>
      <c r="AS576" s="17">
        <v>2.9807126485527862</v>
      </c>
      <c r="AT576" s="17">
        <v>-1</v>
      </c>
      <c r="AU576" s="17">
        <v>-1</v>
      </c>
      <c r="AV576" s="17">
        <v>0.29820686302954685</v>
      </c>
      <c r="AW576" s="17">
        <v>116.02813036861716</v>
      </c>
      <c r="AX576" s="17">
        <v>130.67586237627177</v>
      </c>
      <c r="AY576" s="17">
        <v>0.18303227200272243</v>
      </c>
      <c r="AZ576" s="17">
        <v>6.5176429289667777</v>
      </c>
      <c r="BA576" s="22">
        <v>1557.1477629693079</v>
      </c>
      <c r="CU576" t="e">
        <v>#N/A</v>
      </c>
      <c r="CV576" t="e">
        <v>#N/A</v>
      </c>
    </row>
    <row r="577" spans="1:100" x14ac:dyDescent="0.25">
      <c r="A577">
        <v>1690</v>
      </c>
      <c r="B577" t="s">
        <v>1004</v>
      </c>
      <c r="C577" s="22">
        <v>3</v>
      </c>
      <c r="D577" s="17">
        <v>5.3992683669259085</v>
      </c>
      <c r="E577" s="17">
        <v>8.2094833894135813E-2</v>
      </c>
      <c r="F577" s="17">
        <v>31.943066632821839</v>
      </c>
      <c r="G577" s="17">
        <v>31.966281683441487</v>
      </c>
      <c r="H577" s="17">
        <v>0.11875001951569641</v>
      </c>
      <c r="I577" s="17">
        <v>-3.0578543043729943E-3</v>
      </c>
      <c r="J577" s="17">
        <v>6.9415299126793997</v>
      </c>
      <c r="K577" s="17">
        <v>0.11569216521132342</v>
      </c>
      <c r="L577" s="17">
        <v>-1.0000000000000004</v>
      </c>
      <c r="M577" s="17">
        <v>-1.0000000000000004</v>
      </c>
      <c r="N577" s="17">
        <v>2.3138433042264666</v>
      </c>
      <c r="O577" s="17">
        <v>44.307079963046831</v>
      </c>
      <c r="P577" s="17">
        <v>-0.23956755337782173</v>
      </c>
      <c r="Q577" s="17">
        <v>13.223954785346896</v>
      </c>
      <c r="R577" s="17">
        <v>4.3536107594648392</v>
      </c>
      <c r="S577" s="17">
        <v>0.33333333333333359</v>
      </c>
      <c r="T577" s="17">
        <v>0.35604851880963956</v>
      </c>
      <c r="U577" s="17">
        <v>0.36009909825132308</v>
      </c>
      <c r="V577" s="17">
        <v>0.33943183767614599</v>
      </c>
      <c r="W577" s="17">
        <v>50.92882491436476</v>
      </c>
      <c r="X577" s="17">
        <v>4.0506771059938202</v>
      </c>
      <c r="Y577" s="17">
        <v>-1.0000000000000004</v>
      </c>
      <c r="Z577" s="17">
        <v>-1.0000000000000004</v>
      </c>
      <c r="AA577" s="17">
        <v>105.03836636367558</v>
      </c>
      <c r="AB577" s="17">
        <v>0.37693839430408599</v>
      </c>
      <c r="AC577" s="17">
        <v>0.31391148675093017</v>
      </c>
      <c r="AD577" s="17">
        <v>0.30426873274190241</v>
      </c>
      <c r="AE577" s="17">
        <v>49.755930689845918</v>
      </c>
      <c r="AF577" s="17">
        <v>0.76470588235294112</v>
      </c>
      <c r="AG577" s="17">
        <v>-1.0000000000000004</v>
      </c>
      <c r="AH577" s="17">
        <v>-1.0000000000000004</v>
      </c>
      <c r="AI577" s="17">
        <v>0.84245446621683484</v>
      </c>
      <c r="AJ577" s="17">
        <v>0.33943183767614599</v>
      </c>
      <c r="AK577" s="17">
        <v>-3.6343390304155371E-2</v>
      </c>
      <c r="AL577" s="17">
        <v>0.14230626608076452</v>
      </c>
      <c r="AM577" s="17">
        <v>0.22813495976981521</v>
      </c>
      <c r="AN577" s="17">
        <v>1.1220582724991927E-2</v>
      </c>
      <c r="AO577" s="17">
        <v>5.5216570427246072</v>
      </c>
      <c r="AP577" s="17">
        <v>0.99204589852861935</v>
      </c>
      <c r="AQ577" s="17">
        <v>57.870354827044146</v>
      </c>
      <c r="AR577" s="17">
        <v>1.3889127880704424</v>
      </c>
      <c r="AS577" s="17">
        <v>4.1663692712051423</v>
      </c>
      <c r="AT577" s="17">
        <v>-1.0000000000000004</v>
      </c>
      <c r="AU577" s="17">
        <v>-1.0000000000000004</v>
      </c>
      <c r="AV577" s="17">
        <v>36.31989244290633</v>
      </c>
      <c r="AW577" s="17">
        <v>150.33749222525088</v>
      </c>
      <c r="AX577" s="17">
        <v>201.12976531720213</v>
      </c>
      <c r="AY577" s="17">
        <v>0.54408746326075863</v>
      </c>
      <c r="AZ577" s="17">
        <v>40.956144383678016</v>
      </c>
      <c r="BA577" s="22">
        <v>1632.4545460061274</v>
      </c>
      <c r="CU577" t="e">
        <v>#N/A</v>
      </c>
      <c r="CV577" t="e">
        <v>#N/A</v>
      </c>
    </row>
    <row r="578" spans="1:100" x14ac:dyDescent="0.25">
      <c r="A578">
        <v>1699</v>
      </c>
      <c r="B578" t="s">
        <v>1005</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1525.0124471641436</v>
      </c>
      <c r="CU578" t="e">
        <v>#N/A</v>
      </c>
      <c r="CV578" t="e">
        <v>#N/A</v>
      </c>
    </row>
    <row r="579" spans="1:100" x14ac:dyDescent="0.25">
      <c r="A579">
        <v>1700</v>
      </c>
      <c r="B579" t="s">
        <v>1006</v>
      </c>
      <c r="C579" s="22">
        <v>3</v>
      </c>
      <c r="D579" s="17">
        <v>5.2547566473439824</v>
      </c>
      <c r="E579" s="17">
        <v>-0.31343671454349059</v>
      </c>
      <c r="F579" s="17">
        <v>-1.633232604006627</v>
      </c>
      <c r="G579" s="17">
        <v>-1.7208948736874863</v>
      </c>
      <c r="H579" s="17">
        <v>0.42199430805053678</v>
      </c>
      <c r="I579" s="17">
        <v>9.0214459571226119E-2</v>
      </c>
      <c r="J579" s="17">
        <v>30.732526057305776</v>
      </c>
      <c r="K579" s="17">
        <v>0.51220876762176315</v>
      </c>
      <c r="L579" s="17">
        <v>-1.000000000000002</v>
      </c>
      <c r="M579" s="17">
        <v>-1.000000000000002</v>
      </c>
      <c r="N579" s="17">
        <v>10.244175352435256</v>
      </c>
      <c r="O579" s="17">
        <v>34.266387830962238</v>
      </c>
      <c r="P579" s="17">
        <v>-0.1066942951655678</v>
      </c>
      <c r="Q579" s="17">
        <v>-6.2073741058487597</v>
      </c>
      <c r="R579" s="17">
        <v>-2.1120703166388268</v>
      </c>
      <c r="S579" s="17">
        <v>0.33333333333333404</v>
      </c>
      <c r="T579" s="17">
        <v>0.33847226476394465</v>
      </c>
      <c r="U579" s="17">
        <v>0.34106223778539979</v>
      </c>
      <c r="V579" s="17">
        <v>0.3266920134093812</v>
      </c>
      <c r="W579" s="17">
        <v>33.094043266811859</v>
      </c>
      <c r="X579" s="17">
        <v>3.4839978620734002</v>
      </c>
      <c r="Y579" s="17">
        <v>-1.000000000000002</v>
      </c>
      <c r="Z579" s="17">
        <v>-1.000000000000002</v>
      </c>
      <c r="AA579" s="17">
        <v>81.496553049351462</v>
      </c>
      <c r="AB579" s="17">
        <v>0.45273017660609816</v>
      </c>
      <c r="AC579" s="17">
        <v>0.11677756196218358</v>
      </c>
      <c r="AD579" s="17">
        <v>0.4407838634152878</v>
      </c>
      <c r="AE579" s="17">
        <v>50.514580099178438</v>
      </c>
      <c r="AF579" s="17">
        <v>0.8</v>
      </c>
      <c r="AG579" s="17">
        <v>-1.000000000000002</v>
      </c>
      <c r="AH579" s="17">
        <v>-1.000000000000002</v>
      </c>
      <c r="AI579" s="17">
        <v>-0.12356939307496119</v>
      </c>
      <c r="AJ579" s="17">
        <v>0.3266920134093812</v>
      </c>
      <c r="AK579" s="17">
        <v>7.9459830618570773E-2</v>
      </c>
      <c r="AL579" s="17">
        <v>-2.2133682027849474E-2</v>
      </c>
      <c r="AM579" s="17">
        <v>0.13820570967176835</v>
      </c>
      <c r="AN579" s="17">
        <v>0.14533329328300049</v>
      </c>
      <c r="AO579" s="17">
        <v>3.8524418948870629</v>
      </c>
      <c r="AP579" s="17">
        <v>3.5226639219357669</v>
      </c>
      <c r="AQ579" s="17">
        <v>63.826569324117621</v>
      </c>
      <c r="AR579" s="17">
        <v>1.3395598492920593</v>
      </c>
      <c r="AS579" s="17">
        <v>3.996206629695163</v>
      </c>
      <c r="AT579" s="17">
        <v>-1.000000000000002</v>
      </c>
      <c r="AU579" s="17">
        <v>-1.000000000000002</v>
      </c>
      <c r="AV579" s="17">
        <v>-3.8329651903263136</v>
      </c>
      <c r="AW579" s="17">
        <v>119.28560480224948</v>
      </c>
      <c r="AX579" s="17">
        <v>149.48341828168847</v>
      </c>
      <c r="AY579" s="17">
        <v>0.25909287147594862</v>
      </c>
      <c r="AZ579" s="17">
        <v>32.00229751561394</v>
      </c>
      <c r="BA579" s="22">
        <v>1486.3037871316196</v>
      </c>
      <c r="CU579" t="e">
        <v>#N/A</v>
      </c>
      <c r="CV579" t="e">
        <v>#N/A</v>
      </c>
    </row>
    <row r="580" spans="1:100" x14ac:dyDescent="0.25">
      <c r="A580">
        <v>1701</v>
      </c>
      <c r="B580" t="s">
        <v>1007</v>
      </c>
      <c r="C580" s="22">
        <v>3</v>
      </c>
      <c r="D580" s="17">
        <v>5.3000357080483953</v>
      </c>
      <c r="E580" s="17">
        <v>-1.4424739161437541E-2</v>
      </c>
      <c r="F580" s="17">
        <v>-1.0010170478998384</v>
      </c>
      <c r="G580" s="17">
        <v>-1.0058252942869841</v>
      </c>
      <c r="H580" s="17">
        <v>0.37698631544430311</v>
      </c>
      <c r="I580" s="17">
        <v>0</v>
      </c>
      <c r="J580" s="17">
        <v>22.619178926658186</v>
      </c>
      <c r="K580" s="17">
        <v>0.37698631544430311</v>
      </c>
      <c r="L580" s="17">
        <v>-1.0000000000000002</v>
      </c>
      <c r="M580" s="17">
        <v>-1.0000000000000002</v>
      </c>
      <c r="N580" s="17">
        <v>7.5397263088860589</v>
      </c>
      <c r="O580" s="17">
        <v>26.913389340419595</v>
      </c>
      <c r="P580" s="17">
        <v>-0.33441782055161184</v>
      </c>
      <c r="Q580" s="17">
        <v>2.711434809291466</v>
      </c>
      <c r="R580" s="17">
        <v>0.78705049064679455</v>
      </c>
      <c r="S580" s="17">
        <v>0.33333333333333331</v>
      </c>
      <c r="T580" s="17">
        <v>0.33333333333333331</v>
      </c>
      <c r="U580" s="17">
        <v>0.26186098181529421</v>
      </c>
      <c r="V580" s="17">
        <v>-0.16341885147995508</v>
      </c>
      <c r="W580" s="17">
        <v>15.524899262308102</v>
      </c>
      <c r="X580" s="17">
        <v>0.3566111696038094</v>
      </c>
      <c r="Y580" s="17">
        <v>-1.0000000000000002</v>
      </c>
      <c r="Z580" s="17">
        <v>-1.0000000000000002</v>
      </c>
      <c r="AA580" s="17">
        <v>75.337994603769957</v>
      </c>
      <c r="AB580" s="17">
        <v>0.36206364464437912</v>
      </c>
      <c r="AC580" s="17">
        <v>0.29925129421159269</v>
      </c>
      <c r="AD580" s="17">
        <v>0.51920595816032933</v>
      </c>
      <c r="AE580" s="17">
        <v>59.026044850815097</v>
      </c>
      <c r="AF580" s="17">
        <v>0.91666666666666663</v>
      </c>
      <c r="AG580" s="17">
        <v>-1.0000000000000002</v>
      </c>
      <c r="AH580" s="17">
        <v>-1.0000000000000002</v>
      </c>
      <c r="AI580" s="17">
        <v>2.0943703174565856E-2</v>
      </c>
      <c r="AJ580" s="17">
        <v>-0.16341885147995508</v>
      </c>
      <c r="AK580" s="17">
        <v>0.28981897330997547</v>
      </c>
      <c r="AL580" s="17">
        <v>-6.2471197746651455E-2</v>
      </c>
      <c r="AM580" s="17">
        <v>1.6562076960245396E-2</v>
      </c>
      <c r="AN580" s="17">
        <v>3.9948065425559495E-2</v>
      </c>
      <c r="AO580" s="17">
        <v>1.8631467905560122</v>
      </c>
      <c r="AP580" s="17">
        <v>0.68634564690573174</v>
      </c>
      <c r="AQ580" s="17">
        <v>38.144078188966276</v>
      </c>
      <c r="AR580" s="17">
        <v>0.76510879700200563</v>
      </c>
      <c r="AS580" s="17">
        <v>0.7335974850481124</v>
      </c>
      <c r="AT580" s="17">
        <v>-1.0000000000000002</v>
      </c>
      <c r="AU580" s="17">
        <v>-1.0000000000000002</v>
      </c>
      <c r="AV580" s="17">
        <v>-0.21877480364018967</v>
      </c>
      <c r="AW580" s="17">
        <v>102.93772959109529</v>
      </c>
      <c r="AX580" s="17">
        <v>87.014718506591095</v>
      </c>
      <c r="AY580" s="17">
        <v>5.7807504857376873E-2</v>
      </c>
      <c r="AZ580" s="17">
        <v>-18.585369725908084</v>
      </c>
      <c r="BA580" s="22">
        <v>1475.2732457883221</v>
      </c>
      <c r="CU580" t="e">
        <v>#N/A</v>
      </c>
      <c r="CV580" t="e">
        <v>#N/A</v>
      </c>
    </row>
    <row r="581" spans="1:100" x14ac:dyDescent="0.25">
      <c r="A581">
        <v>1706</v>
      </c>
      <c r="B581" t="s">
        <v>1008</v>
      </c>
      <c r="C581" s="22">
        <v>3</v>
      </c>
      <c r="D581" s="17">
        <v>5.5811142354862397</v>
      </c>
      <c r="E581" s="17">
        <v>8.6522153672419555E-2</v>
      </c>
      <c r="F581" s="17">
        <v>19.459664559506372</v>
      </c>
      <c r="G581" s="17">
        <v>19.482454680064304</v>
      </c>
      <c r="H581" s="17">
        <v>-7.2934664680684991E-3</v>
      </c>
      <c r="I581" s="17">
        <v>0</v>
      </c>
      <c r="J581" s="17">
        <v>-0.43760798808411039</v>
      </c>
      <c r="K581" s="17">
        <v>-7.2934664680684991E-3</v>
      </c>
      <c r="L581" s="17">
        <v>-1.0000000000000013</v>
      </c>
      <c r="M581" s="17">
        <v>-1.0000000000000013</v>
      </c>
      <c r="N581" s="17">
        <v>-0.14586932936136954</v>
      </c>
      <c r="O581" s="17">
        <v>24.625960927466437</v>
      </c>
      <c r="P581" s="17">
        <v>-0.9490117844863436</v>
      </c>
      <c r="Q581" s="17">
        <v>42.551822015137262</v>
      </c>
      <c r="R581" s="17">
        <v>13.773228698364733</v>
      </c>
      <c r="S581" s="17">
        <v>0.3333333333333337</v>
      </c>
      <c r="T581" s="17">
        <v>8.4657874775260752E-2</v>
      </c>
      <c r="U581" s="17">
        <v>-8.1734593050155138E-3</v>
      </c>
      <c r="V581" s="17">
        <v>1.9261097065092304E-2</v>
      </c>
      <c r="W581" s="17">
        <v>17.454892493469572</v>
      </c>
      <c r="X581" s="17">
        <v>0.25948196118908151</v>
      </c>
      <c r="Y581" s="17">
        <v>-1.0000000000000013</v>
      </c>
      <c r="Z581" s="17">
        <v>-1.0000000000000013</v>
      </c>
      <c r="AA581" s="17">
        <v>67.035921657165531</v>
      </c>
      <c r="AB581" s="17">
        <v>3.8534698137704188E-2</v>
      </c>
      <c r="AC581" s="17">
        <v>0.45659993734580073</v>
      </c>
      <c r="AD581" s="17">
        <v>0.2210213738231204</v>
      </c>
      <c r="AE581" s="17">
        <v>35.807800465331269</v>
      </c>
      <c r="AF581" s="17">
        <v>0.66666666666666663</v>
      </c>
      <c r="AG581" s="17">
        <v>-1.0000000000000013</v>
      </c>
      <c r="AH581" s="17">
        <v>-1.0000000000000013</v>
      </c>
      <c r="AI581" s="17">
        <v>0.510904723083768</v>
      </c>
      <c r="AJ581" s="17">
        <v>1.9261097065092304E-2</v>
      </c>
      <c r="AK581" s="17">
        <v>-3.4165233478556843E-2</v>
      </c>
      <c r="AL581" s="17">
        <v>-0.13678760036074211</v>
      </c>
      <c r="AM581" s="17">
        <v>-4.8524818185352987E-2</v>
      </c>
      <c r="AN581" s="17">
        <v>-9.1817659726446496E-2</v>
      </c>
      <c r="AO581" s="17">
        <v>-1.3839466220266092</v>
      </c>
      <c r="AP581" s="17">
        <v>-2.9793794949648724</v>
      </c>
      <c r="AQ581" s="17">
        <v>17.01728450538549</v>
      </c>
      <c r="AR581" s="17">
        <v>0.42907884586867145</v>
      </c>
      <c r="AS581" s="17">
        <v>0.2521884947210134</v>
      </c>
      <c r="AT581" s="17">
        <v>-1.0000000000000013</v>
      </c>
      <c r="AU581" s="17">
        <v>-1.0000000000000013</v>
      </c>
      <c r="AV581" s="17">
        <v>33.255683378429033</v>
      </c>
      <c r="AW581" s="17">
        <v>88.682503089667051</v>
      </c>
      <c r="AX581" s="17">
        <v>100.82670725785165</v>
      </c>
      <c r="AY581" s="17">
        <v>0.48267981976598429</v>
      </c>
      <c r="AZ581" s="17">
        <v>53.251002804994428</v>
      </c>
      <c r="BA581" s="22">
        <v>1585.1390438233047</v>
      </c>
      <c r="CU581" t="e">
        <v>#N/A</v>
      </c>
      <c r="CV581" t="e">
        <v>#N/A</v>
      </c>
    </row>
    <row r="582" spans="1:100" x14ac:dyDescent="0.25">
      <c r="A582">
        <v>1708</v>
      </c>
      <c r="B582" t="s">
        <v>1009</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1473.8691045578721</v>
      </c>
      <c r="CU582" t="e">
        <v>#N/A</v>
      </c>
      <c r="CV582" t="e">
        <v>#N/A</v>
      </c>
    </row>
    <row r="583" spans="1:100" x14ac:dyDescent="0.25">
      <c r="A583">
        <v>1710</v>
      </c>
      <c r="B583" t="s">
        <v>1010</v>
      </c>
      <c r="C583" s="22">
        <v>3</v>
      </c>
      <c r="D583" s="17">
        <v>5.4430791993520682</v>
      </c>
      <c r="E583" s="17">
        <v>0</v>
      </c>
      <c r="F583" s="17">
        <v>1.6274882900711691</v>
      </c>
      <c r="G583" s="17">
        <v>1.6274882900711691</v>
      </c>
      <c r="H583" s="17">
        <v>5.7123357929355578E-2</v>
      </c>
      <c r="I583" s="17">
        <v>0</v>
      </c>
      <c r="J583" s="17">
        <v>3.427401475761334</v>
      </c>
      <c r="K583" s="17">
        <v>5.7123357929355578E-2</v>
      </c>
      <c r="L583" s="17">
        <v>-1.0000000000000007</v>
      </c>
      <c r="M583" s="17">
        <v>-1.0000000000000007</v>
      </c>
      <c r="N583" s="17">
        <v>1.1424671585871105</v>
      </c>
      <c r="O583" s="17">
        <v>10.497968965184567</v>
      </c>
      <c r="P583" s="17">
        <v>0.46061612787526579</v>
      </c>
      <c r="Q583" s="17">
        <v>3.3135182122097637</v>
      </c>
      <c r="R583" s="17">
        <v>1.0895118927017893</v>
      </c>
      <c r="S583" s="17">
        <v>0.34467042749317744</v>
      </c>
      <c r="T583" s="17">
        <v>0.39693332164003098</v>
      </c>
      <c r="U583" s="17">
        <v>0.56713454858875423</v>
      </c>
      <c r="V583" s="17">
        <v>0.24293979949808364</v>
      </c>
      <c r="W583" s="17">
        <v>59.782189571627647</v>
      </c>
      <c r="X583" s="17">
        <v>4.4742573708540698</v>
      </c>
      <c r="Y583" s="17">
        <v>-1.0000000000000007</v>
      </c>
      <c r="Z583" s="17">
        <v>-1.0000000000000007</v>
      </c>
      <c r="AA583" s="17">
        <v>94.37947293383283</v>
      </c>
      <c r="AB583" s="17">
        <v>0.41024620190191891</v>
      </c>
      <c r="AC583" s="17">
        <v>0.2362250346603654</v>
      </c>
      <c r="AD583" s="17">
        <v>2.3684192827783494E-2</v>
      </c>
      <c r="AE583" s="17">
        <v>33.507771469503389</v>
      </c>
      <c r="AF583" s="17">
        <v>0.7857142857142857</v>
      </c>
      <c r="AG583" s="17">
        <v>-1.0000000000000007</v>
      </c>
      <c r="AH583" s="17">
        <v>-1.0000000000000007</v>
      </c>
      <c r="AI583" s="17">
        <v>0</v>
      </c>
      <c r="AJ583" s="17">
        <v>0.24293979949808364</v>
      </c>
      <c r="AK583" s="17">
        <v>-1.0027146623791774E-2</v>
      </c>
      <c r="AL583" s="17">
        <v>-4.0891462072256121E-2</v>
      </c>
      <c r="AM583" s="17">
        <v>1.0178022437127037</v>
      </c>
      <c r="AN583" s="17">
        <v>0.74084010748416751</v>
      </c>
      <c r="AO583" s="17">
        <v>25.394920359698624</v>
      </c>
      <c r="AP583" s="17">
        <v>18.316545376742909</v>
      </c>
      <c r="AQ583" s="17">
        <v>63.209591047388948</v>
      </c>
      <c r="AR583" s="17">
        <v>1.5516780972200468</v>
      </c>
      <c r="AS583" s="17">
        <v>4.5313807287834269</v>
      </c>
      <c r="AT583" s="17">
        <v>-1.0000000000000007</v>
      </c>
      <c r="AU583" s="17">
        <v>-1.0000000000000007</v>
      </c>
      <c r="AV583" s="17">
        <v>2.7170001827729586</v>
      </c>
      <c r="AW583" s="17">
        <v>123.19398727576029</v>
      </c>
      <c r="AX583" s="17">
        <v>147.48796722556861</v>
      </c>
      <c r="AY583" s="17">
        <v>0.35222190534742964</v>
      </c>
      <c r="AZ583" s="17">
        <v>73.651806079889795</v>
      </c>
      <c r="BA583" s="22">
        <v>1585.8583671088072</v>
      </c>
      <c r="CU583" t="e">
        <v>#N/A</v>
      </c>
      <c r="CV583" t="e">
        <v>#N/A</v>
      </c>
    </row>
    <row r="584" spans="1:100" x14ac:dyDescent="0.25">
      <c r="A584">
        <v>1711</v>
      </c>
      <c r="B584" t="s">
        <v>1011</v>
      </c>
      <c r="C584" s="22">
        <v>3</v>
      </c>
      <c r="D584" s="17">
        <v>5.0602183777042526</v>
      </c>
      <c r="E584" s="17">
        <v>1.5779967869685437E-2</v>
      </c>
      <c r="F584" s="17">
        <v>-8.7663636522219868E-2</v>
      </c>
      <c r="G584" s="17">
        <v>-8.2744093955998355E-2</v>
      </c>
      <c r="H584" s="17">
        <v>0.11774197860078459</v>
      </c>
      <c r="I584" s="17">
        <v>-1.8092131374563281E-2</v>
      </c>
      <c r="J584" s="17">
        <v>5.9789908335732731</v>
      </c>
      <c r="K584" s="17">
        <v>9.9649847226221319E-2</v>
      </c>
      <c r="L584" s="17">
        <v>-0.99999999999999878</v>
      </c>
      <c r="M584" s="17">
        <v>-0.99999999999999878</v>
      </c>
      <c r="N584" s="17">
        <v>1.9929969445244264</v>
      </c>
      <c r="O584" s="17">
        <v>10.956465117321533</v>
      </c>
      <c r="P584" s="17">
        <v>-0.52472855707277066</v>
      </c>
      <c r="Q584" s="17">
        <v>1.3160174543070222</v>
      </c>
      <c r="R584" s="17">
        <v>0.3586879316713692</v>
      </c>
      <c r="S584" s="17">
        <v>0.33333333333333315</v>
      </c>
      <c r="T584" s="17">
        <v>0.33333333333333315</v>
      </c>
      <c r="U584" s="17">
        <v>0.25465111477507307</v>
      </c>
      <c r="V584" s="17">
        <v>-6.6262900719011517E-2</v>
      </c>
      <c r="W584" s="17">
        <v>30.216201339860248</v>
      </c>
      <c r="X584" s="17">
        <v>1.1880438742266664</v>
      </c>
      <c r="Y584" s="17">
        <v>-0.99999999999999878</v>
      </c>
      <c r="Z584" s="17">
        <v>-0.99999999999999878</v>
      </c>
      <c r="AA584" s="17">
        <v>62.282878233166507</v>
      </c>
      <c r="AB584" s="17">
        <v>0.10393321152455297</v>
      </c>
      <c r="AC584" s="17">
        <v>0.19767478061185681</v>
      </c>
      <c r="AD584" s="17">
        <v>0.3325517870962888</v>
      </c>
      <c r="AE584" s="17">
        <v>31.707988961634932</v>
      </c>
      <c r="AF584" s="17">
        <v>0.83333333333333337</v>
      </c>
      <c r="AG584" s="17">
        <v>-0.99999999999999878</v>
      </c>
      <c r="AH584" s="17">
        <v>-0.99999999999999878</v>
      </c>
      <c r="AI584" s="17">
        <v>-5.239457246906133E-3</v>
      </c>
      <c r="AJ584" s="17">
        <v>-6.6262900719011517E-2</v>
      </c>
      <c r="AK584" s="17">
        <v>0.11299717361231111</v>
      </c>
      <c r="AL584" s="17">
        <v>0.17457553542333842</v>
      </c>
      <c r="AM584" s="17">
        <v>0.12346304645186382</v>
      </c>
      <c r="AN584" s="17">
        <v>0.41210409271538967</v>
      </c>
      <c r="AO584" s="17">
        <v>3.6515620293581508</v>
      </c>
      <c r="AP584" s="17">
        <v>11.175479995001433</v>
      </c>
      <c r="AQ584" s="17">
        <v>36.195192173433497</v>
      </c>
      <c r="AR584" s="17">
        <v>0.85505488072272706</v>
      </c>
      <c r="AS584" s="17">
        <v>1.287693721452887</v>
      </c>
      <c r="AT584" s="17">
        <v>-0.99999999999999878</v>
      </c>
      <c r="AU584" s="17">
        <v>-0.99999999999999878</v>
      </c>
      <c r="AV584" s="17">
        <v>0.2759438377153709</v>
      </c>
      <c r="AW584" s="17">
        <v>84.414823345489495</v>
      </c>
      <c r="AX584" s="17">
        <v>77.683744128650233</v>
      </c>
      <c r="AY584" s="17">
        <v>0.100660080741756</v>
      </c>
      <c r="AZ584" s="17">
        <v>-20.419446250096772</v>
      </c>
      <c r="BA584" s="22">
        <v>1478.3269993063391</v>
      </c>
      <c r="CU584" t="e">
        <v>#N/A</v>
      </c>
      <c r="CV584" t="e">
        <v>#N/A</v>
      </c>
    </row>
    <row r="585" spans="1:100" x14ac:dyDescent="0.25">
      <c r="A585">
        <v>1712</v>
      </c>
      <c r="B585" t="s">
        <v>1012</v>
      </c>
      <c r="C585" s="22">
        <v>3</v>
      </c>
      <c r="D585" s="17">
        <v>5.059749922218499</v>
      </c>
      <c r="E585" s="17">
        <v>0</v>
      </c>
      <c r="F585" s="17">
        <v>5.931954189614258E-2</v>
      </c>
      <c r="G585" s="17">
        <v>5.931954189614258E-2</v>
      </c>
      <c r="H585" s="17">
        <v>0.29739708832793055</v>
      </c>
      <c r="I585" s="17">
        <v>-2.4405812130861196E-2</v>
      </c>
      <c r="J585" s="17">
        <v>16.379476571824156</v>
      </c>
      <c r="K585" s="17">
        <v>0.27299127619706942</v>
      </c>
      <c r="L585" s="17">
        <v>-1.000000000000002</v>
      </c>
      <c r="M585" s="17">
        <v>-1.000000000000002</v>
      </c>
      <c r="N585" s="17">
        <v>5.4598255239413866</v>
      </c>
      <c r="O585" s="17">
        <v>21.498546035938801</v>
      </c>
      <c r="P585" s="17">
        <v>3.1421999862641478E-2</v>
      </c>
      <c r="Q585" s="17">
        <v>-1.102567091748561</v>
      </c>
      <c r="R585" s="17">
        <v>-0.24090426586531397</v>
      </c>
      <c r="S585" s="17">
        <v>0.3333333333333337</v>
      </c>
      <c r="T585" s="17">
        <v>0.3333333333333337</v>
      </c>
      <c r="U585" s="17">
        <v>0.34781045327905402</v>
      </c>
      <c r="V585" s="17">
        <v>2.5627203272127537E-2</v>
      </c>
      <c r="W585" s="17">
        <v>30.684521880831188</v>
      </c>
      <c r="X585" s="17">
        <v>1.9386804232185813</v>
      </c>
      <c r="Y585" s="17">
        <v>-1.000000000000002</v>
      </c>
      <c r="Z585" s="17">
        <v>-1.000000000000002</v>
      </c>
      <c r="AA585" s="17">
        <v>68.454572681013957</v>
      </c>
      <c r="AB585" s="17">
        <v>0.39486941790437524</v>
      </c>
      <c r="AC585" s="17">
        <v>0.26904067247319668</v>
      </c>
      <c r="AD585" s="17">
        <v>9.6309010943389256E-2</v>
      </c>
      <c r="AE585" s="17">
        <v>38.010955066048069</v>
      </c>
      <c r="AF585" s="17">
        <v>0.75</v>
      </c>
      <c r="AG585" s="17">
        <v>-1.000000000000002</v>
      </c>
      <c r="AH585" s="17">
        <v>-1.000000000000002</v>
      </c>
      <c r="AI585" s="17">
        <v>2.3217323401673432E-2</v>
      </c>
      <c r="AJ585" s="17">
        <v>2.5627203272127537E-2</v>
      </c>
      <c r="AK585" s="17">
        <v>0.17322461827042671</v>
      </c>
      <c r="AL585" s="17">
        <v>-4.2114936989309557E-2</v>
      </c>
      <c r="AM585" s="17">
        <v>-0.11460348570528707</v>
      </c>
      <c r="AN585" s="17">
        <v>5.2031368036986547E-2</v>
      </c>
      <c r="AO585" s="17">
        <v>-1.9989640512800424</v>
      </c>
      <c r="AP585" s="17">
        <v>1.0902095159781171</v>
      </c>
      <c r="AQ585" s="17">
        <v>47.063998452655397</v>
      </c>
      <c r="AR585" s="17">
        <v>1.0401043232178495</v>
      </c>
      <c r="AS585" s="17">
        <v>2.2116716994156493</v>
      </c>
      <c r="AT585" s="17">
        <v>-1.000000000000002</v>
      </c>
      <c r="AU585" s="17">
        <v>-1.000000000000002</v>
      </c>
      <c r="AV585" s="17">
        <v>-0.18158472396917033</v>
      </c>
      <c r="AW585" s="17">
        <v>91.043328232930946</v>
      </c>
      <c r="AX585" s="17">
        <v>94.070395028177032</v>
      </c>
      <c r="AY585" s="17">
        <v>0.1666345120210897</v>
      </c>
      <c r="AZ585" s="17">
        <v>-12.954095752267515</v>
      </c>
      <c r="BA585" s="22">
        <v>1491.375200395795</v>
      </c>
      <c r="CU585" t="e">
        <v>#N/A</v>
      </c>
      <c r="CV585" t="e">
        <v>#N/A</v>
      </c>
    </row>
    <row r="586" spans="1:100" x14ac:dyDescent="0.25">
      <c r="A586">
        <v>1714</v>
      </c>
      <c r="B586" t="s">
        <v>1013</v>
      </c>
      <c r="C586" s="22">
        <v>3</v>
      </c>
      <c r="D586" s="17">
        <v>5.1123042436292847</v>
      </c>
      <c r="E586" s="17">
        <v>0.21847984537666107</v>
      </c>
      <c r="F586" s="17">
        <v>0.55693092408908651</v>
      </c>
      <c r="G586" s="17">
        <v>0.64688811744344843</v>
      </c>
      <c r="H586" s="17">
        <v>0.35084867497237798</v>
      </c>
      <c r="I586" s="17">
        <v>0</v>
      </c>
      <c r="J586" s="17">
        <v>21.050920498342688</v>
      </c>
      <c r="K586" s="17">
        <v>0.35084867497237798</v>
      </c>
      <c r="L586" s="17">
        <v>-1.0000000000000013</v>
      </c>
      <c r="M586" s="17">
        <v>-1.0000000000000013</v>
      </c>
      <c r="N586" s="17">
        <v>7.0169734994475608</v>
      </c>
      <c r="O586" s="17">
        <v>26.810112859415412</v>
      </c>
      <c r="P586" s="17">
        <v>-2.0987395511278319</v>
      </c>
      <c r="Q586" s="17">
        <v>0.52651081110147691</v>
      </c>
      <c r="R586" s="17">
        <v>-0.10914563962916388</v>
      </c>
      <c r="S586" s="17">
        <v>0.33333333333333381</v>
      </c>
      <c r="T586" s="17">
        <v>0.37706054664490835</v>
      </c>
      <c r="U586" s="17">
        <v>0.32707250900966206</v>
      </c>
      <c r="V586" s="17">
        <v>-6.3965198949965385E-2</v>
      </c>
      <c r="W586" s="17">
        <v>24.906100602622441</v>
      </c>
      <c r="X586" s="17">
        <v>1.3277712606562959</v>
      </c>
      <c r="Y586" s="17">
        <v>-1.0000000000000013</v>
      </c>
      <c r="Z586" s="17">
        <v>-1.0000000000000013</v>
      </c>
      <c r="AA586" s="17">
        <v>39.115286319113331</v>
      </c>
      <c r="AB586" s="17">
        <v>8.909715759645323E-2</v>
      </c>
      <c r="AC586" s="17">
        <v>0.21370362535106921</v>
      </c>
      <c r="AD586" s="17">
        <v>-1.6434155825122001E-2</v>
      </c>
      <c r="AE586" s="17">
        <v>14.318331356120035</v>
      </c>
      <c r="AF586" s="17">
        <v>0.75</v>
      </c>
      <c r="AG586" s="17">
        <v>-1.0000000000000013</v>
      </c>
      <c r="AH586" s="17">
        <v>-1.0000000000000013</v>
      </c>
      <c r="AI586" s="17">
        <v>0</v>
      </c>
      <c r="AJ586" s="17">
        <v>-6.3965198949965385E-2</v>
      </c>
      <c r="AK586" s="17">
        <v>-9.8664535399126618E-2</v>
      </c>
      <c r="AL586" s="17">
        <v>8.7888865218388665E-3</v>
      </c>
      <c r="AM586" s="17">
        <v>0.13101090571315582</v>
      </c>
      <c r="AN586" s="17">
        <v>0.62861230577120453</v>
      </c>
      <c r="AO586" s="17">
        <v>2.7819499658332618</v>
      </c>
      <c r="AP586" s="17">
        <v>15.759252076889309</v>
      </c>
      <c r="AQ586" s="17">
        <v>45.957021100965093</v>
      </c>
      <c r="AR586" s="17">
        <v>0.97350119003793945</v>
      </c>
      <c r="AS586" s="17">
        <v>1.6786199356286744</v>
      </c>
      <c r="AT586" s="17">
        <v>-1.0000000000000013</v>
      </c>
      <c r="AU586" s="17">
        <v>-1.0000000000000013</v>
      </c>
      <c r="AV586" s="17">
        <v>0.53774247781428408</v>
      </c>
      <c r="AW586" s="17">
        <v>81.684651255418061</v>
      </c>
      <c r="AX586" s="17">
        <v>75.288131360421545</v>
      </c>
      <c r="AY586" s="17">
        <v>0.49140834094882646</v>
      </c>
      <c r="AZ586" s="17">
        <v>24.263773220389037</v>
      </c>
      <c r="BA586" s="22">
        <v>1494.6738570690845</v>
      </c>
      <c r="CU586" t="e">
        <v>#N/A</v>
      </c>
      <c r="CV586" t="e">
        <v>#N/A</v>
      </c>
    </row>
    <row r="587" spans="1:100" x14ac:dyDescent="0.25">
      <c r="A587">
        <v>1716</v>
      </c>
      <c r="B587" t="s">
        <v>1014</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1015</v>
      </c>
      <c r="C588" s="22">
        <v>3</v>
      </c>
      <c r="D588" s="17">
        <v>4.688658906401189</v>
      </c>
      <c r="E588" s="17">
        <v>0.3128612510134704</v>
      </c>
      <c r="F588" s="17">
        <v>3.2396572887223813</v>
      </c>
      <c r="G588" s="17">
        <v>3.3204842861969119</v>
      </c>
      <c r="H588" s="17">
        <v>0.18008192735897696</v>
      </c>
      <c r="I588" s="17">
        <v>7.7107980406132762E-3</v>
      </c>
      <c r="J588" s="17">
        <v>11.267563523975426</v>
      </c>
      <c r="K588" s="17">
        <v>0.18779272539959027</v>
      </c>
      <c r="L588" s="17">
        <v>-0.99999999999999856</v>
      </c>
      <c r="M588" s="17">
        <v>-0.99999999999999856</v>
      </c>
      <c r="N588" s="17">
        <v>3.7558545079918071</v>
      </c>
      <c r="O588" s="17">
        <v>19.276706716573528</v>
      </c>
      <c r="P588" s="17">
        <v>-0.41109745525886182</v>
      </c>
      <c r="Q588" s="17">
        <v>0.53080354391248419</v>
      </c>
      <c r="R588" s="17">
        <v>0.20120034579145968</v>
      </c>
      <c r="S588" s="17">
        <v>0.33333333333333298</v>
      </c>
      <c r="T588" s="17">
        <v>0.33333333333333298</v>
      </c>
      <c r="U588" s="17">
        <v>0.33323662751695515</v>
      </c>
      <c r="V588" s="17">
        <v>0.18824796840942237</v>
      </c>
      <c r="W588" s="17">
        <v>40.014341487738115</v>
      </c>
      <c r="X588" s="17">
        <v>2.9413082617914323</v>
      </c>
      <c r="Y588" s="17">
        <v>-0.99999999999999856</v>
      </c>
      <c r="Z588" s="17">
        <v>-0.99999999999999856</v>
      </c>
      <c r="AA588" s="17">
        <v>75.467805528959374</v>
      </c>
      <c r="AB588" s="17">
        <v>0.23950024834224651</v>
      </c>
      <c r="AC588" s="17">
        <v>0.23771070538286912</v>
      </c>
      <c r="AD588" s="17">
        <v>0.22783432018348015</v>
      </c>
      <c r="AE588" s="17">
        <v>35.252263695429782</v>
      </c>
      <c r="AF588" s="17">
        <v>0.7142857142857143</v>
      </c>
      <c r="AG588" s="17">
        <v>-0.99999999999999856</v>
      </c>
      <c r="AH588" s="17">
        <v>-0.99999999999999856</v>
      </c>
      <c r="AI588" s="17">
        <v>1.6412463196611225E-3</v>
      </c>
      <c r="AJ588" s="17">
        <v>0.18824796840942237</v>
      </c>
      <c r="AK588" s="17">
        <v>0.11662231152182426</v>
      </c>
      <c r="AL588" s="17">
        <v>9.3542225214497524E-2</v>
      </c>
      <c r="AM588" s="17">
        <v>-0.12480603043147155</v>
      </c>
      <c r="AN588" s="17">
        <v>6.1232510735074124E-2</v>
      </c>
      <c r="AO588" s="17">
        <v>-2.5370392031776681</v>
      </c>
      <c r="AP588" s="17">
        <v>1.9985238944493406</v>
      </c>
      <c r="AQ588" s="17">
        <v>51.28190501171359</v>
      </c>
      <c r="AR588" s="17">
        <v>1.1881512625930437</v>
      </c>
      <c r="AS588" s="17">
        <v>3.1291009871910234</v>
      </c>
      <c r="AT588" s="17">
        <v>-0.99999999999999856</v>
      </c>
      <c r="AU588" s="17">
        <v>-0.99999999999999856</v>
      </c>
      <c r="AV588" s="17">
        <v>3.5216846319883723</v>
      </c>
      <c r="AW588" s="17">
        <v>96.743036139982237</v>
      </c>
      <c r="AX588" s="17">
        <v>115.60065790731777</v>
      </c>
      <c r="AY588" s="17">
        <v>7.4838920226847461E-2</v>
      </c>
      <c r="AZ588" s="17">
        <v>-10.034727176649938</v>
      </c>
      <c r="BA588" s="22">
        <v>1530.9621601331844</v>
      </c>
      <c r="CU588" t="e">
        <v>#N/A</v>
      </c>
      <c r="CV588" t="e">
        <v>#N/A</v>
      </c>
    </row>
    <row r="589" spans="1:100" x14ac:dyDescent="0.25">
      <c r="A589">
        <v>1719</v>
      </c>
      <c r="B589" t="s">
        <v>1016</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1017</v>
      </c>
      <c r="C590" s="22">
        <v>3</v>
      </c>
      <c r="D590" s="17">
        <v>4.3646789813177271</v>
      </c>
      <c r="E590" s="17">
        <v>0</v>
      </c>
      <c r="F590" s="17">
        <v>0.36642737390286495</v>
      </c>
      <c r="G590" s="17">
        <v>0.36642737390286495</v>
      </c>
      <c r="H590" s="17">
        <v>0.35465648773630964</v>
      </c>
      <c r="I590" s="17">
        <v>-7.3720298298067376E-3</v>
      </c>
      <c r="J590" s="17">
        <v>20.837067474390167</v>
      </c>
      <c r="K590" s="17">
        <v>0.34728445790650297</v>
      </c>
      <c r="L590" s="17">
        <v>-1.0000000000000009</v>
      </c>
      <c r="M590" s="17">
        <v>-1.0000000000000009</v>
      </c>
      <c r="N590" s="17">
        <v>6.9456891581300502</v>
      </c>
      <c r="O590" s="17">
        <v>25.568173829610764</v>
      </c>
      <c r="P590" s="17">
        <v>-8.0826765034569439E-2</v>
      </c>
      <c r="Q590" s="17">
        <v>4.1545404925872402</v>
      </c>
      <c r="R590" s="17">
        <v>1.1619974161650004</v>
      </c>
      <c r="S590" s="17">
        <v>0.3333333333333337</v>
      </c>
      <c r="T590" s="17">
        <v>0.3333333333333337</v>
      </c>
      <c r="U590" s="17">
        <v>0.3752332371624264</v>
      </c>
      <c r="V590" s="17">
        <v>0.43578712733299202</v>
      </c>
      <c r="W590" s="17">
        <v>45.216102930223343</v>
      </c>
      <c r="X590" s="17">
        <v>4.4350379214078233</v>
      </c>
      <c r="Y590" s="17">
        <v>-1.0000000000000009</v>
      </c>
      <c r="Z590" s="17">
        <v>-1.0000000000000009</v>
      </c>
      <c r="AA590" s="17">
        <v>89.661065832311195</v>
      </c>
      <c r="AB590" s="17">
        <v>0.30595008821988717</v>
      </c>
      <c r="AC590" s="17">
        <v>0.44763293008766591</v>
      </c>
      <c r="AD590" s="17">
        <v>0.11207629141090442</v>
      </c>
      <c r="AE590" s="17">
        <v>43.282965485922887</v>
      </c>
      <c r="AF590" s="17">
        <v>0.65</v>
      </c>
      <c r="AG590" s="17">
        <v>-1.0000000000000009</v>
      </c>
      <c r="AH590" s="17">
        <v>-1.0000000000000009</v>
      </c>
      <c r="AI590" s="17">
        <v>0</v>
      </c>
      <c r="AJ590" s="17">
        <v>0.43578712733299202</v>
      </c>
      <c r="AK590" s="17">
        <v>0.2222789008303527</v>
      </c>
      <c r="AL590" s="17">
        <v>9.5251557616344698E-2</v>
      </c>
      <c r="AM590" s="17">
        <v>-7.7132785773242424E-2</v>
      </c>
      <c r="AN590" s="17">
        <v>0.11688987449290564</v>
      </c>
      <c r="AO590" s="17">
        <v>-0.81692514017929663</v>
      </c>
      <c r="AP590" s="17">
        <v>3.3985046504043646</v>
      </c>
      <c r="AQ590" s="17">
        <v>66.05317040461351</v>
      </c>
      <c r="AR590" s="17">
        <v>1.4776870311620867</v>
      </c>
      <c r="AS590" s="17">
        <v>4.7823223793143264</v>
      </c>
      <c r="AT590" s="17">
        <v>-1.0000000000000009</v>
      </c>
      <c r="AU590" s="17">
        <v>-1.0000000000000009</v>
      </c>
      <c r="AV590" s="17">
        <v>1.5284247900678651</v>
      </c>
      <c r="AW590" s="17">
        <v>118.62774431232634</v>
      </c>
      <c r="AX590" s="17">
        <v>162.20645704562563</v>
      </c>
      <c r="AY590" s="17">
        <v>0.20428710262186012</v>
      </c>
      <c r="AZ590" s="17">
        <v>16.277048482841131</v>
      </c>
      <c r="BA590" s="22">
        <v>1529.0457361568131</v>
      </c>
      <c r="CU590" t="e">
        <v>#N/A</v>
      </c>
      <c r="CV590" t="e">
        <v>#N/A</v>
      </c>
    </row>
    <row r="591" spans="1:100" x14ac:dyDescent="0.25">
      <c r="A591">
        <v>1721</v>
      </c>
      <c r="B591" t="s">
        <v>1018</v>
      </c>
      <c r="C591" s="22">
        <v>3</v>
      </c>
      <c r="D591" s="17">
        <v>3.9092794187257383</v>
      </c>
      <c r="E591" s="17">
        <v>8.7193806425393497E-2</v>
      </c>
      <c r="F591" s="17">
        <v>0.81423964647073976</v>
      </c>
      <c r="G591" s="17">
        <v>0.84763554554710252</v>
      </c>
      <c r="H591" s="17">
        <v>0.29969271956131766</v>
      </c>
      <c r="I591" s="17">
        <v>0</v>
      </c>
      <c r="J591" s="17">
        <v>17.98156317367906</v>
      </c>
      <c r="K591" s="17">
        <v>0.29969271956131766</v>
      </c>
      <c r="L591" s="17">
        <v>-0.99999999999999978</v>
      </c>
      <c r="M591" s="17">
        <v>-0.99999999999999978</v>
      </c>
      <c r="N591" s="17">
        <v>5.9938543912263524</v>
      </c>
      <c r="O591" s="17">
        <v>22.738478137951919</v>
      </c>
      <c r="P591" s="17">
        <v>0.28639754126336842</v>
      </c>
      <c r="Q591" s="17">
        <v>3.7705624076159356</v>
      </c>
      <c r="R591" s="17">
        <v>1.3037408916965716</v>
      </c>
      <c r="S591" s="17">
        <v>0.33333333333333326</v>
      </c>
      <c r="T591" s="17">
        <v>0.33333333333333326</v>
      </c>
      <c r="U591" s="17">
        <v>0.34614535539971492</v>
      </c>
      <c r="V591" s="17">
        <v>-8.444531136489844E-2</v>
      </c>
      <c r="W591" s="17">
        <v>25.14695964560665</v>
      </c>
      <c r="X591" s="17">
        <v>1.2448835005148187</v>
      </c>
      <c r="Y591" s="17">
        <v>-0.99999999999999978</v>
      </c>
      <c r="Z591" s="17">
        <v>-0.99999999999999978</v>
      </c>
      <c r="AA591" s="17">
        <v>66.138351723174665</v>
      </c>
      <c r="AB591" s="17">
        <v>0.43766117937772075</v>
      </c>
      <c r="AC591" s="17">
        <v>0.12001538863655674</v>
      </c>
      <c r="AD591" s="17">
        <v>0.23607645570315153</v>
      </c>
      <c r="AE591" s="17">
        <v>39.687651185871466</v>
      </c>
      <c r="AF591" s="17">
        <v>0.75</v>
      </c>
      <c r="AG591" s="17">
        <v>-0.99999999999999978</v>
      </c>
      <c r="AH591" s="17">
        <v>-0.99999999999999978</v>
      </c>
      <c r="AI591" s="17">
        <v>5.3687254229591461E-2</v>
      </c>
      <c r="AJ591" s="17">
        <v>-8.444531136489844E-2</v>
      </c>
      <c r="AK591" s="17">
        <v>-4.8584763539913922E-2</v>
      </c>
      <c r="AL591" s="17">
        <v>-6.386485243673988E-2</v>
      </c>
      <c r="AM591" s="17">
        <v>3.0028761790077607E-3</v>
      </c>
      <c r="AN591" s="17">
        <v>2.0989106416080171E-2</v>
      </c>
      <c r="AO591" s="17">
        <v>-0.1678519132243749</v>
      </c>
      <c r="AP591" s="17">
        <v>0.2054033982183045</v>
      </c>
      <c r="AQ591" s="17">
        <v>43.128522819285692</v>
      </c>
      <c r="AR591" s="17">
        <v>0.92836671070148336</v>
      </c>
      <c r="AS591" s="17">
        <v>1.5445762200761353</v>
      </c>
      <c r="AT591" s="17">
        <v>-0.99999999999999978</v>
      </c>
      <c r="AU591" s="17">
        <v>-0.99999999999999978</v>
      </c>
      <c r="AV591" s="17">
        <v>2.1513764372436741</v>
      </c>
      <c r="AW591" s="17">
        <v>89.082233259344818</v>
      </c>
      <c r="AX591" s="17">
        <v>81.711447207446838</v>
      </c>
      <c r="AY591" s="17">
        <v>8.2738593422241602E-2</v>
      </c>
      <c r="AZ591" s="17">
        <v>-22.401463891450874</v>
      </c>
      <c r="BA591" s="22">
        <v>1500.3160358964142</v>
      </c>
      <c r="CU591" t="e">
        <v>#N/A</v>
      </c>
      <c r="CV591" t="e">
        <v>#N/A</v>
      </c>
    </row>
    <row r="592" spans="1:100" x14ac:dyDescent="0.25">
      <c r="A592">
        <v>1723</v>
      </c>
      <c r="B592" t="s">
        <v>1019</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1447.8647016792386</v>
      </c>
      <c r="CU592" t="e">
        <v>#N/A</v>
      </c>
      <c r="CV592" t="e">
        <v>#N/A</v>
      </c>
    </row>
    <row r="593" spans="1:100" x14ac:dyDescent="0.25">
      <c r="A593">
        <v>1726</v>
      </c>
      <c r="B593" t="s">
        <v>1020</v>
      </c>
      <c r="C593" s="22">
        <v>3</v>
      </c>
      <c r="D593" s="17">
        <v>2.7366431195335927</v>
      </c>
      <c r="E593" s="17">
        <v>0</v>
      </c>
      <c r="F593" s="17">
        <v>-1.5773997781985043</v>
      </c>
      <c r="G593" s="17">
        <v>-1.5773997781985043</v>
      </c>
      <c r="H593" s="17">
        <v>0.59606335915099606</v>
      </c>
      <c r="I593" s="17">
        <v>0</v>
      </c>
      <c r="J593" s="17">
        <v>35.763801549059757</v>
      </c>
      <c r="K593" s="17">
        <v>0.59606335915099606</v>
      </c>
      <c r="L593" s="17">
        <v>-1.0000000000000007</v>
      </c>
      <c r="M593" s="17">
        <v>-1.0000000000000007</v>
      </c>
      <c r="N593" s="17">
        <v>11.921267183019909</v>
      </c>
      <c r="O593" s="17">
        <v>36.923044890394863</v>
      </c>
      <c r="P593" s="17">
        <v>-1.0566869757736788</v>
      </c>
      <c r="Q593" s="17">
        <v>-3.4368359830654027</v>
      </c>
      <c r="R593" s="17">
        <v>-1.3231667295155412</v>
      </c>
      <c r="S593" s="17">
        <v>0.33333333333333348</v>
      </c>
      <c r="T593" s="17">
        <v>0.38260522935981162</v>
      </c>
      <c r="U593" s="17">
        <v>0.52056302398214005</v>
      </c>
      <c r="V593" s="17">
        <v>5.8128971190266172E-2</v>
      </c>
      <c r="W593" s="17">
        <v>27.942687948582208</v>
      </c>
      <c r="X593" s="17">
        <v>2.5849912607302463</v>
      </c>
      <c r="Y593" s="17">
        <v>-1.0000000000000007</v>
      </c>
      <c r="Z593" s="17">
        <v>-1.0000000000000007</v>
      </c>
      <c r="AA593" s="17">
        <v>62.450850139745206</v>
      </c>
      <c r="AB593" s="17">
        <v>0.20844215294230142</v>
      </c>
      <c r="AC593" s="17">
        <v>0.29622767020861585</v>
      </c>
      <c r="AD593" s="17">
        <v>0.21195675526265342</v>
      </c>
      <c r="AE593" s="17">
        <v>35.83132892067853</v>
      </c>
      <c r="AF593" s="17">
        <v>0.75</v>
      </c>
      <c r="AG593" s="17">
        <v>-1.0000000000000007</v>
      </c>
      <c r="AH593" s="17">
        <v>-1.0000000000000007</v>
      </c>
      <c r="AI593" s="17">
        <v>-5.2185018574353641E-2</v>
      </c>
      <c r="AJ593" s="17">
        <v>5.8128971190266172E-2</v>
      </c>
      <c r="AK593" s="17">
        <v>0.26600001450782623</v>
      </c>
      <c r="AL593" s="17">
        <v>-3.3390758761830099E-2</v>
      </c>
      <c r="AM593" s="17">
        <v>0.10811946680976184</v>
      </c>
      <c r="AN593" s="17">
        <v>-0.2748763087267761</v>
      </c>
      <c r="AO593" s="17">
        <v>4.0329867427831756</v>
      </c>
      <c r="AP593" s="17">
        <v>-7.0388615119785527</v>
      </c>
      <c r="AQ593" s="17">
        <v>63.706489497641932</v>
      </c>
      <c r="AR593" s="17">
        <v>1.2946305578655513</v>
      </c>
      <c r="AS593" s="17">
        <v>3.1810546198812424</v>
      </c>
      <c r="AT593" s="17">
        <v>-1.0000000000000007</v>
      </c>
      <c r="AU593" s="17">
        <v>-1.0000000000000007</v>
      </c>
      <c r="AV593" s="17">
        <v>-2.9005665077140432</v>
      </c>
      <c r="AW593" s="17">
        <v>92.335033518161495</v>
      </c>
      <c r="AX593" s="17">
        <v>97.10423026570102</v>
      </c>
      <c r="AY593" s="17">
        <v>9.8301783480531826E-2</v>
      </c>
      <c r="AZ593" s="17">
        <v>-8.5041881011346891</v>
      </c>
      <c r="BA593" s="22">
        <v>1524.634903597736</v>
      </c>
      <c r="CU593" t="e">
        <v>#N/A</v>
      </c>
      <c r="CV593" t="e">
        <v>#N/A</v>
      </c>
    </row>
    <row r="594" spans="1:100" x14ac:dyDescent="0.25">
      <c r="A594">
        <v>1727</v>
      </c>
      <c r="B594" t="s">
        <v>1021</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1472.1400899014602</v>
      </c>
      <c r="CU594" t="e">
        <v>#N/A</v>
      </c>
      <c r="CV594" t="e">
        <v>#N/A</v>
      </c>
    </row>
    <row r="595" spans="1:100" x14ac:dyDescent="0.25">
      <c r="A595">
        <v>1729</v>
      </c>
      <c r="B595" t="s">
        <v>1022</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1423.8902370582502</v>
      </c>
      <c r="CU595" t="e">
        <v>#N/A</v>
      </c>
      <c r="CV595" t="e">
        <v>#N/A</v>
      </c>
    </row>
    <row r="596" spans="1:100" x14ac:dyDescent="0.25">
      <c r="A596">
        <v>1730</v>
      </c>
      <c r="B596" t="s">
        <v>1023</v>
      </c>
      <c r="C596" s="22">
        <v>3</v>
      </c>
      <c r="D596" s="17">
        <v>3.6339929227981145</v>
      </c>
      <c r="E596" s="17">
        <v>-4.611800072772866E-3</v>
      </c>
      <c r="F596" s="17">
        <v>0.14036552971890634</v>
      </c>
      <c r="G596" s="17">
        <v>0.14036552971890634</v>
      </c>
      <c r="H596" s="17">
        <v>0.53159699915232239</v>
      </c>
      <c r="I596" s="17">
        <v>0</v>
      </c>
      <c r="J596" s="17">
        <v>31.895819949139327</v>
      </c>
      <c r="K596" s="17">
        <v>0.53159699915232239</v>
      </c>
      <c r="L596" s="17">
        <v>-0.99999999999999922</v>
      </c>
      <c r="M596" s="17">
        <v>-0.99999999999999922</v>
      </c>
      <c r="N596" s="17">
        <v>10.631939983046445</v>
      </c>
      <c r="O596" s="17">
        <v>35.670178401656344</v>
      </c>
      <c r="P596" s="17">
        <v>-1.6457810897523573E-3</v>
      </c>
      <c r="Q596" s="17">
        <v>1.8532242702958304</v>
      </c>
      <c r="R596" s="17">
        <v>0.6291433590143144</v>
      </c>
      <c r="S596" s="17">
        <v>0.33333333333333315</v>
      </c>
      <c r="T596" s="17">
        <v>0.32873220985578777</v>
      </c>
      <c r="U596" s="17">
        <v>0.38362795978589964</v>
      </c>
      <c r="V596" s="17">
        <v>0.1155564594383286</v>
      </c>
      <c r="W596" s="17">
        <v>25.186118530441071</v>
      </c>
      <c r="X596" s="17">
        <v>2.3537180163328237</v>
      </c>
      <c r="Y596" s="17">
        <v>-0.99999999999999922</v>
      </c>
      <c r="Z596" s="17">
        <v>-0.99999999999999922</v>
      </c>
      <c r="AA596" s="17">
        <v>60.012497914066685</v>
      </c>
      <c r="AB596" s="17">
        <v>-0.10940163084885178</v>
      </c>
      <c r="AC596" s="17">
        <v>0.35968807996372054</v>
      </c>
      <c r="AD596" s="17">
        <v>0.4336582713773573</v>
      </c>
      <c r="AE596" s="17">
        <v>34.197236024611328</v>
      </c>
      <c r="AF596" s="17">
        <v>0.75</v>
      </c>
      <c r="AG596" s="17">
        <v>-0.99999999999999922</v>
      </c>
      <c r="AH596" s="17">
        <v>-0.99999999999999922</v>
      </c>
      <c r="AI596" s="17">
        <v>0</v>
      </c>
      <c r="AJ596" s="17">
        <v>0.1155564594383286</v>
      </c>
      <c r="AK596" s="17">
        <v>-6.3644030868682172E-2</v>
      </c>
      <c r="AL596" s="17">
        <v>8.7038091199526602E-2</v>
      </c>
      <c r="AM596" s="17">
        <v>0.19849055162369222</v>
      </c>
      <c r="AN596" s="17">
        <v>0.73143809293393158</v>
      </c>
      <c r="AO596" s="17">
        <v>4.6440436362488953</v>
      </c>
      <c r="AP596" s="17">
        <v>18.721142779345914</v>
      </c>
      <c r="AQ596" s="17">
        <v>57.081938479580423</v>
      </c>
      <c r="AR596" s="17">
        <v>1.1612499624133494</v>
      </c>
      <c r="AS596" s="17">
        <v>2.8853150154851455</v>
      </c>
      <c r="AT596" s="17">
        <v>-0.99999999999999922</v>
      </c>
      <c r="AU596" s="17">
        <v>-0.99999999999999922</v>
      </c>
      <c r="AV596" s="17">
        <v>0.76950888873322087</v>
      </c>
      <c r="AW596" s="17">
        <v>114.40381909506901</v>
      </c>
      <c r="AX596" s="17">
        <v>125.95946503890188</v>
      </c>
      <c r="AY596" s="17">
        <v>0.46292300769681993</v>
      </c>
      <c r="AZ596" s="17">
        <v>47.15233755725972</v>
      </c>
      <c r="BA596" s="22">
        <v>1667.3866385999593</v>
      </c>
      <c r="CU596" t="e">
        <v>#N/A</v>
      </c>
      <c r="CV596" t="e">
        <v>#N/A</v>
      </c>
    </row>
    <row r="597" spans="1:100" x14ac:dyDescent="0.25">
      <c r="A597">
        <v>1731</v>
      </c>
      <c r="B597" t="s">
        <v>1024</v>
      </c>
      <c r="C597" s="22">
        <v>3</v>
      </c>
      <c r="D597" s="17">
        <v>5.5005880919745893</v>
      </c>
      <c r="E597" s="17">
        <v>-0.2009813510831939</v>
      </c>
      <c r="F597" s="17">
        <v>0.7518939787717146</v>
      </c>
      <c r="G597" s="17">
        <v>0.7135903112225207</v>
      </c>
      <c r="H597" s="17">
        <v>0.51507407731508015</v>
      </c>
      <c r="I597" s="17">
        <v>-3.964600998132433E-3</v>
      </c>
      <c r="J597" s="17">
        <v>30.666568579016868</v>
      </c>
      <c r="K597" s="17">
        <v>0.5111094763169477</v>
      </c>
      <c r="L597" s="17">
        <v>-1.0000000000000007</v>
      </c>
      <c r="M597" s="17">
        <v>-1.0000000000000007</v>
      </c>
      <c r="N597" s="17">
        <v>10.222189526338953</v>
      </c>
      <c r="O597" s="17">
        <v>36.880746982213985</v>
      </c>
      <c r="P597" s="17">
        <v>-0.29390923686808978</v>
      </c>
      <c r="Q597" s="17">
        <v>-4.2194864450664143E-2</v>
      </c>
      <c r="R597" s="17">
        <v>-0.1527614239403835</v>
      </c>
      <c r="S597" s="17">
        <v>0.33333333333333359</v>
      </c>
      <c r="T597" s="17">
        <v>0.33333333333333359</v>
      </c>
      <c r="U597" s="17">
        <v>0.42117660890113284</v>
      </c>
      <c r="V597" s="17">
        <v>0.17891549100738824</v>
      </c>
      <c r="W597" s="17">
        <v>30.22597161032963</v>
      </c>
      <c r="X597" s="17">
        <v>2.9137565719985798</v>
      </c>
      <c r="Y597" s="17">
        <v>-1.0000000000000007</v>
      </c>
      <c r="Z597" s="17">
        <v>-1.0000000000000007</v>
      </c>
      <c r="AA597" s="17">
        <v>83.896896233864098</v>
      </c>
      <c r="AB597" s="17">
        <v>0.30826184568766962</v>
      </c>
      <c r="AC597" s="17">
        <v>0.31539428146809739</v>
      </c>
      <c r="AD597" s="17">
        <v>0.45281759379372954</v>
      </c>
      <c r="AE597" s="17">
        <v>53.823686047474808</v>
      </c>
      <c r="AF597" s="17">
        <v>0.9285714285714286</v>
      </c>
      <c r="AG597" s="17">
        <v>-1.0000000000000007</v>
      </c>
      <c r="AH597" s="17">
        <v>-1.0000000000000007</v>
      </c>
      <c r="AI597" s="17">
        <v>-5.8197246747065841E-3</v>
      </c>
      <c r="AJ597" s="17">
        <v>0.17891549100738824</v>
      </c>
      <c r="AK597" s="17">
        <v>-0.11263606418134003</v>
      </c>
      <c r="AL597" s="17">
        <v>2.5777645122972131E-2</v>
      </c>
      <c r="AM597" s="17">
        <v>5.098269107005321E-2</v>
      </c>
      <c r="AN597" s="17">
        <v>1.4920230671847768E-2</v>
      </c>
      <c r="AO597" s="17">
        <v>0.71138695584463141</v>
      </c>
      <c r="AP597" s="17">
        <v>0.5018939924110547</v>
      </c>
      <c r="AQ597" s="17">
        <v>60.892540189346455</v>
      </c>
      <c r="AR597" s="17">
        <v>1.2667587665751876</v>
      </c>
      <c r="AS597" s="17">
        <v>3.4248660483155278</v>
      </c>
      <c r="AT597" s="17">
        <v>-1.0000000000000007</v>
      </c>
      <c r="AU597" s="17">
        <v>-1.0000000000000007</v>
      </c>
      <c r="AV597" s="17">
        <v>0.56082888728213709</v>
      </c>
      <c r="AW597" s="17">
        <v>121.27953720848907</v>
      </c>
      <c r="AX597" s="17">
        <v>139.0546918157338</v>
      </c>
      <c r="AY597" s="17">
        <v>0.33337947459042566</v>
      </c>
      <c r="AZ597" s="17">
        <v>31.748265858477286</v>
      </c>
      <c r="BA597" s="22">
        <v>1539.7790915550981</v>
      </c>
      <c r="CU597" t="e">
        <v>#N/A</v>
      </c>
      <c r="CV597" t="e">
        <v>#N/A</v>
      </c>
    </row>
    <row r="598" spans="1:100" x14ac:dyDescent="0.25">
      <c r="A598">
        <v>1732</v>
      </c>
      <c r="B598" t="s">
        <v>1025</v>
      </c>
      <c r="C598" s="22">
        <v>3</v>
      </c>
      <c r="D598" s="17">
        <v>5.5999562445327387</v>
      </c>
      <c r="E598" s="17">
        <v>-1.0553396880150938</v>
      </c>
      <c r="F598" s="17">
        <v>5.7756985054791192</v>
      </c>
      <c r="G598" s="17">
        <v>5.4572609060984929</v>
      </c>
      <c r="H598" s="17">
        <v>0.16912185689193968</v>
      </c>
      <c r="I598" s="17">
        <v>0</v>
      </c>
      <c r="J598" s="17">
        <v>10.147311413516377</v>
      </c>
      <c r="K598" s="17">
        <v>0.16912185689193968</v>
      </c>
      <c r="L598" s="17">
        <v>-0.99999999999999878</v>
      </c>
      <c r="M598" s="17">
        <v>-0.99999999999999878</v>
      </c>
      <c r="N598" s="17">
        <v>3.3824371378387936</v>
      </c>
      <c r="O598" s="17">
        <v>21.204528564147608</v>
      </c>
      <c r="P598" s="17">
        <v>-1.3656019436062907</v>
      </c>
      <c r="Q598" s="17">
        <v>18.027246465684772</v>
      </c>
      <c r="R598" s="17">
        <v>5.5128223851276843</v>
      </c>
      <c r="S598" s="17">
        <v>0.33333333333333309</v>
      </c>
      <c r="T598" s="17">
        <v>0.32108904933838961</v>
      </c>
      <c r="U598" s="17">
        <v>0.50656963019223333</v>
      </c>
      <c r="V598" s="17">
        <v>0.11872200082075092</v>
      </c>
      <c r="W598" s="17">
        <v>44.4236862717107</v>
      </c>
      <c r="X598" s="17">
        <v>3.2116667674782784</v>
      </c>
      <c r="Y598" s="17">
        <v>-0.99999999999999878</v>
      </c>
      <c r="Z598" s="17">
        <v>-0.99999999999999878</v>
      </c>
      <c r="AA598" s="17">
        <v>94.206367719978317</v>
      </c>
      <c r="AB598" s="17">
        <v>0.44333665882661061</v>
      </c>
      <c r="AC598" s="17">
        <v>0.45875590020926882</v>
      </c>
      <c r="AD598" s="17">
        <v>-1.6695377773081312E-2</v>
      </c>
      <c r="AE598" s="17">
        <v>44.26985906313989</v>
      </c>
      <c r="AF598" s="17">
        <v>0.77777777777777779</v>
      </c>
      <c r="AG598" s="17">
        <v>-0.99999999999999878</v>
      </c>
      <c r="AH598" s="17">
        <v>-0.99999999999999878</v>
      </c>
      <c r="AI598" s="17">
        <v>0</v>
      </c>
      <c r="AJ598" s="17">
        <v>0.11872200082075092</v>
      </c>
      <c r="AK598" s="17">
        <v>-1.1190619487280753E-2</v>
      </c>
      <c r="AL598" s="17">
        <v>-3.2243412643006536E-2</v>
      </c>
      <c r="AM598" s="17">
        <v>6.9112806874550611E-2</v>
      </c>
      <c r="AN598" s="17">
        <v>0.25479407285057021</v>
      </c>
      <c r="AO598" s="17">
        <v>1.671867074427362</v>
      </c>
      <c r="AP598" s="17">
        <v>6.2086347580492225</v>
      </c>
      <c r="AQ598" s="17">
        <v>54.570997685227077</v>
      </c>
      <c r="AR598" s="17">
        <v>1.2797140136847065</v>
      </c>
      <c r="AS598" s="17">
        <v>3.380788624370219</v>
      </c>
      <c r="AT598" s="17">
        <v>-0.99999999999999878</v>
      </c>
      <c r="AU598" s="17">
        <v>-0.99999999999999878</v>
      </c>
      <c r="AV598" s="17">
        <v>10.970083291226167</v>
      </c>
      <c r="AW598" s="17">
        <v>121.61953104217507</v>
      </c>
      <c r="AX598" s="17">
        <v>133.49173112425015</v>
      </c>
      <c r="AY598" s="17">
        <v>0.3470606360372363</v>
      </c>
      <c r="AZ598" s="17">
        <v>71.348391351874042</v>
      </c>
      <c r="BA598" s="22">
        <v>1632.7154364986527</v>
      </c>
      <c r="CU598" t="e">
        <v>#N/A</v>
      </c>
      <c r="CV598" t="e">
        <v>#N/A</v>
      </c>
    </row>
    <row r="599" spans="1:100" x14ac:dyDescent="0.25">
      <c r="A599">
        <v>1735</v>
      </c>
      <c r="B599" t="s">
        <v>1026</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1480.0771024469409</v>
      </c>
      <c r="CU599" t="e">
        <v>#N/A</v>
      </c>
      <c r="CV599" t="e">
        <v>#N/A</v>
      </c>
    </row>
    <row r="600" spans="1:100" x14ac:dyDescent="0.25">
      <c r="A600">
        <v>1736</v>
      </c>
      <c r="B600" t="s">
        <v>1027</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1554.7858027335669</v>
      </c>
      <c r="CU600" t="e">
        <v>#N/A</v>
      </c>
      <c r="CV600" t="e">
        <v>#N/A</v>
      </c>
    </row>
    <row r="601" spans="1:100" x14ac:dyDescent="0.25">
      <c r="A601">
        <v>1737</v>
      </c>
      <c r="B601" t="s">
        <v>1028</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1029</v>
      </c>
      <c r="C602" s="22">
        <v>3</v>
      </c>
      <c r="D602" s="17">
        <v>4.4869044869124037</v>
      </c>
      <c r="E602" s="17">
        <v>0.19618557780577223</v>
      </c>
      <c r="F602" s="17">
        <v>-0.24473443014973204</v>
      </c>
      <c r="G602" s="17">
        <v>-0.22346537830064286</v>
      </c>
      <c r="H602" s="17">
        <v>-9.384312109857236E-2</v>
      </c>
      <c r="I602" s="17">
        <v>0</v>
      </c>
      <c r="J602" s="17">
        <v>-5.630587265914345</v>
      </c>
      <c r="K602" s="17">
        <v>-9.384312109857236E-2</v>
      </c>
      <c r="L602" s="17">
        <v>-0.99999999999999956</v>
      </c>
      <c r="M602" s="17">
        <v>-0.99999999999999956</v>
      </c>
      <c r="N602" s="17">
        <v>-1.8768624219714474</v>
      </c>
      <c r="O602" s="17">
        <v>-1.3671481573025976</v>
      </c>
      <c r="P602" s="17">
        <v>0.17919866272803425</v>
      </c>
      <c r="Q602" s="17">
        <v>9.593846385381088</v>
      </c>
      <c r="R602" s="17">
        <v>3.1420403239961732</v>
      </c>
      <c r="S602" s="17">
        <v>0.33333333333333326</v>
      </c>
      <c r="T602" s="17">
        <v>0.33333333333333326</v>
      </c>
      <c r="U602" s="17">
        <v>6.0616360324274067E-2</v>
      </c>
      <c r="V602" s="17">
        <v>4.1651251991243948E-2</v>
      </c>
      <c r="W602" s="17">
        <v>34.511096003230278</v>
      </c>
      <c r="X602" s="17">
        <v>1.2528827410098</v>
      </c>
      <c r="Y602" s="17">
        <v>-0.99999999999999956</v>
      </c>
      <c r="Z602" s="17">
        <v>-0.99999999999999956</v>
      </c>
      <c r="AA602" s="17">
        <v>93.618494265186541</v>
      </c>
      <c r="AB602" s="17">
        <v>0.33035142928616817</v>
      </c>
      <c r="AC602" s="17">
        <v>0.1779375094630998</v>
      </c>
      <c r="AD602" s="17">
        <v>0.61101822000993322</v>
      </c>
      <c r="AE602" s="17">
        <v>55.965357937960079</v>
      </c>
      <c r="AF602" s="17">
        <v>0.91666666666666663</v>
      </c>
      <c r="AG602" s="17">
        <v>-0.99999999999999956</v>
      </c>
      <c r="AH602" s="17">
        <v>-0.99999999999999956</v>
      </c>
      <c r="AI602" s="17">
        <v>-8.6951961869997756E-5</v>
      </c>
      <c r="AJ602" s="17">
        <v>4.1651251991243948E-2</v>
      </c>
      <c r="AK602" s="17">
        <v>-0.11283468236922181</v>
      </c>
      <c r="AL602" s="17">
        <v>-7.7178446531770972E-2</v>
      </c>
      <c r="AM602" s="17">
        <v>-4.7561878111367931E-2</v>
      </c>
      <c r="AN602" s="17">
        <v>7.0727960748404942E-2</v>
      </c>
      <c r="AO602" s="17">
        <v>-1.7532203646303077</v>
      </c>
      <c r="AP602" s="17">
        <v>1.382306786051269</v>
      </c>
      <c r="AQ602" s="17">
        <v>28.880508737315925</v>
      </c>
      <c r="AR602" s="17">
        <v>0.76893427898218447</v>
      </c>
      <c r="AS602" s="17">
        <v>1.1590396199112258</v>
      </c>
      <c r="AT602" s="17">
        <v>-0.99999999999999956</v>
      </c>
      <c r="AU602" s="17">
        <v>-0.99999999999999956</v>
      </c>
      <c r="AV602" s="17">
        <v>2.9185749456955326</v>
      </c>
      <c r="AW602" s="17">
        <v>93.633652893935164</v>
      </c>
      <c r="AX602" s="17">
        <v>97.797039053822175</v>
      </c>
      <c r="AY602" s="17">
        <v>0.13976978428622081</v>
      </c>
      <c r="AZ602" s="17">
        <v>29.876859534860923</v>
      </c>
      <c r="BA602" s="22">
        <v>1451.7989672708802</v>
      </c>
      <c r="CU602" t="e">
        <v>#N/A</v>
      </c>
      <c r="CV602" t="e">
        <v>#N/A</v>
      </c>
    </row>
    <row r="603" spans="1:100" x14ac:dyDescent="0.25">
      <c r="A603">
        <v>1740</v>
      </c>
      <c r="B603" t="s">
        <v>1030</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1475.1655319678812</v>
      </c>
      <c r="CU603" t="e">
        <v>#N/A</v>
      </c>
      <c r="CV603" t="e">
        <v>#N/A</v>
      </c>
    </row>
    <row r="604" spans="1:100" x14ac:dyDescent="0.25">
      <c r="A604">
        <v>1741</v>
      </c>
      <c r="B604" t="s">
        <v>1031</v>
      </c>
      <c r="C604" s="22">
        <v>3</v>
      </c>
      <c r="D604" s="17">
        <v>4.8216014874230684</v>
      </c>
      <c r="E604" s="17">
        <v>0</v>
      </c>
      <c r="F604" s="17">
        <v>5.6600403752349866</v>
      </c>
      <c r="G604" s="17">
        <v>5.6600403752349866</v>
      </c>
      <c r="H604" s="17">
        <v>0.1700215122625284</v>
      </c>
      <c r="I604" s="17">
        <v>-9.6950122753652647E-3</v>
      </c>
      <c r="J604" s="17">
        <v>9.6195899992297882</v>
      </c>
      <c r="K604" s="17">
        <v>0.16032649998716306</v>
      </c>
      <c r="L604" s="17">
        <v>-0.99999999999999789</v>
      </c>
      <c r="M604" s="17">
        <v>-0.99999999999999789</v>
      </c>
      <c r="N604" s="17">
        <v>3.2065299997432617</v>
      </c>
      <c r="O604" s="17">
        <v>20.101231861887833</v>
      </c>
      <c r="P604" s="17">
        <v>-0.29973600808204937</v>
      </c>
      <c r="Q604" s="17">
        <v>3.2280303982938459</v>
      </c>
      <c r="R604" s="17">
        <v>1.0837563950504419</v>
      </c>
      <c r="S604" s="17">
        <v>0.33333333333333293</v>
      </c>
      <c r="T604" s="17">
        <v>0.33333333333333293</v>
      </c>
      <c r="U604" s="17">
        <v>0.26910751299024782</v>
      </c>
      <c r="V604" s="17">
        <v>8.9498486518506226E-2</v>
      </c>
      <c r="W604" s="17">
        <v>34.597846647530275</v>
      </c>
      <c r="X604" s="17">
        <v>2.1197611377515306</v>
      </c>
      <c r="Y604" s="17">
        <v>-0.99999999999999789</v>
      </c>
      <c r="Z604" s="17">
        <v>-0.99999999999999789</v>
      </c>
      <c r="AA604" s="17">
        <v>84.675413458543829</v>
      </c>
      <c r="AB604" s="17">
        <v>0.3008350007075451</v>
      </c>
      <c r="AC604" s="17">
        <v>0.3168191540189832</v>
      </c>
      <c r="AD604" s="17">
        <v>0.36222205359273463</v>
      </c>
      <c r="AE604" s="17">
        <v>48.993810415963139</v>
      </c>
      <c r="AF604" s="17">
        <v>0.95</v>
      </c>
      <c r="AG604" s="17">
        <v>-0.99999999999999789</v>
      </c>
      <c r="AH604" s="17">
        <v>-0.99999999999999789</v>
      </c>
      <c r="AI604" s="17">
        <v>0</v>
      </c>
      <c r="AJ604" s="17">
        <v>8.9498486518506226E-2</v>
      </c>
      <c r="AK604" s="17">
        <v>0.45205740749476808</v>
      </c>
      <c r="AL604" s="17">
        <v>0.38995395400666311</v>
      </c>
      <c r="AM604" s="17">
        <v>3.0111283398532231E-2</v>
      </c>
      <c r="AN604" s="17">
        <v>0.14802432119512945</v>
      </c>
      <c r="AO604" s="17">
        <v>3.0130691224371464</v>
      </c>
      <c r="AP604" s="17">
        <v>5.650377799911551</v>
      </c>
      <c r="AQ604" s="17">
        <v>44.217436646760056</v>
      </c>
      <c r="AR604" s="17">
        <v>1.0252726661754199</v>
      </c>
      <c r="AS604" s="17">
        <v>2.2800876377386943</v>
      </c>
      <c r="AT604" s="17">
        <v>-0.99999999999999789</v>
      </c>
      <c r="AU604" s="17">
        <v>-0.99999999999999789</v>
      </c>
      <c r="AV604" s="17">
        <v>6.7437967702854289</v>
      </c>
      <c r="AW604" s="17">
        <v>110.42702312034322</v>
      </c>
      <c r="AX604" s="17">
        <v>119.37687177219384</v>
      </c>
      <c r="AY604" s="17">
        <v>0.32035325479737126</v>
      </c>
      <c r="AZ604" s="17">
        <v>25.106744071073308</v>
      </c>
      <c r="BA604" s="22">
        <v>1545.7173783850303</v>
      </c>
      <c r="CU604" t="e">
        <v>#N/A</v>
      </c>
      <c r="CV604" t="e">
        <v>#N/A</v>
      </c>
    </row>
    <row r="605" spans="1:100" x14ac:dyDescent="0.25">
      <c r="A605">
        <v>1742</v>
      </c>
      <c r="B605" t="s">
        <v>1032</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1033</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1311.0454249424283</v>
      </c>
      <c r="CU606" t="e">
        <v>#N/A</v>
      </c>
      <c r="CV606" t="e">
        <v>#N/A</v>
      </c>
    </row>
    <row r="607" spans="1:100" x14ac:dyDescent="0.25">
      <c r="A607">
        <v>1744</v>
      </c>
      <c r="B607" t="s">
        <v>1034</v>
      </c>
      <c r="C607" s="22">
        <v>3</v>
      </c>
      <c r="D607" s="17">
        <v>5.4235501073421828</v>
      </c>
      <c r="E607" s="17">
        <v>3.6842852110152524</v>
      </c>
      <c r="F607" s="17">
        <v>-2.4127597029178389</v>
      </c>
      <c r="G607" s="17">
        <v>-1.3293992207366425</v>
      </c>
      <c r="H607" s="17">
        <v>0.18182489903001248</v>
      </c>
      <c r="I607" s="17">
        <v>1.1770722509496298E-2</v>
      </c>
      <c r="J607" s="17">
        <v>11.615737292370524</v>
      </c>
      <c r="K607" s="17">
        <v>0.19359562153950882</v>
      </c>
      <c r="L607" s="17">
        <v>-0.99999999999999811</v>
      </c>
      <c r="M607" s="17">
        <v>-0.99999999999999811</v>
      </c>
      <c r="N607" s="17">
        <v>3.8719124307901778</v>
      </c>
      <c r="O607" s="17">
        <v>15.709888178976072</v>
      </c>
      <c r="P607" s="17">
        <v>-4.1262078973666037E-2</v>
      </c>
      <c r="Q607" s="17">
        <v>-0.16123720454527521</v>
      </c>
      <c r="R607" s="17">
        <v>-3.0711270160973032E-2</v>
      </c>
      <c r="S607" s="17">
        <v>0.3333333333333327</v>
      </c>
      <c r="T607" s="17">
        <v>0.34059945750849829</v>
      </c>
      <c r="U607" s="17">
        <v>0.28362062843710784</v>
      </c>
      <c r="V607" s="17">
        <v>2.8705954566187804E-2</v>
      </c>
      <c r="W607" s="17">
        <v>31.706550092224706</v>
      </c>
      <c r="X607" s="17">
        <v>1.7943215346230463</v>
      </c>
      <c r="Y607" s="17">
        <v>-0.99999999999999811</v>
      </c>
      <c r="Z607" s="17">
        <v>-0.99999999999999811</v>
      </c>
      <c r="AA607" s="17">
        <v>85.545877169752231</v>
      </c>
      <c r="AB607" s="17">
        <v>0.41727314897793305</v>
      </c>
      <c r="AC607" s="17">
        <v>0.20850397959428452</v>
      </c>
      <c r="AD607" s="17">
        <v>0.45162363838155078</v>
      </c>
      <c r="AE607" s="17">
        <v>53.870038347688443</v>
      </c>
      <c r="AF607" s="17">
        <v>1</v>
      </c>
      <c r="AG607" s="17">
        <v>-0.99999999999999811</v>
      </c>
      <c r="AH607" s="17">
        <v>-0.99999999999999811</v>
      </c>
      <c r="AI607" s="17">
        <v>-0.10378923447497911</v>
      </c>
      <c r="AJ607" s="17">
        <v>2.8705954566187804E-2</v>
      </c>
      <c r="AK607" s="17">
        <v>0.27215541022796541</v>
      </c>
      <c r="AL607" s="17">
        <v>-1.7633016984525868E-2</v>
      </c>
      <c r="AM607" s="17">
        <v>0.67440091960770188</v>
      </c>
      <c r="AN607" s="17">
        <v>0.20897758755599113</v>
      </c>
      <c r="AO607" s="17">
        <v>18.220800041332378</v>
      </c>
      <c r="AP607" s="17">
        <v>5.1362746039771512</v>
      </c>
      <c r="AQ607" s="17">
        <v>43.322287384595249</v>
      </c>
      <c r="AR607" s="17">
        <v>0.98625937384512641</v>
      </c>
      <c r="AS607" s="17">
        <v>1.9879171561625544</v>
      </c>
      <c r="AT607" s="17">
        <v>-0.99999999999999811</v>
      </c>
      <c r="AU607" s="17">
        <v>-0.99999999999999811</v>
      </c>
      <c r="AV607" s="17">
        <v>-1.3601104908976154</v>
      </c>
      <c r="AW607" s="17">
        <v>106.39203995270533</v>
      </c>
      <c r="AX607" s="17">
        <v>107.18685071982458</v>
      </c>
      <c r="AY607" s="17">
        <v>7.1258327919123898E-2</v>
      </c>
      <c r="AZ607" s="17">
        <v>-21.529399182830147</v>
      </c>
      <c r="BA607" s="22">
        <v>1494.1623392016079</v>
      </c>
      <c r="CU607" t="e">
        <v>#N/A</v>
      </c>
      <c r="CV607" t="e">
        <v>#N/A</v>
      </c>
    </row>
    <row r="608" spans="1:100" x14ac:dyDescent="0.25">
      <c r="A608">
        <v>1745</v>
      </c>
      <c r="B608" t="s">
        <v>1035</v>
      </c>
      <c r="C608" s="22">
        <v>3</v>
      </c>
      <c r="D608" s="17">
        <v>4.9851854315213409</v>
      </c>
      <c r="E608" s="17">
        <v>2.5444068236893713E-2</v>
      </c>
      <c r="F608" s="17">
        <v>0.97430720090092371</v>
      </c>
      <c r="G608" s="17">
        <v>0.97430720090092371</v>
      </c>
      <c r="H608" s="17">
        <v>0.24265036061075634</v>
      </c>
      <c r="I608" s="17">
        <v>-2.8144548015950101E-2</v>
      </c>
      <c r="J608" s="17">
        <v>12.870348755688374</v>
      </c>
      <c r="K608" s="17">
        <v>0.21450581259480622</v>
      </c>
      <c r="L608" s="17">
        <v>-1.0000000000000033</v>
      </c>
      <c r="M608" s="17">
        <v>-1.0000000000000033</v>
      </c>
      <c r="N608" s="17">
        <v>4.2901162518961256</v>
      </c>
      <c r="O608" s="17">
        <v>18.829841388110651</v>
      </c>
      <c r="P608" s="17">
        <v>4.1045534313344403</v>
      </c>
      <c r="Q608" s="17">
        <v>-1.60859545704558</v>
      </c>
      <c r="R608" s="17">
        <v>-9.6199354066164672E-2</v>
      </c>
      <c r="S608" s="17">
        <v>0.34677107157663495</v>
      </c>
      <c r="T608" s="17">
        <v>0.34677107157663495</v>
      </c>
      <c r="U608" s="17">
        <v>0.26017982073181006</v>
      </c>
      <c r="V608" s="17">
        <v>-0.13170586775737128</v>
      </c>
      <c r="W608" s="17">
        <v>24.300411341316089</v>
      </c>
      <c r="X608" s="17">
        <v>0.74295814518477565</v>
      </c>
      <c r="Y608" s="17">
        <v>-1.0000000000000033</v>
      </c>
      <c r="Z608" s="17">
        <v>-1.0000000000000033</v>
      </c>
      <c r="AA608" s="17">
        <v>60.116210793492058</v>
      </c>
      <c r="AB608" s="17">
        <v>0.23089932589317846</v>
      </c>
      <c r="AC608" s="17">
        <v>0.46004332099735434</v>
      </c>
      <c r="AD608" s="17">
        <v>2.7297329234310268E-2</v>
      </c>
      <c r="AE608" s="17">
        <v>35.911998806242174</v>
      </c>
      <c r="AF608" s="17">
        <v>0.5</v>
      </c>
      <c r="AG608" s="17">
        <v>-1.0000000000000033</v>
      </c>
      <c r="AH608" s="17">
        <v>-1.0000000000000033</v>
      </c>
      <c r="AI608" s="17">
        <v>-7.273925690587154E-4</v>
      </c>
      <c r="AJ608" s="17">
        <v>-0.13170586775737128</v>
      </c>
      <c r="AK608" s="17">
        <v>-0.15952826940275008</v>
      </c>
      <c r="AL608" s="17">
        <v>0.20859016911257849</v>
      </c>
      <c r="AM608" s="17">
        <v>-0.25208826799353051</v>
      </c>
      <c r="AN608" s="17">
        <v>-0.17644920696400132</v>
      </c>
      <c r="AO608" s="17">
        <v>-7.0998480468520118</v>
      </c>
      <c r="AP608" s="17">
        <v>-3.3682793285371417</v>
      </c>
      <c r="AQ608" s="17">
        <v>37.170760097004475</v>
      </c>
      <c r="AR608" s="17">
        <v>0.82201609612770776</v>
      </c>
      <c r="AS608" s="17">
        <v>0.95746395777958127</v>
      </c>
      <c r="AT608" s="17">
        <v>-1.0000000000000033</v>
      </c>
      <c r="AU608" s="17">
        <v>-1.0000000000000033</v>
      </c>
      <c r="AV608" s="17">
        <v>0.87810784683476073</v>
      </c>
      <c r="AW608" s="17">
        <v>75.577772853065582</v>
      </c>
      <c r="AX608" s="17">
        <v>62.392638225947266</v>
      </c>
      <c r="AY608" s="17">
        <v>0.17327497477675144</v>
      </c>
      <c r="AZ608" s="17">
        <v>7.8106926836932873</v>
      </c>
      <c r="BA608" s="22">
        <v>1484.804239752609</v>
      </c>
      <c r="CU608" t="e">
        <v>#N/A</v>
      </c>
      <c r="CV608" t="e">
        <v>#N/A</v>
      </c>
    </row>
    <row r="609" spans="1:100" x14ac:dyDescent="0.25">
      <c r="A609">
        <v>1746</v>
      </c>
      <c r="B609" t="s">
        <v>1036</v>
      </c>
      <c r="C609" s="22">
        <v>3</v>
      </c>
      <c r="D609" s="17">
        <v>4.1463084041594582</v>
      </c>
      <c r="E609" s="17">
        <v>-0.5136738069107738</v>
      </c>
      <c r="F609" s="17">
        <v>11.577029577812668</v>
      </c>
      <c r="G609" s="17">
        <v>11.419164875396111</v>
      </c>
      <c r="H609" s="17">
        <v>0.13892878192931929</v>
      </c>
      <c r="I609" s="17">
        <v>-1.0088739543045499E-2</v>
      </c>
      <c r="J609" s="17">
        <v>7.7304025431764307</v>
      </c>
      <c r="K609" s="17">
        <v>0.12884004238627381</v>
      </c>
      <c r="L609" s="17">
        <v>-0.99999999999999922</v>
      </c>
      <c r="M609" s="17">
        <v>-0.99999999999999922</v>
      </c>
      <c r="N609" s="17">
        <v>2.5768008477254769</v>
      </c>
      <c r="O609" s="17">
        <v>23.295875822732015</v>
      </c>
      <c r="P609" s="17">
        <v>-8.7785404892390034E-2</v>
      </c>
      <c r="Q609" s="17">
        <v>10.728484667328614</v>
      </c>
      <c r="R609" s="17">
        <v>3.3980624300155449</v>
      </c>
      <c r="S609" s="17">
        <v>0.33333333333333293</v>
      </c>
      <c r="T609" s="17">
        <v>0.32349715469079232</v>
      </c>
      <c r="U609" s="17">
        <v>0.37239346365322257</v>
      </c>
      <c r="V609" s="17">
        <v>0.10821152415930219</v>
      </c>
      <c r="W609" s="17">
        <v>40.343817338015036</v>
      </c>
      <c r="X609" s="17">
        <v>2.6668334452065547</v>
      </c>
      <c r="Y609" s="17">
        <v>-0.99999999999999922</v>
      </c>
      <c r="Z609" s="17">
        <v>-0.99999999999999922</v>
      </c>
      <c r="AA609" s="17">
        <v>106.96803435355007</v>
      </c>
      <c r="AB609" s="17">
        <v>0.2656045852443899</v>
      </c>
      <c r="AC609" s="17">
        <v>0.47410187062477566</v>
      </c>
      <c r="AD609" s="17">
        <v>0.52481663584122307</v>
      </c>
      <c r="AE609" s="17">
        <v>63.226154585519403</v>
      </c>
      <c r="AF609" s="17">
        <v>0.75</v>
      </c>
      <c r="AG609" s="17">
        <v>-0.99999999999999922</v>
      </c>
      <c r="AH609" s="17">
        <v>-0.99999999999999922</v>
      </c>
      <c r="AI609" s="17">
        <v>-4.9069214345863622E-2</v>
      </c>
      <c r="AJ609" s="17">
        <v>0.10821152415930219</v>
      </c>
      <c r="AK609" s="17">
        <v>0.2714314998739264</v>
      </c>
      <c r="AL609" s="17">
        <v>-2.7528015839999767E-2</v>
      </c>
      <c r="AM609" s="17">
        <v>0.34900952777134198</v>
      </c>
      <c r="AN609" s="17">
        <v>2.6305014864058542E-2</v>
      </c>
      <c r="AO609" s="17">
        <v>10.082395693653185</v>
      </c>
      <c r="AP609" s="17">
        <v>0.51998529240146352</v>
      </c>
      <c r="AQ609" s="17">
        <v>48.074219881191482</v>
      </c>
      <c r="AR609" s="17">
        <v>1.1374354758366505</v>
      </c>
      <c r="AS609" s="17">
        <v>2.7956734875928291</v>
      </c>
      <c r="AT609" s="17">
        <v>-0.99999999999999922</v>
      </c>
      <c r="AU609" s="17">
        <v>-0.99999999999999922</v>
      </c>
      <c r="AV609" s="17">
        <v>14.817227305411659</v>
      </c>
      <c r="AW609" s="17">
        <v>130.78389546868351</v>
      </c>
      <c r="AX609" s="17">
        <v>140.62366359769638</v>
      </c>
      <c r="AY609" s="17">
        <v>0.37537977124107058</v>
      </c>
      <c r="AZ609" s="17">
        <v>40.78063487783686</v>
      </c>
      <c r="BA609" s="22">
        <v>1623.8707257963415</v>
      </c>
      <c r="CU609" t="e">
        <v>#N/A</v>
      </c>
      <c r="CV609" t="e">
        <v>#N/A</v>
      </c>
    </row>
    <row r="610" spans="1:100" x14ac:dyDescent="0.25">
      <c r="A610">
        <v>1747</v>
      </c>
      <c r="B610" t="s">
        <v>1037</v>
      </c>
      <c r="C610" s="22">
        <v>3</v>
      </c>
      <c r="D610" s="17">
        <v>4.8683796594293458</v>
      </c>
      <c r="E610" s="17">
        <v>0</v>
      </c>
      <c r="F610" s="17">
        <v>5.41825191340918</v>
      </c>
      <c r="G610" s="17">
        <v>5.41825191340918</v>
      </c>
      <c r="H610" s="17">
        <v>0.31498470609923201</v>
      </c>
      <c r="I610" s="17">
        <v>1.7913435789811581E-3</v>
      </c>
      <c r="J610" s="17">
        <v>19.006562980692781</v>
      </c>
      <c r="K610" s="17">
        <v>0.31677604967821321</v>
      </c>
      <c r="L610" s="17">
        <v>-0.99999999999999967</v>
      </c>
      <c r="M610" s="17">
        <v>-0.99999999999999967</v>
      </c>
      <c r="N610" s="17">
        <v>6.33552099356426</v>
      </c>
      <c r="O610" s="17">
        <v>29.293194553531297</v>
      </c>
      <c r="P610" s="17">
        <v>1.3738518120372041</v>
      </c>
      <c r="Q610" s="17">
        <v>1.8964710272861534</v>
      </c>
      <c r="R610" s="17">
        <v>0.76844132654531272</v>
      </c>
      <c r="S610" s="17">
        <v>0.33333333333333343</v>
      </c>
      <c r="T610" s="17">
        <v>0.33333333333333343</v>
      </c>
      <c r="U610" s="17">
        <v>0.354091430822572</v>
      </c>
      <c r="V610" s="17">
        <v>-3.4865134285597364E-2</v>
      </c>
      <c r="W610" s="17">
        <v>26.764676541017135</v>
      </c>
      <c r="X610" s="17">
        <v>1.5570655345651572</v>
      </c>
      <c r="Y610" s="17">
        <v>-0.99999999999999967</v>
      </c>
      <c r="Z610" s="17">
        <v>-0.99999999999999967</v>
      </c>
      <c r="AA610" s="17">
        <v>53.089443901409069</v>
      </c>
      <c r="AB610" s="17">
        <v>0.16742208553407709</v>
      </c>
      <c r="AC610" s="17">
        <v>0.14167222499697082</v>
      </c>
      <c r="AD610" s="17">
        <v>0.20203221014588493</v>
      </c>
      <c r="AE610" s="17">
        <v>25.556326033846638</v>
      </c>
      <c r="AF610" s="17">
        <v>0.6428571428571429</v>
      </c>
      <c r="AG610" s="17">
        <v>-0.99999999999999967</v>
      </c>
      <c r="AH610" s="17">
        <v>-0.99999999999999967</v>
      </c>
      <c r="AI610" s="17">
        <v>0</v>
      </c>
      <c r="AJ610" s="17">
        <v>-3.4865134285597364E-2</v>
      </c>
      <c r="AK610" s="17">
        <v>9.6062946946348982E-2</v>
      </c>
      <c r="AL610" s="17">
        <v>9.0519610449351209E-2</v>
      </c>
      <c r="AM610" s="17">
        <v>-8.4844088919159719E-2</v>
      </c>
      <c r="AN610" s="17">
        <v>9.7790732564108751E-2</v>
      </c>
      <c r="AO610" s="17">
        <v>-1.6407874882472482</v>
      </c>
      <c r="AP610" s="17">
        <v>2.8973663663494738</v>
      </c>
      <c r="AQ610" s="17">
        <v>45.771239521709916</v>
      </c>
      <c r="AR610" s="17">
        <v>0.98589296320364173</v>
      </c>
      <c r="AS610" s="17">
        <v>1.87384158424337</v>
      </c>
      <c r="AT610" s="17">
        <v>-0.99999999999999967</v>
      </c>
      <c r="AU610" s="17">
        <v>-0.99999999999999967</v>
      </c>
      <c r="AV610" s="17">
        <v>6.1866932399544927</v>
      </c>
      <c r="AW610" s="17">
        <v>85.280004821289921</v>
      </c>
      <c r="AX610" s="17">
        <v>81.793491392730147</v>
      </c>
      <c r="AY610" s="17">
        <v>4.4590871357577992E-2</v>
      </c>
      <c r="AZ610" s="17">
        <v>-5.8372920097920975</v>
      </c>
      <c r="BA610" s="22">
        <v>1437.2799027761355</v>
      </c>
      <c r="CU610" t="e">
        <v>#N/A</v>
      </c>
      <c r="CV610" t="e">
        <v>#N/A</v>
      </c>
    </row>
    <row r="611" spans="1:100" x14ac:dyDescent="0.25">
      <c r="A611">
        <v>1750</v>
      </c>
      <c r="B611" t="s">
        <v>1038</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1039</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1400.3808905505075</v>
      </c>
      <c r="CU612" t="e">
        <v>#N/A</v>
      </c>
      <c r="CV612" t="e">
        <v>#N/A</v>
      </c>
    </row>
    <row r="613" spans="1:100" x14ac:dyDescent="0.25">
      <c r="A613">
        <v>1756</v>
      </c>
      <c r="B613" t="s">
        <v>1040</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1561.2244993679897</v>
      </c>
      <c r="CU613" t="e">
        <v>#N/A</v>
      </c>
      <c r="CV613" t="e">
        <v>#N/A</v>
      </c>
    </row>
    <row r="614" spans="1:100" x14ac:dyDescent="0.25">
      <c r="A614">
        <v>1757</v>
      </c>
      <c r="B614" t="s">
        <v>1041</v>
      </c>
      <c r="C614" s="22">
        <v>3</v>
      </c>
      <c r="D614" s="17">
        <v>4.8838405168143666</v>
      </c>
      <c r="E614" s="17">
        <v>-7.5728160472335659E-2</v>
      </c>
      <c r="F614" s="17">
        <v>-0.61351746116431771</v>
      </c>
      <c r="G614" s="17">
        <v>-0.63667050532961467</v>
      </c>
      <c r="H614" s="17">
        <v>0.31260599447970927</v>
      </c>
      <c r="I614" s="17">
        <v>0</v>
      </c>
      <c r="J614" s="17">
        <v>18.756359668782569</v>
      </c>
      <c r="K614" s="17">
        <v>0.31260599447970927</v>
      </c>
      <c r="L614" s="17">
        <v>-1.0000000000000009</v>
      </c>
      <c r="M614" s="17">
        <v>-1.0000000000000009</v>
      </c>
      <c r="N614" s="17">
        <v>6.2521198895941836</v>
      </c>
      <c r="O614" s="17">
        <v>23.00352968026732</v>
      </c>
      <c r="P614" s="17">
        <v>-0.11063947283246195</v>
      </c>
      <c r="Q614" s="17">
        <v>-3.6904490128831613</v>
      </c>
      <c r="R614" s="17">
        <v>-1.2017005381952026</v>
      </c>
      <c r="S614" s="17">
        <v>0.33333333333333359</v>
      </c>
      <c r="T614" s="17">
        <v>0.33333333333333359</v>
      </c>
      <c r="U614" s="17">
        <v>0.2038350380867828</v>
      </c>
      <c r="V614" s="17">
        <v>0.11454166767066748</v>
      </c>
      <c r="W614" s="17">
        <v>26.897495117776312</v>
      </c>
      <c r="X614" s="17">
        <v>1.8566508305580933</v>
      </c>
      <c r="Y614" s="17">
        <v>-1.0000000000000009</v>
      </c>
      <c r="Z614" s="17">
        <v>-1.0000000000000009</v>
      </c>
      <c r="AA614" s="17">
        <v>78.816576800823412</v>
      </c>
      <c r="AB614" s="17">
        <v>0.46039053931199536</v>
      </c>
      <c r="AC614" s="17">
        <v>0.32949318426009766</v>
      </c>
      <c r="AD614" s="17">
        <v>0.27253192085275235</v>
      </c>
      <c r="AE614" s="17">
        <v>53.120782221242287</v>
      </c>
      <c r="AF614" s="17">
        <v>0.91666666666666663</v>
      </c>
      <c r="AG614" s="17">
        <v>-1.0000000000000009</v>
      </c>
      <c r="AH614" s="17">
        <v>-1.0000000000000009</v>
      </c>
      <c r="AI614" s="17">
        <v>-3.1420815654512699E-2</v>
      </c>
      <c r="AJ614" s="17">
        <v>0.11454166767066748</v>
      </c>
      <c r="AK614" s="17">
        <v>0.20392580776242228</v>
      </c>
      <c r="AL614" s="17">
        <v>4.6825002234529567E-4</v>
      </c>
      <c r="AM614" s="17">
        <v>3.3730699365344556E-2</v>
      </c>
      <c r="AN614" s="17">
        <v>-3.9394797933838266E-2</v>
      </c>
      <c r="AO614" s="17">
        <v>1.8628965229457255</v>
      </c>
      <c r="AP614" s="17">
        <v>-0.98252869823422972</v>
      </c>
      <c r="AQ614" s="17">
        <v>45.653854786558924</v>
      </c>
      <c r="AR614" s="17">
        <v>0.98504337242411755</v>
      </c>
      <c r="AS614" s="17">
        <v>2.169256825037805</v>
      </c>
      <c r="AT614" s="17">
        <v>-1.0000000000000009</v>
      </c>
      <c r="AU614" s="17">
        <v>-1.0000000000000009</v>
      </c>
      <c r="AV614" s="17">
        <v>-1.8383710435248211</v>
      </c>
      <c r="AW614" s="17">
        <v>100.83757778285643</v>
      </c>
      <c r="AX614" s="17">
        <v>111.66332823683302</v>
      </c>
      <c r="AY614" s="17">
        <v>8.2975927084222079E-2</v>
      </c>
      <c r="AZ614" s="17">
        <v>-13.316600191889265</v>
      </c>
      <c r="BA614" s="22">
        <v>1514.8876652133174</v>
      </c>
      <c r="CU614" t="e">
        <v>#N/A</v>
      </c>
      <c r="CV614" t="e">
        <v>#N/A</v>
      </c>
    </row>
    <row r="615" spans="1:100" x14ac:dyDescent="0.25">
      <c r="A615">
        <v>1758</v>
      </c>
      <c r="B615" t="s">
        <v>1042</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1531.1976770219917</v>
      </c>
      <c r="CU615" t="e">
        <v>#N/A</v>
      </c>
      <c r="CV615" t="e">
        <v>#N/A</v>
      </c>
    </row>
    <row r="616" spans="1:100" x14ac:dyDescent="0.25">
      <c r="A616">
        <v>1759</v>
      </c>
      <c r="B616" t="s">
        <v>1043</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1044</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1045</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1046</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1047</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1048</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1501.3069589510847</v>
      </c>
      <c r="CU621" t="e">
        <v>#N/A</v>
      </c>
      <c r="CV621" t="e">
        <v>#N/A</v>
      </c>
    </row>
    <row r="622" spans="1:100" x14ac:dyDescent="0.25">
      <c r="A622">
        <v>1769</v>
      </c>
      <c r="B622" t="s">
        <v>1049</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1050</v>
      </c>
      <c r="C623" s="22">
        <v>3</v>
      </c>
      <c r="D623" s="17">
        <v>4.4981393168909509</v>
      </c>
      <c r="E623" s="17">
        <v>0.35327737543944726</v>
      </c>
      <c r="F623" s="17">
        <v>1.0133153640847894E-2</v>
      </c>
      <c r="G623" s="17">
        <v>8.1877945665200055E-2</v>
      </c>
      <c r="H623" s="17">
        <v>0.37683425785415009</v>
      </c>
      <c r="I623" s="17">
        <v>0</v>
      </c>
      <c r="J623" s="17">
        <v>22.610055471249009</v>
      </c>
      <c r="K623" s="17">
        <v>0.37683425785415009</v>
      </c>
      <c r="L623" s="17">
        <v>-0.99999999999999967</v>
      </c>
      <c r="M623" s="17">
        <v>-0.99999999999999967</v>
      </c>
      <c r="N623" s="17">
        <v>7.5366851570830056</v>
      </c>
      <c r="O623" s="17">
        <v>27.190072733805163</v>
      </c>
      <c r="P623" s="17">
        <v>-1.3750026337411222E-2</v>
      </c>
      <c r="Q623" s="17">
        <v>0.42469764457013387</v>
      </c>
      <c r="R623" s="17">
        <v>0.18061960841908206</v>
      </c>
      <c r="S623" s="17">
        <v>0.33333333333333337</v>
      </c>
      <c r="T623" s="17">
        <v>0.3336283591640028</v>
      </c>
      <c r="U623" s="17">
        <v>0.16849271581139896</v>
      </c>
      <c r="V623" s="17">
        <v>-0.10653577132021975</v>
      </c>
      <c r="W623" s="17">
        <v>14.083375165374614</v>
      </c>
      <c r="X623" s="17">
        <v>0.32517869579813308</v>
      </c>
      <c r="Y623" s="17">
        <v>-0.99999999999999967</v>
      </c>
      <c r="Z623" s="17">
        <v>-0.99999999999999967</v>
      </c>
      <c r="AA623" s="17">
        <v>59.00580113175733</v>
      </c>
      <c r="AB623" s="17">
        <v>0.2746849486301936</v>
      </c>
      <c r="AC623" s="17">
        <v>0.31390879517695702</v>
      </c>
      <c r="AD623" s="17">
        <v>0.30624238335212212</v>
      </c>
      <c r="AE623" s="17">
        <v>44.741806357963654</v>
      </c>
      <c r="AF623" s="17">
        <v>0.66666666666666663</v>
      </c>
      <c r="AG623" s="17">
        <v>-0.99999999999999967</v>
      </c>
      <c r="AH623" s="17">
        <v>-0.99999999999999967</v>
      </c>
      <c r="AI623" s="17">
        <v>0</v>
      </c>
      <c r="AJ623" s="17">
        <v>-0.10653577132021975</v>
      </c>
      <c r="AK623" s="17">
        <v>4.1070495906023366E-2</v>
      </c>
      <c r="AL623" s="17">
        <v>2.4887542926645703E-2</v>
      </c>
      <c r="AM623" s="17">
        <v>0.3461696360449682</v>
      </c>
      <c r="AN623" s="17">
        <v>0.2609471998149166</v>
      </c>
      <c r="AO623" s="17">
        <v>8.8595933806543243</v>
      </c>
      <c r="AP623" s="17">
        <v>6.6481177100061437</v>
      </c>
      <c r="AQ623" s="17">
        <v>36.693430636623624</v>
      </c>
      <c r="AR623" s="17">
        <v>0.72891863698851556</v>
      </c>
      <c r="AS623" s="17">
        <v>0.70201295365228344</v>
      </c>
      <c r="AT623" s="17">
        <v>-0.99999999999999967</v>
      </c>
      <c r="AU623" s="17">
        <v>-0.99999999999999967</v>
      </c>
      <c r="AV623" s="17">
        <v>0.26249755408428216</v>
      </c>
      <c r="AW623" s="17">
        <v>92.84399157556858</v>
      </c>
      <c r="AX623" s="17">
        <v>82.190414443546658</v>
      </c>
      <c r="AY623" s="17">
        <v>0.26936117641717555</v>
      </c>
      <c r="AZ623" s="17">
        <v>12.69090495780911</v>
      </c>
      <c r="BA623" s="22">
        <v>1451.7293273828561</v>
      </c>
      <c r="CU623" t="e">
        <v>#N/A</v>
      </c>
      <c r="CV623" t="e">
        <v>#N/A</v>
      </c>
    </row>
    <row r="624" spans="1:100" x14ac:dyDescent="0.25">
      <c r="A624">
        <v>1772</v>
      </c>
      <c r="B624" t="s">
        <v>1051</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1555.6065070444947</v>
      </c>
      <c r="CU624" t="e">
        <v>#N/A</v>
      </c>
      <c r="CV624" t="e">
        <v>#N/A</v>
      </c>
    </row>
    <row r="625" spans="1:100" x14ac:dyDescent="0.25">
      <c r="A625">
        <v>1775</v>
      </c>
      <c r="B625" t="s">
        <v>1052</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672</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1053</v>
      </c>
      <c r="C627" s="22">
        <v>3</v>
      </c>
      <c r="D627" s="17">
        <v>5.2149291008822614</v>
      </c>
      <c r="E627" s="17">
        <v>1.0139354030583045</v>
      </c>
      <c r="F627" s="17">
        <v>0.60483360298661593</v>
      </c>
      <c r="G627" s="17">
        <v>0.97086416440661416</v>
      </c>
      <c r="H627" s="17">
        <v>0.24254907871322096</v>
      </c>
      <c r="I627" s="17">
        <v>-2.3047644725396638E-2</v>
      </c>
      <c r="J627" s="17">
        <v>13.170086039269462</v>
      </c>
      <c r="K627" s="17">
        <v>0.21950143398782437</v>
      </c>
      <c r="L627" s="17">
        <v>-1.0000000000000007</v>
      </c>
      <c r="M627" s="17">
        <v>-1.0000000000000007</v>
      </c>
      <c r="N627" s="17">
        <v>4.3900286797564867</v>
      </c>
      <c r="O627" s="17">
        <v>19.355879304558343</v>
      </c>
      <c r="P627" s="17">
        <v>-4.2668756215041286E-2</v>
      </c>
      <c r="Q627" s="17">
        <v>6.4683252160895162</v>
      </c>
      <c r="R627" s="17">
        <v>2.0912029142738016</v>
      </c>
      <c r="S627" s="17">
        <v>0.33333333333333331</v>
      </c>
      <c r="T627" s="17">
        <v>0.34817133955821311</v>
      </c>
      <c r="U627" s="17">
        <v>0.39616604721177706</v>
      </c>
      <c r="V627" s="17">
        <v>0.14829100261731218</v>
      </c>
      <c r="W627" s="17">
        <v>40.258411549312463</v>
      </c>
      <c r="X627" s="17">
        <v>2.9512514496795843</v>
      </c>
      <c r="Y627" s="17">
        <v>-1.0000000000000007</v>
      </c>
      <c r="Z627" s="17">
        <v>-1.0000000000000007</v>
      </c>
      <c r="AA627" s="17">
        <v>86.256629239025585</v>
      </c>
      <c r="AB627" s="17">
        <v>0.29783092350558188</v>
      </c>
      <c r="AC627" s="17">
        <v>0.30208788263916708</v>
      </c>
      <c r="AD627" s="17">
        <v>0.27822148936403979</v>
      </c>
      <c r="AE627" s="17">
        <v>43.907014775439457</v>
      </c>
      <c r="AF627" s="17">
        <v>1</v>
      </c>
      <c r="AG627" s="17">
        <v>-1.0000000000000007</v>
      </c>
      <c r="AH627" s="17">
        <v>-1.0000000000000007</v>
      </c>
      <c r="AI627" s="17">
        <v>9.9678816312293181E-2</v>
      </c>
      <c r="AJ627" s="17">
        <v>0.14829100261731218</v>
      </c>
      <c r="AK627" s="17">
        <v>0.18709218594824753</v>
      </c>
      <c r="AL627" s="17">
        <v>0.30644582324143105</v>
      </c>
      <c r="AM627" s="17">
        <v>4.4612474906831713E-2</v>
      </c>
      <c r="AN627" s="17">
        <v>0.40630483889174024</v>
      </c>
      <c r="AO627" s="17">
        <v>2.05077280241203</v>
      </c>
      <c r="AP627" s="17">
        <v>11.689850088500656</v>
      </c>
      <c r="AQ627" s="17">
        <v>53.428497588581934</v>
      </c>
      <c r="AR627" s="17">
        <v>1.2259617227206359</v>
      </c>
      <c r="AS627" s="17">
        <v>3.1707528836674088</v>
      </c>
      <c r="AT627" s="17">
        <v>-1.0000000000000007</v>
      </c>
      <c r="AU627" s="17">
        <v>-1.0000000000000007</v>
      </c>
      <c r="AV627" s="17">
        <v>3.0620670786804194</v>
      </c>
      <c r="AW627" s="17">
        <v>117.3023586320847</v>
      </c>
      <c r="AX627" s="17">
        <v>134.12503522006165</v>
      </c>
      <c r="AY627" s="17">
        <v>0.2027760467442852</v>
      </c>
      <c r="AZ627" s="17">
        <v>15.768690667045652</v>
      </c>
      <c r="BA627" s="22">
        <v>1574.7027462933727</v>
      </c>
      <c r="CU627" t="e">
        <v>#N/A</v>
      </c>
      <c r="CV627" t="e">
        <v>#N/A</v>
      </c>
    </row>
    <row r="628" spans="1:100" x14ac:dyDescent="0.25">
      <c r="A628">
        <v>1781</v>
      </c>
      <c r="B628" t="s">
        <v>1054</v>
      </c>
      <c r="C628" s="22">
        <v>3</v>
      </c>
      <c r="D628" s="17">
        <v>4.2618221666735225</v>
      </c>
      <c r="E628" s="17">
        <v>9.1147968523025664</v>
      </c>
      <c r="F628" s="17">
        <v>-0.6750773002194963</v>
      </c>
      <c r="G628" s="17">
        <v>2.0644886601453134</v>
      </c>
      <c r="H628" s="17">
        <v>5.4566722812242931E-2</v>
      </c>
      <c r="I628" s="17">
        <v>0</v>
      </c>
      <c r="J628" s="17">
        <v>3.2740033687345758</v>
      </c>
      <c r="K628" s="17">
        <v>5.4566722812242931E-2</v>
      </c>
      <c r="L628" s="17">
        <v>-0.99999999999999933</v>
      </c>
      <c r="M628" s="17">
        <v>-0.99999999999999933</v>
      </c>
      <c r="N628" s="17">
        <v>1.0913344562448577</v>
      </c>
      <c r="O628" s="17">
        <v>9.6003141955533966</v>
      </c>
      <c r="P628" s="17">
        <v>-0.34024348373369634</v>
      </c>
      <c r="Q628" s="17">
        <v>6.5516586588499512</v>
      </c>
      <c r="R628" s="17">
        <v>2.1918803936231623</v>
      </c>
      <c r="S628" s="17">
        <v>0.33333333333333326</v>
      </c>
      <c r="T628" s="17">
        <v>0.33333333333333326</v>
      </c>
      <c r="U628" s="17">
        <v>0.37217838517135071</v>
      </c>
      <c r="V628" s="17">
        <v>-2.4728146380962913E-2</v>
      </c>
      <c r="W628" s="17">
        <v>38.382007305792449</v>
      </c>
      <c r="X628" s="17">
        <v>1.9524446062540499</v>
      </c>
      <c r="Y628" s="17">
        <v>-0.99999999999999933</v>
      </c>
      <c r="Z628" s="17">
        <v>-0.99999999999999933</v>
      </c>
      <c r="AA628" s="17">
        <v>78.983715631866716</v>
      </c>
      <c r="AB628" s="17">
        <v>0.31210765575058752</v>
      </c>
      <c r="AC628" s="17">
        <v>0.25833593723516568</v>
      </c>
      <c r="AD628" s="17">
        <v>0.19775296566326916</v>
      </c>
      <c r="AE628" s="17">
        <v>38.409827932451122</v>
      </c>
      <c r="AF628" s="17">
        <v>0.77777777777777779</v>
      </c>
      <c r="AG628" s="17">
        <v>-0.99999999999999933</v>
      </c>
      <c r="AH628" s="17">
        <v>-0.99999999999999933</v>
      </c>
      <c r="AI628" s="17">
        <v>-8.9619249892505422E-3</v>
      </c>
      <c r="AJ628" s="17">
        <v>-2.4728146380962913E-2</v>
      </c>
      <c r="AK628" s="17">
        <v>6.1207129958330109E-2</v>
      </c>
      <c r="AL628" s="17">
        <v>-3.1156917855150349E-2</v>
      </c>
      <c r="AM628" s="17">
        <v>-0.28100715635250728</v>
      </c>
      <c r="AN628" s="17">
        <v>0.53904094917187706</v>
      </c>
      <c r="AO628" s="17">
        <v>-6.7191432590210294</v>
      </c>
      <c r="AP628" s="17">
        <v>13.320239140021174</v>
      </c>
      <c r="AQ628" s="17">
        <v>41.656010674527018</v>
      </c>
      <c r="AR628" s="17">
        <v>1.0141169054570542</v>
      </c>
      <c r="AS628" s="17">
        <v>2.0070113290662923</v>
      </c>
      <c r="AT628" s="17">
        <v>-0.99999999999999933</v>
      </c>
      <c r="AU628" s="17">
        <v>-0.99999999999999933</v>
      </c>
      <c r="AV628" s="17">
        <v>4.2563690537684744</v>
      </c>
      <c r="AW628" s="17">
        <v>101.90426896744134</v>
      </c>
      <c r="AX628" s="17">
        <v>99.252215829560029</v>
      </c>
      <c r="AY628" s="17">
        <v>0.13858536852786019</v>
      </c>
      <c r="AZ628" s="17">
        <v>-8.9658506470387458</v>
      </c>
      <c r="BA628" s="22">
        <v>1402.4191008795494</v>
      </c>
      <c r="CU628" t="e">
        <v>#N/A</v>
      </c>
      <c r="CV628" t="e">
        <v>#N/A</v>
      </c>
    </row>
    <row r="629" spans="1:100" x14ac:dyDescent="0.25">
      <c r="A629">
        <v>1785</v>
      </c>
      <c r="B629" t="s">
        <v>1055</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1056</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1446.1843157949661</v>
      </c>
      <c r="CU630" t="e">
        <v>#N/A</v>
      </c>
      <c r="CV630" t="e">
        <v>#N/A</v>
      </c>
    </row>
    <row r="631" spans="1:100" x14ac:dyDescent="0.25">
      <c r="A631">
        <v>1787</v>
      </c>
      <c r="B631" t="s">
        <v>1057</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1418.725180284742</v>
      </c>
      <c r="CU631" t="e">
        <v>#N/A</v>
      </c>
      <c r="CV631" t="e">
        <v>#N/A</v>
      </c>
    </row>
    <row r="632" spans="1:100" x14ac:dyDescent="0.25">
      <c r="A632">
        <v>1791</v>
      </c>
      <c r="B632" t="s">
        <v>1058</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1355.4092082905768</v>
      </c>
      <c r="CU632" t="e">
        <v>#N/A</v>
      </c>
      <c r="CV632" t="e">
        <v>#N/A</v>
      </c>
    </row>
    <row r="633" spans="1:100" x14ac:dyDescent="0.25">
      <c r="A633">
        <v>1792</v>
      </c>
      <c r="B633" t="s">
        <v>1059</v>
      </c>
      <c r="C633" s="22">
        <v>3</v>
      </c>
      <c r="D633" s="17">
        <v>4.9230207724469146</v>
      </c>
      <c r="E633" s="17">
        <v>-2.1039964155064005E-3</v>
      </c>
      <c r="F633" s="17">
        <v>-0.36125427923526443</v>
      </c>
      <c r="G633" s="17">
        <v>-0.33406759952564247</v>
      </c>
      <c r="H633" s="17">
        <v>0.16981424751963747</v>
      </c>
      <c r="I633" s="17">
        <v>0</v>
      </c>
      <c r="J633" s="17">
        <v>10.18885485117824</v>
      </c>
      <c r="K633" s="17">
        <v>0.16981424751963747</v>
      </c>
      <c r="L633" s="17">
        <v>-0.99999999999999933</v>
      </c>
      <c r="M633" s="17">
        <v>-0.99999999999999933</v>
      </c>
      <c r="N633" s="17">
        <v>3.3962849503927486</v>
      </c>
      <c r="O633" s="17">
        <v>14.777808024099519</v>
      </c>
      <c r="P633" s="17">
        <v>2.2361094578551208</v>
      </c>
      <c r="Q633" s="17">
        <v>1.2463654481017852</v>
      </c>
      <c r="R633" s="17">
        <v>0.44592831179742431</v>
      </c>
      <c r="S633" s="17">
        <v>0.33333333333333298</v>
      </c>
      <c r="T633" s="17">
        <v>0.33754811821805114</v>
      </c>
      <c r="U633" s="17">
        <v>0.28415522490562439</v>
      </c>
      <c r="V633" s="17">
        <v>0.10712530194511219</v>
      </c>
      <c r="W633" s="17">
        <v>35.693909235299316</v>
      </c>
      <c r="X633" s="17">
        <v>2.2846547002096358</v>
      </c>
      <c r="Y633" s="17">
        <v>-0.99999999999999933</v>
      </c>
      <c r="Z633" s="17">
        <v>-0.99999999999999933</v>
      </c>
      <c r="AA633" s="17">
        <v>78.000117928991344</v>
      </c>
      <c r="AB633" s="17">
        <v>0.12991040570981746</v>
      </c>
      <c r="AC633" s="17">
        <v>0.43931185348466512</v>
      </c>
      <c r="AD633" s="17">
        <v>0.26798334844340943</v>
      </c>
      <c r="AE633" s="17">
        <v>41.860280381894611</v>
      </c>
      <c r="AF633" s="17">
        <v>0.8</v>
      </c>
      <c r="AG633" s="17">
        <v>-0.99999999999999933</v>
      </c>
      <c r="AH633" s="17">
        <v>-0.99999999999999933</v>
      </c>
      <c r="AI633" s="17">
        <v>0</v>
      </c>
      <c r="AJ633" s="17">
        <v>0.10712530194511219</v>
      </c>
      <c r="AK633" s="17">
        <v>-6.1783031653579436E-2</v>
      </c>
      <c r="AL633" s="17">
        <v>-5.0638765272303481E-2</v>
      </c>
      <c r="AM633" s="17">
        <v>-0.29126357302724132</v>
      </c>
      <c r="AN633" s="17">
        <v>0.31012085737745615</v>
      </c>
      <c r="AO633" s="17">
        <v>-7.5905044839489282</v>
      </c>
      <c r="AP633" s="17">
        <v>7.4998276080748871</v>
      </c>
      <c r="AQ633" s="17">
        <v>45.882764086477607</v>
      </c>
      <c r="AR633" s="17">
        <v>1.0621619784021215</v>
      </c>
      <c r="AS633" s="17">
        <v>2.4544689477292754</v>
      </c>
      <c r="AT633" s="17">
        <v>-0.99999999999999933</v>
      </c>
      <c r="AU633" s="17">
        <v>-0.99999999999999933</v>
      </c>
      <c r="AV633" s="17">
        <v>0.11186071227178207</v>
      </c>
      <c r="AW633" s="17">
        <v>100.27775356116575</v>
      </c>
      <c r="AX633" s="17">
        <v>110.99028375567703</v>
      </c>
      <c r="AY633" s="17">
        <v>0.33015856995321335</v>
      </c>
      <c r="AZ633" s="17">
        <v>37.390204776197422</v>
      </c>
      <c r="BA633" s="22">
        <v>1439.6398411821974</v>
      </c>
      <c r="CU633" t="e">
        <v>#N/A</v>
      </c>
      <c r="CV633" t="e">
        <v>#N/A</v>
      </c>
    </row>
    <row r="634" spans="1:100" x14ac:dyDescent="0.25">
      <c r="A634">
        <v>1793</v>
      </c>
      <c r="B634" t="s">
        <v>1060</v>
      </c>
      <c r="C634" s="22">
        <v>3</v>
      </c>
      <c r="D634" s="17">
        <v>5.9104170553224691</v>
      </c>
      <c r="E634" s="17">
        <v>0.59828278496070697</v>
      </c>
      <c r="F634" s="17">
        <v>4.1607593513483927E-2</v>
      </c>
      <c r="G634" s="17">
        <v>0.22177649274118053</v>
      </c>
      <c r="H634" s="17">
        <v>0.27199773808586791</v>
      </c>
      <c r="I634" s="17">
        <v>-8.3055102704618529E-4</v>
      </c>
      <c r="J634" s="17">
        <v>16.270031223529308</v>
      </c>
      <c r="K634" s="17">
        <v>0.27116718705882176</v>
      </c>
      <c r="L634" s="17">
        <v>-1.0000000000000007</v>
      </c>
      <c r="M634" s="17">
        <v>-1.0000000000000007</v>
      </c>
      <c r="N634" s="17">
        <v>5.423343741176434</v>
      </c>
      <c r="O634" s="17">
        <v>22.402224771592948</v>
      </c>
      <c r="P634" s="17">
        <v>0.64851121453458005</v>
      </c>
      <c r="Q634" s="17">
        <v>-4.8258770458521214</v>
      </c>
      <c r="R634" s="17">
        <v>-1.5426752708993192</v>
      </c>
      <c r="S634" s="17">
        <v>0.3333333333333337</v>
      </c>
      <c r="T634" s="17">
        <v>0.3333333333333337</v>
      </c>
      <c r="U634" s="17">
        <v>0.26959443591618881</v>
      </c>
      <c r="V634" s="17">
        <v>-0.14748224284657188</v>
      </c>
      <c r="W634" s="17">
        <v>20.704466907098507</v>
      </c>
      <c r="X634" s="17">
        <v>0.5889837661931695</v>
      </c>
      <c r="Y634" s="17">
        <v>-1.0000000000000007</v>
      </c>
      <c r="Z634" s="17">
        <v>-1.0000000000000007</v>
      </c>
      <c r="AA634" s="17">
        <v>62.150147838925193</v>
      </c>
      <c r="AB634" s="17">
        <v>0.22354796863162577</v>
      </c>
      <c r="AC634" s="17">
        <v>0.19271223966623738</v>
      </c>
      <c r="AD634" s="17">
        <v>0.44350691575665752</v>
      </c>
      <c r="AE634" s="17">
        <v>42.988356202726038</v>
      </c>
      <c r="AF634" s="17">
        <v>0.66666666666666663</v>
      </c>
      <c r="AG634" s="17">
        <v>-1.0000000000000007</v>
      </c>
      <c r="AH634" s="17">
        <v>-1.0000000000000007</v>
      </c>
      <c r="AI634" s="17">
        <v>-1.8863196714958175E-2</v>
      </c>
      <c r="AJ634" s="17">
        <v>-0.14748224284657188</v>
      </c>
      <c r="AK634" s="17">
        <v>0.12730841071406118</v>
      </c>
      <c r="AL634" s="17">
        <v>0.13931124615421511</v>
      </c>
      <c r="AM634" s="17">
        <v>1.9964486563602585E-2</v>
      </c>
      <c r="AN634" s="17">
        <v>-1.6982072037082657E-3</v>
      </c>
      <c r="AO634" s="17">
        <v>1.1356542176603706</v>
      </c>
      <c r="AP634" s="17">
        <v>0.65410105067836843</v>
      </c>
      <c r="AQ634" s="17">
        <v>36.974498130627786</v>
      </c>
      <c r="AR634" s="17">
        <v>0.78877885973628481</v>
      </c>
      <c r="AS634" s="17">
        <v>0.86015095325199209</v>
      </c>
      <c r="AT634" s="17">
        <v>-1.0000000000000007</v>
      </c>
      <c r="AU634" s="17">
        <v>-1.0000000000000007</v>
      </c>
      <c r="AV634" s="17">
        <v>-1.3208987781581378</v>
      </c>
      <c r="AW634" s="17">
        <v>85.206473661196526</v>
      </c>
      <c r="AX634" s="17">
        <v>70.080985442240191</v>
      </c>
      <c r="AY634" s="17">
        <v>0.20569843247941066</v>
      </c>
      <c r="AZ634" s="17">
        <v>-6.4308849976390805</v>
      </c>
      <c r="BA634" s="22">
        <v>1447.2769908582547</v>
      </c>
      <c r="CU634" t="e">
        <v>#N/A</v>
      </c>
      <c r="CV634" t="e">
        <v>#N/A</v>
      </c>
    </row>
    <row r="635" spans="1:100" x14ac:dyDescent="0.25">
      <c r="A635">
        <v>1795</v>
      </c>
      <c r="B635" t="s">
        <v>1061</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1450.6371706641251</v>
      </c>
      <c r="CU635" t="e">
        <v>#N/A</v>
      </c>
      <c r="CV635" t="e">
        <v>#N/A</v>
      </c>
    </row>
    <row r="636" spans="1:100" x14ac:dyDescent="0.25">
      <c r="A636">
        <v>1796</v>
      </c>
      <c r="B636" t="s">
        <v>1062</v>
      </c>
      <c r="C636" s="22">
        <v>3</v>
      </c>
      <c r="D636" s="17">
        <v>4.1428059166006337</v>
      </c>
      <c r="E636" s="17">
        <v>0.33573194908864057</v>
      </c>
      <c r="F636" s="17">
        <v>0.40875062832717562</v>
      </c>
      <c r="G636" s="17">
        <v>0.53430898058921061</v>
      </c>
      <c r="H636" s="17">
        <v>0.42871977257787419</v>
      </c>
      <c r="I636" s="17">
        <v>2.1135160289029848E-3</v>
      </c>
      <c r="J636" s="17">
        <v>25.849997316406629</v>
      </c>
      <c r="K636" s="17">
        <v>0.43083328860677722</v>
      </c>
      <c r="L636" s="17">
        <v>-1.0000000000000016</v>
      </c>
      <c r="M636" s="17">
        <v>-1.0000000000000016</v>
      </c>
      <c r="N636" s="17">
        <v>8.6166657721355424</v>
      </c>
      <c r="O636" s="17">
        <v>30.527112213596503</v>
      </c>
      <c r="P636" s="17">
        <v>-6.6217452026500312E-2</v>
      </c>
      <c r="Q636" s="17">
        <v>1.2066813372405636</v>
      </c>
      <c r="R636" s="17">
        <v>0.27194762772951114</v>
      </c>
      <c r="S636" s="17">
        <v>0.33333333333333398</v>
      </c>
      <c r="T636" s="17">
        <v>0.33135298099934068</v>
      </c>
      <c r="U636" s="17">
        <v>0.29110396444160896</v>
      </c>
      <c r="V636" s="17">
        <v>0.28566233961455872</v>
      </c>
      <c r="W636" s="17">
        <v>32.424773191282611</v>
      </c>
      <c r="X636" s="17">
        <v>3.1102625688456942</v>
      </c>
      <c r="Y636" s="17">
        <v>-1.0000000000000016</v>
      </c>
      <c r="Z636" s="17">
        <v>-1.0000000000000016</v>
      </c>
      <c r="AA636" s="17">
        <v>63.002770098304218</v>
      </c>
      <c r="AB636" s="17">
        <v>0.32230206708661679</v>
      </c>
      <c r="AC636" s="17">
        <v>-7.4550354651421097E-2</v>
      </c>
      <c r="AD636" s="17">
        <v>0.35836927315064598</v>
      </c>
      <c r="AE636" s="17">
        <v>30.306049279292079</v>
      </c>
      <c r="AF636" s="17">
        <v>0.53846153846153844</v>
      </c>
      <c r="AG636" s="17">
        <v>-1.0000000000000016</v>
      </c>
      <c r="AH636" s="17">
        <v>-1.0000000000000016</v>
      </c>
      <c r="AI636" s="17">
        <v>0</v>
      </c>
      <c r="AJ636" s="17">
        <v>0.28566233961455872</v>
      </c>
      <c r="AK636" s="17">
        <v>4.1086462255683923E-2</v>
      </c>
      <c r="AL636" s="17">
        <v>-0.18214191585052883</v>
      </c>
      <c r="AM636" s="17">
        <v>-0.16792935535846326</v>
      </c>
      <c r="AN636" s="17">
        <v>-3.4592103943292436E-3</v>
      </c>
      <c r="AO636" s="17">
        <v>-3.9928015726831618</v>
      </c>
      <c r="AP636" s="17">
        <v>-0.99718983911087478</v>
      </c>
      <c r="AQ636" s="17">
        <v>58.274770507689269</v>
      </c>
      <c r="AR636" s="17">
        <v>1.2414526183888424</v>
      </c>
      <c r="AS636" s="17">
        <v>3.5410958574524716</v>
      </c>
      <c r="AT636" s="17">
        <v>-1.0000000000000016</v>
      </c>
      <c r="AU636" s="17">
        <v>-1.0000000000000016</v>
      </c>
      <c r="AV636" s="17">
        <v>0.80625660831872259</v>
      </c>
      <c r="AW636" s="17">
        <v>92.53269247278979</v>
      </c>
      <c r="AX636" s="17">
        <v>121.09892643424564</v>
      </c>
      <c r="AY636" s="17">
        <v>0.22404855054526526</v>
      </c>
      <c r="AZ636" s="17">
        <v>16.997787636861727</v>
      </c>
      <c r="BA636" s="22">
        <v>1560.0032220768701</v>
      </c>
      <c r="CU636" t="e">
        <v>#N/A</v>
      </c>
      <c r="CV636" t="e">
        <v>#N/A</v>
      </c>
    </row>
    <row r="637" spans="1:100" x14ac:dyDescent="0.25">
      <c r="A637">
        <v>1797</v>
      </c>
      <c r="B637" t="s">
        <v>1063</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1064</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1065</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1066</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1305.0457695197326</v>
      </c>
      <c r="CU640" t="e">
        <v>#N/A</v>
      </c>
      <c r="CV640" t="e">
        <v>#N/A</v>
      </c>
    </row>
    <row r="641" spans="1:100" x14ac:dyDescent="0.25">
      <c r="A641">
        <v>1806</v>
      </c>
      <c r="B641" t="s">
        <v>1067</v>
      </c>
      <c r="C641" s="22">
        <v>3</v>
      </c>
      <c r="D641" s="17">
        <v>5.6761361395522201</v>
      </c>
      <c r="E641" s="17">
        <v>0</v>
      </c>
      <c r="F641" s="17">
        <v>4.0280731741108786</v>
      </c>
      <c r="G641" s="17">
        <v>4.0280731741108786</v>
      </c>
      <c r="H641" s="17">
        <v>0.53051034570035727</v>
      </c>
      <c r="I641" s="17">
        <v>0</v>
      </c>
      <c r="J641" s="17">
        <v>31.830620742021434</v>
      </c>
      <c r="K641" s="17">
        <v>0.53051034570035727</v>
      </c>
      <c r="L641" s="17">
        <v>-1</v>
      </c>
      <c r="M641" s="17">
        <v>-1</v>
      </c>
      <c r="N641" s="17">
        <v>10.610206914007145</v>
      </c>
      <c r="O641" s="17">
        <v>41.534830055684537</v>
      </c>
      <c r="P641" s="17">
        <v>0.47740671174164584</v>
      </c>
      <c r="Q641" s="17">
        <v>2.8018885607072921</v>
      </c>
      <c r="R641" s="17">
        <v>1.0898633150055701</v>
      </c>
      <c r="S641" s="17">
        <v>0.34543758205684832</v>
      </c>
      <c r="T641" s="17">
        <v>0.37811698333467803</v>
      </c>
      <c r="U641" s="17">
        <v>0.29458975816764443</v>
      </c>
      <c r="V641" s="17">
        <v>2.2076192795813306E-2</v>
      </c>
      <c r="W641" s="17">
        <v>20.388406826185069</v>
      </c>
      <c r="X641" s="17">
        <v>1.5486440591379709</v>
      </c>
      <c r="Y641" s="17">
        <v>-1</v>
      </c>
      <c r="Z641" s="17">
        <v>-1</v>
      </c>
      <c r="AA641" s="17">
        <v>76.742179875627613</v>
      </c>
      <c r="AB641" s="17">
        <v>0.75311944747574688</v>
      </c>
      <c r="AC641" s="17">
        <v>0.21918398104037812</v>
      </c>
      <c r="AD641" s="17">
        <v>0.13297476617261383</v>
      </c>
      <c r="AE641" s="17">
        <v>55.263909734436972</v>
      </c>
      <c r="AF641" s="17">
        <v>0.84615384615384615</v>
      </c>
      <c r="AG641" s="17">
        <v>-1</v>
      </c>
      <c r="AH641" s="17">
        <v>-1</v>
      </c>
      <c r="AI641" s="17">
        <v>0</v>
      </c>
      <c r="AJ641" s="17">
        <v>2.2076192795813306E-2</v>
      </c>
      <c r="AK641" s="17">
        <v>7.7080728708301738E-2</v>
      </c>
      <c r="AL641" s="17">
        <v>-0.17762004060715864</v>
      </c>
      <c r="AM641" s="17">
        <v>0.10136575320721021</v>
      </c>
      <c r="AN641" s="17">
        <v>0.53451471137786766</v>
      </c>
      <c r="AO641" s="17">
        <v>2.9195474737217615</v>
      </c>
      <c r="AP641" s="17">
        <v>12.474767581410891</v>
      </c>
      <c r="AQ641" s="17">
        <v>52.219027568206528</v>
      </c>
      <c r="AR641" s="17">
        <v>1.0402205163549836</v>
      </c>
      <c r="AS641" s="17">
        <v>2.0791544048383286</v>
      </c>
      <c r="AT641" s="17">
        <v>-1</v>
      </c>
      <c r="AU641" s="17">
        <v>-1</v>
      </c>
      <c r="AV641" s="17">
        <v>5.1179364891164489</v>
      </c>
      <c r="AW641" s="17">
        <v>130.75177751272307</v>
      </c>
      <c r="AX641" s="17">
        <v>132.9593967923044</v>
      </c>
      <c r="AY641" s="17">
        <v>0.42957458052546194</v>
      </c>
      <c r="AZ641" s="17">
        <v>54.565501494776925</v>
      </c>
      <c r="BA641" s="22">
        <v>1634.8775041050346</v>
      </c>
      <c r="CU641" t="e">
        <v>#N/A</v>
      </c>
      <c r="CV641" t="e">
        <v>#N/A</v>
      </c>
    </row>
    <row r="642" spans="1:100" x14ac:dyDescent="0.25">
      <c r="A642">
        <v>1807</v>
      </c>
      <c r="B642" t="s">
        <v>1014</v>
      </c>
      <c r="C642" s="22">
        <v>3</v>
      </c>
      <c r="D642" s="17">
        <v>4.7434473743705068</v>
      </c>
      <c r="E642" s="17">
        <v>0</v>
      </c>
      <c r="F642" s="17">
        <v>0.586128472009113</v>
      </c>
      <c r="G642" s="17">
        <v>0.586128472009113</v>
      </c>
      <c r="H642" s="17">
        <v>0.24508209379915605</v>
      </c>
      <c r="I642" s="17">
        <v>-2.3869024525044458E-2</v>
      </c>
      <c r="J642" s="17">
        <v>13.272784156446701</v>
      </c>
      <c r="K642" s="17">
        <v>0.22121306927411163</v>
      </c>
      <c r="L642" s="17">
        <v>-0.99999999999999767</v>
      </c>
      <c r="M642" s="17">
        <v>-0.99999999999999767</v>
      </c>
      <c r="N642" s="17">
        <v>4.4242613854822315</v>
      </c>
      <c r="O642" s="17">
        <v>18.60236000282632</v>
      </c>
      <c r="P642" s="17">
        <v>4.5101378540771335E-2</v>
      </c>
      <c r="Q642" s="17">
        <v>0.41001234496904376</v>
      </c>
      <c r="R642" s="17">
        <v>0.20740369955195354</v>
      </c>
      <c r="S642" s="17">
        <v>0.33333333333333243</v>
      </c>
      <c r="T642" s="17">
        <v>0.33333333333333243</v>
      </c>
      <c r="U642" s="17">
        <v>0.35583236602739682</v>
      </c>
      <c r="V642" s="17">
        <v>0.12871009468058739</v>
      </c>
      <c r="W642" s="17">
        <v>37.199842324021489</v>
      </c>
      <c r="X642" s="17">
        <v>2.6410436295856639</v>
      </c>
      <c r="Y642" s="17">
        <v>-0.99999999999999767</v>
      </c>
      <c r="Z642" s="17">
        <v>-0.99999999999999767</v>
      </c>
      <c r="AA642" s="17">
        <v>88.720863538454225</v>
      </c>
      <c r="AB642" s="17">
        <v>0.25022682819910719</v>
      </c>
      <c r="AC642" s="17">
        <v>0.35309901144120426</v>
      </c>
      <c r="AD642" s="17">
        <v>0.42294651065730371</v>
      </c>
      <c r="AE642" s="17">
        <v>51.313617514880761</v>
      </c>
      <c r="AF642" s="17">
        <v>0.88888888888888884</v>
      </c>
      <c r="AG642" s="17">
        <v>-0.99999999999999767</v>
      </c>
      <c r="AH642" s="17">
        <v>-0.99999999999999767</v>
      </c>
      <c r="AI642" s="17">
        <v>3.2689263560447971E-3</v>
      </c>
      <c r="AJ642" s="17">
        <v>0.12871009468058739</v>
      </c>
      <c r="AK642" s="17">
        <v>0.22576199970641944</v>
      </c>
      <c r="AL642" s="17">
        <v>1.4515521722594873E-2</v>
      </c>
      <c r="AM642" s="17">
        <v>0.16626248959185438</v>
      </c>
      <c r="AN642" s="17">
        <v>5.8003557370119641E-2</v>
      </c>
      <c r="AO642" s="17">
        <v>5.2853722383284572</v>
      </c>
      <c r="AP642" s="17">
        <v>1.5226665428659645</v>
      </c>
      <c r="AQ642" s="17">
        <v>50.472626480468193</v>
      </c>
      <c r="AR642" s="17">
        <v>1.1512091273746503</v>
      </c>
      <c r="AS642" s="17">
        <v>2.8622566988597766</v>
      </c>
      <c r="AT642" s="17">
        <v>-0.99999999999999767</v>
      </c>
      <c r="AU642" s="17">
        <v>-0.99999999999999767</v>
      </c>
      <c r="AV642" s="17">
        <v>0.79353217156106726</v>
      </c>
      <c r="AW642" s="17">
        <v>108.84589008414643</v>
      </c>
      <c r="AX642" s="17">
        <v>121.78227807932602</v>
      </c>
      <c r="AY642" s="17">
        <v>0.67639164245477634</v>
      </c>
      <c r="AZ642" s="17">
        <v>53.699062401512244</v>
      </c>
      <c r="BA642" s="22">
        <v>1672.5909866751037</v>
      </c>
      <c r="CU642" t="e">
        <v>#N/A</v>
      </c>
      <c r="CV642" t="e">
        <v>#N/A</v>
      </c>
    </row>
    <row r="643" spans="1:100" x14ac:dyDescent="0.25">
      <c r="A643">
        <v>1810</v>
      </c>
      <c r="B643" t="s">
        <v>1068</v>
      </c>
      <c r="C643" s="22">
        <v>3</v>
      </c>
      <c r="D643" s="17">
        <v>4.6019000618259049</v>
      </c>
      <c r="E643" s="17">
        <v>0</v>
      </c>
      <c r="F643" s="17">
        <v>0.39975571580808866</v>
      </c>
      <c r="G643" s="17">
        <v>0.39975571580808866</v>
      </c>
      <c r="H643" s="17">
        <v>0.24286919875546462</v>
      </c>
      <c r="I643" s="17">
        <v>0</v>
      </c>
      <c r="J643" s="17">
        <v>14.572151925327875</v>
      </c>
      <c r="K643" s="17">
        <v>0.24286919875546462</v>
      </c>
      <c r="L643" s="17">
        <v>-1.0000000000000027</v>
      </c>
      <c r="M643" s="17">
        <v>-1.0000000000000027</v>
      </c>
      <c r="N643" s="17">
        <v>4.8573839751092924</v>
      </c>
      <c r="O643" s="17">
        <v>19.573807702961869</v>
      </c>
      <c r="P643" s="17">
        <v>-0.16766603300513189</v>
      </c>
      <c r="Q643" s="17">
        <v>0.41403806080120376</v>
      </c>
      <c r="R643" s="17">
        <v>0.10764976908533735</v>
      </c>
      <c r="S643" s="17">
        <v>0.33333333333333415</v>
      </c>
      <c r="T643" s="17">
        <v>0.29926082332952703</v>
      </c>
      <c r="U643" s="17">
        <v>0.62621175275204954</v>
      </c>
      <c r="V643" s="17">
        <v>0.10636917463418291</v>
      </c>
      <c r="W643" s="17">
        <v>44.892235411745162</v>
      </c>
      <c r="X643" s="17">
        <v>3.4987145067168841</v>
      </c>
      <c r="Y643" s="17">
        <v>-1.0000000000000027</v>
      </c>
      <c r="Z643" s="17">
        <v>-1.0000000000000027</v>
      </c>
      <c r="AA643" s="17">
        <v>97.568200880319665</v>
      </c>
      <c r="AB643" s="17">
        <v>0.19541937880114807</v>
      </c>
      <c r="AC643" s="17">
        <v>0.27309375395704338</v>
      </c>
      <c r="AD643" s="17">
        <v>0.58285318123159158</v>
      </c>
      <c r="AE643" s="17">
        <v>52.568315699489141</v>
      </c>
      <c r="AF643" s="17">
        <v>0.83333333333333337</v>
      </c>
      <c r="AG643" s="17">
        <v>-1.0000000000000027</v>
      </c>
      <c r="AH643" s="17">
        <v>-1.0000000000000027</v>
      </c>
      <c r="AI643" s="17">
        <v>3.8344015341209934E-3</v>
      </c>
      <c r="AJ643" s="17">
        <v>0.10636917463418291</v>
      </c>
      <c r="AK643" s="17">
        <v>0.49154712449201987</v>
      </c>
      <c r="AL643" s="17">
        <v>0.38659786474500291</v>
      </c>
      <c r="AM643" s="17">
        <v>8.2237562541645187E-2</v>
      </c>
      <c r="AN643" s="17">
        <v>0.34532809343996379</v>
      </c>
      <c r="AO643" s="17">
        <v>4.5136746860012291</v>
      </c>
      <c r="AP643" s="17">
        <v>10.566191659724103</v>
      </c>
      <c r="AQ643" s="17">
        <v>59.464387337073056</v>
      </c>
      <c r="AR643" s="17">
        <v>1.3651750840490937</v>
      </c>
      <c r="AS643" s="17">
        <v>3.7415837054723493</v>
      </c>
      <c r="AT643" s="17">
        <v>-1.0000000000000027</v>
      </c>
      <c r="AU643" s="17">
        <v>-1.0000000000000027</v>
      </c>
      <c r="AV643" s="17">
        <v>0.50740548489342618</v>
      </c>
      <c r="AW643" s="17">
        <v>127.70820024300559</v>
      </c>
      <c r="AX643" s="17">
        <v>138.4218057371063</v>
      </c>
      <c r="AY643" s="17">
        <v>0.24846302849053145</v>
      </c>
      <c r="AZ643" s="17">
        <v>41.223054239644114</v>
      </c>
      <c r="BA643" s="22">
        <v>1525.7870088768004</v>
      </c>
      <c r="CU643" t="e">
        <v>#N/A</v>
      </c>
      <c r="CV643" t="e">
        <v>#N/A</v>
      </c>
    </row>
    <row r="644" spans="1:100" x14ac:dyDescent="0.25">
      <c r="A644">
        <v>1811</v>
      </c>
      <c r="B644" t="s">
        <v>1069</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1418.60364989297</v>
      </c>
      <c r="CU644" t="e">
        <v>#N/A</v>
      </c>
      <c r="CV644" t="e">
        <v>#N/A</v>
      </c>
    </row>
    <row r="645" spans="1:100" x14ac:dyDescent="0.25">
      <c r="A645">
        <v>1816</v>
      </c>
      <c r="B645" t="s">
        <v>1070</v>
      </c>
      <c r="C645" s="22">
        <v>3</v>
      </c>
      <c r="D645" s="17">
        <v>4.6982555827532222</v>
      </c>
      <c r="E645" s="17">
        <v>7.9235805408914891E-4</v>
      </c>
      <c r="F645" s="17">
        <v>6.6800377684116369E-2</v>
      </c>
      <c r="G645" s="17">
        <v>6.6800377684116369E-2</v>
      </c>
      <c r="H645" s="17">
        <v>-1.0561824206731199E-2</v>
      </c>
      <c r="I645" s="17">
        <v>0</v>
      </c>
      <c r="J645" s="17">
        <v>-0.63370945240387344</v>
      </c>
      <c r="K645" s="17">
        <v>-1.0561824206731199E-2</v>
      </c>
      <c r="L645" s="17">
        <v>-1.0000000000000007</v>
      </c>
      <c r="M645" s="17">
        <v>-1.0000000000000007</v>
      </c>
      <c r="N645" s="17">
        <v>-0.21123648413462406</v>
      </c>
      <c r="O645" s="17">
        <v>4.1313465080334657</v>
      </c>
      <c r="P645" s="17">
        <v>1.8875054337482715</v>
      </c>
      <c r="Q645" s="17">
        <v>4.4634146460661803</v>
      </c>
      <c r="R645" s="17">
        <v>1.5257763335881998</v>
      </c>
      <c r="S645" s="17">
        <v>0.33333333333333354</v>
      </c>
      <c r="T645" s="17">
        <v>0.31912460533411818</v>
      </c>
      <c r="U645" s="17">
        <v>6.7323353315099616E-2</v>
      </c>
      <c r="V645" s="17">
        <v>-5.1493599557150965E-2</v>
      </c>
      <c r="W645" s="17">
        <v>27.153980665285264</v>
      </c>
      <c r="X645" s="17">
        <v>0.59799801444553824</v>
      </c>
      <c r="Y645" s="17">
        <v>-1.0000000000000007</v>
      </c>
      <c r="Z645" s="17">
        <v>-1.0000000000000007</v>
      </c>
      <c r="AA645" s="17">
        <v>70.809195189894538</v>
      </c>
      <c r="AB645" s="17">
        <v>0.35576173734901567</v>
      </c>
      <c r="AC645" s="17">
        <v>0.45935884088162549</v>
      </c>
      <c r="AD645" s="17">
        <v>2.7468185589779294E-2</v>
      </c>
      <c r="AE645" s="17">
        <v>42.129438191021045</v>
      </c>
      <c r="AF645" s="17">
        <v>0.875</v>
      </c>
      <c r="AG645" s="17">
        <v>-1.0000000000000007</v>
      </c>
      <c r="AH645" s="17">
        <v>-1.0000000000000007</v>
      </c>
      <c r="AI645" s="17">
        <v>1.083990258196197E-2</v>
      </c>
      <c r="AJ645" s="17">
        <v>-5.1493599557150965E-2</v>
      </c>
      <c r="AK645" s="17">
        <v>-6.2918984789505417E-2</v>
      </c>
      <c r="AL645" s="17">
        <v>-2.2037509402779959E-2</v>
      </c>
      <c r="AM645" s="17">
        <v>-0.21334375484679585</v>
      </c>
      <c r="AN645" s="17">
        <v>6.0253000234835333E-2</v>
      </c>
      <c r="AO645" s="17">
        <v>-5.6481887951174228</v>
      </c>
      <c r="AP645" s="17">
        <v>1.3961374588569833</v>
      </c>
      <c r="AQ645" s="17">
        <v>26.520271212881394</v>
      </c>
      <c r="AR645" s="17">
        <v>0.66828769242540065</v>
      </c>
      <c r="AS645" s="17">
        <v>0.58743619023880744</v>
      </c>
      <c r="AT645" s="17">
        <v>-1.0000000000000007</v>
      </c>
      <c r="AU645" s="17">
        <v>-1.0000000000000007</v>
      </c>
      <c r="AV645" s="17">
        <v>1.5925767112723164</v>
      </c>
      <c r="AW645" s="17">
        <v>76.336679156784967</v>
      </c>
      <c r="AX645" s="17">
        <v>71.404117252709128</v>
      </c>
      <c r="AY645" s="17">
        <v>6.3251197444714746E-3</v>
      </c>
      <c r="AZ645" s="17">
        <v>-10.628393532001478</v>
      </c>
      <c r="BA645" s="22">
        <v>1515.5652063554726</v>
      </c>
      <c r="CU645" t="e">
        <v>#N/A</v>
      </c>
      <c r="CV645" t="e">
        <v>#N/A</v>
      </c>
    </row>
    <row r="646" spans="1:100" x14ac:dyDescent="0.25">
      <c r="A646">
        <v>1817</v>
      </c>
      <c r="B646" t="s">
        <v>1071</v>
      </c>
      <c r="C646" s="22">
        <v>3</v>
      </c>
      <c r="D646" s="17">
        <v>3.4782962001879771</v>
      </c>
      <c r="E646" s="17">
        <v>4.7800192171000202E-3</v>
      </c>
      <c r="F646" s="17">
        <v>1.6094382007095462</v>
      </c>
      <c r="G646" s="17">
        <v>1.6111027232592994</v>
      </c>
      <c r="H646" s="17">
        <v>-3.8526686606339261E-2</v>
      </c>
      <c r="I646" s="17">
        <v>0</v>
      </c>
      <c r="J646" s="17">
        <v>-2.3116011963803533</v>
      </c>
      <c r="K646" s="17">
        <v>-3.8526686606339261E-2</v>
      </c>
      <c r="L646" s="17">
        <v>-0.99999999999999967</v>
      </c>
      <c r="M646" s="17">
        <v>-0.99999999999999967</v>
      </c>
      <c r="N646" s="17">
        <v>-0.77053373212678511</v>
      </c>
      <c r="O646" s="17">
        <v>2.777797727066921</v>
      </c>
      <c r="P646" s="17">
        <v>-2.0382610868290554</v>
      </c>
      <c r="Q646" s="17">
        <v>-1.9696351435769355</v>
      </c>
      <c r="R646" s="17">
        <v>-0.94357632508676703</v>
      </c>
      <c r="S646" s="17">
        <v>0.33333333333333348</v>
      </c>
      <c r="T646" s="17">
        <v>0.34130463971686142</v>
      </c>
      <c r="U646" s="17">
        <v>0.29993392875029162</v>
      </c>
      <c r="V646" s="17">
        <v>-9.3601987367423728E-2</v>
      </c>
      <c r="W646" s="17">
        <v>36.779864041576097</v>
      </c>
      <c r="X646" s="17">
        <v>1.3592597568366867</v>
      </c>
      <c r="Y646" s="17">
        <v>-0.99999999999999967</v>
      </c>
      <c r="Z646" s="17">
        <v>-0.99999999999999967</v>
      </c>
      <c r="AA646" s="17">
        <v>65.066079042803622</v>
      </c>
      <c r="AB646" s="17">
        <v>0.29961748420723899</v>
      </c>
      <c r="AC646" s="17">
        <v>0.20691570303832238</v>
      </c>
      <c r="AD646" s="17">
        <v>7.8062639280724488E-2</v>
      </c>
      <c r="AE646" s="17">
        <v>29.229791326314299</v>
      </c>
      <c r="AF646" s="17">
        <v>0.8</v>
      </c>
      <c r="AG646" s="17">
        <v>-0.99999999999999967</v>
      </c>
      <c r="AH646" s="17">
        <v>-0.99999999999999967</v>
      </c>
      <c r="AI646" s="17">
        <v>7.6557250679051433E-2</v>
      </c>
      <c r="AJ646" s="17">
        <v>-9.3601987367423728E-2</v>
      </c>
      <c r="AK646" s="17">
        <v>0.33847985544336179</v>
      </c>
      <c r="AL646" s="17">
        <v>-0.13021861882110849</v>
      </c>
      <c r="AM646" s="17">
        <v>-0.15630308570929841</v>
      </c>
      <c r="AN646" s="17">
        <v>-6.0108400128938436E-2</v>
      </c>
      <c r="AO646" s="17">
        <v>-2.2151778655156513</v>
      </c>
      <c r="AP646" s="17">
        <v>-2.1538030973290021</v>
      </c>
      <c r="AQ646" s="17">
        <v>34.468262845195731</v>
      </c>
      <c r="AR646" s="17">
        <v>0.88096991443306238</v>
      </c>
      <c r="AS646" s="17">
        <v>1.3207330702303468</v>
      </c>
      <c r="AT646" s="17">
        <v>-0.99999999999999967</v>
      </c>
      <c r="AU646" s="17">
        <v>-0.99999999999999967</v>
      </c>
      <c r="AV646" s="17">
        <v>0.66752639817253079</v>
      </c>
      <c r="AW646" s="17">
        <v>65.690073672541502</v>
      </c>
      <c r="AX646" s="17">
        <v>57.861019949380186</v>
      </c>
      <c r="AY646" s="17">
        <v>-0.26495059259641035</v>
      </c>
      <c r="AZ646" s="17">
        <v>-61.307286256858028</v>
      </c>
      <c r="BA646" s="22">
        <v>1432.1417547343806</v>
      </c>
      <c r="CU646" t="e">
        <v>#N/A</v>
      </c>
      <c r="CV646" t="e">
        <v>#N/A</v>
      </c>
    </row>
    <row r="647" spans="1:100" x14ac:dyDescent="0.25">
      <c r="A647">
        <v>1818</v>
      </c>
      <c r="B647" t="s">
        <v>1072</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1439.3691668165911</v>
      </c>
      <c r="CU647" t="e">
        <v>#N/A</v>
      </c>
      <c r="CV647" t="e">
        <v>#N/A</v>
      </c>
    </row>
    <row r="648" spans="1:100" x14ac:dyDescent="0.25">
      <c r="A648">
        <v>1825</v>
      </c>
      <c r="B648" t="s">
        <v>1073</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1074</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1075</v>
      </c>
      <c r="C650" s="22">
        <v>3</v>
      </c>
      <c r="D650" s="17">
        <v>4.0392432127513382</v>
      </c>
      <c r="E650" s="17">
        <v>-0.13965402522378401</v>
      </c>
      <c r="F650" s="17">
        <v>-1.7097665367811212</v>
      </c>
      <c r="G650" s="17">
        <v>-1.7329764183489516</v>
      </c>
      <c r="H650" s="17">
        <v>0.38184207211895582</v>
      </c>
      <c r="I650" s="17">
        <v>-9.476908612207317E-3</v>
      </c>
      <c r="J650" s="17">
        <v>22.341909810404903</v>
      </c>
      <c r="K650" s="17">
        <v>0.37236516350674853</v>
      </c>
      <c r="L650" s="17">
        <v>-0.99999999999999711</v>
      </c>
      <c r="M650" s="17">
        <v>-0.99999999999999711</v>
      </c>
      <c r="N650" s="17">
        <v>7.4473032701349684</v>
      </c>
      <c r="O650" s="17">
        <v>24.648176604807293</v>
      </c>
      <c r="P650" s="17">
        <v>1.9061741218214858</v>
      </c>
      <c r="Q650" s="17">
        <v>3.7151130786452362</v>
      </c>
      <c r="R650" s="17">
        <v>1.4862405355772363</v>
      </c>
      <c r="S650" s="17">
        <v>0.33333333333333237</v>
      </c>
      <c r="T650" s="17">
        <v>0.33333333333333237</v>
      </c>
      <c r="U650" s="17">
        <v>0.19718368086906557</v>
      </c>
      <c r="V650" s="17">
        <v>-0.12236387609050829</v>
      </c>
      <c r="W650" s="17">
        <v>14.764852317538949</v>
      </c>
      <c r="X650" s="17">
        <v>0.34885297009312888</v>
      </c>
      <c r="Y650" s="17">
        <v>-0.99999999999999711</v>
      </c>
      <c r="Z650" s="17">
        <v>-0.99999999999999711</v>
      </c>
      <c r="AA650" s="17">
        <v>-2.0041909675958602</v>
      </c>
      <c r="AB650" s="17">
        <v>0.15425412856820497</v>
      </c>
      <c r="AC650" s="17">
        <v>-0.29905819745886392</v>
      </c>
      <c r="AD650" s="17">
        <v>-0.22030160752358169</v>
      </c>
      <c r="AE650" s="17">
        <v>-18.255283820712023</v>
      </c>
      <c r="AF650" s="17">
        <v>0.1111111111111111</v>
      </c>
      <c r="AG650" s="17">
        <v>-0.99999999999999711</v>
      </c>
      <c r="AH650" s="17">
        <v>-0.99999999999999711</v>
      </c>
      <c r="AI650" s="17">
        <v>2.6594492385529897E-2</v>
      </c>
      <c r="AJ650" s="17">
        <v>-0.12236387609050829</v>
      </c>
      <c r="AK650" s="17">
        <v>0.23189324862304922</v>
      </c>
      <c r="AL650" s="17">
        <v>-4.3720828971842401E-2</v>
      </c>
      <c r="AM650" s="17">
        <v>-0.136381327906891</v>
      </c>
      <c r="AN650" s="17">
        <v>-5.6987582133378401E-2</v>
      </c>
      <c r="AO650" s="17">
        <v>-2.250066954557028</v>
      </c>
      <c r="AP650" s="17">
        <v>-1.6432936981936723</v>
      </c>
      <c r="AQ650" s="17">
        <v>37.106762127943846</v>
      </c>
      <c r="AR650" s="17">
        <v>0.74148647144522206</v>
      </c>
      <c r="AS650" s="17">
        <v>0.7212181335998773</v>
      </c>
      <c r="AT650" s="17">
        <v>-0.99999999999999711</v>
      </c>
      <c r="AU650" s="17">
        <v>-0.99999999999999711</v>
      </c>
      <c r="AV650" s="17">
        <v>-0.24673588277171449</v>
      </c>
      <c r="AW650" s="17">
        <v>21.000691939017756</v>
      </c>
      <c r="AX650" s="17">
        <v>9.2961941776775383</v>
      </c>
      <c r="AY650" s="17">
        <v>-7.5834305012400335E-2</v>
      </c>
      <c r="AZ650" s="17">
        <v>-68.744505360777381</v>
      </c>
      <c r="BA650" s="22">
        <v>1347.0184391159642</v>
      </c>
      <c r="CU650" t="e">
        <v>#N/A</v>
      </c>
      <c r="CV650" t="e">
        <v>#N/A</v>
      </c>
    </row>
    <row r="651" spans="1:100" x14ac:dyDescent="0.25">
      <c r="A651">
        <v>1831</v>
      </c>
      <c r="B651" t="s">
        <v>1076</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1077</v>
      </c>
      <c r="C652" s="22">
        <v>3</v>
      </c>
      <c r="D652" s="17">
        <v>3.6593441923453698</v>
      </c>
      <c r="E652" s="17">
        <v>-0.39957263770509466</v>
      </c>
      <c r="F652" s="17">
        <v>-9.0270486097688035E-2</v>
      </c>
      <c r="G652" s="17">
        <v>-0.1970406769540903</v>
      </c>
      <c r="H652" s="17">
        <v>2.7895891944552768E-2</v>
      </c>
      <c r="I652" s="17">
        <v>-1.8440207439853095E-2</v>
      </c>
      <c r="J652" s="17">
        <v>0.56734107028198011</v>
      </c>
      <c r="K652" s="17">
        <v>9.4556845046996491E-3</v>
      </c>
      <c r="L652" s="17">
        <v>-1.0000000000000029</v>
      </c>
      <c r="M652" s="17">
        <v>-1.0000000000000029</v>
      </c>
      <c r="N652" s="17">
        <v>0.18911369009399323</v>
      </c>
      <c r="O652" s="17">
        <v>4.0296445856732523</v>
      </c>
      <c r="P652" s="17">
        <v>-7.114842257067594E-2</v>
      </c>
      <c r="Q652" s="17">
        <v>-4.5095569190167089</v>
      </c>
      <c r="R652" s="17">
        <v>-1.5575418444386131</v>
      </c>
      <c r="S652" s="17">
        <v>0.33333333333333398</v>
      </c>
      <c r="T652" s="17">
        <v>0.34192326487475388</v>
      </c>
      <c r="U652" s="17">
        <v>0.14476698499650348</v>
      </c>
      <c r="V652" s="17">
        <v>-1.3661537033131464E-2</v>
      </c>
      <c r="W652" s="17">
        <v>31.876254466670417</v>
      </c>
      <c r="X652" s="17">
        <v>1.1714895630320334</v>
      </c>
      <c r="Y652" s="17">
        <v>-1.0000000000000029</v>
      </c>
      <c r="Z652" s="17">
        <v>-1.0000000000000029</v>
      </c>
      <c r="AA652" s="17">
        <v>62.801625680750703</v>
      </c>
      <c r="AB652" s="17">
        <v>-1.305181539282777E-2</v>
      </c>
      <c r="AC652" s="17">
        <v>0.21884995948383937</v>
      </c>
      <c r="AD652" s="17">
        <v>0.44386011707936529</v>
      </c>
      <c r="AE652" s="17">
        <v>32.482913058518854</v>
      </c>
      <c r="AF652" s="17">
        <v>0.8</v>
      </c>
      <c r="AG652" s="17">
        <v>-1.0000000000000029</v>
      </c>
      <c r="AH652" s="17">
        <v>-1.0000000000000029</v>
      </c>
      <c r="AI652" s="17">
        <v>1.1252355686283012E-2</v>
      </c>
      <c r="AJ652" s="17">
        <v>-1.3661537033131464E-2</v>
      </c>
      <c r="AK652" s="17">
        <v>-0.26177567206271801</v>
      </c>
      <c r="AL652" s="17">
        <v>-0.13555773801292068</v>
      </c>
      <c r="AM652" s="17">
        <v>-0.16820659285721226</v>
      </c>
      <c r="AN652" s="17">
        <v>-0.33307555081715784</v>
      </c>
      <c r="AO652" s="17">
        <v>-5.5140431817439008</v>
      </c>
      <c r="AP652" s="17">
        <v>-9.0046774604935482</v>
      </c>
      <c r="AQ652" s="17">
        <v>32.443595536952408</v>
      </c>
      <c r="AR652" s="17">
        <v>0.80636204617146057</v>
      </c>
      <c r="AS652" s="17">
        <v>1.1809452475367348</v>
      </c>
      <c r="AT652" s="17">
        <v>-1.0000000000000029</v>
      </c>
      <c r="AU652" s="17">
        <v>-1.0000000000000029</v>
      </c>
      <c r="AV652" s="17">
        <v>-1.7545825213927029</v>
      </c>
      <c r="AW652" s="17">
        <v>57.826592805930389</v>
      </c>
      <c r="AX652" s="17">
        <v>56.685486216342873</v>
      </c>
      <c r="AY652" s="17">
        <v>0.11418476760219445</v>
      </c>
      <c r="AZ652" s="17">
        <v>-36.848773073313829</v>
      </c>
      <c r="BA652" s="22">
        <v>1426.2289503066263</v>
      </c>
      <c r="CU652" t="e">
        <v>#N/A</v>
      </c>
      <c r="CV652" t="e">
        <v>#N/A</v>
      </c>
    </row>
    <row r="653" spans="1:100" x14ac:dyDescent="0.25">
      <c r="A653">
        <v>1846</v>
      </c>
      <c r="B653" t="s">
        <v>1078</v>
      </c>
      <c r="C653" s="22">
        <v>3</v>
      </c>
      <c r="D653" s="17">
        <v>4.7276518451523142</v>
      </c>
      <c r="E653" s="17">
        <v>-4.1974392908725192E-2</v>
      </c>
      <c r="F653" s="17">
        <v>-0.13923846777642251</v>
      </c>
      <c r="G653" s="17">
        <v>-0.13923846777642251</v>
      </c>
      <c r="H653" s="17">
        <v>2.0410188189426352E-2</v>
      </c>
      <c r="I653" s="17">
        <v>0</v>
      </c>
      <c r="J653" s="17">
        <v>1.22461129136558</v>
      </c>
      <c r="K653" s="17">
        <v>2.0410188189426352E-2</v>
      </c>
      <c r="L653" s="17">
        <v>-0.99999999999999833</v>
      </c>
      <c r="M653" s="17">
        <v>-0.99999999999999833</v>
      </c>
      <c r="N653" s="17">
        <v>0.40820376378852707</v>
      </c>
      <c r="O653" s="17">
        <v>5.8130246687414706</v>
      </c>
      <c r="P653" s="17">
        <v>-1.1581278029872493</v>
      </c>
      <c r="Q653" s="17">
        <v>3.8631718578148693</v>
      </c>
      <c r="R653" s="17">
        <v>1.1377372034808952</v>
      </c>
      <c r="S653" s="17">
        <v>0.33333333333333276</v>
      </c>
      <c r="T653" s="17">
        <v>0.36459458587950372</v>
      </c>
      <c r="U653" s="17">
        <v>0.17298805089463345</v>
      </c>
      <c r="V653" s="17">
        <v>-3.8812115923144472E-2</v>
      </c>
      <c r="W653" s="17">
        <v>32.467746639795983</v>
      </c>
      <c r="X653" s="17">
        <v>1.1354027637463213</v>
      </c>
      <c r="Y653" s="17">
        <v>-0.99999999999999833</v>
      </c>
      <c r="Z653" s="17">
        <v>-0.99999999999999833</v>
      </c>
      <c r="AA653" s="17">
        <v>74.810790404752751</v>
      </c>
      <c r="AB653" s="17">
        <v>0.30636984519885702</v>
      </c>
      <c r="AC653" s="17">
        <v>0.24458255521272543</v>
      </c>
      <c r="AD653" s="17">
        <v>0.27315373081793515</v>
      </c>
      <c r="AE653" s="17">
        <v>41.205306561475886</v>
      </c>
      <c r="AF653" s="17">
        <v>0.66666666666666663</v>
      </c>
      <c r="AG653" s="17">
        <v>-0.99999999999999833</v>
      </c>
      <c r="AH653" s="17">
        <v>-0.99999999999999833</v>
      </c>
      <c r="AI653" s="17">
        <v>0</v>
      </c>
      <c r="AJ653" s="17">
        <v>-3.8812115923144472E-2</v>
      </c>
      <c r="AK653" s="17">
        <v>0.15373351445882741</v>
      </c>
      <c r="AL653" s="17">
        <v>8.2962762132760937E-2</v>
      </c>
      <c r="AM653" s="17">
        <v>0.15878442118480368</v>
      </c>
      <c r="AN653" s="17">
        <v>2.8511999128400849E-2</v>
      </c>
      <c r="AO653" s="17">
        <v>4.7382781019142284</v>
      </c>
      <c r="AP653" s="17">
        <v>1.1276137888738267</v>
      </c>
      <c r="AQ653" s="17">
        <v>33.69235793116156</v>
      </c>
      <c r="AR653" s="17">
        <v>0.83210385418432564</v>
      </c>
      <c r="AS653" s="17">
        <v>1.1558129519357478</v>
      </c>
      <c r="AT653" s="17">
        <v>-0.99999999999999833</v>
      </c>
      <c r="AU653" s="17">
        <v>-0.99999999999999833</v>
      </c>
      <c r="AV653" s="17">
        <v>0.9984987357044729</v>
      </c>
      <c r="AW653" s="17">
        <v>81.751428862368073</v>
      </c>
      <c r="AX653" s="17">
        <v>77.870217270053615</v>
      </c>
      <c r="AY653" s="17">
        <v>0.20752713502883208</v>
      </c>
      <c r="AZ653" s="17">
        <v>15.687619122649103</v>
      </c>
      <c r="BA653" s="22">
        <v>1404.3568600296899</v>
      </c>
      <c r="CU653" t="e">
        <v>#N/A</v>
      </c>
      <c r="CV653" t="e">
        <v>#N/A</v>
      </c>
    </row>
    <row r="654" spans="1:100" x14ac:dyDescent="0.25">
      <c r="A654">
        <v>1847</v>
      </c>
      <c r="B654" t="s">
        <v>1079</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1080</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1081</v>
      </c>
      <c r="C656" s="22">
        <v>3</v>
      </c>
      <c r="D656" s="17">
        <v>5.9046540034043415</v>
      </c>
      <c r="E656" s="17">
        <v>-6.4467076679124213E-2</v>
      </c>
      <c r="F656" s="17">
        <v>-1.176043802728443</v>
      </c>
      <c r="G656" s="17">
        <v>-1.2282748383733173</v>
      </c>
      <c r="H656" s="17">
        <v>0.21368626372337776</v>
      </c>
      <c r="I656" s="17">
        <v>1.3239463401205777E-2</v>
      </c>
      <c r="J656" s="17">
        <v>13.61554362747502</v>
      </c>
      <c r="K656" s="17">
        <v>0.22692572712458356</v>
      </c>
      <c r="L656" s="17">
        <v>-0.99999999999999856</v>
      </c>
      <c r="M656" s="17">
        <v>-0.99999999999999856</v>
      </c>
      <c r="N656" s="17">
        <v>4.5385145424916695</v>
      </c>
      <c r="O656" s="17">
        <v>18.291922792506053</v>
      </c>
      <c r="P656" s="17">
        <v>7.4464960540482671E-3</v>
      </c>
      <c r="Q656" s="17">
        <v>7.132922051475437</v>
      </c>
      <c r="R656" s="17">
        <v>2.34425409419404</v>
      </c>
      <c r="S656" s="17">
        <v>0.3333333333333327</v>
      </c>
      <c r="T656" s="17">
        <v>0.33768214884994779</v>
      </c>
      <c r="U656" s="17">
        <v>0.4024916894430825</v>
      </c>
      <c r="V656" s="17">
        <v>-7.6499360658020335E-2</v>
      </c>
      <c r="W656" s="17">
        <v>30.803283353750373</v>
      </c>
      <c r="X656" s="17">
        <v>1.5994091643995203</v>
      </c>
      <c r="Y656" s="17">
        <v>-0.99999999999999856</v>
      </c>
      <c r="Z656" s="17">
        <v>-0.99999999999999856</v>
      </c>
      <c r="AA656" s="17">
        <v>77.284825547245518</v>
      </c>
      <c r="AB656" s="17">
        <v>0.28449490710682723</v>
      </c>
      <c r="AC656" s="17">
        <v>0.34172280881009404</v>
      </c>
      <c r="AD656" s="17">
        <v>0.25652804606910073</v>
      </c>
      <c r="AE656" s="17">
        <v>44.137288099301102</v>
      </c>
      <c r="AF656" s="17">
        <v>0.91666666666666663</v>
      </c>
      <c r="AG656" s="17">
        <v>-0.99999999999999856</v>
      </c>
      <c r="AH656" s="17">
        <v>-0.99999999999999856</v>
      </c>
      <c r="AI656" s="17">
        <v>1.6340944427922659E-2</v>
      </c>
      <c r="AJ656" s="17">
        <v>-7.6499360658020335E-2</v>
      </c>
      <c r="AK656" s="17">
        <v>-0.20853058168564342</v>
      </c>
      <c r="AL656" s="17">
        <v>-9.013522417500619E-2</v>
      </c>
      <c r="AM656" s="17">
        <v>0.61221990726308062</v>
      </c>
      <c r="AN656" s="17">
        <v>0.708057330820558</v>
      </c>
      <c r="AO656" s="17">
        <v>14.2628447731488</v>
      </c>
      <c r="AP656" s="17">
        <v>17.250757149638929</v>
      </c>
      <c r="AQ656" s="17">
        <v>44.418826981225394</v>
      </c>
      <c r="AR656" s="17">
        <v>0.99700781096834268</v>
      </c>
      <c r="AS656" s="17">
        <v>1.8263348915241044</v>
      </c>
      <c r="AT656" s="17">
        <v>-0.99999999999999856</v>
      </c>
      <c r="AU656" s="17">
        <v>-0.99999999999999856</v>
      </c>
      <c r="AV656" s="17">
        <v>1.1159792558207204</v>
      </c>
      <c r="AW656" s="17">
        <v>112.8275054893905</v>
      </c>
      <c r="AX656" s="17">
        <v>105.50438831214693</v>
      </c>
      <c r="AY656" s="17">
        <v>9.1154552484227436E-2</v>
      </c>
      <c r="AZ656" s="17">
        <v>-0.98719186442865581</v>
      </c>
      <c r="BA656" s="22">
        <v>1492.465418484745</v>
      </c>
      <c r="CU656" t="e">
        <v>#N/A</v>
      </c>
      <c r="CV656" t="e">
        <v>#N/A</v>
      </c>
    </row>
    <row r="657" spans="1:100" x14ac:dyDescent="0.25">
      <c r="A657">
        <v>1872</v>
      </c>
      <c r="B657" t="s">
        <v>1082</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1465.1887340657524</v>
      </c>
      <c r="CU657" t="e">
        <v>#N/A</v>
      </c>
      <c r="CV657" t="e">
        <v>#N/A</v>
      </c>
    </row>
    <row r="658" spans="1:100" x14ac:dyDescent="0.25">
      <c r="A658">
        <v>1876</v>
      </c>
      <c r="B658" t="s">
        <v>1083</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1604.2884030113696</v>
      </c>
      <c r="CU658" t="e">
        <v>#N/A</v>
      </c>
      <c r="CV658" t="e">
        <v>#N/A</v>
      </c>
    </row>
    <row r="659" spans="1:100" x14ac:dyDescent="0.25">
      <c r="A659">
        <v>1880</v>
      </c>
      <c r="B659" t="s">
        <v>1084</v>
      </c>
      <c r="C659" s="22">
        <v>3</v>
      </c>
      <c r="D659" s="17">
        <v>4.5495588359432375</v>
      </c>
      <c r="E659" s="17">
        <v>3.1273554371784335E-2</v>
      </c>
      <c r="F659" s="17">
        <v>0.13531416962150192</v>
      </c>
      <c r="G659" s="17">
        <v>0.13531416962150192</v>
      </c>
      <c r="H659" s="17">
        <v>0.12057134030940497</v>
      </c>
      <c r="I659" s="17">
        <v>0</v>
      </c>
      <c r="J659" s="17">
        <v>7.2342804185642962</v>
      </c>
      <c r="K659" s="17">
        <v>0.12057134030940497</v>
      </c>
      <c r="L659" s="17">
        <v>-1.000000000000002</v>
      </c>
      <c r="M659" s="17">
        <v>-1.000000000000002</v>
      </c>
      <c r="N659" s="17">
        <v>2.4114268061880981</v>
      </c>
      <c r="O659" s="17">
        <v>11.919153424129043</v>
      </c>
      <c r="P659" s="17">
        <v>-5.9221407541972845E-2</v>
      </c>
      <c r="Q659" s="17">
        <v>2.9755643477587927</v>
      </c>
      <c r="R659" s="17">
        <v>0.9736482075602293</v>
      </c>
      <c r="S659" s="17">
        <v>0.33333333333333348</v>
      </c>
      <c r="T659" s="17">
        <v>0.26796046958314834</v>
      </c>
      <c r="U659" s="17">
        <v>0.48784592202207855</v>
      </c>
      <c r="V659" s="17">
        <v>-3.8413396352068196E-2</v>
      </c>
      <c r="W659" s="17">
        <v>37.206199531083534</v>
      </c>
      <c r="X659" s="17">
        <v>2.1085097709283032</v>
      </c>
      <c r="Y659" s="17">
        <v>-1.000000000000002</v>
      </c>
      <c r="Z659" s="17">
        <v>-1.000000000000002</v>
      </c>
      <c r="AA659" s="17">
        <v>79.150995111990909</v>
      </c>
      <c r="AB659" s="17">
        <v>0.20086343743033358</v>
      </c>
      <c r="AC659" s="17">
        <v>0.34441401405188565</v>
      </c>
      <c r="AD659" s="17">
        <v>0.2741454959847236</v>
      </c>
      <c r="AE659" s="17">
        <v>40.971147373347158</v>
      </c>
      <c r="AF659" s="17">
        <v>0.73333333333333328</v>
      </c>
      <c r="AG659" s="17">
        <v>-1.000000000000002</v>
      </c>
      <c r="AH659" s="17">
        <v>-1.000000000000002</v>
      </c>
      <c r="AI659" s="17">
        <v>2.6285195776289426E-2</v>
      </c>
      <c r="AJ659" s="17">
        <v>-3.8413396352068196E-2</v>
      </c>
      <c r="AK659" s="17">
        <v>8.8996620418786893E-2</v>
      </c>
      <c r="AL659" s="17">
        <v>1.5865800430220638</v>
      </c>
      <c r="AM659" s="17">
        <v>-0.55695525374072063</v>
      </c>
      <c r="AN659" s="17">
        <v>-0.36467997347615999</v>
      </c>
      <c r="AO659" s="17">
        <v>-13.478898241424078</v>
      </c>
      <c r="AP659" s="17">
        <v>-1.1840991217936798</v>
      </c>
      <c r="AQ659" s="17">
        <v>44.440479949647845</v>
      </c>
      <c r="AR659" s="17">
        <v>1.0507263285864925</v>
      </c>
      <c r="AS659" s="17">
        <v>2.2290811112377069</v>
      </c>
      <c r="AT659" s="17">
        <v>-1.000000000000002</v>
      </c>
      <c r="AU659" s="17">
        <v>-1.000000000000002</v>
      </c>
      <c r="AV659" s="17">
        <v>1.1089623771817314</v>
      </c>
      <c r="AW659" s="17">
        <v>89.886049414326223</v>
      </c>
      <c r="AX659" s="17">
        <v>86.570413694645183</v>
      </c>
      <c r="AY659" s="17">
        <v>0.19112015278677669</v>
      </c>
      <c r="AZ659" s="17">
        <v>33.967678608202668</v>
      </c>
      <c r="BA659" s="22">
        <v>1554.3032559360499</v>
      </c>
      <c r="CU659" t="e">
        <v>#N/A</v>
      </c>
      <c r="CV659" t="e">
        <v>#N/A</v>
      </c>
    </row>
    <row r="660" spans="1:100" x14ac:dyDescent="0.25">
      <c r="A660">
        <v>1884</v>
      </c>
      <c r="B660" t="s">
        <v>1085</v>
      </c>
      <c r="C660" s="22">
        <v>3</v>
      </c>
      <c r="D660" s="17">
        <v>4.1009331001310798</v>
      </c>
      <c r="E660" s="17">
        <v>1.6987003577131218E-2</v>
      </c>
      <c r="F660" s="17">
        <v>1.1658827798217062</v>
      </c>
      <c r="G660" s="17">
        <v>1.1658827798217062</v>
      </c>
      <c r="H660" s="17">
        <v>-8.533518298157336E-2</v>
      </c>
      <c r="I660" s="17">
        <v>-1.8010067091430888E-2</v>
      </c>
      <c r="J660" s="17">
        <v>-6.2007150043802621</v>
      </c>
      <c r="K660" s="17">
        <v>-0.10334525007300427</v>
      </c>
      <c r="L660" s="17">
        <v>-1.0000000000000018</v>
      </c>
      <c r="M660" s="17">
        <v>-1.0000000000000018</v>
      </c>
      <c r="N660" s="17">
        <v>-2.0669050014600838</v>
      </c>
      <c r="O660" s="17">
        <v>-0.93389912442747103</v>
      </c>
      <c r="P660" s="17">
        <v>0.2452911136369082</v>
      </c>
      <c r="Q660" s="17">
        <v>6.3318791465215671</v>
      </c>
      <c r="R660" s="17">
        <v>2.1715915123218195</v>
      </c>
      <c r="S660" s="17">
        <v>0.33333333333333409</v>
      </c>
      <c r="T660" s="17">
        <v>0.33333333333333409</v>
      </c>
      <c r="U660" s="17">
        <v>0.26911062441502714</v>
      </c>
      <c r="V660" s="17">
        <v>0.20002807239092624</v>
      </c>
      <c r="W660" s="17">
        <v>49.566024541825051</v>
      </c>
      <c r="X660" s="17">
        <v>3.0466228487453391</v>
      </c>
      <c r="Y660" s="17">
        <v>-1.0000000000000018</v>
      </c>
      <c r="Z660" s="17">
        <v>-1.0000000000000018</v>
      </c>
      <c r="AA660" s="17">
        <v>80.000205610061286</v>
      </c>
      <c r="AB660" s="17">
        <v>0.11456488523837079</v>
      </c>
      <c r="AC660" s="17">
        <v>0.2133845879237192</v>
      </c>
      <c r="AD660" s="17">
        <v>0.23730231795619885</v>
      </c>
      <c r="AE660" s="17">
        <v>28.262589555914442</v>
      </c>
      <c r="AF660" s="17">
        <v>0.5</v>
      </c>
      <c r="AG660" s="17">
        <v>-1.0000000000000018</v>
      </c>
      <c r="AH660" s="17">
        <v>-1.0000000000000018</v>
      </c>
      <c r="AI660" s="17">
        <v>-1.3720992142228251E-3</v>
      </c>
      <c r="AJ660" s="17">
        <v>0.20002807239092624</v>
      </c>
      <c r="AK660" s="17">
        <v>6.9228600800995105E-2</v>
      </c>
      <c r="AL660" s="17">
        <v>0.15329090697604297</v>
      </c>
      <c r="AM660" s="17">
        <v>-0.35748322937708049</v>
      </c>
      <c r="AN660" s="17">
        <v>0.27882494185296597</v>
      </c>
      <c r="AO660" s="17">
        <v>-8.5909377304220413</v>
      </c>
      <c r="AP660" s="17">
        <v>7.7370780812043556</v>
      </c>
      <c r="AQ660" s="17">
        <v>43.36530953744478</v>
      </c>
      <c r="AR660" s="17">
        <v>1.1358053634726213</v>
      </c>
      <c r="AS660" s="17">
        <v>2.9432775986723336</v>
      </c>
      <c r="AT660" s="17">
        <v>-1.0000000000000018</v>
      </c>
      <c r="AU660" s="17">
        <v>-1.0000000000000018</v>
      </c>
      <c r="AV660" s="17">
        <v>3.3374742921435265</v>
      </c>
      <c r="AW660" s="17">
        <v>86.80338456683819</v>
      </c>
      <c r="AX660" s="17">
        <v>106.77874982164636</v>
      </c>
      <c r="AY660" s="17">
        <v>-4.7148272011062073E-2</v>
      </c>
      <c r="AZ660" s="17">
        <v>-13.192498447138718</v>
      </c>
      <c r="BA660" s="22">
        <v>1480.4388416104118</v>
      </c>
      <c r="CU660" t="e">
        <v>#N/A</v>
      </c>
      <c r="CV660" t="e">
        <v>#N/A</v>
      </c>
    </row>
    <row r="661" spans="1:100" x14ac:dyDescent="0.25">
      <c r="A661">
        <v>1885</v>
      </c>
      <c r="B661" t="s">
        <v>1086</v>
      </c>
      <c r="C661" s="22">
        <v>3</v>
      </c>
      <c r="D661" s="17">
        <v>5.247900452729902</v>
      </c>
      <c r="E661" s="17">
        <v>-0.92441828792145175</v>
      </c>
      <c r="F661" s="17">
        <v>0.61121628347151358</v>
      </c>
      <c r="G661" s="17">
        <v>0.32845297747699892</v>
      </c>
      <c r="H661" s="17">
        <v>0.33232034037119002</v>
      </c>
      <c r="I661" s="17">
        <v>8.4962421940790386E-3</v>
      </c>
      <c r="J661" s="17">
        <v>20.448994953916166</v>
      </c>
      <c r="K661" s="17">
        <v>0.34081658256526909</v>
      </c>
      <c r="L661" s="17">
        <v>-0.99999999999999944</v>
      </c>
      <c r="M661" s="17">
        <v>-0.99999999999999944</v>
      </c>
      <c r="N661" s="17">
        <v>6.8163316513053811</v>
      </c>
      <c r="O661" s="17">
        <v>26.025348384123056</v>
      </c>
      <c r="P661" s="17">
        <v>-0.2381826016550182</v>
      </c>
      <c r="Q661" s="17">
        <v>-2.8927357738512995</v>
      </c>
      <c r="R661" s="17">
        <v>-0.99348481088455309</v>
      </c>
      <c r="S661" s="17">
        <v>0.3333333333333327</v>
      </c>
      <c r="T661" s="17">
        <v>0.3333333333333327</v>
      </c>
      <c r="U661" s="17">
        <v>0.3668727038629126</v>
      </c>
      <c r="V661" s="17">
        <v>0.2715462761277716</v>
      </c>
      <c r="W661" s="17">
        <v>38.570762563683246</v>
      </c>
      <c r="X661" s="17">
        <v>3.42261855631968</v>
      </c>
      <c r="Y661" s="17">
        <v>-0.99999999999999944</v>
      </c>
      <c r="Z661" s="17">
        <v>-0.99999999999999944</v>
      </c>
      <c r="AA661" s="17">
        <v>77.971992612753255</v>
      </c>
      <c r="AB661" s="17">
        <v>0.39075935971225806</v>
      </c>
      <c r="AC661" s="17">
        <v>0.16943573638660855</v>
      </c>
      <c r="AD661" s="17">
        <v>0.2476992011002237</v>
      </c>
      <c r="AE661" s="17">
        <v>40.394714859954554</v>
      </c>
      <c r="AF661" s="17">
        <v>0.89473684210526316</v>
      </c>
      <c r="AG661" s="17">
        <v>-0.99999999999999944</v>
      </c>
      <c r="AH661" s="17">
        <v>-0.99999999999999944</v>
      </c>
      <c r="AI661" s="17">
        <v>-1.5669401554466389E-2</v>
      </c>
      <c r="AJ661" s="17">
        <v>0.2715462761277716</v>
      </c>
      <c r="AK661" s="17">
        <v>9.5363641101669349E-3</v>
      </c>
      <c r="AL661" s="17">
        <v>0.2207293661862828</v>
      </c>
      <c r="AM661" s="17">
        <v>-4.7320090044058363E-2</v>
      </c>
      <c r="AN661" s="17">
        <v>8.3875192244574778E-2</v>
      </c>
      <c r="AO661" s="17">
        <v>-1.1353204305506248</v>
      </c>
      <c r="AP661" s="17">
        <v>3.200526637045785</v>
      </c>
      <c r="AQ661" s="17">
        <v>59.019757517599437</v>
      </c>
      <c r="AR661" s="17">
        <v>1.3050856466573506</v>
      </c>
      <c r="AS661" s="17">
        <v>3.7634351388849452</v>
      </c>
      <c r="AT661" s="17">
        <v>-0.99999999999999944</v>
      </c>
      <c r="AU661" s="17">
        <v>-0.99999999999999944</v>
      </c>
      <c r="AV661" s="17">
        <v>-0.66503183340755423</v>
      </c>
      <c r="AW661" s="17">
        <v>107.19786763392206</v>
      </c>
      <c r="AX661" s="17">
        <v>134.03910721560993</v>
      </c>
      <c r="AY661" s="17">
        <v>0.35452640227409876</v>
      </c>
      <c r="AZ661" s="17">
        <v>11.968544883783954</v>
      </c>
      <c r="BA661" s="22">
        <v>1608.3089119603437</v>
      </c>
      <c r="CU661" t="e">
        <v>#N/A</v>
      </c>
      <c r="CV661" t="e">
        <v>#N/A</v>
      </c>
    </row>
    <row r="662" spans="1:100" x14ac:dyDescent="0.25">
      <c r="A662">
        <v>1891</v>
      </c>
      <c r="B662" t="s">
        <v>1087</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1088</v>
      </c>
      <c r="C663" s="22">
        <v>3</v>
      </c>
      <c r="D663" s="17">
        <v>2.9634967245111938</v>
      </c>
      <c r="E663" s="17">
        <v>-0.41853481803155324</v>
      </c>
      <c r="F663" s="17">
        <v>-8.0498538353337964E-2</v>
      </c>
      <c r="G663" s="17">
        <v>-0.18423256038676786</v>
      </c>
      <c r="H663" s="17">
        <v>1.1601056979997798E-2</v>
      </c>
      <c r="I663" s="17">
        <v>-3.4823636764625371E-3</v>
      </c>
      <c r="J663" s="17">
        <v>0.48712159821211665</v>
      </c>
      <c r="K663" s="17">
        <v>8.1186933035352626E-3</v>
      </c>
      <c r="L663" s="17">
        <v>-1.0000000000000027</v>
      </c>
      <c r="M663" s="17">
        <v>-1.0000000000000027</v>
      </c>
      <c r="N663" s="17">
        <v>0.16237386607070597</v>
      </c>
      <c r="O663" s="17">
        <v>3.2663857623365402</v>
      </c>
      <c r="P663" s="17">
        <v>-0.10030991966398937</v>
      </c>
      <c r="Q663" s="17">
        <v>-0.19258053083625051</v>
      </c>
      <c r="R663" s="17">
        <v>-3.0925263742253063E-2</v>
      </c>
      <c r="S663" s="17">
        <v>0.33333333333333409</v>
      </c>
      <c r="T663" s="17">
        <v>0.33333333333333409</v>
      </c>
      <c r="U663" s="17">
        <v>0.34716025838884529</v>
      </c>
      <c r="V663" s="17">
        <v>0.2309852238855451</v>
      </c>
      <c r="W663" s="17">
        <v>49.467738225500945</v>
      </c>
      <c r="X663" s="17">
        <v>3.4331003502317841</v>
      </c>
      <c r="Y663" s="17">
        <v>-1.0000000000000027</v>
      </c>
      <c r="Z663" s="17">
        <v>-1.0000000000000027</v>
      </c>
      <c r="AA663" s="17">
        <v>69.699205123761146</v>
      </c>
      <c r="AB663" s="17">
        <v>3.8370223626902025E-2</v>
      </c>
      <c r="AC663" s="17">
        <v>6.8860596634201882E-2</v>
      </c>
      <c r="AD663" s="17">
        <v>0.29801702297894561</v>
      </c>
      <c r="AE663" s="17">
        <v>20.262392162002474</v>
      </c>
      <c r="AF663" s="17">
        <v>0.41666666666666669</v>
      </c>
      <c r="AG663" s="17">
        <v>-1.0000000000000027</v>
      </c>
      <c r="AH663" s="17">
        <v>-1.0000000000000027</v>
      </c>
      <c r="AI663" s="17">
        <v>1.5426951002990652E-2</v>
      </c>
      <c r="AJ663" s="17">
        <v>0.2309852238855451</v>
      </c>
      <c r="AK663" s="17">
        <v>-8.3176599193478196E-2</v>
      </c>
      <c r="AL663" s="17">
        <v>5.4126058140638131E-2</v>
      </c>
      <c r="AM663" s="17">
        <v>-4.0432919991458718E-2</v>
      </c>
      <c r="AN663" s="17">
        <v>0.16132040423190175</v>
      </c>
      <c r="AO663" s="17">
        <v>-1.4267059957538586</v>
      </c>
      <c r="AP663" s="17">
        <v>4.3036403965007324</v>
      </c>
      <c r="AQ663" s="17">
        <v>49.954859823713072</v>
      </c>
      <c r="AR663" s="17">
        <v>1.2448121489410582</v>
      </c>
      <c r="AS663" s="17">
        <v>3.44121904353532</v>
      </c>
      <c r="AT663" s="17">
        <v>-1.0000000000000027</v>
      </c>
      <c r="AU663" s="17">
        <v>-1.0000000000000027</v>
      </c>
      <c r="AV663" s="17">
        <v>-0.21515782412902096</v>
      </c>
      <c r="AW663" s="17">
        <v>77.269231282598469</v>
      </c>
      <c r="AX663" s="17">
        <v>100.67629269121281</v>
      </c>
      <c r="AY663" s="17">
        <v>0.13675196636168291</v>
      </c>
      <c r="AZ663" s="17">
        <v>-13.254728843629984</v>
      </c>
      <c r="BA663" s="22">
        <v>1512.0111140339486</v>
      </c>
      <c r="CU663" t="e">
        <v>#N/A</v>
      </c>
      <c r="CV663" t="e">
        <v>#N/A</v>
      </c>
    </row>
    <row r="664" spans="1:100" x14ac:dyDescent="0.25">
      <c r="A664">
        <v>1896</v>
      </c>
      <c r="B664" t="s">
        <v>1089</v>
      </c>
      <c r="C664" s="22">
        <v>3</v>
      </c>
      <c r="D664" s="17">
        <v>4.808007470382031</v>
      </c>
      <c r="E664" s="17">
        <v>2.329189486153644E-2</v>
      </c>
      <c r="F664" s="17">
        <v>0.44297578893212891</v>
      </c>
      <c r="G664" s="17">
        <v>0.41824242186285793</v>
      </c>
      <c r="H664" s="17">
        <v>0.17114310406700778</v>
      </c>
      <c r="I664" s="17">
        <v>0</v>
      </c>
      <c r="J664" s="17">
        <v>10.268586244020469</v>
      </c>
      <c r="K664" s="17">
        <v>0.17114310406700778</v>
      </c>
      <c r="L664" s="17">
        <v>-0.99999999999999956</v>
      </c>
      <c r="M664" s="17">
        <v>-0.99999999999999956</v>
      </c>
      <c r="N664" s="17">
        <v>3.4228620813401562</v>
      </c>
      <c r="O664" s="17">
        <v>15.494836136265365</v>
      </c>
      <c r="P664" s="17">
        <v>-0.4152002216713539</v>
      </c>
      <c r="Q664" s="17">
        <v>-0.17589979466901612</v>
      </c>
      <c r="R664" s="17">
        <v>-0.19715206515867362</v>
      </c>
      <c r="S664" s="17">
        <v>0.33333333333333331</v>
      </c>
      <c r="T664" s="17">
        <v>0.32732981576691905</v>
      </c>
      <c r="U664" s="17">
        <v>0.20922677133827836</v>
      </c>
      <c r="V664" s="17">
        <v>-2.090229641791649E-2</v>
      </c>
      <c r="W664" s="17">
        <v>27.113780798144244</v>
      </c>
      <c r="X664" s="17">
        <v>1.1950098343124447</v>
      </c>
      <c r="Y664" s="17">
        <v>-0.99999999999999956</v>
      </c>
      <c r="Z664" s="17">
        <v>-0.99999999999999956</v>
      </c>
      <c r="AA664" s="17">
        <v>31.621222187331444</v>
      </c>
      <c r="AB664" s="17">
        <v>0.1282101151553999</v>
      </c>
      <c r="AC664" s="17">
        <v>-9.2645808072758545E-2</v>
      </c>
      <c r="AD664" s="17">
        <v>5.8527562004275939E-2</v>
      </c>
      <c r="AE664" s="17">
        <v>4.7045934543458703</v>
      </c>
      <c r="AF664" s="17">
        <v>0.16666666666666666</v>
      </c>
      <c r="AG664" s="17">
        <v>-0.99999999999999956</v>
      </c>
      <c r="AH664" s="17">
        <v>-0.99999999999999956</v>
      </c>
      <c r="AI664" s="17">
        <v>0</v>
      </c>
      <c r="AJ664" s="17">
        <v>-2.090229641791649E-2</v>
      </c>
      <c r="AK664" s="17">
        <v>0.14207329682090047</v>
      </c>
      <c r="AL664" s="17">
        <v>2.6667663289784212E-2</v>
      </c>
      <c r="AM664" s="17">
        <v>4.2364723890878767E-2</v>
      </c>
      <c r="AN664" s="17">
        <v>-0.11463241077576487</v>
      </c>
      <c r="AO664" s="17">
        <v>1.769484581376471</v>
      </c>
      <c r="AP664" s="17">
        <v>-2.7324719529452008</v>
      </c>
      <c r="AQ664" s="17">
        <v>37.382367042164709</v>
      </c>
      <c r="AR664" s="17">
        <v>0.84898762402061412</v>
      </c>
      <c r="AS664" s="17">
        <v>1.3661529383794524</v>
      </c>
      <c r="AT664" s="17">
        <v>-0.99999999999999956</v>
      </c>
      <c r="AU664" s="17">
        <v>-0.99999999999999956</v>
      </c>
      <c r="AV664" s="17">
        <v>0.22109035670418423</v>
      </c>
      <c r="AW664" s="17">
        <v>44.383586370651599</v>
      </c>
      <c r="AX664" s="17">
        <v>42.293356728859948</v>
      </c>
      <c r="AY664" s="17">
        <v>-4.192305126993888E-2</v>
      </c>
      <c r="AZ664" s="17">
        <v>-49.521986919466904</v>
      </c>
      <c r="BA664" s="22">
        <v>1306.7995730131611</v>
      </c>
      <c r="CU664" t="e">
        <v>#N/A</v>
      </c>
      <c r="CV664" t="e">
        <v>#N/A</v>
      </c>
    </row>
    <row r="665" spans="1:100" x14ac:dyDescent="0.25">
      <c r="A665">
        <v>1899</v>
      </c>
      <c r="B665" t="s">
        <v>1090</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1091</v>
      </c>
      <c r="C666" s="22">
        <v>3</v>
      </c>
      <c r="D666" s="17">
        <v>3.036528944591661</v>
      </c>
      <c r="E666" s="17">
        <v>7.8579300003417007E-2</v>
      </c>
      <c r="F666" s="17">
        <v>0.62275838130723227</v>
      </c>
      <c r="G666" s="17">
        <v>0.64888383994332111</v>
      </c>
      <c r="H666" s="17">
        <v>0.36503518697336673</v>
      </c>
      <c r="I666" s="17">
        <v>-2.175726694985031E-2</v>
      </c>
      <c r="J666" s="17">
        <v>20.596675201410978</v>
      </c>
      <c r="K666" s="17">
        <v>0.34327792002351637</v>
      </c>
      <c r="L666" s="17">
        <v>-0.99999999999999789</v>
      </c>
      <c r="M666" s="17">
        <v>-0.99999999999999789</v>
      </c>
      <c r="N666" s="17">
        <v>6.8655584004703289</v>
      </c>
      <c r="O666" s="17">
        <v>24.282087985945971</v>
      </c>
      <c r="P666" s="17">
        <v>-6.8940066768921907E-2</v>
      </c>
      <c r="Q666" s="17">
        <v>-0.61717745367050802</v>
      </c>
      <c r="R666" s="17">
        <v>-0.20468458371193021</v>
      </c>
      <c r="S666" s="17">
        <v>0.33333333333333282</v>
      </c>
      <c r="T666" s="17">
        <v>0.34077140301601583</v>
      </c>
      <c r="U666" s="17">
        <v>0.24865440318702239</v>
      </c>
      <c r="V666" s="17">
        <v>-0.12707443792590398</v>
      </c>
      <c r="W666" s="17">
        <v>18.096271263478034</v>
      </c>
      <c r="X666" s="17">
        <v>0.56299780151849865</v>
      </c>
      <c r="Y666" s="17">
        <v>-0.99999999999999789</v>
      </c>
      <c r="Z666" s="17">
        <v>-0.99999999999999789</v>
      </c>
      <c r="AA666" s="17">
        <v>68.8722594332189</v>
      </c>
      <c r="AB666" s="17">
        <v>0.52857329768201555</v>
      </c>
      <c r="AC666" s="17">
        <v>0.25411528339075085</v>
      </c>
      <c r="AD666" s="17">
        <v>0.236924873996291</v>
      </c>
      <c r="AE666" s="17">
        <v>50.980672753452851</v>
      </c>
      <c r="AF666" s="17">
        <v>0.9</v>
      </c>
      <c r="AG666" s="17">
        <v>-0.99999999999999789</v>
      </c>
      <c r="AH666" s="17">
        <v>-0.99999999999999789</v>
      </c>
      <c r="AI666" s="17">
        <v>2.1437013593039039E-3</v>
      </c>
      <c r="AJ666" s="17">
        <v>-0.12707443792590398</v>
      </c>
      <c r="AK666" s="17">
        <v>0.10575969281442199</v>
      </c>
      <c r="AL666" s="17">
        <v>0.16930454193708247</v>
      </c>
      <c r="AM666" s="17">
        <v>0.91748380211688263</v>
      </c>
      <c r="AN666" s="17">
        <v>2.2832638744900321E-2</v>
      </c>
      <c r="AO666" s="17">
        <v>23.465893516994171</v>
      </c>
      <c r="AP666" s="17">
        <v>1.4173386783079196</v>
      </c>
      <c r="AQ666" s="17">
        <v>38.692946464889033</v>
      </c>
      <c r="AR666" s="17">
        <v>0.795684701610467</v>
      </c>
      <c r="AS666" s="17">
        <v>0.9062757215420143</v>
      </c>
      <c r="AT666" s="17">
        <v>-0.99999999999999789</v>
      </c>
      <c r="AU666" s="17">
        <v>-0.99999999999999789</v>
      </c>
      <c r="AV666" s="17">
        <v>0.44419925623139001</v>
      </c>
      <c r="AW666" s="17">
        <v>94.571686097472849</v>
      </c>
      <c r="AX666" s="17">
        <v>81.907116332068483</v>
      </c>
      <c r="AY666" s="17">
        <v>-9.0669966374079494E-2</v>
      </c>
      <c r="AZ666" s="17">
        <v>-61.472883314738993</v>
      </c>
      <c r="BA666" s="22">
        <v>1430.3838464205962</v>
      </c>
      <c r="CU666" t="e">
        <v>#N/A</v>
      </c>
      <c r="CV666" t="e">
        <v>#N/A</v>
      </c>
    </row>
    <row r="667" spans="1:100" x14ac:dyDescent="0.25">
      <c r="A667">
        <v>1908</v>
      </c>
      <c r="B667" t="s">
        <v>1092</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1438.4365381774826</v>
      </c>
      <c r="CU667" t="e">
        <v>#N/A</v>
      </c>
      <c r="CV667" t="e">
        <v>#N/A</v>
      </c>
    </row>
    <row r="668" spans="1:100" x14ac:dyDescent="0.25">
      <c r="A668">
        <v>1912</v>
      </c>
      <c r="B668" t="s">
        <v>1093</v>
      </c>
      <c r="C668" s="22">
        <v>3</v>
      </c>
      <c r="D668" s="17">
        <v>5.2137673528743775</v>
      </c>
      <c r="E668" s="17">
        <v>0.1521704800734146</v>
      </c>
      <c r="F668" s="17">
        <v>0.31711525559080028</v>
      </c>
      <c r="G668" s="17">
        <v>0.42138924407215461</v>
      </c>
      <c r="H668" s="17">
        <v>0.32977588266830543</v>
      </c>
      <c r="I668" s="17">
        <v>4.8071455493435382E-4</v>
      </c>
      <c r="J668" s="17">
        <v>19.815395833394369</v>
      </c>
      <c r="K668" s="17">
        <v>0.3302565972232398</v>
      </c>
      <c r="L668" s="17">
        <v>-0.99999999999999956</v>
      </c>
      <c r="M668" s="17">
        <v>-0.99999999999999956</v>
      </c>
      <c r="N668" s="17">
        <v>6.6051319444647971</v>
      </c>
      <c r="O668" s="17">
        <v>25.45055243034092</v>
      </c>
      <c r="P668" s="17">
        <v>-6.019172960041029E-3</v>
      </c>
      <c r="Q668" s="17">
        <v>-1.8881613031672002</v>
      </c>
      <c r="R668" s="17">
        <v>-0.62979550567854459</v>
      </c>
      <c r="S668" s="17">
        <v>0.33333333333333359</v>
      </c>
      <c r="T668" s="17">
        <v>0.23174677120032536</v>
      </c>
      <c r="U668" s="17">
        <v>0.2050387425698689</v>
      </c>
      <c r="V668" s="17">
        <v>2.160761070919006E-2</v>
      </c>
      <c r="W668" s="17">
        <v>18.458794423579093</v>
      </c>
      <c r="X668" s="17">
        <v>1.0830375797120266</v>
      </c>
      <c r="Y668" s="17">
        <v>-0.99999999999999956</v>
      </c>
      <c r="Z668" s="17">
        <v>-0.99999999999999956</v>
      </c>
      <c r="AA668" s="17">
        <v>49.809828031488607</v>
      </c>
      <c r="AB668" s="17">
        <v>0.50131931332918278</v>
      </c>
      <c r="AC668" s="17">
        <v>0.20511800897606172</v>
      </c>
      <c r="AD668" s="17">
        <v>-6.6820740033482248E-2</v>
      </c>
      <c r="AE668" s="17">
        <v>31.98082911358809</v>
      </c>
      <c r="AF668" s="17">
        <v>0.8</v>
      </c>
      <c r="AG668" s="17">
        <v>-0.99999999999999956</v>
      </c>
      <c r="AH668" s="17">
        <v>-0.99999999999999956</v>
      </c>
      <c r="AI668" s="17">
        <v>2.0012133408499819E-3</v>
      </c>
      <c r="AJ668" s="17">
        <v>2.160761070919006E-2</v>
      </c>
      <c r="AK668" s="17">
        <v>4.1091010504442221E-2</v>
      </c>
      <c r="AL668" s="17">
        <v>0.34747039183552964</v>
      </c>
      <c r="AM668" s="17">
        <v>-6.6742237022758943E-2</v>
      </c>
      <c r="AN668" s="17">
        <v>-0.17898452927686867</v>
      </c>
      <c r="AO668" s="17">
        <v>-1.4631008730467625</v>
      </c>
      <c r="AP668" s="17">
        <v>-2.7372612727440697</v>
      </c>
      <c r="AQ668" s="17">
        <v>38.274190256973547</v>
      </c>
      <c r="AR668" s="17">
        <v>0.79172645781271622</v>
      </c>
      <c r="AS668" s="17">
        <v>1.4132941769352632</v>
      </c>
      <c r="AT668" s="17">
        <v>-0.99999999999999956</v>
      </c>
      <c r="AU668" s="17">
        <v>-0.99999999999999956</v>
      </c>
      <c r="AV668" s="17">
        <v>-0.2084062616063902</v>
      </c>
      <c r="AW668" s="17">
        <v>72.523119189085477</v>
      </c>
      <c r="AX668" s="17">
        <v>74.723904526821514</v>
      </c>
      <c r="AY668" s="17">
        <v>6.3957725455562164E-2</v>
      </c>
      <c r="AZ668" s="17">
        <v>-26.049110732135773</v>
      </c>
      <c r="BA668" s="22">
        <v>1464.291956507461</v>
      </c>
      <c r="CU668" t="e">
        <v>#N/A</v>
      </c>
      <c r="CV668" t="e">
        <v>#N/A</v>
      </c>
    </row>
    <row r="669" spans="1:100" x14ac:dyDescent="0.25">
      <c r="A669">
        <v>1915</v>
      </c>
      <c r="B669" t="s">
        <v>1094</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1319.8763488480106</v>
      </c>
      <c r="CU669" t="e">
        <v>#N/A</v>
      </c>
      <c r="CV669" t="e">
        <v>#N/A</v>
      </c>
    </row>
    <row r="670" spans="1:100" x14ac:dyDescent="0.25">
      <c r="A670">
        <v>1918</v>
      </c>
      <c r="B670" t="s">
        <v>1095</v>
      </c>
      <c r="C670" s="22">
        <v>3</v>
      </c>
      <c r="D670" s="17">
        <v>5.6454026089237468</v>
      </c>
      <c r="E670" s="17">
        <v>3.0198329030187872E-2</v>
      </c>
      <c r="F670" s="17">
        <v>2.4046907267220305</v>
      </c>
      <c r="G670" s="17">
        <v>2.4147568363987597</v>
      </c>
      <c r="H670" s="17">
        <v>-2.3060430794975311E-2</v>
      </c>
      <c r="I670" s="17">
        <v>0</v>
      </c>
      <c r="J670" s="17">
        <v>-1.3836258476985268</v>
      </c>
      <c r="K670" s="17">
        <v>-2.3060430794975311E-2</v>
      </c>
      <c r="L670" s="17">
        <v>-0.99999999999999978</v>
      </c>
      <c r="M670" s="17">
        <v>-0.99999999999999978</v>
      </c>
      <c r="N670" s="17">
        <v>-0.46120861589950934</v>
      </c>
      <c r="O670" s="17">
        <v>6.6765335976239921</v>
      </c>
      <c r="P670" s="17">
        <v>-0.45393833273299639</v>
      </c>
      <c r="Q670" s="17">
        <v>9.7402393346360761</v>
      </c>
      <c r="R670" s="17">
        <v>2.9794095527727942</v>
      </c>
      <c r="S670" s="17">
        <v>0.33333333333333359</v>
      </c>
      <c r="T670" s="17">
        <v>0.33333333333333359</v>
      </c>
      <c r="U670" s="17">
        <v>0.17913553727113241</v>
      </c>
      <c r="V670" s="17">
        <v>0.3840061280246243</v>
      </c>
      <c r="W670" s="17">
        <v>50.114750510295949</v>
      </c>
      <c r="X670" s="17">
        <v>3.71030601469392</v>
      </c>
      <c r="Y670" s="17">
        <v>-0.99999999999999978</v>
      </c>
      <c r="Z670" s="17">
        <v>-0.99999999999999978</v>
      </c>
      <c r="AA670" s="17">
        <v>100.06709079947588</v>
      </c>
      <c r="AB670" s="17">
        <v>0.43407409565519128</v>
      </c>
      <c r="AC670" s="17">
        <v>0.18467211925484228</v>
      </c>
      <c r="AD670" s="17">
        <v>0.32071239981810884</v>
      </c>
      <c r="AE670" s="17">
        <v>46.972930736407108</v>
      </c>
      <c r="AF670" s="17">
        <v>0.9375</v>
      </c>
      <c r="AG670" s="17">
        <v>-0.99999999999999978</v>
      </c>
      <c r="AH670" s="17">
        <v>-0.99999999999999978</v>
      </c>
      <c r="AI670" s="17">
        <v>2.4784173899106695E-2</v>
      </c>
      <c r="AJ670" s="17">
        <v>0.3840061280246243</v>
      </c>
      <c r="AK670" s="17">
        <v>-0.1916365922267658</v>
      </c>
      <c r="AL670" s="17">
        <v>-0.14320027945995578</v>
      </c>
      <c r="AM670" s="17">
        <v>-0.24926070719619164</v>
      </c>
      <c r="AN670" s="17">
        <v>-8.4236821059179377E-3</v>
      </c>
      <c r="AO670" s="17">
        <v>-7.1897006410386179</v>
      </c>
      <c r="AP670" s="17">
        <v>-0.9265934499477263</v>
      </c>
      <c r="AQ670" s="17">
        <v>48.731124662597409</v>
      </c>
      <c r="AR670" s="17">
        <v>1.2298083319624236</v>
      </c>
      <c r="AS670" s="17">
        <v>3.6872455838989433</v>
      </c>
      <c r="AT670" s="17">
        <v>-0.99999999999999978</v>
      </c>
      <c r="AU670" s="17">
        <v>-0.99999999999999978</v>
      </c>
      <c r="AV670" s="17">
        <v>5.394166389171553</v>
      </c>
      <c r="AW670" s="17">
        <v>105.81703094715211</v>
      </c>
      <c r="AX670" s="17">
        <v>144.71332722759666</v>
      </c>
      <c r="AY670" s="17">
        <v>0.31989227866938685</v>
      </c>
      <c r="AZ670" s="17">
        <v>27.183102275994003</v>
      </c>
      <c r="BA670" s="22">
        <v>1595.6916868222286</v>
      </c>
      <c r="CU670" t="e">
        <v>#N/A</v>
      </c>
      <c r="CV670" t="e">
        <v>#N/A</v>
      </c>
    </row>
    <row r="671" spans="1:100" x14ac:dyDescent="0.25">
      <c r="A671">
        <v>1922</v>
      </c>
      <c r="B671" t="s">
        <v>1096</v>
      </c>
      <c r="C671" s="22">
        <v>3</v>
      </c>
      <c r="D671" s="17">
        <v>5.497839678920533</v>
      </c>
      <c r="E671" s="17">
        <v>-4.3729075729082696E-2</v>
      </c>
      <c r="F671" s="17">
        <v>-0.99753886379394618</v>
      </c>
      <c r="G671" s="17">
        <v>-1.0112883234620433</v>
      </c>
      <c r="H671" s="17">
        <v>0.10025238772669938</v>
      </c>
      <c r="I671" s="17">
        <v>0</v>
      </c>
      <c r="J671" s="17">
        <v>6.0151432636019662</v>
      </c>
      <c r="K671" s="17">
        <v>0.10025238772669938</v>
      </c>
      <c r="L671" s="17">
        <v>-1.0000000000000009</v>
      </c>
      <c r="M671" s="17">
        <v>-1.0000000000000009</v>
      </c>
      <c r="N671" s="17">
        <v>2.005047754533992</v>
      </c>
      <c r="O671" s="17">
        <v>10.50169461906046</v>
      </c>
      <c r="P671" s="17">
        <v>-1.3408444830382802</v>
      </c>
      <c r="Q671" s="17">
        <v>9.9841985577483179</v>
      </c>
      <c r="R671" s="17">
        <v>3.125764108327084</v>
      </c>
      <c r="S671" s="17">
        <v>0.33333333333333365</v>
      </c>
      <c r="T671" s="17">
        <v>0.33333333333333365</v>
      </c>
      <c r="U671" s="17">
        <v>0.34511317052330254</v>
      </c>
      <c r="V671" s="17">
        <v>-7.2700435388837158E-5</v>
      </c>
      <c r="W671" s="17">
        <v>36.458189961115266</v>
      </c>
      <c r="X671" s="17">
        <v>1.9464307584208453</v>
      </c>
      <c r="Y671" s="17">
        <v>-1.0000000000000009</v>
      </c>
      <c r="Z671" s="17">
        <v>-1.0000000000000009</v>
      </c>
      <c r="AA671" s="17">
        <v>86.871286261227141</v>
      </c>
      <c r="AB671" s="17">
        <v>0.15668413873877593</v>
      </c>
      <c r="AC671" s="17">
        <v>0.51926759196456951</v>
      </c>
      <c r="AD671" s="17">
        <v>0.26979491313235082</v>
      </c>
      <c r="AE671" s="17">
        <v>47.287332191784778</v>
      </c>
      <c r="AF671" s="17">
        <v>0.83333333333333337</v>
      </c>
      <c r="AG671" s="17">
        <v>-1.0000000000000009</v>
      </c>
      <c r="AH671" s="17">
        <v>-1.0000000000000009</v>
      </c>
      <c r="AI671" s="17">
        <v>1.7469007528744536E-2</v>
      </c>
      <c r="AJ671" s="17">
        <v>-7.2700435388837158E-5</v>
      </c>
      <c r="AK671" s="17">
        <v>1.5646498795813729E-2</v>
      </c>
      <c r="AL671" s="17">
        <v>8.5793210819086738E-2</v>
      </c>
      <c r="AM671" s="17">
        <v>8.1281744713971649E-2</v>
      </c>
      <c r="AN671" s="17">
        <v>-0.12696095579361669</v>
      </c>
      <c r="AO671" s="17">
        <v>2.1102761118283611</v>
      </c>
      <c r="AP671" s="17">
        <v>-2.7450578407449844</v>
      </c>
      <c r="AQ671" s="17">
        <v>42.473333224717237</v>
      </c>
      <c r="AR671" s="17">
        <v>1.0117071367545811</v>
      </c>
      <c r="AS671" s="17">
        <v>2.046683146147545</v>
      </c>
      <c r="AT671" s="17">
        <v>-1.0000000000000009</v>
      </c>
      <c r="AU671" s="17">
        <v>-1.0000000000000009</v>
      </c>
      <c r="AV671" s="17">
        <v>2.1144757848650397</v>
      </c>
      <c r="AW671" s="17">
        <v>94.627923039542594</v>
      </c>
      <c r="AX671" s="17">
        <v>94.970033146578587</v>
      </c>
      <c r="AY671" s="17">
        <v>0.19664037469135756</v>
      </c>
      <c r="AZ671" s="17">
        <v>-8.9294926636831778E-2</v>
      </c>
      <c r="BA671" s="22">
        <v>1524.0705233503334</v>
      </c>
      <c r="CU671" t="e">
        <v>#N/A</v>
      </c>
      <c r="CV671" t="e">
        <v>#N/A</v>
      </c>
    </row>
    <row r="672" spans="1:100" x14ac:dyDescent="0.25">
      <c r="A672">
        <v>1923</v>
      </c>
      <c r="B672" t="s">
        <v>1097</v>
      </c>
      <c r="C672" s="22">
        <v>3</v>
      </c>
      <c r="D672" s="17">
        <v>3.3138998511340381</v>
      </c>
      <c r="E672" s="17">
        <v>0</v>
      </c>
      <c r="F672" s="17">
        <v>1.0221555648281286</v>
      </c>
      <c r="G672" s="17">
        <v>1.0221555648281286</v>
      </c>
      <c r="H672" s="17">
        <v>0.31903948841058838</v>
      </c>
      <c r="I672" s="17">
        <v>-3.1970051679645686E-2</v>
      </c>
      <c r="J672" s="17">
        <v>17.224166203856559</v>
      </c>
      <c r="K672" s="17">
        <v>0.28706943673094265</v>
      </c>
      <c r="L672" s="17">
        <v>-0.99999999999999989</v>
      </c>
      <c r="M672" s="17">
        <v>-0.99999999999999989</v>
      </c>
      <c r="N672" s="17">
        <v>5.7413887346188535</v>
      </c>
      <c r="O672" s="17">
        <v>21.560221619818723</v>
      </c>
      <c r="P672" s="17">
        <v>6.5751161347871151E-2</v>
      </c>
      <c r="Q672" s="17">
        <v>-0.16947864924700784</v>
      </c>
      <c r="R672" s="17">
        <v>-2.9090548435660085E-2</v>
      </c>
      <c r="S672" s="17">
        <v>0.33333333333333354</v>
      </c>
      <c r="T672" s="17">
        <v>0.33333333333333354</v>
      </c>
      <c r="U672" s="17">
        <v>0.3460284591303931</v>
      </c>
      <c r="V672" s="17">
        <v>0.33471859719066094</v>
      </c>
      <c r="W672" s="17">
        <v>42.413771450271163</v>
      </c>
      <c r="X672" s="17">
        <v>3.772022649601265</v>
      </c>
      <c r="Y672" s="17">
        <v>-0.99999999999999989</v>
      </c>
      <c r="Z672" s="17">
        <v>-0.99999999999999989</v>
      </c>
      <c r="AA672" s="17">
        <v>103.01860490439144</v>
      </c>
      <c r="AB672" s="17">
        <v>0.50705207650309425</v>
      </c>
      <c r="AC672" s="17">
        <v>0.3278515045542042</v>
      </c>
      <c r="AD672" s="17">
        <v>0.37777489899382116</v>
      </c>
      <c r="AE672" s="17">
        <v>60.63392400255595</v>
      </c>
      <c r="AF672" s="17">
        <v>0.8571428571428571</v>
      </c>
      <c r="AG672" s="17">
        <v>-0.99999999999999989</v>
      </c>
      <c r="AH672" s="17">
        <v>-0.99999999999999989</v>
      </c>
      <c r="AI672" s="17">
        <v>5.4420790600347418E-3</v>
      </c>
      <c r="AJ672" s="17">
        <v>0.33471859719066094</v>
      </c>
      <c r="AK672" s="17">
        <v>-0.21051492344011918</v>
      </c>
      <c r="AL672" s="17">
        <v>-6.9870124405592635E-2</v>
      </c>
      <c r="AM672" s="17">
        <v>1.9607452933303599E-2</v>
      </c>
      <c r="AN672" s="17">
        <v>0.37461192160058981</v>
      </c>
      <c r="AO672" s="17">
        <v>-0.56238829386800482</v>
      </c>
      <c r="AP672" s="17">
        <v>9.0159474179867782</v>
      </c>
      <c r="AQ672" s="17">
        <v>59.637937654127654</v>
      </c>
      <c r="AR672" s="17">
        <v>1.3474137229877203</v>
      </c>
      <c r="AS672" s="17">
        <v>4.059092086332206</v>
      </c>
      <c r="AT672" s="17">
        <v>-0.99999999999999989</v>
      </c>
      <c r="AU672" s="17">
        <v>-0.99999999999999989</v>
      </c>
      <c r="AV672" s="17">
        <v>0.99306501639246769</v>
      </c>
      <c r="AW672" s="17">
        <v>133.59477394219698</v>
      </c>
      <c r="AX672" s="17">
        <v>167.17547524246388</v>
      </c>
      <c r="AY672" s="17">
        <v>0.31398667333566599</v>
      </c>
      <c r="AZ672" s="17">
        <v>68.654952747048327</v>
      </c>
      <c r="BA672" s="22">
        <v>1680.9064621081841</v>
      </c>
      <c r="CU672" t="e">
        <v>#N/A</v>
      </c>
      <c r="CV672" t="e">
        <v>#N/A</v>
      </c>
    </row>
    <row r="673" spans="1:100" x14ac:dyDescent="0.25">
      <c r="A673">
        <v>1927</v>
      </c>
      <c r="B673" t="s">
        <v>556</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1420.701363404256</v>
      </c>
      <c r="CU673" t="e">
        <v>#N/A</v>
      </c>
      <c r="CV673" t="e">
        <v>#N/A</v>
      </c>
    </row>
    <row r="674" spans="1:100" x14ac:dyDescent="0.25">
      <c r="A674">
        <v>1937</v>
      </c>
      <c r="B674" t="s">
        <v>1098</v>
      </c>
      <c r="C674" s="22">
        <v>3</v>
      </c>
      <c r="D674" s="17">
        <v>4.7496431060737114</v>
      </c>
      <c r="E674" s="17">
        <v>1.2672234120532581E-2</v>
      </c>
      <c r="F674" s="17">
        <v>1.2092303609978536</v>
      </c>
      <c r="G674" s="17">
        <v>1.2054456097793129</v>
      </c>
      <c r="H674" s="17">
        <v>0.24484314837266652</v>
      </c>
      <c r="I674" s="17">
        <v>-1.8433076892566083E-2</v>
      </c>
      <c r="J674" s="17">
        <v>13.584604288806029</v>
      </c>
      <c r="K674" s="17">
        <v>0.22641007148010045</v>
      </c>
      <c r="L674" s="17">
        <v>-0.99999999999999922</v>
      </c>
      <c r="M674" s="17">
        <v>-0.99999999999999922</v>
      </c>
      <c r="N674" s="17">
        <v>4.5282014296020092</v>
      </c>
      <c r="O674" s="17">
        <v>19.539693004659053</v>
      </c>
      <c r="P674" s="17">
        <v>-0.18424029705610229</v>
      </c>
      <c r="Q674" s="17">
        <v>-1.091214589212171</v>
      </c>
      <c r="R674" s="17">
        <v>-0.431807729620999</v>
      </c>
      <c r="S674" s="17">
        <v>0.33333333333333304</v>
      </c>
      <c r="T674" s="17">
        <v>0.31964250995972465</v>
      </c>
      <c r="U674" s="17">
        <v>0.28926444896939368</v>
      </c>
      <c r="V674" s="17">
        <v>0.2612175531814262</v>
      </c>
      <c r="W674" s="17">
        <v>39.081910958551127</v>
      </c>
      <c r="X674" s="17">
        <v>3.1509288867790906</v>
      </c>
      <c r="Y674" s="17">
        <v>-0.99999999999999922</v>
      </c>
      <c r="Z674" s="17">
        <v>-0.99999999999999922</v>
      </c>
      <c r="AA674" s="17">
        <v>88.248770370864023</v>
      </c>
      <c r="AB674" s="17">
        <v>0.18780591620048259</v>
      </c>
      <c r="AC674" s="17">
        <v>0.27780467261798708</v>
      </c>
      <c r="AD674" s="17">
        <v>0.52636275402020849</v>
      </c>
      <c r="AE674" s="17">
        <v>49.59866714193393</v>
      </c>
      <c r="AF674" s="17">
        <v>0.84615384615384615</v>
      </c>
      <c r="AG674" s="17">
        <v>-0.99999999999999922</v>
      </c>
      <c r="AH674" s="17">
        <v>-0.99999999999999922</v>
      </c>
      <c r="AI674" s="17">
        <v>2.6297152580273705E-2</v>
      </c>
      <c r="AJ674" s="17">
        <v>0.2612175531814262</v>
      </c>
      <c r="AK674" s="17">
        <v>-4.3206435925640073E-2</v>
      </c>
      <c r="AL674" s="17">
        <v>-3.9275769005560401E-2</v>
      </c>
      <c r="AM674" s="17">
        <v>-0.29177808981416181</v>
      </c>
      <c r="AN674" s="17">
        <v>-9.1374921953984889E-2</v>
      </c>
      <c r="AO674" s="17">
        <v>-7.510484424982244</v>
      </c>
      <c r="AP674" s="17">
        <v>-2.4807518938774207</v>
      </c>
      <c r="AQ674" s="17">
        <v>52.666515247357168</v>
      </c>
      <c r="AR674" s="17">
        <v>1.2034578454438782</v>
      </c>
      <c r="AS674" s="17">
        <v>3.3773389582591919</v>
      </c>
      <c r="AT674" s="17">
        <v>-0.99999999999999922</v>
      </c>
      <c r="AU674" s="17">
        <v>-0.99999999999999922</v>
      </c>
      <c r="AV674" s="17">
        <v>0.77363788015831358</v>
      </c>
      <c r="AW674" s="17">
        <v>105.30771148164564</v>
      </c>
      <c r="AX674" s="17">
        <v>131.95540985139371</v>
      </c>
      <c r="AY674" s="17">
        <v>0.23012865134230986</v>
      </c>
      <c r="AZ674" s="17">
        <v>9.5206949342133687</v>
      </c>
      <c r="BA674" s="22">
        <v>1502.2994253666127</v>
      </c>
      <c r="CU674" t="e">
        <v>#N/A</v>
      </c>
      <c r="CV674" t="e">
        <v>#N/A</v>
      </c>
    </row>
    <row r="675" spans="1:100" x14ac:dyDescent="0.25">
      <c r="A675">
        <v>1939</v>
      </c>
      <c r="B675" t="s">
        <v>1099</v>
      </c>
      <c r="C675" s="22">
        <v>3</v>
      </c>
      <c r="D675" s="17">
        <v>5.8369554198564035</v>
      </c>
      <c r="E675" s="17">
        <v>0.54586440372537592</v>
      </c>
      <c r="F675" s="17">
        <v>8.6428199328958621E-2</v>
      </c>
      <c r="G675" s="17">
        <v>0.20564795081258982</v>
      </c>
      <c r="H675" s="17">
        <v>0.21389240137636367</v>
      </c>
      <c r="I675" s="17">
        <v>0</v>
      </c>
      <c r="J675" s="17">
        <v>12.83354408258182</v>
      </c>
      <c r="K675" s="17">
        <v>0.21389240137636367</v>
      </c>
      <c r="L675" s="17">
        <v>-1.0000000000000013</v>
      </c>
      <c r="M675" s="17">
        <v>-1.0000000000000013</v>
      </c>
      <c r="N675" s="17">
        <v>4.2778480275272743</v>
      </c>
      <c r="O675" s="17">
        <v>18.87614745325082</v>
      </c>
      <c r="P675" s="17">
        <v>1.0576824853306785</v>
      </c>
      <c r="Q675" s="17">
        <v>5.7155053774596745</v>
      </c>
      <c r="R675" s="17">
        <v>1.8613893000251982</v>
      </c>
      <c r="S675" s="17">
        <v>0.33333333333333393</v>
      </c>
      <c r="T675" s="17">
        <v>0.33333333333333393</v>
      </c>
      <c r="U675" s="17">
        <v>0.33725678051184277</v>
      </c>
      <c r="V675" s="17">
        <v>8.4727308673664056E-2</v>
      </c>
      <c r="W675" s="17">
        <v>34.990334179032438</v>
      </c>
      <c r="X675" s="17">
        <v>2.3101652393796601</v>
      </c>
      <c r="Y675" s="17">
        <v>-1.0000000000000013</v>
      </c>
      <c r="Z675" s="17">
        <v>-1.0000000000000013</v>
      </c>
      <c r="AA675" s="17">
        <v>62.161287338922818</v>
      </c>
      <c r="AB675" s="17">
        <v>0.22814360994511748</v>
      </c>
      <c r="AC675" s="17">
        <v>0.18283993904057039</v>
      </c>
      <c r="AD675" s="17">
        <v>9.5207728211615369E-2</v>
      </c>
      <c r="AE675" s="17">
        <v>25.309563859865154</v>
      </c>
      <c r="AF675" s="17">
        <v>0.66666666666666663</v>
      </c>
      <c r="AG675" s="17">
        <v>-1.0000000000000013</v>
      </c>
      <c r="AH675" s="17">
        <v>-1.0000000000000013</v>
      </c>
      <c r="AI675" s="17">
        <v>-1.4583083951832443E-2</v>
      </c>
      <c r="AJ675" s="17">
        <v>8.4727308673664056E-2</v>
      </c>
      <c r="AK675" s="17">
        <v>4.4223235157375196E-2</v>
      </c>
      <c r="AL675" s="17">
        <v>5.49091647166879E-2</v>
      </c>
      <c r="AM675" s="17">
        <v>-0.12275478162233033</v>
      </c>
      <c r="AN675" s="17">
        <v>0.52267579351358973</v>
      </c>
      <c r="AO675" s="17">
        <v>-2.8477533647713815</v>
      </c>
      <c r="AP675" s="17">
        <v>13.34144066142318</v>
      </c>
      <c r="AQ675" s="17">
        <v>47.823878261614254</v>
      </c>
      <c r="AR675" s="17">
        <v>1.0886507558521743</v>
      </c>
      <c r="AS675" s="17">
        <v>2.5240576407560207</v>
      </c>
      <c r="AT675" s="17">
        <v>-1.0000000000000013</v>
      </c>
      <c r="AU675" s="17">
        <v>-1.0000000000000013</v>
      </c>
      <c r="AV675" s="17">
        <v>2.0670372508377861</v>
      </c>
      <c r="AW675" s="17">
        <v>94.378875453596834</v>
      </c>
      <c r="AX675" s="17">
        <v>102.55994464192659</v>
      </c>
      <c r="AY675" s="17">
        <v>0.45963160767427058</v>
      </c>
      <c r="AZ675" s="17">
        <v>42.446182694651057</v>
      </c>
      <c r="BA675" s="22">
        <v>1523.8180181862222</v>
      </c>
      <c r="CU675" t="e">
        <v>#N/A</v>
      </c>
      <c r="CV675" t="e">
        <v>#N/A</v>
      </c>
    </row>
    <row r="676" spans="1:100" x14ac:dyDescent="0.25">
      <c r="A676">
        <v>1940</v>
      </c>
      <c r="B676" t="s">
        <v>1100</v>
      </c>
      <c r="C676" s="22">
        <v>3</v>
      </c>
      <c r="D676" s="17">
        <v>5.1762626603860653</v>
      </c>
      <c r="E676" s="17">
        <v>5.3209202341060052E-3</v>
      </c>
      <c r="F676" s="17">
        <v>-0.1138374948984661</v>
      </c>
      <c r="G676" s="17">
        <v>-0.11206385482043076</v>
      </c>
      <c r="H676" s="17">
        <v>0.28744442299306233</v>
      </c>
      <c r="I676" s="17">
        <v>0</v>
      </c>
      <c r="J676" s="17">
        <v>17.246665379583735</v>
      </c>
      <c r="K676" s="17">
        <v>0.28744442299306233</v>
      </c>
      <c r="L676" s="17">
        <v>-1.0000000000000004</v>
      </c>
      <c r="M676" s="17">
        <v>-1.0000000000000004</v>
      </c>
      <c r="N676" s="17">
        <v>5.7488884598612477</v>
      </c>
      <c r="O676" s="17">
        <v>22.310864185149374</v>
      </c>
      <c r="P676" s="17">
        <v>-0.11232622897675633</v>
      </c>
      <c r="Q676" s="17">
        <v>-1.4388025709811711</v>
      </c>
      <c r="R676" s="17">
        <v>-0.44230934734391031</v>
      </c>
      <c r="S676" s="17">
        <v>0.33333333333333359</v>
      </c>
      <c r="T676" s="17">
        <v>0.33333333333333359</v>
      </c>
      <c r="U676" s="17">
        <v>0.27016087533547278</v>
      </c>
      <c r="V676" s="17">
        <v>0.23405293699867746</v>
      </c>
      <c r="W676" s="17">
        <v>35.337442240310189</v>
      </c>
      <c r="X676" s="17">
        <v>2.8641833670075614</v>
      </c>
      <c r="Y676" s="17">
        <v>-1.0000000000000004</v>
      </c>
      <c r="Z676" s="17">
        <v>-1.0000000000000004</v>
      </c>
      <c r="AA676" s="17">
        <v>82.762848382316463</v>
      </c>
      <c r="AB676" s="17">
        <v>0.36032581152646276</v>
      </c>
      <c r="AC676" s="17">
        <v>0.30156643406545963</v>
      </c>
      <c r="AD676" s="17">
        <v>0.29546206419508064</v>
      </c>
      <c r="AE676" s="17">
        <v>47.867715489350111</v>
      </c>
      <c r="AF676" s="17">
        <v>0.83333333333333337</v>
      </c>
      <c r="AG676" s="17">
        <v>-1.0000000000000004</v>
      </c>
      <c r="AH676" s="17">
        <v>-1.0000000000000004</v>
      </c>
      <c r="AI676" s="17">
        <v>5.7322290259047056E-3</v>
      </c>
      <c r="AJ676" s="17">
        <v>0.23405293699867746</v>
      </c>
      <c r="AK676" s="17">
        <v>0.61744647491788918</v>
      </c>
      <c r="AL676" s="17">
        <v>-0.16295725162783847</v>
      </c>
      <c r="AM676" s="17">
        <v>0.37528477981640512</v>
      </c>
      <c r="AN676" s="17">
        <v>-0.11770372376730967</v>
      </c>
      <c r="AO676" s="17">
        <v>12.469351869999574</v>
      </c>
      <c r="AP676" s="17">
        <v>-3.7573793523219354</v>
      </c>
      <c r="AQ676" s="17">
        <v>52.584107619893935</v>
      </c>
      <c r="AR676" s="17">
        <v>1.1708804790008172</v>
      </c>
      <c r="AS676" s="17">
        <v>3.1516277900006227</v>
      </c>
      <c r="AT676" s="17">
        <v>-1.0000000000000004</v>
      </c>
      <c r="AU676" s="17">
        <v>-1.0000000000000004</v>
      </c>
      <c r="AV676" s="17">
        <v>-0.55437320216434138</v>
      </c>
      <c r="AW676" s="17">
        <v>101.31633321514386</v>
      </c>
      <c r="AX676" s="17">
        <v>124.8362714955297</v>
      </c>
      <c r="AY676" s="17">
        <v>3.2818560696503782E-2</v>
      </c>
      <c r="AZ676" s="17">
        <v>-20.511219610115745</v>
      </c>
      <c r="BA676" s="22">
        <v>1452.472471902131</v>
      </c>
      <c r="CU676" t="e">
        <v>#N/A</v>
      </c>
      <c r="CV676" t="e">
        <v>#N/A</v>
      </c>
    </row>
    <row r="677" spans="1:100" x14ac:dyDescent="0.25">
      <c r="A677">
        <v>1942</v>
      </c>
      <c r="B677" t="s">
        <v>1101</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1455.5046094784188</v>
      </c>
      <c r="CU677" t="e">
        <v>#N/A</v>
      </c>
      <c r="CV677" t="e">
        <v>#N/A</v>
      </c>
    </row>
    <row r="678" spans="1:100" x14ac:dyDescent="0.25">
      <c r="A678">
        <v>1943</v>
      </c>
      <c r="B678" t="s">
        <v>1102</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1523.3489948665201</v>
      </c>
      <c r="CU678" t="e">
        <v>#N/A</v>
      </c>
      <c r="CV678" t="e">
        <v>#N/A</v>
      </c>
    </row>
    <row r="679" spans="1:100" x14ac:dyDescent="0.25">
      <c r="A679">
        <v>1944</v>
      </c>
      <c r="B679" t="s">
        <v>1103</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1104</v>
      </c>
      <c r="C680" s="22">
        <v>3</v>
      </c>
      <c r="D680" s="17">
        <v>2.9575712317016087</v>
      </c>
      <c r="E680" s="17">
        <v>0</v>
      </c>
      <c r="F680" s="17">
        <v>1.1561863882373802</v>
      </c>
      <c r="G680" s="17">
        <v>1.1561863882373802</v>
      </c>
      <c r="H680" s="17">
        <v>-1.2598647563275151E-2</v>
      </c>
      <c r="I680" s="17">
        <v>0</v>
      </c>
      <c r="J680" s="17">
        <v>-0.75591885379650869</v>
      </c>
      <c r="K680" s="17">
        <v>-1.2598647563275151E-2</v>
      </c>
      <c r="L680" s="17">
        <v>-0.99999999999999933</v>
      </c>
      <c r="M680" s="17">
        <v>-0.99999999999999933</v>
      </c>
      <c r="N680" s="17">
        <v>-0.25197295126550301</v>
      </c>
      <c r="O680" s="17">
        <v>3.357838766142482</v>
      </c>
      <c r="P680" s="17">
        <v>0</v>
      </c>
      <c r="Q680" s="17">
        <v>0.21567906375951074</v>
      </c>
      <c r="R680" s="17">
        <v>0.10797208085670154</v>
      </c>
      <c r="S680" s="17">
        <v>0.33333333333333287</v>
      </c>
      <c r="T680" s="17">
        <v>0.23260522867737266</v>
      </c>
      <c r="U680" s="17">
        <v>0.12961532857741362</v>
      </c>
      <c r="V680" s="17">
        <v>0</v>
      </c>
      <c r="W680" s="17">
        <v>28.326101526055787</v>
      </c>
      <c r="X680" s="17">
        <v>0.99627041922767534</v>
      </c>
      <c r="Y680" s="17">
        <v>-0.99999999999999933</v>
      </c>
      <c r="Z680" s="17">
        <v>-0.99999999999999933</v>
      </c>
      <c r="AA680" s="17">
        <v>37.545714194679917</v>
      </c>
      <c r="AB680" s="17">
        <v>9.3712123057052968E-2</v>
      </c>
      <c r="AC680" s="17">
        <v>8.295276261594145E-2</v>
      </c>
      <c r="AD680" s="17">
        <v>5.5679260823545042E-3</v>
      </c>
      <c r="AE680" s="17">
        <v>9.1116405877674502</v>
      </c>
      <c r="AF680" s="17">
        <v>0.2</v>
      </c>
      <c r="AG680" s="17">
        <v>-0.99999999999999933</v>
      </c>
      <c r="AH680" s="17">
        <v>-0.99999999999999933</v>
      </c>
      <c r="AI680" s="17">
        <v>6.4224752197829721E-2</v>
      </c>
      <c r="AJ680" s="17">
        <v>0</v>
      </c>
      <c r="AK680" s="17">
        <v>5.5923390350644246E-2</v>
      </c>
      <c r="AL680" s="17">
        <v>0.13951175283478409</v>
      </c>
      <c r="AM680" s="17">
        <v>8.281404308546525E-2</v>
      </c>
      <c r="AN680" s="17">
        <v>-5.5999253748806023E-2</v>
      </c>
      <c r="AO680" s="17">
        <v>2.3499680288898515</v>
      </c>
      <c r="AP680" s="17">
        <v>-0.70242257954622978</v>
      </c>
      <c r="AQ680" s="17">
        <v>27.570182672259271</v>
      </c>
      <c r="AR680" s="17">
        <v>0.69555389058811923</v>
      </c>
      <c r="AS680" s="17">
        <v>0.98367177166440001</v>
      </c>
      <c r="AT680" s="17">
        <v>-0.99999999999999933</v>
      </c>
      <c r="AU680" s="17">
        <v>-0.99999999999999933</v>
      </c>
      <c r="AV680" s="17">
        <v>1.2641584690940812</v>
      </c>
      <c r="AW680" s="17">
        <v>40.201130381276172</v>
      </c>
      <c r="AX680" s="17">
        <v>41.485625425232769</v>
      </c>
      <c r="AY680" s="17">
        <v>1.8963901942252694E-2</v>
      </c>
      <c r="AZ680" s="17">
        <v>-24.020162100071907</v>
      </c>
      <c r="BA680" s="22">
        <v>1403.0649106341739</v>
      </c>
      <c r="CU680" t="e">
        <v>#N/A</v>
      </c>
      <c r="CV680" t="e">
        <v>#N/A</v>
      </c>
    </row>
    <row r="681" spans="1:100" x14ac:dyDescent="0.25">
      <c r="A681">
        <v>1965</v>
      </c>
      <c r="B681" t="s">
        <v>628</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1431.2045082489224</v>
      </c>
      <c r="CU681" t="e">
        <v>#N/A</v>
      </c>
      <c r="CV681" t="e">
        <v>#N/A</v>
      </c>
    </row>
    <row r="682" spans="1:100" x14ac:dyDescent="0.25">
      <c r="A682">
        <v>1967</v>
      </c>
      <c r="B682" t="s">
        <v>1105</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1106</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1444.5756625566596</v>
      </c>
      <c r="CU683" t="e">
        <v>#N/A</v>
      </c>
      <c r="CV683" t="e">
        <v>#N/A</v>
      </c>
    </row>
    <row r="684" spans="1:100" x14ac:dyDescent="0.25">
      <c r="A684">
        <v>1973</v>
      </c>
      <c r="B684" t="s">
        <v>1107</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1275.4287893842363</v>
      </c>
      <c r="CU684" t="e">
        <v>#N/A</v>
      </c>
      <c r="CV684" t="e">
        <v>#N/A</v>
      </c>
    </row>
    <row r="685" spans="1:100" x14ac:dyDescent="0.25">
      <c r="A685">
        <v>1977</v>
      </c>
      <c r="B685" t="s">
        <v>1108</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691</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1109</v>
      </c>
      <c r="C687" s="22">
        <v>3</v>
      </c>
      <c r="D687" s="17">
        <v>5.6373293982926436</v>
      </c>
      <c r="E687" s="17">
        <v>-1.3439673735267266E-2</v>
      </c>
      <c r="F687" s="17">
        <v>1.4024805660799624</v>
      </c>
      <c r="G687" s="17">
        <v>1.4024805660799624</v>
      </c>
      <c r="H687" s="17">
        <v>0.4045990879955435</v>
      </c>
      <c r="I687" s="17">
        <v>-1.9666444351193035E-2</v>
      </c>
      <c r="J687" s="17">
        <v>23.09595861866104</v>
      </c>
      <c r="K687" s="17">
        <v>0.38493264364435059</v>
      </c>
      <c r="L687" s="17">
        <v>-0.99999999999999856</v>
      </c>
      <c r="M687" s="17">
        <v>-0.99999999999999856</v>
      </c>
      <c r="N687" s="17">
        <v>7.6986528728870107</v>
      </c>
      <c r="O687" s="17">
        <v>30.135768583033663</v>
      </c>
      <c r="P687" s="17">
        <v>0.54011495475116311</v>
      </c>
      <c r="Q687" s="17">
        <v>0.22207345061201997</v>
      </c>
      <c r="R687" s="17">
        <v>7.6994784558715251E-2</v>
      </c>
      <c r="S687" s="17">
        <v>0.33333333333333287</v>
      </c>
      <c r="T687" s="17">
        <v>0.33333333333333287</v>
      </c>
      <c r="U687" s="17">
        <v>0.38054519048122731</v>
      </c>
      <c r="V687" s="17">
        <v>1.6711490618376207E-2</v>
      </c>
      <c r="W687" s="17">
        <v>27.159628164876768</v>
      </c>
      <c r="X687" s="17">
        <v>1.9041837286574819</v>
      </c>
      <c r="Y687" s="17">
        <v>-0.99999999999999856</v>
      </c>
      <c r="Z687" s="17">
        <v>-0.99999999999999856</v>
      </c>
      <c r="AA687" s="17">
        <v>47.599877645028478</v>
      </c>
      <c r="AB687" s="17">
        <v>0.11183499148781419</v>
      </c>
      <c r="AC687" s="17">
        <v>0.21877382587421595</v>
      </c>
      <c r="AD687" s="17">
        <v>7.6656276549829108E-2</v>
      </c>
      <c r="AE687" s="17">
        <v>20.363254695592968</v>
      </c>
      <c r="AF687" s="17">
        <v>0.5</v>
      </c>
      <c r="AG687" s="17">
        <v>-0.99999999999999856</v>
      </c>
      <c r="AH687" s="17">
        <v>-0.99999999999999856</v>
      </c>
      <c r="AI687" s="17">
        <v>7.9135065465456567E-3</v>
      </c>
      <c r="AJ687" s="17">
        <v>1.6711490618376207E-2</v>
      </c>
      <c r="AK687" s="17">
        <v>-5.5976124577738332E-2</v>
      </c>
      <c r="AL687" s="17">
        <v>0.24719543168183605</v>
      </c>
      <c r="AM687" s="17">
        <v>-0.18443246495940274</v>
      </c>
      <c r="AN687" s="17">
        <v>-0.13691138027156866</v>
      </c>
      <c r="AO687" s="17">
        <v>-4.8906922468737593</v>
      </c>
      <c r="AP687" s="17">
        <v>-2.1868073483800372</v>
      </c>
      <c r="AQ687" s="17">
        <v>50.255586783537794</v>
      </c>
      <c r="AR687" s="17">
        <v>1.06392334776627</v>
      </c>
      <c r="AS687" s="17">
        <v>2.2891163723018346</v>
      </c>
      <c r="AT687" s="17">
        <v>-0.99999999999999856</v>
      </c>
      <c r="AU687" s="17">
        <v>-0.99999999999999856</v>
      </c>
      <c r="AV687" s="17">
        <v>1.4794753506386769</v>
      </c>
      <c r="AW687" s="17">
        <v>75.548838879682066</v>
      </c>
      <c r="AX687" s="17">
        <v>77.378258072450592</v>
      </c>
      <c r="AY687" s="17">
        <v>0.30516841929660199</v>
      </c>
      <c r="AZ687" s="17">
        <v>5.2039617925989585</v>
      </c>
      <c r="BA687" s="22">
        <v>1509.1202906444023</v>
      </c>
      <c r="CU687" t="e">
        <v>#N/A</v>
      </c>
      <c r="CV687" t="e">
        <v>#N/A</v>
      </c>
    </row>
    <row r="688" spans="1:100" x14ac:dyDescent="0.25">
      <c r="A688">
        <v>1984</v>
      </c>
      <c r="B688" t="s">
        <v>1110</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1111</v>
      </c>
      <c r="C689" s="22">
        <v>3</v>
      </c>
      <c r="D689" s="17">
        <v>4.7883494852071413</v>
      </c>
      <c r="E689" s="17">
        <v>0.40353303908500038</v>
      </c>
      <c r="F689" s="17">
        <v>-0.49943851895634972</v>
      </c>
      <c r="G689" s="17">
        <v>-0.45469102539918005</v>
      </c>
      <c r="H689" s="17">
        <v>0.23912493385260439</v>
      </c>
      <c r="I689" s="17">
        <v>0</v>
      </c>
      <c r="J689" s="17">
        <v>14.34749603115625</v>
      </c>
      <c r="K689" s="17">
        <v>0.23912493385260439</v>
      </c>
      <c r="L689" s="17">
        <v>-0.99999999999999833</v>
      </c>
      <c r="M689" s="17">
        <v>-0.99999999999999833</v>
      </c>
      <c r="N689" s="17">
        <v>4.7824986770520876</v>
      </c>
      <c r="O689" s="17">
        <v>18.681154490964207</v>
      </c>
      <c r="P689" s="17">
        <v>-0.67619166454357549</v>
      </c>
      <c r="Q689" s="17">
        <v>-2.6231090281632983</v>
      </c>
      <c r="R689" s="17">
        <v>-0.87102653199530933</v>
      </c>
      <c r="S689" s="17">
        <v>0.3333333333333327</v>
      </c>
      <c r="T689" s="17">
        <v>0.31479655406239493</v>
      </c>
      <c r="U689" s="17">
        <v>7.2514717200505618E-2</v>
      </c>
      <c r="V689" s="17">
        <v>2.8107583280179788E-2</v>
      </c>
      <c r="W689" s="17">
        <v>20.385090160952359</v>
      </c>
      <c r="X689" s="17">
        <v>0.84917254275528731</v>
      </c>
      <c r="Y689" s="17">
        <v>-0.99999999999999833</v>
      </c>
      <c r="Z689" s="17">
        <v>-0.99999999999999833</v>
      </c>
      <c r="AA689" s="17">
        <v>37.792658957518256</v>
      </c>
      <c r="AB689" s="17">
        <v>-0.21914420246732599</v>
      </c>
      <c r="AC689" s="17">
        <v>0.33184228694389789</v>
      </c>
      <c r="AD689" s="17">
        <v>0.25287382209465165</v>
      </c>
      <c r="AE689" s="17">
        <v>18.278595328561206</v>
      </c>
      <c r="AF689" s="17">
        <v>0.5</v>
      </c>
      <c r="AG689" s="17">
        <v>-0.99999999999999833</v>
      </c>
      <c r="AH689" s="17">
        <v>-0.99999999999999833</v>
      </c>
      <c r="AI689" s="17">
        <v>0</v>
      </c>
      <c r="AJ689" s="17">
        <v>2.8107583280179788E-2</v>
      </c>
      <c r="AK689" s="17">
        <v>0.12079643179338462</v>
      </c>
      <c r="AL689" s="17">
        <v>0.42850957842498888</v>
      </c>
      <c r="AM689" s="17">
        <v>0.12920332376402682</v>
      </c>
      <c r="AN689" s="17">
        <v>-0.11239974530938508</v>
      </c>
      <c r="AO689" s="17">
        <v>3.8340652530675943</v>
      </c>
      <c r="AP689" s="17">
        <v>-0.66744574060968187</v>
      </c>
      <c r="AQ689" s="17">
        <v>34.732586192108577</v>
      </c>
      <c r="AR689" s="17">
        <v>0.74875218787641318</v>
      </c>
      <c r="AS689" s="17">
        <v>1.0882974766078921</v>
      </c>
      <c r="AT689" s="17">
        <v>-0.99999999999999833</v>
      </c>
      <c r="AU689" s="17">
        <v>-0.99999999999999833</v>
      </c>
      <c r="AV689" s="17">
        <v>-1.3257175573944899</v>
      </c>
      <c r="AW689" s="17">
        <v>55.806367707872774</v>
      </c>
      <c r="AX689" s="17">
        <v>58.617126035890763</v>
      </c>
      <c r="AY689" s="17">
        <v>2.663833873087848E-2</v>
      </c>
      <c r="AZ689" s="17">
        <v>-30.865656598157241</v>
      </c>
      <c r="BA689" s="22">
        <v>1461.5073074207205</v>
      </c>
      <c r="CU689" t="e">
        <v>#N/A</v>
      </c>
      <c r="CV689" t="e">
        <v>#N/A</v>
      </c>
    </row>
    <row r="690" spans="1:100" x14ac:dyDescent="0.25">
      <c r="A690">
        <v>1986</v>
      </c>
      <c r="B690" t="s">
        <v>1112</v>
      </c>
      <c r="C690" s="22">
        <v>3</v>
      </c>
      <c r="D690" s="17">
        <v>5.2797033921255716</v>
      </c>
      <c r="E690" s="17">
        <v>-0.19347315673294752</v>
      </c>
      <c r="F690" s="17">
        <v>36.968439073455201</v>
      </c>
      <c r="G690" s="17">
        <v>36.928585445229459</v>
      </c>
      <c r="H690" s="17">
        <v>8.3927578299739042E-2</v>
      </c>
      <c r="I690" s="17">
        <v>0</v>
      </c>
      <c r="J690" s="17">
        <v>5.0356546979843406</v>
      </c>
      <c r="K690" s="17">
        <v>8.3927578299739042E-2</v>
      </c>
      <c r="L690" s="17">
        <v>-0.99999999999999767</v>
      </c>
      <c r="M690" s="17">
        <v>-0.99999999999999767</v>
      </c>
      <c r="N690" s="17">
        <v>1.6785515659947807</v>
      </c>
      <c r="O690" s="17">
        <v>47.243943535339376</v>
      </c>
      <c r="P690" s="17">
        <v>0.15441790477516834</v>
      </c>
      <c r="Q690" s="17">
        <v>73.095149170676862</v>
      </c>
      <c r="R690" s="17">
        <v>24.076411678148201</v>
      </c>
      <c r="S690" s="17">
        <v>0.33333333333333254</v>
      </c>
      <c r="T690" s="17">
        <v>0.33333333333333254</v>
      </c>
      <c r="U690" s="17">
        <v>0.31984871528683873</v>
      </c>
      <c r="V690" s="17">
        <v>1.6126067352756564E-2</v>
      </c>
      <c r="W690" s="17">
        <v>36.748554840260873</v>
      </c>
      <c r="X690" s="17">
        <v>1.9588903536308195</v>
      </c>
      <c r="Y690" s="17">
        <v>-0.99999999999999767</v>
      </c>
      <c r="Z690" s="17">
        <v>-0.99999999999999767</v>
      </c>
      <c r="AA690" s="17">
        <v>120.15642083565587</v>
      </c>
      <c r="AB690" s="17">
        <v>0.4102220715716568</v>
      </c>
      <c r="AC690" s="17">
        <v>0.36802540630369052</v>
      </c>
      <c r="AD690" s="17">
        <v>0.40838160846958788</v>
      </c>
      <c r="AE690" s="17">
        <v>59.331454317246774</v>
      </c>
      <c r="AF690" s="17">
        <v>0.9375</v>
      </c>
      <c r="AG690" s="17">
        <v>-0.99999999999999767</v>
      </c>
      <c r="AH690" s="17">
        <v>-0.99999999999999767</v>
      </c>
      <c r="AI690" s="17">
        <v>0.96306152579800197</v>
      </c>
      <c r="AJ690" s="17">
        <v>1.6126067352756564E-2</v>
      </c>
      <c r="AK690" s="17">
        <v>-0.1640217247097483</v>
      </c>
      <c r="AL690" s="17">
        <v>0.17548148327896462</v>
      </c>
      <c r="AM690" s="17">
        <v>0.27330130222251664</v>
      </c>
      <c r="AN690" s="17">
        <v>-8.0066263302238476E-3</v>
      </c>
      <c r="AO690" s="17">
        <v>6.0124239320141735</v>
      </c>
      <c r="AP690" s="17">
        <v>0.67724175813922738</v>
      </c>
      <c r="AQ690" s="17">
        <v>41.784209538245179</v>
      </c>
      <c r="AR690" s="17">
        <v>1.0026414493062601</v>
      </c>
      <c r="AS690" s="17">
        <v>2.0428179319305593</v>
      </c>
      <c r="AT690" s="17">
        <v>-0.99999999999999767</v>
      </c>
      <c r="AU690" s="17">
        <v>-0.99999999999999767</v>
      </c>
      <c r="AV690" s="17">
        <v>61.004997123377649</v>
      </c>
      <c r="AW690" s="17">
        <v>168.07760612913441</v>
      </c>
      <c r="AX690" s="17">
        <v>188.95144338037014</v>
      </c>
      <c r="AY690" s="17">
        <v>0.57202769101078743</v>
      </c>
      <c r="AZ690" s="17">
        <v>87.654316913300576</v>
      </c>
      <c r="BA690" s="22">
        <v>1776.0307941445105</v>
      </c>
      <c r="CU690" t="e">
        <v>#N/A</v>
      </c>
      <c r="CV690" t="e">
        <v>#N/A</v>
      </c>
    </row>
    <row r="691" spans="1:100" x14ac:dyDescent="0.25">
      <c r="A691">
        <v>1987</v>
      </c>
      <c r="B691" t="s">
        <v>1113</v>
      </c>
      <c r="C691" s="22">
        <v>3</v>
      </c>
      <c r="D691" s="17">
        <v>3.7646070126221272</v>
      </c>
      <c r="E691" s="17">
        <v>-8.5607667346547511E-3</v>
      </c>
      <c r="F691" s="17">
        <v>0.54392183061853416</v>
      </c>
      <c r="G691" s="17">
        <v>0.54392183061853416</v>
      </c>
      <c r="H691" s="17">
        <v>0.39507628994430549</v>
      </c>
      <c r="I691" s="17">
        <v>0</v>
      </c>
      <c r="J691" s="17">
        <v>23.704577396658323</v>
      </c>
      <c r="K691" s="17">
        <v>0.39507628994430549</v>
      </c>
      <c r="L691" s="17">
        <v>-1.0000000000000029</v>
      </c>
      <c r="M691" s="17">
        <v>-1.0000000000000029</v>
      </c>
      <c r="N691" s="17">
        <v>7.9015257988861052</v>
      </c>
      <c r="O691" s="17">
        <v>28.013106239898974</v>
      </c>
      <c r="P691" s="17">
        <v>0.25951288259032484</v>
      </c>
      <c r="Q691" s="17">
        <v>2.1554210974733152</v>
      </c>
      <c r="R691" s="17">
        <v>0.58422073808678721</v>
      </c>
      <c r="S691" s="17">
        <v>0.33333333333333443</v>
      </c>
      <c r="T691" s="17">
        <v>0.35908669832894236</v>
      </c>
      <c r="U691" s="17">
        <v>0.29388971245450746</v>
      </c>
      <c r="V691" s="17">
        <v>0.21156801562830069</v>
      </c>
      <c r="W691" s="17">
        <v>32.112058792031164</v>
      </c>
      <c r="X691" s="17">
        <v>2.7551963400004555</v>
      </c>
      <c r="Y691" s="17">
        <v>-1.0000000000000029</v>
      </c>
      <c r="Z691" s="17">
        <v>-1.0000000000000029</v>
      </c>
      <c r="AA691" s="17">
        <v>83.386835810737651</v>
      </c>
      <c r="AB691" s="17">
        <v>0.23916041153062637</v>
      </c>
      <c r="AC691" s="17">
        <v>0.34107752087437204</v>
      </c>
      <c r="AD691" s="17">
        <v>0.43357319320739429</v>
      </c>
      <c r="AE691" s="17">
        <v>50.690556280619617</v>
      </c>
      <c r="AF691" s="17">
        <v>0.88235294117647056</v>
      </c>
      <c r="AG691" s="17">
        <v>-1.0000000000000029</v>
      </c>
      <c r="AH691" s="17">
        <v>-1.0000000000000029</v>
      </c>
      <c r="AI691" s="17">
        <v>0</v>
      </c>
      <c r="AJ691" s="17">
        <v>0.21156801562830069</v>
      </c>
      <c r="AK691" s="17">
        <v>8.099816042348823E-2</v>
      </c>
      <c r="AL691" s="17">
        <v>-0.14669109806387531</v>
      </c>
      <c r="AM691" s="17">
        <v>3.377477984160529E-2</v>
      </c>
      <c r="AN691" s="17">
        <v>-0.21920550162901703</v>
      </c>
      <c r="AO691" s="17">
        <v>1.2493602981575727</v>
      </c>
      <c r="AP691" s="17">
        <v>-6.2135930310447991</v>
      </c>
      <c r="AQ691" s="17">
        <v>55.816636188689486</v>
      </c>
      <c r="AR691" s="17">
        <v>1.1978777597450845</v>
      </c>
      <c r="AS691" s="17">
        <v>3.150272629944761</v>
      </c>
      <c r="AT691" s="17">
        <v>-1.0000000000000029</v>
      </c>
      <c r="AU691" s="17">
        <v>-1.0000000000000029</v>
      </c>
      <c r="AV691" s="17">
        <v>1.1281425687053215</v>
      </c>
      <c r="AW691" s="17">
        <v>105.18634901959177</v>
      </c>
      <c r="AX691" s="17">
        <v>126.34315058242186</v>
      </c>
      <c r="AY691" s="17">
        <v>0.43589864766572906</v>
      </c>
      <c r="AZ691" s="17">
        <v>49.761093917879165</v>
      </c>
      <c r="BA691" s="22">
        <v>1565.0166267482989</v>
      </c>
      <c r="CU691" t="e">
        <v>#N/A</v>
      </c>
      <c r="CV691" t="e">
        <v>#N/A</v>
      </c>
    </row>
    <row r="692" spans="1:100" x14ac:dyDescent="0.25">
      <c r="A692">
        <v>1989</v>
      </c>
      <c r="B692" t="s">
        <v>672</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1480.8212731183494</v>
      </c>
      <c r="CU692" t="e">
        <v>#N/A</v>
      </c>
      <c r="CV692" t="e">
        <v>#N/A</v>
      </c>
    </row>
    <row r="693" spans="1:100" x14ac:dyDescent="0.25">
      <c r="A693">
        <v>1991</v>
      </c>
      <c r="B693" t="s">
        <v>852</v>
      </c>
      <c r="C693" s="22">
        <v>3</v>
      </c>
      <c r="D693" s="17">
        <v>3.5635023264135564</v>
      </c>
      <c r="E693" s="17">
        <v>8.3179057916722005E-2</v>
      </c>
      <c r="F693" s="17">
        <v>-0.59606329520095802</v>
      </c>
      <c r="G693" s="17">
        <v>-0.57082915235437992</v>
      </c>
      <c r="H693" s="17">
        <v>4.2397247156767168E-2</v>
      </c>
      <c r="I693" s="17">
        <v>0</v>
      </c>
      <c r="J693" s="17">
        <v>2.5438348294060393</v>
      </c>
      <c r="K693" s="17">
        <v>4.2397247156767168E-2</v>
      </c>
      <c r="L693" s="17">
        <v>-0.99999999999999944</v>
      </c>
      <c r="M693" s="17">
        <v>-0.99999999999999944</v>
      </c>
      <c r="N693" s="17">
        <v>0.84794494313534485</v>
      </c>
      <c r="O693" s="17">
        <v>5.5365080034652152</v>
      </c>
      <c r="P693" s="17">
        <v>-0.19185020550451293</v>
      </c>
      <c r="Q693" s="17">
        <v>13.629035774721579</v>
      </c>
      <c r="R693" s="17">
        <v>4.3457837854781731</v>
      </c>
      <c r="S693" s="17">
        <v>0.33333333333333304</v>
      </c>
      <c r="T693" s="17">
        <v>0.33333333333333304</v>
      </c>
      <c r="U693" s="17">
        <v>0.29300920832110378</v>
      </c>
      <c r="V693" s="17">
        <v>-9.7162285567613374E-2</v>
      </c>
      <c r="W693" s="17">
        <v>32.804653690535638</v>
      </c>
      <c r="X693" s="17">
        <v>1.2133325393886343</v>
      </c>
      <c r="Y693" s="17">
        <v>-0.99999999999999944</v>
      </c>
      <c r="Z693" s="17">
        <v>-0.99999999999999944</v>
      </c>
      <c r="AA693" s="17">
        <v>80.813091026510989</v>
      </c>
      <c r="AB693" s="17">
        <v>0.23432103860710415</v>
      </c>
      <c r="AC693" s="17">
        <v>0.28996958196018641</v>
      </c>
      <c r="AD693" s="17">
        <v>0.34896245044265373</v>
      </c>
      <c r="AE693" s="17">
        <v>43.662653550497275</v>
      </c>
      <c r="AF693" s="17">
        <v>0.83333333333333337</v>
      </c>
      <c r="AG693" s="17">
        <v>-0.99999999999999944</v>
      </c>
      <c r="AH693" s="17">
        <v>-0.99999999999999944</v>
      </c>
      <c r="AI693" s="17">
        <v>-4.6800327232993807E-2</v>
      </c>
      <c r="AJ693" s="17">
        <v>-9.7162285567613374E-2</v>
      </c>
      <c r="AK693" s="17">
        <v>-1.2921228008041151E-2</v>
      </c>
      <c r="AL693" s="17">
        <v>0.37819385999050492</v>
      </c>
      <c r="AM693" s="17">
        <v>-9.3893818846192648E-2</v>
      </c>
      <c r="AN693" s="17">
        <v>-8.3171962259820015E-2</v>
      </c>
      <c r="AO693" s="17">
        <v>-2.4119516111950223</v>
      </c>
      <c r="AP693" s="17">
        <v>-0.18832975654297474</v>
      </c>
      <c r="AQ693" s="17">
        <v>35.34848851994164</v>
      </c>
      <c r="AR693" s="17">
        <v>0.86251358942015677</v>
      </c>
      <c r="AS693" s="17">
        <v>1.2557297865454018</v>
      </c>
      <c r="AT693" s="17">
        <v>-0.99999999999999944</v>
      </c>
      <c r="AU693" s="17">
        <v>-0.99999999999999944</v>
      </c>
      <c r="AV693" s="17">
        <v>3.774954633123794</v>
      </c>
      <c r="AW693" s="17">
        <v>86.161269273433234</v>
      </c>
      <c r="AX693" s="17">
        <v>75.509034172012051</v>
      </c>
      <c r="AY693" s="17">
        <v>1.7276390973771538E-2</v>
      </c>
      <c r="AZ693" s="17">
        <v>-19.264377255458122</v>
      </c>
      <c r="BA693" s="22">
        <v>1539.2434240703358</v>
      </c>
      <c r="CU693" t="e">
        <v>#N/A</v>
      </c>
      <c r="CV693" t="e">
        <v>#N/A</v>
      </c>
    </row>
    <row r="694" spans="1:100" x14ac:dyDescent="0.25">
      <c r="A694">
        <v>1994</v>
      </c>
      <c r="B694" t="s">
        <v>1114</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1115</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1116</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1117</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1272.7452829044855</v>
      </c>
      <c r="CU697" t="e">
        <v>#N/A</v>
      </c>
      <c r="CV697" t="e">
        <v>#N/A</v>
      </c>
    </row>
    <row r="698" spans="1:100" x14ac:dyDescent="0.25">
      <c r="A698">
        <v>2004</v>
      </c>
      <c r="B698" t="s">
        <v>1118</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1119</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1448.0765985717208</v>
      </c>
      <c r="CU699" t="e">
        <v>#N/A</v>
      </c>
      <c r="CV699" t="e">
        <v>#N/A</v>
      </c>
    </row>
    <row r="700" spans="1:100" x14ac:dyDescent="0.25">
      <c r="A700">
        <v>2013</v>
      </c>
      <c r="B700" t="s">
        <v>1120</v>
      </c>
      <c r="C700" s="22">
        <v>3</v>
      </c>
      <c r="D700" s="17">
        <v>5.7058796402268186</v>
      </c>
      <c r="E700" s="17">
        <v>-1.3235979238145561E-2</v>
      </c>
      <c r="F700" s="17">
        <v>0.16872786974106438</v>
      </c>
      <c r="G700" s="17">
        <v>0.16872786974106438</v>
      </c>
      <c r="H700" s="17">
        <v>0.13437336477755138</v>
      </c>
      <c r="I700" s="17">
        <v>0</v>
      </c>
      <c r="J700" s="17">
        <v>8.0624018866530811</v>
      </c>
      <c r="K700" s="17">
        <v>0.13437336477755138</v>
      </c>
      <c r="L700" s="17">
        <v>-0.99999999999999889</v>
      </c>
      <c r="M700" s="17">
        <v>-0.99999999999999889</v>
      </c>
      <c r="N700" s="17">
        <v>2.687467295551027</v>
      </c>
      <c r="O700" s="17">
        <v>13.937009396620965</v>
      </c>
      <c r="P700" s="17">
        <v>7.4159707542842235E-2</v>
      </c>
      <c r="Q700" s="17">
        <v>-4.6632513052277744</v>
      </c>
      <c r="R700" s="17">
        <v>-1.5005418938809048</v>
      </c>
      <c r="S700" s="17">
        <v>0.33333333333333293</v>
      </c>
      <c r="T700" s="17">
        <v>0.35275448967065237</v>
      </c>
      <c r="U700" s="17">
        <v>0.58900273164933192</v>
      </c>
      <c r="V700" s="17">
        <v>0.13647056658244888</v>
      </c>
      <c r="W700" s="17">
        <v>51.087510258328592</v>
      </c>
      <c r="X700" s="17">
        <v>3.7255382441727236</v>
      </c>
      <c r="Y700" s="17">
        <v>-0.99999999999999889</v>
      </c>
      <c r="Z700" s="17">
        <v>-0.99999999999999889</v>
      </c>
      <c r="AA700" s="17">
        <v>73.424163150070456</v>
      </c>
      <c r="AB700" s="17">
        <v>0.16143083581727127</v>
      </c>
      <c r="AC700" s="17">
        <v>9.5726488172197574E-2</v>
      </c>
      <c r="AD700" s="17">
        <v>0.2195865717229859</v>
      </c>
      <c r="AE700" s="17">
        <v>23.837194785622735</v>
      </c>
      <c r="AF700" s="17">
        <v>0.58823529411764708</v>
      </c>
      <c r="AG700" s="17">
        <v>-0.99999999999999889</v>
      </c>
      <c r="AH700" s="17">
        <v>-0.99999999999999889</v>
      </c>
      <c r="AI700" s="17">
        <v>0</v>
      </c>
      <c r="AJ700" s="17">
        <v>0.13647056658244888</v>
      </c>
      <c r="AK700" s="17">
        <v>0.24865083906579186</v>
      </c>
      <c r="AL700" s="17">
        <v>-8.3786692467128943E-2</v>
      </c>
      <c r="AM700" s="17">
        <v>-8.0253678764335007E-2</v>
      </c>
      <c r="AN700" s="17">
        <v>-7.6109368272727684E-2</v>
      </c>
      <c r="AO700" s="17">
        <v>-0.76308777377941628</v>
      </c>
      <c r="AP700" s="17">
        <v>-2.3216676691538369</v>
      </c>
      <c r="AQ700" s="17">
        <v>59.149912144981684</v>
      </c>
      <c r="AR700" s="17">
        <v>1.4115611212357664</v>
      </c>
      <c r="AS700" s="17">
        <v>3.8599116089502781</v>
      </c>
      <c r="AT700" s="17">
        <v>-0.99999999999999889</v>
      </c>
      <c r="AU700" s="17">
        <v>-0.99999999999999889</v>
      </c>
      <c r="AV700" s="17">
        <v>-1.3318140241398404</v>
      </c>
      <c r="AW700" s="17">
        <v>85.039504877537539</v>
      </c>
      <c r="AX700" s="17">
        <v>98.686561535782445</v>
      </c>
      <c r="AY700" s="17">
        <v>0.30831798339331667</v>
      </c>
      <c r="AZ700" s="17">
        <v>13.140655875321471</v>
      </c>
      <c r="BA700" s="22">
        <v>1452.1565283871566</v>
      </c>
      <c r="CU700" t="e">
        <v>#N/A</v>
      </c>
      <c r="CV700" t="e">
        <v>#N/A</v>
      </c>
    </row>
    <row r="701" spans="1:100" x14ac:dyDescent="0.25">
      <c r="A701">
        <v>2016</v>
      </c>
      <c r="B701" t="s">
        <v>1121</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1510.5536868259558</v>
      </c>
      <c r="CU701" t="e">
        <v>#N/A</v>
      </c>
      <c r="CV701" t="e">
        <v>#N/A</v>
      </c>
    </row>
    <row r="702" spans="1:100" x14ac:dyDescent="0.25">
      <c r="A702">
        <v>2022</v>
      </c>
      <c r="B702" t="s">
        <v>658</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1481.046606284388</v>
      </c>
      <c r="CU702" t="e">
        <v>#N/A</v>
      </c>
      <c r="CV702" t="e">
        <v>#N/A</v>
      </c>
    </row>
    <row r="703" spans="1:100" x14ac:dyDescent="0.25">
      <c r="A703">
        <v>2027</v>
      </c>
      <c r="B703" t="s">
        <v>1122</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1391.339542442387</v>
      </c>
      <c r="CU703" t="e">
        <v>#N/A</v>
      </c>
      <c r="CV703" t="e">
        <v>#N/A</v>
      </c>
    </row>
    <row r="704" spans="1:100" x14ac:dyDescent="0.25">
      <c r="A704">
        <v>2028</v>
      </c>
      <c r="B704" t="s">
        <v>1123</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1419.6322006329531</v>
      </c>
      <c r="CU704" t="e">
        <v>#N/A</v>
      </c>
      <c r="CV704" t="e">
        <v>#N/A</v>
      </c>
    </row>
    <row r="705" spans="1:100" x14ac:dyDescent="0.25">
      <c r="A705">
        <v>2035</v>
      </c>
      <c r="B705" t="s">
        <v>1124</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1125</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1126</v>
      </c>
      <c r="C707" s="22">
        <v>3</v>
      </c>
      <c r="D707" s="17">
        <v>5.7242181060722119</v>
      </c>
      <c r="E707" s="17">
        <v>0.23146044003133281</v>
      </c>
      <c r="F707" s="17">
        <v>-0.35945812211678363</v>
      </c>
      <c r="G707" s="17">
        <v>-0.29092387718891977</v>
      </c>
      <c r="H707" s="17">
        <v>0.37021448428614251</v>
      </c>
      <c r="I707" s="17">
        <v>0</v>
      </c>
      <c r="J707" s="17">
        <v>22.212869057168565</v>
      </c>
      <c r="K707" s="17">
        <v>0.37021448428614251</v>
      </c>
      <c r="L707" s="17">
        <v>-0.99999999999999778</v>
      </c>
      <c r="M707" s="17">
        <v>-0.99999999999999778</v>
      </c>
      <c r="N707" s="17">
        <v>7.4042896857228486</v>
      </c>
      <c r="O707" s="17">
        <v>27.646163286051848</v>
      </c>
      <c r="P707" s="17">
        <v>-0.32004529354170552</v>
      </c>
      <c r="Q707" s="17">
        <v>2.0668283545531767</v>
      </c>
      <c r="R707" s="17">
        <v>0.5991809917006774</v>
      </c>
      <c r="S707" s="17">
        <v>0.33333333333333237</v>
      </c>
      <c r="T707" s="17">
        <v>0.33333333333333237</v>
      </c>
      <c r="U707" s="17">
        <v>8.8426338121639581E-2</v>
      </c>
      <c r="V707" s="17">
        <v>-1.7334867340664428E-2</v>
      </c>
      <c r="W707" s="17">
        <v>14.701746126459906</v>
      </c>
      <c r="X707" s="17">
        <v>0.54614833082309422</v>
      </c>
      <c r="Y707" s="17">
        <v>-0.99999999999999778</v>
      </c>
      <c r="Z707" s="17">
        <v>-0.99999999999999778</v>
      </c>
      <c r="AA707" s="17">
        <v>53.29369031850068</v>
      </c>
      <c r="AB707" s="17">
        <v>0.25694868512555996</v>
      </c>
      <c r="AC707" s="17">
        <v>0.26827717216143809</v>
      </c>
      <c r="AD707" s="17">
        <v>0.23462940671980392</v>
      </c>
      <c r="AE707" s="17">
        <v>37.992763200340093</v>
      </c>
      <c r="AF707" s="17">
        <v>0.92307692307692313</v>
      </c>
      <c r="AG707" s="17">
        <v>-0.99999999999999778</v>
      </c>
      <c r="AH707" s="17">
        <v>-0.99999999999999778</v>
      </c>
      <c r="AI707" s="17">
        <v>5.9832837916142939E-3</v>
      </c>
      <c r="AJ707" s="17">
        <v>-1.7334867340664428E-2</v>
      </c>
      <c r="AK707" s="17">
        <v>4.4421899127700309E-2</v>
      </c>
      <c r="AL707" s="17">
        <v>7.8516306091045956E-2</v>
      </c>
      <c r="AM707" s="17">
        <v>0.3778898118391365</v>
      </c>
      <c r="AN707" s="17">
        <v>0.14606896919296114</v>
      </c>
      <c r="AO707" s="17">
        <v>9.6693547916169074</v>
      </c>
      <c r="AP707" s="17">
        <v>4.0443057602792587</v>
      </c>
      <c r="AQ707" s="17">
        <v>36.914615183628456</v>
      </c>
      <c r="AR707" s="17">
        <v>0.73775813744763996</v>
      </c>
      <c r="AS707" s="17">
        <v>0.91636281510923701</v>
      </c>
      <c r="AT707" s="17">
        <v>-0.99999999999999778</v>
      </c>
      <c r="AU707" s="17">
        <v>-0.99999999999999778</v>
      </c>
      <c r="AV707" s="17">
        <v>0.30825711451175797</v>
      </c>
      <c r="AW707" s="17">
        <v>84.98415936483174</v>
      </c>
      <c r="AX707" s="17">
        <v>83.370338306597603</v>
      </c>
      <c r="AY707" s="17">
        <v>6.9141293482987462E-2</v>
      </c>
      <c r="AZ707" s="17">
        <v>-9.1842145801523394</v>
      </c>
      <c r="BA707" s="22">
        <v>1440.0274353204229</v>
      </c>
      <c r="CU707" t="e">
        <v>#N/A</v>
      </c>
      <c r="CV707" t="e">
        <v>#N/A</v>
      </c>
    </row>
    <row r="708" spans="1:100" x14ac:dyDescent="0.25">
      <c r="A708">
        <v>2040</v>
      </c>
      <c r="B708" t="s">
        <v>1127</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1128</v>
      </c>
      <c r="C709" s="22">
        <v>3</v>
      </c>
      <c r="D709" s="17">
        <v>3.9249581688259672</v>
      </c>
      <c r="E709" s="17">
        <v>-2.1975256001378014E-2</v>
      </c>
      <c r="F709" s="17">
        <v>1.3143365234881428</v>
      </c>
      <c r="G709" s="17">
        <v>1.3143365234881428</v>
      </c>
      <c r="H709" s="17">
        <v>6.8613983156655622E-2</v>
      </c>
      <c r="I709" s="17">
        <v>-2.2825067375600701E-2</v>
      </c>
      <c r="J709" s="17">
        <v>2.7473349468632935</v>
      </c>
      <c r="K709" s="17">
        <v>4.5788915781054929E-2</v>
      </c>
      <c r="L709" s="17">
        <v>-0.99999999999999878</v>
      </c>
      <c r="M709" s="17">
        <v>-0.99999999999999878</v>
      </c>
      <c r="N709" s="17">
        <v>0.91577831562109768</v>
      </c>
      <c r="O709" s="17">
        <v>7.9866296391774005</v>
      </c>
      <c r="P709" s="17">
        <v>1.3933470640843728</v>
      </c>
      <c r="Q709" s="17">
        <v>31.165708792319499</v>
      </c>
      <c r="R709" s="17">
        <v>10.347891109004401</v>
      </c>
      <c r="S709" s="17">
        <v>0.33333333333333232</v>
      </c>
      <c r="T709" s="17">
        <v>0.33333333333333232</v>
      </c>
      <c r="U709" s="17">
        <v>0.23996612948290624</v>
      </c>
      <c r="V709" s="17">
        <v>0.13635634370444727</v>
      </c>
      <c r="W709" s="17">
        <v>39.888008962918583</v>
      </c>
      <c r="X709" s="17">
        <v>2.3988803310439208</v>
      </c>
      <c r="Y709" s="17">
        <v>-0.99999999999999878</v>
      </c>
      <c r="Z709" s="17">
        <v>-0.99999999999999878</v>
      </c>
      <c r="AA709" s="17">
        <v>101.82131460519423</v>
      </c>
      <c r="AB709" s="17">
        <v>0.40137209619943703</v>
      </c>
      <c r="AC709" s="17">
        <v>0.29513111413557536</v>
      </c>
      <c r="AD709" s="17">
        <v>0.33520508033041252</v>
      </c>
      <c r="AE709" s="17">
        <v>51.585414533271241</v>
      </c>
      <c r="AF709" s="17">
        <v>0.94117647058823528</v>
      </c>
      <c r="AG709" s="17">
        <v>-0.99999999999999878</v>
      </c>
      <c r="AH709" s="17">
        <v>-0.99999999999999878</v>
      </c>
      <c r="AI709" s="17">
        <v>0.13818698622060135</v>
      </c>
      <c r="AJ709" s="17">
        <v>0.13635634370444727</v>
      </c>
      <c r="AK709" s="17">
        <v>-0.29183701580222932</v>
      </c>
      <c r="AL709" s="17">
        <v>-0.15895661820485368</v>
      </c>
      <c r="AM709" s="17">
        <v>0.20945514512196273</v>
      </c>
      <c r="AN709" s="17">
        <v>0.17348732780613399</v>
      </c>
      <c r="AO709" s="17">
        <v>3.7771935490379223</v>
      </c>
      <c r="AP709" s="17">
        <v>3.542400104129082</v>
      </c>
      <c r="AQ709" s="17">
        <v>42.635343909781852</v>
      </c>
      <c r="AR709" s="17">
        <v>1.042989139854019</v>
      </c>
      <c r="AS709" s="17">
        <v>2.4446692468249736</v>
      </c>
      <c r="AT709" s="17">
        <v>-0.99999999999999878</v>
      </c>
      <c r="AU709" s="17">
        <v>-0.99999999999999878</v>
      </c>
      <c r="AV709" s="17">
        <v>11.662227632492545</v>
      </c>
      <c r="AW709" s="17">
        <v>113.35034434850076</v>
      </c>
      <c r="AX709" s="17">
        <v>129.74971844335744</v>
      </c>
      <c r="AY709" s="17">
        <v>0.27968135768060604</v>
      </c>
      <c r="AZ709" s="17">
        <v>23.27239109649355</v>
      </c>
      <c r="BA709" s="22">
        <v>1711.3961131906399</v>
      </c>
      <c r="CU709" t="e">
        <v>#N/A</v>
      </c>
      <c r="CV709" t="e">
        <v>#N/A</v>
      </c>
    </row>
    <row r="710" spans="1:100" x14ac:dyDescent="0.25">
      <c r="A710">
        <v>2048</v>
      </c>
      <c r="B710" t="s">
        <v>1129</v>
      </c>
      <c r="C710" s="22">
        <v>3</v>
      </c>
      <c r="D710" s="17">
        <v>5.4699220119288068</v>
      </c>
      <c r="E710" s="17">
        <v>-3.3362428388553966E-2</v>
      </c>
      <c r="F710" s="17">
        <v>0.45167460389487279</v>
      </c>
      <c r="G710" s="17">
        <v>0.44333399679773422</v>
      </c>
      <c r="H710" s="17">
        <v>0.10369032256254394</v>
      </c>
      <c r="I710" s="17">
        <v>0</v>
      </c>
      <c r="J710" s="17">
        <v>6.2214193537526379</v>
      </c>
      <c r="K710" s="17">
        <v>0.10369032256254394</v>
      </c>
      <c r="L710" s="17">
        <v>-1.0000000000000004</v>
      </c>
      <c r="M710" s="17">
        <v>-1.0000000000000004</v>
      </c>
      <c r="N710" s="17">
        <v>2.0738064512508796</v>
      </c>
      <c r="O710" s="17">
        <v>12.13467536247917</v>
      </c>
      <c r="P710" s="17">
        <v>-0.17410104029652335</v>
      </c>
      <c r="Q710" s="17">
        <v>-0.23100763811469957</v>
      </c>
      <c r="R710" s="17">
        <v>-2.8580874088696966E-2</v>
      </c>
      <c r="S710" s="17">
        <v>0.33333333333333365</v>
      </c>
      <c r="T710" s="17">
        <v>0.3561842210431681</v>
      </c>
      <c r="U710" s="17">
        <v>1.5734178124538339E-2</v>
      </c>
      <c r="V710" s="17">
        <v>-1.6345437256634721E-2</v>
      </c>
      <c r="W710" s="17">
        <v>23.408638907274455</v>
      </c>
      <c r="X710" s="17">
        <v>0.57751648177452808</v>
      </c>
      <c r="Y710" s="17">
        <v>-1.0000000000000004</v>
      </c>
      <c r="Z710" s="17">
        <v>-1.0000000000000004</v>
      </c>
      <c r="AA710" s="17">
        <v>37.030590136965117</v>
      </c>
      <c r="AB710" s="17">
        <v>0.12203958305663136</v>
      </c>
      <c r="AC710" s="17">
        <v>4.3929087538785008E-2</v>
      </c>
      <c r="AD710" s="17">
        <v>0.10704197148017081</v>
      </c>
      <c r="AE710" s="17">
        <v>13.65053210377936</v>
      </c>
      <c r="AF710" s="17">
        <v>0.5</v>
      </c>
      <c r="AG710" s="17">
        <v>-1.0000000000000004</v>
      </c>
      <c r="AH710" s="17">
        <v>-1.0000000000000004</v>
      </c>
      <c r="AI710" s="17">
        <v>0</v>
      </c>
      <c r="AJ710" s="17">
        <v>-1.6345437256634721E-2</v>
      </c>
      <c r="AK710" s="17">
        <v>0.33255484109327693</v>
      </c>
      <c r="AL710" s="17">
        <v>0.20086808188113317</v>
      </c>
      <c r="AM710" s="17">
        <v>6.0960820127345793E-2</v>
      </c>
      <c r="AN710" s="17">
        <v>5.9997415741946045E-2</v>
      </c>
      <c r="AO710" s="17">
        <v>3.1867947086500301</v>
      </c>
      <c r="AP710" s="17">
        <v>2.504275802954314</v>
      </c>
      <c r="AQ710" s="17">
        <v>29.630058261027081</v>
      </c>
      <c r="AR710" s="17">
        <v>0.68890629524440439</v>
      </c>
      <c r="AS710" s="17">
        <v>0.68120680433707148</v>
      </c>
      <c r="AT710" s="17">
        <v>-1.0000000000000004</v>
      </c>
      <c r="AU710" s="17">
        <v>-1.0000000000000004</v>
      </c>
      <c r="AV710" s="17">
        <v>0.41475312270903747</v>
      </c>
      <c r="AW710" s="17">
        <v>51.669541302398621</v>
      </c>
      <c r="AX710" s="17">
        <v>50.034997576735144</v>
      </c>
      <c r="AY710" s="17">
        <v>3.5320766351562935E-2</v>
      </c>
      <c r="AZ710" s="17">
        <v>-9.5679490860108647</v>
      </c>
      <c r="BA710" s="22">
        <v>1339.6868906376844</v>
      </c>
      <c r="CU710" t="e">
        <v>#N/A</v>
      </c>
      <c r="CV710" t="e">
        <v>#N/A</v>
      </c>
    </row>
    <row r="711" spans="1:100" x14ac:dyDescent="0.25">
      <c r="A711">
        <v>2051</v>
      </c>
      <c r="B711" t="s">
        <v>1130</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1506.7251034420697</v>
      </c>
      <c r="CU711" t="e">
        <v>#N/A</v>
      </c>
      <c r="CV711" t="e">
        <v>#N/A</v>
      </c>
    </row>
    <row r="712" spans="1:100" x14ac:dyDescent="0.25">
      <c r="A712">
        <v>2052</v>
      </c>
      <c r="B712" t="s">
        <v>1131</v>
      </c>
      <c r="C712" s="22">
        <v>3</v>
      </c>
      <c r="D712" s="17">
        <v>4.5049267035896712</v>
      </c>
      <c r="E712" s="17">
        <v>-1.7340004183736081E-2</v>
      </c>
      <c r="F712" s="17">
        <v>0.71392808278506048</v>
      </c>
      <c r="G712" s="17">
        <v>0.71392808278506048</v>
      </c>
      <c r="H712" s="17">
        <v>0.40645361847834305</v>
      </c>
      <c r="I712" s="17">
        <v>0</v>
      </c>
      <c r="J712" s="17">
        <v>24.387217108700579</v>
      </c>
      <c r="K712" s="17">
        <v>0.40645361847834305</v>
      </c>
      <c r="L712" s="17">
        <v>-1.0000000000000002</v>
      </c>
      <c r="M712" s="17">
        <v>-1.0000000000000002</v>
      </c>
      <c r="N712" s="17">
        <v>8.1290723695668561</v>
      </c>
      <c r="O712" s="17">
        <v>29.60607189507531</v>
      </c>
      <c r="P712" s="17">
        <v>-0.41229410023600599</v>
      </c>
      <c r="Q712" s="17">
        <v>6.6446610908747621</v>
      </c>
      <c r="R712" s="17">
        <v>1.9813903279719964</v>
      </c>
      <c r="S712" s="17">
        <v>0.33333333333333359</v>
      </c>
      <c r="T712" s="17">
        <v>0.33542305045890392</v>
      </c>
      <c r="U712" s="17">
        <v>0.41810918889093218</v>
      </c>
      <c r="V712" s="17">
        <v>-2.7141194395645826E-2</v>
      </c>
      <c r="W712" s="17">
        <v>26.130830392367209</v>
      </c>
      <c r="X712" s="17">
        <v>1.7903952138043322</v>
      </c>
      <c r="Y712" s="17">
        <v>-1.0000000000000002</v>
      </c>
      <c r="Z712" s="17">
        <v>-1.0000000000000002</v>
      </c>
      <c r="AA712" s="17">
        <v>76.596354652018292</v>
      </c>
      <c r="AB712" s="17">
        <v>0.16844632110167401</v>
      </c>
      <c r="AC712" s="17">
        <v>0.51129859408960832</v>
      </c>
      <c r="AD712" s="17">
        <v>0.28993776344229999</v>
      </c>
      <c r="AE712" s="17">
        <v>48.484133931679068</v>
      </c>
      <c r="AF712" s="17">
        <v>0.9</v>
      </c>
      <c r="AG712" s="17">
        <v>-1.0000000000000002</v>
      </c>
      <c r="AH712" s="17">
        <v>-1.0000000000000002</v>
      </c>
      <c r="AI712" s="17">
        <v>-2.3798896282106987E-2</v>
      </c>
      <c r="AJ712" s="17">
        <v>-2.7141194395645826E-2</v>
      </c>
      <c r="AK712" s="17">
        <v>0.21827649847235925</v>
      </c>
      <c r="AL712" s="17">
        <v>-9.2531465067519775E-2</v>
      </c>
      <c r="AM712" s="17">
        <v>-0.2660101478644003</v>
      </c>
      <c r="AN712" s="17">
        <v>-0.21296785678612151</v>
      </c>
      <c r="AO712" s="17">
        <v>-5.5588712042482111</v>
      </c>
      <c r="AP712" s="17">
        <v>-5.786853744990637</v>
      </c>
      <c r="AQ712" s="17">
        <v>50.518047501067812</v>
      </c>
      <c r="AR712" s="17">
        <v>1.0597243782875232</v>
      </c>
      <c r="AS712" s="17">
        <v>2.1968488322826758</v>
      </c>
      <c r="AT712" s="17">
        <v>-1.0000000000000002</v>
      </c>
      <c r="AU712" s="17">
        <v>-1.0000000000000002</v>
      </c>
      <c r="AV712" s="17">
        <v>2.6953184107570571</v>
      </c>
      <c r="AW712" s="17">
        <v>100.41557280210303</v>
      </c>
      <c r="AX712" s="17">
        <v>97.225475436896247</v>
      </c>
      <c r="AY712" s="17">
        <v>0.35936141569892172</v>
      </c>
      <c r="AZ712" s="17">
        <v>66.519398340498256</v>
      </c>
      <c r="BA712" s="22">
        <v>1648.0322610761209</v>
      </c>
      <c r="CU712" t="e">
        <v>#N/A</v>
      </c>
      <c r="CV712" t="e">
        <v>#N/A</v>
      </c>
    </row>
    <row r="713" spans="1:100" x14ac:dyDescent="0.25">
      <c r="A713">
        <v>2053</v>
      </c>
      <c r="B713" t="s">
        <v>1132</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1586.2438039243123</v>
      </c>
      <c r="CU713" t="e">
        <v>#N/A</v>
      </c>
      <c r="CV713" t="e">
        <v>#N/A</v>
      </c>
    </row>
    <row r="714" spans="1:100" x14ac:dyDescent="0.25">
      <c r="A714">
        <v>2054</v>
      </c>
      <c r="B714" t="s">
        <v>1133</v>
      </c>
      <c r="C714" s="22">
        <v>3</v>
      </c>
      <c r="D714" s="17">
        <v>5.2873723343319696</v>
      </c>
      <c r="E714" s="17">
        <v>3.8009298557251471E-2</v>
      </c>
      <c r="F714" s="17">
        <v>1.1531910038005657</v>
      </c>
      <c r="G714" s="17">
        <v>1.165287179442317</v>
      </c>
      <c r="H714" s="17">
        <v>0.28742545935162456</v>
      </c>
      <c r="I714" s="17">
        <v>0</v>
      </c>
      <c r="J714" s="17">
        <v>17.245527561097468</v>
      </c>
      <c r="K714" s="17">
        <v>0.28742545935162456</v>
      </c>
      <c r="L714" s="17">
        <v>-0.99999999999999889</v>
      </c>
      <c r="M714" s="17">
        <v>-0.99999999999999889</v>
      </c>
      <c r="N714" s="17">
        <v>5.7485091870324903</v>
      </c>
      <c r="O714" s="17">
        <v>23.698187074871758</v>
      </c>
      <c r="P714" s="17">
        <v>1.4349372461489227</v>
      </c>
      <c r="Q714" s="17">
        <v>3.3384871673138692</v>
      </c>
      <c r="R714" s="17">
        <v>1.0888261814125411</v>
      </c>
      <c r="S714" s="17">
        <v>0.33333333333333298</v>
      </c>
      <c r="T714" s="17">
        <v>0.33333333333333298</v>
      </c>
      <c r="U714" s="17">
        <v>0.35724344883333536</v>
      </c>
      <c r="V714" s="17">
        <v>-0.21615870570446938</v>
      </c>
      <c r="W714" s="17">
        <v>20.813038017756281</v>
      </c>
      <c r="X714" s="17">
        <v>0.51126276842156548</v>
      </c>
      <c r="Y714" s="17">
        <v>-0.99999999999999889</v>
      </c>
      <c r="Z714" s="17">
        <v>-0.99999999999999889</v>
      </c>
      <c r="AA714" s="17">
        <v>52.076507934250088</v>
      </c>
      <c r="AB714" s="17">
        <v>0.23989960163812404</v>
      </c>
      <c r="AC714" s="17">
        <v>9.9609138219551654E-2</v>
      </c>
      <c r="AD714" s="17">
        <v>0.26398413484394911</v>
      </c>
      <c r="AE714" s="17">
        <v>30.174643735081254</v>
      </c>
      <c r="AF714" s="17">
        <v>0.8571428571428571</v>
      </c>
      <c r="AG714" s="17">
        <v>-0.99999999999999889</v>
      </c>
      <c r="AH714" s="17">
        <v>-0.99999999999999889</v>
      </c>
      <c r="AI714" s="17">
        <v>7.0798711555027823E-3</v>
      </c>
      <c r="AJ714" s="17">
        <v>-0.21615870570446938</v>
      </c>
      <c r="AK714" s="17">
        <v>7.7969052821973472E-2</v>
      </c>
      <c r="AL714" s="17">
        <v>-3.266933019323584E-2</v>
      </c>
      <c r="AM714" s="17">
        <v>0.19789847423148385</v>
      </c>
      <c r="AN714" s="17">
        <v>-7.9096095981818076E-2</v>
      </c>
      <c r="AO714" s="17">
        <v>5.3373071198969662</v>
      </c>
      <c r="AP714" s="17">
        <v>-2.1407490505116318</v>
      </c>
      <c r="AQ714" s="17">
        <v>38.058565578853766</v>
      </c>
      <c r="AR714" s="17">
        <v>0.80775140979553206</v>
      </c>
      <c r="AS714" s="17">
        <v>0.79868822777319048</v>
      </c>
      <c r="AT714" s="17">
        <v>-0.99999999999999889</v>
      </c>
      <c r="AU714" s="17">
        <v>-0.99999999999999889</v>
      </c>
      <c r="AV714" s="17">
        <v>2.25411336085486</v>
      </c>
      <c r="AW714" s="17">
        <v>73.633945958610241</v>
      </c>
      <c r="AX714" s="17">
        <v>52.159672811273296</v>
      </c>
      <c r="AY714" s="17">
        <v>-8.6452361200419561E-3</v>
      </c>
      <c r="AZ714" s="17">
        <v>-33.590182642358748</v>
      </c>
      <c r="BA714" s="22">
        <v>1450.9616465654076</v>
      </c>
      <c r="CU714" t="e">
        <v>#N/A</v>
      </c>
      <c r="CV714" t="e">
        <v>#N/A</v>
      </c>
    </row>
    <row r="715" spans="1:100" x14ac:dyDescent="0.25">
      <c r="A715">
        <v>2056</v>
      </c>
      <c r="B715" t="s">
        <v>1134</v>
      </c>
      <c r="C715" s="22">
        <v>3</v>
      </c>
      <c r="D715" s="17">
        <v>4.7334915248593479</v>
      </c>
      <c r="E715" s="17">
        <v>-4.0122744045917334E-2</v>
      </c>
      <c r="F715" s="17">
        <v>27.701827473953724</v>
      </c>
      <c r="G715" s="17">
        <v>27.686929655808896</v>
      </c>
      <c r="H715" s="17">
        <v>0.21364768308728732</v>
      </c>
      <c r="I715" s="17">
        <v>-6.4922318958684777E-3</v>
      </c>
      <c r="J715" s="17">
        <v>12.429327071485128</v>
      </c>
      <c r="K715" s="17">
        <v>0.20715545119141876</v>
      </c>
      <c r="L715" s="17">
        <v>-1.0000000000000013</v>
      </c>
      <c r="M715" s="17">
        <v>-1.0000000000000013</v>
      </c>
      <c r="N715" s="17">
        <v>4.1431090238283765</v>
      </c>
      <c r="O715" s="17">
        <v>44.84974825215339</v>
      </c>
      <c r="P715" s="17">
        <v>0.44259595627978254</v>
      </c>
      <c r="Q715" s="17">
        <v>76.093998352614847</v>
      </c>
      <c r="R715" s="17">
        <v>25.29802635663544</v>
      </c>
      <c r="S715" s="17">
        <v>0.33333333333333409</v>
      </c>
      <c r="T715" s="17">
        <v>0.32231657399457248</v>
      </c>
      <c r="U715" s="17">
        <v>0.25588138963764773</v>
      </c>
      <c r="V715" s="17">
        <v>0.18593518336470877</v>
      </c>
      <c r="W715" s="17">
        <v>35.612441165553776</v>
      </c>
      <c r="X715" s="17">
        <v>2.5766143555365701</v>
      </c>
      <c r="Y715" s="17">
        <v>-1.0000000000000013</v>
      </c>
      <c r="Z715" s="17">
        <v>-1.0000000000000013</v>
      </c>
      <c r="AA715" s="17">
        <v>103.18114802225566</v>
      </c>
      <c r="AB715" s="17">
        <v>0.25911409481747893</v>
      </c>
      <c r="AC715" s="17">
        <v>0.38179287282530566</v>
      </c>
      <c r="AD715" s="17">
        <v>0.20450664235854368</v>
      </c>
      <c r="AE715" s="17">
        <v>42.270680500066419</v>
      </c>
      <c r="AF715" s="17">
        <v>1</v>
      </c>
      <c r="AG715" s="17">
        <v>-1.0000000000000013</v>
      </c>
      <c r="AH715" s="17">
        <v>-1.0000000000000013</v>
      </c>
      <c r="AI715" s="17">
        <v>1.0022866198942042</v>
      </c>
      <c r="AJ715" s="17">
        <v>0.18593518336470877</v>
      </c>
      <c r="AK715" s="17">
        <v>-4.1225516583428455E-2</v>
      </c>
      <c r="AL715" s="17">
        <v>0.27257824000099995</v>
      </c>
      <c r="AM715" s="17">
        <v>8.8851116038750219E-2</v>
      </c>
      <c r="AN715" s="17">
        <v>-3.5837756799277677E-2</v>
      </c>
      <c r="AO715" s="17">
        <v>2.0151503180516133</v>
      </c>
      <c r="AP715" s="17">
        <v>0.46694728002305824</v>
      </c>
      <c r="AQ715" s="17">
        <v>48.04176823703888</v>
      </c>
      <c r="AR715" s="17">
        <v>1.0974664803302625</v>
      </c>
      <c r="AS715" s="17">
        <v>2.7837698067279888</v>
      </c>
      <c r="AT715" s="17">
        <v>-1.0000000000000013</v>
      </c>
      <c r="AU715" s="17">
        <v>-1.0000000000000013</v>
      </c>
      <c r="AV715" s="17">
        <v>52.984956012444329</v>
      </c>
      <c r="AW715" s="17">
        <v>148.49784355443202</v>
      </c>
      <c r="AX715" s="17">
        <v>187.13709428878713</v>
      </c>
      <c r="AY715" s="17">
        <v>0.535595536609908</v>
      </c>
      <c r="AZ715" s="17">
        <v>50.436075670303936</v>
      </c>
      <c r="BA715" s="22">
        <v>1751.7811756502933</v>
      </c>
      <c r="CU715" t="e">
        <v>#N/A</v>
      </c>
      <c r="CV715" t="e">
        <v>#N/A</v>
      </c>
    </row>
    <row r="716" spans="1:100" x14ac:dyDescent="0.25">
      <c r="A716">
        <v>2059</v>
      </c>
      <c r="B716" t="s">
        <v>1135</v>
      </c>
      <c r="C716" s="22">
        <v>3</v>
      </c>
      <c r="D716" s="17">
        <v>4.7465766315331601</v>
      </c>
      <c r="E716" s="17">
        <v>-0.61492210762649324</v>
      </c>
      <c r="F716" s="17">
        <v>-0.73316859073446072</v>
      </c>
      <c r="G716" s="17">
        <v>-0.91593656125366807</v>
      </c>
      <c r="H716" s="17">
        <v>0.1581292430804962</v>
      </c>
      <c r="I716" s="17">
        <v>-8.0770955672489261E-3</v>
      </c>
      <c r="J716" s="17">
        <v>9.0031288507948339</v>
      </c>
      <c r="K716" s="17">
        <v>0.15005214751324725</v>
      </c>
      <c r="L716" s="17">
        <v>-1.0000000000000009</v>
      </c>
      <c r="M716" s="17">
        <v>-1.0000000000000009</v>
      </c>
      <c r="N716" s="17">
        <v>3.0010429502649436</v>
      </c>
      <c r="O716" s="17">
        <v>12.833768921074322</v>
      </c>
      <c r="P716" s="17">
        <v>-0.17315067379102805</v>
      </c>
      <c r="Q716" s="17">
        <v>2.0079150925409226</v>
      </c>
      <c r="R716" s="17">
        <v>0.65207712015743247</v>
      </c>
      <c r="S716" s="17">
        <v>0.33333333333333398</v>
      </c>
      <c r="T716" s="17">
        <v>0.32759309218548932</v>
      </c>
      <c r="U716" s="17">
        <v>0.36561242007137279</v>
      </c>
      <c r="V716" s="17">
        <v>0.14275561703436629</v>
      </c>
      <c r="W716" s="17">
        <v>40.769692604452594</v>
      </c>
      <c r="X716" s="17">
        <v>2.8298576604972663</v>
      </c>
      <c r="Y716" s="17">
        <v>-1.0000000000000009</v>
      </c>
      <c r="Z716" s="17">
        <v>-1.0000000000000009</v>
      </c>
      <c r="AA716" s="17">
        <v>73.693727699777398</v>
      </c>
      <c r="AB716" s="17">
        <v>0.12986557813365229</v>
      </c>
      <c r="AC716" s="17">
        <v>0.33764712167285621</v>
      </c>
      <c r="AD716" s="17">
        <v>0.17792645969683962</v>
      </c>
      <c r="AE716" s="17">
        <v>32.271957975167417</v>
      </c>
      <c r="AF716" s="17">
        <v>0.7</v>
      </c>
      <c r="AG716" s="17">
        <v>-1.0000000000000009</v>
      </c>
      <c r="AH716" s="17">
        <v>-1.0000000000000009</v>
      </c>
      <c r="AI716" s="17">
        <v>-5.6011031811582825E-2</v>
      </c>
      <c r="AJ716" s="17">
        <v>0.14275561703436629</v>
      </c>
      <c r="AK716" s="17">
        <v>-9.9087365466676583E-2</v>
      </c>
      <c r="AL716" s="17">
        <v>-9.9215136268955978E-2</v>
      </c>
      <c r="AM716" s="17">
        <v>0.17072855302605994</v>
      </c>
      <c r="AN716" s="17">
        <v>0.42866688412062104</v>
      </c>
      <c r="AO716" s="17">
        <v>3.7727769983181147</v>
      </c>
      <c r="AP716" s="17">
        <v>10.220596421670741</v>
      </c>
      <c r="AQ716" s="17">
        <v>49.772821455247424</v>
      </c>
      <c r="AR716" s="17">
        <v>1.1692944626245616</v>
      </c>
      <c r="AS716" s="17">
        <v>2.9799098080105111</v>
      </c>
      <c r="AT716" s="17">
        <v>-1.0000000000000009</v>
      </c>
      <c r="AU716" s="17">
        <v>-1.0000000000000009</v>
      </c>
      <c r="AV716" s="17">
        <v>-0.26385944109623566</v>
      </c>
      <c r="AW716" s="17">
        <v>96.748093042522484</v>
      </c>
      <c r="AX716" s="17">
        <v>109.90343410972753</v>
      </c>
      <c r="AY716" s="17">
        <v>0.37426225765103449</v>
      </c>
      <c r="AZ716" s="17">
        <v>20.638406508852299</v>
      </c>
      <c r="BA716" s="22">
        <v>1517.6733392364013</v>
      </c>
      <c r="CU716" t="e">
        <v>#N/A</v>
      </c>
      <c r="CV716" t="e">
        <v>#N/A</v>
      </c>
    </row>
    <row r="717" spans="1:100" x14ac:dyDescent="0.25">
      <c r="A717">
        <v>2062</v>
      </c>
      <c r="B717" t="s">
        <v>1136</v>
      </c>
      <c r="C717" s="22">
        <v>3</v>
      </c>
      <c r="D717" s="17">
        <v>4.2018999145794673</v>
      </c>
      <c r="E717" s="17">
        <v>-0.24902984949768578</v>
      </c>
      <c r="F717" s="17">
        <v>-3.8514170570932156</v>
      </c>
      <c r="G717" s="17">
        <v>-3.9679208826228205</v>
      </c>
      <c r="H717" s="17">
        <v>0.30110462135013522</v>
      </c>
      <c r="I717" s="17">
        <v>0</v>
      </c>
      <c r="J717" s="17">
        <v>18.066277281008119</v>
      </c>
      <c r="K717" s="17">
        <v>0.30110462135013522</v>
      </c>
      <c r="L717" s="17">
        <v>-0.99999999999999822</v>
      </c>
      <c r="M717" s="17">
        <v>-0.99999999999999822</v>
      </c>
      <c r="N717" s="17">
        <v>6.0220924270027041</v>
      </c>
      <c r="O717" s="17">
        <v>18.300256312964752</v>
      </c>
      <c r="P717" s="17">
        <v>2.0061783848745494</v>
      </c>
      <c r="Q717" s="17">
        <v>-2.2873230787991226</v>
      </c>
      <c r="R717" s="17">
        <v>-0.57379771992911088</v>
      </c>
      <c r="S717" s="17">
        <v>0.33333333333333326</v>
      </c>
      <c r="T717" s="17">
        <v>0.33333333333333326</v>
      </c>
      <c r="U717" s="17">
        <v>0.49527302158935488</v>
      </c>
      <c r="V717" s="17">
        <v>0.4060779119436293</v>
      </c>
      <c r="W717" s="17">
        <v>50.676519153980593</v>
      </c>
      <c r="X717" s="17">
        <v>4.7831216033357267</v>
      </c>
      <c r="Y717" s="17">
        <v>-0.99999999999999822</v>
      </c>
      <c r="Z717" s="17">
        <v>-0.99999999999999822</v>
      </c>
      <c r="AA717" s="17">
        <v>85.624556689515472</v>
      </c>
      <c r="AB717" s="17">
        <v>0.26303106833787038</v>
      </c>
      <c r="AC717" s="17">
        <v>0.27154425935990906</v>
      </c>
      <c r="AD717" s="17">
        <v>0.17586137741150085</v>
      </c>
      <c r="AE717" s="17">
        <v>35.521835255464005</v>
      </c>
      <c r="AF717" s="17">
        <v>0.8125</v>
      </c>
      <c r="AG717" s="17">
        <v>-0.99999999999999822</v>
      </c>
      <c r="AH717" s="17">
        <v>-0.99999999999999822</v>
      </c>
      <c r="AI717" s="17">
        <v>-7.4424215386954026E-2</v>
      </c>
      <c r="AJ717" s="17">
        <v>0.4060779119436293</v>
      </c>
      <c r="AK717" s="17">
        <v>0.14257036445492757</v>
      </c>
      <c r="AL717" s="17">
        <v>9.1916029606794791E-2</v>
      </c>
      <c r="AM717" s="17">
        <v>0.33482421699062637</v>
      </c>
      <c r="AN717" s="17">
        <v>0.19336592289728122</v>
      </c>
      <c r="AO717" s="17">
        <v>9.0834572470403057</v>
      </c>
      <c r="AP717" s="17">
        <v>5.2937282204660043</v>
      </c>
      <c r="AQ717" s="17">
        <v>68.742796434988719</v>
      </c>
      <c r="AR717" s="17">
        <v>1.5680176001996509</v>
      </c>
      <c r="AS717" s="17">
        <v>5.0842262246858612</v>
      </c>
      <c r="AT717" s="17">
        <v>-0.99999999999999822</v>
      </c>
      <c r="AU717" s="17">
        <v>-0.99999999999999822</v>
      </c>
      <c r="AV717" s="17">
        <v>-4.5417186025519305</v>
      </c>
      <c r="AW717" s="17">
        <v>109.21854122294619</v>
      </c>
      <c r="AX717" s="17">
        <v>148.33784810957002</v>
      </c>
      <c r="AY717" s="17">
        <v>0.44147912865804956</v>
      </c>
      <c r="AZ717" s="17">
        <v>55.170857508793517</v>
      </c>
      <c r="BA717" s="22">
        <v>1626.0536427515831</v>
      </c>
      <c r="CU717" t="e">
        <v>#N/A</v>
      </c>
      <c r="CV717" t="e">
        <v>#N/A</v>
      </c>
    </row>
    <row r="718" spans="1:100" x14ac:dyDescent="0.25">
      <c r="A718">
        <v>2064</v>
      </c>
      <c r="B718" t="s">
        <v>1137</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1430.3128506619619</v>
      </c>
      <c r="CU718" t="e">
        <v>#N/A</v>
      </c>
      <c r="CV718" t="e">
        <v>#N/A</v>
      </c>
    </row>
    <row r="719" spans="1:100" x14ac:dyDescent="0.25">
      <c r="A719">
        <v>2067</v>
      </c>
      <c r="B719" t="s">
        <v>1138</v>
      </c>
      <c r="C719" s="22">
        <v>3</v>
      </c>
      <c r="D719" s="17">
        <v>4.443134252594942</v>
      </c>
      <c r="E719" s="17">
        <v>-0.44259480566455162</v>
      </c>
      <c r="F719" s="17">
        <v>1.4298981109876918</v>
      </c>
      <c r="G719" s="17">
        <v>1.2920261188258186</v>
      </c>
      <c r="H719" s="17">
        <v>0.35781609302573164</v>
      </c>
      <c r="I719" s="17">
        <v>0</v>
      </c>
      <c r="J719" s="17">
        <v>21.468965581543888</v>
      </c>
      <c r="K719" s="17">
        <v>0.35781609302573164</v>
      </c>
      <c r="L719" s="17">
        <v>-0.99999999999999833</v>
      </c>
      <c r="M719" s="17">
        <v>-0.99999999999999833</v>
      </c>
      <c r="N719" s="17">
        <v>7.1563218605146375</v>
      </c>
      <c r="O719" s="17">
        <v>27.204125952964677</v>
      </c>
      <c r="P719" s="17">
        <v>-0.76273225001685641</v>
      </c>
      <c r="Q719" s="17">
        <v>2.762677255864662</v>
      </c>
      <c r="R719" s="17">
        <v>0.7319373351173557</v>
      </c>
      <c r="S719" s="17">
        <v>0.33333333333333259</v>
      </c>
      <c r="T719" s="17">
        <v>0.33333333333333259</v>
      </c>
      <c r="U719" s="17">
        <v>0.2972392874496031</v>
      </c>
      <c r="V719" s="17">
        <v>0.11062740617253468</v>
      </c>
      <c r="W719" s="17">
        <v>28.668690690522848</v>
      </c>
      <c r="X719" s="17">
        <v>2.1615721604745524</v>
      </c>
      <c r="Y719" s="17">
        <v>-0.99999999999999833</v>
      </c>
      <c r="Z719" s="17">
        <v>-0.99999999999999833</v>
      </c>
      <c r="AA719" s="17">
        <v>67.054017357579454</v>
      </c>
      <c r="AB719" s="17">
        <v>0.4906886427102467</v>
      </c>
      <c r="AC719" s="17">
        <v>7.0299654242043E-2</v>
      </c>
      <c r="AD719" s="17">
        <v>0.19207948968649541</v>
      </c>
      <c r="AE719" s="17">
        <v>37.65338933193928</v>
      </c>
      <c r="AF719" s="17">
        <v>0.91666666666666663</v>
      </c>
      <c r="AG719" s="17">
        <v>-0.99999999999999833</v>
      </c>
      <c r="AH719" s="17">
        <v>-0.99999999999999833</v>
      </c>
      <c r="AI719" s="17">
        <v>-1.6433484951713741E-2</v>
      </c>
      <c r="AJ719" s="17">
        <v>0.11062740617253468</v>
      </c>
      <c r="AK719" s="17">
        <v>-0.11588378784322642</v>
      </c>
      <c r="AL719" s="17">
        <v>6.1819694621931306E-2</v>
      </c>
      <c r="AM719" s="17">
        <v>0.23419596728075967</v>
      </c>
      <c r="AN719" s="17">
        <v>3.089310580026176E-3</v>
      </c>
      <c r="AO719" s="17">
        <v>5.2754802428028604</v>
      </c>
      <c r="AP719" s="17">
        <v>0.38633123761031096</v>
      </c>
      <c r="AQ719" s="17">
        <v>50.137656272066771</v>
      </c>
      <c r="AR719" s="17">
        <v>1.0745333602888032</v>
      </c>
      <c r="AS719" s="17">
        <v>2.5193882535002849</v>
      </c>
      <c r="AT719" s="17">
        <v>-0.99999999999999833</v>
      </c>
      <c r="AU719" s="17">
        <v>-0.99999999999999833</v>
      </c>
      <c r="AV719" s="17">
        <v>2.0239634539431743</v>
      </c>
      <c r="AW719" s="17">
        <v>94.644474548154463</v>
      </c>
      <c r="AX719" s="17">
        <v>105.37854546637365</v>
      </c>
      <c r="AY719" s="17">
        <v>-8.1584073113206229E-2</v>
      </c>
      <c r="AZ719" s="17">
        <v>-16.319826238142745</v>
      </c>
      <c r="BA719" s="22">
        <v>1497.5587945966879</v>
      </c>
      <c r="CU719" t="e">
        <v>#N/A</v>
      </c>
      <c r="CV719" t="e">
        <v>#N/A</v>
      </c>
    </row>
    <row r="720" spans="1:100" x14ac:dyDescent="0.25">
      <c r="A720">
        <v>2068</v>
      </c>
      <c r="B720" t="s">
        <v>1139</v>
      </c>
      <c r="C720" s="22">
        <v>3</v>
      </c>
      <c r="D720" s="17">
        <v>2.2268554529962112</v>
      </c>
      <c r="E720" s="17">
        <v>7.4226139741719169E-2</v>
      </c>
      <c r="F720" s="17">
        <v>-3.1991622386352966E-4</v>
      </c>
      <c r="G720" s="17">
        <v>2.4945857171174118E-2</v>
      </c>
      <c r="H720" s="17">
        <v>-5.7339542098581789E-2</v>
      </c>
      <c r="I720" s="17">
        <v>0</v>
      </c>
      <c r="J720" s="17">
        <v>-3.440372525914912</v>
      </c>
      <c r="K720" s="17">
        <v>-5.7339542098581789E-2</v>
      </c>
      <c r="L720" s="17">
        <v>-0.999999999999998</v>
      </c>
      <c r="M720" s="17">
        <v>-0.999999999999998</v>
      </c>
      <c r="N720" s="17">
        <v>-1.1467908419716379</v>
      </c>
      <c r="O720" s="17">
        <v>-1.1885712157475252</v>
      </c>
      <c r="P720" s="17">
        <v>0.82226420729465799</v>
      </c>
      <c r="Q720" s="17">
        <v>-4.8723764348341976E-2</v>
      </c>
      <c r="R720" s="17">
        <v>4.3072570181225941E-2</v>
      </c>
      <c r="S720" s="17">
        <v>0.24888128142562868</v>
      </c>
      <c r="T720" s="17">
        <v>0.30222784379423562</v>
      </c>
      <c r="U720" s="17">
        <v>-6.961923550733129E-2</v>
      </c>
      <c r="V720" s="17">
        <v>0</v>
      </c>
      <c r="W720" s="17">
        <v>21.553177272444596</v>
      </c>
      <c r="X720" s="17">
        <v>0.29521073770676648</v>
      </c>
      <c r="Y720" s="17">
        <v>-0.999999999999998</v>
      </c>
      <c r="Z720" s="17">
        <v>-0.999999999999998</v>
      </c>
      <c r="AA720" s="17">
        <v>15.074354670050031</v>
      </c>
      <c r="AB720" s="17">
        <v>-2.6686794042784647E-2</v>
      </c>
      <c r="AC720" s="17">
        <v>-0.14510409858978748</v>
      </c>
      <c r="AD720" s="17">
        <v>4.1352989181056343E-2</v>
      </c>
      <c r="AE720" s="17">
        <v>-6.5218951725757908</v>
      </c>
      <c r="AF720" s="17">
        <v>8.3333333333333329E-2</v>
      </c>
      <c r="AG720" s="17">
        <v>-0.999999999999998</v>
      </c>
      <c r="AH720" s="17">
        <v>-0.999999999999998</v>
      </c>
      <c r="AI720" s="17">
        <v>0</v>
      </c>
      <c r="AJ720" s="17">
        <v>0</v>
      </c>
      <c r="AK720" s="17">
        <v>0.29267372355490523</v>
      </c>
      <c r="AL720" s="17">
        <v>-8.9695060209330837E-2</v>
      </c>
      <c r="AM720" s="17">
        <v>-0.13763024269460516</v>
      </c>
      <c r="AN720" s="17">
        <v>0.2268775449681755</v>
      </c>
      <c r="AO720" s="17">
        <v>-1.9773874495906045</v>
      </c>
      <c r="AP720" s="17">
        <v>5.2234633231577323</v>
      </c>
      <c r="AQ720" s="17">
        <v>18.112804746529676</v>
      </c>
      <c r="AR720" s="17">
        <v>0.48148988971253315</v>
      </c>
      <c r="AS720" s="17">
        <v>0.23787119560818479</v>
      </c>
      <c r="AT720" s="17">
        <v>-0.999999999999998</v>
      </c>
      <c r="AU720" s="17">
        <v>-0.999999999999998</v>
      </c>
      <c r="AV720" s="17">
        <v>6.8018427352400046E-2</v>
      </c>
      <c r="AW720" s="17">
        <v>19.109246777460246</v>
      </c>
      <c r="AX720" s="17">
        <v>19.109246777460246</v>
      </c>
      <c r="AY720" s="17">
        <v>-7.4167965197712163E-3</v>
      </c>
      <c r="AZ720" s="17">
        <v>-10.425548340362262</v>
      </c>
      <c r="BA720" s="22">
        <v>1320.9952048615785</v>
      </c>
      <c r="CU720" t="e">
        <v>#N/A</v>
      </c>
      <c r="CV720" t="e">
        <v>#N/A</v>
      </c>
    </row>
    <row r="721" spans="1:100" x14ac:dyDescent="0.25">
      <c r="A721">
        <v>2070</v>
      </c>
      <c r="B721" t="s">
        <v>647</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1390.0864392333185</v>
      </c>
      <c r="CU721" t="e">
        <v>#N/A</v>
      </c>
      <c r="CV721" t="e">
        <v>#N/A</v>
      </c>
    </row>
    <row r="722" spans="1:100" x14ac:dyDescent="0.25">
      <c r="A722">
        <v>2073</v>
      </c>
      <c r="B722" t="s">
        <v>1140</v>
      </c>
      <c r="C722" s="22">
        <v>3</v>
      </c>
      <c r="D722" s="17">
        <v>5.1082347305366946</v>
      </c>
      <c r="E722" s="17">
        <v>0.1998344201716864</v>
      </c>
      <c r="F722" s="17">
        <v>1.6547866380240013</v>
      </c>
      <c r="G722" s="17">
        <v>1.6547866380240013</v>
      </c>
      <c r="H722" s="17">
        <v>0.34798412849978549</v>
      </c>
      <c r="I722" s="17">
        <v>4.504446019510569E-3</v>
      </c>
      <c r="J722" s="17">
        <v>21.149314471157737</v>
      </c>
      <c r="K722" s="17">
        <v>0.35248857451929611</v>
      </c>
      <c r="L722" s="17">
        <v>-1</v>
      </c>
      <c r="M722" s="17">
        <v>-1</v>
      </c>
      <c r="N722" s="17">
        <v>7.0497714903859237</v>
      </c>
      <c r="O722" s="17">
        <v>27.91233583971847</v>
      </c>
      <c r="P722" s="17">
        <v>8.1613276533719148</v>
      </c>
      <c r="Q722" s="17">
        <v>3.525768202484389</v>
      </c>
      <c r="R722" s="17">
        <v>2.0530924540331155</v>
      </c>
      <c r="S722" s="17">
        <v>0.34597199605379092</v>
      </c>
      <c r="T722" s="17">
        <v>0.34597199605379092</v>
      </c>
      <c r="U722" s="17">
        <v>0.37782225116612855</v>
      </c>
      <c r="V722" s="17">
        <v>0.49485272721759932</v>
      </c>
      <c r="W722" s="17">
        <v>48.485215838880521</v>
      </c>
      <c r="X722" s="17">
        <v>4.8324994482788526</v>
      </c>
      <c r="Y722" s="17">
        <v>-1</v>
      </c>
      <c r="Z722" s="17">
        <v>-1</v>
      </c>
      <c r="AA722" s="17">
        <v>89.856707719384318</v>
      </c>
      <c r="AB722" s="17">
        <v>0.21986322738986319</v>
      </c>
      <c r="AC722" s="17">
        <v>0.17517597227333329</v>
      </c>
      <c r="AD722" s="17">
        <v>0.39132878886621714</v>
      </c>
      <c r="AE722" s="17">
        <v>39.318399426470684</v>
      </c>
      <c r="AF722" s="17">
        <v>0.83333333333333337</v>
      </c>
      <c r="AG722" s="17">
        <v>-1</v>
      </c>
      <c r="AH722" s="17">
        <v>-1</v>
      </c>
      <c r="AI722" s="17">
        <v>-1.9513897256878465E-2</v>
      </c>
      <c r="AJ722" s="17">
        <v>0.49485272721759932</v>
      </c>
      <c r="AK722" s="17">
        <v>-0.19983319684901851</v>
      </c>
      <c r="AL722" s="17">
        <v>-0.27964880122934171</v>
      </c>
      <c r="AM722" s="17">
        <v>0.22508710531084819</v>
      </c>
      <c r="AN722" s="17">
        <v>-0.40163852402167033</v>
      </c>
      <c r="AO722" s="17">
        <v>4.6280116485261145</v>
      </c>
      <c r="AP722" s="17">
        <v>-11.439207106688469</v>
      </c>
      <c r="AQ722" s="17">
        <v>69.634530310038343</v>
      </c>
      <c r="AR722" s="17">
        <v>1.5646189704913094</v>
      </c>
      <c r="AS722" s="17">
        <v>5.1849880227981506</v>
      </c>
      <c r="AT722" s="17">
        <v>-1</v>
      </c>
      <c r="AU722" s="17">
        <v>-1</v>
      </c>
      <c r="AV722" s="17">
        <v>3.7078790920571185</v>
      </c>
      <c r="AW722" s="17">
        <v>106.32983645241431</v>
      </c>
      <c r="AX722" s="17">
        <v>155.42483122903664</v>
      </c>
      <c r="AY722" s="17">
        <v>8.4953235096964744E-2</v>
      </c>
      <c r="AZ722" s="17">
        <v>-17.578674121459272</v>
      </c>
      <c r="BA722" s="22">
        <v>1545.1868125850353</v>
      </c>
      <c r="CU722" t="e">
        <v>#N/A</v>
      </c>
      <c r="CV722" t="e">
        <v>#N/A</v>
      </c>
    </row>
    <row r="723" spans="1:100" x14ac:dyDescent="0.25">
      <c r="A723">
        <v>2075</v>
      </c>
      <c r="B723" t="s">
        <v>1141</v>
      </c>
      <c r="C723" s="22">
        <v>3</v>
      </c>
      <c r="D723" s="17">
        <v>5.1814712782233228</v>
      </c>
      <c r="E723" s="17">
        <v>-8.1949815981319243E-2</v>
      </c>
      <c r="F723" s="17">
        <v>1.1653625132406591</v>
      </c>
      <c r="G723" s="17">
        <v>1.1489716193108788</v>
      </c>
      <c r="H723" s="17">
        <v>0.22298244874661594</v>
      </c>
      <c r="I723" s="17">
        <v>0</v>
      </c>
      <c r="J723" s="17">
        <v>13.378946924796962</v>
      </c>
      <c r="K723" s="17">
        <v>0.22298244874661594</v>
      </c>
      <c r="L723" s="17">
        <v>-0.99999999999999867</v>
      </c>
      <c r="M723" s="17">
        <v>-0.99999999999999867</v>
      </c>
      <c r="N723" s="17">
        <v>4.4596489749323212</v>
      </c>
      <c r="O723" s="17">
        <v>19.709389822331168</v>
      </c>
      <c r="P723" s="17">
        <v>-2.35195918205852E-2</v>
      </c>
      <c r="Q723" s="17">
        <v>1.0769399793856353</v>
      </c>
      <c r="R723" s="17">
        <v>0.34832391443199612</v>
      </c>
      <c r="S723" s="17">
        <v>0.33333333333333298</v>
      </c>
      <c r="T723" s="17">
        <v>0.33333333333333298</v>
      </c>
      <c r="U723" s="17">
        <v>0.33958316824788687</v>
      </c>
      <c r="V723" s="17">
        <v>0.2062451396532706</v>
      </c>
      <c r="W723" s="17">
        <v>39.580501032848304</v>
      </c>
      <c r="X723" s="17">
        <v>3.0394877288312219</v>
      </c>
      <c r="Y723" s="17">
        <v>-0.99999999999999867</v>
      </c>
      <c r="Z723" s="17">
        <v>-0.99999999999999867</v>
      </c>
      <c r="AA723" s="17">
        <v>86.696748033423574</v>
      </c>
      <c r="AB723" s="17">
        <v>0.29686795170659991</v>
      </c>
      <c r="AC723" s="17">
        <v>0.44179429418618904</v>
      </c>
      <c r="AD723" s="17">
        <v>0.19669621583007516</v>
      </c>
      <c r="AE723" s="17">
        <v>46.767923086143199</v>
      </c>
      <c r="AF723" s="17">
        <v>0.8666666666666667</v>
      </c>
      <c r="AG723" s="17">
        <v>-0.99999999999999867</v>
      </c>
      <c r="AH723" s="17">
        <v>-0.99999999999999867</v>
      </c>
      <c r="AI723" s="17">
        <v>-1.3548317228662716E-2</v>
      </c>
      <c r="AJ723" s="17">
        <v>0.2062451396532706</v>
      </c>
      <c r="AK723" s="17">
        <v>0.10045219015741114</v>
      </c>
      <c r="AL723" s="17">
        <v>0.29173806132446362</v>
      </c>
      <c r="AM723" s="17">
        <v>-0.14972372246218729</v>
      </c>
      <c r="AN723" s="17">
        <v>-1.4577859879483323E-2</v>
      </c>
      <c r="AO723" s="17">
        <v>-3.2408321107676263</v>
      </c>
      <c r="AP723" s="17">
        <v>1.0942438096352352</v>
      </c>
      <c r="AQ723" s="17">
        <v>52.95944795764526</v>
      </c>
      <c r="AR723" s="17">
        <v>1.2124949745678235</v>
      </c>
      <c r="AS723" s="17">
        <v>3.2624701775778373</v>
      </c>
      <c r="AT723" s="17">
        <v>-0.99999999999999867</v>
      </c>
      <c r="AU723" s="17">
        <v>-0.99999999999999867</v>
      </c>
      <c r="AV723" s="17">
        <v>1.4972955337428751</v>
      </c>
      <c r="AW723" s="17">
        <v>107.50038166538984</v>
      </c>
      <c r="AX723" s="17">
        <v>127.85392928614364</v>
      </c>
      <c r="AY723" s="17">
        <v>0.36972408184860889</v>
      </c>
      <c r="AZ723" s="17">
        <v>27.267439400179473</v>
      </c>
      <c r="BA723" s="22">
        <v>1576.9805473792353</v>
      </c>
      <c r="CU723" t="e">
        <v>#N/A</v>
      </c>
      <c r="CV723" t="e">
        <v>#N/A</v>
      </c>
    </row>
    <row r="724" spans="1:100" x14ac:dyDescent="0.25">
      <c r="A724">
        <v>2077</v>
      </c>
      <c r="B724" t="s">
        <v>1142</v>
      </c>
      <c r="C724" s="22">
        <v>3</v>
      </c>
      <c r="D724" s="17">
        <v>5.431845793622152</v>
      </c>
      <c r="E724" s="17">
        <v>-0.10301884707398182</v>
      </c>
      <c r="F724" s="17">
        <v>0.5003268856508748</v>
      </c>
      <c r="G724" s="17">
        <v>0.44162862419887999</v>
      </c>
      <c r="H724" s="17">
        <v>0.25115435978971123</v>
      </c>
      <c r="I724" s="17">
        <v>0</v>
      </c>
      <c r="J724" s="17">
        <v>15.069261587382666</v>
      </c>
      <c r="K724" s="17">
        <v>0.25115435978971123</v>
      </c>
      <c r="L724" s="17">
        <v>-0.99999999999999833</v>
      </c>
      <c r="M724" s="17">
        <v>-0.99999999999999833</v>
      </c>
      <c r="N724" s="17">
        <v>5.023087195794222</v>
      </c>
      <c r="O724" s="17">
        <v>20.942736005203692</v>
      </c>
      <c r="P724" s="17">
        <v>0.75656214906673191</v>
      </c>
      <c r="Q724" s="17">
        <v>-2.235490115369974</v>
      </c>
      <c r="R724" s="17">
        <v>-0.6540007106706256</v>
      </c>
      <c r="S724" s="17">
        <v>0.33333333333333293</v>
      </c>
      <c r="T724" s="17">
        <v>0.33333333333333293</v>
      </c>
      <c r="U724" s="17">
        <v>0.41391689341047111</v>
      </c>
      <c r="V724" s="17">
        <v>7.098874699831749E-2</v>
      </c>
      <c r="W724" s="17">
        <v>36.016717891429721</v>
      </c>
      <c r="X724" s="17">
        <v>2.4971123625087435</v>
      </c>
      <c r="Y724" s="17">
        <v>-0.99999999999999833</v>
      </c>
      <c r="Z724" s="17">
        <v>-0.99999999999999833</v>
      </c>
      <c r="AA724" s="17">
        <v>88.444412941010839</v>
      </c>
      <c r="AB724" s="17">
        <v>0.35688307623344584</v>
      </c>
      <c r="AC724" s="17">
        <v>0.42567392818798366</v>
      </c>
      <c r="AD724" s="17">
        <v>0.27907691078360469</v>
      </c>
      <c r="AE724" s="17">
        <v>53.081695760251705</v>
      </c>
      <c r="AF724" s="17">
        <v>0.75</v>
      </c>
      <c r="AG724" s="17">
        <v>-0.99999999999999833</v>
      </c>
      <c r="AH724" s="17">
        <v>-0.99999999999999833</v>
      </c>
      <c r="AI724" s="17">
        <v>9.8342069002215794E-3</v>
      </c>
      <c r="AJ724" s="17">
        <v>7.098874699831749E-2</v>
      </c>
      <c r="AK724" s="17">
        <v>6.0743875104379175E-2</v>
      </c>
      <c r="AL724" s="17">
        <v>-1.9113792203179714E-2</v>
      </c>
      <c r="AM724" s="17">
        <v>-0.10869277957509957</v>
      </c>
      <c r="AN724" s="17">
        <v>5.0525604353932996E-2</v>
      </c>
      <c r="AO724" s="17">
        <v>-2.4136001138555949</v>
      </c>
      <c r="AP724" s="17">
        <v>1.1675711478324269</v>
      </c>
      <c r="AQ724" s="17">
        <v>51.085979478812376</v>
      </c>
      <c r="AR724" s="17">
        <v>1.1515723070754547</v>
      </c>
      <c r="AS724" s="17">
        <v>2.7482667222984549</v>
      </c>
      <c r="AT724" s="17">
        <v>-0.99999999999999833</v>
      </c>
      <c r="AU724" s="17">
        <v>-0.99999999999999833</v>
      </c>
      <c r="AV724" s="17">
        <v>-0.21237208647174607</v>
      </c>
      <c r="AW724" s="17">
        <v>110.55472009404696</v>
      </c>
      <c r="AX724" s="17">
        <v>117.85027893188312</v>
      </c>
      <c r="AY724" s="17">
        <v>0.41313338286245543</v>
      </c>
      <c r="AZ724" s="17">
        <v>25.342711361077047</v>
      </c>
      <c r="BA724" s="22">
        <v>1478.3583605131455</v>
      </c>
      <c r="CU724" t="e">
        <v>#N/A</v>
      </c>
      <c r="CV724" t="e">
        <v>#N/A</v>
      </c>
    </row>
    <row r="725" spans="1:100" x14ac:dyDescent="0.25">
      <c r="A725">
        <v>2078</v>
      </c>
      <c r="B725" t="s">
        <v>1143</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1411.6896079088231</v>
      </c>
      <c r="CU725" t="e">
        <v>#N/A</v>
      </c>
      <c r="CV725" t="e">
        <v>#N/A</v>
      </c>
    </row>
    <row r="726" spans="1:100" x14ac:dyDescent="0.25">
      <c r="A726">
        <v>2079</v>
      </c>
      <c r="B726" t="s">
        <v>1144</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1436.3700677856218</v>
      </c>
      <c r="CU726" t="e">
        <v>#N/A</v>
      </c>
      <c r="CV726" t="e">
        <v>#N/A</v>
      </c>
    </row>
    <row r="727" spans="1:100" x14ac:dyDescent="0.25">
      <c r="A727">
        <v>2080</v>
      </c>
      <c r="B727" t="s">
        <v>1145</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1469.5602710589471</v>
      </c>
      <c r="CU727" t="e">
        <v>#N/A</v>
      </c>
      <c r="CV727" t="e">
        <v>#N/A</v>
      </c>
    </row>
    <row r="728" spans="1:100" x14ac:dyDescent="0.25">
      <c r="A728">
        <v>2081</v>
      </c>
      <c r="B728" t="s">
        <v>1146</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1147</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1148</v>
      </c>
      <c r="C730" s="22">
        <v>3</v>
      </c>
      <c r="D730" s="17">
        <v>5.498271400415792</v>
      </c>
      <c r="E730" s="17">
        <v>0.33122957221014487</v>
      </c>
      <c r="F730" s="17">
        <v>0.56371608816983976</v>
      </c>
      <c r="G730" s="17">
        <v>0.64746471823133034</v>
      </c>
      <c r="H730" s="17">
        <v>0.34275180660582216</v>
      </c>
      <c r="I730" s="17">
        <v>0</v>
      </c>
      <c r="J730" s="17">
        <v>20.565108396349338</v>
      </c>
      <c r="K730" s="17">
        <v>0.34275180660582216</v>
      </c>
      <c r="L730" s="17">
        <v>-1.0000000000000002</v>
      </c>
      <c r="M730" s="17">
        <v>-1.0000000000000002</v>
      </c>
      <c r="N730" s="17">
        <v>6.8550361321164406</v>
      </c>
      <c r="O730" s="17">
        <v>26.710844514996463</v>
      </c>
      <c r="P730" s="17">
        <v>-0.12947336091459574</v>
      </c>
      <c r="Q730" s="17">
        <v>0.76090666473010049</v>
      </c>
      <c r="R730" s="17">
        <v>0.23982486790912061</v>
      </c>
      <c r="S730" s="17">
        <v>0.33333333333333376</v>
      </c>
      <c r="T730" s="17">
        <v>0.33333333333333376</v>
      </c>
      <c r="U730" s="17">
        <v>0.39817983289936904</v>
      </c>
      <c r="V730" s="17">
        <v>0.31231208754956308</v>
      </c>
      <c r="W730" s="17">
        <v>41.376271220391075</v>
      </c>
      <c r="X730" s="17">
        <v>3.7905067169556994</v>
      </c>
      <c r="Y730" s="17">
        <v>-1.0000000000000002</v>
      </c>
      <c r="Z730" s="17">
        <v>-1.0000000000000002</v>
      </c>
      <c r="AA730" s="17">
        <v>73.89245545088707</v>
      </c>
      <c r="AB730" s="17">
        <v>0.11988305863819865</v>
      </c>
      <c r="AC730" s="17">
        <v>0.25403318441216216</v>
      </c>
      <c r="AD730" s="17">
        <v>0.27161094420137794</v>
      </c>
      <c r="AE730" s="17">
        <v>32.276359362586966</v>
      </c>
      <c r="AF730" s="17">
        <v>0.75</v>
      </c>
      <c r="AG730" s="17">
        <v>-1.0000000000000002</v>
      </c>
      <c r="AH730" s="17">
        <v>-1.0000000000000002</v>
      </c>
      <c r="AI730" s="17">
        <v>-0.11700773839173773</v>
      </c>
      <c r="AJ730" s="17">
        <v>0.31231208754956308</v>
      </c>
      <c r="AK730" s="17">
        <v>-5.1347970625726186E-2</v>
      </c>
      <c r="AL730" s="17">
        <v>0.10558898637090226</v>
      </c>
      <c r="AM730" s="17">
        <v>-0.22781149809754078</v>
      </c>
      <c r="AN730" s="17">
        <v>0.13904468115077259</v>
      </c>
      <c r="AO730" s="17">
        <v>-5.9520273055671531</v>
      </c>
      <c r="AP730" s="17">
        <v>4.004061960623825</v>
      </c>
      <c r="AQ730" s="17">
        <v>61.941379616740434</v>
      </c>
      <c r="AR730" s="17">
        <v>1.3771585871155996</v>
      </c>
      <c r="AS730" s="17">
        <v>4.1332585235615218</v>
      </c>
      <c r="AT730" s="17">
        <v>-1.0000000000000002</v>
      </c>
      <c r="AU730" s="17">
        <v>-1.0000000000000002</v>
      </c>
      <c r="AV730" s="17">
        <v>0.88728958614045217</v>
      </c>
      <c r="AW730" s="17">
        <v>104.60736192650745</v>
      </c>
      <c r="AX730" s="17">
        <v>133.498415913629</v>
      </c>
      <c r="AY730" s="17">
        <v>0.33770977004388431</v>
      </c>
      <c r="AZ730" s="17">
        <v>11.404795663127562</v>
      </c>
      <c r="BA730" s="22">
        <v>1572.9660755517195</v>
      </c>
      <c r="CU730" t="e">
        <v>#N/A</v>
      </c>
      <c r="CV730" t="e">
        <v>#N/A</v>
      </c>
    </row>
    <row r="731" spans="1:100" x14ac:dyDescent="0.25">
      <c r="A731">
        <v>2085</v>
      </c>
      <c r="B731" t="s">
        <v>1149</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1150</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1520.4073965750647</v>
      </c>
      <c r="CU732" t="e">
        <v>#N/A</v>
      </c>
      <c r="CV732" t="e">
        <v>#N/A</v>
      </c>
    </row>
    <row r="733" spans="1:100" x14ac:dyDescent="0.25">
      <c r="A733">
        <v>2095</v>
      </c>
      <c r="B733" t="s">
        <v>1151</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1412.435293610258</v>
      </c>
      <c r="CU733" t="e">
        <v>#N/A</v>
      </c>
      <c r="CV733" t="e">
        <v>#N/A</v>
      </c>
    </row>
    <row r="734" spans="1:100" x14ac:dyDescent="0.25">
      <c r="A734">
        <v>2096</v>
      </c>
      <c r="B734" t="s">
        <v>1152</v>
      </c>
      <c r="C734" s="22">
        <v>3</v>
      </c>
      <c r="D734" s="17">
        <v>5.1322875563294481</v>
      </c>
      <c r="E734" s="17">
        <v>-2.8039975906225305E-2</v>
      </c>
      <c r="F734" s="17">
        <v>2.4750510137125765</v>
      </c>
      <c r="G734" s="17">
        <v>2.4750510137125765</v>
      </c>
      <c r="H734" s="17">
        <v>-5.5601404292004095E-2</v>
      </c>
      <c r="I734" s="17">
        <v>1.5493760144572278E-2</v>
      </c>
      <c r="J734" s="17">
        <v>-2.4064586488459243</v>
      </c>
      <c r="K734" s="17">
        <v>-4.0107644147431787E-2</v>
      </c>
      <c r="L734" s="17">
        <v>-1.0000000000000009</v>
      </c>
      <c r="M734" s="17">
        <v>-1.0000000000000009</v>
      </c>
      <c r="N734" s="17">
        <v>-0.80215288294863807</v>
      </c>
      <c r="O734" s="17">
        <v>5.2008799211961119</v>
      </c>
      <c r="P734" s="17">
        <v>-1.1619646003943382</v>
      </c>
      <c r="Q734" s="17">
        <v>4.6641667899994985</v>
      </c>
      <c r="R734" s="17">
        <v>1.446951443530011</v>
      </c>
      <c r="S734" s="17">
        <v>0.34516942129510031</v>
      </c>
      <c r="T734" s="17">
        <v>0.34516942129510031</v>
      </c>
      <c r="U734" s="17">
        <v>0.45893457142026428</v>
      </c>
      <c r="V734" s="17">
        <v>0.22932277859053551</v>
      </c>
      <c r="W734" s="17">
        <v>56.748153469937257</v>
      </c>
      <c r="X734" s="17">
        <v>3.9539575319236708</v>
      </c>
      <c r="Y734" s="17">
        <v>-1.0000000000000009</v>
      </c>
      <c r="Z734" s="17">
        <v>-1.0000000000000009</v>
      </c>
      <c r="AA734" s="17">
        <v>94.796948661688106</v>
      </c>
      <c r="AB734" s="17">
        <v>0.22482584747815887</v>
      </c>
      <c r="AC734" s="17">
        <v>0.19595572546506784</v>
      </c>
      <c r="AD734" s="17">
        <v>0.31125530202119017</v>
      </c>
      <c r="AE734" s="17">
        <v>36.601843748220823</v>
      </c>
      <c r="AF734" s="17">
        <v>0.8</v>
      </c>
      <c r="AG734" s="17">
        <v>-1.0000000000000009</v>
      </c>
      <c r="AH734" s="17">
        <v>-1.0000000000000009</v>
      </c>
      <c r="AI734" s="17">
        <v>4.1994970350680172E-2</v>
      </c>
      <c r="AJ734" s="17">
        <v>0.22932277859053551</v>
      </c>
      <c r="AK734" s="17">
        <v>0.17141261167713839</v>
      </c>
      <c r="AL734" s="17">
        <v>0.15375069141313089</v>
      </c>
      <c r="AM734" s="17">
        <v>0.11864700999540587</v>
      </c>
      <c r="AN734" s="17">
        <v>-7.7269610679335049E-2</v>
      </c>
      <c r="AO734" s="17">
        <v>3.8232383082708385</v>
      </c>
      <c r="AP734" s="17">
        <v>-1.162986809917721</v>
      </c>
      <c r="AQ734" s="17">
        <v>54.341694821091416</v>
      </c>
      <c r="AR734" s="17">
        <v>1.3785961926010006</v>
      </c>
      <c r="AS734" s="17">
        <v>3.9138498877762382</v>
      </c>
      <c r="AT734" s="17">
        <v>-1.0000000000000009</v>
      </c>
      <c r="AU734" s="17">
        <v>-1.0000000000000009</v>
      </c>
      <c r="AV734" s="17">
        <v>3.9220024572425878</v>
      </c>
      <c r="AW734" s="17">
        <v>98.83484177296647</v>
      </c>
      <c r="AX734" s="17">
        <v>122.60701903903366</v>
      </c>
      <c r="AY734" s="17">
        <v>8.6274068068548149E-2</v>
      </c>
      <c r="AZ734" s="17">
        <v>-2.5627715910444144</v>
      </c>
      <c r="BA734" s="22">
        <v>1468.8432432876384</v>
      </c>
      <c r="CU734" t="e">
        <v>#N/A</v>
      </c>
      <c r="CV734" t="e">
        <v>#N/A</v>
      </c>
    </row>
    <row r="735" spans="1:100" x14ac:dyDescent="0.25">
      <c r="A735">
        <v>2102</v>
      </c>
      <c r="B735" t="s">
        <v>1153</v>
      </c>
      <c r="C735" s="22">
        <v>3</v>
      </c>
      <c r="D735" s="17">
        <v>4.3880148022657783</v>
      </c>
      <c r="E735" s="17">
        <v>-1.3626030090337733E-2</v>
      </c>
      <c r="F735" s="17">
        <v>6.4558953136712125</v>
      </c>
      <c r="G735" s="17">
        <v>6.4558953136712125</v>
      </c>
      <c r="H735" s="17">
        <v>0.19970411395583768</v>
      </c>
      <c r="I735" s="17">
        <v>-2.0889956347807645E-2</v>
      </c>
      <c r="J735" s="17">
        <v>10.728849456481793</v>
      </c>
      <c r="K735" s="17">
        <v>0.17881415760802991</v>
      </c>
      <c r="L735" s="17">
        <v>-1.0000000000000009</v>
      </c>
      <c r="M735" s="17">
        <v>-1.0000000000000009</v>
      </c>
      <c r="N735" s="17">
        <v>3.5762831521605971</v>
      </c>
      <c r="O735" s="17">
        <v>21.572759572418796</v>
      </c>
      <c r="P735" s="17">
        <v>-2.2095859663402684</v>
      </c>
      <c r="Q735" s="17">
        <v>6.8820644584227253</v>
      </c>
      <c r="R735" s="17">
        <v>1.8859790997038426</v>
      </c>
      <c r="S735" s="17">
        <v>0.33333333333333365</v>
      </c>
      <c r="T735" s="17">
        <v>0.33333333333333365</v>
      </c>
      <c r="U735" s="17">
        <v>0.21968439034738585</v>
      </c>
      <c r="V735" s="17">
        <v>-0.11620188714876298</v>
      </c>
      <c r="W735" s="17">
        <v>23.653400490290402</v>
      </c>
      <c r="X735" s="17">
        <v>0.66937874755560312</v>
      </c>
      <c r="Y735" s="17">
        <v>-1.0000000000000009</v>
      </c>
      <c r="Z735" s="17">
        <v>-1.0000000000000009</v>
      </c>
      <c r="AA735" s="17">
        <v>52.034312021168759</v>
      </c>
      <c r="AB735" s="17">
        <v>0.22788519228338169</v>
      </c>
      <c r="AC735" s="17">
        <v>-1.9269737462355774E-2</v>
      </c>
      <c r="AD735" s="17">
        <v>0.32128319380246484</v>
      </c>
      <c r="AE735" s="17">
        <v>26.494932431174533</v>
      </c>
      <c r="AF735" s="17">
        <v>0.8</v>
      </c>
      <c r="AG735" s="17">
        <v>-1.0000000000000009</v>
      </c>
      <c r="AH735" s="17">
        <v>-1.0000000000000009</v>
      </c>
      <c r="AI735" s="17">
        <v>5.1999034659556062E-2</v>
      </c>
      <c r="AJ735" s="17">
        <v>-0.11620188714876298</v>
      </c>
      <c r="AK735" s="17">
        <v>0.10647729599964796</v>
      </c>
      <c r="AL735" s="17">
        <v>0.59784998210208917</v>
      </c>
      <c r="AM735" s="17">
        <v>0.21529251505469388</v>
      </c>
      <c r="AN735" s="17">
        <v>-0.1350573996046005</v>
      </c>
      <c r="AO735" s="17">
        <v>5.9146993563655856</v>
      </c>
      <c r="AP735" s="17">
        <v>-0.38718507960456616</v>
      </c>
      <c r="AQ735" s="17">
        <v>34.382249946772198</v>
      </c>
      <c r="AR735" s="17">
        <v>0.77014916986529003</v>
      </c>
      <c r="AS735" s="17">
        <v>0.84819290516363277</v>
      </c>
      <c r="AT735" s="17">
        <v>-1.0000000000000009</v>
      </c>
      <c r="AU735" s="17">
        <v>-1.0000000000000009</v>
      </c>
      <c r="AV735" s="17">
        <v>8.3418744133750593</v>
      </c>
      <c r="AW735" s="17">
        <v>73.219886513982999</v>
      </c>
      <c r="AX735" s="17">
        <v>62.639678492297861</v>
      </c>
      <c r="AY735" s="17">
        <v>6.8383737655486554E-2</v>
      </c>
      <c r="AZ735" s="17">
        <v>-17.386072028882701</v>
      </c>
      <c r="BA735" s="22">
        <v>1464.6979206748128</v>
      </c>
      <c r="CU735" t="e">
        <v>#N/A</v>
      </c>
      <c r="CV735" t="e">
        <v>#N/A</v>
      </c>
    </row>
    <row r="736" spans="1:100" x14ac:dyDescent="0.25">
      <c r="A736">
        <v>2106</v>
      </c>
      <c r="B736" t="s">
        <v>1154</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1421.5476670525768</v>
      </c>
      <c r="CU736" t="e">
        <v>#N/A</v>
      </c>
      <c r="CV736" t="e">
        <v>#N/A</v>
      </c>
    </row>
    <row r="737" spans="1:100" x14ac:dyDescent="0.25">
      <c r="A737">
        <v>2122</v>
      </c>
      <c r="B737" t="s">
        <v>1155</v>
      </c>
      <c r="C737" s="22">
        <v>3</v>
      </c>
      <c r="D737" s="17">
        <v>4.0170607922871975</v>
      </c>
      <c r="E737" s="17">
        <v>-0.41237650880206095</v>
      </c>
      <c r="F737" s="17">
        <v>30.031044372881226</v>
      </c>
      <c r="G737" s="17">
        <v>29.904174744954975</v>
      </c>
      <c r="H737" s="17">
        <v>0.36910737770137031</v>
      </c>
      <c r="I737" s="17">
        <v>1.9724965332736575E-2</v>
      </c>
      <c r="J737" s="17">
        <v>23.329940582046426</v>
      </c>
      <c r="K737" s="17">
        <v>0.38883234303410691</v>
      </c>
      <c r="L737" s="17">
        <v>-1.0000000000000011</v>
      </c>
      <c r="M737" s="17">
        <v>-1.0000000000000011</v>
      </c>
      <c r="N737" s="17">
        <v>7.7766468606821393</v>
      </c>
      <c r="O737" s="17">
        <v>57.251176119288573</v>
      </c>
      <c r="P737" s="17">
        <v>4.2400445786047451E-2</v>
      </c>
      <c r="Q737" s="17">
        <v>33.505308916035311</v>
      </c>
      <c r="R737" s="17">
        <v>10.870337388405162</v>
      </c>
      <c r="S737" s="17">
        <v>0.33333333333333354</v>
      </c>
      <c r="T737" s="17">
        <v>0.33240704588549491</v>
      </c>
      <c r="U737" s="17">
        <v>0.33443856301739755</v>
      </c>
      <c r="V737" s="17">
        <v>0.24700494687926139</v>
      </c>
      <c r="W737" s="17">
        <v>34.334061843255242</v>
      </c>
      <c r="X737" s="17">
        <v>3.0966919695298829</v>
      </c>
      <c r="Y737" s="17">
        <v>-1.0000000000000011</v>
      </c>
      <c r="Z737" s="17">
        <v>-1.0000000000000011</v>
      </c>
      <c r="AA737" s="17">
        <v>106.90657453858277</v>
      </c>
      <c r="AB737" s="17">
        <v>0.41421837334783201</v>
      </c>
      <c r="AC737" s="17">
        <v>0.61235171857882964</v>
      </c>
      <c r="AD737" s="17">
        <v>0.20747341421178628</v>
      </c>
      <c r="AE737" s="17">
        <v>61.702175306922435</v>
      </c>
      <c r="AF737" s="17">
        <v>1</v>
      </c>
      <c r="AG737" s="17">
        <v>-1.0000000000000011</v>
      </c>
      <c r="AH737" s="17">
        <v>-1.0000000000000011</v>
      </c>
      <c r="AI737" s="17">
        <v>0.92528111200477636</v>
      </c>
      <c r="AJ737" s="17">
        <v>0.24700494687926139</v>
      </c>
      <c r="AK737" s="17">
        <v>-0.12816868939789</v>
      </c>
      <c r="AL737" s="17">
        <v>-7.9526054103876115E-2</v>
      </c>
      <c r="AM737" s="17">
        <v>0.68307041047269346</v>
      </c>
      <c r="AN737" s="17">
        <v>0.21442610419387018</v>
      </c>
      <c r="AO737" s="17">
        <v>16.435916814827888</v>
      </c>
      <c r="AP737" s="17">
        <v>4.9630223343273752</v>
      </c>
      <c r="AQ737" s="17">
        <v>57.664002425301696</v>
      </c>
      <c r="AR737" s="17">
        <v>1.2471838891154883</v>
      </c>
      <c r="AS737" s="17">
        <v>3.4855243125639901</v>
      </c>
      <c r="AT737" s="17">
        <v>-1.0000000000000011</v>
      </c>
      <c r="AU737" s="17">
        <v>-1.0000000000000011</v>
      </c>
      <c r="AV737" s="17">
        <v>40.774512133360155</v>
      </c>
      <c r="AW737" s="17">
        <v>169.12077299219871</v>
      </c>
      <c r="AX737" s="17">
        <v>212.32688992022037</v>
      </c>
      <c r="AY737" s="17">
        <v>0.37360191828410061</v>
      </c>
      <c r="AZ737" s="17">
        <v>42.542936475616116</v>
      </c>
      <c r="BA737" s="22">
        <v>1717.5887293969768</v>
      </c>
      <c r="CU737" t="e">
        <v>#N/A</v>
      </c>
      <c r="CV737" t="e">
        <v>#N/A</v>
      </c>
    </row>
    <row r="738" spans="1:100" x14ac:dyDescent="0.25">
      <c r="A738">
        <v>2129</v>
      </c>
      <c r="B738" t="s">
        <v>1156</v>
      </c>
      <c r="C738" s="22">
        <v>3</v>
      </c>
      <c r="D738" s="17">
        <v>4.7276821907454325</v>
      </c>
      <c r="E738" s="17">
        <v>0</v>
      </c>
      <c r="F738" s="17">
        <v>0.53870680305036112</v>
      </c>
      <c r="G738" s="17">
        <v>0.53870680305036112</v>
      </c>
      <c r="H738" s="17">
        <v>0.20312985652962795</v>
      </c>
      <c r="I738" s="17">
        <v>0</v>
      </c>
      <c r="J738" s="17">
        <v>12.187791391777671</v>
      </c>
      <c r="K738" s="17">
        <v>0.20312985652962795</v>
      </c>
      <c r="L738" s="17">
        <v>-0.99999999999999967</v>
      </c>
      <c r="M738" s="17">
        <v>-0.99999999999999967</v>
      </c>
      <c r="N738" s="17">
        <v>4.0625971305925574</v>
      </c>
      <c r="O738" s="17">
        <v>17.45418038557348</v>
      </c>
      <c r="P738" s="17">
        <v>0.48407956695056775</v>
      </c>
      <c r="Q738" s="17">
        <v>9.0300302129969765</v>
      </c>
      <c r="R738" s="17">
        <v>2.9600223268872714</v>
      </c>
      <c r="S738" s="17">
        <v>0.31988654802718791</v>
      </c>
      <c r="T738" s="17">
        <v>0.31966419970726878</v>
      </c>
      <c r="U738" s="17">
        <v>-0.22038812607304509</v>
      </c>
      <c r="V738" s="17">
        <v>-1.653281794276789E-2</v>
      </c>
      <c r="W738" s="17">
        <v>7.9799978875605992</v>
      </c>
      <c r="X738" s="17">
        <v>-0.55799765437002435</v>
      </c>
      <c r="Y738" s="17">
        <v>-0.99999999999999967</v>
      </c>
      <c r="Z738" s="17">
        <v>-0.99999999999999967</v>
      </c>
      <c r="AA738" s="17">
        <v>23.865624402647875</v>
      </c>
      <c r="AB738" s="17">
        <v>4.6462672356916111E-2</v>
      </c>
      <c r="AC738" s="17">
        <v>4.3907209591373071E-2</v>
      </c>
      <c r="AD738" s="17">
        <v>0.16814220181571124</v>
      </c>
      <c r="AE738" s="17">
        <v>12.925604188200021</v>
      </c>
      <c r="AF738" s="17">
        <v>0.5</v>
      </c>
      <c r="AG738" s="17">
        <v>-0.99999999999999967</v>
      </c>
      <c r="AH738" s="17">
        <v>-0.99999999999999967</v>
      </c>
      <c r="AI738" s="17">
        <v>0</v>
      </c>
      <c r="AJ738" s="17">
        <v>-1.653281794276789E-2</v>
      </c>
      <c r="AK738" s="17">
        <v>0.32411494796632601</v>
      </c>
      <c r="AL738" s="17">
        <v>0.1187638225585991</v>
      </c>
      <c r="AM738" s="17">
        <v>-2.5737995044058798E-2</v>
      </c>
      <c r="AN738" s="17">
        <v>0.44866797702830363</v>
      </c>
      <c r="AO738" s="17">
        <v>0.97712486373015972</v>
      </c>
      <c r="AP738" s="17">
        <v>11.810518538500594</v>
      </c>
      <c r="AQ738" s="17">
        <v>20.16778927933828</v>
      </c>
      <c r="AR738" s="17">
        <v>0.40262980371864326</v>
      </c>
      <c r="AS738" s="17">
        <v>-0.35486779784039646</v>
      </c>
      <c r="AT738" s="17">
        <v>-0.99999999999999967</v>
      </c>
      <c r="AU738" s="17">
        <v>-0.99999999999999967</v>
      </c>
      <c r="AV738" s="17">
        <v>3.4987291299376322</v>
      </c>
      <c r="AW738" s="17">
        <v>53.130323326721978</v>
      </c>
      <c r="AX738" s="17">
        <v>51.477041532445178</v>
      </c>
      <c r="AY738" s="17">
        <v>0.22625394376321875</v>
      </c>
      <c r="AZ738" s="17">
        <v>37.294343426818081</v>
      </c>
      <c r="BA738" s="22">
        <v>1433.2759838779209</v>
      </c>
      <c r="CU738" t="e">
        <v>#N/A</v>
      </c>
      <c r="CV738" t="e">
        <v>#N/A</v>
      </c>
    </row>
    <row r="739" spans="1:100" x14ac:dyDescent="0.25">
      <c r="A739">
        <v>2130</v>
      </c>
      <c r="B739" t="s">
        <v>1157</v>
      </c>
      <c r="C739" s="22">
        <v>3</v>
      </c>
      <c r="D739" s="17">
        <v>4.6903057709417455</v>
      </c>
      <c r="E739" s="17">
        <v>0.13930114519543266</v>
      </c>
      <c r="F739" s="17">
        <v>-0.20301457880262092</v>
      </c>
      <c r="G739" s="17">
        <v>-0.21452483339052653</v>
      </c>
      <c r="H739" s="17">
        <v>0.34721006695733264</v>
      </c>
      <c r="I739" s="17">
        <v>0</v>
      </c>
      <c r="J739" s="17">
        <v>20.832604017439959</v>
      </c>
      <c r="K739" s="17">
        <v>0.34721006695733264</v>
      </c>
      <c r="L739" s="17">
        <v>-0.99999999999999911</v>
      </c>
      <c r="M739" s="17">
        <v>-0.99999999999999911</v>
      </c>
      <c r="N739" s="17">
        <v>6.9442013391466517</v>
      </c>
      <c r="O739" s="17">
        <v>25.308384954991155</v>
      </c>
      <c r="P739" s="17">
        <v>-3.5578408420630896</v>
      </c>
      <c r="Q739" s="17">
        <v>1.9674063895015792</v>
      </c>
      <c r="R739" s="17">
        <v>0.17042485106287975</v>
      </c>
      <c r="S739" s="17">
        <v>0.33333333333333315</v>
      </c>
      <c r="T739" s="17">
        <v>0.35962536220236618</v>
      </c>
      <c r="U739" s="17">
        <v>0.75979408715490671</v>
      </c>
      <c r="V739" s="17">
        <v>0.11177769437593668</v>
      </c>
      <c r="W739" s="17">
        <v>48.692816404368372</v>
      </c>
      <c r="X739" s="17">
        <v>4.0818831723226454</v>
      </c>
      <c r="Y739" s="17">
        <v>-0.99999999999999911</v>
      </c>
      <c r="Z739" s="17">
        <v>-0.99999999999999911</v>
      </c>
      <c r="AA739" s="17">
        <v>71.220880037881656</v>
      </c>
      <c r="AB739" s="17">
        <v>0.31057151400286825</v>
      </c>
      <c r="AC739" s="17">
        <v>0.26825152404059488</v>
      </c>
      <c r="AD739" s="17">
        <v>-0.13167026239445634</v>
      </c>
      <c r="AE739" s="17">
        <v>22.35763878245033</v>
      </c>
      <c r="AF739" s="17">
        <v>0.7142857142857143</v>
      </c>
      <c r="AG739" s="17">
        <v>-0.99999999999999911</v>
      </c>
      <c r="AH739" s="17">
        <v>-0.99999999999999911</v>
      </c>
      <c r="AI739" s="17">
        <v>-1.7624690973018818E-3</v>
      </c>
      <c r="AJ739" s="17">
        <v>0.11177769437593668</v>
      </c>
      <c r="AK739" s="17">
        <v>0.16606802257961711</v>
      </c>
      <c r="AL739" s="17">
        <v>5.668014702726127E-2</v>
      </c>
      <c r="AM739" s="17">
        <v>7.2074710366798439E-2</v>
      </c>
      <c r="AN739" s="17">
        <v>-0.34648894606922442</v>
      </c>
      <c r="AO739" s="17">
        <v>2.6322078720680464</v>
      </c>
      <c r="AP739" s="17">
        <v>-8.3788229165943058</v>
      </c>
      <c r="AQ739" s="17">
        <v>69.525420421808363</v>
      </c>
      <c r="AR739" s="17">
        <v>1.5645304770665418</v>
      </c>
      <c r="AS739" s="17">
        <v>4.4290932392799771</v>
      </c>
      <c r="AT739" s="17">
        <v>-0.99999999999999911</v>
      </c>
      <c r="AU739" s="17">
        <v>-0.99999999999999911</v>
      </c>
      <c r="AV739" s="17">
        <v>-4.4099982327646503E-2</v>
      </c>
      <c r="AW739" s="17">
        <v>88.150442076278466</v>
      </c>
      <c r="AX739" s="17">
        <v>99.292962131926089</v>
      </c>
      <c r="AY739" s="17">
        <v>0.18612751291669569</v>
      </c>
      <c r="AZ739" s="17">
        <v>30.811447492325339</v>
      </c>
      <c r="BA739" s="22">
        <v>1521.0398646753324</v>
      </c>
      <c r="CU739" t="e">
        <v>#N/A</v>
      </c>
      <c r="CV739" t="e">
        <v>#N/A</v>
      </c>
    </row>
    <row r="740" spans="1:100" x14ac:dyDescent="0.25">
      <c r="A740">
        <v>2135</v>
      </c>
      <c r="B740" t="s">
        <v>1158</v>
      </c>
      <c r="C740" s="22">
        <v>3</v>
      </c>
      <c r="D740" s="17">
        <v>4.7840209937093396</v>
      </c>
      <c r="E740" s="17">
        <v>1.6637812022419506E-2</v>
      </c>
      <c r="F740" s="17">
        <v>-1.1751706182896406</v>
      </c>
      <c r="G740" s="17">
        <v>-1.1650462089152454</v>
      </c>
      <c r="H740" s="17">
        <v>0.24470672018618728</v>
      </c>
      <c r="I740" s="17">
        <v>0</v>
      </c>
      <c r="J740" s="17">
        <v>14.682403211171248</v>
      </c>
      <c r="K740" s="17">
        <v>0.24470672018618728</v>
      </c>
      <c r="L740" s="17">
        <v>-1.0000000000000011</v>
      </c>
      <c r="M740" s="17">
        <v>-1.0000000000000011</v>
      </c>
      <c r="N740" s="17">
        <v>4.8941344037237462</v>
      </c>
      <c r="O740" s="17">
        <v>18.301377995965332</v>
      </c>
      <c r="P740" s="17">
        <v>-0.99752376427380263</v>
      </c>
      <c r="Q740" s="17">
        <v>1.1325465452099244</v>
      </c>
      <c r="R740" s="17">
        <v>0.26346579211913662</v>
      </c>
      <c r="S740" s="17">
        <v>0.33333333333333354</v>
      </c>
      <c r="T740" s="17">
        <v>0.34504101844934332</v>
      </c>
      <c r="U740" s="17">
        <v>0.37756219876086111</v>
      </c>
      <c r="V740" s="17">
        <v>7.2141555222142231E-2</v>
      </c>
      <c r="W740" s="17">
        <v>35.334855423179754</v>
      </c>
      <c r="X740" s="17">
        <v>2.3884734430887993</v>
      </c>
      <c r="Y740" s="17">
        <v>-1.0000000000000011</v>
      </c>
      <c r="Z740" s="17">
        <v>-1.0000000000000011</v>
      </c>
      <c r="AA740" s="17">
        <v>78.673875736788119</v>
      </c>
      <c r="AB740" s="17">
        <v>0.40844792883619019</v>
      </c>
      <c r="AC740" s="17">
        <v>0.17531373305781556</v>
      </c>
      <c r="AD740" s="17">
        <v>0.27774942853577972</v>
      </c>
      <c r="AE740" s="17">
        <v>43.075554521489259</v>
      </c>
      <c r="AF740" s="17">
        <v>0.7</v>
      </c>
      <c r="AG740" s="17">
        <v>-1.0000000000000011</v>
      </c>
      <c r="AH740" s="17">
        <v>-1.0000000000000011</v>
      </c>
      <c r="AI740" s="17">
        <v>-5.2717231880027582E-2</v>
      </c>
      <c r="AJ740" s="17">
        <v>7.2141555222142231E-2</v>
      </c>
      <c r="AK740" s="17">
        <v>-0.11964887616865907</v>
      </c>
      <c r="AL740" s="17">
        <v>0.45658628262636691</v>
      </c>
      <c r="AM740" s="17">
        <v>2.4162873828081029E-2</v>
      </c>
      <c r="AN740" s="17">
        <v>-7.5022476350007916E-2</v>
      </c>
      <c r="AO740" s="17">
        <v>5.8274648587304419E-3</v>
      </c>
      <c r="AP740" s="17">
        <v>0.40736950438163616</v>
      </c>
      <c r="AQ740" s="17">
        <v>50.017258634350974</v>
      </c>
      <c r="AR740" s="17">
        <v>1.1280781057656812</v>
      </c>
      <c r="AS740" s="17">
        <v>2.6331801632749867</v>
      </c>
      <c r="AT740" s="17">
        <v>-1.0000000000000011</v>
      </c>
      <c r="AU740" s="17">
        <v>-1.0000000000000011</v>
      </c>
      <c r="AV740" s="17">
        <v>-0.90158041679610856</v>
      </c>
      <c r="AW740" s="17">
        <v>97.382623237135064</v>
      </c>
      <c r="AX740" s="17">
        <v>103.54243412174873</v>
      </c>
      <c r="AY740" s="17">
        <v>4.6339054822555487E-2</v>
      </c>
      <c r="AZ740" s="17">
        <v>-6.1617039155269095</v>
      </c>
      <c r="BA740" s="22">
        <v>1478.0497891682523</v>
      </c>
      <c r="CU740" t="e">
        <v>#N/A</v>
      </c>
      <c r="CV740" t="e">
        <v>#N/A</v>
      </c>
    </row>
    <row r="741" spans="1:100" x14ac:dyDescent="0.25">
      <c r="A741">
        <v>2136</v>
      </c>
      <c r="B741" t="s">
        <v>1159</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1345.1179245366777</v>
      </c>
      <c r="CU741" t="e">
        <v>#N/A</v>
      </c>
      <c r="CV741" t="e">
        <v>#N/A</v>
      </c>
    </row>
    <row r="742" spans="1:100" x14ac:dyDescent="0.25">
      <c r="A742">
        <v>2137</v>
      </c>
      <c r="B742" t="s">
        <v>1160</v>
      </c>
      <c r="C742" s="22">
        <v>3</v>
      </c>
      <c r="D742" s="17">
        <v>5.2833093838917513</v>
      </c>
      <c r="E742" s="17">
        <v>-0.11287853321285725</v>
      </c>
      <c r="F742" s="17">
        <v>2.1946782024342255</v>
      </c>
      <c r="G742" s="17">
        <v>2.1655501774915171</v>
      </c>
      <c r="H742" s="17">
        <v>0.20751572691398509</v>
      </c>
      <c r="I742" s="17">
        <v>0</v>
      </c>
      <c r="J742" s="17">
        <v>12.450943614839108</v>
      </c>
      <c r="K742" s="17">
        <v>0.20751572691398509</v>
      </c>
      <c r="L742" s="17">
        <v>-1.0000000000000004</v>
      </c>
      <c r="M742" s="17">
        <v>-1.0000000000000004</v>
      </c>
      <c r="N742" s="17">
        <v>4.1503145382797024</v>
      </c>
      <c r="O742" s="17">
        <v>19.899803176222367</v>
      </c>
      <c r="P742" s="17">
        <v>7.100994651538059E-2</v>
      </c>
      <c r="Q742" s="17">
        <v>-7.9496504281321267E-2</v>
      </c>
      <c r="R742" s="17">
        <v>-0.2156688495776741</v>
      </c>
      <c r="S742" s="17">
        <v>0.33333333333333337</v>
      </c>
      <c r="T742" s="17">
        <v>0.33333333333333337</v>
      </c>
      <c r="U742" s="17">
        <v>0.34092016334056541</v>
      </c>
      <c r="V742" s="17">
        <v>0.27706966557531681</v>
      </c>
      <c r="W742" s="17">
        <v>43.085630746742574</v>
      </c>
      <c r="X742" s="17">
        <v>3.4852495865668445</v>
      </c>
      <c r="Y742" s="17">
        <v>-1.0000000000000004</v>
      </c>
      <c r="Z742" s="17">
        <v>-1.0000000000000004</v>
      </c>
      <c r="AA742" s="17">
        <v>80.159819658388642</v>
      </c>
      <c r="AB742" s="17">
        <v>0.31142871746039824</v>
      </c>
      <c r="AC742" s="17">
        <v>0.2301705370255987</v>
      </c>
      <c r="AD742" s="17">
        <v>0.20419790073847852</v>
      </c>
      <c r="AE742" s="17">
        <v>37.289857761223786</v>
      </c>
      <c r="AF742" s="17">
        <v>0.8</v>
      </c>
      <c r="AG742" s="17">
        <v>-1.0000000000000004</v>
      </c>
      <c r="AH742" s="17">
        <v>-1.0000000000000004</v>
      </c>
      <c r="AI742" s="17">
        <v>7.8876197488984487E-3</v>
      </c>
      <c r="AJ742" s="17">
        <v>0.27706966557531681</v>
      </c>
      <c r="AK742" s="17">
        <v>7.8278892261381031E-2</v>
      </c>
      <c r="AL742" s="17">
        <v>-0.17213108874766275</v>
      </c>
      <c r="AM742" s="17">
        <v>-0.10164630593471359</v>
      </c>
      <c r="AN742" s="17">
        <v>5.4810006270292408E-2</v>
      </c>
      <c r="AO742" s="17">
        <v>-2.1497631870609348</v>
      </c>
      <c r="AP742" s="17">
        <v>0.50959471301899661</v>
      </c>
      <c r="AQ742" s="17">
        <v>55.536574361581678</v>
      </c>
      <c r="AR742" s="17">
        <v>1.2846564955825495</v>
      </c>
      <c r="AS742" s="17">
        <v>3.6927653134808285</v>
      </c>
      <c r="AT742" s="17">
        <v>-1.0000000000000004</v>
      </c>
      <c r="AU742" s="17">
        <v>-1.0000000000000004</v>
      </c>
      <c r="AV742" s="17">
        <v>1.9498813279138414</v>
      </c>
      <c r="AW742" s="17">
        <v>100.56921754763005</v>
      </c>
      <c r="AX742" s="17">
        <v>128.43393650013965</v>
      </c>
      <c r="AY742" s="17">
        <v>0.31811671016778026</v>
      </c>
      <c r="AZ742" s="17">
        <v>2.0761072219515184</v>
      </c>
      <c r="BA742" s="22">
        <v>1587.2724313590545</v>
      </c>
      <c r="CU742" t="e">
        <v>#N/A</v>
      </c>
      <c r="CV742" t="e">
        <v>#N/A</v>
      </c>
    </row>
    <row r="743" spans="1:100" x14ac:dyDescent="0.25">
      <c r="A743">
        <v>2141</v>
      </c>
      <c r="B743" t="s">
        <v>1161</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1162</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1163</v>
      </c>
      <c r="C745" s="22">
        <v>3</v>
      </c>
      <c r="D745" s="17">
        <v>5.0046467201661029</v>
      </c>
      <c r="E745" s="17">
        <v>-8.128413325246861E-2</v>
      </c>
      <c r="F745" s="17">
        <v>1.7742566014696712</v>
      </c>
      <c r="G745" s="17">
        <v>1.7450158944499146</v>
      </c>
      <c r="H745" s="17">
        <v>0.57553438589135097</v>
      </c>
      <c r="I745" s="17">
        <v>7.5334707942412323E-4</v>
      </c>
      <c r="J745" s="17">
        <v>34.577263978246492</v>
      </c>
      <c r="K745" s="17">
        <v>0.57628773297077507</v>
      </c>
      <c r="L745" s="17">
        <v>-0.99999999999999956</v>
      </c>
      <c r="M745" s="17">
        <v>-0.99999999999999956</v>
      </c>
      <c r="N745" s="17">
        <v>11.525754659415503</v>
      </c>
      <c r="O745" s="17">
        <v>41.326926592862499</v>
      </c>
      <c r="P745" s="17">
        <v>-0.24992500839312259</v>
      </c>
      <c r="Q745" s="17">
        <v>-4.8621937554427213</v>
      </c>
      <c r="R745" s="17">
        <v>-1.6193071261915053</v>
      </c>
      <c r="S745" s="17">
        <v>0.33333333333333309</v>
      </c>
      <c r="T745" s="17">
        <v>0.33333333333333309</v>
      </c>
      <c r="U745" s="17">
        <v>0.38835603677374353</v>
      </c>
      <c r="V745" s="17">
        <v>-3.220252342471603E-3</v>
      </c>
      <c r="W745" s="17">
        <v>19.020588725086533</v>
      </c>
      <c r="X745" s="17">
        <v>1.6244815667360357</v>
      </c>
      <c r="Y745" s="17">
        <v>-0.99999999999999956</v>
      </c>
      <c r="Z745" s="17">
        <v>-0.99999999999999956</v>
      </c>
      <c r="AA745" s="17">
        <v>72.246904177660511</v>
      </c>
      <c r="AB745" s="17">
        <v>0.2944027727510059</v>
      </c>
      <c r="AC745" s="17">
        <v>0.40386150788410186</v>
      </c>
      <c r="AD745" s="17">
        <v>0.39864817094020094</v>
      </c>
      <c r="AE745" s="17">
        <v>54.845622578765443</v>
      </c>
      <c r="AF745" s="17">
        <v>0.66666666666666663</v>
      </c>
      <c r="AG745" s="17">
        <v>-0.99999999999999956</v>
      </c>
      <c r="AH745" s="17">
        <v>-0.99999999999999956</v>
      </c>
      <c r="AI745" s="17">
        <v>-7.9731667771768058E-2</v>
      </c>
      <c r="AJ745" s="17">
        <v>-3.220252342471603E-3</v>
      </c>
      <c r="AK745" s="17">
        <v>-5.3262587746298842E-2</v>
      </c>
      <c r="AL745" s="17">
        <v>-3.9914582635867772E-2</v>
      </c>
      <c r="AM745" s="17">
        <v>-9.5715038188644644E-4</v>
      </c>
      <c r="AN745" s="17">
        <v>-0.1865800695011855</v>
      </c>
      <c r="AO745" s="17">
        <v>-0.29024169827865531</v>
      </c>
      <c r="AP745" s="17">
        <v>-4.8640746507089752</v>
      </c>
      <c r="AQ745" s="17">
        <v>53.597852703332997</v>
      </c>
      <c r="AR745" s="17">
        <v>1.051802451097938</v>
      </c>
      <c r="AS745" s="17">
        <v>2.2007692997068102</v>
      </c>
      <c r="AT745" s="17">
        <v>-0.99999999999999956</v>
      </c>
      <c r="AU745" s="17">
        <v>-0.99999999999999956</v>
      </c>
      <c r="AV745" s="17">
        <v>0.12570876825840943</v>
      </c>
      <c r="AW745" s="17">
        <v>108.70975611981406</v>
      </c>
      <c r="AX745" s="17">
        <v>106.79309753013148</v>
      </c>
      <c r="AY745" s="17">
        <v>0.27248280358629229</v>
      </c>
      <c r="AZ745" s="17">
        <v>48.711689747633294</v>
      </c>
      <c r="BA745" s="22">
        <v>1604.3239782437158</v>
      </c>
      <c r="CU745" t="e">
        <v>#N/A</v>
      </c>
      <c r="CV745" t="e">
        <v>#N/A</v>
      </c>
    </row>
    <row r="746" spans="1:100" x14ac:dyDescent="0.25">
      <c r="A746">
        <v>2145</v>
      </c>
      <c r="B746" t="s">
        <v>1164</v>
      </c>
      <c r="C746" s="22">
        <v>3</v>
      </c>
      <c r="D746" s="17">
        <v>5.0961050754603514</v>
      </c>
      <c r="E746" s="17">
        <v>0.24730058303642505</v>
      </c>
      <c r="F746" s="17">
        <v>0.1195763336782464</v>
      </c>
      <c r="G746" s="17">
        <v>0.20200986135705473</v>
      </c>
      <c r="H746" s="17">
        <v>0.12247131408657415</v>
      </c>
      <c r="I746" s="17">
        <v>0</v>
      </c>
      <c r="J746" s="17">
        <v>7.348278845194443</v>
      </c>
      <c r="K746" s="17">
        <v>0.12247131408657415</v>
      </c>
      <c r="L746" s="17">
        <v>-0.99999999999999822</v>
      </c>
      <c r="M746" s="17">
        <v>-0.99999999999999822</v>
      </c>
      <c r="N746" s="17">
        <v>2.4494262817314807</v>
      </c>
      <c r="O746" s="17">
        <v>12.646393782011849</v>
      </c>
      <c r="P746" s="17">
        <v>0.33657919787551782</v>
      </c>
      <c r="Q746" s="17">
        <v>4.7521085134207525E-2</v>
      </c>
      <c r="R746" s="17">
        <v>2.2371937551115051E-2</v>
      </c>
      <c r="S746" s="17">
        <v>0.33333333333333293</v>
      </c>
      <c r="T746" s="17">
        <v>0.33333333333333293</v>
      </c>
      <c r="U746" s="17">
        <v>0.33859003414953304</v>
      </c>
      <c r="V746" s="17">
        <v>-3.8569632589687486E-2</v>
      </c>
      <c r="W746" s="17">
        <v>33.768630165597507</v>
      </c>
      <c r="X746" s="17">
        <v>1.667137693640099</v>
      </c>
      <c r="Y746" s="17">
        <v>-0.99999999999999822</v>
      </c>
      <c r="Z746" s="17">
        <v>-0.99999999999999822</v>
      </c>
      <c r="AA746" s="17">
        <v>70.913997286000807</v>
      </c>
      <c r="AB746" s="17">
        <v>0.12588497342227487</v>
      </c>
      <c r="AC746" s="17">
        <v>0.21667869452225208</v>
      </c>
      <c r="AD746" s="17">
        <v>0.39989623571251576</v>
      </c>
      <c r="AE746" s="17">
        <v>37.122995182852144</v>
      </c>
      <c r="AF746" s="17">
        <v>1</v>
      </c>
      <c r="AG746" s="17">
        <v>-0.99999999999999822</v>
      </c>
      <c r="AH746" s="17">
        <v>-0.99999999999999822</v>
      </c>
      <c r="AI746" s="17">
        <v>5.7943049343408166E-3</v>
      </c>
      <c r="AJ746" s="17">
        <v>-3.8569632589687486E-2</v>
      </c>
      <c r="AK746" s="17">
        <v>-1.0096833088541788E-2</v>
      </c>
      <c r="AL746" s="17">
        <v>0.18903423056913427</v>
      </c>
      <c r="AM746" s="17">
        <v>0.35894836309171574</v>
      </c>
      <c r="AN746" s="17">
        <v>5.0024528850483065E-3</v>
      </c>
      <c r="AO746" s="17">
        <v>8.9232249118501841</v>
      </c>
      <c r="AP746" s="17">
        <v>1.0702324749718806</v>
      </c>
      <c r="AQ746" s="17">
        <v>41.116909010791922</v>
      </c>
      <c r="AR746" s="17">
        <v>0.96668706822651096</v>
      </c>
      <c r="AS746" s="17">
        <v>1.789609007726674</v>
      </c>
      <c r="AT746" s="17">
        <v>-0.99999999999999822</v>
      </c>
      <c r="AU746" s="17">
        <v>-0.99999999999999822</v>
      </c>
      <c r="AV746" s="17">
        <v>0.22438179890816978</v>
      </c>
      <c r="AW746" s="17">
        <v>84.630623542984452</v>
      </c>
      <c r="AX746" s="17">
        <v>80.88954638270252</v>
      </c>
      <c r="AY746" s="17">
        <v>0.10765837007991556</v>
      </c>
      <c r="AZ746" s="17">
        <v>-13.231436378606821</v>
      </c>
      <c r="BA746" s="22">
        <v>1439.3181041045164</v>
      </c>
      <c r="CU746" t="e">
        <v>#N/A</v>
      </c>
      <c r="CV746" t="e">
        <v>#N/A</v>
      </c>
    </row>
    <row r="747" spans="1:100" x14ac:dyDescent="0.25">
      <c r="A747">
        <v>2147</v>
      </c>
      <c r="B747" t="s">
        <v>1165</v>
      </c>
      <c r="C747" s="22">
        <v>3</v>
      </c>
      <c r="D747" s="17">
        <v>3.8934646508421586</v>
      </c>
      <c r="E747" s="17">
        <v>-6.7669625365298887E-4</v>
      </c>
      <c r="F747" s="17">
        <v>1.3404277949518519</v>
      </c>
      <c r="G747" s="17">
        <v>1.3404277949518519</v>
      </c>
      <c r="H747" s="17">
        <v>0.24030100742022323</v>
      </c>
      <c r="I747" s="17">
        <v>3.1736785804062423E-3</v>
      </c>
      <c r="J747" s="17">
        <v>14.608481160037776</v>
      </c>
      <c r="K747" s="17">
        <v>0.24347468600062941</v>
      </c>
      <c r="L747" s="17">
        <v>-1.0000000000000002</v>
      </c>
      <c r="M747" s="17">
        <v>-1.0000000000000002</v>
      </c>
      <c r="N747" s="17">
        <v>4.8694937200125876</v>
      </c>
      <c r="O747" s="17">
        <v>19.842373605831781</v>
      </c>
      <c r="P747" s="17">
        <v>2.242904754744429</v>
      </c>
      <c r="Q747" s="17">
        <v>6.4298147823933922</v>
      </c>
      <c r="R747" s="17">
        <v>2.1816847020783761</v>
      </c>
      <c r="S747" s="17">
        <v>0.33333333333333365</v>
      </c>
      <c r="T747" s="17">
        <v>0.33333333333333365</v>
      </c>
      <c r="U747" s="17">
        <v>0.27835327865994813</v>
      </c>
      <c r="V747" s="17">
        <v>0.18768625580851703</v>
      </c>
      <c r="W747" s="17">
        <v>35.569260605380101</v>
      </c>
      <c r="X747" s="17">
        <v>2.6627226301569324</v>
      </c>
      <c r="Y747" s="17">
        <v>-1.0000000000000002</v>
      </c>
      <c r="Z747" s="17">
        <v>-1.0000000000000002</v>
      </c>
      <c r="AA747" s="17">
        <v>78.230606175143166</v>
      </c>
      <c r="AB747" s="17">
        <v>3.6122538197235862E-2</v>
      </c>
      <c r="AC747" s="17">
        <v>0.49335473306579419</v>
      </c>
      <c r="AD747" s="17">
        <v>0.28011594609066376</v>
      </c>
      <c r="AE747" s="17">
        <v>40.4796608676847</v>
      </c>
      <c r="AF747" s="17">
        <v>0.81818181818181823</v>
      </c>
      <c r="AG747" s="17">
        <v>-1.0000000000000002</v>
      </c>
      <c r="AH747" s="17">
        <v>-1.0000000000000002</v>
      </c>
      <c r="AI747" s="17">
        <v>7.4011630999483505E-2</v>
      </c>
      <c r="AJ747" s="17">
        <v>0.18768625580851703</v>
      </c>
      <c r="AK747" s="17">
        <v>-0.10329277004144516</v>
      </c>
      <c r="AL747" s="17">
        <v>2.6019060469818847E-2</v>
      </c>
      <c r="AM747" s="17">
        <v>0.68592738271723641</v>
      </c>
      <c r="AN747" s="17">
        <v>0.3552212199809649</v>
      </c>
      <c r="AO747" s="17">
        <v>16.631720717723688</v>
      </c>
      <c r="AP747" s="17">
        <v>9.0106258018732213</v>
      </c>
      <c r="AQ747" s="17">
        <v>50.177741765417906</v>
      </c>
      <c r="AR747" s="17">
        <v>1.1327062011351314</v>
      </c>
      <c r="AS747" s="17">
        <v>2.9061973161575598</v>
      </c>
      <c r="AT747" s="17">
        <v>-1.0000000000000002</v>
      </c>
      <c r="AU747" s="17">
        <v>-1.0000000000000002</v>
      </c>
      <c r="AV747" s="17">
        <v>3.5221124970302298</v>
      </c>
      <c r="AW747" s="17">
        <v>107.08360558284818</v>
      </c>
      <c r="AX747" s="17">
        <v>127.33246378368953</v>
      </c>
      <c r="AY747" s="17">
        <v>0.29870359407613956</v>
      </c>
      <c r="AZ747" s="17">
        <v>12.442721891952433</v>
      </c>
      <c r="BA747" s="22">
        <v>1482.6027917124209</v>
      </c>
      <c r="CU747" t="e">
        <v>#N/A</v>
      </c>
      <c r="CV747" t="e">
        <v>#N/A</v>
      </c>
    </row>
    <row r="748" spans="1:100" x14ac:dyDescent="0.25">
      <c r="A748">
        <v>2148</v>
      </c>
      <c r="B748" t="s">
        <v>1166</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1167</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1168</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1335.2704797915999</v>
      </c>
      <c r="CU750" t="e">
        <v>#N/A</v>
      </c>
      <c r="CV750" t="e">
        <v>#N/A</v>
      </c>
    </row>
    <row r="751" spans="1:100" x14ac:dyDescent="0.25">
      <c r="A751">
        <v>2152</v>
      </c>
      <c r="B751" t="s">
        <v>1169</v>
      </c>
      <c r="C751" s="22">
        <v>3</v>
      </c>
      <c r="D751" s="17">
        <v>4.5821518500623144</v>
      </c>
      <c r="E751" s="17">
        <v>-7.0853089452080242E-2</v>
      </c>
      <c r="F751" s="17">
        <v>0.17109630751159</v>
      </c>
      <c r="G751" s="17">
        <v>0.1516021725955326</v>
      </c>
      <c r="H751" s="17">
        <v>0.49532338001694975</v>
      </c>
      <c r="I751" s="17">
        <v>0</v>
      </c>
      <c r="J751" s="17">
        <v>29.719402801016969</v>
      </c>
      <c r="K751" s="17">
        <v>0.49532338001694975</v>
      </c>
      <c r="L751" s="17">
        <v>-1.0000000000000009</v>
      </c>
      <c r="M751" s="17">
        <v>-1.0000000000000009</v>
      </c>
      <c r="N751" s="17">
        <v>9.9064676003390062</v>
      </c>
      <c r="O751" s="17">
        <v>34.453156823674838</v>
      </c>
      <c r="P751" s="17">
        <v>-1.1707357713092748</v>
      </c>
      <c r="Q751" s="17">
        <v>-0.61416169816207689</v>
      </c>
      <c r="R751" s="17">
        <v>-0.29516815796196882</v>
      </c>
      <c r="S751" s="17">
        <v>0.33333333333333359</v>
      </c>
      <c r="T751" s="17">
        <v>0.32225889420808806</v>
      </c>
      <c r="U751" s="17">
        <v>0.39958938566931124</v>
      </c>
      <c r="V751" s="17">
        <v>0.16477431301515993</v>
      </c>
      <c r="W751" s="17">
        <v>28.985301848357739</v>
      </c>
      <c r="X751" s="17">
        <v>2.7361978291674318</v>
      </c>
      <c r="Y751" s="17">
        <v>-1.0000000000000009</v>
      </c>
      <c r="Z751" s="17">
        <v>-1.0000000000000009</v>
      </c>
      <c r="AA751" s="17">
        <v>65.61646879418862</v>
      </c>
      <c r="AB751" s="17">
        <v>0.25893364125372004</v>
      </c>
      <c r="AC751" s="17">
        <v>0.16914745103623235</v>
      </c>
      <c r="AD751" s="17">
        <v>0.31044560978590496</v>
      </c>
      <c r="AE751" s="17">
        <v>36.926335103792844</v>
      </c>
      <c r="AF751" s="17">
        <v>0.7</v>
      </c>
      <c r="AG751" s="17">
        <v>-1.0000000000000009</v>
      </c>
      <c r="AH751" s="17">
        <v>-1.0000000000000009</v>
      </c>
      <c r="AI751" s="17">
        <v>-1.8433064239877874E-2</v>
      </c>
      <c r="AJ751" s="17">
        <v>0.16477431301515993</v>
      </c>
      <c r="AK751" s="17">
        <v>-3.1119591760729093E-2</v>
      </c>
      <c r="AL751" s="17">
        <v>0.53152743109480038</v>
      </c>
      <c r="AM751" s="17">
        <v>-0.42571727295653666</v>
      </c>
      <c r="AN751" s="17">
        <v>-7.8548375469277565E-2</v>
      </c>
      <c r="AO751" s="17">
        <v>-10.798529782717061</v>
      </c>
      <c r="AP751" s="17">
        <v>0.69392776874206308</v>
      </c>
      <c r="AQ751" s="17">
        <v>58.704704649374747</v>
      </c>
      <c r="AR751" s="17">
        <v>1.219955926225893</v>
      </c>
      <c r="AS751" s="17">
        <v>3.2315212091843817</v>
      </c>
      <c r="AT751" s="17">
        <v>-1.0000000000000009</v>
      </c>
      <c r="AU751" s="17">
        <v>-1.0000000000000009</v>
      </c>
      <c r="AV751" s="17">
        <v>-0.14356598536643589</v>
      </c>
      <c r="AW751" s="17">
        <v>100.76355338660555</v>
      </c>
      <c r="AX751" s="17">
        <v>116.87232340332397</v>
      </c>
      <c r="AY751" s="17">
        <v>0.11388647743242028</v>
      </c>
      <c r="AZ751" s="17">
        <v>17.67955384417666</v>
      </c>
      <c r="BA751" s="22">
        <v>1527.7353576474584</v>
      </c>
      <c r="CU751" t="e">
        <v>#N/A</v>
      </c>
      <c r="CV751" t="e">
        <v>#N/A</v>
      </c>
    </row>
    <row r="752" spans="1:100" x14ac:dyDescent="0.25">
      <c r="A752">
        <v>2158</v>
      </c>
      <c r="B752" t="s">
        <v>1170</v>
      </c>
      <c r="C752" s="22">
        <v>3</v>
      </c>
      <c r="D752" s="17">
        <v>6.0198185024795468</v>
      </c>
      <c r="E752" s="17">
        <v>-2.586590621177632E-2</v>
      </c>
      <c r="F752" s="17">
        <v>0.37060425608022041</v>
      </c>
      <c r="G752" s="17">
        <v>0.37060425608022041</v>
      </c>
      <c r="H752" s="17">
        <v>0.10811479026444334</v>
      </c>
      <c r="I752" s="17">
        <v>6.0105593849473175E-3</v>
      </c>
      <c r="J752" s="17">
        <v>6.8475209789634421</v>
      </c>
      <c r="K752" s="17">
        <v>0.11412534964939065</v>
      </c>
      <c r="L752" s="17">
        <v>-1.0000000000000011</v>
      </c>
      <c r="M752" s="17">
        <v>-1.0000000000000011</v>
      </c>
      <c r="N752" s="17">
        <v>2.282506992987813</v>
      </c>
      <c r="O752" s="17">
        <v>13.237943737523196</v>
      </c>
      <c r="P752" s="17">
        <v>0.55171594500090071</v>
      </c>
      <c r="Q752" s="17">
        <v>-0.73578847629678645</v>
      </c>
      <c r="R752" s="17">
        <v>-0.13334418309004265</v>
      </c>
      <c r="S752" s="17">
        <v>0.33333333333333359</v>
      </c>
      <c r="T752" s="17">
        <v>0.33333333333333359</v>
      </c>
      <c r="U752" s="17">
        <v>0.26567484307012024</v>
      </c>
      <c r="V752" s="17">
        <v>-2.8869062378391448E-2</v>
      </c>
      <c r="W752" s="17">
        <v>31.573883908360202</v>
      </c>
      <c r="X752" s="17">
        <v>1.4420263150274073</v>
      </c>
      <c r="Y752" s="17">
        <v>-1.0000000000000011</v>
      </c>
      <c r="Z752" s="17">
        <v>-1.0000000000000011</v>
      </c>
      <c r="AA752" s="17">
        <v>71.397858117743212</v>
      </c>
      <c r="AB752" s="17">
        <v>3.3099405289243031E-2</v>
      </c>
      <c r="AC752" s="17">
        <v>0.35748903511548114</v>
      </c>
      <c r="AD752" s="17">
        <v>0.40855792744473712</v>
      </c>
      <c r="AE752" s="17">
        <v>39.957318392473063</v>
      </c>
      <c r="AF752" s="17">
        <v>0.7</v>
      </c>
      <c r="AG752" s="17">
        <v>-1.0000000000000011</v>
      </c>
      <c r="AH752" s="17">
        <v>-1.0000000000000011</v>
      </c>
      <c r="AI752" s="17">
        <v>1.0353981064324218E-2</v>
      </c>
      <c r="AJ752" s="17">
        <v>-2.8869062378391448E-2</v>
      </c>
      <c r="AK752" s="17">
        <v>-7.8913139868759891E-2</v>
      </c>
      <c r="AL752" s="17">
        <v>0.19634090468550097</v>
      </c>
      <c r="AM752" s="17">
        <v>-4.238547547017834E-2</v>
      </c>
      <c r="AN752" s="17">
        <v>-1.1466133191843017E-2</v>
      </c>
      <c r="AO752" s="17">
        <v>-1.4542025860982564</v>
      </c>
      <c r="AP752" s="17">
        <v>0.69505119363142964</v>
      </c>
      <c r="AQ752" s="17">
        <v>38.421404887323639</v>
      </c>
      <c r="AR752" s="17">
        <v>0.90347244735839571</v>
      </c>
      <c r="AS752" s="17">
        <v>1.5561516646767974</v>
      </c>
      <c r="AT752" s="17">
        <v>-1.0000000000000011</v>
      </c>
      <c r="AU752" s="17">
        <v>-1.0000000000000011</v>
      </c>
      <c r="AV752" s="17">
        <v>0.23726007299017685</v>
      </c>
      <c r="AW752" s="17">
        <v>85.330853048897865</v>
      </c>
      <c r="AX752" s="17">
        <v>82.651026432345148</v>
      </c>
      <c r="AY752" s="17">
        <v>0.24331574552929586</v>
      </c>
      <c r="AZ752" s="17">
        <v>4.1733368754215627E-2</v>
      </c>
      <c r="BA752" s="22">
        <v>1490.5520575698247</v>
      </c>
      <c r="CU752" t="e">
        <v>#N/A</v>
      </c>
      <c r="CV752" t="e">
        <v>#N/A</v>
      </c>
    </row>
    <row r="753" spans="1:100" x14ac:dyDescent="0.25">
      <c r="A753">
        <v>2161</v>
      </c>
      <c r="B753" t="s">
        <v>1005</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1366.9250733856557</v>
      </c>
      <c r="CU753" t="e">
        <v>#N/A</v>
      </c>
      <c r="CV753" t="e">
        <v>#N/A</v>
      </c>
    </row>
    <row r="754" spans="1:100" x14ac:dyDescent="0.25">
      <c r="A754">
        <v>2164</v>
      </c>
      <c r="B754" t="s">
        <v>1171</v>
      </c>
      <c r="C754" s="22">
        <v>3</v>
      </c>
      <c r="D754" s="17">
        <v>4.1796007893387968</v>
      </c>
      <c r="E754" s="17">
        <v>0</v>
      </c>
      <c r="F754" s="17">
        <v>-4.1283807647494425E-2</v>
      </c>
      <c r="G754" s="17">
        <v>-4.1283807647494425E-2</v>
      </c>
      <c r="H754" s="17">
        <v>7.2175700800466647E-2</v>
      </c>
      <c r="I754" s="17">
        <v>0</v>
      </c>
      <c r="J754" s="17">
        <v>4.3305420480279979</v>
      </c>
      <c r="K754" s="17">
        <v>7.2175700800466647E-2</v>
      </c>
      <c r="L754" s="17">
        <v>-1.0000000000000002</v>
      </c>
      <c r="M754" s="17">
        <v>-1.0000000000000002</v>
      </c>
      <c r="N754" s="17">
        <v>1.443514016009332</v>
      </c>
      <c r="O754" s="17">
        <v>8.4688590297193027</v>
      </c>
      <c r="P754" s="17">
        <v>-0.63959106502936192</v>
      </c>
      <c r="Q754" s="17">
        <v>1.8777823949570149</v>
      </c>
      <c r="R754" s="17">
        <v>0.60917598174963228</v>
      </c>
      <c r="S754" s="17">
        <v>0.33333333333333337</v>
      </c>
      <c r="T754" s="17">
        <v>0.35600449876108448</v>
      </c>
      <c r="U754" s="17">
        <v>0.57518649651588627</v>
      </c>
      <c r="V754" s="17">
        <v>8.8058838642092102E-2</v>
      </c>
      <c r="W754" s="17">
        <v>51.216298658077164</v>
      </c>
      <c r="X754" s="17">
        <v>3.4689323146377999</v>
      </c>
      <c r="Y754" s="17">
        <v>-1.0000000000000002</v>
      </c>
      <c r="Z754" s="17">
        <v>-1.0000000000000002</v>
      </c>
      <c r="AA754" s="17">
        <v>81.453402353293555</v>
      </c>
      <c r="AB754" s="17">
        <v>2.9552959028120492E-3</v>
      </c>
      <c r="AC754" s="17">
        <v>0.18163556932899555</v>
      </c>
      <c r="AD754" s="17">
        <v>0.40796768903752811</v>
      </c>
      <c r="AE754" s="17">
        <v>29.627927713466786</v>
      </c>
      <c r="AF754" s="17">
        <v>0.875</v>
      </c>
      <c r="AG754" s="17">
        <v>-1.0000000000000002</v>
      </c>
      <c r="AH754" s="17">
        <v>-1.0000000000000002</v>
      </c>
      <c r="AI754" s="17">
        <v>1.3250036098422001E-2</v>
      </c>
      <c r="AJ754" s="17">
        <v>8.8058838642092102E-2</v>
      </c>
      <c r="AK754" s="17">
        <v>0.11526834211653336</v>
      </c>
      <c r="AL754" s="17">
        <v>0.48217006579114863</v>
      </c>
      <c r="AM754" s="17">
        <v>0.33803137094755642</v>
      </c>
      <c r="AN754" s="17">
        <v>0.42578931908570605</v>
      </c>
      <c r="AO754" s="17">
        <v>9.0271259842715796</v>
      </c>
      <c r="AP754" s="17">
        <v>13.055583306098399</v>
      </c>
      <c r="AQ754" s="17">
        <v>55.546840706105137</v>
      </c>
      <c r="AR754" s="17">
        <v>1.352583167252396</v>
      </c>
      <c r="AS754" s="17">
        <v>3.5411080154382666</v>
      </c>
      <c r="AT754" s="17">
        <v>-1.0000000000000002</v>
      </c>
      <c r="AU754" s="17">
        <v>-1.0000000000000002</v>
      </c>
      <c r="AV754" s="17">
        <v>0.5678921741021381</v>
      </c>
      <c r="AW754" s="17">
        <v>102.97784468911131</v>
      </c>
      <c r="AX754" s="17">
        <v>112.04872927528893</v>
      </c>
      <c r="AY754" s="17">
        <v>0.47754539300822763</v>
      </c>
      <c r="AZ754" s="17">
        <v>73.798653655895336</v>
      </c>
      <c r="BA754" s="22">
        <v>1630.676597971817</v>
      </c>
      <c r="CU754" t="e">
        <v>#N/A</v>
      </c>
      <c r="CV754" t="e">
        <v>#N/A</v>
      </c>
    </row>
    <row r="755" spans="1:100" x14ac:dyDescent="0.25">
      <c r="A755">
        <v>2165</v>
      </c>
      <c r="B755" t="s">
        <v>1172</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1173</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1174</v>
      </c>
      <c r="C757" s="22">
        <v>3</v>
      </c>
      <c r="D757" s="17">
        <v>4.9433730656858001</v>
      </c>
      <c r="E757" s="17">
        <v>0.56801945903006856</v>
      </c>
      <c r="F757" s="17">
        <v>3.0981126591288182</v>
      </c>
      <c r="G757" s="17">
        <v>3.286607981989472</v>
      </c>
      <c r="H757" s="17">
        <v>0.46769377556732261</v>
      </c>
      <c r="I757" s="17">
        <v>0</v>
      </c>
      <c r="J757" s="17">
        <v>28.061626534039387</v>
      </c>
      <c r="K757" s="17">
        <v>0.46769377556732261</v>
      </c>
      <c r="L757" s="17">
        <v>-0.99999999999999989</v>
      </c>
      <c r="M757" s="17">
        <v>-0.99999999999999989</v>
      </c>
      <c r="N757" s="17">
        <v>9.3538755113464589</v>
      </c>
      <c r="O757" s="17">
        <v>36.291607581714615</v>
      </c>
      <c r="P757" s="17">
        <v>-1.1447208875792287</v>
      </c>
      <c r="Q757" s="17">
        <v>3.6197279648872107</v>
      </c>
      <c r="R757" s="17">
        <v>1.047822253220456</v>
      </c>
      <c r="S757" s="17">
        <v>0.33333333333333343</v>
      </c>
      <c r="T757" s="17">
        <v>0.33333333333333343</v>
      </c>
      <c r="U757" s="17">
        <v>0.36162438161197646</v>
      </c>
      <c r="V757" s="17">
        <v>0.51522041565536913</v>
      </c>
      <c r="W757" s="17">
        <v>43.032707534667622</v>
      </c>
      <c r="X757" s="17">
        <v>4.7367929114794647</v>
      </c>
      <c r="Y757" s="17">
        <v>-0.99999999999999989</v>
      </c>
      <c r="Z757" s="17">
        <v>-0.99999999999999989</v>
      </c>
      <c r="AA757" s="17">
        <v>87.489462936429945</v>
      </c>
      <c r="AB757" s="17">
        <v>0.32952452960738088</v>
      </c>
      <c r="AC757" s="17">
        <v>0.45909010790730614</v>
      </c>
      <c r="AD757" s="17">
        <v>7.9564025456149684E-2</v>
      </c>
      <c r="AE757" s="17">
        <v>43.408933148541884</v>
      </c>
      <c r="AF757" s="17">
        <v>0.84210526315789469</v>
      </c>
      <c r="AG757" s="17">
        <v>-0.99999999999999989</v>
      </c>
      <c r="AH757" s="17">
        <v>-0.99999999999999989</v>
      </c>
      <c r="AI757" s="17">
        <v>6.4485072917662783E-2</v>
      </c>
      <c r="AJ757" s="17">
        <v>0.51522041565536913</v>
      </c>
      <c r="AK757" s="17">
        <v>0.15609047653995842</v>
      </c>
      <c r="AL757" s="17">
        <v>0.3676729493615804</v>
      </c>
      <c r="AM757" s="17">
        <v>-4.5303511978183011E-2</v>
      </c>
      <c r="AN757" s="17">
        <v>-2.8604508093825601E-2</v>
      </c>
      <c r="AO757" s="17">
        <v>-0.35213541675478255</v>
      </c>
      <c r="AP757" s="17">
        <v>1.1232520444622609</v>
      </c>
      <c r="AQ757" s="17">
        <v>71.094334068706942</v>
      </c>
      <c r="AR757" s="17">
        <v>1.543511463934012</v>
      </c>
      <c r="AS757" s="17">
        <v>5.2044866870467894</v>
      </c>
      <c r="AT757" s="17">
        <v>-0.99999999999999989</v>
      </c>
      <c r="AU757" s="17">
        <v>-0.99999999999999989</v>
      </c>
      <c r="AV757" s="17">
        <v>4.3344302352099291</v>
      </c>
      <c r="AW757" s="17">
        <v>124.90432256260686</v>
      </c>
      <c r="AX757" s="17">
        <v>177.71606558649691</v>
      </c>
      <c r="AY757" s="17">
        <v>0.60369801918373367</v>
      </c>
      <c r="AZ757" s="17">
        <v>51.181644068627953</v>
      </c>
      <c r="BA757" s="22">
        <v>1720.079039497017</v>
      </c>
      <c r="CU757" t="e">
        <v>#N/A</v>
      </c>
      <c r="CV757" t="e">
        <v>#N/A</v>
      </c>
    </row>
    <row r="758" spans="1:100" x14ac:dyDescent="0.25">
      <c r="A758">
        <v>2169</v>
      </c>
      <c r="B758" t="s">
        <v>1175</v>
      </c>
      <c r="C758" s="22">
        <v>3</v>
      </c>
      <c r="D758" s="17">
        <v>5.073486337246484</v>
      </c>
      <c r="E758" s="17">
        <v>0</v>
      </c>
      <c r="F758" s="17">
        <v>-5.3369813425964474E-2</v>
      </c>
      <c r="G758" s="17">
        <v>-5.3369813425964474E-2</v>
      </c>
      <c r="H758" s="17">
        <v>0.44079840151950378</v>
      </c>
      <c r="I758" s="17">
        <v>0</v>
      </c>
      <c r="J758" s="17">
        <v>26.447904091170244</v>
      </c>
      <c r="K758" s="17">
        <v>0.44079840151950378</v>
      </c>
      <c r="L758" s="17">
        <v>-0.99999999999999911</v>
      </c>
      <c r="M758" s="17">
        <v>-0.99999999999999911</v>
      </c>
      <c r="N758" s="17">
        <v>8.8159680303900814</v>
      </c>
      <c r="O758" s="17">
        <v>31.468020614990742</v>
      </c>
      <c r="P758" s="17">
        <v>-0.43359077096999471</v>
      </c>
      <c r="Q758" s="17">
        <v>-0.55404495480223037</v>
      </c>
      <c r="R758" s="17">
        <v>-0.16946464790161747</v>
      </c>
      <c r="S758" s="17">
        <v>0.3328763653252424</v>
      </c>
      <c r="T758" s="17">
        <v>0.41400568438689433</v>
      </c>
      <c r="U758" s="17">
        <v>0.56632190186589115</v>
      </c>
      <c r="V758" s="17">
        <v>0.11868560862387653</v>
      </c>
      <c r="W758" s="17">
        <v>39.643646347296041</v>
      </c>
      <c r="X758" s="17">
        <v>3.3641572584530195</v>
      </c>
      <c r="Y758" s="17">
        <v>-0.99999999999999911</v>
      </c>
      <c r="Z758" s="17">
        <v>-0.99999999999999911</v>
      </c>
      <c r="AA758" s="17">
        <v>81.942542086579621</v>
      </c>
      <c r="AB758" s="17">
        <v>0.29186033169398767</v>
      </c>
      <c r="AC758" s="17">
        <v>0.32656878000632805</v>
      </c>
      <c r="AD758" s="17">
        <v>0.23093809604338833</v>
      </c>
      <c r="AE758" s="17">
        <v>42.468360387185221</v>
      </c>
      <c r="AF758" s="17">
        <v>0.81818181818181823</v>
      </c>
      <c r="AG758" s="17">
        <v>-0.99999999999999911</v>
      </c>
      <c r="AH758" s="17">
        <v>-0.99999999999999911</v>
      </c>
      <c r="AI758" s="17">
        <v>0</v>
      </c>
      <c r="AJ758" s="17">
        <v>0.11868560862387653</v>
      </c>
      <c r="AK758" s="17">
        <v>0.45102894465962068</v>
      </c>
      <c r="AL758" s="17">
        <v>0.18911763841950727</v>
      </c>
      <c r="AM758" s="17">
        <v>-7.3609382468086577E-3</v>
      </c>
      <c r="AN758" s="17">
        <v>0.60857018435219634</v>
      </c>
      <c r="AO758" s="17">
        <v>2.0711212671278858</v>
      </c>
      <c r="AP758" s="17">
        <v>16.159842800902442</v>
      </c>
      <c r="AQ758" s="17">
        <v>66.091550438466257</v>
      </c>
      <c r="AR758" s="17">
        <v>1.4318895602019044</v>
      </c>
      <c r="AS758" s="17">
        <v>3.8049556599725234</v>
      </c>
      <c r="AT758" s="17">
        <v>-0.99999999999999911</v>
      </c>
      <c r="AU758" s="17">
        <v>-0.99999999999999911</v>
      </c>
      <c r="AV758" s="17">
        <v>-0.22283446132758161</v>
      </c>
      <c r="AW758" s="17">
        <v>129.57040550247285</v>
      </c>
      <c r="AX758" s="17">
        <v>141.43896636486051</v>
      </c>
      <c r="AY758" s="17">
        <v>0.19785910108691757</v>
      </c>
      <c r="AZ758" s="17">
        <v>48.841824774474027</v>
      </c>
      <c r="BA758" s="22">
        <v>1587.3739721467653</v>
      </c>
      <c r="CU758" t="e">
        <v>#N/A</v>
      </c>
      <c r="CV758" t="e">
        <v>#N/A</v>
      </c>
    </row>
    <row r="759" spans="1:100" x14ac:dyDescent="0.25">
      <c r="A759">
        <v>2170</v>
      </c>
      <c r="B759" t="s">
        <v>1176</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1478.5055077451477</v>
      </c>
      <c r="CU759" t="e">
        <v>#N/A</v>
      </c>
      <c r="CV759" t="e">
        <v>#N/A</v>
      </c>
    </row>
    <row r="760" spans="1:100" x14ac:dyDescent="0.25">
      <c r="A760">
        <v>2171</v>
      </c>
      <c r="B760" t="s">
        <v>1149</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1177</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1449.4833975348492</v>
      </c>
      <c r="CU761" t="e">
        <v>#N/A</v>
      </c>
      <c r="CV761" t="e">
        <v>#N/A</v>
      </c>
    </row>
    <row r="762" spans="1:100" x14ac:dyDescent="0.25">
      <c r="A762">
        <v>2175</v>
      </c>
      <c r="B762" t="s">
        <v>1178</v>
      </c>
      <c r="C762" s="22">
        <v>3</v>
      </c>
      <c r="D762" s="17">
        <v>6.0156245608215526</v>
      </c>
      <c r="E762" s="17">
        <v>0</v>
      </c>
      <c r="F762" s="17">
        <v>-0.35566807063277434</v>
      </c>
      <c r="G762" s="17">
        <v>-0.35566807063277434</v>
      </c>
      <c r="H762" s="17">
        <v>0.32553395978318145</v>
      </c>
      <c r="I762" s="17">
        <v>0</v>
      </c>
      <c r="J762" s="17">
        <v>19.532037586990882</v>
      </c>
      <c r="K762" s="17">
        <v>0.32553395978318145</v>
      </c>
      <c r="L762" s="17">
        <v>-1.0000000000000024</v>
      </c>
      <c r="M762" s="17">
        <v>-1.0000000000000024</v>
      </c>
      <c r="N762" s="17">
        <v>6.5106791956636307</v>
      </c>
      <c r="O762" s="17">
        <v>25.191994077179668</v>
      </c>
      <c r="P762" s="17">
        <v>1.8875805511168506</v>
      </c>
      <c r="Q762" s="17">
        <v>0.25423369730210521</v>
      </c>
      <c r="R762" s="17">
        <v>0.13732617735016472</v>
      </c>
      <c r="S762" s="17">
        <v>0.32313241309586921</v>
      </c>
      <c r="T762" s="17">
        <v>0.36266258406918522</v>
      </c>
      <c r="U762" s="17">
        <v>0.40364727324761451</v>
      </c>
      <c r="V762" s="17">
        <v>-1.0664409755588706E-2</v>
      </c>
      <c r="W762" s="17">
        <v>30.129756034955943</v>
      </c>
      <c r="X762" s="17">
        <v>1.9401929225746488</v>
      </c>
      <c r="Y762" s="17">
        <v>-1.0000000000000024</v>
      </c>
      <c r="Z762" s="17">
        <v>-1.0000000000000024</v>
      </c>
      <c r="AA762" s="17">
        <v>41.522640279343044</v>
      </c>
      <c r="AB762" s="17">
        <v>0.34509473615038971</v>
      </c>
      <c r="AC762" s="17">
        <v>-0.10806663910418347</v>
      </c>
      <c r="AD762" s="17">
        <v>-1.1916935705468184E-2</v>
      </c>
      <c r="AE762" s="17">
        <v>11.255558067036889</v>
      </c>
      <c r="AF762" s="17">
        <v>0.63636363636363635</v>
      </c>
      <c r="AG762" s="17">
        <v>-1.0000000000000024</v>
      </c>
      <c r="AH762" s="17">
        <v>-1.0000000000000024</v>
      </c>
      <c r="AI762" s="17">
        <v>0</v>
      </c>
      <c r="AJ762" s="17">
        <v>-1.0664409755588706E-2</v>
      </c>
      <c r="AK762" s="17">
        <v>0.10784931180257668</v>
      </c>
      <c r="AL762" s="17">
        <v>0.38956183271754241</v>
      </c>
      <c r="AM762" s="17">
        <v>-0.47339264587778374</v>
      </c>
      <c r="AN762" s="17">
        <v>0.58449422622006697</v>
      </c>
      <c r="AO762" s="17">
        <v>-11.295569587931714</v>
      </c>
      <c r="AP762" s="17">
        <v>16.560164819089401</v>
      </c>
      <c r="AQ762" s="17">
        <v>49.661793621946828</v>
      </c>
      <c r="AR762" s="17">
        <v>1.0787778606570799</v>
      </c>
      <c r="AS762" s="17">
        <v>2.2657268823578312</v>
      </c>
      <c r="AT762" s="17">
        <v>-1.0000000000000024</v>
      </c>
      <c r="AU762" s="17">
        <v>-1.0000000000000024</v>
      </c>
      <c r="AV762" s="17">
        <v>-0.2183418932826095</v>
      </c>
      <c r="AW762" s="17">
        <v>83.274799175612017</v>
      </c>
      <c r="AX762" s="17">
        <v>82.208358200053169</v>
      </c>
      <c r="AY762" s="17">
        <v>0.36931626384206923</v>
      </c>
      <c r="AZ762" s="17">
        <v>32.368551143488666</v>
      </c>
      <c r="BA762" s="22">
        <v>1436.385952194966</v>
      </c>
      <c r="CU762" t="e">
        <v>#N/A</v>
      </c>
      <c r="CV762" t="e">
        <v>#N/A</v>
      </c>
    </row>
    <row r="763" spans="1:100" x14ac:dyDescent="0.25">
      <c r="A763">
        <v>2177</v>
      </c>
      <c r="B763" t="s">
        <v>1179</v>
      </c>
      <c r="C763" s="22">
        <v>3</v>
      </c>
      <c r="D763" s="17">
        <v>5.2236203530970151</v>
      </c>
      <c r="E763" s="17">
        <v>0</v>
      </c>
      <c r="F763" s="17">
        <v>0.31310290510779243</v>
      </c>
      <c r="G763" s="17">
        <v>0.31310290510779243</v>
      </c>
      <c r="H763" s="17">
        <v>0.22966894376196739</v>
      </c>
      <c r="I763" s="17">
        <v>0</v>
      </c>
      <c r="J763" s="17">
        <v>13.780136625718045</v>
      </c>
      <c r="K763" s="17">
        <v>0.22966894376196739</v>
      </c>
      <c r="L763" s="17">
        <v>-0.99999999999999933</v>
      </c>
      <c r="M763" s="17">
        <v>-0.99999999999999933</v>
      </c>
      <c r="N763" s="17">
        <v>4.5933788752393481</v>
      </c>
      <c r="O763" s="17">
        <v>19.316859883922849</v>
      </c>
      <c r="P763" s="17">
        <v>-2.2466016887941564</v>
      </c>
      <c r="Q763" s="17">
        <v>0.4199259137075409</v>
      </c>
      <c r="R763" s="17">
        <v>-7.5804272190258509E-2</v>
      </c>
      <c r="S763" s="17">
        <v>0.21986029660013229</v>
      </c>
      <c r="T763" s="17">
        <v>0.28071126885289038</v>
      </c>
      <c r="U763" s="17">
        <v>6.114970713177429E-2</v>
      </c>
      <c r="V763" s="17">
        <v>5.211347900907181E-2</v>
      </c>
      <c r="W763" s="17">
        <v>15.366632313276051</v>
      </c>
      <c r="X763" s="17">
        <v>0.77556025979214027</v>
      </c>
      <c r="Y763" s="17">
        <v>-0.99999999999999933</v>
      </c>
      <c r="Z763" s="17">
        <v>-0.99999999999999933</v>
      </c>
      <c r="AA763" s="17">
        <v>65.98023202148822</v>
      </c>
      <c r="AB763" s="17">
        <v>0.25627942229550243</v>
      </c>
      <c r="AC763" s="17">
        <v>-1.8161829622288628E-2</v>
      </c>
      <c r="AD763" s="17">
        <v>0.77567048693483565</v>
      </c>
      <c r="AE763" s="17">
        <v>50.689403980402425</v>
      </c>
      <c r="AF763" s="17">
        <v>0.625</v>
      </c>
      <c r="AG763" s="17">
        <v>-0.99999999999999933</v>
      </c>
      <c r="AH763" s="17">
        <v>-0.99999999999999933</v>
      </c>
      <c r="AI763" s="17">
        <v>0</v>
      </c>
      <c r="AJ763" s="17">
        <v>5.211347900907181E-2</v>
      </c>
      <c r="AK763" s="17">
        <v>-4.0255527224093514E-2</v>
      </c>
      <c r="AL763" s="17">
        <v>-1.0423623242551921E-2</v>
      </c>
      <c r="AM763" s="17">
        <v>0.53473560769632256</v>
      </c>
      <c r="AN763" s="17">
        <v>0.19011555177468809</v>
      </c>
      <c r="AO763" s="17">
        <v>13.167112556287588</v>
      </c>
      <c r="AP763" s="17">
        <v>4.7007706781544405</v>
      </c>
      <c r="AQ763" s="17">
        <v>29.146768938994107</v>
      </c>
      <c r="AR763" s="17">
        <v>0.61383475159386891</v>
      </c>
      <c r="AS763" s="17">
        <v>1.0052292035541077</v>
      </c>
      <c r="AT763" s="17">
        <v>-0.99999999999999933</v>
      </c>
      <c r="AU763" s="17">
        <v>-0.99999999999999933</v>
      </c>
      <c r="AV763" s="17">
        <v>0.23729863291753422</v>
      </c>
      <c r="AW763" s="17">
        <v>89.997862583565549</v>
      </c>
      <c r="AX763" s="17">
        <v>95.209210484472734</v>
      </c>
      <c r="AY763" s="17">
        <v>0.40217796368436015</v>
      </c>
      <c r="AZ763" s="17">
        <v>0.96364882960094134</v>
      </c>
      <c r="BA763" s="22">
        <v>1333.8588557624846</v>
      </c>
      <c r="CU763" t="e">
        <v>#N/A</v>
      </c>
      <c r="CV763" t="e">
        <v>#N/A</v>
      </c>
    </row>
    <row r="764" spans="1:100" x14ac:dyDescent="0.25">
      <c r="A764">
        <v>2180</v>
      </c>
      <c r="B764" t="s">
        <v>1180</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1476.3657733245757</v>
      </c>
      <c r="CU764" t="e">
        <v>#N/A</v>
      </c>
      <c r="CV764" t="e">
        <v>#N/A</v>
      </c>
    </row>
    <row r="765" spans="1:100" x14ac:dyDescent="0.25">
      <c r="A765">
        <v>2181</v>
      </c>
      <c r="B765" t="s">
        <v>1181</v>
      </c>
      <c r="C765" s="22">
        <v>3</v>
      </c>
      <c r="D765" s="17">
        <v>3.5547600636320382</v>
      </c>
      <c r="E765" s="17">
        <v>1.0854342748299408E-2</v>
      </c>
      <c r="F765" s="17">
        <v>0.10655038908960771</v>
      </c>
      <c r="G765" s="17">
        <v>0.10655038908960771</v>
      </c>
      <c r="H765" s="17">
        <v>-3.7742902361941562E-2</v>
      </c>
      <c r="I765" s="17">
        <v>0</v>
      </c>
      <c r="J765" s="17">
        <v>-2.2645741417164964</v>
      </c>
      <c r="K765" s="17">
        <v>-3.7742902361941562E-2</v>
      </c>
      <c r="L765" s="17">
        <v>-1.0000000000000016</v>
      </c>
      <c r="M765" s="17">
        <v>-1.0000000000000016</v>
      </c>
      <c r="N765" s="17">
        <v>-0.75485804723883232</v>
      </c>
      <c r="O765" s="17">
        <v>1.3967363110051501</v>
      </c>
      <c r="P765" s="17">
        <v>-0.3712649479340534</v>
      </c>
      <c r="Q765" s="17">
        <v>-0.59113750555276112</v>
      </c>
      <c r="R765" s="17">
        <v>-0.27852639740545276</v>
      </c>
      <c r="S765" s="17">
        <v>0.33333333333333381</v>
      </c>
      <c r="T765" s="17">
        <v>0.38275885985265651</v>
      </c>
      <c r="U765" s="17">
        <v>0.47276752774754521</v>
      </c>
      <c r="V765" s="17">
        <v>-1.4484454522290141E-2</v>
      </c>
      <c r="W765" s="17">
        <v>48.484726750927457</v>
      </c>
      <c r="X765" s="17">
        <v>2.6045753038007957</v>
      </c>
      <c r="Y765" s="17">
        <v>-1.0000000000000016</v>
      </c>
      <c r="Z765" s="17">
        <v>-1.0000000000000016</v>
      </c>
      <c r="AA765" s="17">
        <v>86.679453668921937</v>
      </c>
      <c r="AB765" s="17">
        <v>9.5124533696543632E-4</v>
      </c>
      <c r="AC765" s="17">
        <v>0.40088772809034684</v>
      </c>
      <c r="AD765" s="17">
        <v>0.36762609288068621</v>
      </c>
      <c r="AE765" s="17">
        <v>38.473253315399909</v>
      </c>
      <c r="AF765" s="17">
        <v>0.8666666666666667</v>
      </c>
      <c r="AG765" s="17">
        <v>-1.0000000000000016</v>
      </c>
      <c r="AH765" s="17">
        <v>-1.0000000000000016</v>
      </c>
      <c r="AI765" s="17">
        <v>1.6177704950792824E-2</v>
      </c>
      <c r="AJ765" s="17">
        <v>-1.4484454522290141E-2</v>
      </c>
      <c r="AK765" s="17">
        <v>-0.17852335001001896</v>
      </c>
      <c r="AL765" s="17">
        <v>-0.16108721857431618</v>
      </c>
      <c r="AM765" s="17">
        <v>-0.17936948496946478</v>
      </c>
      <c r="AN765" s="17">
        <v>5.272903757169381E-2</v>
      </c>
      <c r="AO765" s="17">
        <v>-5.3768538742867147</v>
      </c>
      <c r="AP765" s="17">
        <v>0.51278984642076586</v>
      </c>
      <c r="AQ765" s="17">
        <v>46.220152609210999</v>
      </c>
      <c r="AR765" s="17">
        <v>1.1743752664112452</v>
      </c>
      <c r="AS765" s="17">
        <v>2.5668324014388553</v>
      </c>
      <c r="AT765" s="17">
        <v>-1.0000000000000016</v>
      </c>
      <c r="AU765" s="17">
        <v>-1.0000000000000016</v>
      </c>
      <c r="AV765" s="17">
        <v>-0.17197600831584478</v>
      </c>
      <c r="AW765" s="17">
        <v>88.588979826347867</v>
      </c>
      <c r="AX765" s="17">
        <v>87.464088473134709</v>
      </c>
      <c r="AY765" s="17">
        <v>0.26011285074755874</v>
      </c>
      <c r="AZ765" s="17">
        <v>27.865792068824884</v>
      </c>
      <c r="BA765" s="22">
        <v>1537.9332072772972</v>
      </c>
      <c r="CU765" t="e">
        <v>#N/A</v>
      </c>
      <c r="CV765" t="e">
        <v>#N/A</v>
      </c>
    </row>
    <row r="766" spans="1:100" x14ac:dyDescent="0.25">
      <c r="A766">
        <v>2183</v>
      </c>
      <c r="B766" t="s">
        <v>1182</v>
      </c>
      <c r="C766" s="22">
        <v>3</v>
      </c>
      <c r="D766" s="17">
        <v>5.236987954248371</v>
      </c>
      <c r="E766" s="17">
        <v>0</v>
      </c>
      <c r="F766" s="17">
        <v>-0.33188215395303922</v>
      </c>
      <c r="G766" s="17">
        <v>-0.33188215395303922</v>
      </c>
      <c r="H766" s="17">
        <v>0.30426990977911705</v>
      </c>
      <c r="I766" s="17">
        <v>-1.0443174758063951E-2</v>
      </c>
      <c r="J766" s="17">
        <v>17.62960410126319</v>
      </c>
      <c r="K766" s="17">
        <v>0.29382673502105305</v>
      </c>
      <c r="L766" s="17">
        <v>-1.0000000000000004</v>
      </c>
      <c r="M766" s="17">
        <v>-1.0000000000000004</v>
      </c>
      <c r="N766" s="17">
        <v>5.8765347004210611</v>
      </c>
      <c r="O766" s="17">
        <v>22.534709901558529</v>
      </c>
      <c r="P766" s="17">
        <v>7.2168958145371151E-2</v>
      </c>
      <c r="Q766" s="17">
        <v>0.47739506386929914</v>
      </c>
      <c r="R766" s="17">
        <v>0.18636264527272356</v>
      </c>
      <c r="S766" s="17">
        <v>0.33333333333333337</v>
      </c>
      <c r="T766" s="17">
        <v>0.33333333333333337</v>
      </c>
      <c r="U766" s="17">
        <v>0.30262283557196062</v>
      </c>
      <c r="V766" s="17">
        <v>0.13293113262902334</v>
      </c>
      <c r="W766" s="17">
        <v>32.335755993863934</v>
      </c>
      <c r="X766" s="17">
        <v>2.3809180697075965</v>
      </c>
      <c r="Y766" s="17">
        <v>-1.0000000000000004</v>
      </c>
      <c r="Z766" s="17">
        <v>-1.0000000000000004</v>
      </c>
      <c r="AA766" s="17">
        <v>58.212585526638918</v>
      </c>
      <c r="AB766" s="17">
        <v>0.11644821112606049</v>
      </c>
      <c r="AC766" s="17">
        <v>6.3584930467186843E-2</v>
      </c>
      <c r="AD766" s="17">
        <v>0.33377619615679766</v>
      </c>
      <c r="AE766" s="17">
        <v>25.69046688750225</v>
      </c>
      <c r="AF766" s="17">
        <v>0.5</v>
      </c>
      <c r="AG766" s="17">
        <v>-1.0000000000000004</v>
      </c>
      <c r="AH766" s="17">
        <v>-1.0000000000000004</v>
      </c>
      <c r="AI766" s="17">
        <v>1.7301384649544534E-3</v>
      </c>
      <c r="AJ766" s="17">
        <v>0.13293113262902334</v>
      </c>
      <c r="AK766" s="17">
        <v>0.15845560217888166</v>
      </c>
      <c r="AL766" s="17">
        <v>8.626720004262535E-2</v>
      </c>
      <c r="AM766" s="17">
        <v>0.57595430160345051</v>
      </c>
      <c r="AN766" s="17">
        <v>-0.20097871987406155</v>
      </c>
      <c r="AO766" s="17">
        <v>15.191135550980675</v>
      </c>
      <c r="AP766" s="17">
        <v>-4.5931319966384132</v>
      </c>
      <c r="AQ766" s="17">
        <v>49.965360095127146</v>
      </c>
      <c r="AR766" s="17">
        <v>1.1022206348676509</v>
      </c>
      <c r="AS766" s="17">
        <v>2.6747448047286482</v>
      </c>
      <c r="AT766" s="17">
        <v>-1.0000000000000004</v>
      </c>
      <c r="AU766" s="17">
        <v>-1.0000000000000004</v>
      </c>
      <c r="AV766" s="17">
        <v>-0.1455195086803161</v>
      </c>
      <c r="AW766" s="17">
        <v>76.154163431558999</v>
      </c>
      <c r="AX766" s="17">
        <v>89.48187946376035</v>
      </c>
      <c r="AY766" s="17">
        <v>-0.1488277093482607</v>
      </c>
      <c r="AZ766" s="17">
        <v>-48.363673233146443</v>
      </c>
      <c r="BA766" s="22">
        <v>1396.5892488322045</v>
      </c>
      <c r="CU766" t="e">
        <v>#N/A</v>
      </c>
      <c r="CV766" t="e">
        <v>#N/A</v>
      </c>
    </row>
    <row r="767" spans="1:100" x14ac:dyDescent="0.25">
      <c r="A767">
        <v>2186</v>
      </c>
      <c r="B767" t="s">
        <v>1183</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1404.4769877197589</v>
      </c>
      <c r="CU767" t="e">
        <v>#N/A</v>
      </c>
      <c r="CV767" t="e">
        <v>#N/A</v>
      </c>
    </row>
    <row r="768" spans="1:100" x14ac:dyDescent="0.25">
      <c r="A768">
        <v>2187</v>
      </c>
      <c r="B768" t="s">
        <v>1184</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1185</v>
      </c>
      <c r="C769" s="22">
        <v>3</v>
      </c>
      <c r="D769" s="17">
        <v>6.1521990200982781</v>
      </c>
      <c r="E769" s="17">
        <v>-4.395135752186452E-2</v>
      </c>
      <c r="F769" s="17">
        <v>-8.6623326983443508E-2</v>
      </c>
      <c r="G769" s="17">
        <v>-9.7065929121824226E-2</v>
      </c>
      <c r="H769" s="17">
        <v>1.260108300869563E-2</v>
      </c>
      <c r="I769" s="17">
        <v>0</v>
      </c>
      <c r="J769" s="17">
        <v>0.75606498052173643</v>
      </c>
      <c r="K769" s="17">
        <v>1.260108300869563E-2</v>
      </c>
      <c r="L769" s="17">
        <v>-0.999999999999999</v>
      </c>
      <c r="M769" s="17">
        <v>-0.999999999999999</v>
      </c>
      <c r="N769" s="17">
        <v>0.25202166017391259</v>
      </c>
      <c r="O769" s="17">
        <v>6.8111980714981932</v>
      </c>
      <c r="P769" s="17">
        <v>-0.98460793046567741</v>
      </c>
      <c r="Q769" s="17">
        <v>-0.12001243610944148</v>
      </c>
      <c r="R769" s="17">
        <v>-0.11725943478872505</v>
      </c>
      <c r="S769" s="17">
        <v>0.33333333333333315</v>
      </c>
      <c r="T769" s="17">
        <v>0.44699557819130586</v>
      </c>
      <c r="U769" s="17">
        <v>0.18721997000748555</v>
      </c>
      <c r="V769" s="17">
        <v>0</v>
      </c>
      <c r="W769" s="17">
        <v>38.197911940937139</v>
      </c>
      <c r="X769" s="17">
        <v>1.6146157147913536</v>
      </c>
      <c r="Y769" s="17">
        <v>-0.999999999999999</v>
      </c>
      <c r="Z769" s="17">
        <v>-0.999999999999999</v>
      </c>
      <c r="AA769" s="17">
        <v>62.57610841359314</v>
      </c>
      <c r="AB769" s="17">
        <v>7.9075211994951752E-2</v>
      </c>
      <c r="AC769" s="17">
        <v>6.6226634301313453E-2</v>
      </c>
      <c r="AD769" s="17">
        <v>0.34460727185262818</v>
      </c>
      <c r="AE769" s="17">
        <v>24.495455907444683</v>
      </c>
      <c r="AF769" s="17">
        <v>0.4</v>
      </c>
      <c r="AG769" s="17">
        <v>-0.999999999999999</v>
      </c>
      <c r="AH769" s="17">
        <v>-0.999999999999999</v>
      </c>
      <c r="AI769" s="17">
        <v>0</v>
      </c>
      <c r="AJ769" s="17">
        <v>0</v>
      </c>
      <c r="AK769" s="17">
        <v>-0.22533259896528143</v>
      </c>
      <c r="AL769" s="17">
        <v>0.57747429329043154</v>
      </c>
      <c r="AM769" s="17">
        <v>-0.34292051775269733</v>
      </c>
      <c r="AN769" s="17">
        <v>-0.22071341379766388</v>
      </c>
      <c r="AO769" s="17">
        <v>-9.6996759386438374</v>
      </c>
      <c r="AP769" s="17">
        <v>-2.6304638784894374</v>
      </c>
      <c r="AQ769" s="17">
        <v>38.953976921458924</v>
      </c>
      <c r="AR769" s="17">
        <v>0.96754888153212437</v>
      </c>
      <c r="AS769" s="17">
        <v>1.6272167978000494</v>
      </c>
      <c r="AT769" s="17">
        <v>-0.999999999999999</v>
      </c>
      <c r="AU769" s="17">
        <v>-0.999999999999999</v>
      </c>
      <c r="AV769" s="17">
        <v>-0.21432536391054927</v>
      </c>
      <c r="AW769" s="17">
        <v>66.756842606601865</v>
      </c>
      <c r="AX769" s="17">
        <v>66.756842606601865</v>
      </c>
      <c r="AY769" s="17">
        <v>0.15700608086785417</v>
      </c>
      <c r="AZ769" s="17">
        <v>15.232339356534446</v>
      </c>
      <c r="BA769" s="22">
        <v>1448.8937081691251</v>
      </c>
      <c r="CU769" t="e">
        <v>#N/A</v>
      </c>
      <c r="CV769" t="e">
        <v>#N/A</v>
      </c>
    </row>
    <row r="770" spans="1:100" x14ac:dyDescent="0.25">
      <c r="A770">
        <v>2191</v>
      </c>
      <c r="B770" t="s">
        <v>1186</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1374.976933830301</v>
      </c>
      <c r="CU770" t="e">
        <v>#N/A</v>
      </c>
      <c r="CV770" t="e">
        <v>#N/A</v>
      </c>
    </row>
    <row r="771" spans="1:100" x14ac:dyDescent="0.25">
      <c r="A771">
        <v>2194</v>
      </c>
      <c r="B771" t="s">
        <v>1187</v>
      </c>
      <c r="C771" s="22">
        <v>3</v>
      </c>
      <c r="D771" s="17">
        <v>5.3857212198515585</v>
      </c>
      <c r="E771" s="17">
        <v>-0.15347650639724092</v>
      </c>
      <c r="F771" s="17">
        <v>1.1848817632614197</v>
      </c>
      <c r="G771" s="17">
        <v>1.1277201026839632</v>
      </c>
      <c r="H771" s="17">
        <v>0.36656806929022367</v>
      </c>
      <c r="I771" s="17">
        <v>0</v>
      </c>
      <c r="J771" s="17">
        <v>21.994084157413422</v>
      </c>
      <c r="K771" s="17">
        <v>0.36656806929022367</v>
      </c>
      <c r="L771" s="17">
        <v>-0.99999999999999967</v>
      </c>
      <c r="M771" s="17">
        <v>-0.99999999999999967</v>
      </c>
      <c r="N771" s="17">
        <v>7.3313613858044722</v>
      </c>
      <c r="O771" s="17">
        <v>28.507525479948928</v>
      </c>
      <c r="P771" s="17">
        <v>-0.33956000380797591</v>
      </c>
      <c r="Q771" s="17">
        <v>2.1804069753543929</v>
      </c>
      <c r="R771" s="17">
        <v>0.35321663557937383</v>
      </c>
      <c r="S771" s="17">
        <v>0.33333333333333315</v>
      </c>
      <c r="T771" s="17">
        <v>0.33333333333333315</v>
      </c>
      <c r="U771" s="17">
        <v>0.26253017629069264</v>
      </c>
      <c r="V771" s="17">
        <v>0.18974678095994768</v>
      </c>
      <c r="W771" s="17">
        <v>30.095022185083298</v>
      </c>
      <c r="X771" s="17">
        <v>2.4886999882988996</v>
      </c>
      <c r="Y771" s="17">
        <v>-0.99999999999999967</v>
      </c>
      <c r="Z771" s="17">
        <v>-0.99999999999999967</v>
      </c>
      <c r="AA771" s="17">
        <v>80.461310200704148</v>
      </c>
      <c r="AB771" s="17">
        <v>0.45390628070013361</v>
      </c>
      <c r="AC771" s="17">
        <v>0.24855777925679126</v>
      </c>
      <c r="AD771" s="17">
        <v>0.29779736764390297</v>
      </c>
      <c r="AE771" s="17">
        <v>50.013071380041403</v>
      </c>
      <c r="AF771" s="17">
        <v>0.7857142857142857</v>
      </c>
      <c r="AG771" s="17">
        <v>-0.99999999999999967</v>
      </c>
      <c r="AH771" s="17">
        <v>-0.99999999999999967</v>
      </c>
      <c r="AI771" s="17">
        <v>-3.4446417793122908E-2</v>
      </c>
      <c r="AJ771" s="17">
        <v>0.18974678095994768</v>
      </c>
      <c r="AK771" s="17">
        <v>6.8833972275419958E-2</v>
      </c>
      <c r="AL771" s="17">
        <v>9.0299803597390871E-2</v>
      </c>
      <c r="AM771" s="17">
        <v>-4.1428176952243059E-2</v>
      </c>
      <c r="AN771" s="17">
        <v>-0.11152846179004186</v>
      </c>
      <c r="AO771" s="17">
        <v>-0.69153456242897571</v>
      </c>
      <c r="AP771" s="17">
        <v>-2.3367125267640914</v>
      </c>
      <c r="AQ771" s="17">
        <v>52.089106342496734</v>
      </c>
      <c r="AR771" s="17">
        <v>1.118943623917307</v>
      </c>
      <c r="AS771" s="17">
        <v>2.8552680575891225</v>
      </c>
      <c r="AT771" s="17">
        <v>-0.99999999999999967</v>
      </c>
      <c r="AU771" s="17">
        <v>-0.99999999999999967</v>
      </c>
      <c r="AV771" s="17">
        <v>1.4809367382633398</v>
      </c>
      <c r="AW771" s="17">
        <v>106.63212315388893</v>
      </c>
      <c r="AX771" s="17">
        <v>124.9178728940212</v>
      </c>
      <c r="AY771" s="17">
        <v>0.29919486685867036</v>
      </c>
      <c r="AZ771" s="17">
        <v>4.3226242960360448</v>
      </c>
      <c r="BA771" s="22">
        <v>1526.9789438385412</v>
      </c>
      <c r="CU771" t="e">
        <v>#N/A</v>
      </c>
      <c r="CV771" t="e">
        <v>#N/A</v>
      </c>
    </row>
    <row r="772" spans="1:100" x14ac:dyDescent="0.25">
      <c r="A772">
        <v>2197</v>
      </c>
      <c r="B772" t="s">
        <v>1188</v>
      </c>
      <c r="C772" s="22">
        <v>3</v>
      </c>
      <c r="D772" s="17">
        <v>5.253430611002968</v>
      </c>
      <c r="E772" s="17">
        <v>0</v>
      </c>
      <c r="F772" s="17">
        <v>-0.18588163094430724</v>
      </c>
      <c r="G772" s="17">
        <v>-0.18588163094430724</v>
      </c>
      <c r="H772" s="17">
        <v>0.50316062088869429</v>
      </c>
      <c r="I772" s="17">
        <v>-2.0284057310752938E-2</v>
      </c>
      <c r="J772" s="17">
        <v>28.972593814676483</v>
      </c>
      <c r="K772" s="17">
        <v>0.48287656357794123</v>
      </c>
      <c r="L772" s="17">
        <v>-1.0000000000000004</v>
      </c>
      <c r="M772" s="17">
        <v>-1.0000000000000004</v>
      </c>
      <c r="N772" s="17">
        <v>9.6575312715588275</v>
      </c>
      <c r="O772" s="17">
        <v>34.040142794735146</v>
      </c>
      <c r="P772" s="17">
        <v>-1.3477101512822422E-2</v>
      </c>
      <c r="Q772" s="17">
        <v>2.6336887463725729</v>
      </c>
      <c r="R772" s="17">
        <v>0.86056482531577949</v>
      </c>
      <c r="S772" s="17">
        <v>0.33333333333333337</v>
      </c>
      <c r="T772" s="17">
        <v>0.33333333333333337</v>
      </c>
      <c r="U772" s="17">
        <v>0.34386130134882376</v>
      </c>
      <c r="V772" s="17">
        <v>-0.1749409685748525</v>
      </c>
      <c r="W772" s="17">
        <v>14.10841743450788</v>
      </c>
      <c r="X772" s="17">
        <v>0.50958949703490608</v>
      </c>
      <c r="Y772" s="17">
        <v>-1.0000000000000004</v>
      </c>
      <c r="Z772" s="17">
        <v>-1.0000000000000004</v>
      </c>
      <c r="AA772" s="17">
        <v>46.742563789714424</v>
      </c>
      <c r="AB772" s="17">
        <v>4.7397137257925132E-2</v>
      </c>
      <c r="AC772" s="17">
        <v>0.27591100712699684</v>
      </c>
      <c r="AD772" s="17">
        <v>0.31216348621289314</v>
      </c>
      <c r="AE772" s="17">
        <v>31.773581529890759</v>
      </c>
      <c r="AF772" s="17">
        <v>0.75</v>
      </c>
      <c r="AG772" s="17">
        <v>-1.0000000000000004</v>
      </c>
      <c r="AH772" s="17">
        <v>-1.0000000000000004</v>
      </c>
      <c r="AI772" s="17">
        <v>0</v>
      </c>
      <c r="AJ772" s="17">
        <v>-0.1749409685748525</v>
      </c>
      <c r="AK772" s="17">
        <v>0.25761198016918474</v>
      </c>
      <c r="AL772" s="17">
        <v>0.29988956292824664</v>
      </c>
      <c r="AM772" s="17">
        <v>5.3461255865261466E-2</v>
      </c>
      <c r="AN772" s="17">
        <v>-5.399555857622456E-3</v>
      </c>
      <c r="AO772" s="17">
        <v>2.6245912974774606</v>
      </c>
      <c r="AP772" s="17">
        <v>1.3644589182006717</v>
      </c>
      <c r="AQ772" s="17">
        <v>43.081011249184357</v>
      </c>
      <c r="AR772" s="17">
        <v>0.83558699944063852</v>
      </c>
      <c r="AS772" s="17">
        <v>0.99246606061284737</v>
      </c>
      <c r="AT772" s="17">
        <v>-1.0000000000000004</v>
      </c>
      <c r="AU772" s="17">
        <v>-1.0000000000000004</v>
      </c>
      <c r="AV772" s="17">
        <v>0.67468319437147239</v>
      </c>
      <c r="AW772" s="17">
        <v>82.147165502650225</v>
      </c>
      <c r="AX772" s="17">
        <v>64.653068645164993</v>
      </c>
      <c r="AY772" s="17">
        <v>-1.0958788283124535E-2</v>
      </c>
      <c r="AZ772" s="17">
        <v>-25.969795849136769</v>
      </c>
      <c r="BA772" s="22">
        <v>1475.0351684081636</v>
      </c>
      <c r="CU772" t="e">
        <v>#N/A</v>
      </c>
      <c r="CV772" t="e">
        <v>#N/A</v>
      </c>
    </row>
    <row r="773" spans="1:100" x14ac:dyDescent="0.25">
      <c r="A773">
        <v>2198</v>
      </c>
      <c r="B773" t="s">
        <v>863</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1407.6545168694856</v>
      </c>
      <c r="CU773" t="e">
        <v>#N/A</v>
      </c>
      <c r="CV773" t="e">
        <v>#N/A</v>
      </c>
    </row>
    <row r="774" spans="1:100" x14ac:dyDescent="0.25">
      <c r="A774">
        <v>2199</v>
      </c>
      <c r="B774" t="s">
        <v>1189</v>
      </c>
      <c r="C774" s="22">
        <v>3</v>
      </c>
      <c r="D774" s="17">
        <v>4.4832117402279419</v>
      </c>
      <c r="E774" s="17">
        <v>-0.61940723841246148</v>
      </c>
      <c r="F774" s="17">
        <v>-8.5153978725444696E-2</v>
      </c>
      <c r="G774" s="17">
        <v>-0.25023492847908524</v>
      </c>
      <c r="H774" s="17">
        <v>0.28965485251200157</v>
      </c>
      <c r="I774" s="17">
        <v>7.1419971225936008E-3</v>
      </c>
      <c r="J774" s="17">
        <v>17.807810978075697</v>
      </c>
      <c r="K774" s="17">
        <v>0.29679684963459518</v>
      </c>
      <c r="L774" s="17">
        <v>-0.99999999999999856</v>
      </c>
      <c r="M774" s="17">
        <v>-0.99999999999999856</v>
      </c>
      <c r="N774" s="17">
        <v>5.9359369926919063</v>
      </c>
      <c r="O774" s="17">
        <v>22.040787789824567</v>
      </c>
      <c r="P774" s="17">
        <v>-0.20681689693951616</v>
      </c>
      <c r="Q774" s="17">
        <v>5.5108085147349266E-2</v>
      </c>
      <c r="R774" s="17">
        <v>-3.4935512134755264E-2</v>
      </c>
      <c r="S774" s="17">
        <v>0.33333333333333315</v>
      </c>
      <c r="T774" s="17">
        <v>0.33333333333333315</v>
      </c>
      <c r="U774" s="17">
        <v>0.39759211635661673</v>
      </c>
      <c r="V774" s="17">
        <v>-3.0006498616617482E-3</v>
      </c>
      <c r="W774" s="17">
        <v>30.578451341081035</v>
      </c>
      <c r="X774" s="17">
        <v>1.9422343832885685</v>
      </c>
      <c r="Y774" s="17">
        <v>-0.99999999999999856</v>
      </c>
      <c r="Z774" s="17">
        <v>-0.99999999999999856</v>
      </c>
      <c r="AA774" s="17">
        <v>75.929487885087667</v>
      </c>
      <c r="AB774" s="17">
        <v>0.13793533144740125</v>
      </c>
      <c r="AC774" s="17">
        <v>0.47682854599855795</v>
      </c>
      <c r="AD774" s="17">
        <v>0.29295556367686898</v>
      </c>
      <c r="AE774" s="17">
        <v>45.385972056141391</v>
      </c>
      <c r="AF774" s="17">
        <v>1</v>
      </c>
      <c r="AG774" s="17">
        <v>-0.99999999999999856</v>
      </c>
      <c r="AH774" s="17">
        <v>-0.99999999999999856</v>
      </c>
      <c r="AI774" s="17">
        <v>1.2742924170833381E-2</v>
      </c>
      <c r="AJ774" s="17">
        <v>-3.0006498616617482E-3</v>
      </c>
      <c r="AK774" s="17">
        <v>3.2455057661379925E-2</v>
      </c>
      <c r="AL774" s="17">
        <v>0.201670040667803</v>
      </c>
      <c r="AM774" s="17">
        <v>1.7352298024676881E-2</v>
      </c>
      <c r="AN774" s="17">
        <v>-7.2875850535991049E-2</v>
      </c>
      <c r="AO774" s="17">
        <v>0.59608273892382146</v>
      </c>
      <c r="AP774" s="17">
        <v>-0.81354606006076124</v>
      </c>
      <c r="AQ774" s="17">
        <v>48.3862623191567</v>
      </c>
      <c r="AR774" s="17">
        <v>1.0612581331616207</v>
      </c>
      <c r="AS774" s="17">
        <v>2.2390312329231628</v>
      </c>
      <c r="AT774" s="17">
        <v>-0.99999999999999856</v>
      </c>
      <c r="AU774" s="17">
        <v>-0.99999999999999856</v>
      </c>
      <c r="AV774" s="17">
        <v>-0.28517044061384061</v>
      </c>
      <c r="AW774" s="17">
        <v>97.156729614851528</v>
      </c>
      <c r="AX774" s="17">
        <v>97.111523112102034</v>
      </c>
      <c r="AY774" s="17">
        <v>1.8940197588420533E-2</v>
      </c>
      <c r="AZ774" s="17">
        <v>-23.638343117015907</v>
      </c>
      <c r="BA774" s="22">
        <v>1509.2010733150103</v>
      </c>
      <c r="CU774" t="e">
        <v>#N/A</v>
      </c>
      <c r="CV774" t="e">
        <v>#N/A</v>
      </c>
    </row>
    <row r="775" spans="1:100" x14ac:dyDescent="0.25">
      <c r="A775">
        <v>2200</v>
      </c>
      <c r="B775" t="s">
        <v>1190</v>
      </c>
      <c r="C775" s="22">
        <v>3</v>
      </c>
      <c r="D775" s="17">
        <v>4.6381772712057892</v>
      </c>
      <c r="E775" s="17">
        <v>0.39560586347754018</v>
      </c>
      <c r="F775" s="17">
        <v>7.5705908000832406E-2</v>
      </c>
      <c r="G775" s="17">
        <v>0.1500582557389909</v>
      </c>
      <c r="H775" s="17">
        <v>0.33714653117278298</v>
      </c>
      <c r="I775" s="17">
        <v>-2.4151581682119904E-2</v>
      </c>
      <c r="J775" s="17">
        <v>18.77969696943979</v>
      </c>
      <c r="K775" s="17">
        <v>0.31299494949066314</v>
      </c>
      <c r="L775" s="17">
        <v>-1.000000000000004</v>
      </c>
      <c r="M775" s="17">
        <v>-1.000000000000004</v>
      </c>
      <c r="N775" s="17">
        <v>6.2598989898132604</v>
      </c>
      <c r="O775" s="17">
        <v>23.567932496384564</v>
      </c>
      <c r="P775" s="17">
        <v>-0.10230505751324939</v>
      </c>
      <c r="Q775" s="17">
        <v>4.3015504719362259</v>
      </c>
      <c r="R775" s="17">
        <v>1.4248423426761527</v>
      </c>
      <c r="S775" s="17">
        <v>0.33333333333333454</v>
      </c>
      <c r="T775" s="17">
        <v>0.34753015048966823</v>
      </c>
      <c r="U775" s="17">
        <v>0.36499456526213153</v>
      </c>
      <c r="V775" s="17">
        <v>0.42283138097645434</v>
      </c>
      <c r="W775" s="17">
        <v>46.227779222837022</v>
      </c>
      <c r="X775" s="17">
        <v>4.3790318983959233</v>
      </c>
      <c r="Y775" s="17">
        <v>-1.000000000000004</v>
      </c>
      <c r="Z775" s="17">
        <v>-1.000000000000004</v>
      </c>
      <c r="AA775" s="17">
        <v>93.277840139876702</v>
      </c>
      <c r="AB775" s="17">
        <v>0.15339492735201676</v>
      </c>
      <c r="AC775" s="17">
        <v>0.34275684169633086</v>
      </c>
      <c r="AD775" s="17">
        <v>0.41635260243892258</v>
      </c>
      <c r="AE775" s="17">
        <v>45.625218574363487</v>
      </c>
      <c r="AF775" s="17">
        <v>0.94117647058823528</v>
      </c>
      <c r="AG775" s="17">
        <v>-1.000000000000004</v>
      </c>
      <c r="AH775" s="17">
        <v>-1.000000000000004</v>
      </c>
      <c r="AI775" s="17">
        <v>0.11941952981011464</v>
      </c>
      <c r="AJ775" s="17">
        <v>0.42283138097645434</v>
      </c>
      <c r="AK775" s="17">
        <v>-1.3998828017286233E-2</v>
      </c>
      <c r="AL775" s="17">
        <v>3.0835783884078163E-2</v>
      </c>
      <c r="AM775" s="17">
        <v>0.16344371338977376</v>
      </c>
      <c r="AN775" s="17">
        <v>-3.4814814840586773E-2</v>
      </c>
      <c r="AO775" s="17">
        <v>4.0160986946579156</v>
      </c>
      <c r="AP775" s="17">
        <v>-0.71619145159427888</v>
      </c>
      <c r="AQ775" s="17">
        <v>65.007476192276783</v>
      </c>
      <c r="AR775" s="17">
        <v>1.4686894300615885</v>
      </c>
      <c r="AS775" s="17">
        <v>4.6920268478865843</v>
      </c>
      <c r="AT775" s="17">
        <v>-1.000000000000004</v>
      </c>
      <c r="AU775" s="17">
        <v>-1.000000000000004</v>
      </c>
      <c r="AV775" s="17">
        <v>1.574900598415145</v>
      </c>
      <c r="AW775" s="17">
        <v>116.12958118466695</v>
      </c>
      <c r="AX775" s="17">
        <v>160.80110987851478</v>
      </c>
      <c r="AY775" s="17">
        <v>0.24374090983653715</v>
      </c>
      <c r="AZ775" s="17">
        <v>27.937759809782197</v>
      </c>
      <c r="BA775" s="22">
        <v>1547.4895125577943</v>
      </c>
      <c r="CU775" t="e">
        <v>#N/A</v>
      </c>
      <c r="CV775" t="e">
        <v>#N/A</v>
      </c>
    </row>
    <row r="776" spans="1:100" x14ac:dyDescent="0.25">
      <c r="A776">
        <v>2202</v>
      </c>
      <c r="B776" t="s">
        <v>1191</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668</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1192</v>
      </c>
      <c r="C778" s="22">
        <v>3</v>
      </c>
      <c r="D778" s="17">
        <v>4.6961197837891744</v>
      </c>
      <c r="E778" s="17">
        <v>0</v>
      </c>
      <c r="F778" s="17">
        <v>2.3106569470987662E-2</v>
      </c>
      <c r="G778" s="17">
        <v>2.3106569470987662E-2</v>
      </c>
      <c r="H778" s="17">
        <v>0.11284664011760479</v>
      </c>
      <c r="I778" s="17">
        <v>0</v>
      </c>
      <c r="J778" s="17">
        <v>6.7707984070562865</v>
      </c>
      <c r="K778" s="17">
        <v>0.11284664011760479</v>
      </c>
      <c r="L778" s="17">
        <v>-0.99999999999999956</v>
      </c>
      <c r="M778" s="17">
        <v>-0.99999999999999956</v>
      </c>
      <c r="N778" s="17">
        <v>2.2569328023520954</v>
      </c>
      <c r="O778" s="17">
        <v>11.490024760316446</v>
      </c>
      <c r="P778" s="17">
        <v>1.7063664144924353</v>
      </c>
      <c r="Q778" s="17">
        <v>0.83237900984872892</v>
      </c>
      <c r="R778" s="17">
        <v>0.44909194343522219</v>
      </c>
      <c r="S778" s="17">
        <v>0.33179810409066357</v>
      </c>
      <c r="T778" s="17">
        <v>0.23156499234493108</v>
      </c>
      <c r="U778" s="17">
        <v>0.21019880356417311</v>
      </c>
      <c r="V778" s="17">
        <v>1.2939781233817591E-2</v>
      </c>
      <c r="W778" s="17">
        <v>26.946201644639221</v>
      </c>
      <c r="X778" s="17">
        <v>1.2671820169891861</v>
      </c>
      <c r="Y778" s="17">
        <v>-0.99999999999999956</v>
      </c>
      <c r="Z778" s="17">
        <v>-0.99999999999999956</v>
      </c>
      <c r="AA778" s="17">
        <v>44.141541046653849</v>
      </c>
      <c r="AB778" s="17">
        <v>5.423942570089843E-2</v>
      </c>
      <c r="AC778" s="17">
        <v>0.2095798421427737</v>
      </c>
      <c r="AD778" s="17">
        <v>7.1105681327915921E-2</v>
      </c>
      <c r="AE778" s="17">
        <v>16.746247458579415</v>
      </c>
      <c r="AF778" s="17">
        <v>0.75</v>
      </c>
      <c r="AG778" s="17">
        <v>-0.99999999999999956</v>
      </c>
      <c r="AH778" s="17">
        <v>-0.99999999999999956</v>
      </c>
      <c r="AI778" s="17">
        <v>0</v>
      </c>
      <c r="AJ778" s="17">
        <v>1.2939781233817591E-2</v>
      </c>
      <c r="AK778" s="17">
        <v>5.2865352361879531E-3</v>
      </c>
      <c r="AL778" s="17">
        <v>0.1795483995287076</v>
      </c>
      <c r="AM778" s="17">
        <v>0.41365891019679335</v>
      </c>
      <c r="AN778" s="17">
        <v>0.13288565829040336</v>
      </c>
      <c r="AO778" s="17">
        <v>10.367905431100771</v>
      </c>
      <c r="AP778" s="17">
        <v>4.2198834549036235</v>
      </c>
      <c r="AQ778" s="17">
        <v>33.717000051695486</v>
      </c>
      <c r="AR778" s="17">
        <v>0.78650168123358488</v>
      </c>
      <c r="AS778" s="17">
        <v>1.3800286571067892</v>
      </c>
      <c r="AT778" s="17">
        <v>-0.99999999999999956</v>
      </c>
      <c r="AU778" s="17">
        <v>-0.99999999999999956</v>
      </c>
      <c r="AV778" s="17">
        <v>0.4721985129062099</v>
      </c>
      <c r="AW778" s="17">
        <v>59.851449261873881</v>
      </c>
      <c r="AX778" s="17">
        <v>61.145427385255644</v>
      </c>
      <c r="AY778" s="17">
        <v>0.1930789136381677</v>
      </c>
      <c r="AZ778" s="17">
        <v>-5.7165980663665552</v>
      </c>
      <c r="BA778" s="22">
        <v>1436.0048471383548</v>
      </c>
      <c r="CU778" t="e">
        <v>#N/A</v>
      </c>
      <c r="CV778" t="e">
        <v>#N/A</v>
      </c>
    </row>
    <row r="779" spans="1:100" x14ac:dyDescent="0.25">
      <c r="A779">
        <v>2212</v>
      </c>
      <c r="B779" t="s">
        <v>1193</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1522.5054524887676</v>
      </c>
      <c r="CU779" t="e">
        <v>#N/A</v>
      </c>
      <c r="CV779" t="e">
        <v>#N/A</v>
      </c>
    </row>
    <row r="780" spans="1:100" x14ac:dyDescent="0.25">
      <c r="A780">
        <v>2220</v>
      </c>
      <c r="B780" t="s">
        <v>1194</v>
      </c>
      <c r="C780" s="22">
        <v>3</v>
      </c>
      <c r="D780" s="17">
        <v>3.3899864502540678</v>
      </c>
      <c r="E780" s="17">
        <v>-0.62248089198405587</v>
      </c>
      <c r="F780" s="17">
        <v>4.1533150102525624</v>
      </c>
      <c r="G780" s="17">
        <v>3.9769534547696987</v>
      </c>
      <c r="H780" s="17">
        <v>-0.12516476366720683</v>
      </c>
      <c r="I780" s="17">
        <v>0</v>
      </c>
      <c r="J780" s="17">
        <v>-7.5098858200324035</v>
      </c>
      <c r="K780" s="17">
        <v>-0.12516476366720683</v>
      </c>
      <c r="L780" s="17">
        <v>-1.0000000000000013</v>
      </c>
      <c r="M780" s="17">
        <v>-1.0000000000000013</v>
      </c>
      <c r="N780" s="17">
        <v>-2.5032952733441363</v>
      </c>
      <c r="O780" s="17">
        <v>-0.14294591500864029</v>
      </c>
      <c r="P780" s="17">
        <v>-1.0543768498644219</v>
      </c>
      <c r="Q780" s="17">
        <v>4.8645321054408601</v>
      </c>
      <c r="R780" s="17">
        <v>1.3308654656590673</v>
      </c>
      <c r="S780" s="17">
        <v>0.33333333333333381</v>
      </c>
      <c r="T780" s="17">
        <v>0.37311489286730176</v>
      </c>
      <c r="U780" s="17">
        <v>0.15654349658280295</v>
      </c>
      <c r="V780" s="17">
        <v>-2.9285222546758978E-2</v>
      </c>
      <c r="W780" s="17">
        <v>38.354850556155441</v>
      </c>
      <c r="X780" s="17">
        <v>1.3218572004524685</v>
      </c>
      <c r="Y780" s="17">
        <v>-1.0000000000000013</v>
      </c>
      <c r="Z780" s="17">
        <v>-1.0000000000000013</v>
      </c>
      <c r="AA780" s="17">
        <v>51.401739662947392</v>
      </c>
      <c r="AB780" s="17">
        <v>-0.16586078682284594</v>
      </c>
      <c r="AC780" s="17">
        <v>0.30158249447465374</v>
      </c>
      <c r="AD780" s="17">
        <v>9.859876517084995E-2</v>
      </c>
      <c r="AE780" s="17">
        <v>11.716023641132884</v>
      </c>
      <c r="AF780" s="17">
        <v>0.4</v>
      </c>
      <c r="AG780" s="17">
        <v>-1.0000000000000013</v>
      </c>
      <c r="AH780" s="17">
        <v>-1.0000000000000013</v>
      </c>
      <c r="AI780" s="17">
        <v>0</v>
      </c>
      <c r="AJ780" s="17">
        <v>-2.9285222546758978E-2</v>
      </c>
      <c r="AK780" s="17">
        <v>0.20933754133330179</v>
      </c>
      <c r="AL780" s="17">
        <v>0.27921859474699146</v>
      </c>
      <c r="AM780" s="17">
        <v>-4.2184009622954738E-2</v>
      </c>
      <c r="AN780" s="17">
        <v>0.36400996509787004</v>
      </c>
      <c r="AO780" s="17">
        <v>-7.9125339073612966E-3</v>
      </c>
      <c r="AP780" s="17">
        <v>10.4963421011817</v>
      </c>
      <c r="AQ780" s="17">
        <v>30.844964736123039</v>
      </c>
      <c r="AR780" s="17">
        <v>0.83370650023667936</v>
      </c>
      <c r="AS780" s="17">
        <v>1.1966924367852618</v>
      </c>
      <c r="AT780" s="17">
        <v>-1.0000000000000013</v>
      </c>
      <c r="AU780" s="17">
        <v>-1.0000000000000013</v>
      </c>
      <c r="AV780" s="17">
        <v>5.3078189204287627</v>
      </c>
      <c r="AW780" s="17">
        <v>61.755135849120499</v>
      </c>
      <c r="AX780" s="17">
        <v>58.826613594444588</v>
      </c>
      <c r="AY780" s="17">
        <v>7.0134971377474403E-2</v>
      </c>
      <c r="AZ780" s="17">
        <v>-6.3640449789825109</v>
      </c>
      <c r="BA780" s="22">
        <v>1425.833856364206</v>
      </c>
      <c r="CU780" t="e">
        <v>#N/A</v>
      </c>
      <c r="CV780" t="e">
        <v>#N/A</v>
      </c>
    </row>
    <row r="781" spans="1:100" x14ac:dyDescent="0.25">
      <c r="A781">
        <v>2221</v>
      </c>
      <c r="B781" t="s">
        <v>1195</v>
      </c>
      <c r="C781" s="22">
        <v>3</v>
      </c>
      <c r="D781" s="17">
        <v>5.5569459182234242</v>
      </c>
      <c r="E781" s="17">
        <v>-6.7970565031217831E-3</v>
      </c>
      <c r="F781" s="17">
        <v>-0.23338377476976491</v>
      </c>
      <c r="G781" s="17">
        <v>-0.23338377476976491</v>
      </c>
      <c r="H781" s="17">
        <v>0.36264105847979167</v>
      </c>
      <c r="I781" s="17">
        <v>6.6274154373111875E-3</v>
      </c>
      <c r="J781" s="17">
        <v>22.156108435026187</v>
      </c>
      <c r="K781" s="17">
        <v>0.36926847391710294</v>
      </c>
      <c r="L781" s="17">
        <v>-1</v>
      </c>
      <c r="M781" s="17">
        <v>-1</v>
      </c>
      <c r="N781" s="17">
        <v>7.3853694783420583</v>
      </c>
      <c r="O781" s="17">
        <v>27.479670578479826</v>
      </c>
      <c r="P781" s="17">
        <v>-2.2413928365194097E-2</v>
      </c>
      <c r="Q781" s="17">
        <v>2.9466439562671454</v>
      </c>
      <c r="R781" s="17">
        <v>0.95155583055648618</v>
      </c>
      <c r="S781" s="17">
        <v>0.33333333333333348</v>
      </c>
      <c r="T781" s="17">
        <v>0.33333333333333348</v>
      </c>
      <c r="U781" s="17">
        <v>0.39637088717423991</v>
      </c>
      <c r="V781" s="17">
        <v>0.21683135868471134</v>
      </c>
      <c r="W781" s="17">
        <v>36.424017544340636</v>
      </c>
      <c r="X781" s="17">
        <v>3.1838698935547929</v>
      </c>
      <c r="Y781" s="17">
        <v>-1</v>
      </c>
      <c r="Z781" s="17">
        <v>-1</v>
      </c>
      <c r="AA781" s="17">
        <v>45.024449893601357</v>
      </c>
      <c r="AB781" s="17">
        <v>7.9088257910889886E-2</v>
      </c>
      <c r="AC781" s="17">
        <v>2.5833764105089793E-2</v>
      </c>
      <c r="AD781" s="17">
        <v>4.8055508358105514E-2</v>
      </c>
      <c r="AE781" s="17">
        <v>7.6488765187042569</v>
      </c>
      <c r="AF781" s="17">
        <v>0.6</v>
      </c>
      <c r="AG781" s="17">
        <v>-1</v>
      </c>
      <c r="AH781" s="17">
        <v>-1</v>
      </c>
      <c r="AI781" s="17">
        <v>1.0745169503934922E-2</v>
      </c>
      <c r="AJ781" s="17">
        <v>0.21683135868471134</v>
      </c>
      <c r="AK781" s="17">
        <v>0.48204888247751365</v>
      </c>
      <c r="AL781" s="17">
        <v>0.16187250936047895</v>
      </c>
      <c r="AM781" s="17">
        <v>-0.21843306732454895</v>
      </c>
      <c r="AN781" s="17">
        <v>-0.13192532197311302</v>
      </c>
      <c r="AO781" s="17">
        <v>-3.050582270726157</v>
      </c>
      <c r="AP781" s="17">
        <v>-2.4887705025254303</v>
      </c>
      <c r="AQ781" s="17">
        <v>58.580125979366763</v>
      </c>
      <c r="AR781" s="17">
        <v>1.2798689125256182</v>
      </c>
      <c r="AS781" s="17">
        <v>3.5531383674718953</v>
      </c>
      <c r="AT781" s="17">
        <v>-1</v>
      </c>
      <c r="AU781" s="17">
        <v>-1</v>
      </c>
      <c r="AV781" s="17">
        <v>0.71817205578672116</v>
      </c>
      <c r="AW781" s="17">
        <v>70.015349969555814</v>
      </c>
      <c r="AX781" s="17">
        <v>91.913389228105615</v>
      </c>
      <c r="AY781" s="17">
        <v>6.0101846390603328E-2</v>
      </c>
      <c r="AZ781" s="17">
        <v>-21.171006771214564</v>
      </c>
      <c r="BA781" s="22">
        <v>1401.6053203048891</v>
      </c>
      <c r="CU781" t="e">
        <v>#N/A</v>
      </c>
      <c r="CV781" t="e">
        <v>#N/A</v>
      </c>
    </row>
    <row r="782" spans="1:100" x14ac:dyDescent="0.25">
      <c r="A782">
        <v>2224</v>
      </c>
      <c r="B782" t="s">
        <v>1196</v>
      </c>
      <c r="C782" s="22">
        <v>3</v>
      </c>
      <c r="D782" s="17">
        <v>5.0092012040844063</v>
      </c>
      <c r="E782" s="17">
        <v>-9.4674379470285203E-2</v>
      </c>
      <c r="F782" s="17">
        <v>-6.15324726050437E-2</v>
      </c>
      <c r="G782" s="17">
        <v>-8.5201067472614925E-2</v>
      </c>
      <c r="H782" s="17">
        <v>0.25297783243581673</v>
      </c>
      <c r="I782" s="17">
        <v>0</v>
      </c>
      <c r="J782" s="17">
        <v>15.178669946149</v>
      </c>
      <c r="K782" s="17">
        <v>0.25297783243581673</v>
      </c>
      <c r="L782" s="17">
        <v>-0.99999999999999956</v>
      </c>
      <c r="M782" s="17">
        <v>-0.99999999999999956</v>
      </c>
      <c r="N782" s="17">
        <v>5.0595566487163381</v>
      </c>
      <c r="O782" s="17">
        <v>20.102670082760774</v>
      </c>
      <c r="P782" s="17">
        <v>-0.26076156143979023</v>
      </c>
      <c r="Q782" s="17">
        <v>-0.21895103448033676</v>
      </c>
      <c r="R782" s="17">
        <v>-0.15095627959156929</v>
      </c>
      <c r="S782" s="17">
        <v>0.33333333333333304</v>
      </c>
      <c r="T782" s="17">
        <v>0.34951428913648491</v>
      </c>
      <c r="U782" s="17">
        <v>0.16648670695702239</v>
      </c>
      <c r="V782" s="17">
        <v>-6.4273389483359977E-3</v>
      </c>
      <c r="W782" s="17">
        <v>23.597166321707487</v>
      </c>
      <c r="X782" s="17">
        <v>1.0659927209801918</v>
      </c>
      <c r="Y782" s="17">
        <v>-0.99999999999999956</v>
      </c>
      <c r="Z782" s="17">
        <v>-0.99999999999999956</v>
      </c>
      <c r="AA782" s="17">
        <v>40.3652425728664</v>
      </c>
      <c r="AB782" s="17">
        <v>9.1983365082242238E-2</v>
      </c>
      <c r="AC782" s="17">
        <v>0.34136400936881639</v>
      </c>
      <c r="AD782" s="17">
        <v>-9.4966723836049038E-2</v>
      </c>
      <c r="AE782" s="17">
        <v>16.919032530750478</v>
      </c>
      <c r="AF782" s="17">
        <v>0.25</v>
      </c>
      <c r="AG782" s="17">
        <v>-0.99999999999999956</v>
      </c>
      <c r="AH782" s="17">
        <v>-0.99999999999999956</v>
      </c>
      <c r="AI782" s="17">
        <v>0</v>
      </c>
      <c r="AJ782" s="17">
        <v>-6.4273389483359977E-3</v>
      </c>
      <c r="AK782" s="17">
        <v>0.35001304543929951</v>
      </c>
      <c r="AL782" s="17">
        <v>-0.12742367856722289</v>
      </c>
      <c r="AM782" s="17">
        <v>-5.9088632659288536E-2</v>
      </c>
      <c r="AN782" s="17">
        <v>-0.10534776011050775</v>
      </c>
      <c r="AO782" s="17">
        <v>0.27284941071428326</v>
      </c>
      <c r="AP782" s="17">
        <v>-3.2708123955988091</v>
      </c>
      <c r="AQ782" s="17">
        <v>38.775836267856491</v>
      </c>
      <c r="AR782" s="17">
        <v>0.84290699047850393</v>
      </c>
      <c r="AS782" s="17">
        <v>1.3189705534160072</v>
      </c>
      <c r="AT782" s="17">
        <v>-0.99999999999999956</v>
      </c>
      <c r="AU782" s="17">
        <v>-0.99999999999999956</v>
      </c>
      <c r="AV782" s="17">
        <v>-0.23615734706418431</v>
      </c>
      <c r="AW782" s="17">
        <v>57.197100260028385</v>
      </c>
      <c r="AX782" s="17">
        <v>56.554366365194767</v>
      </c>
      <c r="AY782" s="17">
        <v>-3.3425427026430317E-2</v>
      </c>
      <c r="AZ782" s="17">
        <v>-23.211728234675491</v>
      </c>
      <c r="BA782" s="22">
        <v>1353.4854300434995</v>
      </c>
      <c r="CU782" t="e">
        <v>#N/A</v>
      </c>
      <c r="CV782" t="e">
        <v>#N/A</v>
      </c>
    </row>
    <row r="783" spans="1:100" x14ac:dyDescent="0.25">
      <c r="A783">
        <v>2225</v>
      </c>
      <c r="B783" t="s">
        <v>1197</v>
      </c>
      <c r="C783" s="22">
        <v>3</v>
      </c>
      <c r="D783" s="17">
        <v>4.3958502119594574</v>
      </c>
      <c r="E783" s="17">
        <v>0</v>
      </c>
      <c r="F783" s="17">
        <v>-0.20462698583194786</v>
      </c>
      <c r="G783" s="17">
        <v>-0.20462698583194786</v>
      </c>
      <c r="H783" s="17">
        <v>0.10221937137353641</v>
      </c>
      <c r="I783" s="17">
        <v>0</v>
      </c>
      <c r="J783" s="17">
        <v>6.1331622824121856</v>
      </c>
      <c r="K783" s="17">
        <v>0.10221937137353641</v>
      </c>
      <c r="L783" s="17">
        <v>-1.0000000000000027</v>
      </c>
      <c r="M783" s="17">
        <v>-1.0000000000000027</v>
      </c>
      <c r="N783" s="17">
        <v>2.044387427470729</v>
      </c>
      <c r="O783" s="17">
        <v>10.324385508539697</v>
      </c>
      <c r="P783" s="17">
        <v>-0.27541933122989837</v>
      </c>
      <c r="Q783" s="17">
        <v>-0.55441056628262286</v>
      </c>
      <c r="R783" s="17">
        <v>-0.16148687519158189</v>
      </c>
      <c r="S783" s="17">
        <v>0.36054280100407715</v>
      </c>
      <c r="T783" s="17">
        <v>0.25333279611547216</v>
      </c>
      <c r="U783" s="17">
        <v>0.12753790581609403</v>
      </c>
      <c r="V783" s="17">
        <v>7.306043246219752E-3</v>
      </c>
      <c r="W783" s="17">
        <v>25.860006992333066</v>
      </c>
      <c r="X783" s="17">
        <v>0.98564357126984536</v>
      </c>
      <c r="Y783" s="17">
        <v>-1.0000000000000027</v>
      </c>
      <c r="Z783" s="17">
        <v>-1.0000000000000027</v>
      </c>
      <c r="AA783" s="17">
        <v>64.011973971928867</v>
      </c>
      <c r="AB783" s="17">
        <v>0.45570170532023918</v>
      </c>
      <c r="AC783" s="17">
        <v>0.32539655131463074</v>
      </c>
      <c r="AD783" s="17">
        <v>-1.4829179539122571E-2</v>
      </c>
      <c r="AE783" s="17">
        <v>38.313453854787369</v>
      </c>
      <c r="AF783" s="17">
        <v>0.875</v>
      </c>
      <c r="AG783" s="17">
        <v>-1.0000000000000027</v>
      </c>
      <c r="AH783" s="17">
        <v>-1.0000000000000027</v>
      </c>
      <c r="AI783" s="17">
        <v>0</v>
      </c>
      <c r="AJ783" s="17">
        <v>7.306043246219752E-3</v>
      </c>
      <c r="AK783" s="17">
        <v>5.7058480934843891E-2</v>
      </c>
      <c r="AL783" s="17">
        <v>-0.18328772209177036</v>
      </c>
      <c r="AM783" s="17">
        <v>-5.0662724576726201E-2</v>
      </c>
      <c r="AN783" s="17">
        <v>3.7929301660581324E-3</v>
      </c>
      <c r="AO783" s="17">
        <v>-0.98127570974393186</v>
      </c>
      <c r="AP783" s="17">
        <v>-0.82161535630739868</v>
      </c>
      <c r="AQ783" s="17">
        <v>31.993169274745256</v>
      </c>
      <c r="AR783" s="17">
        <v>0.74871954618186265</v>
      </c>
      <c r="AS783" s="17">
        <v>1.0878629426433821</v>
      </c>
      <c r="AT783" s="17">
        <v>-1.0000000000000027</v>
      </c>
      <c r="AU783" s="17">
        <v>-1.0000000000000027</v>
      </c>
      <c r="AV783" s="17">
        <v>-0.36611386102352972</v>
      </c>
      <c r="AW783" s="17">
        <v>73.514744124161098</v>
      </c>
      <c r="AX783" s="17">
        <v>74.245348448783076</v>
      </c>
      <c r="AY783" s="17">
        <v>0.30083969039376551</v>
      </c>
      <c r="AZ783" s="17">
        <v>9.4495320819658222</v>
      </c>
      <c r="BA783" s="22">
        <v>1473.2444858139395</v>
      </c>
      <c r="CU783" t="e">
        <v>#N/A</v>
      </c>
      <c r="CV783" t="e">
        <v>#N/A</v>
      </c>
    </row>
    <row r="784" spans="1:100" x14ac:dyDescent="0.25">
      <c r="A784">
        <v>2227</v>
      </c>
      <c r="B784" t="s">
        <v>1198</v>
      </c>
      <c r="C784" s="22">
        <v>3</v>
      </c>
      <c r="D784" s="17">
        <v>4.0704675671294872</v>
      </c>
      <c r="E784" s="17">
        <v>0</v>
      </c>
      <c r="F784" s="17">
        <v>0.88698666823080496</v>
      </c>
      <c r="G784" s="17">
        <v>0.88698666823080496</v>
      </c>
      <c r="H784" s="17">
        <v>3.2100409800811538E-2</v>
      </c>
      <c r="I784" s="17">
        <v>0</v>
      </c>
      <c r="J784" s="17">
        <v>1.9260245880486924</v>
      </c>
      <c r="K784" s="17">
        <v>3.2100409800811538E-2</v>
      </c>
      <c r="L784" s="17">
        <v>-0.99999999999999845</v>
      </c>
      <c r="M784" s="17">
        <v>-0.99999999999999845</v>
      </c>
      <c r="N784" s="17">
        <v>0.64200819601623005</v>
      </c>
      <c r="O784" s="17">
        <v>6.8834788234089865</v>
      </c>
      <c r="P784" s="17">
        <v>-0.23877945660925548</v>
      </c>
      <c r="Q784" s="17">
        <v>-0.76134634946683566</v>
      </c>
      <c r="R784" s="17">
        <v>-0.24359564739486073</v>
      </c>
      <c r="S784" s="17">
        <v>0.36098146845087037</v>
      </c>
      <c r="T784" s="17">
        <v>0.36317989025126302</v>
      </c>
      <c r="U784" s="17">
        <v>0.2072678485067824</v>
      </c>
      <c r="V784" s="17">
        <v>0.12535412153500747</v>
      </c>
      <c r="W784" s="17">
        <v>40.987316757724443</v>
      </c>
      <c r="X784" s="17">
        <v>2.3031036290564257</v>
      </c>
      <c r="Y784" s="17">
        <v>-0.99999999999999845</v>
      </c>
      <c r="Z784" s="17">
        <v>-0.99999999999999845</v>
      </c>
      <c r="AA784" s="17">
        <v>85.294289258411339</v>
      </c>
      <c r="AB784" s="17">
        <v>0.24748507967567526</v>
      </c>
      <c r="AC784" s="17">
        <v>0.42664956523983766</v>
      </c>
      <c r="AD784" s="17">
        <v>0.2168767180461216</v>
      </c>
      <c r="AE784" s="17">
        <v>44.550568148081723</v>
      </c>
      <c r="AF784" s="17">
        <v>0.92307692307692313</v>
      </c>
      <c r="AG784" s="17">
        <v>-0.99999999999999845</v>
      </c>
      <c r="AH784" s="17">
        <v>-0.99999999999999845</v>
      </c>
      <c r="AI784" s="17">
        <v>0</v>
      </c>
      <c r="AJ784" s="17">
        <v>0.12535412153500747</v>
      </c>
      <c r="AK784" s="17">
        <v>-0.20896310764706419</v>
      </c>
      <c r="AL784" s="17">
        <v>1.4407799814548056E-2</v>
      </c>
      <c r="AM784" s="17">
        <v>1.0697782514092899</v>
      </c>
      <c r="AN784" s="17">
        <v>-0.15035744787912439</v>
      </c>
      <c r="AO784" s="17">
        <v>25.699640746996934</v>
      </c>
      <c r="AP784" s="17">
        <v>-3.6868971979053708</v>
      </c>
      <c r="AQ784" s="17">
        <v>42.913341345773148</v>
      </c>
      <c r="AR784" s="17">
        <v>1.0567833287439228</v>
      </c>
      <c r="AS784" s="17">
        <v>2.335204038857237</v>
      </c>
      <c r="AT784" s="17">
        <v>-0.99999999999999845</v>
      </c>
      <c r="AU784" s="17">
        <v>-0.99999999999999845</v>
      </c>
      <c r="AV784" s="17">
        <v>0.64339102083594446</v>
      </c>
      <c r="AW784" s="17">
        <v>88.490870883914937</v>
      </c>
      <c r="AX784" s="17">
        <v>101.02628303741565</v>
      </c>
      <c r="AY784" s="17">
        <v>5.4630575609760632E-2</v>
      </c>
      <c r="AZ784" s="17">
        <v>-18.08180624082037</v>
      </c>
      <c r="BA784" s="22">
        <v>1433.2086306364565</v>
      </c>
      <c r="CU784" t="e">
        <v>#N/A</v>
      </c>
      <c r="CV784" t="e">
        <v>#N/A</v>
      </c>
    </row>
    <row r="785" spans="1:100" x14ac:dyDescent="0.25">
      <c r="A785">
        <v>2228</v>
      </c>
      <c r="B785" t="s">
        <v>1199</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1483.1323042152544</v>
      </c>
      <c r="CU785" t="e">
        <v>#N/A</v>
      </c>
      <c r="CV785" t="e">
        <v>#N/A</v>
      </c>
    </row>
    <row r="786" spans="1:100" x14ac:dyDescent="0.25">
      <c r="A786">
        <v>2230</v>
      </c>
      <c r="B786" t="s">
        <v>1200</v>
      </c>
      <c r="C786" s="22">
        <v>3</v>
      </c>
      <c r="D786" s="17">
        <v>3.3082108837115052</v>
      </c>
      <c r="E786" s="17">
        <v>0.28522026082532304</v>
      </c>
      <c r="F786" s="17">
        <v>-4.7550789275727414</v>
      </c>
      <c r="G786" s="17">
        <v>-4.6721351134390803</v>
      </c>
      <c r="H786" s="17">
        <v>0.266272052690325</v>
      </c>
      <c r="I786" s="17">
        <v>-3.7456104897363226E-3</v>
      </c>
      <c r="J786" s="17">
        <v>15.751586532035308</v>
      </c>
      <c r="K786" s="17">
        <v>0.26252644220058868</v>
      </c>
      <c r="L786" s="17">
        <v>-0.99999999999999789</v>
      </c>
      <c r="M786" s="17">
        <v>-0.99999999999999789</v>
      </c>
      <c r="N786" s="17">
        <v>5.2505288440117743</v>
      </c>
      <c r="O786" s="17">
        <v>14.387662302307747</v>
      </c>
      <c r="P786" s="17">
        <v>-5.3539503058953643E-3</v>
      </c>
      <c r="Q786" s="17">
        <v>5.9844722031070301</v>
      </c>
      <c r="R786" s="17">
        <v>1.9753656745213577</v>
      </c>
      <c r="S786" s="17">
        <v>0.33333333333333243</v>
      </c>
      <c r="T786" s="17">
        <v>0.33969712047343975</v>
      </c>
      <c r="U786" s="17">
        <v>0.39869745609747659</v>
      </c>
      <c r="V786" s="17">
        <v>5.9461044940700744E-2</v>
      </c>
      <c r="W786" s="17">
        <v>34.746500505774407</v>
      </c>
      <c r="X786" s="17">
        <v>2.3684238927804016</v>
      </c>
      <c r="Y786" s="17">
        <v>-0.99999999999999789</v>
      </c>
      <c r="Z786" s="17">
        <v>-0.99999999999999789</v>
      </c>
      <c r="AA786" s="17">
        <v>65.231110004273503</v>
      </c>
      <c r="AB786" s="17">
        <v>0.49602124451505036</v>
      </c>
      <c r="AC786" s="17">
        <v>-8.7151779111793101E-3</v>
      </c>
      <c r="AD786" s="17">
        <v>8.2878809875683773E-2</v>
      </c>
      <c r="AE786" s="17">
        <v>28.509243823977744</v>
      </c>
      <c r="AF786" s="17">
        <v>0.7</v>
      </c>
      <c r="AG786" s="17">
        <v>-0.99999999999999789</v>
      </c>
      <c r="AH786" s="17">
        <v>-0.99999999999999789</v>
      </c>
      <c r="AI786" s="17">
        <v>-9.2384818258951854E-2</v>
      </c>
      <c r="AJ786" s="17">
        <v>5.9461044940700744E-2</v>
      </c>
      <c r="AK786" s="17">
        <v>4.9870813775146412E-2</v>
      </c>
      <c r="AL786" s="17">
        <v>5.0581456424375962E-2</v>
      </c>
      <c r="AM786" s="17">
        <v>0.6850078515269391</v>
      </c>
      <c r="AN786" s="17">
        <v>0.47139830241106839</v>
      </c>
      <c r="AO786" s="17">
        <v>17.374550357049209</v>
      </c>
      <c r="AP786" s="17">
        <v>12.037864842398593</v>
      </c>
      <c r="AQ786" s="17">
        <v>50.498087037809782</v>
      </c>
      <c r="AR786" s="17">
        <v>1.1311889548449492</v>
      </c>
      <c r="AS786" s="17">
        <v>2.6309503349809926</v>
      </c>
      <c r="AT786" s="17">
        <v>-0.99999999999999789</v>
      </c>
      <c r="AU786" s="17">
        <v>-0.99999999999999789</v>
      </c>
      <c r="AV786" s="17">
        <v>-2.6967694389177246</v>
      </c>
      <c r="AW786" s="17">
        <v>91.656637148979868</v>
      </c>
      <c r="AX786" s="17">
        <v>95.755045277870934</v>
      </c>
      <c r="AY786" s="17">
        <v>0.1788701645870617</v>
      </c>
      <c r="AZ786" s="17">
        <v>-6.2315217786188102</v>
      </c>
      <c r="BA786" s="22">
        <v>1491.9369686121274</v>
      </c>
      <c r="CU786" t="e">
        <v>#N/A</v>
      </c>
      <c r="CV786" t="e">
        <v>#N/A</v>
      </c>
    </row>
    <row r="787" spans="1:100" x14ac:dyDescent="0.25">
      <c r="A787">
        <v>2231</v>
      </c>
      <c r="B787" t="s">
        <v>1201</v>
      </c>
      <c r="C787" s="22">
        <v>3</v>
      </c>
      <c r="D787" s="17">
        <v>3.6529802285445472</v>
      </c>
      <c r="E787" s="17">
        <v>-4.4454677432780511E-2</v>
      </c>
      <c r="F787" s="17">
        <v>0.62029805566563279</v>
      </c>
      <c r="G787" s="17">
        <v>0.61044780922251252</v>
      </c>
      <c r="H787" s="17">
        <v>4.2134277279567665E-2</v>
      </c>
      <c r="I787" s="17">
        <v>0</v>
      </c>
      <c r="J787" s="17">
        <v>2.5280566367740565</v>
      </c>
      <c r="K787" s="17">
        <v>4.2134277279567665E-2</v>
      </c>
      <c r="L787" s="17">
        <v>-1.0000000000000011</v>
      </c>
      <c r="M787" s="17">
        <v>-1.0000000000000011</v>
      </c>
      <c r="N787" s="17">
        <v>0.84268554559135422</v>
      </c>
      <c r="O787" s="17">
        <v>6.7914846745411221</v>
      </c>
      <c r="P787" s="17">
        <v>-1.1469402696902213</v>
      </c>
      <c r="Q787" s="17">
        <v>0.44780290338716061</v>
      </c>
      <c r="R787" s="17">
        <v>5.3313356898486944E-2</v>
      </c>
      <c r="S787" s="17">
        <v>0.33333333333333398</v>
      </c>
      <c r="T787" s="17">
        <v>0.32713750925236329</v>
      </c>
      <c r="U787" s="17">
        <v>0.38101364263194343</v>
      </c>
      <c r="V787" s="17">
        <v>0.14142018274528259</v>
      </c>
      <c r="W787" s="17">
        <v>45.630815627334208</v>
      </c>
      <c r="X787" s="17">
        <v>2.9847164082246276</v>
      </c>
      <c r="Y787" s="17">
        <v>-1.0000000000000011</v>
      </c>
      <c r="Z787" s="17">
        <v>-1.0000000000000011</v>
      </c>
      <c r="AA787" s="17">
        <v>101.72333638203561</v>
      </c>
      <c r="AB787" s="17">
        <v>0.42924224221904589</v>
      </c>
      <c r="AC787" s="17">
        <v>0.53023374333022855</v>
      </c>
      <c r="AD787" s="17">
        <v>0.16130816240678666</v>
      </c>
      <c r="AE787" s="17">
        <v>56.039207397803068</v>
      </c>
      <c r="AF787" s="17">
        <v>0.93333333333333335</v>
      </c>
      <c r="AG787" s="17">
        <v>-1.0000000000000011</v>
      </c>
      <c r="AH787" s="17">
        <v>-1.0000000000000011</v>
      </c>
      <c r="AI787" s="17">
        <v>-8.9299959268358438E-3</v>
      </c>
      <c r="AJ787" s="17">
        <v>0.14142018274528259</v>
      </c>
      <c r="AK787" s="17">
        <v>9.2136988296666333E-2</v>
      </c>
      <c r="AL787" s="17">
        <v>3.4393808099961974E-2</v>
      </c>
      <c r="AM787" s="17">
        <v>3.4104109882929612E-2</v>
      </c>
      <c r="AN787" s="17">
        <v>0.37598138720047153</v>
      </c>
      <c r="AO787" s="17">
        <v>1.3132876885565723</v>
      </c>
      <c r="AP787" s="17">
        <v>9.5715037205115987</v>
      </c>
      <c r="AQ787" s="17">
        <v>48.158872264108268</v>
      </c>
      <c r="AR787" s="17">
        <v>1.1829046679629229</v>
      </c>
      <c r="AS787" s="17">
        <v>3.0268506855041943</v>
      </c>
      <c r="AT787" s="17">
        <v>-1.0000000000000011</v>
      </c>
      <c r="AU787" s="17">
        <v>-1.0000000000000011</v>
      </c>
      <c r="AV787" s="17">
        <v>0.66376116612099989</v>
      </c>
      <c r="AW787" s="17">
        <v>118.08632477708852</v>
      </c>
      <c r="AX787" s="17">
        <v>132.04974313308009</v>
      </c>
      <c r="AY787" s="17">
        <v>0.36632600199787552</v>
      </c>
      <c r="AZ787" s="17">
        <v>77.682336173405972</v>
      </c>
      <c r="BA787" s="22">
        <v>1630.4076088606489</v>
      </c>
      <c r="CU787" t="e">
        <v>#N/A</v>
      </c>
      <c r="CV787" t="e">
        <v>#N/A</v>
      </c>
    </row>
    <row r="788" spans="1:100" x14ac:dyDescent="0.25">
      <c r="A788">
        <v>2232</v>
      </c>
      <c r="B788" t="s">
        <v>1202</v>
      </c>
      <c r="C788" s="22">
        <v>3</v>
      </c>
      <c r="D788" s="17">
        <v>5.327616555418075</v>
      </c>
      <c r="E788" s="17">
        <v>-1.7768524241778452E-2</v>
      </c>
      <c r="F788" s="17">
        <v>0.44132543257748913</v>
      </c>
      <c r="G788" s="17">
        <v>0.44132543257748913</v>
      </c>
      <c r="H788" s="17">
        <v>0.28367994566878457</v>
      </c>
      <c r="I788" s="17">
        <v>0</v>
      </c>
      <c r="J788" s="17">
        <v>17.020796740127068</v>
      </c>
      <c r="K788" s="17">
        <v>0.28367994566878457</v>
      </c>
      <c r="L788" s="17">
        <v>-1.0000000000000013</v>
      </c>
      <c r="M788" s="17">
        <v>-1.0000000000000013</v>
      </c>
      <c r="N788" s="17">
        <v>5.6735989133756908</v>
      </c>
      <c r="O788" s="17">
        <v>22.789738728122643</v>
      </c>
      <c r="P788" s="17">
        <v>1.2596882372168854</v>
      </c>
      <c r="Q788" s="17">
        <v>-0.98773886381404896</v>
      </c>
      <c r="R788" s="17">
        <v>-0.27767767337523602</v>
      </c>
      <c r="S788" s="17">
        <v>0.3333333333333337</v>
      </c>
      <c r="T788" s="17">
        <v>0.38239984906104335</v>
      </c>
      <c r="U788" s="17">
        <v>0.39177193705953139</v>
      </c>
      <c r="V788" s="17">
        <v>-5.8692078246320556E-2</v>
      </c>
      <c r="W788" s="17">
        <v>30.605323821552116</v>
      </c>
      <c r="X788" s="17">
        <v>1.6999870555749419</v>
      </c>
      <c r="Y788" s="17">
        <v>-1.0000000000000013</v>
      </c>
      <c r="Z788" s="17">
        <v>-1.0000000000000013</v>
      </c>
      <c r="AA788" s="17">
        <v>38.599224752837785</v>
      </c>
      <c r="AB788" s="17">
        <v>0.22862486496662202</v>
      </c>
      <c r="AC788" s="17">
        <v>-0.39211523669266113</v>
      </c>
      <c r="AD788" s="17">
        <v>0.32892194381925777</v>
      </c>
      <c r="AE788" s="17">
        <v>8.2715786046609274</v>
      </c>
      <c r="AF788" s="17">
        <v>0.5</v>
      </c>
      <c r="AG788" s="17">
        <v>-1.0000000000000013</v>
      </c>
      <c r="AH788" s="17">
        <v>-1.0000000000000013</v>
      </c>
      <c r="AI788" s="17">
        <v>-2.7219723418250793E-2</v>
      </c>
      <c r="AJ788" s="17">
        <v>-5.8692078246320556E-2</v>
      </c>
      <c r="AK788" s="17">
        <v>0.40527205454073012</v>
      </c>
      <c r="AL788" s="17">
        <v>-1.2951831463819841E-2</v>
      </c>
      <c r="AM788" s="17">
        <v>7.6388631069115184E-2</v>
      </c>
      <c r="AN788" s="17">
        <v>0.20697193773063674</v>
      </c>
      <c r="AO788" s="17">
        <v>3.9360760494315299</v>
      </c>
      <c r="AP788" s="17">
        <v>5.1095392859468181</v>
      </c>
      <c r="AQ788" s="17">
        <v>47.626120561679201</v>
      </c>
      <c r="AR788" s="17">
        <v>1.0488130412075876</v>
      </c>
      <c r="AS788" s="17">
        <v>1.9836670012437265</v>
      </c>
      <c r="AT788" s="17">
        <v>-1.0000000000000013</v>
      </c>
      <c r="AU788" s="17">
        <v>-1.0000000000000013</v>
      </c>
      <c r="AV788" s="17">
        <v>0.16364775920225316</v>
      </c>
      <c r="AW788" s="17">
        <v>66.498502766907308</v>
      </c>
      <c r="AX788" s="17">
        <v>60.084900473910238</v>
      </c>
      <c r="AY788" s="17">
        <v>-2.0610561329747472E-2</v>
      </c>
      <c r="AZ788" s="17">
        <v>10.303446493194077</v>
      </c>
      <c r="BA788" s="22">
        <v>1523.7916051947379</v>
      </c>
      <c r="CU788" t="e">
        <v>#N/A</v>
      </c>
      <c r="CV788" t="e">
        <v>#N/A</v>
      </c>
    </row>
    <row r="789" spans="1:100" x14ac:dyDescent="0.25">
      <c r="A789">
        <v>2234</v>
      </c>
      <c r="B789" t="s">
        <v>1203</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1233.7607792496906</v>
      </c>
      <c r="CU789" t="e">
        <v>#N/A</v>
      </c>
      <c r="CV789" t="e">
        <v>#N/A</v>
      </c>
    </row>
    <row r="790" spans="1:100" x14ac:dyDescent="0.25">
      <c r="A790">
        <v>2239</v>
      </c>
      <c r="B790" t="s">
        <v>1204</v>
      </c>
      <c r="C790" s="22">
        <v>3</v>
      </c>
      <c r="D790" s="17">
        <v>5.0433662357350499</v>
      </c>
      <c r="E790" s="17">
        <v>6.1091762995982247E-4</v>
      </c>
      <c r="F790" s="17">
        <v>-1.1213650781631281</v>
      </c>
      <c r="G790" s="17">
        <v>-1.1213650781631281</v>
      </c>
      <c r="H790" s="17">
        <v>0.38043422626158746</v>
      </c>
      <c r="I790" s="17">
        <v>0</v>
      </c>
      <c r="J790" s="17">
        <v>22.826053575695237</v>
      </c>
      <c r="K790" s="17">
        <v>0.38043422626158746</v>
      </c>
      <c r="L790" s="17">
        <v>-0.99999999999999811</v>
      </c>
      <c r="M790" s="17">
        <v>-0.99999999999999811</v>
      </c>
      <c r="N790" s="17">
        <v>7.6086845252317472</v>
      </c>
      <c r="O790" s="17">
        <v>26.748054733267164</v>
      </c>
      <c r="P790" s="17">
        <v>-0.89923850034071384</v>
      </c>
      <c r="Q790" s="17">
        <v>-3.9188134359828339</v>
      </c>
      <c r="R790" s="17">
        <v>-1.424416703893373</v>
      </c>
      <c r="S790" s="17">
        <v>0.33333333333333259</v>
      </c>
      <c r="T790" s="17">
        <v>0.34259554123621444</v>
      </c>
      <c r="U790" s="17">
        <v>8.5642953718295944E-2</v>
      </c>
      <c r="V790" s="17">
        <v>3.0486989232371822E-2</v>
      </c>
      <c r="W790" s="17">
        <v>16.46498365034509</v>
      </c>
      <c r="X790" s="17">
        <v>0.82133995473079469</v>
      </c>
      <c r="Y790" s="17">
        <v>-0.99999999999999811</v>
      </c>
      <c r="Z790" s="17">
        <v>-0.99999999999999811</v>
      </c>
      <c r="AA790" s="17">
        <v>51.815634312992401</v>
      </c>
      <c r="AB790" s="17">
        <v>6.7768946328500251E-2</v>
      </c>
      <c r="AC790" s="17">
        <v>0.33820700137888843</v>
      </c>
      <c r="AD790" s="17">
        <v>0.3295253996234252</v>
      </c>
      <c r="AE790" s="17">
        <v>36.775067366540704</v>
      </c>
      <c r="AF790" s="17">
        <v>0.875</v>
      </c>
      <c r="AG790" s="17">
        <v>-0.99999999999999811</v>
      </c>
      <c r="AH790" s="17">
        <v>-0.99999999999999811</v>
      </c>
      <c r="AI790" s="17">
        <v>-7.9867997477872724E-3</v>
      </c>
      <c r="AJ790" s="17">
        <v>3.0486989232371822E-2</v>
      </c>
      <c r="AK790" s="17">
        <v>0.13801997896074802</v>
      </c>
      <c r="AL790" s="17">
        <v>0.10224461892714051</v>
      </c>
      <c r="AM790" s="17">
        <v>-0.33946754030259518</v>
      </c>
      <c r="AN790" s="17">
        <v>-5.901140369621509E-2</v>
      </c>
      <c r="AO790" s="17">
        <v>-7.7965886127611421</v>
      </c>
      <c r="AP790" s="17">
        <v>-0.96406199776967372</v>
      </c>
      <c r="AQ790" s="17">
        <v>39.291037226040331</v>
      </c>
      <c r="AR790" s="17">
        <v>0.7920588175202149</v>
      </c>
      <c r="AS790" s="17">
        <v>1.2017741809923812</v>
      </c>
      <c r="AT790" s="17">
        <v>-0.99999999999999811</v>
      </c>
      <c r="AU790" s="17">
        <v>-0.99999999999999811</v>
      </c>
      <c r="AV790" s="17">
        <v>-2.5457817820565007</v>
      </c>
      <c r="AW790" s="17">
        <v>77.599627048489978</v>
      </c>
      <c r="AX790" s="17">
        <v>80.488589976771422</v>
      </c>
      <c r="AY790" s="17">
        <v>0.42580709924179477</v>
      </c>
      <c r="AZ790" s="17">
        <v>15.099270238125801</v>
      </c>
      <c r="BA790" s="22">
        <v>1478.5021108450933</v>
      </c>
      <c r="CU790" t="e">
        <v>#N/A</v>
      </c>
      <c r="CV790" t="e">
        <v>#N/A</v>
      </c>
    </row>
    <row r="791" spans="1:100" x14ac:dyDescent="0.25">
      <c r="A791">
        <v>2240</v>
      </c>
      <c r="B791" t="s">
        <v>1205</v>
      </c>
      <c r="C791" s="22">
        <v>3</v>
      </c>
      <c r="D791" s="17">
        <v>5.099271759661903</v>
      </c>
      <c r="E791" s="17">
        <v>-1.8131601119595976E-2</v>
      </c>
      <c r="F791" s="17">
        <v>1.0444952832947083</v>
      </c>
      <c r="G791" s="17">
        <v>1.0444952832947083</v>
      </c>
      <c r="H791" s="17">
        <v>6.0246401341991732E-2</v>
      </c>
      <c r="I791" s="17">
        <v>3.9860591954269803E-3</v>
      </c>
      <c r="J791" s="17">
        <v>3.8539476322451249</v>
      </c>
      <c r="K791" s="17">
        <v>6.423246053741867E-2</v>
      </c>
      <c r="L791" s="17">
        <v>-0.999999999999998</v>
      </c>
      <c r="M791" s="17">
        <v>-0.999999999999998</v>
      </c>
      <c r="N791" s="17">
        <v>1.2846492107483733</v>
      </c>
      <c r="O791" s="17">
        <v>9.9977146752017347</v>
      </c>
      <c r="P791" s="17">
        <v>-0.97830112329601837</v>
      </c>
      <c r="Q791" s="17">
        <v>-0.47523394019708071</v>
      </c>
      <c r="R791" s="17">
        <v>-0.34793668625782903</v>
      </c>
      <c r="S791" s="17">
        <v>0.23189940690010988</v>
      </c>
      <c r="T791" s="17">
        <v>0.23189940690010988</v>
      </c>
      <c r="U791" s="17">
        <v>0.24227520798945543</v>
      </c>
      <c r="V791" s="17">
        <v>-7.0553737353184973E-2</v>
      </c>
      <c r="W791" s="17">
        <v>22.851512955962871</v>
      </c>
      <c r="X791" s="17">
        <v>0.84391083466829064</v>
      </c>
      <c r="Y791" s="17">
        <v>-0.999999999999998</v>
      </c>
      <c r="Z791" s="17">
        <v>-0.999999999999998</v>
      </c>
      <c r="AA791" s="17">
        <v>71.808344451392159</v>
      </c>
      <c r="AB791" s="17">
        <v>0.41167589166249136</v>
      </c>
      <c r="AC791" s="17">
        <v>0.38088511436334732</v>
      </c>
      <c r="AD791" s="17">
        <v>0.19353435760790288</v>
      </c>
      <c r="AE791" s="17">
        <v>49.304768181687081</v>
      </c>
      <c r="AF791" s="17">
        <v>0.8</v>
      </c>
      <c r="AG791" s="17">
        <v>-0.999999999999998</v>
      </c>
      <c r="AH791" s="17">
        <v>-0.999999999999998</v>
      </c>
      <c r="AI791" s="17">
        <v>1.3166653826138176E-2</v>
      </c>
      <c r="AJ791" s="17">
        <v>-7.0553737353184973E-2</v>
      </c>
      <c r="AK791" s="17">
        <v>0.46099616651897318</v>
      </c>
      <c r="AL791" s="17">
        <v>0.19302841421875902</v>
      </c>
      <c r="AM791" s="17">
        <v>-0.37432222779659374</v>
      </c>
      <c r="AN791" s="17">
        <v>0.16045706777696864</v>
      </c>
      <c r="AO791" s="17">
        <v>-7.0530748623199759</v>
      </c>
      <c r="AP791" s="17">
        <v>4.9765687655180102</v>
      </c>
      <c r="AQ791" s="17">
        <v>26.705460588207963</v>
      </c>
      <c r="AR791" s="17">
        <v>0.63552028443649033</v>
      </c>
      <c r="AS791" s="17">
        <v>0.90814329520570924</v>
      </c>
      <c r="AT791" s="17">
        <v>-0.999999999999998</v>
      </c>
      <c r="AU791" s="17">
        <v>-0.999999999999998</v>
      </c>
      <c r="AV791" s="17">
        <v>0.69655859703687939</v>
      </c>
      <c r="AW791" s="17">
        <v>86.782627892111876</v>
      </c>
      <c r="AX791" s="17">
        <v>79.990587233316177</v>
      </c>
      <c r="AY791" s="17">
        <v>0.31909054776508122</v>
      </c>
      <c r="AZ791" s="17">
        <v>10.13860295697325</v>
      </c>
      <c r="BA791" s="22">
        <v>1544.8371581309998</v>
      </c>
      <c r="CU791" t="e">
        <v>#N/A</v>
      </c>
      <c r="CV791" t="e">
        <v>#N/A</v>
      </c>
    </row>
    <row r="792" spans="1:100" x14ac:dyDescent="0.25">
      <c r="A792">
        <v>2246</v>
      </c>
      <c r="B792" t="s">
        <v>1206</v>
      </c>
      <c r="C792" s="22">
        <v>3</v>
      </c>
      <c r="D792" s="17">
        <v>5.3988129662562736</v>
      </c>
      <c r="E792" s="17">
        <v>1.5900782451371956E-2</v>
      </c>
      <c r="F792" s="17">
        <v>0.17513251167456498</v>
      </c>
      <c r="G792" s="17">
        <v>0.14623887048317435</v>
      </c>
      <c r="H792" s="17">
        <v>5.7505998607014906E-2</v>
      </c>
      <c r="I792" s="17">
        <v>0</v>
      </c>
      <c r="J792" s="17">
        <v>3.4503599164208931</v>
      </c>
      <c r="K792" s="17">
        <v>5.7505998607014906E-2</v>
      </c>
      <c r="L792" s="17">
        <v>-0.99999999999999845</v>
      </c>
      <c r="M792" s="17">
        <v>-0.99999999999999845</v>
      </c>
      <c r="N792" s="17">
        <v>1.1501199721402995</v>
      </c>
      <c r="O792" s="17">
        <v>8.9954117531603455</v>
      </c>
      <c r="P792" s="17">
        <v>0.33931118648749614</v>
      </c>
      <c r="Q792" s="17">
        <v>6.129028716715651E-2</v>
      </c>
      <c r="R792" s="17">
        <v>3.4021568330350263E-2</v>
      </c>
      <c r="S792" s="17">
        <v>0.33333333333333265</v>
      </c>
      <c r="T792" s="17">
        <v>0.33783773514899157</v>
      </c>
      <c r="U792" s="17">
        <v>0.10724478597676552</v>
      </c>
      <c r="V792" s="17">
        <v>-3.223688789409921E-2</v>
      </c>
      <c r="W792" s="17">
        <v>27.546918718319031</v>
      </c>
      <c r="X792" s="17">
        <v>0.8537272882334348</v>
      </c>
      <c r="Y792" s="17">
        <v>-0.99999999999999845</v>
      </c>
      <c r="Z792" s="17">
        <v>-0.99999999999999845</v>
      </c>
      <c r="AA792" s="17">
        <v>24.204827725924012</v>
      </c>
      <c r="AB792" s="17">
        <v>2.991178617464019E-2</v>
      </c>
      <c r="AC792" s="17">
        <v>8.9078087366734851E-2</v>
      </c>
      <c r="AD792" s="17">
        <v>-0.18651212475588266</v>
      </c>
      <c r="AE792" s="17">
        <v>-3.3761125607253826</v>
      </c>
      <c r="AF792" s="17">
        <v>0.16666666666666666</v>
      </c>
      <c r="AG792" s="17">
        <v>-0.99999999999999845</v>
      </c>
      <c r="AH792" s="17">
        <v>-0.99999999999999845</v>
      </c>
      <c r="AI792" s="17">
        <v>0</v>
      </c>
      <c r="AJ792" s="17">
        <v>-3.223688789409921E-2</v>
      </c>
      <c r="AK792" s="17">
        <v>0.12460741887813985</v>
      </c>
      <c r="AL792" s="17">
        <v>0.10902830029238843</v>
      </c>
      <c r="AM792" s="17">
        <v>-2.8304704920101349E-2</v>
      </c>
      <c r="AN792" s="17">
        <v>1.4846872256048967E-2</v>
      </c>
      <c r="AO792" s="17">
        <v>-8.4580528611834238E-2</v>
      </c>
      <c r="AP792" s="17">
        <v>0.916313307863166</v>
      </c>
      <c r="AQ792" s="17">
        <v>30.997278634739907</v>
      </c>
      <c r="AR792" s="17">
        <v>0.7461789665649905</v>
      </c>
      <c r="AS792" s="17">
        <v>0.91123328684045002</v>
      </c>
      <c r="AT792" s="17">
        <v>-0.99999999999999845</v>
      </c>
      <c r="AU792" s="17">
        <v>-0.99999999999999845</v>
      </c>
      <c r="AV792" s="17">
        <v>0.1802604388135246</v>
      </c>
      <c r="AW792" s="17">
        <v>34.11655278694748</v>
      </c>
      <c r="AX792" s="17">
        <v>30.892863997537557</v>
      </c>
      <c r="AY792" s="17">
        <v>0.15326021126674785</v>
      </c>
      <c r="AZ792" s="17">
        <v>-34.413835496927305</v>
      </c>
      <c r="BA792" s="22">
        <v>1327.1946721151467</v>
      </c>
      <c r="CU792" t="e">
        <v>#N/A</v>
      </c>
      <c r="CV792" t="e">
        <v>#N/A</v>
      </c>
    </row>
    <row r="793" spans="1:100" x14ac:dyDescent="0.25">
      <c r="A793">
        <v>2252</v>
      </c>
      <c r="B793" t="s">
        <v>1207</v>
      </c>
      <c r="C793" s="22">
        <v>3</v>
      </c>
      <c r="D793" s="17">
        <v>5.1844804336292469</v>
      </c>
      <c r="E793" s="17">
        <v>-0.10929381888702916</v>
      </c>
      <c r="F793" s="17">
        <v>0.30423161320168046</v>
      </c>
      <c r="G793" s="17">
        <v>0.27815347760677256</v>
      </c>
      <c r="H793" s="17">
        <v>0.45764538366944507</v>
      </c>
      <c r="I793" s="17">
        <v>0</v>
      </c>
      <c r="J793" s="17">
        <v>27.458723020166698</v>
      </c>
      <c r="K793" s="17">
        <v>0.45764538366944507</v>
      </c>
      <c r="L793" s="17">
        <v>-1.0000000000000022</v>
      </c>
      <c r="M793" s="17">
        <v>-1.0000000000000022</v>
      </c>
      <c r="N793" s="17">
        <v>9.1529076733889028</v>
      </c>
      <c r="O793" s="17">
        <v>32.92135693140272</v>
      </c>
      <c r="P793" s="17">
        <v>-0.40645791019454502</v>
      </c>
      <c r="Q793" s="17">
        <v>1.888504773701249</v>
      </c>
      <c r="R793" s="17">
        <v>0.48246173467218051</v>
      </c>
      <c r="S793" s="17">
        <v>0.33333333333333409</v>
      </c>
      <c r="T793" s="17">
        <v>0.35186319690143181</v>
      </c>
      <c r="U793" s="17">
        <v>0.61870074469870895</v>
      </c>
      <c r="V793" s="17">
        <v>0.10529067051141079</v>
      </c>
      <c r="W793" s="17">
        <v>38.061702471017647</v>
      </c>
      <c r="X793" s="17">
        <v>3.3526280119967211</v>
      </c>
      <c r="Y793" s="17">
        <v>-1.0000000000000022</v>
      </c>
      <c r="Z793" s="17">
        <v>-1.0000000000000022</v>
      </c>
      <c r="AA793" s="17">
        <v>96.139211674967868</v>
      </c>
      <c r="AB793" s="17">
        <v>0.29058235849756753</v>
      </c>
      <c r="AC793" s="17">
        <v>0.49609287659904483</v>
      </c>
      <c r="AD793" s="17">
        <v>0.36522571428894901</v>
      </c>
      <c r="AE793" s="17">
        <v>57.595047469278072</v>
      </c>
      <c r="AF793" s="17">
        <v>0.88888888888888884</v>
      </c>
      <c r="AG793" s="17">
        <v>-1.0000000000000022</v>
      </c>
      <c r="AH793" s="17">
        <v>-1.0000000000000022</v>
      </c>
      <c r="AI793" s="17">
        <v>0</v>
      </c>
      <c r="AJ793" s="17">
        <v>0.10529067051141079</v>
      </c>
      <c r="AK793" s="17">
        <v>-8.2908697890200583E-2</v>
      </c>
      <c r="AL793" s="17">
        <v>0.27251993443543621</v>
      </c>
      <c r="AM793" s="17">
        <v>-4.2826465463135344E-2</v>
      </c>
      <c r="AN793" s="17">
        <v>0.33992246193986586</v>
      </c>
      <c r="AO793" s="17">
        <v>-1.4852051260293861</v>
      </c>
      <c r="AP793" s="17">
        <v>9.8606612206738316</v>
      </c>
      <c r="AQ793" s="17">
        <v>65.520425491184355</v>
      </c>
      <c r="AR793" s="17">
        <v>1.4091879454448868</v>
      </c>
      <c r="AS793" s="17">
        <v>3.8102733956661647</v>
      </c>
      <c r="AT793" s="17">
        <v>-1.0000000000000022</v>
      </c>
      <c r="AU793" s="17">
        <v>-1.0000000000000022</v>
      </c>
      <c r="AV793" s="17">
        <v>0.76061521227895357</v>
      </c>
      <c r="AW793" s="17">
        <v>138.92122982704439</v>
      </c>
      <c r="AX793" s="17">
        <v>149.45029687818547</v>
      </c>
      <c r="AY793" s="17">
        <v>0.53445784454348544</v>
      </c>
      <c r="AZ793" s="17">
        <v>60.148466523788585</v>
      </c>
      <c r="BA793" s="22">
        <v>1587.2452525951405</v>
      </c>
      <c r="CU793" t="e">
        <v>#N/A</v>
      </c>
      <c r="CV793" t="e">
        <v>#N/A</v>
      </c>
    </row>
    <row r="794" spans="1:100" x14ac:dyDescent="0.25">
      <c r="A794">
        <v>2259</v>
      </c>
      <c r="B794" t="s">
        <v>1208</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1209</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1210</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1490.0299592912349</v>
      </c>
      <c r="CU796" t="e">
        <v>#N/A</v>
      </c>
      <c r="CV796" t="e">
        <v>#N/A</v>
      </c>
    </row>
    <row r="797" spans="1:100" x14ac:dyDescent="0.25">
      <c r="A797">
        <v>2264</v>
      </c>
      <c r="B797" t="s">
        <v>1211</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1212</v>
      </c>
      <c r="C798" s="22">
        <v>3</v>
      </c>
      <c r="D798" s="17">
        <v>6.2368571013177405</v>
      </c>
      <c r="E798" s="17">
        <v>-2.1150109940222022E-2</v>
      </c>
      <c r="F798" s="17">
        <v>-0.95554330643180352</v>
      </c>
      <c r="G798" s="17">
        <v>-0.95554330643180352</v>
      </c>
      <c r="H798" s="17">
        <v>0.53752936554151798</v>
      </c>
      <c r="I798" s="17">
        <v>0</v>
      </c>
      <c r="J798" s="17">
        <v>32.251761932491078</v>
      </c>
      <c r="K798" s="17">
        <v>0.53752936554151798</v>
      </c>
      <c r="L798" s="17">
        <v>-0.99999999999999911</v>
      </c>
      <c r="M798" s="17">
        <v>-0.99999999999999911</v>
      </c>
      <c r="N798" s="17">
        <v>10.750587310830364</v>
      </c>
      <c r="O798" s="17">
        <v>37.533075727377039</v>
      </c>
      <c r="P798" s="17">
        <v>-0.42611036719524281</v>
      </c>
      <c r="Q798" s="17">
        <v>0.55985736360547533</v>
      </c>
      <c r="R798" s="17">
        <v>0.14302806001115143</v>
      </c>
      <c r="S798" s="17">
        <v>0.33333333333333304</v>
      </c>
      <c r="T798" s="17">
        <v>0.38876962852525354</v>
      </c>
      <c r="U798" s="17">
        <v>0.15113063460267465</v>
      </c>
      <c r="V798" s="17">
        <v>9.7122729811424169E-2</v>
      </c>
      <c r="W798" s="17">
        <v>17.313078429246691</v>
      </c>
      <c r="X798" s="17">
        <v>1.446087771701337</v>
      </c>
      <c r="Y798" s="17">
        <v>-0.99999999999999911</v>
      </c>
      <c r="Z798" s="17">
        <v>-0.99999999999999911</v>
      </c>
      <c r="AA798" s="17">
        <v>62.669535928038421</v>
      </c>
      <c r="AB798" s="17">
        <v>0.13060059246734101</v>
      </c>
      <c r="AC798" s="17">
        <v>0.44981324316971871</v>
      </c>
      <c r="AD798" s="17">
        <v>0.32385475313855222</v>
      </c>
      <c r="AE798" s="17">
        <v>45.213429438780572</v>
      </c>
      <c r="AF798" s="17">
        <v>0.875</v>
      </c>
      <c r="AG798" s="17">
        <v>-0.99999999999999911</v>
      </c>
      <c r="AH798" s="17">
        <v>-0.99999999999999911</v>
      </c>
      <c r="AI798" s="17">
        <v>-8.2443320163045564E-2</v>
      </c>
      <c r="AJ798" s="17">
        <v>9.7122729811424169E-2</v>
      </c>
      <c r="AK798" s="17">
        <v>-1.2187913881120442E-2</v>
      </c>
      <c r="AL798" s="17">
        <v>-0.4692903510205455</v>
      </c>
      <c r="AM798" s="17">
        <v>-5.0903672123626023E-2</v>
      </c>
      <c r="AN798" s="17">
        <v>0.36629087720322639</v>
      </c>
      <c r="AO798" s="17">
        <v>-1.3335313724962525</v>
      </c>
      <c r="AP798" s="17">
        <v>6.8108201749779322</v>
      </c>
      <c r="AQ798" s="17">
        <v>49.564840361737765</v>
      </c>
      <c r="AR798" s="17">
        <v>0.97035632627268531</v>
      </c>
      <c r="AS798" s="17">
        <v>1.9836171372428559</v>
      </c>
      <c r="AT798" s="17">
        <v>-0.99999999999999911</v>
      </c>
      <c r="AU798" s="17">
        <v>-0.99999999999999911</v>
      </c>
      <c r="AV798" s="17">
        <v>-0.81251524642065243</v>
      </c>
      <c r="AW798" s="17">
        <v>107.01343183039337</v>
      </c>
      <c r="AX798" s="17">
        <v>115.07683840827487</v>
      </c>
      <c r="AY798" s="17">
        <v>0.5094125484902946</v>
      </c>
      <c r="AZ798" s="17">
        <v>51.856860321312482</v>
      </c>
      <c r="BA798" s="22">
        <v>1509.9392666851377</v>
      </c>
      <c r="CU798" t="e">
        <v>#N/A</v>
      </c>
      <c r="CV798" t="e">
        <v>#N/A</v>
      </c>
    </row>
    <row r="799" spans="1:100" x14ac:dyDescent="0.25">
      <c r="A799">
        <v>2283</v>
      </c>
      <c r="B799" t="s">
        <v>1213</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1455.0320790184492</v>
      </c>
      <c r="CU799" t="e">
        <v>#N/A</v>
      </c>
      <c r="CV799" t="e">
        <v>#N/A</v>
      </c>
    </row>
    <row r="800" spans="1:100" x14ac:dyDescent="0.25">
      <c r="A800">
        <v>2333</v>
      </c>
      <c r="B800" t="s">
        <v>1214</v>
      </c>
      <c r="C800" s="22">
        <v>3</v>
      </c>
      <c r="D800" s="17">
        <v>5.6704305282771035</v>
      </c>
      <c r="E800" s="17">
        <v>-7.2145340361574231E-2</v>
      </c>
      <c r="F800" s="17">
        <v>-0.64036604245415696</v>
      </c>
      <c r="G800" s="17">
        <v>-0.65738442507368633</v>
      </c>
      <c r="H800" s="17">
        <v>0.1033967647508381</v>
      </c>
      <c r="I800" s="17">
        <v>0</v>
      </c>
      <c r="J800" s="17">
        <v>6.2038058850502873</v>
      </c>
      <c r="K800" s="17">
        <v>0.1033967647508381</v>
      </c>
      <c r="L800" s="17">
        <v>-0.99999999999999789</v>
      </c>
      <c r="M800" s="17">
        <v>-0.99999999999999789</v>
      </c>
      <c r="N800" s="17">
        <v>2.0679352950167607</v>
      </c>
      <c r="O800" s="17">
        <v>11.21685198825371</v>
      </c>
      <c r="P800" s="17">
        <v>-0.17862521278730897</v>
      </c>
      <c r="Q800" s="17">
        <v>-0.5476527355404518</v>
      </c>
      <c r="R800" s="17">
        <v>-0.16221189154042021</v>
      </c>
      <c r="S800" s="17">
        <v>0.33333333333333276</v>
      </c>
      <c r="T800" s="17">
        <v>0.35917781068602894</v>
      </c>
      <c r="U800" s="17">
        <v>0.32022775958887301</v>
      </c>
      <c r="V800" s="17">
        <v>0.20124847559547762</v>
      </c>
      <c r="W800" s="17">
        <v>44.423624578114953</v>
      </c>
      <c r="X800" s="17">
        <v>3.1033607485495782</v>
      </c>
      <c r="Y800" s="17">
        <v>-0.99999999999999789</v>
      </c>
      <c r="Z800" s="17">
        <v>-0.99999999999999789</v>
      </c>
      <c r="AA800" s="17">
        <v>76.968072251162241</v>
      </c>
      <c r="AB800" s="17">
        <v>0.13787009544433818</v>
      </c>
      <c r="AC800" s="17">
        <v>0.13785457036270157</v>
      </c>
      <c r="AD800" s="17">
        <v>0.37840852548471204</v>
      </c>
      <c r="AE800" s="17">
        <v>32.706659564587582</v>
      </c>
      <c r="AF800" s="17">
        <v>0.75</v>
      </c>
      <c r="AG800" s="17">
        <v>-0.99999999999999789</v>
      </c>
      <c r="AH800" s="17">
        <v>-0.99999999999999789</v>
      </c>
      <c r="AI800" s="17">
        <v>-9.6548184503935965E-3</v>
      </c>
      <c r="AJ800" s="17">
        <v>0.20124847559547762</v>
      </c>
      <c r="AK800" s="17">
        <v>0.13249208660941028</v>
      </c>
      <c r="AL800" s="17">
        <v>6.4303714233308199E-3</v>
      </c>
      <c r="AM800" s="17">
        <v>0.28472922979928089</v>
      </c>
      <c r="AN800" s="17">
        <v>-0.37159522289935082</v>
      </c>
      <c r="AO800" s="17">
        <v>7.7806911780290759</v>
      </c>
      <c r="AP800" s="17">
        <v>-9.2577287153671151</v>
      </c>
      <c r="AQ800" s="17">
        <v>50.62743046316524</v>
      </c>
      <c r="AR800" s="17">
        <v>1.2139873792037124</v>
      </c>
      <c r="AS800" s="17">
        <v>3.2067575133004165</v>
      </c>
      <c r="AT800" s="17">
        <v>-0.99999999999999789</v>
      </c>
      <c r="AU800" s="17">
        <v>-0.99999999999999789</v>
      </c>
      <c r="AV800" s="17">
        <v>-0.81959631661410637</v>
      </c>
      <c r="AW800" s="17">
        <v>78.92719552404877</v>
      </c>
      <c r="AX800" s="17">
        <v>98.858946714588583</v>
      </c>
      <c r="AY800" s="17">
        <v>0.17921306951183996</v>
      </c>
      <c r="AZ800" s="17">
        <v>-37.620776449866845</v>
      </c>
      <c r="BA800" s="22">
        <v>1419.1138712629006</v>
      </c>
      <c r="CU800" t="e">
        <v>#N/A</v>
      </c>
      <c r="CV800" t="e">
        <v>#N/A</v>
      </c>
    </row>
    <row r="801" spans="1:100" x14ac:dyDescent="0.25">
      <c r="A801">
        <v>2335</v>
      </c>
      <c r="B801" t="s">
        <v>1215</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1216</v>
      </c>
      <c r="C802" s="22">
        <v>3</v>
      </c>
      <c r="D802" s="17">
        <v>5.0451565692287117</v>
      </c>
      <c r="E802" s="17">
        <v>-2.3730494529619194E-2</v>
      </c>
      <c r="F802" s="17">
        <v>20.515115163450712</v>
      </c>
      <c r="G802" s="17">
        <v>20.507204998607509</v>
      </c>
      <c r="H802" s="17">
        <v>0.17353139489670641</v>
      </c>
      <c r="I802" s="17">
        <v>0</v>
      </c>
      <c r="J802" s="17">
        <v>10.411883693802372</v>
      </c>
      <c r="K802" s="17">
        <v>0.17353139489670641</v>
      </c>
      <c r="L802" s="17">
        <v>-1.0000000000000009</v>
      </c>
      <c r="M802" s="17">
        <v>-1.0000000000000009</v>
      </c>
      <c r="N802" s="17">
        <v>3.4706278979341274</v>
      </c>
      <c r="O802" s="17">
        <v>35.964245261638574</v>
      </c>
      <c r="P802" s="17">
        <v>-0.69078440948729758</v>
      </c>
      <c r="Q802" s="17">
        <v>65.280594137932098</v>
      </c>
      <c r="R802" s="17">
        <v>21.386690928867299</v>
      </c>
      <c r="S802" s="17">
        <v>0.33333333333333376</v>
      </c>
      <c r="T802" s="17">
        <v>0.33333333333333376</v>
      </c>
      <c r="U802" s="17">
        <v>0.28749173702291053</v>
      </c>
      <c r="V802" s="17">
        <v>-0.11991251823883625</v>
      </c>
      <c r="W802" s="17">
        <v>26.428579622161408</v>
      </c>
      <c r="X802" s="17">
        <v>0.92362711042858514</v>
      </c>
      <c r="Y802" s="17">
        <v>-1.0000000000000009</v>
      </c>
      <c r="Z802" s="17">
        <v>-1.0000000000000009</v>
      </c>
      <c r="AA802" s="17">
        <v>98.553385426915497</v>
      </c>
      <c r="AB802" s="17">
        <v>0.17153292749684573</v>
      </c>
      <c r="AC802" s="17">
        <v>0.40935059122898104</v>
      </c>
      <c r="AD802" s="17">
        <v>0.43387877879190945</v>
      </c>
      <c r="AE802" s="17">
        <v>50.738114875886794</v>
      </c>
      <c r="AF802" s="17">
        <v>0.95</v>
      </c>
      <c r="AG802" s="17">
        <v>-1.0000000000000009</v>
      </c>
      <c r="AH802" s="17">
        <v>-1.0000000000000009</v>
      </c>
      <c r="AI802" s="17">
        <v>0.75205507620405221</v>
      </c>
      <c r="AJ802" s="17">
        <v>-0.11991251823883625</v>
      </c>
      <c r="AK802" s="17">
        <v>-8.4833130609879348E-2</v>
      </c>
      <c r="AL802" s="17">
        <v>-5.1696931928922329E-2</v>
      </c>
      <c r="AM802" s="17">
        <v>-7.317411810432338E-2</v>
      </c>
      <c r="AN802" s="17">
        <v>0.47575450754757365</v>
      </c>
      <c r="AO802" s="17">
        <v>-2.2535186056574812</v>
      </c>
      <c r="AP802" s="17">
        <v>11.635378029044732</v>
      </c>
      <c r="AQ802" s="17">
        <v>36.84046331596376</v>
      </c>
      <c r="AR802" s="17">
        <v>0.83424588545074108</v>
      </c>
      <c r="AS802" s="17">
        <v>1.0971585053252917</v>
      </c>
      <c r="AT802" s="17">
        <v>-1.0000000000000009</v>
      </c>
      <c r="AU802" s="17">
        <v>-1.0000000000000009</v>
      </c>
      <c r="AV802" s="17">
        <v>41.893895927474794</v>
      </c>
      <c r="AW802" s="17">
        <v>146.15300871759891</v>
      </c>
      <c r="AX802" s="17">
        <v>149.20285841779634</v>
      </c>
      <c r="AY802" s="17">
        <v>0.47951475346596151</v>
      </c>
      <c r="AZ802" s="17">
        <v>37.603481040694859</v>
      </c>
      <c r="BA802" s="22">
        <v>1589.945788803951</v>
      </c>
      <c r="CU802" t="e">
        <v>#N/A</v>
      </c>
      <c r="CV802" t="e">
        <v>#N/A</v>
      </c>
    </row>
    <row r="803" spans="1:100" x14ac:dyDescent="0.25">
      <c r="A803">
        <v>2338</v>
      </c>
      <c r="B803" t="s">
        <v>1217</v>
      </c>
      <c r="C803" s="22">
        <v>3</v>
      </c>
      <c r="D803" s="17">
        <v>5.1480113312734517</v>
      </c>
      <c r="E803" s="17">
        <v>0.51617115586800766</v>
      </c>
      <c r="F803" s="17">
        <v>4.8819033952009621</v>
      </c>
      <c r="G803" s="17">
        <v>5.0003101059190929</v>
      </c>
      <c r="H803" s="17">
        <v>-8.3805642567031491E-2</v>
      </c>
      <c r="I803" s="17">
        <v>0</v>
      </c>
      <c r="J803" s="17">
        <v>-5.0283385540218877</v>
      </c>
      <c r="K803" s="17">
        <v>-8.3805642567031491E-2</v>
      </c>
      <c r="L803" s="17">
        <v>-1.0000000000000018</v>
      </c>
      <c r="M803" s="17">
        <v>-1.0000000000000018</v>
      </c>
      <c r="N803" s="17">
        <v>-1.6761128513406289</v>
      </c>
      <c r="O803" s="17">
        <v>5.1199828831706657</v>
      </c>
      <c r="P803" s="17">
        <v>8.5016701630471467E-2</v>
      </c>
      <c r="Q803" s="17">
        <v>-5.2041577316534298</v>
      </c>
      <c r="R803" s="17">
        <v>-1.8901045352261356</v>
      </c>
      <c r="S803" s="17">
        <v>0.33333333333333398</v>
      </c>
      <c r="T803" s="17">
        <v>0.33333333333333398</v>
      </c>
      <c r="U803" s="17">
        <v>0.32138370766066632</v>
      </c>
      <c r="V803" s="17">
        <v>0.19036259063984035</v>
      </c>
      <c r="W803" s="17">
        <v>50.488744301368236</v>
      </c>
      <c r="X803" s="17">
        <v>3.1781826837154052</v>
      </c>
      <c r="Y803" s="17">
        <v>-1.0000000000000018</v>
      </c>
      <c r="Z803" s="17">
        <v>-1.0000000000000018</v>
      </c>
      <c r="AA803" s="17">
        <v>102.24996541905635</v>
      </c>
      <c r="AB803" s="17">
        <v>0.58689988889266953</v>
      </c>
      <c r="AC803" s="17">
        <v>0.14375328582269367</v>
      </c>
      <c r="AD803" s="17">
        <v>0.34237333834292161</v>
      </c>
      <c r="AE803" s="17">
        <v>53.651325652914245</v>
      </c>
      <c r="AF803" s="17">
        <v>0.92307692307692313</v>
      </c>
      <c r="AG803" s="17">
        <v>-1.0000000000000018</v>
      </c>
      <c r="AH803" s="17">
        <v>-1.0000000000000018</v>
      </c>
      <c r="AI803" s="17">
        <v>-1.8648347262160189E-2</v>
      </c>
      <c r="AJ803" s="17">
        <v>0.19036259063984035</v>
      </c>
      <c r="AK803" s="17">
        <v>-7.5117608479652043E-2</v>
      </c>
      <c r="AL803" s="17">
        <v>0.18215114884881384</v>
      </c>
      <c r="AM803" s="17">
        <v>-4.7025994486716342E-2</v>
      </c>
      <c r="AN803" s="17">
        <v>2.4164207482961355E-2</v>
      </c>
      <c r="AO803" s="17">
        <v>-1.5512379045661662</v>
      </c>
      <c r="AP803" s="17">
        <v>1.5148609313181025</v>
      </c>
      <c r="AQ803" s="17">
        <v>45.460405747346364</v>
      </c>
      <c r="AR803" s="17">
        <v>1.1784129649671744</v>
      </c>
      <c r="AS803" s="17">
        <v>3.0943770411483733</v>
      </c>
      <c r="AT803" s="17">
        <v>-1.0000000000000018</v>
      </c>
      <c r="AU803" s="17">
        <v>-1.0000000000000018</v>
      </c>
      <c r="AV803" s="17">
        <v>3.1102055706929561</v>
      </c>
      <c r="AW803" s="17">
        <v>108.88480923354507</v>
      </c>
      <c r="AX803" s="17">
        <v>127.54810135228591</v>
      </c>
      <c r="AY803" s="17">
        <v>0.3523919840028128</v>
      </c>
      <c r="AZ803" s="17">
        <v>43.963932950298329</v>
      </c>
      <c r="BA803" s="22">
        <v>1542.2963707214703</v>
      </c>
      <c r="CU803" t="e">
        <v>#N/A</v>
      </c>
      <c r="CV803" t="e">
        <v>#N/A</v>
      </c>
    </row>
    <row r="804" spans="1:100" x14ac:dyDescent="0.25">
      <c r="A804">
        <v>2340</v>
      </c>
      <c r="B804" t="s">
        <v>1218</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1515.5144507009827</v>
      </c>
      <c r="CU804" t="e">
        <v>#N/A</v>
      </c>
      <c r="CV804" t="e">
        <v>#N/A</v>
      </c>
    </row>
    <row r="805" spans="1:100" x14ac:dyDescent="0.25">
      <c r="A805">
        <v>2341</v>
      </c>
      <c r="B805" t="s">
        <v>813</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713</v>
      </c>
      <c r="C806" s="22">
        <v>3</v>
      </c>
      <c r="D806" s="17">
        <v>5.6473804418231328</v>
      </c>
      <c r="E806" s="17">
        <v>-7.2317777511314074E-2</v>
      </c>
      <c r="F806" s="17">
        <v>0.98623670322413004</v>
      </c>
      <c r="G806" s="17">
        <v>0.95954413874886646</v>
      </c>
      <c r="H806" s="17">
        <v>0.18811830885177583</v>
      </c>
      <c r="I806" s="17">
        <v>0</v>
      </c>
      <c r="J806" s="17">
        <v>11.287098531106544</v>
      </c>
      <c r="K806" s="17">
        <v>0.18811830885177583</v>
      </c>
      <c r="L806" s="17">
        <v>-1.0000000000000011</v>
      </c>
      <c r="M806" s="17">
        <v>-1.0000000000000011</v>
      </c>
      <c r="N806" s="17">
        <v>3.762366177035513</v>
      </c>
      <c r="O806" s="17">
        <v>17.894023111678532</v>
      </c>
      <c r="P806" s="17">
        <v>-0.89547807716358874</v>
      </c>
      <c r="Q806" s="17">
        <v>7.9266318000130962</v>
      </c>
      <c r="R806" s="17">
        <v>2.5074577856417588</v>
      </c>
      <c r="S806" s="17">
        <v>0.33333333333333381</v>
      </c>
      <c r="T806" s="17">
        <v>0.33333333333333381</v>
      </c>
      <c r="U806" s="17">
        <v>0.18455708512234184</v>
      </c>
      <c r="V806" s="17">
        <v>2.2410903630266432E-2</v>
      </c>
      <c r="W806" s="17">
        <v>27.420653862699982</v>
      </c>
      <c r="X806" s="17">
        <v>1.3512421200858573</v>
      </c>
      <c r="Y806" s="17">
        <v>-1.0000000000000011</v>
      </c>
      <c r="Z806" s="17">
        <v>-1.0000000000000011</v>
      </c>
      <c r="AA806" s="17">
        <v>94.412860168175811</v>
      </c>
      <c r="AB806" s="17">
        <v>0.36356932448632062</v>
      </c>
      <c r="AC806" s="17">
        <v>0.49448204265106932</v>
      </c>
      <c r="AD806" s="17">
        <v>0.4316436032592903</v>
      </c>
      <c r="AE806" s="17">
        <v>64.484748519833943</v>
      </c>
      <c r="AF806" s="17">
        <v>0.91666666666666663</v>
      </c>
      <c r="AG806" s="17">
        <v>-1.0000000000000011</v>
      </c>
      <c r="AH806" s="17">
        <v>-1.0000000000000011</v>
      </c>
      <c r="AI806" s="17">
        <v>3.4348929952571348E-2</v>
      </c>
      <c r="AJ806" s="17">
        <v>2.2410903630266432E-2</v>
      </c>
      <c r="AK806" s="17">
        <v>-1.8459940191123233E-2</v>
      </c>
      <c r="AL806" s="17">
        <v>1.0932214663333363E-2</v>
      </c>
      <c r="AM806" s="17">
        <v>5.4887909617507571E-2</v>
      </c>
      <c r="AN806" s="17">
        <v>-0.16677887035971614</v>
      </c>
      <c r="AO806" s="17">
        <v>1.2798980394820729</v>
      </c>
      <c r="AP806" s="17">
        <v>-4.1148106856762352</v>
      </c>
      <c r="AQ806" s="17">
        <v>38.707752393806544</v>
      </c>
      <c r="AR806" s="17">
        <v>0.87363465541927632</v>
      </c>
      <c r="AS806" s="17">
        <v>1.5393604289376339</v>
      </c>
      <c r="AT806" s="17">
        <v>-1.0000000000000011</v>
      </c>
      <c r="AU806" s="17">
        <v>-1.0000000000000011</v>
      </c>
      <c r="AV806" s="17">
        <v>3.4670019243906247</v>
      </c>
      <c r="AW806" s="17">
        <v>108.19207259417813</v>
      </c>
      <c r="AX806" s="17">
        <v>111.12014155625613</v>
      </c>
      <c r="AY806" s="17">
        <v>6.6434659835381507E-2</v>
      </c>
      <c r="AZ806" s="17">
        <v>3.9048405924042053</v>
      </c>
      <c r="BA806" s="22">
        <v>1534.2936479814682</v>
      </c>
      <c r="CU806" t="e">
        <v>#N/A</v>
      </c>
      <c r="CV806" t="e">
        <v>#N/A</v>
      </c>
    </row>
    <row r="807" spans="1:100" x14ac:dyDescent="0.25">
      <c r="A807">
        <v>2344</v>
      </c>
      <c r="B807" t="s">
        <v>1219</v>
      </c>
      <c r="C807" s="22">
        <v>3</v>
      </c>
      <c r="D807" s="17">
        <v>6.2790256481162654</v>
      </c>
      <c r="E807" s="17">
        <v>-4.5325369768849568E-3</v>
      </c>
      <c r="F807" s="17">
        <v>0.14455522111990546</v>
      </c>
      <c r="G807" s="17">
        <v>0.14455522111990546</v>
      </c>
      <c r="H807" s="17">
        <v>0.13888008242379568</v>
      </c>
      <c r="I807" s="17">
        <v>0</v>
      </c>
      <c r="J807" s="17">
        <v>8.3328049454277409</v>
      </c>
      <c r="K807" s="17">
        <v>0.13888008242379568</v>
      </c>
      <c r="L807" s="17">
        <v>-1.0000000000000022</v>
      </c>
      <c r="M807" s="17">
        <v>-1.0000000000000022</v>
      </c>
      <c r="N807" s="17">
        <v>2.7776016484759132</v>
      </c>
      <c r="O807" s="17">
        <v>14.756385814663902</v>
      </c>
      <c r="P807" s="17">
        <v>-9.7706643077696081E-2</v>
      </c>
      <c r="Q807" s="17">
        <v>-4.3897850924226187</v>
      </c>
      <c r="R807" s="17">
        <v>-1.4301679517352508</v>
      </c>
      <c r="S807" s="17">
        <v>0.3333333333333337</v>
      </c>
      <c r="T807" s="17">
        <v>0.34471960786360811</v>
      </c>
      <c r="U807" s="17">
        <v>0.15237157095654116</v>
      </c>
      <c r="V807" s="17">
        <v>9.8952212470485371E-3</v>
      </c>
      <c r="W807" s="17">
        <v>28.057586039069463</v>
      </c>
      <c r="X807" s="17">
        <v>1.192890469607955</v>
      </c>
      <c r="Y807" s="17">
        <v>-1.0000000000000022</v>
      </c>
      <c r="Z807" s="17">
        <v>-1.0000000000000022</v>
      </c>
      <c r="AA807" s="17">
        <v>61.082527866366739</v>
      </c>
      <c r="AB807" s="17">
        <v>0.19780370876250095</v>
      </c>
      <c r="AC807" s="17">
        <v>0.21996385006864486</v>
      </c>
      <c r="AD807" s="17">
        <v>0.27133463674950575</v>
      </c>
      <c r="AE807" s="17">
        <v>34.455109779032576</v>
      </c>
      <c r="AF807" s="17">
        <v>0.84615384615384615</v>
      </c>
      <c r="AG807" s="17">
        <v>-1.0000000000000022</v>
      </c>
      <c r="AH807" s="17">
        <v>-1.0000000000000022</v>
      </c>
      <c r="AI807" s="17">
        <v>6.3587047210938233E-3</v>
      </c>
      <c r="AJ807" s="17">
        <v>9.8952212470485371E-3</v>
      </c>
      <c r="AK807" s="17">
        <v>1.1287833426099632E-2</v>
      </c>
      <c r="AL807" s="17">
        <v>0.28520243460854205</v>
      </c>
      <c r="AM807" s="17">
        <v>-0.10987803055655371</v>
      </c>
      <c r="AN807" s="17">
        <v>0.89531167668567968</v>
      </c>
      <c r="AO807" s="17">
        <v>-2.6905115967833426</v>
      </c>
      <c r="AP807" s="17">
        <v>23.808804090184701</v>
      </c>
      <c r="AQ807" s="17">
        <v>36.390390984497181</v>
      </c>
      <c r="AR807" s="17">
        <v>0.84031973340053145</v>
      </c>
      <c r="AS807" s="17">
        <v>1.3317705520317509</v>
      </c>
      <c r="AT807" s="17">
        <v>-1.0000000000000022</v>
      </c>
      <c r="AU807" s="17">
        <v>-1.0000000000000022</v>
      </c>
      <c r="AV807" s="17">
        <v>-1.285612730615346</v>
      </c>
      <c r="AW807" s="17">
        <v>99.647717771215369</v>
      </c>
      <c r="AX807" s="17">
        <v>100.76441399034209</v>
      </c>
      <c r="AY807" s="17">
        <v>0.25287856312241996</v>
      </c>
      <c r="AZ807" s="17">
        <v>16.7898890837747</v>
      </c>
      <c r="BA807" s="22">
        <v>1460.1059807649851</v>
      </c>
      <c r="CU807" t="e">
        <v>#N/A</v>
      </c>
      <c r="CV807" t="e">
        <v>#N/A</v>
      </c>
    </row>
    <row r="808" spans="1:100" x14ac:dyDescent="0.25">
      <c r="A808">
        <v>2345</v>
      </c>
      <c r="B808" t="s">
        <v>1220</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1221</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1222</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1390.8328867192276</v>
      </c>
      <c r="CU810" t="e">
        <v>#N/A</v>
      </c>
      <c r="CV810" t="e">
        <v>#N/A</v>
      </c>
    </row>
    <row r="811" spans="1:100" x14ac:dyDescent="0.25">
      <c r="A811">
        <v>2352</v>
      </c>
      <c r="B811" t="s">
        <v>1223</v>
      </c>
      <c r="C811" s="22">
        <v>3</v>
      </c>
      <c r="D811" s="17">
        <v>4.8358600466368094</v>
      </c>
      <c r="E811" s="17">
        <v>-3.7220212001698325E-2</v>
      </c>
      <c r="F811" s="17">
        <v>1.4287179599624111</v>
      </c>
      <c r="G811" s="17">
        <v>1.4287179599624111</v>
      </c>
      <c r="H811" s="17">
        <v>0.16521609595441264</v>
      </c>
      <c r="I811" s="17">
        <v>1.1424407738387543E-2</v>
      </c>
      <c r="J811" s="17">
        <v>10.598430221568007</v>
      </c>
      <c r="K811" s="17">
        <v>0.17664050369280013</v>
      </c>
      <c r="L811" s="17">
        <v>-0.99999999999999722</v>
      </c>
      <c r="M811" s="17">
        <v>-0.99999999999999722</v>
      </c>
      <c r="N811" s="17">
        <v>3.5328100738560035</v>
      </c>
      <c r="O811" s="17">
        <v>16.863008228167224</v>
      </c>
      <c r="P811" s="17">
        <v>-0.46175358618657431</v>
      </c>
      <c r="Q811" s="17">
        <v>-2.8674530304711183</v>
      </c>
      <c r="R811" s="17">
        <v>-1.2036037702892568</v>
      </c>
      <c r="S811" s="17">
        <v>0.33333333333333259</v>
      </c>
      <c r="T811" s="17">
        <v>0.33333333333333259</v>
      </c>
      <c r="U811" s="17">
        <v>0.23053517766127055</v>
      </c>
      <c r="V811" s="17">
        <v>8.803210642891518E-2</v>
      </c>
      <c r="W811" s="17">
        <v>32.343737882562024</v>
      </c>
      <c r="X811" s="17">
        <v>1.940359512192438</v>
      </c>
      <c r="Y811" s="17">
        <v>-0.99999999999999722</v>
      </c>
      <c r="Z811" s="17">
        <v>-0.99999999999999722</v>
      </c>
      <c r="AA811" s="17">
        <v>90.294963876431581</v>
      </c>
      <c r="AB811" s="17">
        <v>0.39784023745450614</v>
      </c>
      <c r="AC811" s="17">
        <v>0.22426701451164288</v>
      </c>
      <c r="AD811" s="17">
        <v>0.56098934331702743</v>
      </c>
      <c r="AE811" s="17">
        <v>59.154829764158784</v>
      </c>
      <c r="AF811" s="17">
        <v>0.9</v>
      </c>
      <c r="AG811" s="17">
        <v>-0.99999999999999722</v>
      </c>
      <c r="AH811" s="17">
        <v>-0.99999999999999722</v>
      </c>
      <c r="AI811" s="17">
        <v>-5.1123954132636706E-2</v>
      </c>
      <c r="AJ811" s="17">
        <v>8.803210642891518E-2</v>
      </c>
      <c r="AK811" s="17">
        <v>0.1219382633084428</v>
      </c>
      <c r="AL811" s="17">
        <v>6.9008034839511762E-2</v>
      </c>
      <c r="AM811" s="17">
        <v>0.68848197445772263</v>
      </c>
      <c r="AN811" s="17">
        <v>-8.1842986880263702E-2</v>
      </c>
      <c r="AO811" s="17">
        <v>17.821740677985282</v>
      </c>
      <c r="AP811" s="17">
        <v>-1.7010344978090339</v>
      </c>
      <c r="AQ811" s="17">
        <v>42.942168104130033</v>
      </c>
      <c r="AR811" s="17">
        <v>0.98523395075684994</v>
      </c>
      <c r="AS811" s="17">
        <v>2.117000015885238</v>
      </c>
      <c r="AT811" s="17">
        <v>-0.99999999999999722</v>
      </c>
      <c r="AU811" s="17">
        <v>-0.99999999999999722</v>
      </c>
      <c r="AV811" s="17">
        <v>0.22511418967315333</v>
      </c>
      <c r="AW811" s="17">
        <v>105.45693760678975</v>
      </c>
      <c r="AX811" s="17">
        <v>113.23766916702859</v>
      </c>
      <c r="AY811" s="17">
        <v>0.20158769749372191</v>
      </c>
      <c r="AZ811" s="17">
        <v>2.6148869906234182</v>
      </c>
      <c r="BA811" s="22">
        <v>1509.4761569718128</v>
      </c>
      <c r="CU811" t="e">
        <v>#N/A</v>
      </c>
      <c r="CV811" t="e">
        <v>#N/A</v>
      </c>
    </row>
    <row r="812" spans="1:100" x14ac:dyDescent="0.25">
      <c r="A812">
        <v>2353</v>
      </c>
      <c r="B812" t="s">
        <v>1224</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1225</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1226</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1227</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1228</v>
      </c>
      <c r="C816" s="22">
        <v>3</v>
      </c>
      <c r="D816" s="17">
        <v>5.3971755745738434</v>
      </c>
      <c r="E816" s="17">
        <v>0.14980325073716866</v>
      </c>
      <c r="F816" s="17">
        <v>1.546416331864197</v>
      </c>
      <c r="G816" s="17">
        <v>1.5883439714592862</v>
      </c>
      <c r="H816" s="17">
        <v>0.23250913955053101</v>
      </c>
      <c r="I816" s="17">
        <v>7.9878315331890701E-4</v>
      </c>
      <c r="J816" s="17">
        <v>13.998475362230991</v>
      </c>
      <c r="K816" s="17">
        <v>0.23330792270384984</v>
      </c>
      <c r="L816" s="17">
        <v>-0.99999999999999989</v>
      </c>
      <c r="M816" s="17">
        <v>-0.99999999999999989</v>
      </c>
      <c r="N816" s="17">
        <v>4.6661584540769976</v>
      </c>
      <c r="O816" s="17">
        <v>20.983994908264123</v>
      </c>
      <c r="P816" s="17">
        <v>6.4634792170308625E-2</v>
      </c>
      <c r="Q816" s="17">
        <v>5.4336851862402993</v>
      </c>
      <c r="R816" s="17">
        <v>1.765934352825675</v>
      </c>
      <c r="S816" s="17">
        <v>0.33333333333333337</v>
      </c>
      <c r="T816" s="17">
        <v>0.33055047477788152</v>
      </c>
      <c r="U816" s="17">
        <v>0.27626541818437761</v>
      </c>
      <c r="V816" s="17">
        <v>0.23982140996379192</v>
      </c>
      <c r="W816" s="17">
        <v>37.866508542221382</v>
      </c>
      <c r="X816" s="17">
        <v>2.9745660179276272</v>
      </c>
      <c r="Y816" s="17">
        <v>-0.99999999999999989</v>
      </c>
      <c r="Z816" s="17">
        <v>-0.99999999999999989</v>
      </c>
      <c r="AA816" s="17">
        <v>71.752335338465215</v>
      </c>
      <c r="AB816" s="17">
        <v>0.19745587923792243</v>
      </c>
      <c r="AC816" s="17">
        <v>0.25901013702590875</v>
      </c>
      <c r="AD816" s="17">
        <v>0.18593183260453244</v>
      </c>
      <c r="AE816" s="17">
        <v>32.119892443418195</v>
      </c>
      <c r="AF816" s="17">
        <v>0.6</v>
      </c>
      <c r="AG816" s="17">
        <v>-0.99999999999999989</v>
      </c>
      <c r="AH816" s="17">
        <v>-0.99999999999999989</v>
      </c>
      <c r="AI816" s="17">
        <v>0.10366249924078101</v>
      </c>
      <c r="AJ816" s="17">
        <v>0.23982140996379192</v>
      </c>
      <c r="AK816" s="17">
        <v>6.0120287558613553E-3</v>
      </c>
      <c r="AL816" s="17">
        <v>9.7328409895043488E-2</v>
      </c>
      <c r="AM816" s="17">
        <v>-0.18338528862803055</v>
      </c>
      <c r="AN816" s="17">
        <v>-0.21179250944727226</v>
      </c>
      <c r="AO816" s="17">
        <v>-4.5545720719214566</v>
      </c>
      <c r="AP816" s="17">
        <v>-4.808170686706589</v>
      </c>
      <c r="AQ816" s="17">
        <v>51.864983904452366</v>
      </c>
      <c r="AR816" s="17">
        <v>1.1799706362593849</v>
      </c>
      <c r="AS816" s="17">
        <v>3.207873940631476</v>
      </c>
      <c r="AT816" s="17">
        <v>-0.99999999999999989</v>
      </c>
      <c r="AU816" s="17">
        <v>-0.99999999999999989</v>
      </c>
      <c r="AV816" s="17">
        <v>3.3542783242849614</v>
      </c>
      <c r="AW816" s="17">
        <v>87.928159560022721</v>
      </c>
      <c r="AX816" s="17">
        <v>113.98355054121761</v>
      </c>
      <c r="AY816" s="17">
        <v>0.3357973495399304</v>
      </c>
      <c r="AZ816" s="17">
        <v>2.6750362996167847</v>
      </c>
      <c r="BA816" s="22">
        <v>1518.4644941915658</v>
      </c>
      <c r="CU816" t="e">
        <v>#N/A</v>
      </c>
      <c r="CV816" t="e">
        <v>#N/A</v>
      </c>
    </row>
    <row r="817" spans="1:100" x14ac:dyDescent="0.25">
      <c r="A817">
        <v>2363</v>
      </c>
      <c r="B817" t="s">
        <v>1229</v>
      </c>
      <c r="C817" s="22">
        <v>3</v>
      </c>
      <c r="D817" s="17">
        <v>5.228540226817902</v>
      </c>
      <c r="E817" s="17">
        <v>-0.82405991804760192</v>
      </c>
      <c r="F817" s="17">
        <v>1.8300043535683175</v>
      </c>
      <c r="G817" s="17">
        <v>1.5695859972373132</v>
      </c>
      <c r="H817" s="17">
        <v>0.47945523754519409</v>
      </c>
      <c r="I817" s="17">
        <v>-9.4065704424886147E-3</v>
      </c>
      <c r="J817" s="17">
        <v>28.20292002616236</v>
      </c>
      <c r="K817" s="17">
        <v>0.47004866710270549</v>
      </c>
      <c r="L817" s="17">
        <v>-1.0000000000000022</v>
      </c>
      <c r="M817" s="17">
        <v>-1.0000000000000022</v>
      </c>
      <c r="N817" s="17">
        <v>9.4009733420541135</v>
      </c>
      <c r="O817" s="17">
        <v>35.001046250217584</v>
      </c>
      <c r="P817" s="17">
        <v>-8.6811297386304845E-2</v>
      </c>
      <c r="Q817" s="17">
        <v>9.1843803874302772</v>
      </c>
      <c r="R817" s="17">
        <v>2.8046676397751269</v>
      </c>
      <c r="S817" s="17">
        <v>0.33333333333333387</v>
      </c>
      <c r="T817" s="17">
        <v>0.33333333333333387</v>
      </c>
      <c r="U817" s="17">
        <v>0.27027133068193082</v>
      </c>
      <c r="V817" s="17">
        <v>0.19324550084011488</v>
      </c>
      <c r="W817" s="17">
        <v>26.405393243440315</v>
      </c>
      <c r="X817" s="17">
        <v>2.4371763273323741</v>
      </c>
      <c r="Y817" s="17">
        <v>-1.0000000000000022</v>
      </c>
      <c r="Z817" s="17">
        <v>-1.0000000000000022</v>
      </c>
      <c r="AA817" s="17">
        <v>80.025307439726134</v>
      </c>
      <c r="AB817" s="17">
        <v>0.43572484623294661</v>
      </c>
      <c r="AC817" s="17">
        <v>0.29445014360543165</v>
      </c>
      <c r="AD817" s="17">
        <v>0.28612994129183472</v>
      </c>
      <c r="AE817" s="17">
        <v>50.815246556510701</v>
      </c>
      <c r="AF817" s="17">
        <v>0.89473684210526316</v>
      </c>
      <c r="AG817" s="17">
        <v>-1.0000000000000022</v>
      </c>
      <c r="AH817" s="17">
        <v>-1.0000000000000022</v>
      </c>
      <c r="AI817" s="17">
        <v>5.6636948936172722E-2</v>
      </c>
      <c r="AJ817" s="17">
        <v>0.19324550084011488</v>
      </c>
      <c r="AK817" s="17">
        <v>0.39505741692118818</v>
      </c>
      <c r="AL817" s="17">
        <v>-1.6704273855392231E-2</v>
      </c>
      <c r="AM817" s="17">
        <v>-9.0007117993163924E-2</v>
      </c>
      <c r="AN817" s="17">
        <v>-8.8252672530032168E-3</v>
      </c>
      <c r="AO817" s="17">
        <v>-0.27489086522315653</v>
      </c>
      <c r="AP817" s="17">
        <v>-0.30415305060204056</v>
      </c>
      <c r="AQ817" s="17">
        <v>54.60831326960264</v>
      </c>
      <c r="AR817" s="17">
        <v>1.1301834981887133</v>
      </c>
      <c r="AS817" s="17">
        <v>2.9072249944350803</v>
      </c>
      <c r="AT817" s="17">
        <v>-1.0000000000000022</v>
      </c>
      <c r="AU817" s="17">
        <v>-1.0000000000000022</v>
      </c>
      <c r="AV817" s="17">
        <v>4.3742536370124396</v>
      </c>
      <c r="AW817" s="17">
        <v>114.72220063934158</v>
      </c>
      <c r="AX817" s="17">
        <v>135.17948970207655</v>
      </c>
      <c r="AY817" s="17">
        <v>0.25234609611925785</v>
      </c>
      <c r="AZ817" s="17">
        <v>18.122560381009858</v>
      </c>
      <c r="BA817" s="22">
        <v>1620.3514004066806</v>
      </c>
      <c r="CU817" t="e">
        <v>#N/A</v>
      </c>
      <c r="CV817" t="e">
        <v>#N/A</v>
      </c>
    </row>
    <row r="818" spans="1:100" x14ac:dyDescent="0.25">
      <c r="A818">
        <v>2367</v>
      </c>
      <c r="B818" t="s">
        <v>1230</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1231</v>
      </c>
      <c r="C819" s="22">
        <v>3</v>
      </c>
      <c r="D819" s="17">
        <v>4.9441169804990475</v>
      </c>
      <c r="E819" s="17">
        <v>0.18004107974130878</v>
      </c>
      <c r="F819" s="17">
        <v>-0.28340746044171056</v>
      </c>
      <c r="G819" s="17">
        <v>-0.22930437360446457</v>
      </c>
      <c r="H819" s="17">
        <v>0.57129970317891166</v>
      </c>
      <c r="I819" s="17">
        <v>0</v>
      </c>
      <c r="J819" s="17">
        <v>34.277982190734711</v>
      </c>
      <c r="K819" s="17">
        <v>0.57129970317891166</v>
      </c>
      <c r="L819" s="17">
        <v>-1.0000000000000009</v>
      </c>
      <c r="M819" s="17">
        <v>-1.0000000000000009</v>
      </c>
      <c r="N819" s="17">
        <v>11.425994063578225</v>
      </c>
      <c r="O819" s="17">
        <v>38.992794797629294</v>
      </c>
      <c r="P819" s="17">
        <v>-1.4900364413311125</v>
      </c>
      <c r="Q819" s="17">
        <v>3.9107603695711552</v>
      </c>
      <c r="R819" s="17">
        <v>1.1598425964092725</v>
      </c>
      <c r="S819" s="17">
        <v>0.33333333333333381</v>
      </c>
      <c r="T819" s="17">
        <v>0.33333333333333381</v>
      </c>
      <c r="U819" s="17">
        <v>0.32985261391715059</v>
      </c>
      <c r="V819" s="17">
        <v>0.12687992396309894</v>
      </c>
      <c r="W819" s="17">
        <v>22.083980054720175</v>
      </c>
      <c r="X819" s="17">
        <v>2.1760569629349518</v>
      </c>
      <c r="Y819" s="17">
        <v>-1.0000000000000009</v>
      </c>
      <c r="Z819" s="17">
        <v>-1.0000000000000009</v>
      </c>
      <c r="AA819" s="17">
        <v>74.967582515008516</v>
      </c>
      <c r="AB819" s="17">
        <v>0.34919987727578733</v>
      </c>
      <c r="AC819" s="17">
        <v>0.21979244960707578</v>
      </c>
      <c r="AD819" s="17">
        <v>0.46548287039471814</v>
      </c>
      <c r="AE819" s="17">
        <v>51.72375986387906</v>
      </c>
      <c r="AF819" s="17">
        <v>0.83333333333333337</v>
      </c>
      <c r="AG819" s="17">
        <v>-1.0000000000000009</v>
      </c>
      <c r="AH819" s="17">
        <v>-1.0000000000000009</v>
      </c>
      <c r="AI819" s="17">
        <v>4.5651667289507758E-2</v>
      </c>
      <c r="AJ819" s="17">
        <v>0.12687992396309894</v>
      </c>
      <c r="AK819" s="17">
        <v>0.10658505857135832</v>
      </c>
      <c r="AL819" s="17">
        <v>0.2528133655897713</v>
      </c>
      <c r="AM819" s="17">
        <v>9.6808181282026007E-2</v>
      </c>
      <c r="AN819" s="17">
        <v>-7.014832560989627E-2</v>
      </c>
      <c r="AO819" s="17">
        <v>2.9531298249074407</v>
      </c>
      <c r="AP819" s="17">
        <v>-0.48964131229855012</v>
      </c>
      <c r="AQ819" s="17">
        <v>56.361962245454919</v>
      </c>
      <c r="AR819" s="17">
        <v>1.1233992045469163</v>
      </c>
      <c r="AS819" s="17">
        <v>2.7473566661138613</v>
      </c>
      <c r="AT819" s="17">
        <v>-1.0000000000000009</v>
      </c>
      <c r="AU819" s="17">
        <v>-1.0000000000000009</v>
      </c>
      <c r="AV819" s="17">
        <v>0.93053822280480902</v>
      </c>
      <c r="AW819" s="17">
        <v>113.47073600033926</v>
      </c>
      <c r="AX819" s="17">
        <v>127.07176174243928</v>
      </c>
      <c r="AY819" s="17">
        <v>0.30104199809557547</v>
      </c>
      <c r="AZ819" s="17">
        <v>20.239865417782358</v>
      </c>
      <c r="BA819" s="22">
        <v>1563.5726797946943</v>
      </c>
      <c r="CU819" t="e">
        <v>#N/A</v>
      </c>
      <c r="CV819" t="e">
        <v>#N/A</v>
      </c>
    </row>
    <row r="820" spans="1:100" x14ac:dyDescent="0.25">
      <c r="A820">
        <v>2373</v>
      </c>
      <c r="B820" t="s">
        <v>1232</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1233</v>
      </c>
      <c r="C821" s="22">
        <v>3</v>
      </c>
      <c r="D821" s="17">
        <v>4.662691474698315</v>
      </c>
      <c r="E821" s="17">
        <v>-1.8646479121512127E-3</v>
      </c>
      <c r="F821" s="17">
        <v>0.2911188428073257</v>
      </c>
      <c r="G821" s="17">
        <v>0.2911188428073257</v>
      </c>
      <c r="H821" s="17">
        <v>0.10207559592062325</v>
      </c>
      <c r="I821" s="17">
        <v>0</v>
      </c>
      <c r="J821" s="17">
        <v>6.1245357552374085</v>
      </c>
      <c r="K821" s="17">
        <v>0.10207559592062325</v>
      </c>
      <c r="L821" s="17">
        <v>-1.0000000000000007</v>
      </c>
      <c r="M821" s="17">
        <v>-1.0000000000000007</v>
      </c>
      <c r="N821" s="17">
        <v>2.041511918412469</v>
      </c>
      <c r="O821" s="17">
        <v>11.078346072743035</v>
      </c>
      <c r="P821" s="17">
        <v>-8.8241230371367108E-2</v>
      </c>
      <c r="Q821" s="17">
        <v>9.4031761619408538</v>
      </c>
      <c r="R821" s="17">
        <v>3.0443462435232824</v>
      </c>
      <c r="S821" s="17">
        <v>0.33333333333333393</v>
      </c>
      <c r="T821" s="17">
        <v>0.32459154444678662</v>
      </c>
      <c r="U821" s="17">
        <v>0.35260452424386057</v>
      </c>
      <c r="V821" s="17">
        <v>0.39042057145842973</v>
      </c>
      <c r="W821" s="17">
        <v>51.954975102471451</v>
      </c>
      <c r="X821" s="17">
        <v>4.300049018698969</v>
      </c>
      <c r="Y821" s="17">
        <v>-1.0000000000000007</v>
      </c>
      <c r="Z821" s="17">
        <v>-1.0000000000000007</v>
      </c>
      <c r="AA821" s="17">
        <v>87.69337445033095</v>
      </c>
      <c r="AB821" s="17">
        <v>0.23000432123581641</v>
      </c>
      <c r="AC821" s="17">
        <v>8.8234660055436356E-2</v>
      </c>
      <c r="AD821" s="17">
        <v>0.33564208079547081</v>
      </c>
      <c r="AE821" s="17">
        <v>32.694053104336177</v>
      </c>
      <c r="AF821" s="17">
        <v>0.83333333333333337</v>
      </c>
      <c r="AG821" s="17">
        <v>-1.0000000000000007</v>
      </c>
      <c r="AH821" s="17">
        <v>-1.0000000000000007</v>
      </c>
      <c r="AI821" s="17">
        <v>7.4974525191413843E-2</v>
      </c>
      <c r="AJ821" s="17">
        <v>0.39042057145842973</v>
      </c>
      <c r="AK821" s="17">
        <v>-6.8897609881423863E-2</v>
      </c>
      <c r="AL821" s="17">
        <v>5.662348166247598E-2</v>
      </c>
      <c r="AM821" s="17">
        <v>3.2364746473745785E-2</v>
      </c>
      <c r="AN821" s="17">
        <v>0.20259435055581065</v>
      </c>
      <c r="AO821" s="17">
        <v>0.46463061243652598</v>
      </c>
      <c r="AP821" s="17">
        <v>5.3479761722076447</v>
      </c>
      <c r="AQ821" s="17">
        <v>58.079510857708819</v>
      </c>
      <c r="AR821" s="17">
        <v>1.4009499734824098</v>
      </c>
      <c r="AS821" s="17">
        <v>4.4021246146195878</v>
      </c>
      <c r="AT821" s="17">
        <v>-1.0000000000000007</v>
      </c>
      <c r="AU821" s="17">
        <v>-1.0000000000000007</v>
      </c>
      <c r="AV821" s="17">
        <v>3.335465086330609</v>
      </c>
      <c r="AW821" s="17">
        <v>104.11969669528152</v>
      </c>
      <c r="AX821" s="17">
        <v>144.66124434495273</v>
      </c>
      <c r="AY821" s="17">
        <v>0.1113080444501918</v>
      </c>
      <c r="AZ821" s="17">
        <v>-2.7942194513598029</v>
      </c>
      <c r="BA821" s="22">
        <v>1480.6651370655929</v>
      </c>
      <c r="CU821" t="e">
        <v>#N/A</v>
      </c>
      <c r="CV821" t="e">
        <v>#N/A</v>
      </c>
    </row>
    <row r="822" spans="1:100" x14ac:dyDescent="0.25">
      <c r="A822">
        <v>2375</v>
      </c>
      <c r="B822" t="s">
        <v>1234</v>
      </c>
      <c r="C822" s="22">
        <v>3</v>
      </c>
      <c r="D822" s="17">
        <v>5.9580741459320814</v>
      </c>
      <c r="E822" s="17">
        <v>0</v>
      </c>
      <c r="F822" s="17">
        <v>0.34732412995367296</v>
      </c>
      <c r="G822" s="17">
        <v>0.34732412995367296</v>
      </c>
      <c r="H822" s="17">
        <v>0.27843296998441813</v>
      </c>
      <c r="I822" s="17">
        <v>0</v>
      </c>
      <c r="J822" s="17">
        <v>16.705978199065086</v>
      </c>
      <c r="K822" s="17">
        <v>0.27843296998441813</v>
      </c>
      <c r="L822" s="17">
        <v>-0.99999999999999889</v>
      </c>
      <c r="M822" s="17">
        <v>-0.99999999999999889</v>
      </c>
      <c r="N822" s="17">
        <v>5.56865939968836</v>
      </c>
      <c r="O822" s="17">
        <v>23.011376474950836</v>
      </c>
      <c r="P822" s="17">
        <v>-1.9223154791654633</v>
      </c>
      <c r="Q822" s="17">
        <v>0.95826235582155772</v>
      </c>
      <c r="R822" s="17">
        <v>7.4189766751653161E-2</v>
      </c>
      <c r="S822" s="17">
        <v>0.3333333333333332</v>
      </c>
      <c r="T822" s="17">
        <v>0.39311171118293398</v>
      </c>
      <c r="U822" s="17">
        <v>0.38746278368745957</v>
      </c>
      <c r="V822" s="17">
        <v>-6.478505071726004E-2</v>
      </c>
      <c r="W822" s="17">
        <v>30.827592300081925</v>
      </c>
      <c r="X822" s="17">
        <v>1.6677918281641781</v>
      </c>
      <c r="Y822" s="17">
        <v>-0.99999999999999889</v>
      </c>
      <c r="Z822" s="17">
        <v>-0.99999999999999889</v>
      </c>
      <c r="AA822" s="17">
        <v>75.92379539376212</v>
      </c>
      <c r="AB822" s="17">
        <v>0.34215581162393272</v>
      </c>
      <c r="AC822" s="17">
        <v>0.23818851348552708</v>
      </c>
      <c r="AD822" s="17">
        <v>0.32009594142910958</v>
      </c>
      <c r="AE822" s="17">
        <v>45.022013326928487</v>
      </c>
      <c r="AF822" s="17">
        <v>0.7142857142857143</v>
      </c>
      <c r="AG822" s="17">
        <v>-0.99999999999999889</v>
      </c>
      <c r="AH822" s="17">
        <v>-0.99999999999999889</v>
      </c>
      <c r="AI822" s="17">
        <v>7.1549052164848678E-3</v>
      </c>
      <c r="AJ822" s="17">
        <v>-6.478505071726004E-2</v>
      </c>
      <c r="AK822" s="17">
        <v>0.25055946971691684</v>
      </c>
      <c r="AL822" s="17">
        <v>0.29453553309203495</v>
      </c>
      <c r="AM822" s="17">
        <v>0.22799636211049201</v>
      </c>
      <c r="AN822" s="17">
        <v>0.28939018103642306</v>
      </c>
      <c r="AO822" s="17">
        <v>6.9527064013468873</v>
      </c>
      <c r="AP822" s="17">
        <v>8.7074321913707493</v>
      </c>
      <c r="AQ822" s="17">
        <v>47.533570499147018</v>
      </c>
      <c r="AR822" s="17">
        <v>1.049122777486466</v>
      </c>
      <c r="AS822" s="17">
        <v>1.9462247981485954</v>
      </c>
      <c r="AT822" s="17">
        <v>-0.99999999999999889</v>
      </c>
      <c r="AU822" s="17">
        <v>-0.99999999999999889</v>
      </c>
      <c r="AV822" s="17">
        <v>0.42151389670532607</v>
      </c>
      <c r="AW822" s="17">
        <v>107.6426040600836</v>
      </c>
      <c r="AX822" s="17">
        <v>101.30719709268732</v>
      </c>
      <c r="AY822" s="17">
        <v>-2.4533439655126908E-3</v>
      </c>
      <c r="AZ822" s="17">
        <v>23.048753806315847</v>
      </c>
      <c r="BA822" s="22">
        <v>1497.7906977215227</v>
      </c>
      <c r="CU822" t="e">
        <v>#N/A</v>
      </c>
      <c r="CV822" t="e">
        <v>#N/A</v>
      </c>
    </row>
    <row r="823" spans="1:100" x14ac:dyDescent="0.25">
      <c r="A823">
        <v>2377</v>
      </c>
      <c r="B823" t="s">
        <v>1235</v>
      </c>
      <c r="C823" s="22">
        <v>3</v>
      </c>
      <c r="D823" s="17">
        <v>5.230691861723276</v>
      </c>
      <c r="E823" s="17">
        <v>1.9133314796417431</v>
      </c>
      <c r="F823" s="17">
        <v>-3.9916267792806458E-2</v>
      </c>
      <c r="G823" s="17">
        <v>0.4807893943779924</v>
      </c>
      <c r="H823" s="17">
        <v>0.40107400546853667</v>
      </c>
      <c r="I823" s="17">
        <v>-1.6332954931386288E-3</v>
      </c>
      <c r="J823" s="17">
        <v>23.966442598523887</v>
      </c>
      <c r="K823" s="17">
        <v>0.39944070997539805</v>
      </c>
      <c r="L823" s="17">
        <v>-1.0000000000000018</v>
      </c>
      <c r="M823" s="17">
        <v>-1.0000000000000018</v>
      </c>
      <c r="N823" s="17">
        <v>7.98881419950796</v>
      </c>
      <c r="O823" s="17">
        <v>29.67792385462517</v>
      </c>
      <c r="P823" s="17">
        <v>0.85589374687805519</v>
      </c>
      <c r="Q823" s="17">
        <v>-0.44311210496757952</v>
      </c>
      <c r="R823" s="17">
        <v>-0.14968552417631917</v>
      </c>
      <c r="S823" s="17">
        <v>0.33333333333333393</v>
      </c>
      <c r="T823" s="17">
        <v>0.33333333333333393</v>
      </c>
      <c r="U823" s="17">
        <v>0.38797949033465173</v>
      </c>
      <c r="V823" s="17">
        <v>5.1668292593088395E-2</v>
      </c>
      <c r="W823" s="17">
        <v>28.27494958476041</v>
      </c>
      <c r="X823" s="17">
        <v>2.1291536735884091</v>
      </c>
      <c r="Y823" s="17">
        <v>-1.0000000000000018</v>
      </c>
      <c r="Z823" s="17">
        <v>-1.0000000000000018</v>
      </c>
      <c r="AA823" s="17">
        <v>73.373611091840843</v>
      </c>
      <c r="AB823" s="17">
        <v>0.35825603414519258</v>
      </c>
      <c r="AC823" s="17">
        <v>0.29258792382956345</v>
      </c>
      <c r="AD823" s="17">
        <v>0.25412298265037875</v>
      </c>
      <c r="AE823" s="17">
        <v>45.248347031256799</v>
      </c>
      <c r="AF823" s="17">
        <v>0.7857142857142857</v>
      </c>
      <c r="AG823" s="17">
        <v>-1.0000000000000018</v>
      </c>
      <c r="AH823" s="17">
        <v>-1.0000000000000018</v>
      </c>
      <c r="AI823" s="17">
        <v>-1.9043908351376614E-2</v>
      </c>
      <c r="AJ823" s="17">
        <v>5.1668292593088395E-2</v>
      </c>
      <c r="AK823" s="17">
        <v>-5.8740510857554371E-2</v>
      </c>
      <c r="AL823" s="17">
        <v>-4.2722921052630439E-2</v>
      </c>
      <c r="AM823" s="17">
        <v>-1.8671387072068057E-2</v>
      </c>
      <c r="AN823" s="17">
        <v>0.22046255417694577</v>
      </c>
      <c r="AO823" s="17">
        <v>-0.76048723108947347</v>
      </c>
      <c r="AP823" s="17">
        <v>5.2979492491604887</v>
      </c>
      <c r="AQ823" s="17">
        <v>52.241392183284283</v>
      </c>
      <c r="AR823" s="17">
        <v>1.1063144495944084</v>
      </c>
      <c r="AS823" s="17">
        <v>2.5285943835638047</v>
      </c>
      <c r="AT823" s="17">
        <v>-1.0000000000000018</v>
      </c>
      <c r="AU823" s="17">
        <v>-1.0000000000000018</v>
      </c>
      <c r="AV823" s="17">
        <v>0.33110387020167359</v>
      </c>
      <c r="AW823" s="17">
        <v>108.34948419562654</v>
      </c>
      <c r="AX823" s="17">
        <v>113.1354352879078</v>
      </c>
      <c r="AY823" s="17">
        <v>0.52387796585395074</v>
      </c>
      <c r="AZ823" s="17">
        <v>33.315338146737382</v>
      </c>
      <c r="BA823" s="22">
        <v>1508.3156635462749</v>
      </c>
      <c r="CU823" t="e">
        <v>#N/A</v>
      </c>
      <c r="CV823" t="e">
        <v>#N/A</v>
      </c>
    </row>
    <row r="824" spans="1:100" x14ac:dyDescent="0.25">
      <c r="A824">
        <v>2383</v>
      </c>
      <c r="B824" t="s">
        <v>1236</v>
      </c>
      <c r="C824" s="22">
        <v>3</v>
      </c>
      <c r="D824" s="17">
        <v>3.53208015988253</v>
      </c>
      <c r="E824" s="17">
        <v>1.0469352570795267</v>
      </c>
      <c r="F824" s="17">
        <v>2.9301925533878213</v>
      </c>
      <c r="G824" s="17">
        <v>3.2439942840018419</v>
      </c>
      <c r="H824" s="17">
        <v>0.35550801470087806</v>
      </c>
      <c r="I824" s="17">
        <v>-1.8806386318095735E-2</v>
      </c>
      <c r="J824" s="17">
        <v>20.202097702966938</v>
      </c>
      <c r="K824" s="17">
        <v>0.33670162838278234</v>
      </c>
      <c r="L824" s="17">
        <v>-0.99999999999999989</v>
      </c>
      <c r="M824" s="17">
        <v>-0.99999999999999989</v>
      </c>
      <c r="N824" s="17">
        <v>6.7340325676556434</v>
      </c>
      <c r="O824" s="17">
        <v>26.97817214685131</v>
      </c>
      <c r="P824" s="17">
        <v>4.5908636323689182E-2</v>
      </c>
      <c r="Q824" s="17">
        <v>5.4369803037125441</v>
      </c>
      <c r="R824" s="17">
        <v>1.7532791890858033</v>
      </c>
      <c r="S824" s="17">
        <v>0.33333333333333354</v>
      </c>
      <c r="T824" s="17">
        <v>0.35665467326249328</v>
      </c>
      <c r="U824" s="17">
        <v>0.42115425029021619</v>
      </c>
      <c r="V824" s="17">
        <v>-7.9267559170620297E-2</v>
      </c>
      <c r="W824" s="17">
        <v>27.80692277330558</v>
      </c>
      <c r="X824" s="17">
        <v>1.5856193642793468</v>
      </c>
      <c r="Y824" s="17">
        <v>-0.99999999999999989</v>
      </c>
      <c r="Z824" s="17">
        <v>-0.99999999999999989</v>
      </c>
      <c r="AA824" s="17">
        <v>68.290699429939067</v>
      </c>
      <c r="AB824" s="17">
        <v>0.13813296684248388</v>
      </c>
      <c r="AC824" s="17">
        <v>0.31384245705703362</v>
      </c>
      <c r="AD824" s="17">
        <v>0.32263452545143595</v>
      </c>
      <c r="AE824" s="17">
        <v>38.730497467547686</v>
      </c>
      <c r="AF824" s="17">
        <v>0.7</v>
      </c>
      <c r="AG824" s="17">
        <v>-0.99999999999999989</v>
      </c>
      <c r="AH824" s="17">
        <v>-0.99999999999999989</v>
      </c>
      <c r="AI824" s="17">
        <v>7.1298930893562484E-2</v>
      </c>
      <c r="AJ824" s="17">
        <v>-7.9267559170620297E-2</v>
      </c>
      <c r="AK824" s="17">
        <v>0.33907161899947907</v>
      </c>
      <c r="AL824" s="17">
        <v>-8.2207357913428411E-2</v>
      </c>
      <c r="AM824" s="17">
        <v>-0.14179529663321153</v>
      </c>
      <c r="AN824" s="17">
        <v>1.1481140593777684E-2</v>
      </c>
      <c r="AO824" s="17">
        <v>-1.8495243208328909</v>
      </c>
      <c r="AP824" s="17">
        <v>-0.12400827472270214</v>
      </c>
      <c r="AQ824" s="17">
        <v>48.009020476272511</v>
      </c>
      <c r="AR824" s="17">
        <v>1.0318746977154223</v>
      </c>
      <c r="AS824" s="17">
        <v>1.9223209926621294</v>
      </c>
      <c r="AT824" s="17">
        <v>-0.99999999999999989</v>
      </c>
      <c r="AU824" s="17">
        <v>-0.99999999999999989</v>
      </c>
      <c r="AV824" s="17">
        <v>4.9972734730876454</v>
      </c>
      <c r="AW824" s="17">
        <v>95.144863302067662</v>
      </c>
      <c r="AX824" s="17">
        <v>88.644086002876847</v>
      </c>
      <c r="AY824" s="17">
        <v>0.25906587492330935</v>
      </c>
      <c r="AZ824" s="17">
        <v>29.321547234979722</v>
      </c>
      <c r="BA824" s="22">
        <v>1549.0263909251946</v>
      </c>
      <c r="CU824" t="e">
        <v>#N/A</v>
      </c>
      <c r="CV824" t="e">
        <v>#N/A</v>
      </c>
    </row>
    <row r="825" spans="1:100" x14ac:dyDescent="0.25">
      <c r="A825">
        <v>2386</v>
      </c>
      <c r="B825" t="s">
        <v>1237</v>
      </c>
      <c r="C825" s="22">
        <v>3</v>
      </c>
      <c r="D825" s="17">
        <v>5.3137249456677953</v>
      </c>
      <c r="E825" s="17">
        <v>-0.23521265001090053</v>
      </c>
      <c r="F825" s="17">
        <v>0.62125940807667812</v>
      </c>
      <c r="G825" s="17">
        <v>0.55355008907943037</v>
      </c>
      <c r="H825" s="17">
        <v>0.36283499663234775</v>
      </c>
      <c r="I825" s="17">
        <v>5.0057695021845216E-3</v>
      </c>
      <c r="J825" s="17">
        <v>22.07044596807194</v>
      </c>
      <c r="K825" s="17">
        <v>0.36784076613453237</v>
      </c>
      <c r="L825" s="17">
        <v>-1.0000000000000007</v>
      </c>
      <c r="M825" s="17">
        <v>-1.0000000000000007</v>
      </c>
      <c r="N825" s="17">
        <v>7.3568153226906485</v>
      </c>
      <c r="O825" s="17">
        <v>27.937721002819153</v>
      </c>
      <c r="P825" s="17">
        <v>10.282771466393715</v>
      </c>
      <c r="Q825" s="17">
        <v>-1.9065519844053533</v>
      </c>
      <c r="R825" s="17">
        <v>0.46081783720404756</v>
      </c>
      <c r="S825" s="17">
        <v>0.33333333333333359</v>
      </c>
      <c r="T825" s="17">
        <v>0.34408946096135096</v>
      </c>
      <c r="U825" s="17">
        <v>0.37270510149807878</v>
      </c>
      <c r="V825" s="17">
        <v>0.27805353394882792</v>
      </c>
      <c r="W825" s="17">
        <v>38.41362654428233</v>
      </c>
      <c r="X825" s="17">
        <v>3.4794797654734508</v>
      </c>
      <c r="Y825" s="17">
        <v>-1.0000000000000007</v>
      </c>
      <c r="Z825" s="17">
        <v>-1.0000000000000007</v>
      </c>
      <c r="AA825" s="17">
        <v>91.105647255189581</v>
      </c>
      <c r="AB825" s="17">
        <v>0.42545858135353731</v>
      </c>
      <c r="AC825" s="17">
        <v>0.31218831696425636</v>
      </c>
      <c r="AD825" s="17">
        <v>0.30697715915627033</v>
      </c>
      <c r="AE825" s="17">
        <v>52.231202873703175</v>
      </c>
      <c r="AF825" s="17">
        <v>0.93333333333333335</v>
      </c>
      <c r="AG825" s="17">
        <v>-1.0000000000000007</v>
      </c>
      <c r="AH825" s="17">
        <v>-1.0000000000000007</v>
      </c>
      <c r="AI825" s="17">
        <v>4.636735386479237E-3</v>
      </c>
      <c r="AJ825" s="17">
        <v>0.27805353394882792</v>
      </c>
      <c r="AK825" s="17">
        <v>4.2758558899380066E-2</v>
      </c>
      <c r="AL825" s="17">
        <v>6.2969255618216341E-2</v>
      </c>
      <c r="AM825" s="17">
        <v>0.17941880568369231</v>
      </c>
      <c r="AN825" s="17">
        <v>0.47225220805245505</v>
      </c>
      <c r="AO825" s="17">
        <v>4.6992629365892045</v>
      </c>
      <c r="AP825" s="17">
        <v>12.121151479402455</v>
      </c>
      <c r="AQ825" s="17">
        <v>60.484072512354295</v>
      </c>
      <c r="AR825" s="17">
        <v>1.3281814297415901</v>
      </c>
      <c r="AS825" s="17">
        <v>3.8473205316079842</v>
      </c>
      <c r="AT825" s="17">
        <v>-1.0000000000000007</v>
      </c>
      <c r="AU825" s="17">
        <v>-1.0000000000000007</v>
      </c>
      <c r="AV825" s="17">
        <v>1.0143679262834762</v>
      </c>
      <c r="AW825" s="17">
        <v>131.16451973741115</v>
      </c>
      <c r="AX825" s="17">
        <v>159.06260784002365</v>
      </c>
      <c r="AY825" s="17">
        <v>0.31452945390301262</v>
      </c>
      <c r="AZ825" s="17">
        <v>34.019133085805933</v>
      </c>
      <c r="BA825" s="22">
        <v>1551.7205905738901</v>
      </c>
      <c r="CU825" t="e">
        <v>#N/A</v>
      </c>
      <c r="CV825" t="e">
        <v>#N/A</v>
      </c>
    </row>
    <row r="826" spans="1:100" x14ac:dyDescent="0.25">
      <c r="A826">
        <v>2388</v>
      </c>
      <c r="B826" t="s">
        <v>1238</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1239</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1543.9807835848937</v>
      </c>
      <c r="CU827" t="e">
        <v>#N/A</v>
      </c>
      <c r="CV827" t="e">
        <v>#N/A</v>
      </c>
    </row>
    <row r="828" spans="1:100" x14ac:dyDescent="0.25">
      <c r="A828">
        <v>2395</v>
      </c>
      <c r="B828" t="s">
        <v>1240</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1241</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1242</v>
      </c>
      <c r="C830" s="22">
        <v>3</v>
      </c>
      <c r="D830" s="17">
        <v>3.7266768267637467</v>
      </c>
      <c r="E830" s="17">
        <v>-0.17046224801310156</v>
      </c>
      <c r="F830" s="17">
        <v>-0.6564498374715374</v>
      </c>
      <c r="G830" s="17">
        <v>-0.6958945408492031</v>
      </c>
      <c r="H830" s="17">
        <v>0.20770466827916148</v>
      </c>
      <c r="I830" s="17">
        <v>0</v>
      </c>
      <c r="J830" s="17">
        <v>12.462280096749685</v>
      </c>
      <c r="K830" s="17">
        <v>0.20770466827916148</v>
      </c>
      <c r="L830" s="17">
        <v>-0.999999999999998</v>
      </c>
      <c r="M830" s="17">
        <v>-0.999999999999998</v>
      </c>
      <c r="N830" s="17">
        <v>4.1540933655832299</v>
      </c>
      <c r="O830" s="17">
        <v>15.493062382664235</v>
      </c>
      <c r="P830" s="17">
        <v>0.34991994400659976</v>
      </c>
      <c r="Q830" s="17">
        <v>-1.0906435770700629</v>
      </c>
      <c r="R830" s="17">
        <v>-0.27743679004084315</v>
      </c>
      <c r="S830" s="17">
        <v>0.33333333333333282</v>
      </c>
      <c r="T830" s="17">
        <v>0.31828148107409915</v>
      </c>
      <c r="U830" s="17">
        <v>0.31623517335518825</v>
      </c>
      <c r="V830" s="17">
        <v>1.3287828154492257E-2</v>
      </c>
      <c r="W830" s="17">
        <v>30.937325905518041</v>
      </c>
      <c r="X830" s="17">
        <v>1.773525956216744</v>
      </c>
      <c r="Y830" s="17">
        <v>-0.999999999999998</v>
      </c>
      <c r="Z830" s="17">
        <v>-0.999999999999998</v>
      </c>
      <c r="AA830" s="17">
        <v>71.995883088900982</v>
      </c>
      <c r="AB830" s="17">
        <v>0.41444505647023727</v>
      </c>
      <c r="AC830" s="17">
        <v>0.41976036359632551</v>
      </c>
      <c r="AD830" s="17">
        <v>-7.4855405980867613E-3</v>
      </c>
      <c r="AE830" s="17">
        <v>41.335993973423804</v>
      </c>
      <c r="AF830" s="17">
        <v>0.8</v>
      </c>
      <c r="AG830" s="17">
        <v>-0.999999999999998</v>
      </c>
      <c r="AH830" s="17">
        <v>-0.999999999999998</v>
      </c>
      <c r="AI830" s="17">
        <v>-6.4708991080012726E-2</v>
      </c>
      <c r="AJ830" s="17">
        <v>1.3287828154492257E-2</v>
      </c>
      <c r="AK830" s="17">
        <v>0.33168407217811008</v>
      </c>
      <c r="AL830" s="17">
        <v>-0.20395579290651544</v>
      </c>
      <c r="AM830" s="17">
        <v>3.9058802550906616E-2</v>
      </c>
      <c r="AN830" s="17">
        <v>0.11980666496083194</v>
      </c>
      <c r="AO830" s="17">
        <v>2.6348904246632152</v>
      </c>
      <c r="AP830" s="17">
        <v>1.9753876594882205</v>
      </c>
      <c r="AQ830" s="17">
        <v>43.399606002267731</v>
      </c>
      <c r="AR830" s="17">
        <v>0.9811378159171118</v>
      </c>
      <c r="AS830" s="17">
        <v>1.981230624495905</v>
      </c>
      <c r="AT830" s="17">
        <v>-0.999999999999998</v>
      </c>
      <c r="AU830" s="17">
        <v>-0.999999999999998</v>
      </c>
      <c r="AV830" s="17">
        <v>-0.97333133089004686</v>
      </c>
      <c r="AW830" s="17">
        <v>89.464333131053479</v>
      </c>
      <c r="AX830" s="17">
        <v>89.4989361249024</v>
      </c>
      <c r="AY830" s="17">
        <v>0.14087098447806617</v>
      </c>
      <c r="AZ830" s="17">
        <v>-2.0279068426226163</v>
      </c>
      <c r="BA830" s="22">
        <v>1504.0589983174489</v>
      </c>
      <c r="CU830" t="e">
        <v>#N/A</v>
      </c>
      <c r="CV830" t="e">
        <v>#N/A</v>
      </c>
    </row>
    <row r="831" spans="1:100" x14ac:dyDescent="0.25">
      <c r="A831">
        <v>2403</v>
      </c>
      <c r="B831" t="s">
        <v>1243</v>
      </c>
      <c r="C831" s="22">
        <v>3</v>
      </c>
      <c r="D831" s="17">
        <v>5.0055323281037722</v>
      </c>
      <c r="E831" s="17">
        <v>0</v>
      </c>
      <c r="F831" s="17">
        <v>4.0520704018603609E-2</v>
      </c>
      <c r="G831" s="17">
        <v>4.0520704018603609E-2</v>
      </c>
      <c r="H831" s="17">
        <v>0.65097817109548017</v>
      </c>
      <c r="I831" s="17">
        <v>-1.9383138753641203E-4</v>
      </c>
      <c r="J831" s="17">
        <v>39.047060382476587</v>
      </c>
      <c r="K831" s="17">
        <v>0.65078433970794369</v>
      </c>
      <c r="L831" s="17">
        <v>-1.0000000000000009</v>
      </c>
      <c r="M831" s="17">
        <v>-1.0000000000000009</v>
      </c>
      <c r="N831" s="17">
        <v>13.015686794158865</v>
      </c>
      <c r="O831" s="17">
        <v>44.093113414598974</v>
      </c>
      <c r="P831" s="17">
        <v>-5.5061917723407253E-2</v>
      </c>
      <c r="Q831" s="17">
        <v>3.6547956335538645</v>
      </c>
      <c r="R831" s="17">
        <v>1.1326138655302223</v>
      </c>
      <c r="S831" s="17">
        <v>0.33333333333333354</v>
      </c>
      <c r="T831" s="17">
        <v>0.33333333333333354</v>
      </c>
      <c r="U831" s="17">
        <v>0.35657304069002349</v>
      </c>
      <c r="V831" s="17">
        <v>0.28858680203501191</v>
      </c>
      <c r="W831" s="17">
        <v>26.441686787350402</v>
      </c>
      <c r="X831" s="17">
        <v>3.1736953019288916</v>
      </c>
      <c r="Y831" s="17">
        <v>-1.0000000000000009</v>
      </c>
      <c r="Z831" s="17">
        <v>-1.0000000000000009</v>
      </c>
      <c r="AA831" s="17">
        <v>85.473921661152929</v>
      </c>
      <c r="AB831" s="17">
        <v>0.37342489224154846</v>
      </c>
      <c r="AC831" s="17">
        <v>0.36243578237881841</v>
      </c>
      <c r="AD831" s="17">
        <v>0.42213174554507998</v>
      </c>
      <c r="AE831" s="17">
        <v>57.899621008272391</v>
      </c>
      <c r="AF831" s="17">
        <v>0.63636363636363635</v>
      </c>
      <c r="AG831" s="17">
        <v>-1.0000000000000009</v>
      </c>
      <c r="AH831" s="17">
        <v>-1.0000000000000009</v>
      </c>
      <c r="AI831" s="17">
        <v>9.7203821426750769E-2</v>
      </c>
      <c r="AJ831" s="17">
        <v>0.28858680203501191</v>
      </c>
      <c r="AK831" s="17">
        <v>5.3448930829808457E-2</v>
      </c>
      <c r="AL831" s="17">
        <v>0.31810056703828793</v>
      </c>
      <c r="AM831" s="17">
        <v>0.41080700013460236</v>
      </c>
      <c r="AN831" s="17">
        <v>0.38921025603630682</v>
      </c>
      <c r="AO831" s="17">
        <v>10.537419657514103</v>
      </c>
      <c r="AP831" s="17">
        <v>11.320759236099107</v>
      </c>
      <c r="AQ831" s="17">
        <v>65.488747169826979</v>
      </c>
      <c r="AR831" s="17">
        <v>1.3118265093917023</v>
      </c>
      <c r="AS831" s="17">
        <v>3.8244796416368345</v>
      </c>
      <c r="AT831" s="17">
        <v>-1.0000000000000009</v>
      </c>
      <c r="AU831" s="17">
        <v>-1.0000000000000009</v>
      </c>
      <c r="AV831" s="17">
        <v>1.1731345695488249</v>
      </c>
      <c r="AW831" s="17">
        <v>140.88779431185102</v>
      </c>
      <c r="AX831" s="17">
        <v>171.6905509438873</v>
      </c>
      <c r="AY831" s="17">
        <v>0.32942948410970757</v>
      </c>
      <c r="AZ831" s="17">
        <v>19.569807205483208</v>
      </c>
      <c r="BA831" s="22">
        <v>1537.6688253256161</v>
      </c>
      <c r="CU831" t="e">
        <v>#N/A</v>
      </c>
      <c r="CV831" t="e">
        <v>#N/A</v>
      </c>
    </row>
    <row r="832" spans="1:100" x14ac:dyDescent="0.25">
      <c r="A832">
        <v>2404</v>
      </c>
      <c r="B832" t="s">
        <v>1244</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1245</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1246</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1247</v>
      </c>
      <c r="C835" s="22">
        <v>3</v>
      </c>
      <c r="D835" s="17">
        <v>5.500775975226321</v>
      </c>
      <c r="E835" s="17">
        <v>6.1761553386896779E-3</v>
      </c>
      <c r="F835" s="17">
        <v>-0.56001502091441857</v>
      </c>
      <c r="G835" s="17">
        <v>-0.56001502091441857</v>
      </c>
      <c r="H835" s="17">
        <v>0.32488807348981624</v>
      </c>
      <c r="I835" s="17">
        <v>0</v>
      </c>
      <c r="J835" s="17">
        <v>19.493284409388959</v>
      </c>
      <c r="K835" s="17">
        <v>0.32488807348981624</v>
      </c>
      <c r="L835" s="17">
        <v>-0.99999999999999811</v>
      </c>
      <c r="M835" s="17">
        <v>-0.99999999999999811</v>
      </c>
      <c r="N835" s="17">
        <v>6.4977614697963251</v>
      </c>
      <c r="O835" s="17">
        <v>24.434045363700871</v>
      </c>
      <c r="P835" s="17">
        <v>1.5072446345890478</v>
      </c>
      <c r="Q835" s="17">
        <v>-6.1998873424494727E-2</v>
      </c>
      <c r="R835" s="17">
        <v>0.15085241469597152</v>
      </c>
      <c r="S835" s="17">
        <v>0.33333333333333298</v>
      </c>
      <c r="T835" s="17">
        <v>0.35828840526942146</v>
      </c>
      <c r="U835" s="17">
        <v>0.36492195384182413</v>
      </c>
      <c r="V835" s="17">
        <v>0.33004946315561678</v>
      </c>
      <c r="W835" s="17">
        <v>42.468203284415146</v>
      </c>
      <c r="X835" s="17">
        <v>3.8443143887324602</v>
      </c>
      <c r="Y835" s="17">
        <v>-0.99999999999999811</v>
      </c>
      <c r="Z835" s="17">
        <v>-0.99999999999999811</v>
      </c>
      <c r="AA835" s="17">
        <v>81.90164522387407</v>
      </c>
      <c r="AB835" s="17">
        <v>0.24526200627585074</v>
      </c>
      <c r="AC835" s="17">
        <v>0.35219345443684635</v>
      </c>
      <c r="AD835" s="17">
        <v>0.18819632978256179</v>
      </c>
      <c r="AE835" s="17">
        <v>39.282589524762919</v>
      </c>
      <c r="AF835" s="17">
        <v>0.9</v>
      </c>
      <c r="AG835" s="17">
        <v>-0.99999999999999811</v>
      </c>
      <c r="AH835" s="17">
        <v>-0.99999999999999811</v>
      </c>
      <c r="AI835" s="17">
        <v>0</v>
      </c>
      <c r="AJ835" s="17">
        <v>0.33004946315561678</v>
      </c>
      <c r="AK835" s="17">
        <v>-0.1840909385126798</v>
      </c>
      <c r="AL835" s="17">
        <v>-3.4669456698292807E-2</v>
      </c>
      <c r="AM835" s="17">
        <v>9.935707310609411E-2</v>
      </c>
      <c r="AN835" s="17">
        <v>0.50262711655374581</v>
      </c>
      <c r="AO835" s="17">
        <v>1.5634721350889522</v>
      </c>
      <c r="AP835" s="17">
        <v>12.392330630352177</v>
      </c>
      <c r="AQ835" s="17">
        <v>61.961487693804116</v>
      </c>
      <c r="AR835" s="17">
        <v>1.3865931556001949</v>
      </c>
      <c r="AS835" s="17">
        <v>4.1692024622222776</v>
      </c>
      <c r="AT835" s="17">
        <v>-0.99999999999999811</v>
      </c>
      <c r="AU835" s="17">
        <v>-0.99999999999999811</v>
      </c>
      <c r="AV835" s="17">
        <v>-0.40916260621844719</v>
      </c>
      <c r="AW835" s="17">
        <v>118.72802121792704</v>
      </c>
      <c r="AX835" s="17">
        <v>151.73296753348882</v>
      </c>
      <c r="AY835" s="17">
        <v>0.25282420748522516</v>
      </c>
      <c r="AZ835" s="17">
        <v>59.957008268123133</v>
      </c>
      <c r="BA835" s="22">
        <v>1612.5098875358917</v>
      </c>
      <c r="CU835" t="e">
        <v>#N/A</v>
      </c>
      <c r="CV835" t="e">
        <v>#N/A</v>
      </c>
    </row>
    <row r="836" spans="1:100" x14ac:dyDescent="0.25">
      <c r="A836">
        <v>2411</v>
      </c>
      <c r="B836" t="s">
        <v>1248</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1419.8443201958055</v>
      </c>
      <c r="CU836" t="e">
        <v>#N/A</v>
      </c>
      <c r="CV836" t="e">
        <v>#N/A</v>
      </c>
    </row>
    <row r="837" spans="1:100" x14ac:dyDescent="0.25">
      <c r="A837">
        <v>2412</v>
      </c>
      <c r="B837" t="s">
        <v>1249</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1250</v>
      </c>
      <c r="C838" s="22">
        <v>3</v>
      </c>
      <c r="D838" s="17">
        <v>5.1295636746692059</v>
      </c>
      <c r="E838" s="17">
        <v>1.557263042814319E-2</v>
      </c>
      <c r="F838" s="17">
        <v>-0.89776997867134845</v>
      </c>
      <c r="G838" s="17">
        <v>-0.89092577716954668</v>
      </c>
      <c r="H838" s="17">
        <v>0.30688008208049294</v>
      </c>
      <c r="I838" s="17">
        <v>0</v>
      </c>
      <c r="J838" s="17">
        <v>18.412804924829583</v>
      </c>
      <c r="K838" s="17">
        <v>0.30688008208049294</v>
      </c>
      <c r="L838" s="17">
        <v>-1.000000000000002</v>
      </c>
      <c r="M838" s="17">
        <v>-1.000000000000002</v>
      </c>
      <c r="N838" s="17">
        <v>6.1376016416098595</v>
      </c>
      <c r="O838" s="17">
        <v>22.651442822329248</v>
      </c>
      <c r="P838" s="17">
        <v>-1.6079240043867482</v>
      </c>
      <c r="Q838" s="17">
        <v>-1.7212343512171249</v>
      </c>
      <c r="R838" s="17">
        <v>-0.69140429890665089</v>
      </c>
      <c r="S838" s="17">
        <v>0.33333333333333398</v>
      </c>
      <c r="T838" s="17">
        <v>0.35885940721118631</v>
      </c>
      <c r="U838" s="17">
        <v>0.4938558333703843</v>
      </c>
      <c r="V838" s="17">
        <v>0.27372178034707279</v>
      </c>
      <c r="W838" s="17">
        <v>46.115610887259351</v>
      </c>
      <c r="X838" s="17">
        <v>4.0285927479058534</v>
      </c>
      <c r="Y838" s="17">
        <v>-1.000000000000002</v>
      </c>
      <c r="Z838" s="17">
        <v>-1.000000000000002</v>
      </c>
      <c r="AA838" s="17">
        <v>96.870777367524141</v>
      </c>
      <c r="AB838" s="17">
        <v>0.19153969325090409</v>
      </c>
      <c r="AC838" s="17">
        <v>0.37791069969649299</v>
      </c>
      <c r="AD838" s="17">
        <v>0.45948102263603063</v>
      </c>
      <c r="AE838" s="17">
        <v>51.446570779171424</v>
      </c>
      <c r="AF838" s="17">
        <v>0.94117647058823528</v>
      </c>
      <c r="AG838" s="17">
        <v>-1.000000000000002</v>
      </c>
      <c r="AH838" s="17">
        <v>-1.000000000000002</v>
      </c>
      <c r="AI838" s="17">
        <v>-4.2969198384575887E-3</v>
      </c>
      <c r="AJ838" s="17">
        <v>0.27372178034707279</v>
      </c>
      <c r="AK838" s="17">
        <v>-0.10427661650854832</v>
      </c>
      <c r="AL838" s="17">
        <v>0.14389150411933593</v>
      </c>
      <c r="AM838" s="17">
        <v>2.2269208313873537E-2</v>
      </c>
      <c r="AN838" s="17">
        <v>-0.11086784777468035</v>
      </c>
      <c r="AO838" s="17">
        <v>3.5347125304095416E-2</v>
      </c>
      <c r="AP838" s="17">
        <v>-2.0522386737703293</v>
      </c>
      <c r="AQ838" s="17">
        <v>64.528415812088923</v>
      </c>
      <c r="AR838" s="17">
        <v>1.4597703542619771</v>
      </c>
      <c r="AS838" s="17">
        <v>4.3354728299863456</v>
      </c>
      <c r="AT838" s="17">
        <v>-1.000000000000002</v>
      </c>
      <c r="AU838" s="17">
        <v>-1.000000000000002</v>
      </c>
      <c r="AV838" s="17">
        <v>-1.5823300760761974</v>
      </c>
      <c r="AW838" s="17">
        <v>117.46998151608297</v>
      </c>
      <c r="AX838" s="17">
        <v>144.75622115402106</v>
      </c>
      <c r="AY838" s="17">
        <v>0.31696756331633574</v>
      </c>
      <c r="AZ838" s="17">
        <v>29.205102660615303</v>
      </c>
      <c r="BA838" s="22">
        <v>1640.2665316811408</v>
      </c>
      <c r="CU838" t="e">
        <v>#N/A</v>
      </c>
      <c r="CV838" t="e">
        <v>#N/A</v>
      </c>
    </row>
    <row r="839" spans="1:100" x14ac:dyDescent="0.25">
      <c r="A839">
        <v>2421</v>
      </c>
      <c r="B839" t="s">
        <v>1251</v>
      </c>
      <c r="C839" s="22">
        <v>3</v>
      </c>
      <c r="D839" s="17">
        <v>5.3491486542473847</v>
      </c>
      <c r="E839" s="17">
        <v>0.14733094992021623</v>
      </c>
      <c r="F839" s="17">
        <v>-0.1824750967748579</v>
      </c>
      <c r="G839" s="17">
        <v>-0.14909592199621391</v>
      </c>
      <c r="H839" s="17">
        <v>0.28347063564739905</v>
      </c>
      <c r="I839" s="17">
        <v>-6.2040089730260083E-5</v>
      </c>
      <c r="J839" s="17">
        <v>17.004515733460114</v>
      </c>
      <c r="K839" s="17">
        <v>0.28340859555766879</v>
      </c>
      <c r="L839" s="17">
        <v>-1.0000000000000013</v>
      </c>
      <c r="M839" s="17">
        <v>-1.0000000000000013</v>
      </c>
      <c r="N839" s="17">
        <v>5.6681719111533742</v>
      </c>
      <c r="O839" s="17">
        <v>22.204568465711279</v>
      </c>
      <c r="P839" s="17">
        <v>0.29348763995616861</v>
      </c>
      <c r="Q839" s="17">
        <v>-1.4519252805044751</v>
      </c>
      <c r="R839" s="17">
        <v>-0.47491054203330185</v>
      </c>
      <c r="S839" s="17">
        <v>0.3333333333333337</v>
      </c>
      <c r="T839" s="17">
        <v>0.3333333333333337</v>
      </c>
      <c r="U839" s="17">
        <v>0.39726619939004748</v>
      </c>
      <c r="V839" s="17">
        <v>0.18418479040246294</v>
      </c>
      <c r="W839" s="17">
        <v>38.588362436060351</v>
      </c>
      <c r="X839" s="17">
        <v>3.0774316110839663</v>
      </c>
      <c r="Y839" s="17">
        <v>-1.0000000000000013</v>
      </c>
      <c r="Z839" s="17">
        <v>-1.0000000000000013</v>
      </c>
      <c r="AA839" s="17">
        <v>83.16394457925017</v>
      </c>
      <c r="AB839" s="17">
        <v>0.20981067968290248</v>
      </c>
      <c r="AC839" s="17">
        <v>0.40312553203803714</v>
      </c>
      <c r="AD839" s="17">
        <v>0.28807364198352114</v>
      </c>
      <c r="AE839" s="17">
        <v>45.050492685223034</v>
      </c>
      <c r="AF839" s="17">
        <v>0.7857142857142857</v>
      </c>
      <c r="AG839" s="17">
        <v>-1.0000000000000013</v>
      </c>
      <c r="AH839" s="17">
        <v>-1.0000000000000013</v>
      </c>
      <c r="AI839" s="17">
        <v>-2.6584020260273823E-2</v>
      </c>
      <c r="AJ839" s="17">
        <v>0.18418479040246294</v>
      </c>
      <c r="AK839" s="17">
        <v>-5.3106663149718888E-2</v>
      </c>
      <c r="AL839" s="17">
        <v>-8.5626710844924847E-2</v>
      </c>
      <c r="AM839" s="17">
        <v>-5.3942115067455963E-2</v>
      </c>
      <c r="AN839" s="17">
        <v>9.4605978541857136E-2</v>
      </c>
      <c r="AO839" s="17">
        <v>-1.6140861924349938</v>
      </c>
      <c r="AP839" s="17">
        <v>1.9370159093218042</v>
      </c>
      <c r="AQ839" s="17">
        <v>55.592878169520525</v>
      </c>
      <c r="AR839" s="17">
        <v>1.248117656459178</v>
      </c>
      <c r="AS839" s="17">
        <v>3.3608402066416354</v>
      </c>
      <c r="AT839" s="17">
        <v>-1.0000000000000013</v>
      </c>
      <c r="AU839" s="17">
        <v>-1.0000000000000013</v>
      </c>
      <c r="AV839" s="17">
        <v>-0.62400646402951565</v>
      </c>
      <c r="AW839" s="17">
        <v>107.30552895428326</v>
      </c>
      <c r="AX839" s="17">
        <v>125.19232758932409</v>
      </c>
      <c r="AY839" s="17">
        <v>0.32319141741090146</v>
      </c>
      <c r="AZ839" s="17">
        <v>24.583802699671828</v>
      </c>
      <c r="BA839" s="22">
        <v>1508.8138199648181</v>
      </c>
      <c r="CU839" t="e">
        <v>#N/A</v>
      </c>
      <c r="CV839" t="e">
        <v>#N/A</v>
      </c>
    </row>
    <row r="840" spans="1:100" x14ac:dyDescent="0.25">
      <c r="A840">
        <v>2423</v>
      </c>
      <c r="B840" t="s">
        <v>1252</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1253</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1254</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1350.6551636575134</v>
      </c>
      <c r="CU842" t="e">
        <v>#N/A</v>
      </c>
      <c r="CV842" t="e">
        <v>#N/A</v>
      </c>
    </row>
    <row r="843" spans="1:100" x14ac:dyDescent="0.25">
      <c r="A843">
        <v>2429</v>
      </c>
      <c r="B843" t="s">
        <v>1255</v>
      </c>
      <c r="C843" s="22">
        <v>3</v>
      </c>
      <c r="D843" s="17">
        <v>4.8486155239392277</v>
      </c>
      <c r="E843" s="17">
        <v>6.6590331716946852E-2</v>
      </c>
      <c r="F843" s="17">
        <v>1.2415755805645845</v>
      </c>
      <c r="G843" s="17">
        <v>1.2606171241341366</v>
      </c>
      <c r="H843" s="17">
        <v>0.47374908813637517</v>
      </c>
      <c r="I843" s="17">
        <v>-2.12256250365459E-2</v>
      </c>
      <c r="J843" s="17">
        <v>27.15140778598975</v>
      </c>
      <c r="K843" s="17">
        <v>0.45252346309982927</v>
      </c>
      <c r="L843" s="17">
        <v>-1.0000000000000009</v>
      </c>
      <c r="M843" s="17">
        <v>-1.0000000000000009</v>
      </c>
      <c r="N843" s="17">
        <v>9.0504692619965859</v>
      </c>
      <c r="O843" s="17">
        <v>33.260640434063113</v>
      </c>
      <c r="P843" s="17">
        <v>3.8273163351894846E-2</v>
      </c>
      <c r="Q843" s="17">
        <v>4.7655233971872564</v>
      </c>
      <c r="R843" s="17">
        <v>1.5861640925015845</v>
      </c>
      <c r="S843" s="17">
        <v>0.33333333333333381</v>
      </c>
      <c r="T843" s="17">
        <v>0.33333333333333381</v>
      </c>
      <c r="U843" s="17">
        <v>8.6122918168643703E-2</v>
      </c>
      <c r="V843" s="17">
        <v>-7.379099788938856E-2</v>
      </c>
      <c r="W843" s="17">
        <v>9.0590049538437345</v>
      </c>
      <c r="X843" s="17">
        <v>0.11588888890508128</v>
      </c>
      <c r="Y843" s="17">
        <v>-1.0000000000000009</v>
      </c>
      <c r="Z843" s="17">
        <v>-1.0000000000000009</v>
      </c>
      <c r="AA843" s="17">
        <v>41.337988173325648</v>
      </c>
      <c r="AB843" s="17">
        <v>0.26669010262471249</v>
      </c>
      <c r="AC843" s="17">
        <v>8.976212144132141E-2</v>
      </c>
      <c r="AD843" s="17">
        <v>0.25740415847357251</v>
      </c>
      <c r="AE843" s="17">
        <v>30.692819126980325</v>
      </c>
      <c r="AF843" s="17">
        <v>0.72727272727272729</v>
      </c>
      <c r="AG843" s="17">
        <v>-1.0000000000000009</v>
      </c>
      <c r="AH843" s="17">
        <v>-1.0000000000000009</v>
      </c>
      <c r="AI843" s="17">
        <v>6.2884278726277887E-3</v>
      </c>
      <c r="AJ843" s="17">
        <v>-7.379099788938856E-2</v>
      </c>
      <c r="AK843" s="17">
        <v>0.1292247322366516</v>
      </c>
      <c r="AL843" s="17">
        <v>1.2948705960171969E-2</v>
      </c>
      <c r="AM843" s="17">
        <v>2.4065952845430602E-2</v>
      </c>
      <c r="AN843" s="17">
        <v>-0.13151127049914874</v>
      </c>
      <c r="AO843" s="17">
        <v>1.2477724823190215</v>
      </c>
      <c r="AP843" s="17">
        <v>-3.2230382326778595</v>
      </c>
      <c r="AQ843" s="17">
        <v>36.210412739833473</v>
      </c>
      <c r="AR843" s="17">
        <v>0.67899858694592286</v>
      </c>
      <c r="AS843" s="17">
        <v>0.56841235200491125</v>
      </c>
      <c r="AT843" s="17">
        <v>-1.0000000000000009</v>
      </c>
      <c r="AU843" s="17">
        <v>-1.0000000000000009</v>
      </c>
      <c r="AV843" s="17">
        <v>2.8467812166357178</v>
      </c>
      <c r="AW843" s="17">
        <v>71.37559037471091</v>
      </c>
      <c r="AX843" s="17">
        <v>64.122259143224582</v>
      </c>
      <c r="AY843" s="17">
        <v>0.33747559101204999</v>
      </c>
      <c r="AZ843" s="17">
        <v>-4.5702432856908848</v>
      </c>
      <c r="BA843" s="22">
        <v>1440.8125109720777</v>
      </c>
      <c r="CU843" t="e">
        <v>#N/A</v>
      </c>
      <c r="CV843" t="e">
        <v>#N/A</v>
      </c>
    </row>
    <row r="844" spans="1:100" x14ac:dyDescent="0.25">
      <c r="A844">
        <v>2437</v>
      </c>
      <c r="B844" t="s">
        <v>1230</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1388.9894142290616</v>
      </c>
      <c r="CU844" t="e">
        <v>#N/A</v>
      </c>
      <c r="CV844" t="e">
        <v>#N/A</v>
      </c>
    </row>
    <row r="845" spans="1:100" x14ac:dyDescent="0.25">
      <c r="A845">
        <v>2438</v>
      </c>
      <c r="B845" s="10" t="s">
        <v>1256</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1588.3544365554815</v>
      </c>
      <c r="CU845" t="e">
        <v>#N/A</v>
      </c>
      <c r="CV845" t="e">
        <v>#N/A</v>
      </c>
    </row>
    <row r="846" spans="1:100" x14ac:dyDescent="0.25">
      <c r="A846">
        <v>2439</v>
      </c>
      <c r="B846" t="s">
        <v>1227</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1373.7064397897234</v>
      </c>
      <c r="CU846" t="e">
        <v>#N/A</v>
      </c>
      <c r="CV846" t="e">
        <v>#N/A</v>
      </c>
    </row>
    <row r="847" spans="1:100" x14ac:dyDescent="0.25">
      <c r="A847">
        <v>2441</v>
      </c>
      <c r="B847" t="s">
        <v>1257</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1235.6391287703848</v>
      </c>
      <c r="CU847" t="e">
        <v>#N/A</v>
      </c>
      <c r="CV847" t="e">
        <v>#N/A</v>
      </c>
    </row>
    <row r="848" spans="1:100" x14ac:dyDescent="0.25">
      <c r="A848">
        <v>2443</v>
      </c>
      <c r="B848" t="s">
        <v>1258</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1462.7163205497018</v>
      </c>
      <c r="CU848" t="e">
        <v>#N/A</v>
      </c>
      <c r="CV848" t="e">
        <v>#N/A</v>
      </c>
    </row>
    <row r="849" spans="1:100" x14ac:dyDescent="0.25">
      <c r="A849">
        <v>2444</v>
      </c>
      <c r="B849" t="s">
        <v>1259</v>
      </c>
      <c r="C849" s="22">
        <v>3</v>
      </c>
      <c r="D849" s="17">
        <v>5.3891222801922352</v>
      </c>
      <c r="E849" s="17">
        <v>-0.50045703263584207</v>
      </c>
      <c r="F849" s="17">
        <v>0.68564287140887326</v>
      </c>
      <c r="G849" s="17">
        <v>0.5338114656446844</v>
      </c>
      <c r="H849" s="17">
        <v>0.32749177723050399</v>
      </c>
      <c r="I849" s="17">
        <v>-1.6145254970145479E-2</v>
      </c>
      <c r="J849" s="17">
        <v>18.680791335621524</v>
      </c>
      <c r="K849" s="17">
        <v>0.31134652226035847</v>
      </c>
      <c r="L849" s="17">
        <v>-1.0000000000000004</v>
      </c>
      <c r="M849" s="17">
        <v>-1.0000000000000004</v>
      </c>
      <c r="N849" s="17">
        <v>6.226930445207171</v>
      </c>
      <c r="O849" s="17">
        <v>24.603725081458439</v>
      </c>
      <c r="P849" s="17">
        <v>-0.14639244651541372</v>
      </c>
      <c r="Q849" s="17">
        <v>-3.6103968235824988</v>
      </c>
      <c r="R849" s="17">
        <v>-1.2542984896355096</v>
      </c>
      <c r="S849" s="17">
        <v>0.33333333333333315</v>
      </c>
      <c r="T849" s="17">
        <v>0.3249305806917091</v>
      </c>
      <c r="U849" s="17">
        <v>0.46658860500051952</v>
      </c>
      <c r="V849" s="17">
        <v>-2.0621701639338338E-2</v>
      </c>
      <c r="W849" s="17">
        <v>31.7153718050346</v>
      </c>
      <c r="X849" s="17">
        <v>2.0811388492891072</v>
      </c>
      <c r="Y849" s="17">
        <v>-1.0000000000000004</v>
      </c>
      <c r="Z849" s="17">
        <v>-1.0000000000000004</v>
      </c>
      <c r="AA849" s="17">
        <v>74.321977911052471</v>
      </c>
      <c r="AB849" s="17">
        <v>0.18891260554207084</v>
      </c>
      <c r="AC849" s="17">
        <v>0.55813071734409281</v>
      </c>
      <c r="AD849" s="17">
        <v>0.13017476902690372</v>
      </c>
      <c r="AE849" s="17">
        <v>43.860904595653373</v>
      </c>
      <c r="AF849" s="17">
        <v>0.8</v>
      </c>
      <c r="AG849" s="17">
        <v>-1.0000000000000004</v>
      </c>
      <c r="AH849" s="17">
        <v>-1.0000000000000004</v>
      </c>
      <c r="AI849" s="17">
        <v>-3.8341710344396603E-2</v>
      </c>
      <c r="AJ849" s="17">
        <v>-2.0621701639338338E-2</v>
      </c>
      <c r="AK849" s="17">
        <v>-1.7866262774518832E-2</v>
      </c>
      <c r="AL849" s="17">
        <v>-0.11702892497266815</v>
      </c>
      <c r="AM849" s="17">
        <v>0.1083504542716214</v>
      </c>
      <c r="AN849" s="17">
        <v>-0.17223272275326212</v>
      </c>
      <c r="AO849" s="17">
        <v>2.6194300429179385</v>
      </c>
      <c r="AP849" s="17">
        <v>-4.8909626936948944</v>
      </c>
      <c r="AQ849" s="17">
        <v>50.396163140656171</v>
      </c>
      <c r="AR849" s="17">
        <v>1.1042308173862236</v>
      </c>
      <c r="AS849" s="17">
        <v>2.3924853715494665</v>
      </c>
      <c r="AT849" s="17">
        <v>-1.0000000000000004</v>
      </c>
      <c r="AU849" s="17">
        <v>-1.0000000000000004</v>
      </c>
      <c r="AV849" s="17">
        <v>-0.72048702399082432</v>
      </c>
      <c r="AW849" s="17">
        <v>94.034740298816033</v>
      </c>
      <c r="AX849" s="17">
        <v>91.205735927994283</v>
      </c>
      <c r="AY849" s="17">
        <v>0.10361253877101333</v>
      </c>
      <c r="AZ849" s="17">
        <v>-12.071110054697824</v>
      </c>
      <c r="BA849" s="22">
        <v>1465.0648956258633</v>
      </c>
      <c r="CU849" t="e">
        <v>#N/A</v>
      </c>
      <c r="CV849" t="e">
        <v>#N/A</v>
      </c>
    </row>
    <row r="850" spans="1:100" x14ac:dyDescent="0.25">
      <c r="A850">
        <v>2445</v>
      </c>
      <c r="B850" t="s">
        <v>1260</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1503.0203010411233</v>
      </c>
      <c r="CU850" t="e">
        <v>#N/A</v>
      </c>
      <c r="CV850" t="e">
        <v>#N/A</v>
      </c>
    </row>
    <row r="851" spans="1:100" x14ac:dyDescent="0.25">
      <c r="A851">
        <v>2449</v>
      </c>
      <c r="B851" t="s">
        <v>1261</v>
      </c>
      <c r="C851" s="22">
        <v>3</v>
      </c>
      <c r="D851" s="17">
        <v>5.0909644686299993</v>
      </c>
      <c r="E851" s="17">
        <v>0</v>
      </c>
      <c r="F851" s="17">
        <v>-4.1578049098753185E-3</v>
      </c>
      <c r="G851" s="17">
        <v>-4.1578049098753185E-3</v>
      </c>
      <c r="H851" s="17">
        <v>0.24312573487979086</v>
      </c>
      <c r="I851" s="17">
        <v>0</v>
      </c>
      <c r="J851" s="17">
        <v>14.587544092787459</v>
      </c>
      <c r="K851" s="17">
        <v>0.24312573487979086</v>
      </c>
      <c r="L851" s="17">
        <v>-1.0000000000000016</v>
      </c>
      <c r="M851" s="17">
        <v>-1.0000000000000016</v>
      </c>
      <c r="N851" s="17">
        <v>4.8625146975958193</v>
      </c>
      <c r="O851" s="17">
        <v>19.674350756507586</v>
      </c>
      <c r="P851" s="17">
        <v>2.1249783884499061</v>
      </c>
      <c r="Q851" s="17">
        <v>-0.16537151704551775</v>
      </c>
      <c r="R851" s="17">
        <v>0.227542482644042</v>
      </c>
      <c r="S851" s="17">
        <v>0.33333333333333365</v>
      </c>
      <c r="T851" s="17">
        <v>0.35243816956371382</v>
      </c>
      <c r="U851" s="17">
        <v>6.9816256762589624E-2</v>
      </c>
      <c r="V851" s="17">
        <v>1.454441177743776E-2</v>
      </c>
      <c r="W851" s="17">
        <v>21.08025746229135</v>
      </c>
      <c r="X851" s="17">
        <v>0.91962548858354221</v>
      </c>
      <c r="Y851" s="17">
        <v>-1.0000000000000016</v>
      </c>
      <c r="Z851" s="17">
        <v>-1.0000000000000016</v>
      </c>
      <c r="AA851" s="17">
        <v>50.305675834002194</v>
      </c>
      <c r="AB851" s="17">
        <v>0.23876769801408387</v>
      </c>
      <c r="AC851" s="17">
        <v>0.18786631925940039</v>
      </c>
      <c r="AD851" s="17">
        <v>0.15332350050785146</v>
      </c>
      <c r="AE851" s="17">
        <v>28.997875889066798</v>
      </c>
      <c r="AF851" s="17">
        <v>0.63636363636363635</v>
      </c>
      <c r="AG851" s="17">
        <v>-1.0000000000000016</v>
      </c>
      <c r="AH851" s="17">
        <v>-1.0000000000000016</v>
      </c>
      <c r="AI851" s="17">
        <v>8.3164528482292388E-3</v>
      </c>
      <c r="AJ851" s="17">
        <v>1.454441177743776E-2</v>
      </c>
      <c r="AK851" s="17">
        <v>0.18238130823083115</v>
      </c>
      <c r="AL851" s="17">
        <v>-0.10368191032084373</v>
      </c>
      <c r="AM851" s="17">
        <v>0.18024665759006267</v>
      </c>
      <c r="AN851" s="17">
        <v>7.4524750177341031E-2</v>
      </c>
      <c r="AO851" s="17">
        <v>5.4180729809057224</v>
      </c>
      <c r="AP851" s="17">
        <v>1.3447092028293091</v>
      </c>
      <c r="AQ851" s="17">
        <v>35.667801555078817</v>
      </c>
      <c r="AR851" s="17">
        <v>0.7701321714370748</v>
      </c>
      <c r="AS851" s="17">
        <v>1.1627512234633344</v>
      </c>
      <c r="AT851" s="17">
        <v>-1.0000000000000016</v>
      </c>
      <c r="AU851" s="17">
        <v>-1.0000000000000016</v>
      </c>
      <c r="AV851" s="17">
        <v>0.22338467773416676</v>
      </c>
      <c r="AW851" s="17">
        <v>71.324735793339087</v>
      </c>
      <c r="AX851" s="17">
        <v>72.945506028047461</v>
      </c>
      <c r="AY851" s="17">
        <v>0.11285988207025287</v>
      </c>
      <c r="AZ851" s="17">
        <v>-18.383473794580656</v>
      </c>
      <c r="BA851" s="22">
        <v>1434.4841878230511</v>
      </c>
      <c r="CU851" t="e">
        <v>#N/A</v>
      </c>
      <c r="CV851" t="e">
        <v>#N/A</v>
      </c>
    </row>
    <row r="852" spans="1:100" x14ac:dyDescent="0.25">
      <c r="A852">
        <v>2450</v>
      </c>
      <c r="B852" t="s">
        <v>1262</v>
      </c>
      <c r="C852" s="22">
        <v>3</v>
      </c>
      <c r="D852" s="17">
        <v>4.8610375117806033</v>
      </c>
      <c r="E852" s="17">
        <v>0</v>
      </c>
      <c r="F852" s="17">
        <v>0.19298301942437943</v>
      </c>
      <c r="G852" s="17">
        <v>0.19298301942437943</v>
      </c>
      <c r="H852" s="17">
        <v>-0.16872121572755375</v>
      </c>
      <c r="I852" s="17">
        <v>0</v>
      </c>
      <c r="J852" s="17">
        <v>-10.123272943653216</v>
      </c>
      <c r="K852" s="17">
        <v>-0.16872121572755375</v>
      </c>
      <c r="L852" s="17">
        <v>-0.99999999999999833</v>
      </c>
      <c r="M852" s="17">
        <v>-0.99999999999999833</v>
      </c>
      <c r="N852" s="17">
        <v>-3.3744243145510748</v>
      </c>
      <c r="O852" s="17">
        <v>-5.0692524124482405</v>
      </c>
      <c r="P852" s="17">
        <v>-1.1393563697541476</v>
      </c>
      <c r="Q852" s="17">
        <v>-0.22525295210727669</v>
      </c>
      <c r="R852" s="17">
        <v>-0.1769241306821866</v>
      </c>
      <c r="S852" s="17">
        <v>0.3386815447688557</v>
      </c>
      <c r="T852" s="17">
        <v>0.19494930837671182</v>
      </c>
      <c r="U852" s="17">
        <v>3.2090702045824884E-2</v>
      </c>
      <c r="V852" s="17">
        <v>-1.5891027818619494E-2</v>
      </c>
      <c r="W852" s="17">
        <v>28.742069724013053</v>
      </c>
      <c r="X852" s="17">
        <v>0.59698468518808301</v>
      </c>
      <c r="Y852" s="17">
        <v>-0.99999999999999833</v>
      </c>
      <c r="Z852" s="17">
        <v>-0.99999999999999833</v>
      </c>
      <c r="AA852" s="17">
        <v>68.304729343030147</v>
      </c>
      <c r="AB852" s="17">
        <v>0.15404470934473158</v>
      </c>
      <c r="AC852" s="17">
        <v>0.10278289523295689</v>
      </c>
      <c r="AD852" s="17">
        <v>0.53796407041629701</v>
      </c>
      <c r="AE852" s="17">
        <v>39.7395837496993</v>
      </c>
      <c r="AF852" s="17">
        <v>0.625</v>
      </c>
      <c r="AG852" s="17">
        <v>-0.99999999999999833</v>
      </c>
      <c r="AH852" s="17">
        <v>-0.99999999999999833</v>
      </c>
      <c r="AI852" s="17">
        <v>0</v>
      </c>
      <c r="AJ852" s="17">
        <v>-1.5891027818619494E-2</v>
      </c>
      <c r="AK852" s="17">
        <v>0.33135710807520286</v>
      </c>
      <c r="AL852" s="17">
        <v>0.33502419311944709</v>
      </c>
      <c r="AM852" s="17">
        <v>-7.9335366524104292E-4</v>
      </c>
      <c r="AN852" s="17">
        <v>-0.13216276117138745</v>
      </c>
      <c r="AO852" s="17">
        <v>1.6369516987449895</v>
      </c>
      <c r="AP852" s="17">
        <v>-1.6289480636874525</v>
      </c>
      <c r="AQ852" s="17">
        <v>18.618796780359851</v>
      </c>
      <c r="AR852" s="17">
        <v>0.54983052737277305</v>
      </c>
      <c r="AS852" s="17">
        <v>0.42826346946052901</v>
      </c>
      <c r="AT852" s="17">
        <v>-0.99999999999999833</v>
      </c>
      <c r="AU852" s="17">
        <v>-0.99999999999999833</v>
      </c>
      <c r="AV852" s="17">
        <v>1.605888874219303E-2</v>
      </c>
      <c r="AW852" s="17">
        <v>61.606528866894465</v>
      </c>
      <c r="AX852" s="17">
        <v>60.017426085032533</v>
      </c>
      <c r="AY852" s="17">
        <v>0.1323189639092438</v>
      </c>
      <c r="AZ852" s="17">
        <v>-1.7943121618309741</v>
      </c>
      <c r="BA852" s="22">
        <v>1346.8763676409508</v>
      </c>
      <c r="CU852" t="e">
        <v>#N/A</v>
      </c>
      <c r="CV852" t="e">
        <v>#N/A</v>
      </c>
    </row>
    <row r="853" spans="1:100" x14ac:dyDescent="0.25">
      <c r="A853">
        <v>2451</v>
      </c>
      <c r="B853" t="s">
        <v>1263</v>
      </c>
      <c r="C853" s="22">
        <v>3</v>
      </c>
      <c r="D853" s="17">
        <v>4.5048199025147984</v>
      </c>
      <c r="E853" s="17">
        <v>9.6685395270830282E-2</v>
      </c>
      <c r="F853" s="17">
        <v>21.143720657846039</v>
      </c>
      <c r="G853" s="17">
        <v>21.172449141031013</v>
      </c>
      <c r="H853" s="17">
        <v>6.9504369950286082E-2</v>
      </c>
      <c r="I853" s="17">
        <v>0</v>
      </c>
      <c r="J853" s="17">
        <v>4.1702621970171663</v>
      </c>
      <c r="K853" s="17">
        <v>6.9504369950286082E-2</v>
      </c>
      <c r="L853" s="17">
        <v>-0.99999999999999933</v>
      </c>
      <c r="M853" s="17">
        <v>-0.99999999999999933</v>
      </c>
      <c r="N853" s="17">
        <v>1.3900873990057216</v>
      </c>
      <c r="O853" s="17">
        <v>29.847531240562965</v>
      </c>
      <c r="P853" s="17">
        <v>-0.51908657767292499</v>
      </c>
      <c r="Q853" s="17">
        <v>43.040767018664631</v>
      </c>
      <c r="R853" s="17">
        <v>14.037188260678761</v>
      </c>
      <c r="S853" s="17">
        <v>0.33333333333333343</v>
      </c>
      <c r="T853" s="17">
        <v>0.33333333333333343</v>
      </c>
      <c r="U853" s="17">
        <v>0.19114233886434995</v>
      </c>
      <c r="V853" s="17">
        <v>2.7449525706221958E-2</v>
      </c>
      <c r="W853" s="17">
        <v>32.630166451478104</v>
      </c>
      <c r="X853" s="17">
        <v>1.5264288064111122</v>
      </c>
      <c r="Y853" s="17">
        <v>-0.99999999999999933</v>
      </c>
      <c r="Z853" s="17">
        <v>-0.99999999999999933</v>
      </c>
      <c r="AA853" s="17">
        <v>55.611782430427525</v>
      </c>
      <c r="AB853" s="17">
        <v>-9.1605645090197668E-2</v>
      </c>
      <c r="AC853" s="17">
        <v>5.667281580166806E-2</v>
      </c>
      <c r="AD853" s="17">
        <v>0.21382138365394324</v>
      </c>
      <c r="AE853" s="17">
        <v>8.9444277182706706</v>
      </c>
      <c r="AF853" s="17">
        <v>0.75</v>
      </c>
      <c r="AG853" s="17">
        <v>-0.99999999999999933</v>
      </c>
      <c r="AH853" s="17">
        <v>-0.99999999999999933</v>
      </c>
      <c r="AI853" s="17">
        <v>0.50978778888816967</v>
      </c>
      <c r="AJ853" s="17">
        <v>2.7449525706221958E-2</v>
      </c>
      <c r="AK853" s="17">
        <v>3.578230932696274E-2</v>
      </c>
      <c r="AL853" s="17">
        <v>-3.880003784516578E-2</v>
      </c>
      <c r="AM853" s="17">
        <v>-0.20892651985388483</v>
      </c>
      <c r="AN853" s="17">
        <v>6.0730724132971634E-2</v>
      </c>
      <c r="AO853" s="17">
        <v>-5.0442514497123057</v>
      </c>
      <c r="AP853" s="17">
        <v>1.3242679140984632</v>
      </c>
      <c r="AQ853" s="17">
        <v>36.800428648495263</v>
      </c>
      <c r="AR853" s="17">
        <v>0.8852585312372383</v>
      </c>
      <c r="AS853" s="17">
        <v>1.595933176361398</v>
      </c>
      <c r="AT853" s="17">
        <v>-0.99999999999999933</v>
      </c>
      <c r="AU853" s="17">
        <v>-0.99999999999999933</v>
      </c>
      <c r="AV853" s="17">
        <v>35.209637401709763</v>
      </c>
      <c r="AW853" s="17">
        <v>86.783581585088967</v>
      </c>
      <c r="AX853" s="17">
        <v>99.72428993347458</v>
      </c>
      <c r="AY853" s="17">
        <v>0.13844288581862574</v>
      </c>
      <c r="AZ853" s="17">
        <v>-20.691784879899792</v>
      </c>
      <c r="BA853" s="22">
        <v>1536.3950008907227</v>
      </c>
      <c r="CU853" t="e">
        <v>#N/A</v>
      </c>
      <c r="CV853" t="e">
        <v>#N/A</v>
      </c>
    </row>
    <row r="854" spans="1:100" x14ac:dyDescent="0.25">
      <c r="A854">
        <v>2457</v>
      </c>
      <c r="B854" t="s">
        <v>1264</v>
      </c>
      <c r="C854" s="22">
        <v>3</v>
      </c>
      <c r="D854" s="17">
        <v>5.268861706474393</v>
      </c>
      <c r="E854" s="17">
        <v>0</v>
      </c>
      <c r="F854" s="17">
        <v>-0.16242122575503862</v>
      </c>
      <c r="G854" s="17">
        <v>-0.16242122575503862</v>
      </c>
      <c r="H854" s="17">
        <v>0.3641479306295699</v>
      </c>
      <c r="I854" s="17">
        <v>0</v>
      </c>
      <c r="J854" s="17">
        <v>21.848875837774191</v>
      </c>
      <c r="K854" s="17">
        <v>0.3641479306295699</v>
      </c>
      <c r="L854" s="17">
        <v>-0.99999999999999822</v>
      </c>
      <c r="M854" s="17">
        <v>-0.99999999999999822</v>
      </c>
      <c r="N854" s="17">
        <v>7.2829586125913952</v>
      </c>
      <c r="O854" s="17">
        <v>26.955316318493555</v>
      </c>
      <c r="P854" s="17">
        <v>-0.12690199977019315</v>
      </c>
      <c r="Q854" s="17">
        <v>-2.159812666217853</v>
      </c>
      <c r="R854" s="17">
        <v>-0.65008284134895022</v>
      </c>
      <c r="S854" s="17">
        <v>0.33333333333333298</v>
      </c>
      <c r="T854" s="17">
        <v>0.3772890925838272</v>
      </c>
      <c r="U854" s="17">
        <v>0.15489994817839675</v>
      </c>
      <c r="V854" s="17">
        <v>-1.604050905513078E-2</v>
      </c>
      <c r="W854" s="17">
        <v>19.413357376434227</v>
      </c>
      <c r="X854" s="17">
        <v>0.9137869929208865</v>
      </c>
      <c r="Y854" s="17">
        <v>-0.99999999999999822</v>
      </c>
      <c r="Z854" s="17">
        <v>-0.99999999999999822</v>
      </c>
      <c r="AA854" s="17">
        <v>67.377733884961316</v>
      </c>
      <c r="AB854" s="17">
        <v>0.34846990538957923</v>
      </c>
      <c r="AC854" s="17">
        <v>0.18507567883108877</v>
      </c>
      <c r="AD854" s="17">
        <v>0.43874360277685281</v>
      </c>
      <c r="AE854" s="17">
        <v>48.614459349876029</v>
      </c>
      <c r="AF854" s="17">
        <v>0.77777777777777779</v>
      </c>
      <c r="AG854" s="17">
        <v>-0.99999999999999822</v>
      </c>
      <c r="AH854" s="17">
        <v>-0.99999999999999822</v>
      </c>
      <c r="AI854" s="17">
        <v>-1.0649614834472923E-3</v>
      </c>
      <c r="AJ854" s="17">
        <v>-1.604050905513078E-2</v>
      </c>
      <c r="AK854" s="17">
        <v>-0.15912430955829421</v>
      </c>
      <c r="AL854" s="17">
        <v>-4.6829171446689445E-2</v>
      </c>
      <c r="AM854" s="17">
        <v>-0.24779160745997134</v>
      </c>
      <c r="AN854" s="17">
        <v>0.1747523149300349</v>
      </c>
      <c r="AO854" s="17">
        <v>-6.9904117342907535</v>
      </c>
      <c r="AP854" s="17">
        <v>4.134662016017427</v>
      </c>
      <c r="AQ854" s="17">
        <v>41.262233214208393</v>
      </c>
      <c r="AR854" s="17">
        <v>0.849481865040426</v>
      </c>
      <c r="AS854" s="17">
        <v>1.2779349235504567</v>
      </c>
      <c r="AT854" s="17">
        <v>-0.99999999999999822</v>
      </c>
      <c r="AU854" s="17">
        <v>-0.99999999999999822</v>
      </c>
      <c r="AV854" s="17">
        <v>-0.81250406710398893</v>
      </c>
      <c r="AW854" s="17">
        <v>98.46771221947229</v>
      </c>
      <c r="AX854" s="17">
        <v>96.842362084290258</v>
      </c>
      <c r="AY854" s="17">
        <v>3.625538320187574E-2</v>
      </c>
      <c r="AZ854" s="17">
        <v>-4.4616402196829625</v>
      </c>
      <c r="BA854" s="22">
        <v>1502.4359232848433</v>
      </c>
      <c r="CU854" t="e">
        <v>#N/A</v>
      </c>
      <c r="CV854" t="e">
        <v>#N/A</v>
      </c>
    </row>
    <row r="855" spans="1:100" x14ac:dyDescent="0.25">
      <c r="A855">
        <v>2458</v>
      </c>
      <c r="B855" t="s">
        <v>911</v>
      </c>
      <c r="C855" s="22">
        <v>3</v>
      </c>
      <c r="D855" s="17">
        <v>5.2712017461267688</v>
      </c>
      <c r="E855" s="17">
        <v>0</v>
      </c>
      <c r="F855" s="17">
        <v>0.64724381381366136</v>
      </c>
      <c r="G855" s="17">
        <v>0.64724381381366136</v>
      </c>
      <c r="H855" s="17">
        <v>0.22350664998367875</v>
      </c>
      <c r="I855" s="17">
        <v>7.2666712716624388E-3</v>
      </c>
      <c r="J855" s="17">
        <v>13.846399275320477</v>
      </c>
      <c r="K855" s="17">
        <v>0.23077332125534122</v>
      </c>
      <c r="L855" s="17">
        <v>-1.0000000000000004</v>
      </c>
      <c r="M855" s="17">
        <v>-1.0000000000000004</v>
      </c>
      <c r="N855" s="17">
        <v>4.615466425106824</v>
      </c>
      <c r="O855" s="17">
        <v>19.764844835260909</v>
      </c>
      <c r="P855" s="17">
        <v>-0.14300983478157794</v>
      </c>
      <c r="Q855" s="17">
        <v>4.5134034929820217E-2</v>
      </c>
      <c r="R855" s="17">
        <v>1.3236697857726343E-2</v>
      </c>
      <c r="S855" s="17">
        <v>0.3333333333333332</v>
      </c>
      <c r="T855" s="17">
        <v>0.3333333333333332</v>
      </c>
      <c r="U855" s="17">
        <v>0.36645905728015599</v>
      </c>
      <c r="V855" s="17">
        <v>-0.13767878107233894</v>
      </c>
      <c r="W855" s="17">
        <v>26.586944864765712</v>
      </c>
      <c r="X855" s="17">
        <v>1.0756568880979158</v>
      </c>
      <c r="Y855" s="17">
        <v>-1.0000000000000004</v>
      </c>
      <c r="Z855" s="17">
        <v>-1.0000000000000004</v>
      </c>
      <c r="AA855" s="17">
        <v>76.645904601658998</v>
      </c>
      <c r="AB855" s="17">
        <v>0.31934010344271146</v>
      </c>
      <c r="AC855" s="17">
        <v>0.47020047588541258</v>
      </c>
      <c r="AD855" s="17">
        <v>0.21137388145258706</v>
      </c>
      <c r="AE855" s="17">
        <v>50.0457230390356</v>
      </c>
      <c r="AF855" s="17">
        <v>1</v>
      </c>
      <c r="AG855" s="17">
        <v>-1.0000000000000004</v>
      </c>
      <c r="AH855" s="17">
        <v>-1.0000000000000004</v>
      </c>
      <c r="AI855" s="17">
        <v>-1.0643901856750813E-2</v>
      </c>
      <c r="AJ855" s="17">
        <v>-0.13767878107233894</v>
      </c>
      <c r="AK855" s="17">
        <v>6.8941994694163566E-2</v>
      </c>
      <c r="AL855" s="17">
        <v>-5.1641730432703051E-2</v>
      </c>
      <c r="AM855" s="17">
        <v>8.9346826285460715E-2</v>
      </c>
      <c r="AN855" s="17">
        <v>4.9382496053442665E-2</v>
      </c>
      <c r="AO855" s="17">
        <v>2.5783806306073367</v>
      </c>
      <c r="AP855" s="17">
        <v>0.97635374917255269</v>
      </c>
      <c r="AQ855" s="17">
        <v>40.433344140086156</v>
      </c>
      <c r="AR855" s="17">
        <v>0.89544694287448401</v>
      </c>
      <c r="AS855" s="17">
        <v>1.3064302093532574</v>
      </c>
      <c r="AT855" s="17">
        <v>-1.0000000000000004</v>
      </c>
      <c r="AU855" s="17">
        <v>-1.0000000000000004</v>
      </c>
      <c r="AV855" s="17">
        <v>0.66048051167138733</v>
      </c>
      <c r="AW855" s="17">
        <v>97.387103186092403</v>
      </c>
      <c r="AX855" s="17">
        <v>83.406347041723492</v>
      </c>
      <c r="AY855" s="17">
        <v>2.4842819459226229E-3</v>
      </c>
      <c r="AZ855" s="17">
        <v>-28.087462202011103</v>
      </c>
      <c r="BA855" s="22">
        <v>1452.6883954662671</v>
      </c>
      <c r="CU855" t="e">
        <v>#N/A</v>
      </c>
      <c r="CV855" t="e">
        <v>#N/A</v>
      </c>
    </row>
    <row r="856" spans="1:100" x14ac:dyDescent="0.25">
      <c r="A856">
        <v>2461</v>
      </c>
      <c r="B856" t="s">
        <v>1265</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1266</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1432.5061214627087</v>
      </c>
      <c r="CU857" t="e">
        <v>#N/A</v>
      </c>
      <c r="CV857" t="e">
        <v>#N/A</v>
      </c>
    </row>
    <row r="858" spans="1:100" x14ac:dyDescent="0.25">
      <c r="A858">
        <v>2468</v>
      </c>
      <c r="B858" t="s">
        <v>1267</v>
      </c>
      <c r="C858" s="22">
        <v>3</v>
      </c>
      <c r="D858" s="17">
        <v>5.1124802397688391</v>
      </c>
      <c r="E858" s="17">
        <v>0</v>
      </c>
      <c r="F858" s="17">
        <v>6.6461188035299379E-2</v>
      </c>
      <c r="G858" s="17">
        <v>6.6461188035299379E-2</v>
      </c>
      <c r="H858" s="17">
        <v>0.61391460564254452</v>
      </c>
      <c r="I858" s="17">
        <v>-4.1142415087160262E-4</v>
      </c>
      <c r="J858" s="17">
        <v>36.810190889500376</v>
      </c>
      <c r="K858" s="17">
        <v>0.61350318149167293</v>
      </c>
      <c r="L858" s="17">
        <v>-1.0000000000000027</v>
      </c>
      <c r="M858" s="17">
        <v>-1.0000000000000027</v>
      </c>
      <c r="N858" s="17">
        <v>12.270063629833459</v>
      </c>
      <c r="O858" s="17">
        <v>41.989132317304538</v>
      </c>
      <c r="P858" s="17">
        <v>-5.256173133596468E-2</v>
      </c>
      <c r="Q858" s="17">
        <v>2.8697946108769932</v>
      </c>
      <c r="R858" s="17">
        <v>1.0124009249071146</v>
      </c>
      <c r="S858" s="17">
        <v>0.33333333333333431</v>
      </c>
      <c r="T858" s="17">
        <v>0.33333333333333431</v>
      </c>
      <c r="U858" s="17">
        <v>0.39827894646429529</v>
      </c>
      <c r="V858" s="17">
        <v>0.32516347125974682</v>
      </c>
      <c r="W858" s="17">
        <v>31.06423611596151</v>
      </c>
      <c r="X858" s="17">
        <v>3.5972600985906569</v>
      </c>
      <c r="Y858" s="17">
        <v>-1.0000000000000027</v>
      </c>
      <c r="Z858" s="17">
        <v>-1.0000000000000027</v>
      </c>
      <c r="AA858" s="17">
        <v>50.240348496450345</v>
      </c>
      <c r="AB858" s="17">
        <v>-0.27949661670031234</v>
      </c>
      <c r="AC858" s="17">
        <v>0.20256259216963671</v>
      </c>
      <c r="AD858" s="17">
        <v>0.44020825364230975</v>
      </c>
      <c r="AE858" s="17">
        <v>18.163711455581726</v>
      </c>
      <c r="AF858" s="17">
        <v>0.82352941176470584</v>
      </c>
      <c r="AG858" s="17">
        <v>-1.0000000000000027</v>
      </c>
      <c r="AH858" s="17">
        <v>-1.0000000000000027</v>
      </c>
      <c r="AI858" s="17">
        <v>-3.8628735476964327E-4</v>
      </c>
      <c r="AJ858" s="17">
        <v>0.32516347125974682</v>
      </c>
      <c r="AK858" s="17">
        <v>2.9346820213386714E-3</v>
      </c>
      <c r="AL858" s="17">
        <v>-5.3877148712644297E-2</v>
      </c>
      <c r="AM858" s="17">
        <v>-8.7103192354700459E-2</v>
      </c>
      <c r="AN858" s="17">
        <v>8.5356129482187237E-2</v>
      </c>
      <c r="AO858" s="17">
        <v>-2.1629063987608173</v>
      </c>
      <c r="AP858" s="17">
        <v>1.8645174934914595</v>
      </c>
      <c r="AQ858" s="17">
        <v>67.874427005461868</v>
      </c>
      <c r="AR858" s="17">
        <v>1.3901090843907111</v>
      </c>
      <c r="AS858" s="17">
        <v>4.2107632800823298</v>
      </c>
      <c r="AT858" s="17">
        <v>-1.0000000000000027</v>
      </c>
      <c r="AU858" s="17">
        <v>-1.0000000000000027</v>
      </c>
      <c r="AV858" s="17">
        <v>1.0788621129424136</v>
      </c>
      <c r="AW858" s="17">
        <v>94.093998307246309</v>
      </c>
      <c r="AX858" s="17">
        <v>126.60261968612564</v>
      </c>
      <c r="AY858" s="17">
        <v>-4.2414881696333277E-2</v>
      </c>
      <c r="AZ858" s="17">
        <v>-30.350238581683652</v>
      </c>
      <c r="BA858" s="22">
        <v>1504.4209839761236</v>
      </c>
      <c r="CU858" t="e">
        <v>#N/A</v>
      </c>
      <c r="CV858" t="e">
        <v>#N/A</v>
      </c>
    </row>
    <row r="859" spans="1:100" x14ac:dyDescent="0.25">
      <c r="A859">
        <v>2470</v>
      </c>
      <c r="B859" t="s">
        <v>1268</v>
      </c>
      <c r="C859" s="22">
        <v>3</v>
      </c>
      <c r="D859" s="17">
        <v>1.0730328659894772</v>
      </c>
      <c r="E859" s="17">
        <v>0.1281064799637335</v>
      </c>
      <c r="F859" s="17">
        <v>-0.2243232396103734</v>
      </c>
      <c r="G859" s="17">
        <v>-0.2243232396103734</v>
      </c>
      <c r="H859" s="17">
        <v>-7.4222114102133779E-2</v>
      </c>
      <c r="I859" s="17">
        <v>0</v>
      </c>
      <c r="J859" s="17">
        <v>-4.4533268461280198</v>
      </c>
      <c r="K859" s="17">
        <v>-7.4222114102133779E-2</v>
      </c>
      <c r="L859" s="17">
        <v>-0.99999999999999922</v>
      </c>
      <c r="M859" s="17">
        <v>-0.99999999999999922</v>
      </c>
      <c r="N859" s="17">
        <v>-1.4844422820426746</v>
      </c>
      <c r="O859" s="17">
        <v>-3.6046172197489144</v>
      </c>
      <c r="P859" s="17">
        <v>-1.0202961231489394</v>
      </c>
      <c r="Q859" s="17">
        <v>-3.5163927962057406</v>
      </c>
      <c r="R859" s="17">
        <v>-1.1727950015515649</v>
      </c>
      <c r="S859" s="17">
        <v>0.33333333333333304</v>
      </c>
      <c r="T859" s="17">
        <v>0.18930223115780961</v>
      </c>
      <c r="U859" s="17">
        <v>-0.36828768484107771</v>
      </c>
      <c r="V859" s="17">
        <v>-1.0362971101742014E-2</v>
      </c>
      <c r="W859" s="17">
        <v>8.72828090601827</v>
      </c>
      <c r="X859" s="17">
        <v>-1.0864074547811235</v>
      </c>
      <c r="Y859" s="17">
        <v>-0.99999999999999922</v>
      </c>
      <c r="Z859" s="17">
        <v>-0.99999999999999922</v>
      </c>
      <c r="AA859" s="17">
        <v>13.668941359163201</v>
      </c>
      <c r="AB859" s="17">
        <v>-2.887671561098502E-2</v>
      </c>
      <c r="AC859" s="17">
        <v>4.0084025118949734E-2</v>
      </c>
      <c r="AD859" s="17">
        <v>0.1110617995859652</v>
      </c>
      <c r="AE859" s="17">
        <v>6.1134554546964957</v>
      </c>
      <c r="AF859" s="17">
        <v>0.125</v>
      </c>
      <c r="AG859" s="17">
        <v>-0.99999999999999922</v>
      </c>
      <c r="AH859" s="17">
        <v>-0.99999999999999922</v>
      </c>
      <c r="AI859" s="17">
        <v>-2.5353725404429636E-2</v>
      </c>
      <c r="AJ859" s="17">
        <v>-1.0362971101742014E-2</v>
      </c>
      <c r="AK859" s="17">
        <v>-0.14292765703628527</v>
      </c>
      <c r="AL859" s="17">
        <v>-5.8584915153475664E-2</v>
      </c>
      <c r="AM859" s="17">
        <v>0.10165308029260625</v>
      </c>
      <c r="AN859" s="17">
        <v>0.20847050371407366</v>
      </c>
      <c r="AO859" s="17">
        <v>1.8266887221337291</v>
      </c>
      <c r="AP859" s="17">
        <v>4.9188380170844681</v>
      </c>
      <c r="AQ859" s="17">
        <v>4.2749540598902502</v>
      </c>
      <c r="AR859" s="17">
        <v>0.14398490854832291</v>
      </c>
      <c r="AS859" s="17">
        <v>-1.1606295688832573</v>
      </c>
      <c r="AT859" s="17">
        <v>-0.99999999999999922</v>
      </c>
      <c r="AU859" s="17">
        <v>-0.99999999999999922</v>
      </c>
      <c r="AV859" s="17">
        <v>-1.3971182411619385</v>
      </c>
      <c r="AW859" s="17">
        <v>14.98316215649875</v>
      </c>
      <c r="AX859" s="17">
        <v>13.439790538235975</v>
      </c>
      <c r="AY859" s="17">
        <v>-0.169477155431349</v>
      </c>
      <c r="AZ859" s="17">
        <v>-71.205706978133918</v>
      </c>
      <c r="BA859" s="22">
        <v>1350.6845939851548</v>
      </c>
      <c r="CU859" t="e">
        <v>#N/A</v>
      </c>
      <c r="CV859" t="e">
        <v>#N/A</v>
      </c>
    </row>
    <row r="860" spans="1:100" x14ac:dyDescent="0.25">
      <c r="A860">
        <v>2471</v>
      </c>
      <c r="B860" t="s">
        <v>1269</v>
      </c>
      <c r="C860" s="22">
        <v>3</v>
      </c>
      <c r="D860" s="17">
        <v>4.6171957081373058</v>
      </c>
      <c r="E860" s="17">
        <v>3.2761166389407688E-2</v>
      </c>
      <c r="F860" s="17">
        <v>11.420248609184565</v>
      </c>
      <c r="G860" s="17">
        <v>11.434097852938775</v>
      </c>
      <c r="H860" s="17">
        <v>5.4181965988828462E-3</v>
      </c>
      <c r="I860" s="17">
        <v>8.8927270435822367E-2</v>
      </c>
      <c r="J860" s="17">
        <v>5.6607280220823206</v>
      </c>
      <c r="K860" s="17">
        <v>9.4345467034705213E-2</v>
      </c>
      <c r="L860" s="17">
        <v>-0.99999999999999811</v>
      </c>
      <c r="M860" s="17">
        <v>-0.99999999999999811</v>
      </c>
      <c r="N860" s="17">
        <v>1.8869093406941069</v>
      </c>
      <c r="O860" s="17">
        <v>21.7120215831584</v>
      </c>
      <c r="P860" s="17">
        <v>7.633220010711342E-3</v>
      </c>
      <c r="Q860" s="17">
        <v>93.007191963114494</v>
      </c>
      <c r="R860" s="17">
        <v>30.680042877623475</v>
      </c>
      <c r="S860" s="17">
        <v>0.33333333333333276</v>
      </c>
      <c r="T860" s="17">
        <v>0.34085444879779053</v>
      </c>
      <c r="U860" s="17">
        <v>0.16359798719191385</v>
      </c>
      <c r="V860" s="17">
        <v>-0.27839252164435502</v>
      </c>
      <c r="W860" s="17">
        <v>18.601911225759078</v>
      </c>
      <c r="X860" s="17">
        <v>-0.43612086600205663</v>
      </c>
      <c r="Y860" s="17">
        <v>-0.99999999999999811</v>
      </c>
      <c r="Z860" s="17">
        <v>-0.99999999999999811</v>
      </c>
      <c r="AA860" s="17">
        <v>75.219778513326716</v>
      </c>
      <c r="AB860" s="17">
        <v>0.37767890259099768</v>
      </c>
      <c r="AC860" s="17">
        <v>0.14606267977383894</v>
      </c>
      <c r="AD860" s="17">
        <v>-4.9850941659545164E-3</v>
      </c>
      <c r="AE860" s="17">
        <v>25.937824409944096</v>
      </c>
      <c r="AF860" s="17">
        <v>0.58333333333333337</v>
      </c>
      <c r="AG860" s="17">
        <v>-0.99999999999999811</v>
      </c>
      <c r="AH860" s="17">
        <v>-0.99999999999999811</v>
      </c>
      <c r="AI860" s="17">
        <v>0.88937455818158651</v>
      </c>
      <c r="AJ860" s="17">
        <v>-0.27839252164435502</v>
      </c>
      <c r="AK860" s="17">
        <v>0.13327830230024165</v>
      </c>
      <c r="AL860" s="17">
        <v>-6.3932942509188614E-2</v>
      </c>
      <c r="AM860" s="17">
        <v>-2.3694703955080207E-3</v>
      </c>
      <c r="AN860" s="17">
        <v>0.17528980773784747</v>
      </c>
      <c r="AO860" s="17">
        <v>0.60715475161350752</v>
      </c>
      <c r="AP860" s="17">
        <v>4.0625804809002455</v>
      </c>
      <c r="AQ860" s="17">
        <v>24.262639247841374</v>
      </c>
      <c r="AR860" s="17">
        <v>0.55939324767868215</v>
      </c>
      <c r="AS860" s="17">
        <v>-0.34177539896735121</v>
      </c>
      <c r="AT860" s="17">
        <v>-0.99999999999999811</v>
      </c>
      <c r="AU860" s="17">
        <v>-0.99999999999999811</v>
      </c>
      <c r="AV860" s="17">
        <v>42.114140730562241</v>
      </c>
      <c r="AW860" s="17">
        <v>100.99438057738529</v>
      </c>
      <c r="AX860" s="17">
        <v>90.942619576581535</v>
      </c>
      <c r="AY860" s="17">
        <v>2.9043298914222651E-2</v>
      </c>
      <c r="AZ860" s="17">
        <v>-14.515079276668018</v>
      </c>
      <c r="BA860" s="22">
        <v>1575.4817511985502</v>
      </c>
      <c r="CU860" t="e">
        <v>#N/A</v>
      </c>
      <c r="CV860" t="e">
        <v>#N/A</v>
      </c>
    </row>
    <row r="861" spans="1:100" x14ac:dyDescent="0.25">
      <c r="A861">
        <v>2472</v>
      </c>
      <c r="B861" t="s">
        <v>1270</v>
      </c>
      <c r="C861" s="22">
        <v>3</v>
      </c>
      <c r="D861" s="17">
        <v>3.9766936014819159</v>
      </c>
      <c r="E861" s="17">
        <v>0</v>
      </c>
      <c r="F861" s="17">
        <v>-0.22762195462171297</v>
      </c>
      <c r="G861" s="17">
        <v>-0.22762195462171297</v>
      </c>
      <c r="H861" s="17">
        <v>0.25920951356071931</v>
      </c>
      <c r="I861" s="17">
        <v>0</v>
      </c>
      <c r="J861" s="17">
        <v>15.552570813643165</v>
      </c>
      <c r="K861" s="17">
        <v>0.25920951356071931</v>
      </c>
      <c r="L861" s="17">
        <v>-1.0000000000000004</v>
      </c>
      <c r="M861" s="17">
        <v>-1.0000000000000004</v>
      </c>
      <c r="N861" s="17">
        <v>5.1841902712143861</v>
      </c>
      <c r="O861" s="17">
        <v>19.301642460503373</v>
      </c>
      <c r="P861" s="17">
        <v>0.21522388450278385</v>
      </c>
      <c r="Q861" s="17">
        <v>-1.9412737847705563</v>
      </c>
      <c r="R861" s="17">
        <v>-0.59563923502966754</v>
      </c>
      <c r="S861" s="17">
        <v>0.33970396344699227</v>
      </c>
      <c r="T861" s="17">
        <v>0.35627546204739502</v>
      </c>
      <c r="U861" s="17">
        <v>0.49716041355603185</v>
      </c>
      <c r="V861" s="17">
        <v>-4.8823778854616806E-2</v>
      </c>
      <c r="W861" s="17">
        <v>35.404261865403306</v>
      </c>
      <c r="X861" s="17">
        <v>2.1554110217441562</v>
      </c>
      <c r="Y861" s="17">
        <v>-1.0000000000000004</v>
      </c>
      <c r="Z861" s="17">
        <v>-1.0000000000000004</v>
      </c>
      <c r="AA861" s="17">
        <v>49.418011818467043</v>
      </c>
      <c r="AB861" s="17">
        <v>-0.24619131436863542</v>
      </c>
      <c r="AC861" s="17">
        <v>0.40298844843985981</v>
      </c>
      <c r="AD861" s="17">
        <v>0.13539064969064396</v>
      </c>
      <c r="AE861" s="17">
        <v>14.609389188093406</v>
      </c>
      <c r="AF861" s="17">
        <v>0.69230769230769229</v>
      </c>
      <c r="AG861" s="17">
        <v>-1.0000000000000004</v>
      </c>
      <c r="AH861" s="17">
        <v>-1.0000000000000004</v>
      </c>
      <c r="AI861" s="17">
        <v>0</v>
      </c>
      <c r="AJ861" s="17">
        <v>-4.8823778854616806E-2</v>
      </c>
      <c r="AK861" s="17">
        <v>0.24403271809827703</v>
      </c>
      <c r="AL861" s="17">
        <v>-4.1735337351728533E-2</v>
      </c>
      <c r="AM861" s="17">
        <v>0.20644060307099077</v>
      </c>
      <c r="AN861" s="17">
        <v>-9.6360294168975735E-2</v>
      </c>
      <c r="AO861" s="17">
        <v>6.381178667266159</v>
      </c>
      <c r="AP861" s="17">
        <v>-2.6176840409830366</v>
      </c>
      <c r="AQ861" s="17">
        <v>50.956832679046485</v>
      </c>
      <c r="AR861" s="17">
        <v>1.1443160601958018</v>
      </c>
      <c r="AS861" s="17">
        <v>2.4146205353048749</v>
      </c>
      <c r="AT861" s="17">
        <v>-1.0000000000000004</v>
      </c>
      <c r="AU861" s="17">
        <v>-1.0000000000000004</v>
      </c>
      <c r="AV861" s="17">
        <v>-0.82326118965138029</v>
      </c>
      <c r="AW861" s="17">
        <v>66.101970237987402</v>
      </c>
      <c r="AX861" s="17">
        <v>61.219592352525709</v>
      </c>
      <c r="AY861" s="17">
        <v>0.40879000150063871</v>
      </c>
      <c r="AZ861" s="17">
        <v>14.143312207596065</v>
      </c>
      <c r="BA861" s="22">
        <v>1500.8037725304841</v>
      </c>
      <c r="CU861" t="e">
        <v>#N/A</v>
      </c>
      <c r="CV861" t="e">
        <v>#N/A</v>
      </c>
    </row>
    <row r="862" spans="1:100" x14ac:dyDescent="0.25">
      <c r="A862">
        <v>2473</v>
      </c>
      <c r="B862" t="s">
        <v>1271</v>
      </c>
      <c r="C862" s="22">
        <v>3</v>
      </c>
      <c r="D862" s="17">
        <v>4.0935128628445083</v>
      </c>
      <c r="E862" s="17">
        <v>-2.0317571026558463E-2</v>
      </c>
      <c r="F862" s="17">
        <v>1.3382330315488815</v>
      </c>
      <c r="G862" s="17">
        <v>1.3382330315488815</v>
      </c>
      <c r="H862" s="17">
        <v>0.21832087903660605</v>
      </c>
      <c r="I862" s="17">
        <v>-1.8108680602834343E-2</v>
      </c>
      <c r="J862" s="17">
        <v>12.0127319060263</v>
      </c>
      <c r="K862" s="17">
        <v>0.20021219843377167</v>
      </c>
      <c r="L862" s="17">
        <v>-1</v>
      </c>
      <c r="M862" s="17">
        <v>-1</v>
      </c>
      <c r="N862" s="17">
        <v>4.0042439686754339</v>
      </c>
      <c r="O862" s="17">
        <v>17.444477800419676</v>
      </c>
      <c r="P862" s="17">
        <v>0.84349969017141768</v>
      </c>
      <c r="Q862" s="17">
        <v>-2.3783576415337317</v>
      </c>
      <c r="R862" s="17">
        <v>-0.76656782487741648</v>
      </c>
      <c r="S862" s="17">
        <v>0.33333333333333331</v>
      </c>
      <c r="T862" s="17">
        <v>0.33333333333333331</v>
      </c>
      <c r="U862" s="17">
        <v>0.35083715733150639</v>
      </c>
      <c r="V862" s="17">
        <v>0.19485409062215847</v>
      </c>
      <c r="W862" s="17">
        <v>40.485828647462377</v>
      </c>
      <c r="X862" s="17">
        <v>3.0389276412918687</v>
      </c>
      <c r="Y862" s="17">
        <v>-1</v>
      </c>
      <c r="Z862" s="17">
        <v>-1</v>
      </c>
      <c r="AA862" s="17">
        <v>47.96605297452507</v>
      </c>
      <c r="AB862" s="17">
        <v>-7.2585045023367614E-2</v>
      </c>
      <c r="AC862" s="17">
        <v>0.20041696854336241</v>
      </c>
      <c r="AD862" s="17">
        <v>3.7103919518807892E-2</v>
      </c>
      <c r="AE862" s="17">
        <v>8.2467921519401166</v>
      </c>
      <c r="AF862" s="17">
        <v>0.76470588235294112</v>
      </c>
      <c r="AG862" s="17">
        <v>-1</v>
      </c>
      <c r="AH862" s="17">
        <v>-1</v>
      </c>
      <c r="AI862" s="17">
        <v>-4.102489682282761E-2</v>
      </c>
      <c r="AJ862" s="17">
        <v>0.19485409062215847</v>
      </c>
      <c r="AK862" s="17">
        <v>0.11764883706373203</v>
      </c>
      <c r="AL862" s="17">
        <v>0.26803873203439554</v>
      </c>
      <c r="AM862" s="17">
        <v>-5.5521106045599719E-2</v>
      </c>
      <c r="AN862" s="17">
        <v>0.16733793628169857</v>
      </c>
      <c r="AO862" s="17">
        <v>-0.79978346582133109</v>
      </c>
      <c r="AP862" s="17">
        <v>5.5236420672144435</v>
      </c>
      <c r="AQ862" s="17">
        <v>52.49856055348873</v>
      </c>
      <c r="AR862" s="17">
        <v>1.2123579146203316</v>
      </c>
      <c r="AS862" s="17">
        <v>3.2391398397256403</v>
      </c>
      <c r="AT862" s="17">
        <v>-1</v>
      </c>
      <c r="AU862" s="17">
        <v>-1</v>
      </c>
      <c r="AV862" s="17">
        <v>0.5716652066714657</v>
      </c>
      <c r="AW862" s="17">
        <v>70.934172842159199</v>
      </c>
      <c r="AX862" s="17">
        <v>89.599083967918517</v>
      </c>
      <c r="AY862" s="17">
        <v>0.15525977192803195</v>
      </c>
      <c r="AZ862" s="17">
        <v>-4.1328145671753589</v>
      </c>
      <c r="BA862" s="22">
        <v>1483.7730678753117</v>
      </c>
      <c r="CU862" t="e">
        <v>#N/A</v>
      </c>
      <c r="CV862" t="e">
        <v>#N/A</v>
      </c>
    </row>
    <row r="863" spans="1:100" x14ac:dyDescent="0.25">
      <c r="A863">
        <v>2474</v>
      </c>
      <c r="B863" t="s">
        <v>1272</v>
      </c>
      <c r="C863" s="22">
        <v>3</v>
      </c>
      <c r="D863" s="17">
        <v>5.2239581575650735</v>
      </c>
      <c r="E863" s="17">
        <v>-0.29913833421470126</v>
      </c>
      <c r="F863" s="17">
        <v>0.32946791892062299</v>
      </c>
      <c r="G863" s="17">
        <v>0.25144063702308628</v>
      </c>
      <c r="H863" s="17">
        <v>0.38896600678700161</v>
      </c>
      <c r="I863" s="17">
        <v>0</v>
      </c>
      <c r="J863" s="17">
        <v>23.337960407220102</v>
      </c>
      <c r="K863" s="17">
        <v>0.38896600678700161</v>
      </c>
      <c r="L863" s="17">
        <v>-1.0000000000000002</v>
      </c>
      <c r="M863" s="17">
        <v>-1.0000000000000002</v>
      </c>
      <c r="N863" s="17">
        <v>7.7793201357400354</v>
      </c>
      <c r="O863" s="17">
        <v>28.813359201808257</v>
      </c>
      <c r="P863" s="17">
        <v>1.7263427627377617</v>
      </c>
      <c r="Q863" s="17">
        <v>-0.22085639003504035</v>
      </c>
      <c r="R863" s="17">
        <v>1.3054918103071696E-2</v>
      </c>
      <c r="S863" s="17">
        <v>0.33333333333333354</v>
      </c>
      <c r="T863" s="17">
        <v>0.33333333333333354</v>
      </c>
      <c r="U863" s="17">
        <v>0.3646767409520793</v>
      </c>
      <c r="V863" s="17">
        <v>0.23607753667097561</v>
      </c>
      <c r="W863" s="17">
        <v>35.138197500108795</v>
      </c>
      <c r="X863" s="17">
        <v>3.1528728437138365</v>
      </c>
      <c r="Y863" s="17">
        <v>-1.0000000000000002</v>
      </c>
      <c r="Z863" s="17">
        <v>-1.0000000000000002</v>
      </c>
      <c r="AA863" s="17">
        <v>87.141706564114855</v>
      </c>
      <c r="AB863" s="17">
        <v>0.20871980243499189</v>
      </c>
      <c r="AC863" s="17">
        <v>0.50172610082470592</v>
      </c>
      <c r="AD863" s="17">
        <v>0.3293631796583622</v>
      </c>
      <c r="AE863" s="17">
        <v>51.99045414590298</v>
      </c>
      <c r="AF863" s="17">
        <v>0.93333333333333335</v>
      </c>
      <c r="AG863" s="17">
        <v>-1.0000000000000002</v>
      </c>
      <c r="AH863" s="17">
        <v>-1.0000000000000002</v>
      </c>
      <c r="AI863" s="17">
        <v>1.9960327453233589E-2</v>
      </c>
      <c r="AJ863" s="17">
        <v>0.23607753667097561</v>
      </c>
      <c r="AK863" s="17">
        <v>-3.4707321755715202E-3</v>
      </c>
      <c r="AL863" s="17">
        <v>9.5409350649867941E-2</v>
      </c>
      <c r="AM863" s="17">
        <v>0.17438374964469214</v>
      </c>
      <c r="AN863" s="17">
        <v>0.14988871341620269</v>
      </c>
      <c r="AO863" s="17">
        <v>4.3422400802394465</v>
      </c>
      <c r="AP863" s="17">
        <v>4.2242645886544059</v>
      </c>
      <c r="AQ863" s="17">
        <v>58.476157907328883</v>
      </c>
      <c r="AR863" s="17">
        <v>1.267420944289722</v>
      </c>
      <c r="AS863" s="17">
        <v>3.5418388505008371</v>
      </c>
      <c r="AT863" s="17">
        <v>-1.0000000000000002</v>
      </c>
      <c r="AU863" s="17">
        <v>-1.0000000000000002</v>
      </c>
      <c r="AV863" s="17">
        <v>0.26449555512615514</v>
      </c>
      <c r="AW863" s="17">
        <v>120.17933035457756</v>
      </c>
      <c r="AX863" s="17">
        <v>144.18629057073977</v>
      </c>
      <c r="AY863" s="17">
        <v>0.10797480171782783</v>
      </c>
      <c r="AZ863" s="17">
        <v>0.57646015346287793</v>
      </c>
      <c r="BA863" s="22">
        <v>1531.2766769195919</v>
      </c>
      <c r="CU863" t="e">
        <v>#N/A</v>
      </c>
      <c r="CV863" t="e">
        <v>#N/A</v>
      </c>
    </row>
    <row r="864" spans="1:100" x14ac:dyDescent="0.25">
      <c r="A864">
        <v>2477</v>
      </c>
      <c r="B864" t="s">
        <v>1273</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1305.5569989675282</v>
      </c>
      <c r="CU864" t="e">
        <v>#N/A</v>
      </c>
      <c r="CV864" t="e">
        <v>#N/A</v>
      </c>
    </row>
    <row r="865" spans="1:100" x14ac:dyDescent="0.25">
      <c r="A865">
        <v>2478</v>
      </c>
      <c r="B865" t="s">
        <v>1274</v>
      </c>
      <c r="C865" s="22">
        <v>3</v>
      </c>
      <c r="D865" s="17">
        <v>5.4013428785695652</v>
      </c>
      <c r="E865" s="17">
        <v>0</v>
      </c>
      <c r="F865" s="17">
        <v>-0.57799542018874583</v>
      </c>
      <c r="G865" s="17">
        <v>-0.57799542018874583</v>
      </c>
      <c r="H865" s="17">
        <v>0.1331884443675791</v>
      </c>
      <c r="I865" s="17">
        <v>3.7930806179844968E-4</v>
      </c>
      <c r="J865" s="17">
        <v>8.0140651457626504</v>
      </c>
      <c r="K865" s="17">
        <v>0.13356775242937752</v>
      </c>
      <c r="L865" s="17">
        <v>-0.99999999999999845</v>
      </c>
      <c r="M865" s="17">
        <v>-0.99999999999999845</v>
      </c>
      <c r="N865" s="17">
        <v>2.6713550485875528</v>
      </c>
      <c r="O865" s="17">
        <v>12.837412604143466</v>
      </c>
      <c r="P865" s="17">
        <v>6.0994929892082043E-2</v>
      </c>
      <c r="Q865" s="17">
        <v>2.9713552316108731</v>
      </c>
      <c r="R865" s="17">
        <v>1.0775611082815175</v>
      </c>
      <c r="S865" s="17">
        <v>0.33333333333333293</v>
      </c>
      <c r="T865" s="17">
        <v>0.33333333333333293</v>
      </c>
      <c r="U865" s="17">
        <v>0.42941141764476698</v>
      </c>
      <c r="V865" s="17">
        <v>0.11516523854076523</v>
      </c>
      <c r="W865" s="17">
        <v>43.107022816912796</v>
      </c>
      <c r="X865" s="17">
        <v>2.9417360160609456</v>
      </c>
      <c r="Y865" s="17">
        <v>-0.99999999999999845</v>
      </c>
      <c r="Z865" s="17">
        <v>-0.99999999999999845</v>
      </c>
      <c r="AA865" s="17">
        <v>73.614493008312451</v>
      </c>
      <c r="AB865" s="17">
        <v>5.3390455139772239E-2</v>
      </c>
      <c r="AC865" s="17">
        <v>0.15138190176503485</v>
      </c>
      <c r="AD865" s="17">
        <v>0.38382582475755556</v>
      </c>
      <c r="AE865" s="17">
        <v>29.429909083118105</v>
      </c>
      <c r="AF865" s="17">
        <v>0.91666666666666663</v>
      </c>
      <c r="AG865" s="17">
        <v>-0.99999999999999845</v>
      </c>
      <c r="AH865" s="17">
        <v>-0.99999999999999845</v>
      </c>
      <c r="AI865" s="17">
        <v>4.5443848842528618E-2</v>
      </c>
      <c r="AJ865" s="17">
        <v>0.11516523854076523</v>
      </c>
      <c r="AK865" s="17">
        <v>5.242812387233993E-2</v>
      </c>
      <c r="AL865" s="17">
        <v>3.5775455411164614E-2</v>
      </c>
      <c r="AM865" s="17">
        <v>-0.38668583645386434</v>
      </c>
      <c r="AN865" s="17">
        <v>2.895240869036781E-2</v>
      </c>
      <c r="AO865" s="17">
        <v>-9.4050052919849083</v>
      </c>
      <c r="AP865" s="17">
        <v>0.90268749431501871</v>
      </c>
      <c r="AQ865" s="17">
        <v>51.121087962675468</v>
      </c>
      <c r="AR865" s="17">
        <v>1.2112433228521982</v>
      </c>
      <c r="AS865" s="17">
        <v>3.0753037684903246</v>
      </c>
      <c r="AT865" s="17">
        <v>-0.99999999999999845</v>
      </c>
      <c r="AU865" s="17">
        <v>-0.99999999999999845</v>
      </c>
      <c r="AV865" s="17">
        <v>0.49956568809277113</v>
      </c>
      <c r="AW865" s="17">
        <v>87.354593106770864</v>
      </c>
      <c r="AX865" s="17">
        <v>99.779993937698038</v>
      </c>
      <c r="AY865" s="17">
        <v>0.19232426399389155</v>
      </c>
      <c r="AZ865" s="17">
        <v>-6.1902443209927611</v>
      </c>
      <c r="BA865" s="22">
        <v>1512.4956853785698</v>
      </c>
      <c r="CU865" t="e">
        <v>#N/A</v>
      </c>
      <c r="CV865" t="e">
        <v>#N/A</v>
      </c>
    </row>
    <row r="866" spans="1:100" x14ac:dyDescent="0.25">
      <c r="A866">
        <v>2480</v>
      </c>
      <c r="B866" t="s">
        <v>1275</v>
      </c>
      <c r="C866" s="22">
        <v>3</v>
      </c>
      <c r="D866" s="17">
        <v>1.0853894969267315</v>
      </c>
      <c r="E866" s="17">
        <v>-1.9384615323087336E-2</v>
      </c>
      <c r="F866" s="17">
        <v>-0.26084651311881685</v>
      </c>
      <c r="G866" s="17">
        <v>-0.26084651311881685</v>
      </c>
      <c r="H866" s="17">
        <v>0.1888589725597723</v>
      </c>
      <c r="I866" s="17">
        <v>0</v>
      </c>
      <c r="J866" s="17">
        <v>11.331538353586335</v>
      </c>
      <c r="K866" s="17">
        <v>0.1888589725597723</v>
      </c>
      <c r="L866" s="17">
        <v>-0.99999999999999922</v>
      </c>
      <c r="M866" s="17">
        <v>-0.99999999999999922</v>
      </c>
      <c r="N866" s="17">
        <v>3.7771794511954453</v>
      </c>
      <c r="O866" s="17">
        <v>12.156081337394248</v>
      </c>
      <c r="P866" s="17">
        <v>2.4527650338865179</v>
      </c>
      <c r="Q866" s="17">
        <v>-2.5055516886627491</v>
      </c>
      <c r="R866" s="17">
        <v>-0.64810677028049968</v>
      </c>
      <c r="S866" s="17">
        <v>0.33333333333333309</v>
      </c>
      <c r="T866" s="17">
        <v>-7.7940597665751787E-2</v>
      </c>
      <c r="U866" s="17">
        <v>-9.6107465343261922E-2</v>
      </c>
      <c r="V866" s="17">
        <v>-1.9155488560670935E-2</v>
      </c>
      <c r="W866" s="17">
        <v>-1.9491676318449571</v>
      </c>
      <c r="X866" s="17">
        <v>-0.81747607295394653</v>
      </c>
      <c r="Y866" s="17">
        <v>-0.99999999999999922</v>
      </c>
      <c r="Z866" s="17">
        <v>-0.99999999999999922</v>
      </c>
      <c r="AA866" s="17">
        <v>-12.449294535219154</v>
      </c>
      <c r="AB866" s="17">
        <v>-8.0522414917303421E-3</v>
      </c>
      <c r="AC866" s="17">
        <v>-0.15256151714823102</v>
      </c>
      <c r="AD866" s="17">
        <v>-3.6426644021912293E-2</v>
      </c>
      <c r="AE866" s="17">
        <v>-9.8520201330936885</v>
      </c>
      <c r="AF866" s="17">
        <v>0.125</v>
      </c>
      <c r="AG866" s="17">
        <v>-0.99999999999999922</v>
      </c>
      <c r="AH866" s="17">
        <v>-0.99999999999999922</v>
      </c>
      <c r="AI866" s="17">
        <v>-1.566482744057995E-2</v>
      </c>
      <c r="AJ866" s="17">
        <v>-1.9155488560670935E-2</v>
      </c>
      <c r="AK866" s="17">
        <v>0.26888447862696324</v>
      </c>
      <c r="AL866" s="17">
        <v>0.19727857962679143</v>
      </c>
      <c r="AM866" s="17">
        <v>5.3128780993507034E-2</v>
      </c>
      <c r="AN866" s="17">
        <v>-1.8068176604018639E-4</v>
      </c>
      <c r="AO866" s="17">
        <v>2.6726419179724936</v>
      </c>
      <c r="AP866" s="17">
        <v>0.98187585398295241</v>
      </c>
      <c r="AQ866" s="17">
        <v>9.3823707217413812</v>
      </c>
      <c r="AR866" s="17">
        <v>0.14012978176364846</v>
      </c>
      <c r="AS866" s="17">
        <v>-0.6286171003941744</v>
      </c>
      <c r="AT866" s="17">
        <v>-0.99999999999999922</v>
      </c>
      <c r="AU866" s="17">
        <v>-0.99999999999999922</v>
      </c>
      <c r="AV866" s="17">
        <v>-0.90895328339931636</v>
      </c>
      <c r="AW866" s="17">
        <v>0.68866265615806421</v>
      </c>
      <c r="AX866" s="17">
        <v>-1.5401827487206259</v>
      </c>
      <c r="AY866" s="17">
        <v>-7.1685228056277816E-3</v>
      </c>
      <c r="AZ866" s="17">
        <v>-21.790981932646268</v>
      </c>
      <c r="BA866" s="22">
        <v>1380.6196420334643</v>
      </c>
      <c r="CU866" t="e">
        <v>#N/A</v>
      </c>
      <c r="CV866" t="e">
        <v>#N/A</v>
      </c>
    </row>
    <row r="867" spans="1:100" x14ac:dyDescent="0.25">
      <c r="A867">
        <v>2481</v>
      </c>
      <c r="B867" t="s">
        <v>1276</v>
      </c>
      <c r="C867" s="22">
        <v>3</v>
      </c>
      <c r="D867" s="17">
        <v>5.2000651087742629</v>
      </c>
      <c r="E867" s="17">
        <v>-0.85549721418190894</v>
      </c>
      <c r="F867" s="17">
        <v>19.420639130123782</v>
      </c>
      <c r="G867" s="17">
        <v>19.160857048910657</v>
      </c>
      <c r="H867" s="17">
        <v>0.22011900888394378</v>
      </c>
      <c r="I867" s="17">
        <v>0</v>
      </c>
      <c r="J867" s="17">
        <v>13.207140533036634</v>
      </c>
      <c r="K867" s="17">
        <v>0.22011900888394378</v>
      </c>
      <c r="L867" s="17">
        <v>-1</v>
      </c>
      <c r="M867" s="17">
        <v>-1</v>
      </c>
      <c r="N867" s="17">
        <v>4.4023801776788769</v>
      </c>
      <c r="O867" s="17">
        <v>37.56806269072154</v>
      </c>
      <c r="P867" s="17">
        <v>-1.0665087419856873</v>
      </c>
      <c r="Q867" s="17">
        <v>21.236496091726536</v>
      </c>
      <c r="R867" s="17">
        <v>6.7245796524762147</v>
      </c>
      <c r="S867" s="17">
        <v>0.33333333333333326</v>
      </c>
      <c r="T867" s="17">
        <v>0.33978780916821838</v>
      </c>
      <c r="U867" s="17">
        <v>0.53754687128930601</v>
      </c>
      <c r="V867" s="17">
        <v>0</v>
      </c>
      <c r="W867" s="17">
        <v>39.62196019627654</v>
      </c>
      <c r="X867" s="17">
        <v>2.6096440946097186</v>
      </c>
      <c r="Y867" s="17">
        <v>-1</v>
      </c>
      <c r="Z867" s="17">
        <v>-1</v>
      </c>
      <c r="AA867" s="17">
        <v>98.177574862046839</v>
      </c>
      <c r="AB867" s="17">
        <v>0.43822207123053047</v>
      </c>
      <c r="AC867" s="17">
        <v>0.15440039251578586</v>
      </c>
      <c r="AD867" s="17">
        <v>0.44399823651956494</v>
      </c>
      <c r="AE867" s="17">
        <v>51.83103501329407</v>
      </c>
      <c r="AF867" s="17">
        <v>0.8125</v>
      </c>
      <c r="AG867" s="17">
        <v>-1</v>
      </c>
      <c r="AH867" s="17">
        <v>-1</v>
      </c>
      <c r="AI867" s="17">
        <v>0.49620049506369474</v>
      </c>
      <c r="AJ867" s="17">
        <v>0</v>
      </c>
      <c r="AK867" s="17">
        <v>-8.3782148233846557E-3</v>
      </c>
      <c r="AL867" s="17">
        <v>0.55161600033462188</v>
      </c>
      <c r="AM867" s="17">
        <v>-0.20699310785248107</v>
      </c>
      <c r="AN867" s="17">
        <v>-4.6977277111801254E-2</v>
      </c>
      <c r="AO867" s="17">
        <v>-5.2167187704289493</v>
      </c>
      <c r="AP867" s="17">
        <v>1.5836480738780774</v>
      </c>
      <c r="AQ867" s="17">
        <v>52.829100729313183</v>
      </c>
      <c r="AR867" s="17">
        <v>1.2106680137908576</v>
      </c>
      <c r="AS867" s="17">
        <v>2.8297631034936628</v>
      </c>
      <c r="AT867" s="17">
        <v>-1</v>
      </c>
      <c r="AU867" s="17">
        <v>-1</v>
      </c>
      <c r="AV867" s="17">
        <v>25.885436701386872</v>
      </c>
      <c r="AW867" s="17">
        <v>137.32928562664651</v>
      </c>
      <c r="AX867" s="17">
        <v>147.25329552792041</v>
      </c>
      <c r="AY867" s="17">
        <v>0.63465681024596188</v>
      </c>
      <c r="AZ867" s="17">
        <v>87.560118918491781</v>
      </c>
      <c r="BA867" s="22">
        <v>1780.7677403967091</v>
      </c>
      <c r="CU867" t="e">
        <v>#N/A</v>
      </c>
      <c r="CV867" t="e">
        <v>#N/A</v>
      </c>
    </row>
    <row r="868" spans="1:100" x14ac:dyDescent="0.25">
      <c r="A868">
        <v>2484</v>
      </c>
      <c r="B868" t="s">
        <v>1277</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1278</v>
      </c>
      <c r="C869" s="22">
        <v>3</v>
      </c>
      <c r="D869" s="17">
        <v>5.2096188007726276</v>
      </c>
      <c r="E869" s="17">
        <v>0</v>
      </c>
      <c r="F869" s="17">
        <v>-1.5998991377810519</v>
      </c>
      <c r="G869" s="17">
        <v>-1.5998991377810519</v>
      </c>
      <c r="H869" s="17">
        <v>9.3232141188558854E-2</v>
      </c>
      <c r="I869" s="17">
        <v>9.4156297089807231E-3</v>
      </c>
      <c r="J869" s="17">
        <v>6.1588662538523753</v>
      </c>
      <c r="K869" s="17">
        <v>0.10264777089753957</v>
      </c>
      <c r="L869" s="17">
        <v>-0.99999999999999889</v>
      </c>
      <c r="M869" s="17">
        <v>-0.99999999999999889</v>
      </c>
      <c r="N869" s="17">
        <v>2.0529554179507903</v>
      </c>
      <c r="O869" s="17">
        <v>9.7685859168439517</v>
      </c>
      <c r="P869" s="17">
        <v>4.8746489440221107E-2</v>
      </c>
      <c r="Q869" s="17">
        <v>-0.56503294641635504</v>
      </c>
      <c r="R869" s="17">
        <v>-0.29441188858168421</v>
      </c>
      <c r="S869" s="17">
        <v>0.33333333333333287</v>
      </c>
      <c r="T869" s="17">
        <v>0.33333333333333287</v>
      </c>
      <c r="U869" s="17">
        <v>0.40220642609376217</v>
      </c>
      <c r="V869" s="17">
        <v>0.18633297770871676</v>
      </c>
      <c r="W869" s="17">
        <v>46.102331982864214</v>
      </c>
      <c r="X869" s="17">
        <v>3.2908424663964753</v>
      </c>
      <c r="Y869" s="17">
        <v>-0.99999999999999889</v>
      </c>
      <c r="Z869" s="17">
        <v>-0.99999999999999889</v>
      </c>
      <c r="AA869" s="17">
        <v>76.388917750849799</v>
      </c>
      <c r="AB869" s="17">
        <v>0.26173888661880823</v>
      </c>
      <c r="AC869" s="17">
        <v>0.23083015784176408</v>
      </c>
      <c r="AD869" s="17">
        <v>0.11905090867077353</v>
      </c>
      <c r="AE869" s="17">
        <v>30.580997656567305</v>
      </c>
      <c r="AF869" s="17">
        <v>1</v>
      </c>
      <c r="AG869" s="17">
        <v>-0.99999999999999889</v>
      </c>
      <c r="AH869" s="17">
        <v>-0.99999999999999889</v>
      </c>
      <c r="AI869" s="17">
        <v>-9.1623608856357577E-2</v>
      </c>
      <c r="AJ869" s="17">
        <v>0.18633297770871676</v>
      </c>
      <c r="AK869" s="17">
        <v>-0.15050087462882511</v>
      </c>
      <c r="AL869" s="17">
        <v>0.20100878121038784</v>
      </c>
      <c r="AM869" s="17">
        <v>0.31499268041116568</v>
      </c>
      <c r="AN869" s="17">
        <v>0.10500609429295596</v>
      </c>
      <c r="AO869" s="17">
        <v>7.1223126371350123</v>
      </c>
      <c r="AP869" s="17">
        <v>3.63019626337584</v>
      </c>
      <c r="AQ869" s="17">
        <v>52.261198236716602</v>
      </c>
      <c r="AR869" s="17">
        <v>1.2552060704691448</v>
      </c>
      <c r="AS869" s="17">
        <v>3.393490237294015</v>
      </c>
      <c r="AT869" s="17">
        <v>-0.99999999999999889</v>
      </c>
      <c r="AU869" s="17">
        <v>-0.99999999999999889</v>
      </c>
      <c r="AV869" s="17">
        <v>-1.8943110263627345</v>
      </c>
      <c r="AW869" s="17">
        <v>89.787699931069568</v>
      </c>
      <c r="AX869" s="17">
        <v>106.5885255248141</v>
      </c>
      <c r="AY869" s="17">
        <v>-8.8252808952828284E-3</v>
      </c>
      <c r="AZ869" s="17">
        <v>-31.56300286651798</v>
      </c>
      <c r="BA869" s="22">
        <v>1448.2633856149118</v>
      </c>
      <c r="CU869" t="e">
        <v>#N/A</v>
      </c>
      <c r="CV869" t="e">
        <v>#N/A</v>
      </c>
    </row>
    <row r="870" spans="1:100" x14ac:dyDescent="0.25">
      <c r="A870">
        <v>2486</v>
      </c>
      <c r="B870" t="s">
        <v>1279</v>
      </c>
      <c r="C870" s="22">
        <v>3</v>
      </c>
      <c r="D870" s="17">
        <v>4.4216930100283083</v>
      </c>
      <c r="E870" s="17">
        <v>8.4283282387075401E-2</v>
      </c>
      <c r="F870" s="17">
        <v>2.3323515770708636</v>
      </c>
      <c r="G870" s="17">
        <v>2.3240130280720637</v>
      </c>
      <c r="H870" s="17">
        <v>0.21655504467333847</v>
      </c>
      <c r="I870" s="17">
        <v>0</v>
      </c>
      <c r="J870" s="17">
        <v>12.99330268040031</v>
      </c>
      <c r="K870" s="17">
        <v>0.21655504467333847</v>
      </c>
      <c r="L870" s="17">
        <v>-0.99999999999999922</v>
      </c>
      <c r="M870" s="17">
        <v>-0.99999999999999922</v>
      </c>
      <c r="N870" s="17">
        <v>4.3311008934667656</v>
      </c>
      <c r="O870" s="17">
        <v>19.739008718500664</v>
      </c>
      <c r="P870" s="17">
        <v>-0.54885667361489621</v>
      </c>
      <c r="Q870" s="17">
        <v>-1.7141309283096478</v>
      </c>
      <c r="R870" s="17">
        <v>-0.55524998426376326</v>
      </c>
      <c r="S870" s="17">
        <v>0.33333333333333326</v>
      </c>
      <c r="T870" s="17">
        <v>0.31946413642655658</v>
      </c>
      <c r="U870" s="17">
        <v>0.42018743563150834</v>
      </c>
      <c r="V870" s="17">
        <v>-3.4441111704827339E-2</v>
      </c>
      <c r="W870" s="17">
        <v>32.879549960529289</v>
      </c>
      <c r="X870" s="17">
        <v>1.8964763004768448</v>
      </c>
      <c r="Y870" s="17">
        <v>-0.99999999999999922</v>
      </c>
      <c r="Z870" s="17">
        <v>-0.99999999999999922</v>
      </c>
      <c r="AA870" s="17">
        <v>102.11749573966658</v>
      </c>
      <c r="AB870" s="17">
        <v>0.53619853710647125</v>
      </c>
      <c r="AC870" s="17">
        <v>0.46044496174257948</v>
      </c>
      <c r="AD870" s="17">
        <v>0.39922041641897066</v>
      </c>
      <c r="AE870" s="17">
        <v>69.79319576340103</v>
      </c>
      <c r="AF870" s="17">
        <v>0.92307692307692313</v>
      </c>
      <c r="AG870" s="17">
        <v>-0.99999999999999922</v>
      </c>
      <c r="AH870" s="17">
        <v>-0.99999999999999922</v>
      </c>
      <c r="AI870" s="17">
        <v>-1.6211371330915277E-2</v>
      </c>
      <c r="AJ870" s="17">
        <v>-3.4441111704827339E-2</v>
      </c>
      <c r="AK870" s="17">
        <v>-3.3574844951649349E-2</v>
      </c>
      <c r="AL870" s="17">
        <v>0.10624805535191402</v>
      </c>
      <c r="AM870" s="17">
        <v>7.9097312614540366E-2</v>
      </c>
      <c r="AN870" s="17">
        <v>0.6210633177511653</v>
      </c>
      <c r="AO870" s="17">
        <v>1.809558590605262</v>
      </c>
      <c r="AP870" s="17">
        <v>16.057823220538697</v>
      </c>
      <c r="AQ870" s="17">
        <v>45.872852640929608</v>
      </c>
      <c r="AR870" s="17">
        <v>1.0385437936865709</v>
      </c>
      <c r="AS870" s="17">
        <v>2.1130313451501803</v>
      </c>
      <c r="AT870" s="17">
        <v>-0.99999999999999922</v>
      </c>
      <c r="AU870" s="17">
        <v>-0.99999999999999922</v>
      </c>
      <c r="AV870" s="17">
        <v>1.7687630438083008</v>
      </c>
      <c r="AW870" s="17">
        <v>137.914327678706</v>
      </c>
      <c r="AX870" s="17">
        <v>134.14598908160497</v>
      </c>
      <c r="AY870" s="17">
        <v>0.3674315039972928</v>
      </c>
      <c r="AZ870" s="17">
        <v>38.759446975892025</v>
      </c>
      <c r="BA870" s="22">
        <v>1535.1720778056331</v>
      </c>
      <c r="CU870" t="e">
        <v>#N/A</v>
      </c>
      <c r="CV870" t="e">
        <v>#N/A</v>
      </c>
    </row>
    <row r="871" spans="1:100" x14ac:dyDescent="0.25">
      <c r="A871">
        <v>2487</v>
      </c>
      <c r="B871" t="s">
        <v>1280</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1472.7377525637028</v>
      </c>
      <c r="CU871" t="e">
        <v>#N/A</v>
      </c>
      <c r="CV871" t="e">
        <v>#N/A</v>
      </c>
    </row>
    <row r="872" spans="1:100" x14ac:dyDescent="0.25">
      <c r="A872">
        <v>2489</v>
      </c>
      <c r="B872" t="s">
        <v>1281</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1282</v>
      </c>
      <c r="C873" s="22">
        <v>3</v>
      </c>
      <c r="D873" s="17">
        <v>6.3213888760558934</v>
      </c>
      <c r="E873" s="17">
        <v>0</v>
      </c>
      <c r="F873" s="17">
        <v>-1.421264091979821</v>
      </c>
      <c r="G873" s="17">
        <v>-1.421264091979821</v>
      </c>
      <c r="H873" s="17">
        <v>0.30788658140602226</v>
      </c>
      <c r="I873" s="17">
        <v>0</v>
      </c>
      <c r="J873" s="17">
        <v>18.473194884361337</v>
      </c>
      <c r="K873" s="17">
        <v>0.30788658140602226</v>
      </c>
      <c r="L873" s="17">
        <v>-1.0000000000000033</v>
      </c>
      <c r="M873" s="17">
        <v>-1.0000000000000033</v>
      </c>
      <c r="N873" s="17">
        <v>6.1577316281204455</v>
      </c>
      <c r="O873" s="17">
        <v>23.373319668437414</v>
      </c>
      <c r="P873" s="17">
        <v>0.78184493984241077</v>
      </c>
      <c r="Q873" s="17">
        <v>-2.5723907076587951</v>
      </c>
      <c r="R873" s="17">
        <v>-0.8269354822098508</v>
      </c>
      <c r="S873" s="17">
        <v>0.35809164616151001</v>
      </c>
      <c r="T873" s="17">
        <v>0.39522649553570877</v>
      </c>
      <c r="U873" s="17">
        <v>0.3799443913073417</v>
      </c>
      <c r="V873" s="17">
        <v>2.8573174419768792E-2</v>
      </c>
      <c r="W873" s="17">
        <v>34.157965040732272</v>
      </c>
      <c r="X873" s="17">
        <v>2.1985413342415487</v>
      </c>
      <c r="Y873" s="17">
        <v>-1.0000000000000033</v>
      </c>
      <c r="Z873" s="17">
        <v>-1.0000000000000033</v>
      </c>
      <c r="AA873" s="17">
        <v>86.220676227652916</v>
      </c>
      <c r="AB873" s="17">
        <v>0.57229955555723366</v>
      </c>
      <c r="AC873" s="17">
        <v>0.19170533858360977</v>
      </c>
      <c r="AD873" s="17">
        <v>0.29378803924176716</v>
      </c>
      <c r="AE873" s="17">
        <v>52.889646669130514</v>
      </c>
      <c r="AF873" s="17">
        <v>0.9375</v>
      </c>
      <c r="AG873" s="17">
        <v>-1.0000000000000033</v>
      </c>
      <c r="AH873" s="17">
        <v>-1.0000000000000033</v>
      </c>
      <c r="AI873" s="17">
        <v>0</v>
      </c>
      <c r="AJ873" s="17">
        <v>2.8573174419768792E-2</v>
      </c>
      <c r="AK873" s="17">
        <v>0.3968491063769255</v>
      </c>
      <c r="AL873" s="17">
        <v>-7.8220187087382834E-2</v>
      </c>
      <c r="AM873" s="17">
        <v>0.43840979045155526</v>
      </c>
      <c r="AN873" s="17">
        <v>0.81446294127633168</v>
      </c>
      <c r="AO873" s="17">
        <v>12.944490293173502</v>
      </c>
      <c r="AP873" s="17">
        <v>19.970472596471375</v>
      </c>
      <c r="AQ873" s="17">
        <v>52.631159925093598</v>
      </c>
      <c r="AR873" s="17">
        <v>1.1618357074243295</v>
      </c>
      <c r="AS873" s="17">
        <v>2.5064279156475724</v>
      </c>
      <c r="AT873" s="17">
        <v>-1.0000000000000033</v>
      </c>
      <c r="AU873" s="17">
        <v>-1.0000000000000033</v>
      </c>
      <c r="AV873" s="17">
        <v>-2.2481995741896714</v>
      </c>
      <c r="AW873" s="17">
        <v>129.56446849256173</v>
      </c>
      <c r="AX873" s="17">
        <v>132.4217859345386</v>
      </c>
      <c r="AY873" s="17">
        <v>0.19213462482394578</v>
      </c>
      <c r="AZ873" s="17">
        <v>15.230528691214404</v>
      </c>
      <c r="BA873" s="22">
        <v>1530.8544422064347</v>
      </c>
      <c r="CU873" t="e">
        <v>#N/A</v>
      </c>
      <c r="CV873" t="e">
        <v>#N/A</v>
      </c>
    </row>
    <row r="874" spans="1:100" x14ac:dyDescent="0.25">
      <c r="A874">
        <v>2493</v>
      </c>
      <c r="B874" t="s">
        <v>1283</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1284</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1393.3852371868229</v>
      </c>
      <c r="CU875" t="e">
        <v>#N/A</v>
      </c>
      <c r="CV875" t="e">
        <v>#N/A</v>
      </c>
    </row>
    <row r="876" spans="1:100" x14ac:dyDescent="0.25">
      <c r="A876">
        <v>2496</v>
      </c>
      <c r="B876" t="s">
        <v>1285</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1286</v>
      </c>
      <c r="C877" s="22">
        <v>3</v>
      </c>
      <c r="D877" s="17">
        <v>4.2761655685375812</v>
      </c>
      <c r="E877" s="17">
        <v>2.3701919274516023E-2</v>
      </c>
      <c r="F877" s="17">
        <v>-1.255363336629467</v>
      </c>
      <c r="G877" s="17">
        <v>-1.255363336629467</v>
      </c>
      <c r="H877" s="17">
        <v>0.3513121062675022</v>
      </c>
      <c r="I877" s="17">
        <v>0</v>
      </c>
      <c r="J877" s="17">
        <v>21.078726376050131</v>
      </c>
      <c r="K877" s="17">
        <v>0.3513121062675022</v>
      </c>
      <c r="L877" s="17">
        <v>-1.0000000000000004</v>
      </c>
      <c r="M877" s="17">
        <v>-1.0000000000000004</v>
      </c>
      <c r="N877" s="17">
        <v>7.0262421253500422</v>
      </c>
      <c r="O877" s="17">
        <v>24.099528607958241</v>
      </c>
      <c r="P877" s="17">
        <v>-7.3995855875357938E-2</v>
      </c>
      <c r="Q877" s="17">
        <v>1.5178735221893391</v>
      </c>
      <c r="R877" s="17">
        <v>0.53472420656583441</v>
      </c>
      <c r="S877" s="17">
        <v>0.33333333333333343</v>
      </c>
      <c r="T877" s="17">
        <v>0.12970636482210152</v>
      </c>
      <c r="U877" s="17">
        <v>0.25961071103439776</v>
      </c>
      <c r="V877" s="17">
        <v>3.1248512384034262E-2</v>
      </c>
      <c r="W877" s="17">
        <v>16.103472612254595</v>
      </c>
      <c r="X877" s="17">
        <v>1.2496955593498467</v>
      </c>
      <c r="Y877" s="17">
        <v>-1.0000000000000004</v>
      </c>
      <c r="Z877" s="17">
        <v>-1.0000000000000004</v>
      </c>
      <c r="AA877" s="17">
        <v>34.571670762560281</v>
      </c>
      <c r="AB877" s="17">
        <v>-0.1513963368301855</v>
      </c>
      <c r="AC877" s="17">
        <v>0.34845641277403877</v>
      </c>
      <c r="AD877" s="17">
        <v>0.16160940293094403</v>
      </c>
      <c r="AE877" s="17">
        <v>17.93347394373987</v>
      </c>
      <c r="AF877" s="17">
        <v>0.5</v>
      </c>
      <c r="AG877" s="17">
        <v>-1.0000000000000004</v>
      </c>
      <c r="AH877" s="17">
        <v>-1.0000000000000004</v>
      </c>
      <c r="AI877" s="17">
        <v>-7.2461598276221109E-3</v>
      </c>
      <c r="AJ877" s="17">
        <v>3.1248512384034262E-2</v>
      </c>
      <c r="AK877" s="17">
        <v>-5.7704142126464297E-3</v>
      </c>
      <c r="AL877" s="17">
        <v>2.3701932077451013E-2</v>
      </c>
      <c r="AM877" s="17">
        <v>7.8669922435179215E-2</v>
      </c>
      <c r="AN877" s="17">
        <v>0.416832717561123</v>
      </c>
      <c r="AO877" s="17">
        <v>1.9378959898162482</v>
      </c>
      <c r="AP877" s="17">
        <v>10.53932759941533</v>
      </c>
      <c r="AQ877" s="17">
        <v>37.182198988304734</v>
      </c>
      <c r="AR877" s="17">
        <v>0.75389892157386684</v>
      </c>
      <c r="AS877" s="17">
        <v>1.6010076656173484</v>
      </c>
      <c r="AT877" s="17">
        <v>-1.0000000000000004</v>
      </c>
      <c r="AU877" s="17">
        <v>-1.0000000000000004</v>
      </c>
      <c r="AV877" s="17">
        <v>-0.72063913006363212</v>
      </c>
      <c r="AW877" s="17">
        <v>69.210526969933881</v>
      </c>
      <c r="AX877" s="17">
        <v>72.190455011784849</v>
      </c>
      <c r="AY877" s="17">
        <v>0.2851556309897455</v>
      </c>
      <c r="AZ877" s="17">
        <v>11.386004340489508</v>
      </c>
      <c r="BA877" s="22">
        <v>1493.4869313704105</v>
      </c>
      <c r="CU877" t="e">
        <v>#N/A</v>
      </c>
      <c r="CV877" t="e">
        <v>#N/A</v>
      </c>
    </row>
    <row r="878" spans="1:100" x14ac:dyDescent="0.25">
      <c r="A878">
        <v>2499</v>
      </c>
      <c r="B878" t="s">
        <v>1287</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1288</v>
      </c>
      <c r="C879" s="22">
        <v>3</v>
      </c>
      <c r="D879" s="17">
        <v>3.835332237485471</v>
      </c>
      <c r="E879" s="17">
        <v>-2.5604657188680975E-3</v>
      </c>
      <c r="F879" s="17">
        <v>0.62868283698510363</v>
      </c>
      <c r="G879" s="17">
        <v>0.62868283698510363</v>
      </c>
      <c r="H879" s="17">
        <v>0.12224382698897357</v>
      </c>
      <c r="I879" s="17">
        <v>0</v>
      </c>
      <c r="J879" s="17">
        <v>7.3346296193384104</v>
      </c>
      <c r="K879" s="17">
        <v>0.12224382698897357</v>
      </c>
      <c r="L879" s="17">
        <v>-1.0000000000000007</v>
      </c>
      <c r="M879" s="17">
        <v>-1.0000000000000007</v>
      </c>
      <c r="N879" s="17">
        <v>2.4448765397794707</v>
      </c>
      <c r="O879" s="17">
        <v>11.79864469380899</v>
      </c>
      <c r="P879" s="17">
        <v>-8.2878287550085222E-2</v>
      </c>
      <c r="Q879" s="17">
        <v>-0.34204666488971092</v>
      </c>
      <c r="R879" s="17">
        <v>-0.15398746749131137</v>
      </c>
      <c r="S879" s="17">
        <v>0.3333333333333337</v>
      </c>
      <c r="T879" s="17">
        <v>0.35474261257603001</v>
      </c>
      <c r="U879" s="17">
        <v>0.14756778979770954</v>
      </c>
      <c r="V879" s="17">
        <v>0.13812727304077857</v>
      </c>
      <c r="W879" s="17">
        <v>34.061087270355138</v>
      </c>
      <c r="X879" s="17">
        <v>2.0130919787204617</v>
      </c>
      <c r="Y879" s="17">
        <v>-1.0000000000000007</v>
      </c>
      <c r="Z879" s="17">
        <v>-1.0000000000000007</v>
      </c>
      <c r="AA879" s="17">
        <v>78.710840362334523</v>
      </c>
      <c r="AB879" s="17">
        <v>0.4033791321092296</v>
      </c>
      <c r="AC879" s="17">
        <v>-7.8370623255324262E-3</v>
      </c>
      <c r="AD879" s="17">
        <v>0.50053274140571702</v>
      </c>
      <c r="AE879" s="17">
        <v>44.803740559470697</v>
      </c>
      <c r="AF879" s="17">
        <v>0.6</v>
      </c>
      <c r="AG879" s="17">
        <v>-1.0000000000000007</v>
      </c>
      <c r="AH879" s="17">
        <v>-1.0000000000000007</v>
      </c>
      <c r="AI879" s="17">
        <v>-7.4394486651681926E-3</v>
      </c>
      <c r="AJ879" s="17">
        <v>0.13812727304077857</v>
      </c>
      <c r="AK879" s="17">
        <v>4.2795754916516188E-2</v>
      </c>
      <c r="AL879" s="17">
        <v>-7.1910524399168854E-2</v>
      </c>
      <c r="AM879" s="17">
        <v>2.0975867967918827E-2</v>
      </c>
      <c r="AN879" s="17">
        <v>0.72736298751329831</v>
      </c>
      <c r="AO879" s="17">
        <v>0.7383754737805529</v>
      </c>
      <c r="AP879" s="17">
        <v>17.824522065836607</v>
      </c>
      <c r="AQ879" s="17">
        <v>41.39571688969356</v>
      </c>
      <c r="AR879" s="17">
        <v>0.97377100874785216</v>
      </c>
      <c r="AS879" s="17">
        <v>2.1353358057094347</v>
      </c>
      <c r="AT879" s="17">
        <v>-1.0000000000000007</v>
      </c>
      <c r="AU879" s="17">
        <v>-1.0000000000000007</v>
      </c>
      <c r="AV879" s="17">
        <v>0.47469536949379226</v>
      </c>
      <c r="AW879" s="17">
        <v>108.33400712198019</v>
      </c>
      <c r="AX879" s="17">
        <v>121.99794545275469</v>
      </c>
      <c r="AY879" s="17">
        <v>0.70423030932997921</v>
      </c>
      <c r="AZ879" s="17">
        <v>102.23244533990346</v>
      </c>
      <c r="BA879" s="22">
        <v>1566.9716104983054</v>
      </c>
      <c r="CU879" t="e">
        <v>#N/A</v>
      </c>
      <c r="CV879" t="e">
        <v>#N/A</v>
      </c>
    </row>
    <row r="880" spans="1:100" x14ac:dyDescent="0.25">
      <c r="A880">
        <v>2501</v>
      </c>
      <c r="B880" t="s">
        <v>1289</v>
      </c>
      <c r="C880" s="22">
        <v>3</v>
      </c>
      <c r="D880" s="17">
        <v>4.5491408377356919</v>
      </c>
      <c r="E880" s="17">
        <v>0</v>
      </c>
      <c r="F880" s="17">
        <v>1.0829220999431513</v>
      </c>
      <c r="G880" s="17">
        <v>1.0829220999431513</v>
      </c>
      <c r="H880" s="17">
        <v>0.5809271175984978</v>
      </c>
      <c r="I880" s="17">
        <v>0</v>
      </c>
      <c r="J880" s="17">
        <v>34.855627055909864</v>
      </c>
      <c r="K880" s="17">
        <v>0.5809271175984978</v>
      </c>
      <c r="L880" s="17">
        <v>-0.99999999999999956</v>
      </c>
      <c r="M880" s="17">
        <v>-0.99999999999999956</v>
      </c>
      <c r="N880" s="17">
        <v>11.618542351969953</v>
      </c>
      <c r="O880" s="17">
        <v>40.487689993588695</v>
      </c>
      <c r="P880" s="17">
        <v>1.7968318769521576</v>
      </c>
      <c r="Q880" s="17">
        <v>1.0810420394169304</v>
      </c>
      <c r="R880" s="17">
        <v>0.54402715620173958</v>
      </c>
      <c r="S880" s="17">
        <v>0.32789576341112925</v>
      </c>
      <c r="T880" s="17">
        <v>0.36108059818483651</v>
      </c>
      <c r="U880" s="17">
        <v>0.40679133708379972</v>
      </c>
      <c r="V880" s="17">
        <v>-6.727858327908157E-3</v>
      </c>
      <c r="W880" s="17">
        <v>20.324508910134359</v>
      </c>
      <c r="X880" s="17">
        <v>1.7225947072167191</v>
      </c>
      <c r="Y880" s="17">
        <v>-0.99999999999999956</v>
      </c>
      <c r="Z880" s="17">
        <v>-0.99999999999999956</v>
      </c>
      <c r="AA880" s="17">
        <v>57.243110168129512</v>
      </c>
      <c r="AB880" s="17">
        <v>0.25464791053076347</v>
      </c>
      <c r="AC880" s="17">
        <v>0.28438661105260826</v>
      </c>
      <c r="AD880" s="17">
        <v>0.1884569604524961</v>
      </c>
      <c r="AE880" s="17">
        <v>36.374574101793399</v>
      </c>
      <c r="AF880" s="17">
        <v>0.7</v>
      </c>
      <c r="AG880" s="17">
        <v>-0.99999999999999956</v>
      </c>
      <c r="AH880" s="17">
        <v>-0.99999999999999956</v>
      </c>
      <c r="AI880" s="17">
        <v>0</v>
      </c>
      <c r="AJ880" s="17">
        <v>-6.727858327908157E-3</v>
      </c>
      <c r="AK880" s="17">
        <v>-1.3892746081764735E-2</v>
      </c>
      <c r="AL880" s="17">
        <v>0.19960267753613781</v>
      </c>
      <c r="AM880" s="17">
        <v>8.2951752968636286E-2</v>
      </c>
      <c r="AN880" s="17">
        <v>-3.8711701950460788E-2</v>
      </c>
      <c r="AO880" s="17">
        <v>2.0043300938070847</v>
      </c>
      <c r="AP880" s="17">
        <v>3.0220838919170361E-2</v>
      </c>
      <c r="AQ880" s="17">
        <v>55.180135966044254</v>
      </c>
      <c r="AR880" s="17">
        <v>1.0890398403518569</v>
      </c>
      <c r="AS880" s="17">
        <v>2.3035218248152174</v>
      </c>
      <c r="AT880" s="17">
        <v>-0.99999999999999956</v>
      </c>
      <c r="AU880" s="17">
        <v>-0.99999999999999956</v>
      </c>
      <c r="AV880" s="17">
        <v>1.6269492561448906</v>
      </c>
      <c r="AW880" s="17">
        <v>97.761021000637399</v>
      </c>
      <c r="AX880" s="17">
        <v>97.088235167846591</v>
      </c>
      <c r="AY880" s="17">
        <v>0.37377593230934886</v>
      </c>
      <c r="AZ880" s="17">
        <v>45.174351341945354</v>
      </c>
      <c r="BA880" s="22">
        <v>1538.2183780200151</v>
      </c>
      <c r="CU880" t="e">
        <v>#N/A</v>
      </c>
      <c r="CV880" t="e">
        <v>#N/A</v>
      </c>
    </row>
    <row r="881" spans="1:100" x14ac:dyDescent="0.25">
      <c r="A881">
        <v>2502</v>
      </c>
      <c r="B881" t="s">
        <v>1290</v>
      </c>
      <c r="C881" s="22">
        <v>3</v>
      </c>
      <c r="D881" s="17">
        <v>6.2154804320123667</v>
      </c>
      <c r="E881" s="17">
        <v>-2.7694541270782982E-2</v>
      </c>
      <c r="F881" s="17">
        <v>-1.7979540620946588E-2</v>
      </c>
      <c r="G881" s="17">
        <v>-1.7979540620946588E-2</v>
      </c>
      <c r="H881" s="17">
        <v>0.32042470774990195</v>
      </c>
      <c r="I881" s="17">
        <v>0</v>
      </c>
      <c r="J881" s="17">
        <v>19.225482464994112</v>
      </c>
      <c r="K881" s="17">
        <v>0.32042470774990195</v>
      </c>
      <c r="L881" s="17">
        <v>-1</v>
      </c>
      <c r="M881" s="17">
        <v>-1</v>
      </c>
      <c r="N881" s="17">
        <v>6.408494154998043</v>
      </c>
      <c r="O881" s="17">
        <v>25.422983356385533</v>
      </c>
      <c r="P881" s="17">
        <v>-0.45021585172099704</v>
      </c>
      <c r="Q881" s="17">
        <v>-5.1357263218978044</v>
      </c>
      <c r="R881" s="17">
        <v>-1.7985603765448275</v>
      </c>
      <c r="S881" s="17">
        <v>0.33333333333333337</v>
      </c>
      <c r="T881" s="17">
        <v>0.33202928394723874</v>
      </c>
      <c r="U881" s="17">
        <v>0.37150343319530987</v>
      </c>
      <c r="V881" s="17">
        <v>-2.3735598974641028E-2</v>
      </c>
      <c r="W881" s="17">
        <v>27.708229750053562</v>
      </c>
      <c r="X881" s="17">
        <v>1.6510987506642956</v>
      </c>
      <c r="Y881" s="17">
        <v>-1</v>
      </c>
      <c r="Z881" s="17">
        <v>-1</v>
      </c>
      <c r="AA881" s="17">
        <v>23.304153895306257</v>
      </c>
      <c r="AB881" s="17">
        <v>-2.4518053600614972E-2</v>
      </c>
      <c r="AC881" s="17">
        <v>-2.503947339963352E-2</v>
      </c>
      <c r="AD881" s="17">
        <v>-2.552782563800475E-3</v>
      </c>
      <c r="AE881" s="17">
        <v>-2.6055154782024372</v>
      </c>
      <c r="AF881" s="17">
        <v>0.54545454545454541</v>
      </c>
      <c r="AG881" s="17">
        <v>-1</v>
      </c>
      <c r="AH881" s="17">
        <v>-1</v>
      </c>
      <c r="AI881" s="17">
        <v>-2.3520435404256926E-2</v>
      </c>
      <c r="AJ881" s="17">
        <v>-2.3735598974641028E-2</v>
      </c>
      <c r="AK881" s="17">
        <v>8.8500010799325388E-2</v>
      </c>
      <c r="AL881" s="17">
        <v>0.13530906046178964</v>
      </c>
      <c r="AM881" s="17">
        <v>0.21710397334385573</v>
      </c>
      <c r="AN881" s="17">
        <v>0.85546959702999148</v>
      </c>
      <c r="AO881" s="17">
        <v>5.8700993875930205</v>
      </c>
      <c r="AP881" s="17">
        <v>22.063285228058742</v>
      </c>
      <c r="AQ881" s="17">
        <v>46.93371221504767</v>
      </c>
      <c r="AR881" s="17">
        <v>1.0131304515012409</v>
      </c>
      <c r="AS881" s="17">
        <v>1.9715234584141963</v>
      </c>
      <c r="AT881" s="17">
        <v>-1</v>
      </c>
      <c r="AU881" s="17">
        <v>-1</v>
      </c>
      <c r="AV881" s="17">
        <v>-1.8165399171657746</v>
      </c>
      <c r="AW881" s="17">
        <v>70.790422479750532</v>
      </c>
      <c r="AX881" s="17">
        <v>67.94645387420131</v>
      </c>
      <c r="AY881" s="17">
        <v>0.21956962561219712</v>
      </c>
      <c r="AZ881" s="17">
        <v>16.054605755052371</v>
      </c>
      <c r="BA881" s="22">
        <v>1475.9252151202459</v>
      </c>
      <c r="CU881" t="e">
        <v>#N/A</v>
      </c>
      <c r="CV881" t="e">
        <v>#N/A</v>
      </c>
    </row>
    <row r="882" spans="1:100" x14ac:dyDescent="0.25">
      <c r="A882">
        <v>2503</v>
      </c>
      <c r="B882" t="s">
        <v>1291</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1292</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1415.3362218061852</v>
      </c>
      <c r="CU883" t="e">
        <v>#N/A</v>
      </c>
      <c r="CV883" t="e">
        <v>#N/A</v>
      </c>
    </row>
    <row r="884" spans="1:100" x14ac:dyDescent="0.25">
      <c r="A884">
        <v>2506</v>
      </c>
      <c r="B884" t="s">
        <v>1293</v>
      </c>
      <c r="C884" s="22">
        <v>3</v>
      </c>
      <c r="D884" s="17">
        <v>5.0488078484922099</v>
      </c>
      <c r="E884" s="17">
        <v>0.16594526077835736</v>
      </c>
      <c r="F884" s="17">
        <v>8.8280024996439305E-2</v>
      </c>
      <c r="G884" s="17">
        <v>0.17650858675490541</v>
      </c>
      <c r="H884" s="17">
        <v>0.17681608837359608</v>
      </c>
      <c r="I884" s="17">
        <v>0</v>
      </c>
      <c r="J884" s="17">
        <v>10.608965302415763</v>
      </c>
      <c r="K884" s="17">
        <v>0.17681608837359608</v>
      </c>
      <c r="L884" s="17">
        <v>-0.99999999999999833</v>
      </c>
      <c r="M884" s="17">
        <v>-0.99999999999999833</v>
      </c>
      <c r="N884" s="17">
        <v>3.5363217674719216</v>
      </c>
      <c r="O884" s="17">
        <v>15.834281737662877</v>
      </c>
      <c r="P884" s="17">
        <v>-0.80184547937146278</v>
      </c>
      <c r="Q884" s="17">
        <v>-1.9077967938619047</v>
      </c>
      <c r="R884" s="17">
        <v>-0.69815716044700382</v>
      </c>
      <c r="S884" s="17">
        <v>0.33333333333333282</v>
      </c>
      <c r="T884" s="17">
        <v>0.33333333333333282</v>
      </c>
      <c r="U884" s="17">
        <v>5.5816054601869641E-2</v>
      </c>
      <c r="V884" s="17">
        <v>-2.5164319928180481E-2</v>
      </c>
      <c r="W884" s="17">
        <v>20.820092518670357</v>
      </c>
      <c r="X884" s="17">
        <v>0.56212887713146475</v>
      </c>
      <c r="Y884" s="17">
        <v>-0.99999999999999833</v>
      </c>
      <c r="Z884" s="17">
        <v>-0.99999999999999833</v>
      </c>
      <c r="AA884" s="17">
        <v>34.339446023890446</v>
      </c>
      <c r="AB884" s="17">
        <v>0.13268069567779847</v>
      </c>
      <c r="AC884" s="17">
        <v>3.3185558679153931E-2</v>
      </c>
      <c r="AD884" s="17">
        <v>0.11848395895638979</v>
      </c>
      <c r="AE884" s="17">
        <v>14.217510665667108</v>
      </c>
      <c r="AF884" s="17">
        <v>0.5</v>
      </c>
      <c r="AG884" s="17">
        <v>-0.99999999999999833</v>
      </c>
      <c r="AH884" s="17">
        <v>-0.99999999999999833</v>
      </c>
      <c r="AI884" s="17">
        <v>4.5175086961152886E-3</v>
      </c>
      <c r="AJ884" s="17">
        <v>-2.5164319928180481E-2</v>
      </c>
      <c r="AK884" s="17">
        <v>0.40260530974044217</v>
      </c>
      <c r="AL884" s="17">
        <v>8.0006609609588553E-2</v>
      </c>
      <c r="AM884" s="17">
        <v>0.41494198659553039</v>
      </c>
      <c r="AN884" s="17">
        <v>0.15993328303417159</v>
      </c>
      <c r="AO884" s="17">
        <v>12.386576213590471</v>
      </c>
      <c r="AP884" s="17">
        <v>4.3983651239022334</v>
      </c>
      <c r="AQ884" s="17">
        <v>31.429057821086111</v>
      </c>
      <c r="AR884" s="17">
        <v>0.69731840134035517</v>
      </c>
      <c r="AS884" s="17">
        <v>0.73894496550506061</v>
      </c>
      <c r="AT884" s="17">
        <v>-0.99999999999999833</v>
      </c>
      <c r="AU884" s="17">
        <v>-0.99999999999999833</v>
      </c>
      <c r="AV884" s="17">
        <v>-0.5216485736920986</v>
      </c>
      <c r="AW884" s="17">
        <v>54.572092885455575</v>
      </c>
      <c r="AX884" s="17">
        <v>52.146011066559829</v>
      </c>
      <c r="AY884" s="17">
        <v>0.22507074302312993</v>
      </c>
      <c r="AZ884" s="17">
        <v>-5.6544833449522027</v>
      </c>
      <c r="BA884" s="22">
        <v>1390.566512658045</v>
      </c>
      <c r="CU884" t="e">
        <v>#N/A</v>
      </c>
      <c r="CV884" t="e">
        <v>#N/A</v>
      </c>
    </row>
    <row r="885" spans="1:100" x14ac:dyDescent="0.25">
      <c r="A885">
        <v>2508</v>
      </c>
      <c r="B885" t="s">
        <v>1294</v>
      </c>
      <c r="C885" s="22">
        <v>3</v>
      </c>
      <c r="D885" s="17">
        <v>5.2690479948559457</v>
      </c>
      <c r="E885" s="17">
        <v>-2.587700799807062E-2</v>
      </c>
      <c r="F885" s="17">
        <v>0.56432879145877701</v>
      </c>
      <c r="G885" s="17">
        <v>0.56432879145877701</v>
      </c>
      <c r="H885" s="17">
        <v>0.40994917537672126</v>
      </c>
      <c r="I885" s="17">
        <v>0</v>
      </c>
      <c r="J885" s="17">
        <v>24.596950522603287</v>
      </c>
      <c r="K885" s="17">
        <v>0.40994917537672126</v>
      </c>
      <c r="L885" s="17">
        <v>-1.0000000000000004</v>
      </c>
      <c r="M885" s="17">
        <v>-1.0000000000000004</v>
      </c>
      <c r="N885" s="17">
        <v>8.1989835075344271</v>
      </c>
      <c r="O885" s="17">
        <v>30.43032730891802</v>
      </c>
      <c r="P885" s="17">
        <v>0.67319522577367075</v>
      </c>
      <c r="Q885" s="17">
        <v>2.1175840262821595</v>
      </c>
      <c r="R885" s="17">
        <v>0.69474015179062276</v>
      </c>
      <c r="S885" s="17">
        <v>0.33333333333333326</v>
      </c>
      <c r="T885" s="17">
        <v>0.35539532385130779</v>
      </c>
      <c r="U885" s="17">
        <v>0.2010309314136707</v>
      </c>
      <c r="V885" s="17">
        <v>-8.0967769366086934E-2</v>
      </c>
      <c r="W885" s="17">
        <v>15.953705754220145</v>
      </c>
      <c r="X885" s="17">
        <v>0.59276851447340029</v>
      </c>
      <c r="Y885" s="17">
        <v>-1.0000000000000004</v>
      </c>
      <c r="Z885" s="17">
        <v>-1.0000000000000004</v>
      </c>
      <c r="AA885" s="17">
        <v>40.600494093630807</v>
      </c>
      <c r="AB885" s="17">
        <v>0.14024386130328387</v>
      </c>
      <c r="AC885" s="17">
        <v>1.6383137338880086E-2</v>
      </c>
      <c r="AD885" s="17">
        <v>0.32241396511023657</v>
      </c>
      <c r="AE885" s="17">
        <v>23.952048187620019</v>
      </c>
      <c r="AF885" s="17">
        <v>0.75</v>
      </c>
      <c r="AG885" s="17">
        <v>-1.0000000000000004</v>
      </c>
      <c r="AH885" s="17">
        <v>-1.0000000000000004</v>
      </c>
      <c r="AI885" s="17">
        <v>1.0623830770974528E-2</v>
      </c>
      <c r="AJ885" s="17">
        <v>-8.0967769366086934E-2</v>
      </c>
      <c r="AK885" s="17">
        <v>3.1521326615547962E-2</v>
      </c>
      <c r="AL885" s="17">
        <v>0.10696382437179458</v>
      </c>
      <c r="AM885" s="17">
        <v>4.3648816853779984E-2</v>
      </c>
      <c r="AN885" s="17">
        <v>9.3498097681787001E-3</v>
      </c>
      <c r="AO885" s="17">
        <v>1.2488270544222382</v>
      </c>
      <c r="AP885" s="17">
        <v>0.76856436606344136</v>
      </c>
      <c r="AQ885" s="17">
        <v>40.550656276823453</v>
      </c>
      <c r="AR885" s="17">
        <v>0.80879181923222521</v>
      </c>
      <c r="AS885" s="17">
        <v>1.0027176898501216</v>
      </c>
      <c r="AT885" s="17">
        <v>-1.0000000000000004</v>
      </c>
      <c r="AU885" s="17">
        <v>-1.0000000000000004</v>
      </c>
      <c r="AV885" s="17">
        <v>1.2590689432494002</v>
      </c>
      <c r="AW885" s="17">
        <v>71.79938576861224</v>
      </c>
      <c r="AX885" s="17">
        <v>63.915085447423039</v>
      </c>
      <c r="AY885" s="17">
        <v>-9.201973218480905E-2</v>
      </c>
      <c r="AZ885" s="17">
        <v>5.5402447235869907</v>
      </c>
      <c r="BA885" s="22">
        <v>1451.5478194242985</v>
      </c>
      <c r="CU885" t="e">
        <v>#N/A</v>
      </c>
      <c r="CV885" t="e">
        <v>#N/A</v>
      </c>
    </row>
    <row r="886" spans="1:100" x14ac:dyDescent="0.25">
      <c r="A886">
        <v>2509</v>
      </c>
      <c r="B886" t="s">
        <v>1182</v>
      </c>
      <c r="C886" s="22">
        <v>3</v>
      </c>
      <c r="D886" s="17">
        <v>3.6292700200039394</v>
      </c>
      <c r="E886" s="17">
        <v>8.5213633336247794E-3</v>
      </c>
      <c r="F886" s="17">
        <v>-6.7538815101771316E-2</v>
      </c>
      <c r="G886" s="17">
        <v>-6.7538815101771316E-2</v>
      </c>
      <c r="H886" s="17">
        <v>0.53461079381337229</v>
      </c>
      <c r="I886" s="17">
        <v>0</v>
      </c>
      <c r="J886" s="17">
        <v>32.07664762880232</v>
      </c>
      <c r="K886" s="17">
        <v>0.53461079381337229</v>
      </c>
      <c r="L886" s="17">
        <v>-1.0000000000000022</v>
      </c>
      <c r="M886" s="17">
        <v>-1.0000000000000022</v>
      </c>
      <c r="N886" s="17">
        <v>10.692215876267445</v>
      </c>
      <c r="O886" s="17">
        <v>35.6383788337045</v>
      </c>
      <c r="P886" s="17">
        <v>0.5824094222656726</v>
      </c>
      <c r="Q886" s="17">
        <v>-0.57647959683744843</v>
      </c>
      <c r="R886" s="17">
        <v>-0.38630110508003052</v>
      </c>
      <c r="S886" s="17">
        <v>0.33333333333333393</v>
      </c>
      <c r="T886" s="17">
        <v>0.29155250982895786</v>
      </c>
      <c r="U886" s="17">
        <v>0.17598776393209881</v>
      </c>
      <c r="V886" s="17">
        <v>-1.5173150676026774E-2</v>
      </c>
      <c r="W886" s="17">
        <v>10.043586504199666</v>
      </c>
      <c r="X886" s="17">
        <v>0.67794398896493147</v>
      </c>
      <c r="Y886" s="17">
        <v>-1.0000000000000022</v>
      </c>
      <c r="Z886" s="17">
        <v>-1.0000000000000022</v>
      </c>
      <c r="AA886" s="17">
        <v>62.43645346379148</v>
      </c>
      <c r="AB886" s="17">
        <v>0.35573370368472434</v>
      </c>
      <c r="AC886" s="17">
        <v>0.34239520836068787</v>
      </c>
      <c r="AD886" s="17">
        <v>0.35745444924802389</v>
      </c>
      <c r="AE886" s="17">
        <v>52.779168064671815</v>
      </c>
      <c r="AF886" s="17">
        <v>0.75</v>
      </c>
      <c r="AG886" s="17">
        <v>-1.0000000000000022</v>
      </c>
      <c r="AH886" s="17">
        <v>-1.0000000000000022</v>
      </c>
      <c r="AI886" s="17">
        <v>-2.0284091697689206E-2</v>
      </c>
      <c r="AJ886" s="17">
        <v>-1.5173150676026774E-2</v>
      </c>
      <c r="AK886" s="17">
        <v>0.17334864348914461</v>
      </c>
      <c r="AL886" s="17">
        <v>0.23541793728870147</v>
      </c>
      <c r="AM886" s="17">
        <v>5.8631523976199099E-2</v>
      </c>
      <c r="AN886" s="17">
        <v>0.2379877585690269</v>
      </c>
      <c r="AO886" s="17">
        <v>2.3325313168507007</v>
      </c>
      <c r="AP886" s="17">
        <v>7.1267836506691804</v>
      </c>
      <c r="AQ886" s="17">
        <v>42.120234133002</v>
      </c>
      <c r="AR886" s="17">
        <v>0.78570045641836406</v>
      </c>
      <c r="AS886" s="17">
        <v>1.2125547827783034</v>
      </c>
      <c r="AT886" s="17">
        <v>-1.0000000000000022</v>
      </c>
      <c r="AU886" s="17">
        <v>-1.0000000000000022</v>
      </c>
      <c r="AV886" s="17">
        <v>-0.45383992018180208</v>
      </c>
      <c r="AW886" s="17">
        <v>105.20161594816514</v>
      </c>
      <c r="AX886" s="17">
        <v>103.27861904660868</v>
      </c>
      <c r="AY886" s="17">
        <v>0.3175889730420185</v>
      </c>
      <c r="AZ886" s="17">
        <v>45.061241000805779</v>
      </c>
      <c r="BA886" s="22">
        <v>1561.5029710048348</v>
      </c>
      <c r="CU886" t="e">
        <v>#N/A</v>
      </c>
      <c r="CV886" t="e">
        <v>#N/A</v>
      </c>
    </row>
    <row r="887" spans="1:100" x14ac:dyDescent="0.25">
      <c r="A887">
        <v>2511</v>
      </c>
      <c r="B887" t="s">
        <v>1295</v>
      </c>
      <c r="C887" s="22">
        <v>3</v>
      </c>
      <c r="D887" s="17">
        <v>5.75240322696812</v>
      </c>
      <c r="E887" s="17">
        <v>3.4523109555995883E-3</v>
      </c>
      <c r="F887" s="17">
        <v>0.34170508392575583</v>
      </c>
      <c r="G887" s="17">
        <v>0.34170508392575583</v>
      </c>
      <c r="H887" s="17">
        <v>-0.28365706314036576</v>
      </c>
      <c r="I887" s="17">
        <v>0</v>
      </c>
      <c r="J887" s="17">
        <v>-17.019423788421953</v>
      </c>
      <c r="K887" s="17">
        <v>-0.28365706314036576</v>
      </c>
      <c r="L887" s="17">
        <v>-1</v>
      </c>
      <c r="M887" s="17">
        <v>-1</v>
      </c>
      <c r="N887" s="17">
        <v>-5.6731412628073175</v>
      </c>
      <c r="O887" s="17">
        <v>-10.925315477528066</v>
      </c>
      <c r="P887" s="17">
        <v>-1.0708585470975496</v>
      </c>
      <c r="Q887" s="17">
        <v>5.7911508340397351</v>
      </c>
      <c r="R887" s="17">
        <v>1.6469370203758067</v>
      </c>
      <c r="S887" s="17">
        <v>0.33333333333333337</v>
      </c>
      <c r="T887" s="17">
        <v>0.38356855402116902</v>
      </c>
      <c r="U887" s="17">
        <v>0.17197538742831012</v>
      </c>
      <c r="V887" s="17">
        <v>-2.8534404499812122E-2</v>
      </c>
      <c r="W887" s="17">
        <v>45.759997336934639</v>
      </c>
      <c r="X887" s="17">
        <v>1.5946569786639122</v>
      </c>
      <c r="Y887" s="17">
        <v>-1</v>
      </c>
      <c r="Z887" s="17">
        <v>-1</v>
      </c>
      <c r="AA887" s="17">
        <v>74.209226136335843</v>
      </c>
      <c r="AB887" s="17">
        <v>0.37069312577544594</v>
      </c>
      <c r="AC887" s="17">
        <v>-8.3796559413283095E-2</v>
      </c>
      <c r="AD887" s="17">
        <v>0.24914926921834513</v>
      </c>
      <c r="AE887" s="17">
        <v>26.802291779025396</v>
      </c>
      <c r="AF887" s="17">
        <v>0.625</v>
      </c>
      <c r="AG887" s="17">
        <v>-1</v>
      </c>
      <c r="AH887" s="17">
        <v>-1</v>
      </c>
      <c r="AI887" s="17">
        <v>1.9352848896965038E-3</v>
      </c>
      <c r="AJ887" s="17">
        <v>-2.8534404499812122E-2</v>
      </c>
      <c r="AK887" s="17">
        <v>4.8446084286846262E-3</v>
      </c>
      <c r="AL887" s="17">
        <v>-0.24744063011032486</v>
      </c>
      <c r="AM887" s="17">
        <v>0.25567997054160024</v>
      </c>
      <c r="AN887" s="17">
        <v>0.12599052116720263</v>
      </c>
      <c r="AO887" s="17">
        <v>6.4162223056834282</v>
      </c>
      <c r="AP887" s="17">
        <v>1.9125598786284417</v>
      </c>
      <c r="AQ887" s="17">
        <v>28.740573548512682</v>
      </c>
      <c r="AR887" s="17">
        <v>0.86034287028300049</v>
      </c>
      <c r="AS887" s="17">
        <v>1.3109999155235461</v>
      </c>
      <c r="AT887" s="17">
        <v>-1</v>
      </c>
      <c r="AU887" s="17">
        <v>-1</v>
      </c>
      <c r="AV887" s="17">
        <v>1.9886421043015625</v>
      </c>
      <c r="AW887" s="17">
        <v>65.196470537436227</v>
      </c>
      <c r="AX887" s="17">
        <v>62.381735785248949</v>
      </c>
      <c r="AY887" s="17">
        <v>-1.6706303172928726E-2</v>
      </c>
      <c r="AZ887" s="17">
        <v>-54.125878868510057</v>
      </c>
      <c r="BA887" s="22">
        <v>1375.7573356688495</v>
      </c>
      <c r="CU887" t="e">
        <v>#N/A</v>
      </c>
      <c r="CV887" t="e">
        <v>#N/A</v>
      </c>
    </row>
    <row r="888" spans="1:100" x14ac:dyDescent="0.25">
      <c r="A888">
        <v>2512</v>
      </c>
      <c r="B888" t="s">
        <v>1296</v>
      </c>
      <c r="C888" s="22">
        <v>3</v>
      </c>
      <c r="D888" s="17">
        <v>6.0211062380546059</v>
      </c>
      <c r="E888" s="17">
        <v>-1.3617346256646921E-2</v>
      </c>
      <c r="F888" s="17">
        <v>1.0697159997112349</v>
      </c>
      <c r="G888" s="17">
        <v>1.0697159997112349</v>
      </c>
      <c r="H888" s="17">
        <v>0.29513836755570239</v>
      </c>
      <c r="I888" s="17">
        <v>0</v>
      </c>
      <c r="J888" s="17">
        <v>17.708302053342148</v>
      </c>
      <c r="K888" s="17">
        <v>0.29513836755570239</v>
      </c>
      <c r="L888" s="17">
        <v>-1.0000000000000018</v>
      </c>
      <c r="M888" s="17">
        <v>-1.0000000000000018</v>
      </c>
      <c r="N888" s="17">
        <v>5.9027673511140497</v>
      </c>
      <c r="O888" s="17">
        <v>24.79912429110799</v>
      </c>
      <c r="P888" s="17">
        <v>-0.53492081929547153</v>
      </c>
      <c r="Q888" s="17">
        <v>0.49727770223531076</v>
      </c>
      <c r="R888" s="17">
        <v>0.16328041005797367</v>
      </c>
      <c r="S888" s="17">
        <v>0.33333333333333359</v>
      </c>
      <c r="T888" s="17">
        <v>0.33885540830659888</v>
      </c>
      <c r="U888" s="17">
        <v>0.47113465282732719</v>
      </c>
      <c r="V888" s="17">
        <v>0.1786440133003328</v>
      </c>
      <c r="W888" s="17">
        <v>41.073161608475623</v>
      </c>
      <c r="X888" s="17">
        <v>3.3196943183504106</v>
      </c>
      <c r="Y888" s="17">
        <v>-1.0000000000000018</v>
      </c>
      <c r="Z888" s="17">
        <v>-1.0000000000000018</v>
      </c>
      <c r="AA888" s="17">
        <v>103.91234019514735</v>
      </c>
      <c r="AB888" s="17">
        <v>0.431747484276989</v>
      </c>
      <c r="AC888" s="17">
        <v>0.4434726343819998</v>
      </c>
      <c r="AD888" s="17">
        <v>0.37829784487328538</v>
      </c>
      <c r="AE888" s="17">
        <v>62.675898176613707</v>
      </c>
      <c r="AF888" s="17">
        <v>0.8125</v>
      </c>
      <c r="AG888" s="17">
        <v>-1.0000000000000018</v>
      </c>
      <c r="AH888" s="17">
        <v>-1.0000000000000018</v>
      </c>
      <c r="AI888" s="17">
        <v>0</v>
      </c>
      <c r="AJ888" s="17">
        <v>0.1786440133003328</v>
      </c>
      <c r="AK888" s="17">
        <v>0.25648055838154127</v>
      </c>
      <c r="AL888" s="17">
        <v>9.38571334777E-2</v>
      </c>
      <c r="AM888" s="17">
        <v>-0.14316567166206975</v>
      </c>
      <c r="AN888" s="17">
        <v>-0.14682324123764648</v>
      </c>
      <c r="AO888" s="17">
        <v>-2.2967389996440368</v>
      </c>
      <c r="AP888" s="17">
        <v>-3.2012953635526618</v>
      </c>
      <c r="AQ888" s="17">
        <v>58.781463661817753</v>
      </c>
      <c r="AR888" s="17">
        <v>1.3219674077675936</v>
      </c>
      <c r="AS888" s="17">
        <v>3.6148326859061117</v>
      </c>
      <c r="AT888" s="17">
        <v>-1.0000000000000018</v>
      </c>
      <c r="AU888" s="17">
        <v>-1.0000000000000018</v>
      </c>
      <c r="AV888" s="17">
        <v>1.2329964097692085</v>
      </c>
      <c r="AW888" s="17">
        <v>125.51016912270266</v>
      </c>
      <c r="AX888" s="17">
        <v>143.37457045273598</v>
      </c>
      <c r="AY888" s="17">
        <v>0.36062474180891152</v>
      </c>
      <c r="AZ888" s="17">
        <v>66.071710032524905</v>
      </c>
      <c r="BA888" s="22">
        <v>1631.5899847351179</v>
      </c>
      <c r="CU888" t="e">
        <v>#N/A</v>
      </c>
      <c r="CV888" t="e">
        <v>#N/A</v>
      </c>
    </row>
    <row r="889" spans="1:100" x14ac:dyDescent="0.25">
      <c r="A889">
        <v>2513</v>
      </c>
      <c r="B889" t="s">
        <v>1297</v>
      </c>
      <c r="C889" s="22">
        <v>3</v>
      </c>
      <c r="D889" s="17">
        <v>6.0623463687493713</v>
      </c>
      <c r="E889" s="17">
        <v>1.4706940340823703E-2</v>
      </c>
      <c r="F889" s="17">
        <v>0.96929977670745671</v>
      </c>
      <c r="G889" s="17">
        <v>0.96929977670745671</v>
      </c>
      <c r="H889" s="17">
        <v>-0.13796994543937061</v>
      </c>
      <c r="I889" s="17">
        <v>0</v>
      </c>
      <c r="J889" s="17">
        <v>-8.2781967263622285</v>
      </c>
      <c r="K889" s="17">
        <v>-0.13796994543937061</v>
      </c>
      <c r="L889" s="17">
        <v>-1.0000000000000027</v>
      </c>
      <c r="M889" s="17">
        <v>-1.0000000000000027</v>
      </c>
      <c r="N889" s="17">
        <v>-2.7593989087874098</v>
      </c>
      <c r="O889" s="17">
        <v>-1.2465505809054007</v>
      </c>
      <c r="P889" s="17">
        <v>0.83577329815935897</v>
      </c>
      <c r="Q889" s="17">
        <v>-5.2747363994418928</v>
      </c>
      <c r="R889" s="17">
        <v>-1.6009073130907832</v>
      </c>
      <c r="S889" s="17">
        <v>0.3333333333333342</v>
      </c>
      <c r="T889" s="17">
        <v>0.19640412317323505</v>
      </c>
      <c r="U889" s="17">
        <v>0.23380330237380659</v>
      </c>
      <c r="V889" s="17">
        <v>-1.4882769468790875E-3</v>
      </c>
      <c r="W889" s="17">
        <v>36.000897094914706</v>
      </c>
      <c r="X889" s="17">
        <v>1.4546440776733771</v>
      </c>
      <c r="Y889" s="17">
        <v>-1.0000000000000027</v>
      </c>
      <c r="Z889" s="17">
        <v>-1.0000000000000027</v>
      </c>
      <c r="AA889" s="17">
        <v>59.274957184474715</v>
      </c>
      <c r="AB889" s="17">
        <v>0.32310641244701821</v>
      </c>
      <c r="AC889" s="17">
        <v>-4.0385309998117833E-2</v>
      </c>
      <c r="AD889" s="17">
        <v>0.21477824560411629</v>
      </c>
      <c r="AE889" s="17">
        <v>24.874967402650842</v>
      </c>
      <c r="AF889" s="17">
        <v>0.5</v>
      </c>
      <c r="AG889" s="17">
        <v>-1.0000000000000027</v>
      </c>
      <c r="AH889" s="17">
        <v>-1.0000000000000027</v>
      </c>
      <c r="AI889" s="17">
        <v>-1.9884146259579322E-2</v>
      </c>
      <c r="AJ889" s="17">
        <v>-1.4882769468790875E-3</v>
      </c>
      <c r="AK889" s="17">
        <v>-8.5123699835922217E-2</v>
      </c>
      <c r="AL889" s="17">
        <v>0.15201914972489167</v>
      </c>
      <c r="AM889" s="17">
        <v>5.0937064539832808E-2</v>
      </c>
      <c r="AN889" s="17">
        <v>2.6597403229695255E-2</v>
      </c>
      <c r="AO889" s="17">
        <v>0.84780811431620917</v>
      </c>
      <c r="AP889" s="17">
        <v>1.4250308293668399</v>
      </c>
      <c r="AQ889" s="17">
        <v>27.72270036855247</v>
      </c>
      <c r="AR889" s="17">
        <v>0.76205248193349728</v>
      </c>
      <c r="AS889" s="17">
        <v>1.316674132234007</v>
      </c>
      <c r="AT889" s="17">
        <v>-1.0000000000000027</v>
      </c>
      <c r="AU889" s="17">
        <v>-1.0000000000000027</v>
      </c>
      <c r="AV889" s="17">
        <v>-0.63160753638332634</v>
      </c>
      <c r="AW889" s="17">
        <v>59.453437432936099</v>
      </c>
      <c r="AX889" s="17">
        <v>58.906926813056643</v>
      </c>
      <c r="AY889" s="17">
        <v>4.6115490323573739E-2</v>
      </c>
      <c r="AZ889" s="17">
        <v>-0.91181227244030638</v>
      </c>
      <c r="BA889" s="22">
        <v>1417.7077546185039</v>
      </c>
      <c r="CU889" t="e">
        <v>#N/A</v>
      </c>
      <c r="CV889" t="e">
        <v>#N/A</v>
      </c>
    </row>
    <row r="890" spans="1:100" x14ac:dyDescent="0.25">
      <c r="A890">
        <v>2515</v>
      </c>
      <c r="B890" t="s">
        <v>1298</v>
      </c>
      <c r="C890" s="22">
        <v>3</v>
      </c>
      <c r="D890" s="17">
        <v>3.6694300572158784</v>
      </c>
      <c r="E890" s="17">
        <v>1.4019273337221486E-2</v>
      </c>
      <c r="F890" s="17">
        <v>0.58326802234551145</v>
      </c>
      <c r="G890" s="17">
        <v>0.58326802234551145</v>
      </c>
      <c r="H890" s="17">
        <v>9.4769447377226423E-2</v>
      </c>
      <c r="I890" s="17">
        <v>0</v>
      </c>
      <c r="J890" s="17">
        <v>5.6861668426335799</v>
      </c>
      <c r="K890" s="17">
        <v>9.4769447377226423E-2</v>
      </c>
      <c r="L890" s="17">
        <v>-0.99999999999999956</v>
      </c>
      <c r="M890" s="17">
        <v>-0.99999999999999956</v>
      </c>
      <c r="N890" s="17">
        <v>1.8953889475445282</v>
      </c>
      <c r="O890" s="17">
        <v>9.9388649221949716</v>
      </c>
      <c r="P890" s="17">
        <v>-0.82480633418980664</v>
      </c>
      <c r="Q890" s="17">
        <v>0.42387388160074807</v>
      </c>
      <c r="R890" s="17">
        <v>2.0682359079795921E-2</v>
      </c>
      <c r="S890" s="17">
        <v>0.33333333333333309</v>
      </c>
      <c r="T890" s="17">
        <v>0.27887468320473519</v>
      </c>
      <c r="U890" s="17">
        <v>-0.21101312225362048</v>
      </c>
      <c r="V890" s="17">
        <v>-5.198076981744771E-2</v>
      </c>
      <c r="W890" s="17">
        <v>10.17778708359096</v>
      </c>
      <c r="X890" s="17">
        <v>-0.57353215771451926</v>
      </c>
      <c r="Y890" s="17">
        <v>-0.99999999999999956</v>
      </c>
      <c r="Z890" s="17">
        <v>-0.99999999999999956</v>
      </c>
      <c r="AA890" s="17">
        <v>28.994805805080169</v>
      </c>
      <c r="AB890" s="17">
        <v>0.50383265829033974</v>
      </c>
      <c r="AC890" s="17">
        <v>5.743588759407009E-2</v>
      </c>
      <c r="AD890" s="17">
        <v>-0.18534181863622137</v>
      </c>
      <c r="AE890" s="17">
        <v>18.796336362409409</v>
      </c>
      <c r="AF890" s="17">
        <v>0.375</v>
      </c>
      <c r="AG890" s="17">
        <v>-0.99999999999999956</v>
      </c>
      <c r="AH890" s="17">
        <v>-0.99999999999999956</v>
      </c>
      <c r="AI890" s="17">
        <v>-1.2999073961673779E-3</v>
      </c>
      <c r="AJ890" s="17">
        <v>-5.198076981744771E-2</v>
      </c>
      <c r="AK890" s="17">
        <v>-0.12064699248670988</v>
      </c>
      <c r="AL890" s="17">
        <v>2.6069276494392578E-3</v>
      </c>
      <c r="AM890" s="17">
        <v>0.67333702229554449</v>
      </c>
      <c r="AN890" s="17">
        <v>0.26742248731787499</v>
      </c>
      <c r="AO890" s="17">
        <v>16.230190594955069</v>
      </c>
      <c r="AP890" s="17">
        <v>6.6985968211940694</v>
      </c>
      <c r="AQ890" s="17">
        <v>15.863953926224546</v>
      </c>
      <c r="AR890" s="17">
        <v>0.34921412446700045</v>
      </c>
      <c r="AS890" s="17">
        <v>-0.47876271033729267</v>
      </c>
      <c r="AT890" s="17">
        <v>-0.99999999999999956</v>
      </c>
      <c r="AU890" s="17">
        <v>-0.99999999999999956</v>
      </c>
      <c r="AV890" s="17">
        <v>0.60395038142530699</v>
      </c>
      <c r="AW890" s="17">
        <v>45.632267548469237</v>
      </c>
      <c r="AX890" s="17">
        <v>40.4081924188011</v>
      </c>
      <c r="AY890" s="17">
        <v>1.6770023270382153E-2</v>
      </c>
      <c r="AZ890" s="17">
        <v>-14.184457428063975</v>
      </c>
      <c r="BA890" s="22">
        <v>1367.5103729699936</v>
      </c>
      <c r="CU890" t="e">
        <v>#N/A</v>
      </c>
      <c r="CV890" t="e">
        <v>#N/A</v>
      </c>
    </row>
    <row r="891" spans="1:100" x14ac:dyDescent="0.25">
      <c r="A891">
        <v>2518</v>
      </c>
      <c r="B891" t="s">
        <v>1299</v>
      </c>
      <c r="C891" s="22">
        <v>3</v>
      </c>
      <c r="D891" s="17">
        <v>2.9901679546190576</v>
      </c>
      <c r="E891" s="17">
        <v>-2.5834380569031635E-2</v>
      </c>
      <c r="F891" s="17">
        <v>-0.43163718562908043</v>
      </c>
      <c r="G891" s="17">
        <v>-0.43163718562908043</v>
      </c>
      <c r="H891" s="17">
        <v>0.14541464266053095</v>
      </c>
      <c r="I891" s="17">
        <v>0</v>
      </c>
      <c r="J891" s="17">
        <v>8.7248785596318594</v>
      </c>
      <c r="K891" s="17">
        <v>0.14541464266053095</v>
      </c>
      <c r="L891" s="17">
        <v>-1</v>
      </c>
      <c r="M891" s="17">
        <v>-1</v>
      </c>
      <c r="N891" s="17">
        <v>2.9082928532106185</v>
      </c>
      <c r="O891" s="17">
        <v>11.283409328621834</v>
      </c>
      <c r="P891" s="17">
        <v>2.0932006950709834</v>
      </c>
      <c r="Q891" s="17">
        <v>2.5426408480547646</v>
      </c>
      <c r="R891" s="17">
        <v>1.0581800220815785</v>
      </c>
      <c r="S891" s="17">
        <v>0.33333333333333337</v>
      </c>
      <c r="T891" s="17">
        <v>0.38719371891541299</v>
      </c>
      <c r="U891" s="17">
        <v>0.1528336349123105</v>
      </c>
      <c r="V891" s="17">
        <v>-4.2485341443712132E-2</v>
      </c>
      <c r="W891" s="17">
        <v>27.418428122272552</v>
      </c>
      <c r="X891" s="17">
        <v>0.99226512102579778</v>
      </c>
      <c r="Y891" s="17">
        <v>-1</v>
      </c>
      <c r="Z891" s="17">
        <v>-1</v>
      </c>
      <c r="AA891" s="17">
        <v>66.258304566903803</v>
      </c>
      <c r="AB891" s="17">
        <v>0.16576441640739734</v>
      </c>
      <c r="AC891" s="17">
        <v>0.3694917822147874</v>
      </c>
      <c r="AD891" s="17">
        <v>0.22037772982880866</v>
      </c>
      <c r="AE891" s="17">
        <v>37.781696422549658</v>
      </c>
      <c r="AF891" s="17">
        <v>0.7</v>
      </c>
      <c r="AG891" s="17">
        <v>-1</v>
      </c>
      <c r="AH891" s="17">
        <v>-1</v>
      </c>
      <c r="AI891" s="17">
        <v>9.5484203749075791E-3</v>
      </c>
      <c r="AJ891" s="17">
        <v>-4.2485341443712132E-2</v>
      </c>
      <c r="AK891" s="17">
        <v>-0.10796981289434698</v>
      </c>
      <c r="AL891" s="17">
        <v>0.19110489800312883</v>
      </c>
      <c r="AM891" s="17">
        <v>-0.15266089387750759</v>
      </c>
      <c r="AN891" s="17">
        <v>-0.2902709073452594</v>
      </c>
      <c r="AO891" s="17">
        <v>-4.356371411409425</v>
      </c>
      <c r="AP891" s="17">
        <v>-6.3012481936158444</v>
      </c>
      <c r="AQ891" s="17">
        <v>36.14330668190442</v>
      </c>
      <c r="AR891" s="17">
        <v>0.83087534571734489</v>
      </c>
      <c r="AS891" s="17">
        <v>1.1376797636863283</v>
      </c>
      <c r="AT891" s="17">
        <v>-1</v>
      </c>
      <c r="AU891" s="17">
        <v>-1</v>
      </c>
      <c r="AV891" s="17">
        <v>0.6265428364524982</v>
      </c>
      <c r="AW891" s="17">
        <v>71.240465701909784</v>
      </c>
      <c r="AX891" s="17">
        <v>67.182899965036711</v>
      </c>
      <c r="AY891" s="17">
        <v>0.41855379156734118</v>
      </c>
      <c r="AZ891" s="17">
        <v>8.7019269290705843</v>
      </c>
      <c r="BA891" s="22">
        <v>1477.7687856975826</v>
      </c>
      <c r="CU891" t="e">
        <v>#N/A</v>
      </c>
      <c r="CV891" t="e">
        <v>#N/A</v>
      </c>
    </row>
    <row r="892" spans="1:100" x14ac:dyDescent="0.25">
      <c r="A892">
        <v>2521</v>
      </c>
      <c r="B892" t="s">
        <v>1300</v>
      </c>
      <c r="C892" s="22">
        <v>3</v>
      </c>
      <c r="D892" s="17">
        <v>3.9909035252965337</v>
      </c>
      <c r="E892" s="17">
        <v>2.4791081079253898E-3</v>
      </c>
      <c r="F892" s="17">
        <v>1.3760214996011675</v>
      </c>
      <c r="G892" s="17">
        <v>1.3760214996011675</v>
      </c>
      <c r="H892" s="17">
        <v>0.20709926186338085</v>
      </c>
      <c r="I892" s="17">
        <v>0</v>
      </c>
      <c r="J892" s="17">
        <v>12.42595571180286</v>
      </c>
      <c r="K892" s="17">
        <v>0.20709926186338085</v>
      </c>
      <c r="L892" s="17">
        <v>-0.99999999999999911</v>
      </c>
      <c r="M892" s="17">
        <v>-0.99999999999999911</v>
      </c>
      <c r="N892" s="17">
        <v>4.1419852372676145</v>
      </c>
      <c r="O892" s="17">
        <v>17.792880736700553</v>
      </c>
      <c r="P892" s="17">
        <v>-0.3989227962750278</v>
      </c>
      <c r="Q892" s="17">
        <v>5.9731577058487826</v>
      </c>
      <c r="R892" s="17">
        <v>1.7321870633810026</v>
      </c>
      <c r="S892" s="17">
        <v>0.33333333333333315</v>
      </c>
      <c r="T892" s="17">
        <v>0.3334731382450038</v>
      </c>
      <c r="U892" s="17">
        <v>0.19901556306925183</v>
      </c>
      <c r="V892" s="17">
        <v>-4.2728474208748028E-2</v>
      </c>
      <c r="W892" s="17">
        <v>24.639771943018406</v>
      </c>
      <c r="X892" s="17">
        <v>0.99953842165114515</v>
      </c>
      <c r="Y892" s="17">
        <v>-0.99999999999999911</v>
      </c>
      <c r="Z892" s="17">
        <v>-0.99999999999999911</v>
      </c>
      <c r="AA892" s="17">
        <v>56.525177041579056</v>
      </c>
      <c r="AB892" s="17">
        <v>0.1672702610186779</v>
      </c>
      <c r="AC892" s="17">
        <v>0.21018764607422039</v>
      </c>
      <c r="AD892" s="17">
        <v>0.22560645361069478</v>
      </c>
      <c r="AE892" s="17">
        <v>30.153218035179666</v>
      </c>
      <c r="AF892" s="17">
        <v>0.5</v>
      </c>
      <c r="AG892" s="17">
        <v>-0.99999999999999911</v>
      </c>
      <c r="AH892" s="17">
        <v>-0.99999999999999911</v>
      </c>
      <c r="AI892" s="17">
        <v>1.6739974853075237E-2</v>
      </c>
      <c r="AJ892" s="17">
        <v>-4.2728474208748028E-2</v>
      </c>
      <c r="AK892" s="17">
        <v>-4.9194190326152028E-2</v>
      </c>
      <c r="AL892" s="17">
        <v>0.12071695930414983</v>
      </c>
      <c r="AM892" s="17">
        <v>0.26222261724594764</v>
      </c>
      <c r="AN892" s="17">
        <v>2.2500286813672575E-2</v>
      </c>
      <c r="AO892" s="17">
        <v>6.30959447951793</v>
      </c>
      <c r="AP892" s="17">
        <v>1.1660919668625644</v>
      </c>
      <c r="AQ892" s="17">
        <v>37.065727654821245</v>
      </c>
      <c r="AR892" s="17">
        <v>0.82309356043884108</v>
      </c>
      <c r="AS892" s="17">
        <v>1.2066376835145265</v>
      </c>
      <c r="AT892" s="17">
        <v>-0.99999999999999911</v>
      </c>
      <c r="AU892" s="17">
        <v>-0.99999999999999911</v>
      </c>
      <c r="AV892" s="17">
        <v>3.1082085629821687</v>
      </c>
      <c r="AW892" s="17">
        <v>75.484149745142162</v>
      </c>
      <c r="AX892" s="17">
        <v>71.546101821328847</v>
      </c>
      <c r="AY892" s="17">
        <v>0.19059434861692268</v>
      </c>
      <c r="AZ892" s="17">
        <v>-12.905704914240284</v>
      </c>
      <c r="BA892" s="22">
        <v>1387.1089205500834</v>
      </c>
      <c r="CU892" t="e">
        <v>#N/A</v>
      </c>
      <c r="CV892" t="e">
        <v>#N/A</v>
      </c>
    </row>
    <row r="893" spans="1:100" x14ac:dyDescent="0.25">
      <c r="A893">
        <v>2522</v>
      </c>
      <c r="B893" t="s">
        <v>1301</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1302</v>
      </c>
      <c r="C894" s="22">
        <v>3</v>
      </c>
      <c r="D894" s="17">
        <v>4.988619727159298</v>
      </c>
      <c r="E894" s="17">
        <v>6.0520464994113482E-2</v>
      </c>
      <c r="F894" s="17">
        <v>5.6621383957394404E-2</v>
      </c>
      <c r="G894" s="17">
        <v>7.3901042758308499E-2</v>
      </c>
      <c r="H894" s="17">
        <v>0.29538908515057255</v>
      </c>
      <c r="I894" s="17">
        <v>0</v>
      </c>
      <c r="J894" s="17">
        <v>17.723345109034355</v>
      </c>
      <c r="K894" s="17">
        <v>0.29538908515057255</v>
      </c>
      <c r="L894" s="17">
        <v>-0.999999999999998</v>
      </c>
      <c r="M894" s="17">
        <v>-0.999999999999998</v>
      </c>
      <c r="N894" s="17">
        <v>5.907781703011449</v>
      </c>
      <c r="O894" s="17">
        <v>22.785865878951952</v>
      </c>
      <c r="P894" s="17">
        <v>7.1123700896247462</v>
      </c>
      <c r="Q894" s="17">
        <v>-0.44799128534355598</v>
      </c>
      <c r="R894" s="17">
        <v>0.48592475752550029</v>
      </c>
      <c r="S894" s="17">
        <v>0.33333333333333309</v>
      </c>
      <c r="T894" s="17">
        <v>0.33333333333333309</v>
      </c>
      <c r="U894" s="17">
        <v>0.25418178659345014</v>
      </c>
      <c r="V894" s="17">
        <v>-2.3504823025353158E-2</v>
      </c>
      <c r="W894" s="17">
        <v>24.078181803367613</v>
      </c>
      <c r="X894" s="17">
        <v>1.2469757897377742</v>
      </c>
      <c r="Y894" s="17">
        <v>-0.999999999999998</v>
      </c>
      <c r="Z894" s="17">
        <v>-0.999999999999998</v>
      </c>
      <c r="AA894" s="17">
        <v>58.686572110350156</v>
      </c>
      <c r="AB894" s="17">
        <v>0.28876148124859219</v>
      </c>
      <c r="AC894" s="17">
        <v>0.17449494457393769</v>
      </c>
      <c r="AD894" s="17">
        <v>0.21919288516661209</v>
      </c>
      <c r="AE894" s="17">
        <v>34.122465549457061</v>
      </c>
      <c r="AF894" s="17">
        <v>0.75</v>
      </c>
      <c r="AG894" s="17">
        <v>-0.999999999999998</v>
      </c>
      <c r="AH894" s="17">
        <v>-0.999999999999998</v>
      </c>
      <c r="AI894" s="17">
        <v>6.0363560489315078E-3</v>
      </c>
      <c r="AJ894" s="17">
        <v>-2.3504823025353158E-2</v>
      </c>
      <c r="AK894" s="17">
        <v>-9.7329098304223399E-2</v>
      </c>
      <c r="AL894" s="17">
        <v>-0.13596792153503992</v>
      </c>
      <c r="AM894" s="17">
        <v>-8.8216243533773719E-2</v>
      </c>
      <c r="AN894" s="17">
        <v>-0.1344928811016422</v>
      </c>
      <c r="AO894" s="17">
        <v>-2.6920515798654616</v>
      </c>
      <c r="AP894" s="17">
        <v>-4.0421616352162539</v>
      </c>
      <c r="AQ894" s="17">
        <v>41.801526912402004</v>
      </c>
      <c r="AR894" s="17">
        <v>0.89734363023476227</v>
      </c>
      <c r="AS894" s="17">
        <v>1.5423648748883469</v>
      </c>
      <c r="AT894" s="17">
        <v>-0.999999999999998</v>
      </c>
      <c r="AU894" s="17">
        <v>-0.999999999999998</v>
      </c>
      <c r="AV894" s="17">
        <v>0.55982580028380879</v>
      </c>
      <c r="AW894" s="17">
        <v>77.430276354085947</v>
      </c>
      <c r="AX894" s="17">
        <v>75.200521172529236</v>
      </c>
      <c r="AY894" s="17">
        <v>-7.7807867612733492E-2</v>
      </c>
      <c r="AZ894" s="17">
        <v>-12.276041487865463</v>
      </c>
      <c r="BA894" s="22">
        <v>1476.4502897234252</v>
      </c>
      <c r="CU894" t="e">
        <v>#N/A</v>
      </c>
      <c r="CV894" t="e">
        <v>#N/A</v>
      </c>
    </row>
    <row r="895" spans="1:100" x14ac:dyDescent="0.25">
      <c r="A895">
        <v>2525</v>
      </c>
      <c r="B895" t="s">
        <v>1303</v>
      </c>
      <c r="C895" s="22">
        <v>3</v>
      </c>
      <c r="D895" s="17">
        <v>2.0747271297969374</v>
      </c>
      <c r="E895" s="17">
        <v>0</v>
      </c>
      <c r="F895" s="17">
        <v>0.20391156378122172</v>
      </c>
      <c r="G895" s="17">
        <v>0.20391156378122172</v>
      </c>
      <c r="H895" s="17">
        <v>-1.2370241957518721E-2</v>
      </c>
      <c r="I895" s="17">
        <v>0</v>
      </c>
      <c r="J895" s="17">
        <v>-0.74221451745112743</v>
      </c>
      <c r="K895" s="17">
        <v>-1.2370241957518721E-2</v>
      </c>
      <c r="L895" s="17">
        <v>-1.0000000000000011</v>
      </c>
      <c r="M895" s="17">
        <v>-1.0000000000000011</v>
      </c>
      <c r="N895" s="17">
        <v>-0.24740483915037598</v>
      </c>
      <c r="O895" s="17">
        <v>1.5364241761270359</v>
      </c>
      <c r="P895" s="17">
        <v>-0.23390543304163253</v>
      </c>
      <c r="Q895" s="17">
        <v>-5.0337974986902339</v>
      </c>
      <c r="R895" s="17">
        <v>-1.5792481237034215</v>
      </c>
      <c r="S895" s="17">
        <v>0.3320203540367922</v>
      </c>
      <c r="T895" s="17">
        <v>0.36017251985227017</v>
      </c>
      <c r="U895" s="17">
        <v>0.13437731652234272</v>
      </c>
      <c r="V895" s="17">
        <v>-1.9409044114910557E-2</v>
      </c>
      <c r="W895" s="17">
        <v>32.781255530160564</v>
      </c>
      <c r="X895" s="17">
        <v>1.1524573037654262</v>
      </c>
      <c r="Y895" s="17">
        <v>-1.0000000000000011</v>
      </c>
      <c r="Z895" s="17">
        <v>-1.0000000000000011</v>
      </c>
      <c r="AA895" s="17">
        <v>28.088865780814565</v>
      </c>
      <c r="AB895" s="17">
        <v>-0.13110885885928766</v>
      </c>
      <c r="AC895" s="17">
        <v>7.0864297080046657E-2</v>
      </c>
      <c r="AD895" s="17">
        <v>-2.0182707336098872E-3</v>
      </c>
      <c r="AE895" s="17">
        <v>-3.113141625642541</v>
      </c>
      <c r="AF895" s="17">
        <v>0.125</v>
      </c>
      <c r="AG895" s="17">
        <v>-1.0000000000000011</v>
      </c>
      <c r="AH895" s="17">
        <v>-1.0000000000000011</v>
      </c>
      <c r="AI895" s="17">
        <v>0</v>
      </c>
      <c r="AJ895" s="17">
        <v>-1.9409044114910557E-2</v>
      </c>
      <c r="AK895" s="17">
        <v>0.1249462899567427</v>
      </c>
      <c r="AL895" s="17">
        <v>-0.18990377417020154</v>
      </c>
      <c r="AM895" s="17">
        <v>-0.12319049888081081</v>
      </c>
      <c r="AN895" s="17">
        <v>5.7545962339941373E-3</v>
      </c>
      <c r="AO895" s="17">
        <v>-2.4550310222365566</v>
      </c>
      <c r="AP895" s="17">
        <v>-0.80565396500115272</v>
      </c>
      <c r="AQ895" s="17">
        <v>32.039041012709397</v>
      </c>
      <c r="AR895" s="17">
        <v>0.80716114629649516</v>
      </c>
      <c r="AS895" s="17">
        <v>1.1400870618079064</v>
      </c>
      <c r="AT895" s="17">
        <v>-1.0000000000000011</v>
      </c>
      <c r="AU895" s="17">
        <v>-1.0000000000000011</v>
      </c>
      <c r="AV895" s="17">
        <v>-1.3753365599221998</v>
      </c>
      <c r="AW895" s="17">
        <v>28.81963599194048</v>
      </c>
      <c r="AX895" s="17">
        <v>26.878731580449415</v>
      </c>
      <c r="AY895" s="17">
        <v>5.9504376504956109E-2</v>
      </c>
      <c r="AZ895" s="17">
        <v>-45.566076749735643</v>
      </c>
      <c r="BA895" s="22">
        <v>1373.074056043336</v>
      </c>
      <c r="CU895" t="e">
        <v>#N/A</v>
      </c>
      <c r="CV895" t="e">
        <v>#N/A</v>
      </c>
    </row>
    <row r="896" spans="1:100" x14ac:dyDescent="0.25">
      <c r="A896">
        <v>2526</v>
      </c>
      <c r="B896" t="s">
        <v>1304</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1499.8798577133452</v>
      </c>
      <c r="CU896" t="e">
        <v>#N/A</v>
      </c>
      <c r="CV896" t="e">
        <v>#N/A</v>
      </c>
    </row>
    <row r="897" spans="1:100" x14ac:dyDescent="0.25">
      <c r="A897">
        <v>2529</v>
      </c>
      <c r="B897" t="s">
        <v>1111</v>
      </c>
      <c r="C897" s="22">
        <v>3</v>
      </c>
      <c r="D897" s="17">
        <v>2.5232537737637406</v>
      </c>
      <c r="E897" s="17">
        <v>3.449233572477204E-3</v>
      </c>
      <c r="F897" s="17">
        <v>-0.61757564503143736</v>
      </c>
      <c r="G897" s="17">
        <v>-0.61757564503143736</v>
      </c>
      <c r="H897" s="17">
        <v>0.2348265637161211</v>
      </c>
      <c r="I897" s="17">
        <v>0</v>
      </c>
      <c r="J897" s="17">
        <v>14.089593822967256</v>
      </c>
      <c r="K897" s="17">
        <v>0.2348265637161211</v>
      </c>
      <c r="L897" s="17">
        <v>-1.0000000000000011</v>
      </c>
      <c r="M897" s="17">
        <v>-1.0000000000000011</v>
      </c>
      <c r="N897" s="17">
        <v>4.696531274322421</v>
      </c>
      <c r="O897" s="17">
        <v>15.995271951699555</v>
      </c>
      <c r="P897" s="17">
        <v>-0.69371066822766525</v>
      </c>
      <c r="Q897" s="17">
        <v>-0.75607032897041926</v>
      </c>
      <c r="R897" s="17">
        <v>-0.27717821484287014</v>
      </c>
      <c r="S897" s="17">
        <v>0.33333333333333354</v>
      </c>
      <c r="T897" s="17">
        <v>0.36599820925722754</v>
      </c>
      <c r="U897" s="17">
        <v>-0.13053059633043568</v>
      </c>
      <c r="V897" s="17">
        <v>-1.7253449152765506E-2</v>
      </c>
      <c r="W897" s="17">
        <v>12.668837335649551</v>
      </c>
      <c r="X897" s="17">
        <v>-0.11588663080479018</v>
      </c>
      <c r="Y897" s="17">
        <v>-1.0000000000000011</v>
      </c>
      <c r="Z897" s="17">
        <v>-1.0000000000000011</v>
      </c>
      <c r="AA897" s="17">
        <v>-3.9931519803471631</v>
      </c>
      <c r="AB897" s="17">
        <v>-0.1489377085972903</v>
      </c>
      <c r="AC897" s="17">
        <v>9.3408277323806424E-2</v>
      </c>
      <c r="AD897" s="17">
        <v>-0.2721667907495931</v>
      </c>
      <c r="AE897" s="17">
        <v>-16.384811101153847</v>
      </c>
      <c r="AF897" s="17">
        <v>0</v>
      </c>
      <c r="AG897" s="17">
        <v>-1.0000000000000011</v>
      </c>
      <c r="AH897" s="17">
        <v>-1.0000000000000011</v>
      </c>
      <c r="AI897" s="17">
        <v>-3.4046076212297482E-3</v>
      </c>
      <c r="AJ897" s="17">
        <v>-1.7253449152765506E-2</v>
      </c>
      <c r="AK897" s="17">
        <v>0.61865196509082654</v>
      </c>
      <c r="AL897" s="17">
        <v>0.26328604144829931</v>
      </c>
      <c r="AM897" s="17">
        <v>-7.0899149695264674E-2</v>
      </c>
      <c r="AN897" s="17">
        <v>0.24972838057916738</v>
      </c>
      <c r="AO897" s="17">
        <v>1.3207810830725153</v>
      </c>
      <c r="AP897" s="17">
        <v>7.5596397217206812</v>
      </c>
      <c r="AQ897" s="17">
        <v>26.758431158616819</v>
      </c>
      <c r="AR897" s="17">
        <v>0.55154749710735973</v>
      </c>
      <c r="AS897" s="17">
        <v>0.11893993291133048</v>
      </c>
      <c r="AT897" s="17">
        <v>-1.0000000000000011</v>
      </c>
      <c r="AU897" s="17">
        <v>-1.0000000000000011</v>
      </c>
      <c r="AV897" s="17">
        <v>-0.89475385987430767</v>
      </c>
      <c r="AW897" s="17">
        <v>19.561759693073082</v>
      </c>
      <c r="AX897" s="17">
        <v>17.768322625371948</v>
      </c>
      <c r="AY897" s="17">
        <v>0.16634431658896023</v>
      </c>
      <c r="AZ897" s="17">
        <v>-26.234712735569808</v>
      </c>
      <c r="BA897" s="22">
        <v>1397.7902510937286</v>
      </c>
      <c r="CU897" t="e">
        <v>#N/A</v>
      </c>
      <c r="CV897" t="e">
        <v>#N/A</v>
      </c>
    </row>
    <row r="898" spans="1:100" x14ac:dyDescent="0.25">
      <c r="A898">
        <v>2530</v>
      </c>
      <c r="B898" t="s">
        <v>1305</v>
      </c>
      <c r="C898" s="22">
        <v>3</v>
      </c>
      <c r="D898" s="17">
        <v>6.0454649906284663</v>
      </c>
      <c r="E898" s="17">
        <v>-0.32611735802846892</v>
      </c>
      <c r="F898" s="17">
        <v>-0.19086275092336477</v>
      </c>
      <c r="G898" s="17">
        <v>-0.27572343373503388</v>
      </c>
      <c r="H898" s="17">
        <v>0.11418338433501367</v>
      </c>
      <c r="I898" s="17">
        <v>0</v>
      </c>
      <c r="J898" s="17">
        <v>6.8510030601008269</v>
      </c>
      <c r="K898" s="17">
        <v>0.11418338433501367</v>
      </c>
      <c r="L898" s="17">
        <v>-1.0000000000000013</v>
      </c>
      <c r="M898" s="17">
        <v>-1.0000000000000013</v>
      </c>
      <c r="N898" s="17">
        <v>2.2836676867002756</v>
      </c>
      <c r="O898" s="17">
        <v>12.62074461699426</v>
      </c>
      <c r="P898" s="17">
        <v>-0.94282559134971344</v>
      </c>
      <c r="Q898" s="17">
        <v>-3.9460163763769196</v>
      </c>
      <c r="R898" s="17">
        <v>-1.3862436735952763</v>
      </c>
      <c r="S898" s="17">
        <v>0.33333333333333393</v>
      </c>
      <c r="T898" s="17">
        <v>0.33333333333333393</v>
      </c>
      <c r="U898" s="17">
        <v>0.16128339246165749</v>
      </c>
      <c r="V898" s="17">
        <v>0.10662267374233102</v>
      </c>
      <c r="W898" s="17">
        <v>32.815573941425697</v>
      </c>
      <c r="X898" s="17">
        <v>1.8373528946322679</v>
      </c>
      <c r="Y898" s="17">
        <v>-1.0000000000000013</v>
      </c>
      <c r="Z898" s="17">
        <v>-1.0000000000000013</v>
      </c>
      <c r="AA898" s="17">
        <v>75.408127583673036</v>
      </c>
      <c r="AB898" s="17">
        <v>0.38133537093912528</v>
      </c>
      <c r="AC898" s="17">
        <v>0.1739385478999079</v>
      </c>
      <c r="AD898" s="17">
        <v>0.324302027477819</v>
      </c>
      <c r="AE898" s="17">
        <v>43.978797315842606</v>
      </c>
      <c r="AF898" s="17">
        <v>0.8</v>
      </c>
      <c r="AG898" s="17">
        <v>-1.0000000000000013</v>
      </c>
      <c r="AH898" s="17">
        <v>-1.0000000000000013</v>
      </c>
      <c r="AI898" s="17">
        <v>-6.1894540109873594E-2</v>
      </c>
      <c r="AJ898" s="17">
        <v>0.10662267374233102</v>
      </c>
      <c r="AK898" s="17">
        <v>-0.20295466491123587</v>
      </c>
      <c r="AL898" s="17">
        <v>-9.4261123877406122E-2</v>
      </c>
      <c r="AM898" s="17">
        <v>-0.10807899047437308</v>
      </c>
      <c r="AN898" s="17">
        <v>0.20151986146006981</v>
      </c>
      <c r="AO898" s="17">
        <v>-3.7167480864155071</v>
      </c>
      <c r="AP898" s="17">
        <v>4.5666909171147143</v>
      </c>
      <c r="AQ898" s="17">
        <v>39.66657700152652</v>
      </c>
      <c r="AR898" s="17">
        <v>0.93457273287065623</v>
      </c>
      <c r="AS898" s="17">
        <v>1.9515362789672839</v>
      </c>
      <c r="AT898" s="17">
        <v>-1.0000000000000013</v>
      </c>
      <c r="AU898" s="17">
        <v>-1.0000000000000013</v>
      </c>
      <c r="AV898" s="17">
        <v>-1.6619671073303113</v>
      </c>
      <c r="AW898" s="17">
        <v>92.595563117781978</v>
      </c>
      <c r="AX898" s="17">
        <v>102.0199396898176</v>
      </c>
      <c r="AY898" s="17">
        <v>0.10278194348680961</v>
      </c>
      <c r="AZ898" s="17">
        <v>6.2734101906068096E-2</v>
      </c>
      <c r="BA898" s="22">
        <v>1500.0982941805919</v>
      </c>
      <c r="CU898" t="e">
        <v>#N/A</v>
      </c>
      <c r="CV898" t="e">
        <v>#N/A</v>
      </c>
    </row>
    <row r="899" spans="1:100" x14ac:dyDescent="0.25">
      <c r="A899">
        <v>2531</v>
      </c>
      <c r="B899" t="s">
        <v>604</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1306</v>
      </c>
      <c r="C900" s="22">
        <v>3</v>
      </c>
      <c r="D900" s="17">
        <v>0.50552048358535784</v>
      </c>
      <c r="E900" s="17">
        <v>-1.546280354291182E-3</v>
      </c>
      <c r="F900" s="17">
        <v>1.248189625629446</v>
      </c>
      <c r="G900" s="17">
        <v>1.248189625629446</v>
      </c>
      <c r="H900" s="17">
        <v>0.27176908389338639</v>
      </c>
      <c r="I900" s="17">
        <v>0</v>
      </c>
      <c r="J900" s="17">
        <v>16.306145033603183</v>
      </c>
      <c r="K900" s="17">
        <v>0.27176908389338639</v>
      </c>
      <c r="L900" s="17">
        <v>-1.0000000000000009</v>
      </c>
      <c r="M900" s="17">
        <v>-1.0000000000000009</v>
      </c>
      <c r="N900" s="17">
        <v>5.4353816778677251</v>
      </c>
      <c r="O900" s="17">
        <v>18.05985514281797</v>
      </c>
      <c r="P900" s="17">
        <v>4.2105530239881563</v>
      </c>
      <c r="Q900" s="17">
        <v>-2.9257345818815534</v>
      </c>
      <c r="R900" s="17">
        <v>-0.5921000178446022</v>
      </c>
      <c r="S900" s="17">
        <v>0.33333333333333359</v>
      </c>
      <c r="T900" s="17">
        <v>0.33992749352018681</v>
      </c>
      <c r="U900" s="17">
        <v>-0.11456894050091811</v>
      </c>
      <c r="V900" s="17">
        <v>-6.0561029527893835E-2</v>
      </c>
      <c r="W900" s="17">
        <v>9.0544709172528748</v>
      </c>
      <c r="X900" s="17">
        <v>-0.4508120307058428</v>
      </c>
      <c r="Y900" s="17">
        <v>-1.0000000000000009</v>
      </c>
      <c r="Z900" s="17">
        <v>-1.0000000000000009</v>
      </c>
      <c r="AA900" s="17">
        <v>23.993823636212213</v>
      </c>
      <c r="AB900" s="17">
        <v>0.10534232387356161</v>
      </c>
      <c r="AC900" s="17">
        <v>0.18872021015830634</v>
      </c>
      <c r="AD900" s="17">
        <v>1.6566520704210778E-2</v>
      </c>
      <c r="AE900" s="17">
        <v>15.531452736803939</v>
      </c>
      <c r="AF900" s="17">
        <v>0</v>
      </c>
      <c r="AG900" s="17">
        <v>-1.0000000000000009</v>
      </c>
      <c r="AH900" s="17">
        <v>-1.0000000000000009</v>
      </c>
      <c r="AI900" s="17">
        <v>-3.2823329711401582E-2</v>
      </c>
      <c r="AJ900" s="17">
        <v>-6.0561029527893835E-2</v>
      </c>
      <c r="AK900" s="17">
        <v>0.10058816166023138</v>
      </c>
      <c r="AL900" s="17">
        <v>0.47913777872750635</v>
      </c>
      <c r="AM900" s="17">
        <v>4.915643176114811E-2</v>
      </c>
      <c r="AN900" s="17">
        <v>0.1016573689378185</v>
      </c>
      <c r="AO900" s="17">
        <v>1.7318516023298585</v>
      </c>
      <c r="AP900" s="17">
        <v>4.9371231170829963</v>
      </c>
      <c r="AQ900" s="17">
        <v>25.360615950856051</v>
      </c>
      <c r="AR900" s="17">
        <v>0.49813085682470815</v>
      </c>
      <c r="AS900" s="17">
        <v>-0.17904294681245672</v>
      </c>
      <c r="AT900" s="17">
        <v>-1.0000000000000009</v>
      </c>
      <c r="AU900" s="17">
        <v>-1.0000000000000009</v>
      </c>
      <c r="AV900" s="17">
        <v>0.65608960778484215</v>
      </c>
      <c r="AW900" s="17">
        <v>46.990801896113183</v>
      </c>
      <c r="AX900" s="17">
        <v>40.278232349095759</v>
      </c>
      <c r="AY900" s="17">
        <v>0.20233037091911849</v>
      </c>
      <c r="AZ900" s="17">
        <v>33.520748632079105</v>
      </c>
      <c r="BA900" s="22">
        <v>1427.2083613419693</v>
      </c>
      <c r="CU900" t="e">
        <v>#N/A</v>
      </c>
      <c r="CV900" t="e">
        <v>#N/A</v>
      </c>
    </row>
    <row r="901" spans="1:100" x14ac:dyDescent="0.25">
      <c r="A901">
        <v>2534</v>
      </c>
      <c r="B901" t="s">
        <v>1307</v>
      </c>
      <c r="C901" s="22">
        <v>3</v>
      </c>
      <c r="D901" s="17">
        <v>4.6000035817745015</v>
      </c>
      <c r="E901" s="17">
        <v>-3.653628309271055E-2</v>
      </c>
      <c r="F901" s="17">
        <v>1.1055195816783765</v>
      </c>
      <c r="G901" s="17">
        <v>1.0979118674412223</v>
      </c>
      <c r="H901" s="17">
        <v>0.28336407608489245</v>
      </c>
      <c r="I901" s="17">
        <v>5.1086980374242955E-3</v>
      </c>
      <c r="J901" s="17">
        <v>17.308366447339008</v>
      </c>
      <c r="K901" s="17">
        <v>0.28847277412231676</v>
      </c>
      <c r="L901" s="17">
        <v>-1.0000000000000007</v>
      </c>
      <c r="M901" s="17">
        <v>-1.0000000000000007</v>
      </c>
      <c r="N901" s="17">
        <v>5.7694554824463298</v>
      </c>
      <c r="O901" s="17">
        <v>23.006281896554725</v>
      </c>
      <c r="P901" s="17">
        <v>0.42684178367120956</v>
      </c>
      <c r="Q901" s="17">
        <v>-0.8532279304507262</v>
      </c>
      <c r="R901" s="17">
        <v>-0.23725356710503159</v>
      </c>
      <c r="S901" s="17">
        <v>0.33333333333333393</v>
      </c>
      <c r="T901" s="17">
        <v>0.33333333333333393</v>
      </c>
      <c r="U901" s="17">
        <v>0.31861817249864616</v>
      </c>
      <c r="V901" s="17">
        <v>-8.6432583583470182E-2</v>
      </c>
      <c r="W901" s="17">
        <v>24.415179258381059</v>
      </c>
      <c r="X901" s="17">
        <v>1.1340710810381138</v>
      </c>
      <c r="Y901" s="17">
        <v>-1.0000000000000007</v>
      </c>
      <c r="Z901" s="17">
        <v>-1.0000000000000007</v>
      </c>
      <c r="AA901" s="17">
        <v>64.149655969983897</v>
      </c>
      <c r="AB901" s="17">
        <v>0.26600027260394016</v>
      </c>
      <c r="AC901" s="17">
        <v>0.27028021739298197</v>
      </c>
      <c r="AD901" s="17">
        <v>0.26315411557723523</v>
      </c>
      <c r="AE901" s="17">
        <v>39.971730278707852</v>
      </c>
      <c r="AF901" s="17">
        <v>0.7142857142857143</v>
      </c>
      <c r="AG901" s="17">
        <v>-1.0000000000000007</v>
      </c>
      <c r="AH901" s="17">
        <v>-1.0000000000000007</v>
      </c>
      <c r="AI901" s="17">
        <v>-2.9223097696213209E-2</v>
      </c>
      <c r="AJ901" s="17">
        <v>-8.6432583583470182E-2</v>
      </c>
      <c r="AK901" s="17">
        <v>3.9751163000005134E-2</v>
      </c>
      <c r="AL901" s="17">
        <v>-3.4370713269671255E-2</v>
      </c>
      <c r="AM901" s="17">
        <v>-8.3227394469380309E-2</v>
      </c>
      <c r="AN901" s="17">
        <v>-4.9465328995012228E-2</v>
      </c>
      <c r="AO901" s="17">
        <v>-1.8819290467344827</v>
      </c>
      <c r="AP901" s="17">
        <v>-1.4084867912236616</v>
      </c>
      <c r="AQ901" s="17">
        <v>41.723545705720063</v>
      </c>
      <c r="AR901" s="17">
        <v>0.89885225558184345</v>
      </c>
      <c r="AS901" s="17">
        <v>1.422543855160431</v>
      </c>
      <c r="AT901" s="17">
        <v>-1.0000000000000007</v>
      </c>
      <c r="AU901" s="17">
        <v>-1.0000000000000007</v>
      </c>
      <c r="AV901" s="17">
        <v>0.86065830033618851</v>
      </c>
      <c r="AW901" s="17">
        <v>85.747451075314984</v>
      </c>
      <c r="AX901" s="17">
        <v>76.519730763043711</v>
      </c>
      <c r="AY901" s="17">
        <v>0.30755208317307547</v>
      </c>
      <c r="AZ901" s="17">
        <v>13.099983108113731</v>
      </c>
      <c r="BA901" s="22">
        <v>1507.6268285663357</v>
      </c>
      <c r="CU901" t="e">
        <v>#N/A</v>
      </c>
      <c r="CV901" t="e">
        <v>#N/A</v>
      </c>
    </row>
    <row r="902" spans="1:100" x14ac:dyDescent="0.25">
      <c r="A902">
        <v>2537</v>
      </c>
      <c r="B902" t="s">
        <v>1308</v>
      </c>
      <c r="C902" s="22">
        <v>3</v>
      </c>
      <c r="D902" s="17">
        <v>4.4994822792071067</v>
      </c>
      <c r="E902" s="17">
        <v>-0.72615178107621192</v>
      </c>
      <c r="F902" s="17">
        <v>0.19411858547771779</v>
      </c>
      <c r="G902" s="17">
        <v>-1.8426538719964101E-2</v>
      </c>
      <c r="H902" s="17">
        <v>0.33954423815236134</v>
      </c>
      <c r="I902" s="17">
        <v>-1.7018031943870401E-2</v>
      </c>
      <c r="J902" s="17">
        <v>19.35157237250948</v>
      </c>
      <c r="K902" s="17">
        <v>0.32252620620849093</v>
      </c>
      <c r="L902" s="17">
        <v>-1.0000000000000004</v>
      </c>
      <c r="M902" s="17">
        <v>-1.0000000000000004</v>
      </c>
      <c r="N902" s="17">
        <v>6.4505241241698252</v>
      </c>
      <c r="O902" s="17">
        <v>23.832628112996606</v>
      </c>
      <c r="P902" s="17">
        <v>4.5692838581983058E-2</v>
      </c>
      <c r="Q902" s="17">
        <v>3.6360927202419773</v>
      </c>
      <c r="R902" s="17">
        <v>1.1463064657176394</v>
      </c>
      <c r="S902" s="17">
        <v>0.33333333333333326</v>
      </c>
      <c r="T902" s="17">
        <v>0.33333333333333326</v>
      </c>
      <c r="U902" s="17">
        <v>0.37221541139410885</v>
      </c>
      <c r="V902" s="17">
        <v>6.4782286296918359E-2</v>
      </c>
      <c r="W902" s="17">
        <v>31.245526325968129</v>
      </c>
      <c r="X902" s="17">
        <v>2.2216958238161233</v>
      </c>
      <c r="Y902" s="17">
        <v>-1.0000000000000004</v>
      </c>
      <c r="Z902" s="17">
        <v>-1.0000000000000004</v>
      </c>
      <c r="AA902" s="17">
        <v>71.409100577702205</v>
      </c>
      <c r="AB902" s="17">
        <v>0.34010793391859556</v>
      </c>
      <c r="AC902" s="17">
        <v>0.27733824914244531</v>
      </c>
      <c r="AD902" s="17">
        <v>0.16289917265928738</v>
      </c>
      <c r="AE902" s="17">
        <v>39.017267786016426</v>
      </c>
      <c r="AF902" s="17">
        <v>0.8571428571428571</v>
      </c>
      <c r="AG902" s="17">
        <v>-1.0000000000000004</v>
      </c>
      <c r="AH902" s="17">
        <v>-1.0000000000000004</v>
      </c>
      <c r="AI902" s="17">
        <v>8.1512316481334071E-2</v>
      </c>
      <c r="AJ902" s="17">
        <v>6.4782286296918359E-2</v>
      </c>
      <c r="AK902" s="17">
        <v>-2.4837359220237894E-2</v>
      </c>
      <c r="AL902" s="17">
        <v>4.778283735266442E-2</v>
      </c>
      <c r="AM902" s="17">
        <v>-4.7487077698097457E-2</v>
      </c>
      <c r="AN902" s="17">
        <v>0.39027061104523003</v>
      </c>
      <c r="AO902" s="17">
        <v>-1.3113637385536259</v>
      </c>
      <c r="AP902" s="17">
        <v>9.9956794628940706</v>
      </c>
      <c r="AQ902" s="17">
        <v>50.597098698477573</v>
      </c>
      <c r="AR902" s="17">
        <v>1.103664364357694</v>
      </c>
      <c r="AS902" s="17">
        <v>2.5442220300246134</v>
      </c>
      <c r="AT902" s="17">
        <v>-1.0000000000000004</v>
      </c>
      <c r="AU902" s="17">
        <v>-1.0000000000000004</v>
      </c>
      <c r="AV902" s="17">
        <v>1.1278799269976758</v>
      </c>
      <c r="AW902" s="17">
        <v>105.2374081535929</v>
      </c>
      <c r="AX902" s="17">
        <v>113.34588311291138</v>
      </c>
      <c r="AY902" s="17">
        <v>0.27229944726094091</v>
      </c>
      <c r="AZ902" s="17">
        <v>0.41253888259859101</v>
      </c>
      <c r="BA902" s="22">
        <v>1534.9894769717687</v>
      </c>
      <c r="CU902" t="e">
        <v>#N/A</v>
      </c>
      <c r="CV902" t="e">
        <v>#N/A</v>
      </c>
    </row>
    <row r="903" spans="1:100" x14ac:dyDescent="0.25">
      <c r="A903">
        <v>2538</v>
      </c>
      <c r="B903" t="s">
        <v>1309</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1310</v>
      </c>
      <c r="C904" s="22">
        <v>3</v>
      </c>
      <c r="D904" s="17">
        <v>4.0982979097628274</v>
      </c>
      <c r="E904" s="17">
        <v>0</v>
      </c>
      <c r="F904" s="17">
        <v>1.9684314127986116</v>
      </c>
      <c r="G904" s="17">
        <v>1.9684314127986116</v>
      </c>
      <c r="H904" s="17">
        <v>0.26572655468288753</v>
      </c>
      <c r="I904" s="17">
        <v>-1.5451575145753394E-2</v>
      </c>
      <c r="J904" s="17">
        <v>15.016498772228058</v>
      </c>
      <c r="K904" s="17">
        <v>0.25027497953713412</v>
      </c>
      <c r="L904" s="17">
        <v>-0.999999999999998</v>
      </c>
      <c r="M904" s="17">
        <v>-0.999999999999998</v>
      </c>
      <c r="N904" s="17">
        <v>5.0054995907426836</v>
      </c>
      <c r="O904" s="17">
        <v>21.08322809478949</v>
      </c>
      <c r="P904" s="17">
        <v>-0.12596974007345585</v>
      </c>
      <c r="Q904" s="17">
        <v>-1.0441788815201527</v>
      </c>
      <c r="R904" s="17">
        <v>-0.36226347863517727</v>
      </c>
      <c r="S904" s="17">
        <v>0.3333333333333327</v>
      </c>
      <c r="T904" s="17">
        <v>0.3333333333333327</v>
      </c>
      <c r="U904" s="17">
        <v>0.15299287961330724</v>
      </c>
      <c r="V904" s="17">
        <v>0.20836345193965369</v>
      </c>
      <c r="W904" s="17">
        <v>31.109920747299686</v>
      </c>
      <c r="X904" s="17">
        <v>2.2785439172206821</v>
      </c>
      <c r="Y904" s="17">
        <v>-0.999999999999998</v>
      </c>
      <c r="Z904" s="17">
        <v>-0.999999999999998</v>
      </c>
      <c r="AA904" s="17">
        <v>78.749042708585762</v>
      </c>
      <c r="AB904" s="17">
        <v>0.46968797449121341</v>
      </c>
      <c r="AC904" s="17">
        <v>0.23143231229783534</v>
      </c>
      <c r="AD904" s="17">
        <v>0.25890742200937561</v>
      </c>
      <c r="AE904" s="17">
        <v>48.001385439921208</v>
      </c>
      <c r="AF904" s="17">
        <v>0.83333333333333337</v>
      </c>
      <c r="AG904" s="17">
        <v>-0.999999999999998</v>
      </c>
      <c r="AH904" s="17">
        <v>-0.999999999999998</v>
      </c>
      <c r="AI904" s="17">
        <v>6.5640899532730546E-3</v>
      </c>
      <c r="AJ904" s="17">
        <v>0.20836345193965369</v>
      </c>
      <c r="AK904" s="17">
        <v>0.3036851450837888</v>
      </c>
      <c r="AL904" s="17">
        <v>-0.12389189700922112</v>
      </c>
      <c r="AM904" s="17">
        <v>1.380575798258429E-2</v>
      </c>
      <c r="AN904" s="17">
        <v>0.28350468931187539</v>
      </c>
      <c r="AO904" s="17">
        <v>1.8635696749835511</v>
      </c>
      <c r="AP904" s="17">
        <v>6.4681577477507766</v>
      </c>
      <c r="AQ904" s="17">
        <v>46.126419519527701</v>
      </c>
      <c r="AR904" s="17">
        <v>1.0280229982196265</v>
      </c>
      <c r="AS904" s="17">
        <v>2.5288188967578162</v>
      </c>
      <c r="AT904" s="17">
        <v>-0.999999999999998</v>
      </c>
      <c r="AU904" s="17">
        <v>-0.999999999999998</v>
      </c>
      <c r="AV904" s="17">
        <v>1.6061679341634347</v>
      </c>
      <c r="AW904" s="17">
        <v>106.30042855112596</v>
      </c>
      <c r="AX904" s="17">
        <v>127.26805554415684</v>
      </c>
      <c r="AY904" s="17">
        <v>0.28684465162759581</v>
      </c>
      <c r="AZ904" s="17">
        <v>1.8469365639265147</v>
      </c>
      <c r="BA904" s="22">
        <v>1487.6126747192031</v>
      </c>
      <c r="CU904" t="e">
        <v>#N/A</v>
      </c>
      <c r="CV904" t="e">
        <v>#N/A</v>
      </c>
    </row>
    <row r="905" spans="1:100" x14ac:dyDescent="0.25">
      <c r="A905">
        <v>2543</v>
      </c>
      <c r="B905" t="s">
        <v>1311</v>
      </c>
      <c r="C905" s="22">
        <v>3</v>
      </c>
      <c r="D905" s="17">
        <v>4.4151190244630616</v>
      </c>
      <c r="E905" s="17">
        <v>-0.16828641958383023</v>
      </c>
      <c r="F905" s="17">
        <v>0.53054144383947188</v>
      </c>
      <c r="G905" s="17">
        <v>0.46395136929810293</v>
      </c>
      <c r="H905" s="17">
        <v>0.17893845111357759</v>
      </c>
      <c r="I905" s="17">
        <v>-9.2478972316819442E-3</v>
      </c>
      <c r="J905" s="17">
        <v>10.181433232913733</v>
      </c>
      <c r="K905" s="17">
        <v>0.16969055388189563</v>
      </c>
      <c r="L905" s="17">
        <v>-0.99999999999999711</v>
      </c>
      <c r="M905" s="17">
        <v>-0.99999999999999711</v>
      </c>
      <c r="N905" s="17">
        <v>3.3938110776379129</v>
      </c>
      <c r="O905" s="17">
        <v>15.060503626674901</v>
      </c>
      <c r="P905" s="17">
        <v>-9.9720147050210026E-2</v>
      </c>
      <c r="Q905" s="17">
        <v>-3.7347386397767677</v>
      </c>
      <c r="R905" s="17">
        <v>-1.2072558689129069</v>
      </c>
      <c r="S905" s="17">
        <v>0.33333333333333248</v>
      </c>
      <c r="T905" s="17">
        <v>0.3277651710165137</v>
      </c>
      <c r="U905" s="17">
        <v>0.21808984065118986</v>
      </c>
      <c r="V905" s="17">
        <v>-0.16032995626563279</v>
      </c>
      <c r="W905" s="17">
        <v>21.966713394140289</v>
      </c>
      <c r="X905" s="17">
        <v>0.39621941316209414</v>
      </c>
      <c r="Y905" s="17">
        <v>-0.99999999999999711</v>
      </c>
      <c r="Z905" s="17">
        <v>-0.99999999999999711</v>
      </c>
      <c r="AA905" s="17">
        <v>39.947344701987042</v>
      </c>
      <c r="AB905" s="17">
        <v>0.16050396729800917</v>
      </c>
      <c r="AC905" s="17">
        <v>0.17604788089224713</v>
      </c>
      <c r="AD905" s="17">
        <v>4.7205895344936494E-2</v>
      </c>
      <c r="AE905" s="17">
        <v>19.187887176759638</v>
      </c>
      <c r="AF905" s="17">
        <v>0.5</v>
      </c>
      <c r="AG905" s="17">
        <v>-0.99999999999999711</v>
      </c>
      <c r="AH905" s="17">
        <v>-0.99999999999999711</v>
      </c>
      <c r="AI905" s="17">
        <v>1.8875672107039818E-2</v>
      </c>
      <c r="AJ905" s="17">
        <v>-0.16032995626563279</v>
      </c>
      <c r="AK905" s="17">
        <v>0.25263719738524559</v>
      </c>
      <c r="AL905" s="17">
        <v>-0.11014189133918745</v>
      </c>
      <c r="AM905" s="17">
        <v>-5.0207046352134424E-2</v>
      </c>
      <c r="AN905" s="17">
        <v>0.33024392512807665</v>
      </c>
      <c r="AO905" s="17">
        <v>8.0098281228678445E-3</v>
      </c>
      <c r="AP905" s="17">
        <v>7.7053886715059781</v>
      </c>
      <c r="AQ905" s="17">
        <v>32.148146627054011</v>
      </c>
      <c r="AR905" s="17">
        <v>0.71885838873540242</v>
      </c>
      <c r="AS905" s="17">
        <v>0.56590996704398988</v>
      </c>
      <c r="AT905" s="17">
        <v>-0.99999999999999711</v>
      </c>
      <c r="AU905" s="17">
        <v>-0.99999999999999711</v>
      </c>
      <c r="AV905" s="17">
        <v>-0.7433044996148056</v>
      </c>
      <c r="AW905" s="17">
        <v>62.713237000167901</v>
      </c>
      <c r="AX905" s="17">
        <v>47.057754815745405</v>
      </c>
      <c r="AY905" s="17">
        <v>2.8848265525034094E-2</v>
      </c>
      <c r="AZ905" s="17">
        <v>-34.502176109633723</v>
      </c>
      <c r="BA905" s="22">
        <v>1412.6367722355558</v>
      </c>
      <c r="CU905" t="e">
        <v>#N/A</v>
      </c>
      <c r="CV905" t="e">
        <v>#N/A</v>
      </c>
    </row>
    <row r="906" spans="1:100" x14ac:dyDescent="0.25">
      <c r="A906">
        <v>2544</v>
      </c>
      <c r="B906" t="s">
        <v>1312</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1390.4147367620858</v>
      </c>
      <c r="CU906" t="e">
        <v>#N/A</v>
      </c>
      <c r="CV906" t="e">
        <v>#N/A</v>
      </c>
    </row>
    <row r="907" spans="1:100" x14ac:dyDescent="0.25">
      <c r="A907">
        <v>2545</v>
      </c>
      <c r="B907" t="s">
        <v>1313</v>
      </c>
      <c r="C907" s="22">
        <v>3</v>
      </c>
      <c r="D907" s="17">
        <v>4.7964350218131315</v>
      </c>
      <c r="E907" s="17">
        <v>-1.1437398626198622E-3</v>
      </c>
      <c r="F907" s="17">
        <v>1.0334117107362231</v>
      </c>
      <c r="G907" s="17">
        <v>1.0334117107362231</v>
      </c>
      <c r="H907" s="17">
        <v>0.30280456092720631</v>
      </c>
      <c r="I907" s="17">
        <v>0</v>
      </c>
      <c r="J907" s="17">
        <v>18.168273655632376</v>
      </c>
      <c r="K907" s="17">
        <v>0.30280456092720631</v>
      </c>
      <c r="L907" s="17">
        <v>-0.999999999999999</v>
      </c>
      <c r="M907" s="17">
        <v>-0.999999999999999</v>
      </c>
      <c r="N907" s="17">
        <v>6.0560912185441271</v>
      </c>
      <c r="O907" s="17">
        <v>23.998120388181732</v>
      </c>
      <c r="P907" s="17">
        <v>-0.20351528667198729</v>
      </c>
      <c r="Q907" s="17">
        <v>5.7620836723989601</v>
      </c>
      <c r="R907" s="17">
        <v>2.0394918998301739</v>
      </c>
      <c r="S907" s="17">
        <v>0.33333333333333326</v>
      </c>
      <c r="T907" s="17">
        <v>0.41847695870251495</v>
      </c>
      <c r="U907" s="17">
        <v>-7.6243632871608125E-2</v>
      </c>
      <c r="V907" s="17">
        <v>5.2350035610521095E-3</v>
      </c>
      <c r="W907" s="17">
        <v>15.119884071923426</v>
      </c>
      <c r="X907" s="17">
        <v>0.25463800093620481</v>
      </c>
      <c r="Y907" s="17">
        <v>-0.999999999999999</v>
      </c>
      <c r="Z907" s="17">
        <v>-0.999999999999999</v>
      </c>
      <c r="AA907" s="17">
        <v>7.6478171110563267</v>
      </c>
      <c r="AB907" s="17">
        <v>-0.12338812878864591</v>
      </c>
      <c r="AC907" s="17">
        <v>-9.4352123237195856E-2</v>
      </c>
      <c r="AD907" s="17">
        <v>2.750907481189644E-2</v>
      </c>
      <c r="AE907" s="17">
        <v>-9.5115588606972672</v>
      </c>
      <c r="AF907" s="17">
        <v>0.125</v>
      </c>
      <c r="AG907" s="17">
        <v>-0.999999999999999</v>
      </c>
      <c r="AH907" s="17">
        <v>-0.999999999999999</v>
      </c>
      <c r="AI907" s="17">
        <v>0.12680476112243433</v>
      </c>
      <c r="AJ907" s="17">
        <v>5.2350035610521095E-3</v>
      </c>
      <c r="AK907" s="17">
        <v>-0.11617206288565082</v>
      </c>
      <c r="AL907" s="17">
        <v>-0.12665696703367449</v>
      </c>
      <c r="AM907" s="17">
        <v>2.3299683470034839E-2</v>
      </c>
      <c r="AN907" s="17">
        <v>-0.35170315458069379</v>
      </c>
      <c r="AO907" s="17">
        <v>1.631772322615993E-3</v>
      </c>
      <c r="AP907" s="17">
        <v>-9.425863699685717</v>
      </c>
      <c r="AQ907" s="17">
        <v>33.288157727555806</v>
      </c>
      <c r="AR907" s="17">
        <v>0.68080166272529163</v>
      </c>
      <c r="AS907" s="17">
        <v>0.5574425618634109</v>
      </c>
      <c r="AT907" s="17">
        <v>-0.999999999999999</v>
      </c>
      <c r="AU907" s="17">
        <v>-0.999999999999999</v>
      </c>
      <c r="AV907" s="17">
        <v>3.0729036105663972</v>
      </c>
      <c r="AW907" s="17">
        <v>22.220073799552331</v>
      </c>
      <c r="AX907" s="17">
        <v>25.279669378106227</v>
      </c>
      <c r="AY907" s="17">
        <v>0.11487789935416423</v>
      </c>
      <c r="AZ907" s="17">
        <v>-32.469910287881845</v>
      </c>
      <c r="BA907" s="22">
        <v>1380.5422164087638</v>
      </c>
      <c r="CU907" t="e">
        <v>#N/A</v>
      </c>
      <c r="CV907" t="e">
        <v>#N/A</v>
      </c>
    </row>
    <row r="908" spans="1:100" x14ac:dyDescent="0.25">
      <c r="A908">
        <v>2549</v>
      </c>
      <c r="B908" t="s">
        <v>1314</v>
      </c>
      <c r="C908" s="22">
        <v>3</v>
      </c>
      <c r="D908" s="17">
        <v>6.6201791683507301</v>
      </c>
      <c r="E908" s="17">
        <v>0</v>
      </c>
      <c r="F908" s="17">
        <v>3.3942608528306439E-2</v>
      </c>
      <c r="G908" s="17">
        <v>3.3942608528306439E-2</v>
      </c>
      <c r="H908" s="17">
        <v>5.5668003478812678E-2</v>
      </c>
      <c r="I908" s="17">
        <v>0</v>
      </c>
      <c r="J908" s="17">
        <v>3.3400802087287587</v>
      </c>
      <c r="K908" s="17">
        <v>5.5668003478812678E-2</v>
      </c>
      <c r="L908" s="17">
        <v>-0.999999999999999</v>
      </c>
      <c r="M908" s="17">
        <v>-0.999999999999999</v>
      </c>
      <c r="N908" s="17">
        <v>1.1133600695762524</v>
      </c>
      <c r="O908" s="17">
        <v>9.994201985607793</v>
      </c>
      <c r="P908" s="17">
        <v>-1.8218558647792468E-2</v>
      </c>
      <c r="Q908" s="17">
        <v>1.9003965621733576</v>
      </c>
      <c r="R908" s="17">
        <v>0.5097410586306228</v>
      </c>
      <c r="S908" s="17">
        <v>0.31783322741192788</v>
      </c>
      <c r="T908" s="17">
        <v>0.38840938086732735</v>
      </c>
      <c r="U908" s="17">
        <v>-2.0862212178501E-2</v>
      </c>
      <c r="V908" s="17">
        <v>5.1716275014686269E-3</v>
      </c>
      <c r="W908" s="17">
        <v>25.39536080493642</v>
      </c>
      <c r="X908" s="17">
        <v>0.65323156862924514</v>
      </c>
      <c r="Y908" s="17">
        <v>-0.999999999999999</v>
      </c>
      <c r="Z908" s="17">
        <v>-0.999999999999999</v>
      </c>
      <c r="AA908" s="17">
        <v>19.91275349734012</v>
      </c>
      <c r="AB908" s="17">
        <v>0.23694045707289144</v>
      </c>
      <c r="AC908" s="17">
        <v>-0.30161591623389167</v>
      </c>
      <c r="AD908" s="17">
        <v>-5.517150816353851E-2</v>
      </c>
      <c r="AE908" s="17">
        <v>-5.9923483662269321</v>
      </c>
      <c r="AF908" s="17">
        <v>0.25</v>
      </c>
      <c r="AG908" s="17">
        <v>-0.999999999999999</v>
      </c>
      <c r="AH908" s="17">
        <v>-0.999999999999999</v>
      </c>
      <c r="AI908" s="17">
        <v>0</v>
      </c>
      <c r="AJ908" s="17">
        <v>5.1716275014686269E-3</v>
      </c>
      <c r="AK908" s="17">
        <v>0.55589561136636945</v>
      </c>
      <c r="AL908" s="17">
        <v>-0.20960361243985026</v>
      </c>
      <c r="AM908" s="17">
        <v>8.214557846048956E-2</v>
      </c>
      <c r="AN908" s="17">
        <v>0.29344374796779332</v>
      </c>
      <c r="AO908" s="17">
        <v>4.8331175183440847</v>
      </c>
      <c r="AP908" s="17">
        <v>6.2880756369955817</v>
      </c>
      <c r="AQ908" s="17">
        <v>28.73544101366517</v>
      </c>
      <c r="AR908" s="17">
        <v>0.6905520236022229</v>
      </c>
      <c r="AS908" s="17">
        <v>0.70889957210805687</v>
      </c>
      <c r="AT908" s="17">
        <v>-0.999999999999999</v>
      </c>
      <c r="AU908" s="17">
        <v>-0.999999999999999</v>
      </c>
      <c r="AV908" s="17">
        <v>0.54368366715892913</v>
      </c>
      <c r="AW908" s="17">
        <v>36.195031119943437</v>
      </c>
      <c r="AX908" s="17">
        <v>36.712193870090317</v>
      </c>
      <c r="AY908" s="17">
        <v>3.2148522245236802E-2</v>
      </c>
      <c r="AZ908" s="17">
        <v>-22.909666420470586</v>
      </c>
      <c r="BA908" s="22">
        <v>1416.8511987894772</v>
      </c>
      <c r="CU908" t="e">
        <v>#N/A</v>
      </c>
      <c r="CV908" t="e">
        <v>#N/A</v>
      </c>
    </row>
    <row r="909" spans="1:100" x14ac:dyDescent="0.25">
      <c r="A909">
        <v>2550</v>
      </c>
      <c r="B909" t="s">
        <v>1315</v>
      </c>
      <c r="C909" s="22">
        <v>3</v>
      </c>
      <c r="D909" s="17">
        <v>5.3788585996260361</v>
      </c>
      <c r="E909" s="17">
        <v>-5.667679469624742E-3</v>
      </c>
      <c r="F909" s="17">
        <v>-0.98000835069505254</v>
      </c>
      <c r="G909" s="17">
        <v>-0.98000835069505254</v>
      </c>
      <c r="H909" s="17">
        <v>0.29796673135731705</v>
      </c>
      <c r="I909" s="17">
        <v>0</v>
      </c>
      <c r="J909" s="17">
        <v>17.878003881439014</v>
      </c>
      <c r="K909" s="17">
        <v>0.29796673135731705</v>
      </c>
      <c r="L909" s="17">
        <v>-0.99999999999999867</v>
      </c>
      <c r="M909" s="17">
        <v>-0.99999999999999867</v>
      </c>
      <c r="N909" s="17">
        <v>5.9593346271463385</v>
      </c>
      <c r="O909" s="17">
        <v>22.276854130369991</v>
      </c>
      <c r="P909" s="17">
        <v>0.15243366813255055</v>
      </c>
      <c r="Q909" s="17">
        <v>-6.238431365553299</v>
      </c>
      <c r="R909" s="17">
        <v>-1.980930272088852</v>
      </c>
      <c r="S909" s="17">
        <v>0.33333333333333293</v>
      </c>
      <c r="T909" s="17">
        <v>0.3450342260994228</v>
      </c>
      <c r="U909" s="17">
        <v>0.29935417569201284</v>
      </c>
      <c r="V909" s="17">
        <v>0.28671715655092911</v>
      </c>
      <c r="W909" s="17">
        <v>38.658886412735221</v>
      </c>
      <c r="X909" s="17">
        <v>3.3098213629151574</v>
      </c>
      <c r="Y909" s="17">
        <v>-0.99999999999999867</v>
      </c>
      <c r="Z909" s="17">
        <v>-0.99999999999999867</v>
      </c>
      <c r="AA909" s="17">
        <v>59.971743369235988</v>
      </c>
      <c r="AB909" s="17">
        <v>0.23404176206058055</v>
      </c>
      <c r="AC909" s="17">
        <v>0.10016252073336018</v>
      </c>
      <c r="AD909" s="17">
        <v>0.13167146177785163</v>
      </c>
      <c r="AE909" s="17">
        <v>23.293787228589618</v>
      </c>
      <c r="AF909" s="17">
        <v>0.58333333333333337</v>
      </c>
      <c r="AG909" s="17">
        <v>-0.99999999999999867</v>
      </c>
      <c r="AH909" s="17">
        <v>-0.99999999999999867</v>
      </c>
      <c r="AI909" s="17">
        <v>3.944158065030472E-3</v>
      </c>
      <c r="AJ909" s="17">
        <v>0.28671715655092911</v>
      </c>
      <c r="AK909" s="17">
        <v>8.748946456007331E-2</v>
      </c>
      <c r="AL909" s="17">
        <v>-8.8905451643070593E-2</v>
      </c>
      <c r="AM909" s="17">
        <v>0.12705001837049734</v>
      </c>
      <c r="AN909" s="17">
        <v>0.12410222817853829</v>
      </c>
      <c r="AO909" s="17">
        <v>3.6136977820627982</v>
      </c>
      <c r="AP909" s="17">
        <v>2.6580284462481059</v>
      </c>
      <c r="AQ909" s="17">
        <v>56.536890294174256</v>
      </c>
      <c r="AR909" s="17">
        <v>1.2644388916756979</v>
      </c>
      <c r="AS909" s="17">
        <v>3.6077880942724745</v>
      </c>
      <c r="AT909" s="17">
        <v>-0.99999999999999867</v>
      </c>
      <c r="AU909" s="17">
        <v>-0.99999999999999867</v>
      </c>
      <c r="AV909" s="17">
        <v>-2.9609386227839058</v>
      </c>
      <c r="AW909" s="17">
        <v>84.90662594585406</v>
      </c>
      <c r="AX909" s="17">
        <v>113.65722476224761</v>
      </c>
      <c r="AY909" s="17">
        <v>4.0092558077838791E-2</v>
      </c>
      <c r="AZ909" s="17">
        <v>-33.191975446208843</v>
      </c>
      <c r="BA909" s="22">
        <v>1506.4638836773097</v>
      </c>
      <c r="CU909" t="e">
        <v>#N/A</v>
      </c>
      <c r="CV909" t="e">
        <v>#N/A</v>
      </c>
    </row>
    <row r="910" spans="1:100" x14ac:dyDescent="0.25">
      <c r="A910">
        <v>2551</v>
      </c>
      <c r="B910" t="s">
        <v>1316</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1317</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1438.4001508793178</v>
      </c>
      <c r="CU911" t="e">
        <v>#N/A</v>
      </c>
      <c r="CV911" t="e">
        <v>#N/A</v>
      </c>
    </row>
    <row r="912" spans="1:100" x14ac:dyDescent="0.25">
      <c r="A912">
        <v>2555</v>
      </c>
      <c r="B912" t="s">
        <v>1318</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1319</v>
      </c>
      <c r="C913" s="22">
        <v>3</v>
      </c>
      <c r="D913" s="17">
        <v>4.5072448578482849</v>
      </c>
      <c r="E913" s="17">
        <v>4.0328253841698096</v>
      </c>
      <c r="F913" s="17">
        <v>3.4353093662406744</v>
      </c>
      <c r="G913" s="17">
        <v>4.6456431850556106</v>
      </c>
      <c r="H913" s="17">
        <v>0.12224217569498498</v>
      </c>
      <c r="I913" s="17">
        <v>4.3198167814136428E-3</v>
      </c>
      <c r="J913" s="17">
        <v>7.5937195485839162</v>
      </c>
      <c r="K913" s="17">
        <v>0.12656199247639865</v>
      </c>
      <c r="L913" s="17">
        <v>-0.99999999999999778</v>
      </c>
      <c r="M913" s="17">
        <v>-0.99999999999999778</v>
      </c>
      <c r="N913" s="17">
        <v>2.5312398495279722</v>
      </c>
      <c r="O913" s="17">
        <v>16.746607591487795</v>
      </c>
      <c r="P913" s="17">
        <v>0.14969031255268955</v>
      </c>
      <c r="Q913" s="17">
        <v>-4.1565843286094726</v>
      </c>
      <c r="R913" s="17">
        <v>-1.2948268762352497</v>
      </c>
      <c r="S913" s="17">
        <v>0.33333333333333265</v>
      </c>
      <c r="T913" s="17">
        <v>0.33360742309650387</v>
      </c>
      <c r="U913" s="17">
        <v>0.35024111044402079</v>
      </c>
      <c r="V913" s="17">
        <v>0.25187752499822397</v>
      </c>
      <c r="W913" s="17">
        <v>45.699895975827303</v>
      </c>
      <c r="X913" s="17">
        <v>3.4526083557188625</v>
      </c>
      <c r="Y913" s="17">
        <v>-0.99999999999999778</v>
      </c>
      <c r="Z913" s="17">
        <v>-0.99999999999999778</v>
      </c>
      <c r="AA913" s="17">
        <v>91.471272167809687</v>
      </c>
      <c r="AB913" s="17">
        <v>0.26299396547652326</v>
      </c>
      <c r="AC913" s="17">
        <v>0.24667112226576687</v>
      </c>
      <c r="AD913" s="17">
        <v>0.43165897362206307</v>
      </c>
      <c r="AE913" s="17">
        <v>47.066203068217689</v>
      </c>
      <c r="AF913" s="17">
        <v>0.8</v>
      </c>
      <c r="AG913" s="17">
        <v>-0.99999999999999778</v>
      </c>
      <c r="AH913" s="17">
        <v>-0.99999999999999778</v>
      </c>
      <c r="AI913" s="17">
        <v>2.4683011255899917E-2</v>
      </c>
      <c r="AJ913" s="17">
        <v>0.25187752499822397</v>
      </c>
      <c r="AK913" s="17">
        <v>-4.8972006357438013E-3</v>
      </c>
      <c r="AL913" s="17">
        <v>-0.14771236403789059</v>
      </c>
      <c r="AM913" s="17">
        <v>-0.31461157656475031</v>
      </c>
      <c r="AN913" s="17">
        <v>-3.6090629446724531E-2</v>
      </c>
      <c r="AO913" s="17">
        <v>-7.8897754172974768</v>
      </c>
      <c r="AP913" s="17">
        <v>-1.6408275563575658</v>
      </c>
      <c r="AQ913" s="17">
        <v>53.293615524411237</v>
      </c>
      <c r="AR913" s="17">
        <v>1.2690593918720807</v>
      </c>
      <c r="AS913" s="17">
        <v>3.5791703481952641</v>
      </c>
      <c r="AT913" s="17">
        <v>-0.99999999999999778</v>
      </c>
      <c r="AU913" s="17">
        <v>-0.99999999999999778</v>
      </c>
      <c r="AV913" s="17">
        <v>3.3508163088203586</v>
      </c>
      <c r="AW913" s="17">
        <v>106.57705220293995</v>
      </c>
      <c r="AX913" s="17">
        <v>132.25846492788042</v>
      </c>
      <c r="AY913" s="17">
        <v>0.1872303488172552</v>
      </c>
      <c r="AZ913" s="17">
        <v>-7.9249502837131658</v>
      </c>
      <c r="BA913" s="22">
        <v>1520.8157230470663</v>
      </c>
      <c r="CU913" t="e">
        <v>#N/A</v>
      </c>
      <c r="CV913" t="e">
        <v>#N/A</v>
      </c>
    </row>
    <row r="914" spans="1:100" x14ac:dyDescent="0.25">
      <c r="A914">
        <v>2557</v>
      </c>
      <c r="B914" t="s">
        <v>1320</v>
      </c>
      <c r="C914" s="22">
        <v>3</v>
      </c>
      <c r="D914" s="17">
        <v>5.4151143595740994</v>
      </c>
      <c r="E914" s="17">
        <v>4.6258993552123359E-2</v>
      </c>
      <c r="F914" s="17">
        <v>-1.6556523159407239</v>
      </c>
      <c r="G914" s="17">
        <v>-1.6407556043119762</v>
      </c>
      <c r="H914" s="17">
        <v>9.6048252354295177E-2</v>
      </c>
      <c r="I914" s="17">
        <v>-2.2501333964538475E-2</v>
      </c>
      <c r="J914" s="17">
        <v>4.4128151033854017</v>
      </c>
      <c r="K914" s="17">
        <v>7.3546918389756688E-2</v>
      </c>
      <c r="L914" s="17">
        <v>-0.99999999999999967</v>
      </c>
      <c r="M914" s="17">
        <v>-0.99999999999999967</v>
      </c>
      <c r="N914" s="17">
        <v>1.4709383677951329</v>
      </c>
      <c r="O914" s="17">
        <v>8.1871738586475225</v>
      </c>
      <c r="P914" s="17">
        <v>-4.0113397457548265E-2</v>
      </c>
      <c r="Q914" s="17">
        <v>7.0964792059498061</v>
      </c>
      <c r="R914" s="17">
        <v>2.3123663946195223</v>
      </c>
      <c r="S914" s="17">
        <v>0.33333333333333304</v>
      </c>
      <c r="T914" s="17">
        <v>0.32416375365268091</v>
      </c>
      <c r="U914" s="17">
        <v>0.41590930036792362</v>
      </c>
      <c r="V914" s="17">
        <v>0.28425234564007834</v>
      </c>
      <c r="W914" s="17">
        <v>51.364472584170414</v>
      </c>
      <c r="X914" s="17">
        <v>3.9531014439084231</v>
      </c>
      <c r="Y914" s="17">
        <v>-0.99999999999999967</v>
      </c>
      <c r="Z914" s="17">
        <v>-0.99999999999999967</v>
      </c>
      <c r="AA914" s="17">
        <v>101.71888264066814</v>
      </c>
      <c r="AB914" s="17">
        <v>0.50069759770849176</v>
      </c>
      <c r="AC914" s="17">
        <v>0.30355816092068078</v>
      </c>
      <c r="AD914" s="17">
        <v>0.1565851146083907</v>
      </c>
      <c r="AE914" s="17">
        <v>48.042043661878225</v>
      </c>
      <c r="AF914" s="17">
        <v>0.9</v>
      </c>
      <c r="AG914" s="17">
        <v>-0.99999999999999967</v>
      </c>
      <c r="AH914" s="17">
        <v>-0.99999999999999967</v>
      </c>
      <c r="AI914" s="17">
        <v>4.5068168713432263E-2</v>
      </c>
      <c r="AJ914" s="17">
        <v>0.28425234564007834</v>
      </c>
      <c r="AK914" s="17">
        <v>0.16389645390970742</v>
      </c>
      <c r="AL914" s="17">
        <v>-6.8320582020131772E-3</v>
      </c>
      <c r="AM914" s="17">
        <v>1.3258638695838917E-2</v>
      </c>
      <c r="AN914" s="17">
        <v>-0.55571617265504347</v>
      </c>
      <c r="AO914" s="17">
        <v>1.1509482369445101</v>
      </c>
      <c r="AP914" s="17">
        <v>-13.92706460738615</v>
      </c>
      <c r="AQ914" s="17">
        <v>55.777287687555813</v>
      </c>
      <c r="AR914" s="17">
        <v>1.3576587329940166</v>
      </c>
      <c r="AS914" s="17">
        <v>4.0266483622981788</v>
      </c>
      <c r="AT914" s="17">
        <v>-0.99999999999999967</v>
      </c>
      <c r="AU914" s="17">
        <v>-0.99999999999999967</v>
      </c>
      <c r="AV914" s="17">
        <v>0.67161079030754756</v>
      </c>
      <c r="AW914" s="17">
        <v>95.978991891929439</v>
      </c>
      <c r="AX914" s="17">
        <v>125.305589830206</v>
      </c>
      <c r="AY914" s="17">
        <v>0.21133945114687291</v>
      </c>
      <c r="AZ914" s="17">
        <v>-6.1814800261404788</v>
      </c>
      <c r="BA914" s="22">
        <v>1502.2136392712796</v>
      </c>
      <c r="CU914" t="e">
        <v>#N/A</v>
      </c>
      <c r="CV914" t="e">
        <v>#N/A</v>
      </c>
    </row>
    <row r="915" spans="1:100" x14ac:dyDescent="0.25">
      <c r="A915">
        <v>2559</v>
      </c>
      <c r="B915" t="s">
        <v>1321</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1425.6212073502475</v>
      </c>
      <c r="CU915" t="e">
        <v>#N/A</v>
      </c>
      <c r="CV915" t="e">
        <v>#N/A</v>
      </c>
    </row>
    <row r="916" spans="1:100" x14ac:dyDescent="0.25">
      <c r="A916">
        <v>2560</v>
      </c>
      <c r="B916" t="s">
        <v>1322</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1323</v>
      </c>
      <c r="C917" s="22">
        <v>3</v>
      </c>
      <c r="D917" s="17">
        <v>3.8552827775289265</v>
      </c>
      <c r="E917" s="17">
        <v>0</v>
      </c>
      <c r="F917" s="17">
        <v>-0.8602647943193964</v>
      </c>
      <c r="G917" s="17">
        <v>-0.8602647943193964</v>
      </c>
      <c r="H917" s="17">
        <v>0.53736558999579398</v>
      </c>
      <c r="I917" s="17">
        <v>0</v>
      </c>
      <c r="J917" s="17">
        <v>32.241935399747646</v>
      </c>
      <c r="K917" s="17">
        <v>0.53736558999579398</v>
      </c>
      <c r="L917" s="17">
        <v>-0.99999999999999889</v>
      </c>
      <c r="M917" s="17">
        <v>-0.99999999999999889</v>
      </c>
      <c r="N917" s="17">
        <v>10.747311799915879</v>
      </c>
      <c r="O917" s="17">
        <v>35.236953382957168</v>
      </c>
      <c r="P917" s="17">
        <v>-1.4460453428012692</v>
      </c>
      <c r="Q917" s="17">
        <v>-1.7495944873216787</v>
      </c>
      <c r="R917" s="17">
        <v>-0.65965018438115741</v>
      </c>
      <c r="S917" s="17">
        <v>0.37784042659505668</v>
      </c>
      <c r="T917" s="17">
        <v>0.37730820182871305</v>
      </c>
      <c r="U917" s="17">
        <v>0.46591249901717674</v>
      </c>
      <c r="V917" s="17">
        <v>-7.3082605641859189E-3</v>
      </c>
      <c r="W917" s="17">
        <v>27.055491075238656</v>
      </c>
      <c r="X917" s="17">
        <v>2.0815583396069477</v>
      </c>
      <c r="Y917" s="17">
        <v>-0.99999999999999889</v>
      </c>
      <c r="Z917" s="17">
        <v>-0.99999999999999889</v>
      </c>
      <c r="AA917" s="17">
        <v>88.204688617385216</v>
      </c>
      <c r="AB917" s="17">
        <v>0.40865670027327866</v>
      </c>
      <c r="AC917" s="17">
        <v>0.64688354188126063</v>
      </c>
      <c r="AD917" s="17">
        <v>0.18063671237601481</v>
      </c>
      <c r="AE917" s="17">
        <v>61.808847726527731</v>
      </c>
      <c r="AF917" s="17">
        <v>0.875</v>
      </c>
      <c r="AG917" s="17">
        <v>-0.99999999999999889</v>
      </c>
      <c r="AH917" s="17">
        <v>-0.99999999999999889</v>
      </c>
      <c r="AI917" s="17">
        <v>0</v>
      </c>
      <c r="AJ917" s="17">
        <v>-7.3082605641859189E-3</v>
      </c>
      <c r="AK917" s="17">
        <v>0.15940631889881737</v>
      </c>
      <c r="AL917" s="17">
        <v>-1.5840590342871261E-2</v>
      </c>
      <c r="AM917" s="17">
        <v>-0.12334405322116249</v>
      </c>
      <c r="AN917" s="17">
        <v>0.46413336485099371</v>
      </c>
      <c r="AO917" s="17">
        <v>-2.2865697360349762</v>
      </c>
      <c r="AP917" s="17">
        <v>11.524131169560485</v>
      </c>
      <c r="AQ917" s="17">
        <v>59.297426474986302</v>
      </c>
      <c r="AR917" s="17">
        <v>1.2137528668767605</v>
      </c>
      <c r="AS917" s="17">
        <v>2.618923929602742</v>
      </c>
      <c r="AT917" s="17">
        <v>-0.99999999999999889</v>
      </c>
      <c r="AU917" s="17">
        <v>-0.99999999999999889</v>
      </c>
      <c r="AV917" s="17">
        <v>-1.5199149787005541</v>
      </c>
      <c r="AW917" s="17">
        <v>134.96577316990286</v>
      </c>
      <c r="AX917" s="17">
        <v>134.23494711348425</v>
      </c>
      <c r="AY917" s="17">
        <v>0.28633491817858769</v>
      </c>
      <c r="AZ917" s="17">
        <v>59.494438725912175</v>
      </c>
      <c r="BA917" s="22">
        <v>1522.7614680293409</v>
      </c>
      <c r="CU917" t="e">
        <v>#N/A</v>
      </c>
      <c r="CV917" t="e">
        <v>#N/A</v>
      </c>
    </row>
    <row r="918" spans="1:100" x14ac:dyDescent="0.25">
      <c r="A918">
        <v>2576</v>
      </c>
      <c r="B918" t="s">
        <v>1324</v>
      </c>
      <c r="C918" s="22">
        <v>3</v>
      </c>
      <c r="D918" s="17">
        <v>3.975069035537643</v>
      </c>
      <c r="E918" s="17">
        <v>4.6477586515499957E-2</v>
      </c>
      <c r="F918" s="17">
        <v>0.66045197705974945</v>
      </c>
      <c r="G918" s="17">
        <v>0.67526019797781389</v>
      </c>
      <c r="H918" s="17">
        <v>-8.9139171728169431E-2</v>
      </c>
      <c r="I918" s="17">
        <v>0</v>
      </c>
      <c r="J918" s="17">
        <v>-5.3483503036901698</v>
      </c>
      <c r="K918" s="17">
        <v>-8.9139171728169431E-2</v>
      </c>
      <c r="L918" s="17">
        <v>-1.0000000000000013</v>
      </c>
      <c r="M918" s="17">
        <v>-1.0000000000000013</v>
      </c>
      <c r="N918" s="17">
        <v>-1.7827834345633886</v>
      </c>
      <c r="O918" s="17">
        <v>-0.6980210701747025</v>
      </c>
      <c r="P918" s="17">
        <v>-0.26153632856874887</v>
      </c>
      <c r="Q918" s="17">
        <v>0.70081928016248862</v>
      </c>
      <c r="R918" s="17">
        <v>0.17548927169700296</v>
      </c>
      <c r="S918" s="17">
        <v>0.33333333333333381</v>
      </c>
      <c r="T918" s="17">
        <v>0.33094258752601524</v>
      </c>
      <c r="U918" s="17">
        <v>0.36859204775042098</v>
      </c>
      <c r="V918" s="17">
        <v>-0.1362570563985008</v>
      </c>
      <c r="W918" s="17">
        <v>39.430003357577533</v>
      </c>
      <c r="X918" s="17">
        <v>1.4078501993908783</v>
      </c>
      <c r="Y918" s="17">
        <v>-1.0000000000000013</v>
      </c>
      <c r="Z918" s="17">
        <v>-1.0000000000000013</v>
      </c>
      <c r="AA918" s="17">
        <v>61.203155761212138</v>
      </c>
      <c r="AB918" s="17">
        <v>0.18339042878721384</v>
      </c>
      <c r="AC918" s="17">
        <v>5.4124956883393499E-2</v>
      </c>
      <c r="AD918" s="17">
        <v>0.19443787696814446</v>
      </c>
      <c r="AE918" s="17">
        <v>21.597663131937594</v>
      </c>
      <c r="AF918" s="17">
        <v>0.6875</v>
      </c>
      <c r="AG918" s="17">
        <v>-1.0000000000000013</v>
      </c>
      <c r="AH918" s="17">
        <v>-1.0000000000000013</v>
      </c>
      <c r="AI918" s="17">
        <v>1.7164426764174515E-2</v>
      </c>
      <c r="AJ918" s="17">
        <v>-0.1362570563985008</v>
      </c>
      <c r="AK918" s="17">
        <v>0.20661336126254859</v>
      </c>
      <c r="AL918" s="17">
        <v>-5.3857670069355955E-2</v>
      </c>
      <c r="AM918" s="17">
        <v>0.73847213710371196</v>
      </c>
      <c r="AN918" s="17">
        <v>-0.27775742979152834</v>
      </c>
      <c r="AO918" s="17">
        <v>19.494870233905548</v>
      </c>
      <c r="AP918" s="17">
        <v>-7.2132240951349891</v>
      </c>
      <c r="AQ918" s="17">
        <v>34.081653053887386</v>
      </c>
      <c r="AR918" s="17">
        <v>0.89661091221126898</v>
      </c>
      <c r="AS918" s="17">
        <v>1.3187110276627088</v>
      </c>
      <c r="AT918" s="17">
        <v>-1.0000000000000013</v>
      </c>
      <c r="AU918" s="17">
        <v>-1.0000000000000013</v>
      </c>
      <c r="AV918" s="17">
        <v>0.85074946967481668</v>
      </c>
      <c r="AW918" s="17">
        <v>53.291910595902479</v>
      </c>
      <c r="AX918" s="17">
        <v>40.009493491335846</v>
      </c>
      <c r="AY918" s="17">
        <v>7.749732775044145E-2</v>
      </c>
      <c r="AZ918" s="17">
        <v>-11.756230926862425</v>
      </c>
      <c r="BA918" s="22">
        <v>1537.2219150565327</v>
      </c>
      <c r="CU918" t="e">
        <v>#N/A</v>
      </c>
      <c r="CV918" t="e">
        <v>#N/A</v>
      </c>
    </row>
    <row r="919" spans="1:100" x14ac:dyDescent="0.25">
      <c r="A919">
        <v>2577</v>
      </c>
      <c r="B919" t="s">
        <v>1325</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1386.3643921267833</v>
      </c>
      <c r="CU919" t="e">
        <v>#N/A</v>
      </c>
      <c r="CV919" t="e">
        <v>#N/A</v>
      </c>
    </row>
    <row r="920" spans="1:100" x14ac:dyDescent="0.25">
      <c r="A920">
        <v>2579</v>
      </c>
      <c r="B920" t="s">
        <v>1326</v>
      </c>
      <c r="C920" s="22">
        <v>3</v>
      </c>
      <c r="D920" s="17">
        <v>4.9829673493281632</v>
      </c>
      <c r="E920" s="17">
        <v>3.1975592481069966E-2</v>
      </c>
      <c r="F920" s="17">
        <v>-8.5042818065554346E-2</v>
      </c>
      <c r="G920" s="17">
        <v>-8.5042818065554346E-2</v>
      </c>
      <c r="H920" s="17">
        <v>-6.2469477756674212E-2</v>
      </c>
      <c r="I920" s="17">
        <v>0</v>
      </c>
      <c r="J920" s="17">
        <v>-3.7481686654004558</v>
      </c>
      <c r="K920" s="17">
        <v>-6.2469477756674212E-2</v>
      </c>
      <c r="L920" s="17">
        <v>-1.0000000000000013</v>
      </c>
      <c r="M920" s="17">
        <v>-1.0000000000000013</v>
      </c>
      <c r="N920" s="17">
        <v>-1.2493895551334846</v>
      </c>
      <c r="O920" s="17">
        <v>1.1497558658621587</v>
      </c>
      <c r="P920" s="17">
        <v>-0.11505634390633203</v>
      </c>
      <c r="Q920" s="17">
        <v>2.3879507470427375</v>
      </c>
      <c r="R920" s="17">
        <v>0.6899324878986981</v>
      </c>
      <c r="S920" s="17">
        <v>0.3333333333333337</v>
      </c>
      <c r="T920" s="17">
        <v>0.32867960775441285</v>
      </c>
      <c r="U920" s="17">
        <v>0.13580705614526303</v>
      </c>
      <c r="V920" s="17">
        <v>-1.1482247864242189E-3</v>
      </c>
      <c r="W920" s="17">
        <v>34.365650008130373</v>
      </c>
      <c r="X920" s="17">
        <v>1.2372630608286652</v>
      </c>
      <c r="Y920" s="17">
        <v>-1.0000000000000013</v>
      </c>
      <c r="Z920" s="17">
        <v>-1.0000000000000013</v>
      </c>
      <c r="AA920" s="17">
        <v>72.777674876427412</v>
      </c>
      <c r="AB920" s="17">
        <v>0.29877524758823581</v>
      </c>
      <c r="AC920" s="17">
        <v>0.27785748562749601</v>
      </c>
      <c r="AD920" s="17">
        <v>0.17780911439223501</v>
      </c>
      <c r="AE920" s="17">
        <v>37.722092380398351</v>
      </c>
      <c r="AF920" s="17">
        <v>0.61538461538461542</v>
      </c>
      <c r="AG920" s="17">
        <v>-1.0000000000000013</v>
      </c>
      <c r="AH920" s="17">
        <v>-1.0000000000000013</v>
      </c>
      <c r="AI920" s="17">
        <v>1.3466083958425518E-2</v>
      </c>
      <c r="AJ920" s="17">
        <v>-1.1482247864242189E-3</v>
      </c>
      <c r="AK920" s="17">
        <v>-0.36370893324765685</v>
      </c>
      <c r="AL920" s="17">
        <v>1.1799930270216688</v>
      </c>
      <c r="AM920" s="17">
        <v>0.10925819660761826</v>
      </c>
      <c r="AN920" s="17">
        <v>0.10650154567890442</v>
      </c>
      <c r="AO920" s="17">
        <v>0.91291024895217432</v>
      </c>
      <c r="AP920" s="17">
        <v>8.5625037770809573</v>
      </c>
      <c r="AQ920" s="17">
        <v>30.617481342729935</v>
      </c>
      <c r="AR920" s="17">
        <v>0.79667177244658527</v>
      </c>
      <c r="AS920" s="17">
        <v>1.1747935830719913</v>
      </c>
      <c r="AT920" s="17">
        <v>-1.0000000000000013</v>
      </c>
      <c r="AU920" s="17">
        <v>-1.0000000000000013</v>
      </c>
      <c r="AV920" s="17">
        <v>0.60488966983314407</v>
      </c>
      <c r="AW920" s="17">
        <v>82.48993451937055</v>
      </c>
      <c r="AX920" s="17">
        <v>82.644433719896625</v>
      </c>
      <c r="AY920" s="17">
        <v>0.35768260760718662</v>
      </c>
      <c r="AZ920" s="17">
        <v>30.159475971125477</v>
      </c>
      <c r="BA920" s="22">
        <v>1508.9235724406906</v>
      </c>
      <c r="CU920" t="e">
        <v>#N/A</v>
      </c>
      <c r="CV920" t="e">
        <v>#N/A</v>
      </c>
    </row>
    <row r="921" spans="1:100" x14ac:dyDescent="0.25">
      <c r="A921">
        <v>2582</v>
      </c>
      <c r="B921" t="s">
        <v>1327</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454</v>
      </c>
      <c r="C922" s="22">
        <v>3</v>
      </c>
      <c r="D922" s="17">
        <v>1.7906384879717265</v>
      </c>
      <c r="E922" s="17">
        <v>0.70412690555434843</v>
      </c>
      <c r="F922" s="17">
        <v>1.377241658007565</v>
      </c>
      <c r="G922" s="17">
        <v>1.6074616359202769</v>
      </c>
      <c r="H922" s="17">
        <v>0.30365899049219269</v>
      </c>
      <c r="I922" s="17">
        <v>-1.9967742834124974E-2</v>
      </c>
      <c r="J922" s="17">
        <v>17.021474859484073</v>
      </c>
      <c r="K922" s="17">
        <v>0.28369124765806775</v>
      </c>
      <c r="L922" s="17">
        <v>-1.000000000000002</v>
      </c>
      <c r="M922" s="17">
        <v>-1.000000000000002</v>
      </c>
      <c r="N922" s="17">
        <v>5.6738249531613558</v>
      </c>
      <c r="O922" s="17">
        <v>20.419574983376087</v>
      </c>
      <c r="P922" s="17">
        <v>-3.0474873731703113E-3</v>
      </c>
      <c r="Q922" s="17">
        <v>-7.0254648098135952</v>
      </c>
      <c r="R922" s="17">
        <v>-2.4664912863605819</v>
      </c>
      <c r="S922" s="17">
        <v>0.33333333333333387</v>
      </c>
      <c r="T922" s="17">
        <v>0.33898031051326366</v>
      </c>
      <c r="U922" s="17">
        <v>0.27032926908940419</v>
      </c>
      <c r="V922" s="17">
        <v>3.0250536851670323E-2</v>
      </c>
      <c r="W922" s="17">
        <v>27.568088085184169</v>
      </c>
      <c r="X922" s="17">
        <v>1.6570896708360987</v>
      </c>
      <c r="Y922" s="17">
        <v>-1.000000000000002</v>
      </c>
      <c r="Z922" s="17">
        <v>-1.000000000000002</v>
      </c>
      <c r="AA922" s="17">
        <v>51.442646074489417</v>
      </c>
      <c r="AB922" s="17">
        <v>0.2798300636610791</v>
      </c>
      <c r="AC922" s="17">
        <v>0.17002081967958368</v>
      </c>
      <c r="AD922" s="17">
        <v>7.6970102172653529E-2</v>
      </c>
      <c r="AE922" s="17">
        <v>26.341049275665792</v>
      </c>
      <c r="AF922" s="17">
        <v>0.6</v>
      </c>
      <c r="AG922" s="17">
        <v>-1.000000000000002</v>
      </c>
      <c r="AH922" s="17">
        <v>-1.000000000000002</v>
      </c>
      <c r="AI922" s="17">
        <v>7.6318826901904816E-3</v>
      </c>
      <c r="AJ922" s="17">
        <v>3.0250536851670323E-2</v>
      </c>
      <c r="AK922" s="17">
        <v>0.22327289339229278</v>
      </c>
      <c r="AL922" s="17">
        <v>0.25173608451626028</v>
      </c>
      <c r="AM922" s="17">
        <v>1.8355269890734222E-3</v>
      </c>
      <c r="AN922" s="17">
        <v>-0.11693794146175882</v>
      </c>
      <c r="AO922" s="17">
        <v>1.1622526416883006</v>
      </c>
      <c r="AP922" s="17">
        <v>-1.6647681139626693</v>
      </c>
      <c r="AQ922" s="17">
        <v>44.589562944668238</v>
      </c>
      <c r="AR922" s="17">
        <v>0.97289344978767267</v>
      </c>
      <c r="AS922" s="17">
        <v>1.9407809184941673</v>
      </c>
      <c r="AT922" s="17">
        <v>-1.000000000000002</v>
      </c>
      <c r="AU922" s="17">
        <v>-1.000000000000002</v>
      </c>
      <c r="AV922" s="17">
        <v>-0.85902965044030433</v>
      </c>
      <c r="AW922" s="17">
        <v>70.197452943902832</v>
      </c>
      <c r="AX922" s="17">
        <v>73.375144282873663</v>
      </c>
      <c r="AY922" s="17">
        <v>0.14783596041444177</v>
      </c>
      <c r="AZ922" s="17">
        <v>-11.754924232998222</v>
      </c>
      <c r="BA922" s="22">
        <v>1392.4891464466741</v>
      </c>
      <c r="CU922" t="e">
        <v>#N/A</v>
      </c>
      <c r="CV922" t="e">
        <v>#N/A</v>
      </c>
    </row>
    <row r="923" spans="1:100" x14ac:dyDescent="0.25">
      <c r="A923">
        <v>2585</v>
      </c>
      <c r="B923" t="s">
        <v>1328</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1366.2066498829693</v>
      </c>
      <c r="CU923" t="e">
        <v>#N/A</v>
      </c>
      <c r="CV923" t="e">
        <v>#N/A</v>
      </c>
    </row>
    <row r="924" spans="1:100" x14ac:dyDescent="0.25">
      <c r="A924">
        <v>2586</v>
      </c>
      <c r="B924" t="s">
        <v>1329</v>
      </c>
      <c r="C924" s="22">
        <v>3</v>
      </c>
      <c r="D924" s="17">
        <v>4.4285313701061586</v>
      </c>
      <c r="E924" s="17">
        <v>-0.17209859283772533</v>
      </c>
      <c r="F924" s="17">
        <v>-1.0789546926281539</v>
      </c>
      <c r="G924" s="17">
        <v>-1.1301887687809422</v>
      </c>
      <c r="H924" s="17">
        <v>3.0000928196691944E-2</v>
      </c>
      <c r="I924" s="17">
        <v>0</v>
      </c>
      <c r="J924" s="17">
        <v>1.8000556918015238</v>
      </c>
      <c r="K924" s="17">
        <v>3.0000928196691944E-2</v>
      </c>
      <c r="L924" s="17">
        <v>-1.0000000000000004</v>
      </c>
      <c r="M924" s="17">
        <v>-1.0000000000000004</v>
      </c>
      <c r="N924" s="17">
        <v>0.60001856393383979</v>
      </c>
      <c r="O924" s="17">
        <v>5.0983982931267402</v>
      </c>
      <c r="P924" s="17">
        <v>-1.4914281258715363</v>
      </c>
      <c r="Q924" s="17">
        <v>0.63067902541560428</v>
      </c>
      <c r="R924" s="17">
        <v>8.8488462886683411E-2</v>
      </c>
      <c r="S924" s="17">
        <v>0.33333333333333337</v>
      </c>
      <c r="T924" s="17">
        <v>0.33333333333333337</v>
      </c>
      <c r="U924" s="17">
        <v>0.26015576214908809</v>
      </c>
      <c r="V924" s="17">
        <v>0.11590359841001757</v>
      </c>
      <c r="W924" s="17">
        <v>40.509003961163216</v>
      </c>
      <c r="X924" s="17">
        <v>2.3727103775264333</v>
      </c>
      <c r="Y924" s="17">
        <v>-1.0000000000000004</v>
      </c>
      <c r="Z924" s="17">
        <v>-1.0000000000000004</v>
      </c>
      <c r="AA924" s="17">
        <v>75.066063202552229</v>
      </c>
      <c r="AB924" s="17">
        <v>0.35304398253196739</v>
      </c>
      <c r="AC924" s="17">
        <v>0.29906738805242788</v>
      </c>
      <c r="AD924" s="17">
        <v>3.7260044985651275E-2</v>
      </c>
      <c r="AE924" s="17">
        <v>34.468570778502347</v>
      </c>
      <c r="AF924" s="17">
        <v>0.75</v>
      </c>
      <c r="AG924" s="17">
        <v>-1.0000000000000004</v>
      </c>
      <c r="AH924" s="17">
        <v>-1.0000000000000004</v>
      </c>
      <c r="AI924" s="17">
        <v>6.5378089525931701E-3</v>
      </c>
      <c r="AJ924" s="17">
        <v>0.11590359841001757</v>
      </c>
      <c r="AK924" s="17">
        <v>0.16687294205067366</v>
      </c>
      <c r="AL924" s="17">
        <v>0.13774318962581511</v>
      </c>
      <c r="AM924" s="17">
        <v>0.13574050493439135</v>
      </c>
      <c r="AN924" s="17">
        <v>4.7063849801319793E-2</v>
      </c>
      <c r="AO924" s="17">
        <v>4.2278773336131517</v>
      </c>
      <c r="AP924" s="17">
        <v>1.86531219316207</v>
      </c>
      <c r="AQ924" s="17">
        <v>42.309059652964777</v>
      </c>
      <c r="AR924" s="17">
        <v>1.0427260272257721</v>
      </c>
      <c r="AS924" s="17">
        <v>2.402711305723126</v>
      </c>
      <c r="AT924" s="17">
        <v>-1.0000000000000004</v>
      </c>
      <c r="AU924" s="17">
        <v>-1.0000000000000004</v>
      </c>
      <c r="AV924" s="17">
        <v>-1.0417003058942582</v>
      </c>
      <c r="AW924" s="17">
        <v>82.029773688841047</v>
      </c>
      <c r="AX924" s="17">
        <v>93.750889708894675</v>
      </c>
      <c r="AY924" s="17">
        <v>0.29548211014853876</v>
      </c>
      <c r="AZ924" s="17">
        <v>13.859257219526887</v>
      </c>
      <c r="BA924" s="22">
        <v>1457.2233363332834</v>
      </c>
      <c r="CU924" t="e">
        <v>#N/A</v>
      </c>
      <c r="CV924" t="e">
        <v>#N/A</v>
      </c>
    </row>
    <row r="925" spans="1:100" x14ac:dyDescent="0.25">
      <c r="A925">
        <v>2587</v>
      </c>
      <c r="B925" t="s">
        <v>1330</v>
      </c>
      <c r="C925" s="22">
        <v>3</v>
      </c>
      <c r="D925" s="17">
        <v>4.0765273409319303</v>
      </c>
      <c r="E925" s="17">
        <v>-5.9780110687351819E-2</v>
      </c>
      <c r="F925" s="17">
        <v>0.28513790063710548</v>
      </c>
      <c r="G925" s="17">
        <v>0.27128489696847818</v>
      </c>
      <c r="H925" s="17">
        <v>0.25257014422554119</v>
      </c>
      <c r="I925" s="17">
        <v>-5.1317877243512167E-3</v>
      </c>
      <c r="J925" s="17">
        <v>14.846301390071403</v>
      </c>
      <c r="K925" s="17">
        <v>0.24743835650119</v>
      </c>
      <c r="L925" s="17">
        <v>-1.0000000000000004</v>
      </c>
      <c r="M925" s="17">
        <v>-1.0000000000000004</v>
      </c>
      <c r="N925" s="17">
        <v>4.9487671300237999</v>
      </c>
      <c r="O925" s="17">
        <v>19.194113627971827</v>
      </c>
      <c r="P925" s="17">
        <v>-5.5239151350336413E-2</v>
      </c>
      <c r="Q925" s="17">
        <v>-1.1183864160075649</v>
      </c>
      <c r="R925" s="17">
        <v>-0.34910798254218839</v>
      </c>
      <c r="S925" s="17">
        <v>0.33333333333333331</v>
      </c>
      <c r="T925" s="17">
        <v>0.33862249225094421</v>
      </c>
      <c r="U925" s="17">
        <v>0.12099877860010497</v>
      </c>
      <c r="V925" s="17">
        <v>0.16400401931546249</v>
      </c>
      <c r="W925" s="17">
        <v>28.380810679946194</v>
      </c>
      <c r="X925" s="17">
        <v>1.8978258582938929</v>
      </c>
      <c r="Y925" s="17">
        <v>-1.0000000000000004</v>
      </c>
      <c r="Z925" s="17">
        <v>-1.0000000000000004</v>
      </c>
      <c r="AA925" s="17">
        <v>76.85588335840275</v>
      </c>
      <c r="AB925" s="17">
        <v>0.37217663902452341</v>
      </c>
      <c r="AC925" s="17">
        <v>0.37553410057030157</v>
      </c>
      <c r="AD925" s="17">
        <v>0.22877287362514986</v>
      </c>
      <c r="AE925" s="17">
        <v>48.824180660998721</v>
      </c>
      <c r="AF925" s="17">
        <v>0.9</v>
      </c>
      <c r="AG925" s="17">
        <v>-1.0000000000000004</v>
      </c>
      <c r="AH925" s="17">
        <v>-1.0000000000000004</v>
      </c>
      <c r="AI925" s="17">
        <v>5.4715904717800065E-2</v>
      </c>
      <c r="AJ925" s="17">
        <v>0.16400401931546249</v>
      </c>
      <c r="AK925" s="17">
        <v>0.21987864254742837</v>
      </c>
      <c r="AL925" s="17">
        <v>0.21009332706018743</v>
      </c>
      <c r="AM925" s="17">
        <v>-0.24278139698918691</v>
      </c>
      <c r="AN925" s="17">
        <v>-8.8483736331422133E-2</v>
      </c>
      <c r="AO925" s="17">
        <v>-4.9701417119925324</v>
      </c>
      <c r="AP925" s="17">
        <v>-1.1616267729846168</v>
      </c>
      <c r="AQ925" s="17">
        <v>43.22711207001759</v>
      </c>
      <c r="AR925" s="17">
        <v>0.95695862349984451</v>
      </c>
      <c r="AS925" s="17">
        <v>2.1452642147950822</v>
      </c>
      <c r="AT925" s="17">
        <v>-1.0000000000000004</v>
      </c>
      <c r="AU925" s="17">
        <v>-1.0000000000000004</v>
      </c>
      <c r="AV925" s="17">
        <v>-7.7823085573707387E-2</v>
      </c>
      <c r="AW925" s="17">
        <v>94.888370213389948</v>
      </c>
      <c r="AX925" s="17">
        <v>112.38309023929219</v>
      </c>
      <c r="AY925" s="17">
        <v>0.1563852345968724</v>
      </c>
      <c r="AZ925" s="17">
        <v>-3.4567096151228704</v>
      </c>
      <c r="BA925" s="22">
        <v>1499.3709413685342</v>
      </c>
      <c r="CU925" t="e">
        <v>#N/A</v>
      </c>
      <c r="CV925" t="e">
        <v>#N/A</v>
      </c>
    </row>
    <row r="926" spans="1:100" x14ac:dyDescent="0.25">
      <c r="A926">
        <v>2590</v>
      </c>
      <c r="B926" t="s">
        <v>1331</v>
      </c>
      <c r="C926" s="22">
        <v>3</v>
      </c>
      <c r="D926" s="17">
        <v>4.0221664302967817</v>
      </c>
      <c r="E926" s="17">
        <v>0</v>
      </c>
      <c r="F926" s="17">
        <v>2.9391346341497844</v>
      </c>
      <c r="G926" s="17">
        <v>2.9391346341497844</v>
      </c>
      <c r="H926" s="17">
        <v>0.23512149158809556</v>
      </c>
      <c r="I926" s="17">
        <v>-7.1346091102478656E-3</v>
      </c>
      <c r="J926" s="17">
        <v>13.679212948670866</v>
      </c>
      <c r="K926" s="17">
        <v>0.22798688247784768</v>
      </c>
      <c r="L926" s="17">
        <v>-0.999999999999998</v>
      </c>
      <c r="M926" s="17">
        <v>-0.999999999999998</v>
      </c>
      <c r="N926" s="17">
        <v>4.5597376495569577</v>
      </c>
      <c r="O926" s="17">
        <v>20.640514013117432</v>
      </c>
      <c r="P926" s="17">
        <v>-3.0955873130972887E-2</v>
      </c>
      <c r="Q926" s="17">
        <v>4.0905958660631843</v>
      </c>
      <c r="R926" s="17">
        <v>1.3629000916351179</v>
      </c>
      <c r="S926" s="17">
        <v>0.33333333333333254</v>
      </c>
      <c r="T926" s="17">
        <v>0.33333333333333254</v>
      </c>
      <c r="U926" s="17">
        <v>0.33125120118381018</v>
      </c>
      <c r="V926" s="17">
        <v>0.56919606466454675</v>
      </c>
      <c r="W926" s="17">
        <v>53.565082001487013</v>
      </c>
      <c r="X926" s="17">
        <v>5.1788609769113405</v>
      </c>
      <c r="Y926" s="17">
        <v>-0.999999999999998</v>
      </c>
      <c r="Z926" s="17">
        <v>-0.999999999999998</v>
      </c>
      <c r="AA926" s="17">
        <v>78.692293413282826</v>
      </c>
      <c r="AB926" s="17">
        <v>0.23755559762178621</v>
      </c>
      <c r="AC926" s="17">
        <v>-0.10519041457410594</v>
      </c>
      <c r="AD926" s="17">
        <v>0.34292104335553431</v>
      </c>
      <c r="AE926" s="17">
        <v>23.764311320160754</v>
      </c>
      <c r="AF926" s="17">
        <v>0.88888888888888884</v>
      </c>
      <c r="AG926" s="17">
        <v>-0.999999999999998</v>
      </c>
      <c r="AH926" s="17">
        <v>-0.999999999999998</v>
      </c>
      <c r="AI926" s="17">
        <v>5.0642218450437674E-3</v>
      </c>
      <c r="AJ926" s="17">
        <v>0.56919606466454675</v>
      </c>
      <c r="AK926" s="17">
        <v>2.4109895704202067E-2</v>
      </c>
      <c r="AL926" s="17">
        <v>-1.7411449868224099E-2</v>
      </c>
      <c r="AM926" s="17">
        <v>2.8937403561957932E-2</v>
      </c>
      <c r="AN926" s="17">
        <v>0.22918784286796592</v>
      </c>
      <c r="AO926" s="17">
        <v>0.84398456756995865</v>
      </c>
      <c r="AP926" s="17">
        <v>5.6426388223580259</v>
      </c>
      <c r="AQ926" s="17">
        <v>67.244294950157894</v>
      </c>
      <c r="AR926" s="17">
        <v>1.5671139325150223</v>
      </c>
      <c r="AS926" s="17">
        <v>5.40684785938919</v>
      </c>
      <c r="AT926" s="17">
        <v>-0.999999999999998</v>
      </c>
      <c r="AU926" s="17">
        <v>-0.999999999999998</v>
      </c>
      <c r="AV926" s="17">
        <v>4.3020347257849023</v>
      </c>
      <c r="AW926" s="17">
        <v>104.97544624875839</v>
      </c>
      <c r="AX926" s="17">
        <v>161.99633715211377</v>
      </c>
      <c r="AY926" s="17">
        <v>5.5986646253281584E-2</v>
      </c>
      <c r="AZ926" s="17">
        <v>-8.9042388844979659</v>
      </c>
      <c r="BA926" s="22">
        <v>1627.9853696587693</v>
      </c>
      <c r="CU926" t="e">
        <v>#N/A</v>
      </c>
      <c r="CV926" t="e">
        <v>#N/A</v>
      </c>
    </row>
    <row r="927" spans="1:100" x14ac:dyDescent="0.25">
      <c r="A927">
        <v>2591</v>
      </c>
      <c r="B927" t="s">
        <v>1332</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1313.0908272658903</v>
      </c>
      <c r="CU927" t="e">
        <v>#N/A</v>
      </c>
      <c r="CV927" t="e">
        <v>#N/A</v>
      </c>
    </row>
    <row r="928" spans="1:100" x14ac:dyDescent="0.25">
      <c r="A928">
        <v>2594</v>
      </c>
      <c r="B928" t="s">
        <v>1333</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1334</v>
      </c>
      <c r="C929" s="22">
        <v>3</v>
      </c>
      <c r="D929" s="17">
        <v>5.2827567566047762</v>
      </c>
      <c r="E929" s="17">
        <v>0</v>
      </c>
      <c r="F929" s="17">
        <v>3.6496885746016602E-2</v>
      </c>
      <c r="G929" s="17">
        <v>3.6496885746016602E-2</v>
      </c>
      <c r="H929" s="17">
        <v>-5.0907861119685024E-2</v>
      </c>
      <c r="I929" s="17">
        <v>-2.1953392331726562E-2</v>
      </c>
      <c r="J929" s="17">
        <v>-4.3716752070846958</v>
      </c>
      <c r="K929" s="17">
        <v>-7.2861253451411603E-2</v>
      </c>
      <c r="L929" s="17">
        <v>-1.0000000000000009</v>
      </c>
      <c r="M929" s="17">
        <v>-1.0000000000000009</v>
      </c>
      <c r="N929" s="17">
        <v>-1.4572250690282329</v>
      </c>
      <c r="O929" s="17">
        <v>0.94757843526610064</v>
      </c>
      <c r="P929" s="17">
        <v>-0.10097578127996862</v>
      </c>
      <c r="Q929" s="17">
        <v>0.9431774451802788</v>
      </c>
      <c r="R929" s="17">
        <v>0.28470868786178638</v>
      </c>
      <c r="S929" s="17">
        <v>0.33333333333333376</v>
      </c>
      <c r="T929" s="17">
        <v>0.33333333333333376</v>
      </c>
      <c r="U929" s="17">
        <v>0.38427231524126321</v>
      </c>
      <c r="V929" s="17">
        <v>0.27480848127737018</v>
      </c>
      <c r="W929" s="17">
        <v>55.944348665468482</v>
      </c>
      <c r="X929" s="17">
        <v>3.9254680687473527</v>
      </c>
      <c r="Y929" s="17">
        <v>-1.0000000000000009</v>
      </c>
      <c r="Z929" s="17">
        <v>-1.0000000000000009</v>
      </c>
      <c r="AA929" s="17">
        <v>107.32491517300284</v>
      </c>
      <c r="AB929" s="17">
        <v>0.46904935926077601</v>
      </c>
      <c r="AC929" s="17">
        <v>0.3427926597386034</v>
      </c>
      <c r="AD929" s="17">
        <v>0.21007513739407119</v>
      </c>
      <c r="AE929" s="17">
        <v>51.095857819672545</v>
      </c>
      <c r="AF929" s="17">
        <v>0.66666666666666663</v>
      </c>
      <c r="AG929" s="17">
        <v>-1.0000000000000009</v>
      </c>
      <c r="AH929" s="17">
        <v>-1.0000000000000009</v>
      </c>
      <c r="AI929" s="17">
        <v>6.8827668540661271E-3</v>
      </c>
      <c r="AJ929" s="17">
        <v>0.27480848127737018</v>
      </c>
      <c r="AK929" s="17">
        <v>-2.614527501317879E-2</v>
      </c>
      <c r="AL929" s="17">
        <v>0.1340219675911499</v>
      </c>
      <c r="AM929" s="17">
        <v>-0.1430003467340428</v>
      </c>
      <c r="AN929" s="17">
        <v>-7.4126262440781687E-2</v>
      </c>
      <c r="AO929" s="17">
        <v>-3.7057350434169622</v>
      </c>
      <c r="AP929" s="17">
        <v>-1.1830467230637933</v>
      </c>
      <c r="AQ929" s="17">
        <v>51.572673458383782</v>
      </c>
      <c r="AR929" s="17">
        <v>1.3257474631853015</v>
      </c>
      <c r="AS929" s="17">
        <v>3.8526068152959398</v>
      </c>
      <c r="AT929" s="17">
        <v>-1.0000000000000009</v>
      </c>
      <c r="AU929" s="17">
        <v>-1.0000000000000009</v>
      </c>
      <c r="AV929" s="17">
        <v>0.3212055736078025</v>
      </c>
      <c r="AW929" s="17">
        <v>107.08944688520511</v>
      </c>
      <c r="AX929" s="17">
        <v>134.70795035002345</v>
      </c>
      <c r="AY929" s="17">
        <v>0.1764201715961459</v>
      </c>
      <c r="AZ929" s="17">
        <v>19.310512432596298</v>
      </c>
      <c r="BA929" s="22">
        <v>1563.2348637479076</v>
      </c>
      <c r="CU929" t="e">
        <v>#N/A</v>
      </c>
      <c r="CV929" t="e">
        <v>#N/A</v>
      </c>
    </row>
    <row r="930" spans="1:100" x14ac:dyDescent="0.25">
      <c r="A930">
        <v>2601</v>
      </c>
      <c r="B930" t="s">
        <v>1335</v>
      </c>
      <c r="C930" s="22">
        <v>3</v>
      </c>
      <c r="D930" s="17">
        <v>4.9170036894275242</v>
      </c>
      <c r="E930" s="17">
        <v>-0.44113887147247438</v>
      </c>
      <c r="F930" s="17">
        <v>0.68773198446561734</v>
      </c>
      <c r="G930" s="17">
        <v>0.50688728221914781</v>
      </c>
      <c r="H930" s="17">
        <v>0.28647556748451392</v>
      </c>
      <c r="I930" s="17">
        <v>1.0554811159397237E-2</v>
      </c>
      <c r="J930" s="17">
        <v>17.821822718634664</v>
      </c>
      <c r="K930" s="17">
        <v>0.29703037864391119</v>
      </c>
      <c r="L930" s="17">
        <v>-1.0000000000000011</v>
      </c>
      <c r="M930" s="17">
        <v>-1.0000000000000011</v>
      </c>
      <c r="N930" s="17">
        <v>5.9406075728782213</v>
      </c>
      <c r="O930" s="17">
        <v>23.245713690281335</v>
      </c>
      <c r="P930" s="17">
        <v>-0.35382487873030821</v>
      </c>
      <c r="Q930" s="17">
        <v>1.1690001102908865</v>
      </c>
      <c r="R930" s="17">
        <v>0.34687816377499187</v>
      </c>
      <c r="S930" s="17">
        <v>0.33333333333333376</v>
      </c>
      <c r="T930" s="17">
        <v>0.38242173031487242</v>
      </c>
      <c r="U930" s="17">
        <v>0.64238996654462299</v>
      </c>
      <c r="V930" s="17">
        <v>-5.0297491018283194E-2</v>
      </c>
      <c r="W930" s="17">
        <v>40.432686421225377</v>
      </c>
      <c r="X930" s="17">
        <v>2.7355880020546262</v>
      </c>
      <c r="Y930" s="17">
        <v>-1.0000000000000011</v>
      </c>
      <c r="Z930" s="17">
        <v>-1.0000000000000011</v>
      </c>
      <c r="AA930" s="17">
        <v>61.376993877679212</v>
      </c>
      <c r="AB930" s="17">
        <v>0.13033461049337669</v>
      </c>
      <c r="AC930" s="17">
        <v>7.4829566435742623E-2</v>
      </c>
      <c r="AD930" s="17">
        <v>0.20678440892445712</v>
      </c>
      <c r="AE930" s="17">
        <v>20.597429292678811</v>
      </c>
      <c r="AF930" s="17">
        <v>0.6428571428571429</v>
      </c>
      <c r="AG930" s="17">
        <v>-1.0000000000000011</v>
      </c>
      <c r="AH930" s="17">
        <v>-1.0000000000000011</v>
      </c>
      <c r="AI930" s="17">
        <v>0</v>
      </c>
      <c r="AJ930" s="17">
        <v>-5.0297491018283194E-2</v>
      </c>
      <c r="AK930" s="17">
        <v>0.35011080061706951</v>
      </c>
      <c r="AL930" s="17">
        <v>0.61062854218227369</v>
      </c>
      <c r="AM930" s="17">
        <v>-5.83732651801755E-2</v>
      </c>
      <c r="AN930" s="17">
        <v>-0.11518187254402958</v>
      </c>
      <c r="AO930" s="17">
        <v>0.29122237358096092</v>
      </c>
      <c r="AP930" s="17">
        <v>0.17359589731063077</v>
      </c>
      <c r="AQ930" s="17">
        <v>58.254509139860069</v>
      </c>
      <c r="AR930" s="17">
        <v>1.3078475391745459</v>
      </c>
      <c r="AS930" s="17">
        <v>3.032618380698537</v>
      </c>
      <c r="AT930" s="17">
        <v>-1.0000000000000011</v>
      </c>
      <c r="AU930" s="17">
        <v>-1.0000000000000011</v>
      </c>
      <c r="AV930" s="17">
        <v>0.85376544599414017</v>
      </c>
      <c r="AW930" s="17">
        <v>84.79630346527118</v>
      </c>
      <c r="AX930" s="17">
        <v>79.766554363442893</v>
      </c>
      <c r="AY930" s="17">
        <v>0.14624508671307002</v>
      </c>
      <c r="AZ930" s="17">
        <v>-0.81392802015690235</v>
      </c>
      <c r="BA930" s="22">
        <v>1463.2317579091703</v>
      </c>
      <c r="CU930" t="e">
        <v>#N/A</v>
      </c>
      <c r="CV930" t="e">
        <v>#N/A</v>
      </c>
    </row>
    <row r="931" spans="1:100" x14ac:dyDescent="0.25">
      <c r="A931">
        <v>2603</v>
      </c>
      <c r="B931" t="s">
        <v>1336</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1360.8465159535426</v>
      </c>
      <c r="CU931" t="e">
        <v>#N/A</v>
      </c>
      <c r="CV931" t="e">
        <v>#N/A</v>
      </c>
    </row>
    <row r="932" spans="1:100" x14ac:dyDescent="0.25">
      <c r="A932">
        <v>2604</v>
      </c>
      <c r="B932" t="s">
        <v>1337</v>
      </c>
      <c r="C932" s="22">
        <v>3</v>
      </c>
      <c r="D932" s="17">
        <v>4.4118637641265686</v>
      </c>
      <c r="E932" s="17">
        <v>-2.6221783257651218E-2</v>
      </c>
      <c r="F932" s="17">
        <v>-0.10516745141867978</v>
      </c>
      <c r="G932" s="17">
        <v>-0.1088968716717067</v>
      </c>
      <c r="H932" s="17">
        <v>0.16685250460024839</v>
      </c>
      <c r="I932" s="17">
        <v>-2.4320021088030004E-2</v>
      </c>
      <c r="J932" s="17">
        <v>8.5519490107331038</v>
      </c>
      <c r="K932" s="17">
        <v>0.14253248351221831</v>
      </c>
      <c r="L932" s="17">
        <v>-0.99999999999999911</v>
      </c>
      <c r="M932" s="17">
        <v>-0.99999999999999911</v>
      </c>
      <c r="N932" s="17">
        <v>2.8506496702443691</v>
      </c>
      <c r="O932" s="17">
        <v>12.854915903187964</v>
      </c>
      <c r="P932" s="17">
        <v>-0.36336486057597678</v>
      </c>
      <c r="Q932" s="17">
        <v>-2.5589407948736742</v>
      </c>
      <c r="R932" s="17">
        <v>-0.89431295522610255</v>
      </c>
      <c r="S932" s="17">
        <v>0.33333333333333326</v>
      </c>
      <c r="T932" s="17">
        <v>0.33333333333333326</v>
      </c>
      <c r="U932" s="17">
        <v>0.35072495624462519</v>
      </c>
      <c r="V932" s="17">
        <v>-0.31956622591431011</v>
      </c>
      <c r="W932" s="17">
        <v>22.211716539390515</v>
      </c>
      <c r="X932" s="17">
        <v>9.6366526470865119E-3</v>
      </c>
      <c r="Y932" s="17">
        <v>-0.99999999999999911</v>
      </c>
      <c r="Z932" s="17">
        <v>-0.99999999999999911</v>
      </c>
      <c r="AA932" s="17">
        <v>55.288725390079357</v>
      </c>
      <c r="AB932" s="17">
        <v>0.24448894278697408</v>
      </c>
      <c r="AC932" s="17">
        <v>0.35802088080243899</v>
      </c>
      <c r="AD932" s="17">
        <v>7.6916612528885681E-2</v>
      </c>
      <c r="AE932" s="17">
        <v>33.971321805914933</v>
      </c>
      <c r="AF932" s="17">
        <v>0.66666666666666663</v>
      </c>
      <c r="AG932" s="17">
        <v>-0.99999999999999911</v>
      </c>
      <c r="AH932" s="17">
        <v>-0.99999999999999911</v>
      </c>
      <c r="AI932" s="17">
        <v>-1.6240536765971474E-2</v>
      </c>
      <c r="AJ932" s="17">
        <v>-0.31956622591431011</v>
      </c>
      <c r="AK932" s="17">
        <v>3.8571890071880853E-2</v>
      </c>
      <c r="AL932" s="17">
        <v>-1.0556516974239507E-2</v>
      </c>
      <c r="AM932" s="17">
        <v>-0.14719161496712746</v>
      </c>
      <c r="AN932" s="17">
        <v>0.14831562285715671</v>
      </c>
      <c r="AO932" s="17">
        <v>-3.4869309238187833</v>
      </c>
      <c r="AP932" s="17">
        <v>3.6551079865577214</v>
      </c>
      <c r="AQ932" s="17">
        <v>30.763665550123605</v>
      </c>
      <c r="AR932" s="17">
        <v>0.69782539699698143</v>
      </c>
      <c r="AS932" s="17">
        <v>0.15216913615930533</v>
      </c>
      <c r="AT932" s="17">
        <v>-0.99999999999999911</v>
      </c>
      <c r="AU932" s="17">
        <v>-0.99999999999999911</v>
      </c>
      <c r="AV932" s="17">
        <v>-1.0032098268978078</v>
      </c>
      <c r="AW932" s="17">
        <v>71.798749279824975</v>
      </c>
      <c r="AX932" s="17">
        <v>39.517315953074579</v>
      </c>
      <c r="AY932" s="17">
        <v>3.44636428763948E-2</v>
      </c>
      <c r="AZ932" s="17">
        <v>-12.288136911824262</v>
      </c>
      <c r="BA932" s="22">
        <v>1431.6331332608395</v>
      </c>
      <c r="CU932" t="e">
        <v>#N/A</v>
      </c>
      <c r="CV932" t="e">
        <v>#N/A</v>
      </c>
    </row>
    <row r="933" spans="1:100" x14ac:dyDescent="0.25">
      <c r="A933">
        <v>2605</v>
      </c>
      <c r="B933" t="s">
        <v>1338</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1339</v>
      </c>
      <c r="C934" s="22">
        <v>3</v>
      </c>
      <c r="D934" s="17">
        <v>3.954959317287547</v>
      </c>
      <c r="E934" s="17">
        <v>0</v>
      </c>
      <c r="F934" s="17">
        <v>-6.3509098872126857E-2</v>
      </c>
      <c r="G934" s="17">
        <v>-6.3509098872126857E-2</v>
      </c>
      <c r="H934" s="17">
        <v>0.3583161273187907</v>
      </c>
      <c r="I934" s="17">
        <v>0</v>
      </c>
      <c r="J934" s="17">
        <v>21.49896763912745</v>
      </c>
      <c r="K934" s="17">
        <v>0.3583161273187907</v>
      </c>
      <c r="L934" s="17">
        <v>-1.0000000000000031</v>
      </c>
      <c r="M934" s="17">
        <v>-1.0000000000000031</v>
      </c>
      <c r="N934" s="17">
        <v>7.166322546375814</v>
      </c>
      <c r="O934" s="17">
        <v>25.390417857542861</v>
      </c>
      <c r="P934" s="17">
        <v>-0.76162257924633714</v>
      </c>
      <c r="Q934" s="17">
        <v>-2.5686857400739198</v>
      </c>
      <c r="R934" s="17">
        <v>-0.90749426701065394</v>
      </c>
      <c r="S934" s="17">
        <v>0.35156119017850662</v>
      </c>
      <c r="T934" s="17">
        <v>0.37701063247242722</v>
      </c>
      <c r="U934" s="17">
        <v>0.26224266185468381</v>
      </c>
      <c r="V934" s="17">
        <v>-2.4776405401018931E-2</v>
      </c>
      <c r="W934" s="17">
        <v>24.308878071432307</v>
      </c>
      <c r="X934" s="17">
        <v>1.3142452094838575</v>
      </c>
      <c r="Y934" s="17">
        <v>-1.0000000000000031</v>
      </c>
      <c r="Z934" s="17">
        <v>-1.0000000000000031</v>
      </c>
      <c r="AA934" s="17">
        <v>61.539402990733095</v>
      </c>
      <c r="AB934" s="17">
        <v>0.44531297268190667</v>
      </c>
      <c r="AC934" s="17">
        <v>0.21873213835842228</v>
      </c>
      <c r="AD934" s="17">
        <v>9.8715272685899635E-2</v>
      </c>
      <c r="AE934" s="17">
        <v>38.138019186311446</v>
      </c>
      <c r="AF934" s="17">
        <v>0.625</v>
      </c>
      <c r="AG934" s="17">
        <v>-1.0000000000000031</v>
      </c>
      <c r="AH934" s="17">
        <v>-1.0000000000000031</v>
      </c>
      <c r="AI934" s="17">
        <v>0</v>
      </c>
      <c r="AJ934" s="17">
        <v>-2.4776405401018931E-2</v>
      </c>
      <c r="AK934" s="17">
        <v>0.46909094632070636</v>
      </c>
      <c r="AL934" s="17">
        <v>7.7291930619851137E-2</v>
      </c>
      <c r="AM934" s="17">
        <v>0.31641576042701369</v>
      </c>
      <c r="AN934" s="17">
        <v>0.31475567104843144</v>
      </c>
      <c r="AO934" s="17">
        <v>10.255848742278872</v>
      </c>
      <c r="AP934" s="17">
        <v>8.255351429310041</v>
      </c>
      <c r="AQ934" s="17">
        <v>45.807845710559739</v>
      </c>
      <c r="AR934" s="17">
        <v>0.96603807910459882</v>
      </c>
      <c r="AS934" s="17">
        <v>1.6725613368026486</v>
      </c>
      <c r="AT934" s="17">
        <v>-1.0000000000000031</v>
      </c>
      <c r="AU934" s="17">
        <v>-1.0000000000000031</v>
      </c>
      <c r="AV934" s="17">
        <v>-0.97100336588278113</v>
      </c>
      <c r="AW934" s="17">
        <v>95.18517227758602</v>
      </c>
      <c r="AX934" s="17">
        <v>92.70753173748416</v>
      </c>
      <c r="AY934" s="17">
        <v>0.2153721737204646</v>
      </c>
      <c r="AZ934" s="17">
        <v>8.057834571121008</v>
      </c>
      <c r="BA934" s="22">
        <v>1437.1543291240105</v>
      </c>
      <c r="CU934" t="e">
        <v>#N/A</v>
      </c>
      <c r="CV934" t="e">
        <v>#N/A</v>
      </c>
    </row>
    <row r="935" spans="1:100" x14ac:dyDescent="0.25">
      <c r="A935">
        <v>2607</v>
      </c>
      <c r="B935" t="s">
        <v>1340</v>
      </c>
      <c r="C935" s="22">
        <v>3</v>
      </c>
      <c r="D935" s="17">
        <v>4.6789450868988585</v>
      </c>
      <c r="E935" s="17">
        <v>0</v>
      </c>
      <c r="F935" s="17">
        <v>-0.20611498107749165</v>
      </c>
      <c r="G935" s="17">
        <v>-0.20611498107749165</v>
      </c>
      <c r="H935" s="17">
        <v>0.25822364979694323</v>
      </c>
      <c r="I935" s="17">
        <v>-6.0050254424601464E-3</v>
      </c>
      <c r="J935" s="17">
        <v>15.133117461268981</v>
      </c>
      <c r="K935" s="17">
        <v>0.252218624354483</v>
      </c>
      <c r="L935" s="17">
        <v>-0.999999999999999</v>
      </c>
      <c r="M935" s="17">
        <v>-0.999999999999999</v>
      </c>
      <c r="N935" s="17">
        <v>5.044372487089662</v>
      </c>
      <c r="O935" s="17">
        <v>19.605947567090354</v>
      </c>
      <c r="P935" s="17">
        <v>-4.6784342654082663E-2</v>
      </c>
      <c r="Q935" s="17">
        <v>-0.80328522909974009</v>
      </c>
      <c r="R935" s="17">
        <v>-0.29908853086137271</v>
      </c>
      <c r="S935" s="17">
        <v>0.33333333333333298</v>
      </c>
      <c r="T935" s="17">
        <v>0.33333333333333298</v>
      </c>
      <c r="U935" s="17">
        <v>0.35420153583328545</v>
      </c>
      <c r="V935" s="17">
        <v>0.45134041690284044</v>
      </c>
      <c r="W935" s="17">
        <v>48.799599801932359</v>
      </c>
      <c r="X935" s="17">
        <v>4.5392966870623717</v>
      </c>
      <c r="Y935" s="17">
        <v>-0.999999999999999</v>
      </c>
      <c r="Z935" s="17">
        <v>-0.999999999999999</v>
      </c>
      <c r="AA935" s="17">
        <v>107.1424367423208</v>
      </c>
      <c r="AB935" s="17">
        <v>0.30441477850934262</v>
      </c>
      <c r="AC935" s="17">
        <v>0.43290103472921382</v>
      </c>
      <c r="AD935" s="17">
        <v>0.43552269618644035</v>
      </c>
      <c r="AE935" s="17">
        <v>58.641925471249813</v>
      </c>
      <c r="AF935" s="17">
        <v>0.8125</v>
      </c>
      <c r="AG935" s="17">
        <v>-0.999999999999999</v>
      </c>
      <c r="AH935" s="17">
        <v>-0.999999999999999</v>
      </c>
      <c r="AI935" s="17">
        <v>-6.6483319067011494E-3</v>
      </c>
      <c r="AJ935" s="17">
        <v>0.45134041690284044</v>
      </c>
      <c r="AK935" s="17">
        <v>-8.9530699585773588E-2</v>
      </c>
      <c r="AL935" s="17">
        <v>0.31458933999224548</v>
      </c>
      <c r="AM935" s="17">
        <v>0.12069312978435341</v>
      </c>
      <c r="AN935" s="17">
        <v>-0.14276043257636742</v>
      </c>
      <c r="AO935" s="17">
        <v>2.5696747466799668</v>
      </c>
      <c r="AP935" s="17">
        <v>-1.9960641144479585</v>
      </c>
      <c r="AQ935" s="17">
        <v>63.93271726320139</v>
      </c>
      <c r="AR935" s="17">
        <v>1.4722086194027928</v>
      </c>
      <c r="AS935" s="17">
        <v>4.7915153114168536</v>
      </c>
      <c r="AT935" s="17">
        <v>-0.999999999999999</v>
      </c>
      <c r="AU935" s="17">
        <v>-0.999999999999999</v>
      </c>
      <c r="AV935" s="17">
        <v>-0.50520351193886404</v>
      </c>
      <c r="AW935" s="17">
        <v>124.75232019496322</v>
      </c>
      <c r="AX935" s="17">
        <v>169.75339524711327</v>
      </c>
      <c r="AY935" s="17">
        <v>0.29885374432597672</v>
      </c>
      <c r="AZ935" s="17">
        <v>28.581286063105161</v>
      </c>
      <c r="BA935" s="22">
        <v>1551.5110808636689</v>
      </c>
      <c r="CU935" t="e">
        <v>#N/A</v>
      </c>
      <c r="CV935" t="e">
        <v>#N/A</v>
      </c>
    </row>
    <row r="936" spans="1:100" x14ac:dyDescent="0.25">
      <c r="A936">
        <v>2609</v>
      </c>
      <c r="B936" t="s">
        <v>1341</v>
      </c>
      <c r="C936" s="22">
        <v>3</v>
      </c>
      <c r="D936" s="17">
        <v>4.9726046781245499</v>
      </c>
      <c r="E936" s="17">
        <v>0.79474812859573207</v>
      </c>
      <c r="F936" s="17">
        <v>-1.1061893208482181</v>
      </c>
      <c r="G936" s="17">
        <v>-0.91448217951794175</v>
      </c>
      <c r="H936" s="17">
        <v>0.35373758488558399</v>
      </c>
      <c r="I936" s="17">
        <v>6.0445347627440249E-2</v>
      </c>
      <c r="J936" s="17">
        <v>24.850975950781468</v>
      </c>
      <c r="K936" s="17">
        <v>0.41418293251302452</v>
      </c>
      <c r="L936" s="17">
        <v>-0.99999999999999989</v>
      </c>
      <c r="M936" s="17">
        <v>-0.99999999999999989</v>
      </c>
      <c r="N936" s="17">
        <v>8.2836586502604952</v>
      </c>
      <c r="O936" s="17">
        <v>28.909098449388093</v>
      </c>
      <c r="P936" s="17">
        <v>4.7798514237287542</v>
      </c>
      <c r="Q936" s="17">
        <v>-3.5818203140645899</v>
      </c>
      <c r="R936" s="17">
        <v>-0.81812523497343159</v>
      </c>
      <c r="S936" s="17">
        <v>0.33333333333333287</v>
      </c>
      <c r="T936" s="17">
        <v>0.34529557301558805</v>
      </c>
      <c r="U936" s="17">
        <v>0.39155293731288682</v>
      </c>
      <c r="V936" s="17">
        <v>0.33972653978922734</v>
      </c>
      <c r="W936" s="17">
        <v>39.829018037520434</v>
      </c>
      <c r="X936" s="17">
        <v>3.8809792015050673</v>
      </c>
      <c r="Y936" s="17">
        <v>-0.99999999999999989</v>
      </c>
      <c r="Z936" s="17">
        <v>-0.99999999999999989</v>
      </c>
      <c r="AA936" s="17">
        <v>78.152703385890334</v>
      </c>
      <c r="AB936" s="17">
        <v>0.37003578784528579</v>
      </c>
      <c r="AC936" s="17">
        <v>0.1461091531057383</v>
      </c>
      <c r="AD936" s="17">
        <v>0.26669127071584176</v>
      </c>
      <c r="AE936" s="17">
        <v>39.141810583343315</v>
      </c>
      <c r="AF936" s="17">
        <v>0.7857142857142857</v>
      </c>
      <c r="AG936" s="17">
        <v>-0.99999999999999989</v>
      </c>
      <c r="AH936" s="17">
        <v>-0.99999999999999989</v>
      </c>
      <c r="AI936" s="17">
        <v>-5.6316890218442453E-2</v>
      </c>
      <c r="AJ936" s="17">
        <v>0.33972653978922734</v>
      </c>
      <c r="AK936" s="17">
        <v>-4.9205612616394723E-2</v>
      </c>
      <c r="AL936" s="17">
        <v>0.31714285568673556</v>
      </c>
      <c r="AM936" s="17">
        <v>-6.8730030086424365E-2</v>
      </c>
      <c r="AN936" s="17">
        <v>-4.7741541381815265E-2</v>
      </c>
      <c r="AO936" s="17">
        <v>-1.964278815242583</v>
      </c>
      <c r="AP936" s="17">
        <v>0.3921757438882959</v>
      </c>
      <c r="AQ936" s="17">
        <v>64.679993988301959</v>
      </c>
      <c r="AR936" s="17">
        <v>1.4099083834510346</v>
      </c>
      <c r="AS936" s="17">
        <v>4.2951621340180921</v>
      </c>
      <c r="AT936" s="17">
        <v>-0.99999999999999989</v>
      </c>
      <c r="AU936" s="17">
        <v>-0.99999999999999989</v>
      </c>
      <c r="AV936" s="17">
        <v>-1.7326074144913735</v>
      </c>
      <c r="AW936" s="17">
        <v>107.45397757916673</v>
      </c>
      <c r="AX936" s="17">
        <v>140.30029375372064</v>
      </c>
      <c r="AY936" s="17">
        <v>8.2793371935887858E-2</v>
      </c>
      <c r="AZ936" s="17">
        <v>-12.148906724894534</v>
      </c>
      <c r="BA936" s="22">
        <v>1506.8904414597976</v>
      </c>
      <c r="CU936" t="e">
        <v>#N/A</v>
      </c>
      <c r="CV936" t="e">
        <v>#N/A</v>
      </c>
    </row>
    <row r="937" spans="1:100" x14ac:dyDescent="0.25">
      <c r="A937">
        <v>2611</v>
      </c>
      <c r="B937" t="s">
        <v>1342</v>
      </c>
      <c r="C937" s="22">
        <v>3</v>
      </c>
      <c r="D937" s="17">
        <v>4.252457867103713</v>
      </c>
      <c r="E937" s="17">
        <v>9.138675228225418E-2</v>
      </c>
      <c r="F937" s="17">
        <v>2.1592691267950852</v>
      </c>
      <c r="G937" s="17">
        <v>2.1862280320789136</v>
      </c>
      <c r="H937" s="17">
        <v>0.26012348865497792</v>
      </c>
      <c r="I937" s="17">
        <v>0</v>
      </c>
      <c r="J937" s="17">
        <v>15.607409319298677</v>
      </c>
      <c r="K937" s="17">
        <v>0.26012348865497792</v>
      </c>
      <c r="L937" s="17">
        <v>-1</v>
      </c>
      <c r="M937" s="17">
        <v>-1</v>
      </c>
      <c r="N937" s="17">
        <v>5.2024697730995593</v>
      </c>
      <c r="O937" s="17">
        <v>22.046095218481288</v>
      </c>
      <c r="P937" s="17">
        <v>1.5529104620708027</v>
      </c>
      <c r="Q937" s="17">
        <v>1.3252134184238087</v>
      </c>
      <c r="R937" s="17">
        <v>0.53409781150674829</v>
      </c>
      <c r="S937" s="17">
        <v>0.33333333333333354</v>
      </c>
      <c r="T937" s="17">
        <v>0.33333333333333354</v>
      </c>
      <c r="U937" s="17">
        <v>0.35755161235955207</v>
      </c>
      <c r="V937" s="17">
        <v>0.51710912447697732</v>
      </c>
      <c r="W937" s="17">
        <v>51.248156593928719</v>
      </c>
      <c r="X937" s="17">
        <v>4.9394043743117617</v>
      </c>
      <c r="Y937" s="17">
        <v>-1</v>
      </c>
      <c r="Z937" s="17">
        <v>-1</v>
      </c>
      <c r="AA937" s="17">
        <v>100.88854767577436</v>
      </c>
      <c r="AB937" s="17">
        <v>0.29816270857797439</v>
      </c>
      <c r="AC937" s="17">
        <v>0.31053161311606026</v>
      </c>
      <c r="AD937" s="17">
        <v>0.37343154371274362</v>
      </c>
      <c r="AE937" s="17">
        <v>49.106293270338909</v>
      </c>
      <c r="AF937" s="17">
        <v>0.75</v>
      </c>
      <c r="AG937" s="17">
        <v>-1</v>
      </c>
      <c r="AH937" s="17">
        <v>-1</v>
      </c>
      <c r="AI937" s="17">
        <v>8.7947137998320261E-3</v>
      </c>
      <c r="AJ937" s="17">
        <v>0.51710912447697732</v>
      </c>
      <c r="AK937" s="17">
        <v>3.5407751393404026E-2</v>
      </c>
      <c r="AL937" s="17">
        <v>4.3272328434356216E-2</v>
      </c>
      <c r="AM937" s="17">
        <v>6.8857112646627652E-2</v>
      </c>
      <c r="AN937" s="17">
        <v>0.14866607049534764</v>
      </c>
      <c r="AO937" s="17">
        <v>1.8984665731327119</v>
      </c>
      <c r="AP937" s="17">
        <v>3.9330134045554721</v>
      </c>
      <c r="AQ937" s="17">
        <v>66.855565913227437</v>
      </c>
      <c r="AR937" s="17">
        <v>1.5413274035031959</v>
      </c>
      <c r="AS937" s="17">
        <v>5.1995278629667405</v>
      </c>
      <c r="AT937" s="17">
        <v>-1</v>
      </c>
      <c r="AU937" s="17">
        <v>-1</v>
      </c>
      <c r="AV937" s="17">
        <v>2.7203258435856625</v>
      </c>
      <c r="AW937" s="17">
        <v>126.86765629881113</v>
      </c>
      <c r="AX937" s="17">
        <v>178.75446302250555</v>
      </c>
      <c r="AY937" s="17">
        <v>0.16136337924234126</v>
      </c>
      <c r="AZ937" s="17">
        <v>13.097307048109569</v>
      </c>
      <c r="BA937" s="22">
        <v>1527.3030923803419</v>
      </c>
      <c r="CU937" t="e">
        <v>#N/A</v>
      </c>
      <c r="CV937" t="e">
        <v>#N/A</v>
      </c>
    </row>
    <row r="938" spans="1:100" x14ac:dyDescent="0.25">
      <c r="A938">
        <v>2612</v>
      </c>
      <c r="B938" t="s">
        <v>1343</v>
      </c>
      <c r="C938" s="22">
        <v>3</v>
      </c>
      <c r="D938" s="17">
        <v>5.2308110211779306</v>
      </c>
      <c r="E938" s="17">
        <v>0.11572261007641396</v>
      </c>
      <c r="F938" s="17">
        <v>-2.23717992304395</v>
      </c>
      <c r="G938" s="17">
        <v>-2.249611149087428</v>
      </c>
      <c r="H938" s="17">
        <v>0.37404335118104642</v>
      </c>
      <c r="I938" s="17">
        <v>0</v>
      </c>
      <c r="J938" s="17">
        <v>22.4426010708628</v>
      </c>
      <c r="K938" s="17">
        <v>0.37404335118104642</v>
      </c>
      <c r="L938" s="17">
        <v>-0.99999999999999933</v>
      </c>
      <c r="M938" s="17">
        <v>-0.99999999999999933</v>
      </c>
      <c r="N938" s="17">
        <v>7.4808670236209336</v>
      </c>
      <c r="O938" s="17">
        <v>25.423800942953307</v>
      </c>
      <c r="P938" s="17">
        <v>-4.3892753906866477E-2</v>
      </c>
      <c r="Q938" s="17">
        <v>1.4796415136179109</v>
      </c>
      <c r="R938" s="17">
        <v>0.48998660997131438</v>
      </c>
      <c r="S938" s="17">
        <v>0.33333333333333309</v>
      </c>
      <c r="T938" s="17">
        <v>0.33333333333333309</v>
      </c>
      <c r="U938" s="17">
        <v>0.33559160048344167</v>
      </c>
      <c r="V938" s="17">
        <v>0.26046768756143801</v>
      </c>
      <c r="W938" s="17">
        <v>35.547304141219968</v>
      </c>
      <c r="X938" s="17">
        <v>3.1977958427880142</v>
      </c>
      <c r="Y938" s="17">
        <v>-0.99999999999999933</v>
      </c>
      <c r="Z938" s="17">
        <v>-0.99999999999999933</v>
      </c>
      <c r="AA938" s="17">
        <v>83.937975143534615</v>
      </c>
      <c r="AB938" s="17">
        <v>0.182633690705125</v>
      </c>
      <c r="AC938" s="17">
        <v>0.35794698558666643</v>
      </c>
      <c r="AD938" s="17">
        <v>0.41743301155507428</v>
      </c>
      <c r="AE938" s="17">
        <v>47.900684392343308</v>
      </c>
      <c r="AF938" s="17">
        <v>0.9285714285714286</v>
      </c>
      <c r="AG938" s="17">
        <v>-0.99999999999999933</v>
      </c>
      <c r="AH938" s="17">
        <v>-0.99999999999999933</v>
      </c>
      <c r="AI938" s="17">
        <v>-1.3443169765519731E-2</v>
      </c>
      <c r="AJ938" s="17">
        <v>0.26046768756143801</v>
      </c>
      <c r="AK938" s="17">
        <v>-1.0730027786651792E-2</v>
      </c>
      <c r="AL938" s="17">
        <v>-0.14529648621854724</v>
      </c>
      <c r="AM938" s="17">
        <v>0.13069869979788692</v>
      </c>
      <c r="AN938" s="17">
        <v>8.3054511843159096E-2</v>
      </c>
      <c r="AO938" s="17">
        <v>3.2138173560139149</v>
      </c>
      <c r="AP938" s="17">
        <v>1.3498803649862414</v>
      </c>
      <c r="AQ938" s="17">
        <v>57.989905212082768</v>
      </c>
      <c r="AR938" s="17">
        <v>1.2627259547115455</v>
      </c>
      <c r="AS938" s="17">
        <v>3.5718391939690624</v>
      </c>
      <c r="AT938" s="17">
        <v>-0.99999999999999933</v>
      </c>
      <c r="AU938" s="17">
        <v>-0.99999999999999933</v>
      </c>
      <c r="AV938" s="17">
        <v>-1.7596245391161141</v>
      </c>
      <c r="AW938" s="17">
        <v>110.71165645147414</v>
      </c>
      <c r="AX938" s="17">
        <v>136.48956181230753</v>
      </c>
      <c r="AY938" s="17">
        <v>0.20774193074702968</v>
      </c>
      <c r="AZ938" s="17">
        <v>14.934758782974782</v>
      </c>
      <c r="BA938" s="22">
        <v>1520.232795457162</v>
      </c>
      <c r="CU938" t="e">
        <v>#N/A</v>
      </c>
      <c r="CV938" t="e">
        <v>#N/A</v>
      </c>
    </row>
    <row r="939" spans="1:100" x14ac:dyDescent="0.25">
      <c r="A939">
        <v>2613</v>
      </c>
      <c r="B939" t="s">
        <v>1344</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1444.9981330995554</v>
      </c>
      <c r="CU939" t="e">
        <v>#N/A</v>
      </c>
      <c r="CV939" t="e">
        <v>#N/A</v>
      </c>
    </row>
    <row r="940" spans="1:100" x14ac:dyDescent="0.25">
      <c r="A940">
        <v>2614</v>
      </c>
      <c r="B940" t="s">
        <v>1345</v>
      </c>
      <c r="C940" s="22">
        <v>3</v>
      </c>
      <c r="D940" s="17">
        <v>6.0588493364797422</v>
      </c>
      <c r="E940" s="17">
        <v>-4.5856018989948455E-3</v>
      </c>
      <c r="F940" s="17">
        <v>0.27885544775875293</v>
      </c>
      <c r="G940" s="17">
        <v>0.21089464796702084</v>
      </c>
      <c r="H940" s="17">
        <v>0.58641063644248692</v>
      </c>
      <c r="I940" s="17">
        <v>0</v>
      </c>
      <c r="J940" s="17">
        <v>35.184638186549215</v>
      </c>
      <c r="K940" s="17">
        <v>0.58641063644248692</v>
      </c>
      <c r="L940" s="17">
        <v>-1</v>
      </c>
      <c r="M940" s="17">
        <v>-1</v>
      </c>
      <c r="N940" s="17">
        <v>11.728212728849735</v>
      </c>
      <c r="O940" s="17">
        <v>41.454382170995991</v>
      </c>
      <c r="P940" s="17">
        <v>-0.64241339549345877</v>
      </c>
      <c r="Q940" s="17">
        <v>0.75921572633179379</v>
      </c>
      <c r="R940" s="17">
        <v>-3.9656593708765918E-2</v>
      </c>
      <c r="S940" s="17">
        <v>0.33333333333333354</v>
      </c>
      <c r="T940" s="17">
        <v>0.34135713886842511</v>
      </c>
      <c r="U940" s="17">
        <v>0.40347808837958637</v>
      </c>
      <c r="V940" s="17">
        <v>0.10814407818776754</v>
      </c>
      <c r="W940" s="17">
        <v>23.99608009306499</v>
      </c>
      <c r="X940" s="17">
        <v>2.3590804639393115</v>
      </c>
      <c r="Y940" s="17">
        <v>-1</v>
      </c>
      <c r="Z940" s="17">
        <v>-1</v>
      </c>
      <c r="AA940" s="17">
        <v>79.083524514341363</v>
      </c>
      <c r="AB940" s="17">
        <v>0.28078701394337446</v>
      </c>
      <c r="AC940" s="17">
        <v>0.37286362741302365</v>
      </c>
      <c r="AD940" s="17">
        <v>0.44889137894330478</v>
      </c>
      <c r="AE940" s="17">
        <v>55.127101014985136</v>
      </c>
      <c r="AF940" s="17">
        <v>0.73333333333333328</v>
      </c>
      <c r="AG940" s="17">
        <v>-1</v>
      </c>
      <c r="AH940" s="17">
        <v>-1</v>
      </c>
      <c r="AI940" s="17">
        <v>3.1596667696053172E-3</v>
      </c>
      <c r="AJ940" s="17">
        <v>0.10814407818776754</v>
      </c>
      <c r="AK940" s="17">
        <v>-8.4246208709112466E-2</v>
      </c>
      <c r="AL940" s="17">
        <v>-0.249635415059351</v>
      </c>
      <c r="AM940" s="17">
        <v>0.45131764313388345</v>
      </c>
      <c r="AN940" s="17">
        <v>0.64774302162595576</v>
      </c>
      <c r="AO940" s="17">
        <v>10.861710034801519</v>
      </c>
      <c r="AP940" s="17">
        <v>14.945398465352138</v>
      </c>
      <c r="AQ940" s="17">
        <v>59.180718279614204</v>
      </c>
      <c r="AR940" s="17">
        <v>1.1863126387691119</v>
      </c>
      <c r="AS940" s="17">
        <v>2.9454911003817994</v>
      </c>
      <c r="AT940" s="17">
        <v>-1</v>
      </c>
      <c r="AU940" s="17">
        <v>-1</v>
      </c>
      <c r="AV940" s="17">
        <v>0.171238054258255</v>
      </c>
      <c r="AW940" s="17">
        <v>135.48330515068949</v>
      </c>
      <c r="AX940" s="17">
        <v>146.36090630485833</v>
      </c>
      <c r="AY940" s="17">
        <v>0.42299825387252243</v>
      </c>
      <c r="AZ940" s="17">
        <v>79.521892781274644</v>
      </c>
      <c r="BA940" s="22">
        <v>1637.9867839308931</v>
      </c>
      <c r="CU940" t="e">
        <v>#N/A</v>
      </c>
      <c r="CV940" t="e">
        <v>#N/A</v>
      </c>
    </row>
    <row r="941" spans="1:100" x14ac:dyDescent="0.25">
      <c r="A941">
        <v>2619</v>
      </c>
      <c r="B941" t="s">
        <v>1346</v>
      </c>
      <c r="C941" s="22">
        <v>3</v>
      </c>
      <c r="D941" s="17">
        <v>4.9633706698530045</v>
      </c>
      <c r="E941" s="17">
        <v>-0.1302969245076325</v>
      </c>
      <c r="F941" s="17">
        <v>2.3180665569453849</v>
      </c>
      <c r="G941" s="17">
        <v>2.2904648444313955</v>
      </c>
      <c r="H941" s="17">
        <v>0.22896491483989451</v>
      </c>
      <c r="I941" s="17">
        <v>8.1499428214361333E-2</v>
      </c>
      <c r="J941" s="17">
        <v>18.627860583255352</v>
      </c>
      <c r="K941" s="17">
        <v>0.31046434305425596</v>
      </c>
      <c r="L941" s="17">
        <v>-1.0000000000000009</v>
      </c>
      <c r="M941" s="17">
        <v>-1.0000000000000009</v>
      </c>
      <c r="N941" s="17">
        <v>6.2092868610851157</v>
      </c>
      <c r="O941" s="17">
        <v>25.881696097539752</v>
      </c>
      <c r="P941" s="17">
        <v>-5.9289883141017415E-2</v>
      </c>
      <c r="Q941" s="17">
        <v>1.4318309160771343</v>
      </c>
      <c r="R941" s="17">
        <v>0.3701537264867687</v>
      </c>
      <c r="S941" s="17">
        <v>0.33333333333333348</v>
      </c>
      <c r="T941" s="17">
        <v>0.33333333333333348</v>
      </c>
      <c r="U941" s="17">
        <v>0.35239355914803711</v>
      </c>
      <c r="V941" s="17">
        <v>0.16936829121369817</v>
      </c>
      <c r="W941" s="17">
        <v>35.118566958965872</v>
      </c>
      <c r="X941" s="17">
        <v>2.7819863074867479</v>
      </c>
      <c r="Y941" s="17">
        <v>-1.0000000000000009</v>
      </c>
      <c r="Z941" s="17">
        <v>-1.0000000000000009</v>
      </c>
      <c r="AA941" s="17">
        <v>85.491120307285726</v>
      </c>
      <c r="AB941" s="17">
        <v>0.3906042889670498</v>
      </c>
      <c r="AC941" s="17">
        <v>0.38398696581634761</v>
      </c>
      <c r="AD941" s="17">
        <v>0.22545673765326363</v>
      </c>
      <c r="AE941" s="17">
        <v>50.002399621833042</v>
      </c>
      <c r="AF941" s="17">
        <v>0.89473684210526316</v>
      </c>
      <c r="AG941" s="17">
        <v>-1.0000000000000009</v>
      </c>
      <c r="AH941" s="17">
        <v>-1.0000000000000009</v>
      </c>
      <c r="AI941" s="17">
        <v>8.0899261675034362E-2</v>
      </c>
      <c r="AJ941" s="17">
        <v>0.16936829121369817</v>
      </c>
      <c r="AK941" s="17">
        <v>-1.8314092989210079E-2</v>
      </c>
      <c r="AL941" s="17">
        <v>-3.8859104095419331E-2</v>
      </c>
      <c r="AM941" s="17">
        <v>-4.4346674069031866E-2</v>
      </c>
      <c r="AN941" s="17">
        <v>4.2292822653277856E-2</v>
      </c>
      <c r="AO941" s="17">
        <v>-1.2002373166718472</v>
      </c>
      <c r="AP941" s="17">
        <v>0.86302504585484996</v>
      </c>
      <c r="AQ941" s="17">
        <v>53.74642754222122</v>
      </c>
      <c r="AR941" s="17">
        <v>1.1884285170284026</v>
      </c>
      <c r="AS941" s="17">
        <v>3.0924506505410054</v>
      </c>
      <c r="AT941" s="17">
        <v>-1.0000000000000009</v>
      </c>
      <c r="AU941" s="17">
        <v>-1.0000000000000009</v>
      </c>
      <c r="AV941" s="17">
        <v>2.6606185709181638</v>
      </c>
      <c r="AW941" s="17">
        <v>112.2358414506803</v>
      </c>
      <c r="AX941" s="17">
        <v>130.79065580555081</v>
      </c>
      <c r="AY941" s="17">
        <v>0.12946371507655463</v>
      </c>
      <c r="AZ941" s="17">
        <v>23.229114067068881</v>
      </c>
      <c r="BA941" s="22">
        <v>1560.7684816526187</v>
      </c>
      <c r="CU941" t="e">
        <v>#N/A</v>
      </c>
      <c r="CV941" t="e">
        <v>#N/A</v>
      </c>
    </row>
    <row r="942" spans="1:100" x14ac:dyDescent="0.25">
      <c r="A942">
        <v>2620</v>
      </c>
      <c r="B942" t="s">
        <v>1347</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1348</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1425.0855399446586</v>
      </c>
      <c r="CU943" t="e">
        <v>#N/A</v>
      </c>
      <c r="CV943" t="e">
        <v>#N/A</v>
      </c>
    </row>
    <row r="944" spans="1:100" x14ac:dyDescent="0.25">
      <c r="A944">
        <v>2630</v>
      </c>
      <c r="B944" t="s">
        <v>1349</v>
      </c>
      <c r="C944" s="22">
        <v>3</v>
      </c>
      <c r="D944" s="17">
        <v>3.4998077102676168</v>
      </c>
      <c r="E944" s="17">
        <v>6.4711811966796012E-2</v>
      </c>
      <c r="F944" s="17">
        <v>-1.1633904466977847</v>
      </c>
      <c r="G944" s="17">
        <v>-1.1714126348627811</v>
      </c>
      <c r="H944" s="17">
        <v>0.10018358896660012</v>
      </c>
      <c r="I944" s="17">
        <v>0</v>
      </c>
      <c r="J944" s="17">
        <v>6.011015337996005</v>
      </c>
      <c r="K944" s="17">
        <v>0.10018358896660012</v>
      </c>
      <c r="L944" s="17">
        <v>-0.99999999999999878</v>
      </c>
      <c r="M944" s="17">
        <v>-0.99999999999999878</v>
      </c>
      <c r="N944" s="17">
        <v>2.0036717793320014</v>
      </c>
      <c r="O944" s="17">
        <v>8.3394104134008291</v>
      </c>
      <c r="P944" s="17">
        <v>-1.1040163750535437</v>
      </c>
      <c r="Q944" s="17">
        <v>-8.1396743865573384E-2</v>
      </c>
      <c r="R944" s="17">
        <v>-0.11372534156383313</v>
      </c>
      <c r="S944" s="17">
        <v>0.3333333333333332</v>
      </c>
      <c r="T944" s="17">
        <v>0.34121718971487014</v>
      </c>
      <c r="U944" s="17">
        <v>0.45749405667939891</v>
      </c>
      <c r="V944" s="17">
        <v>9.5235166275514389E-3</v>
      </c>
      <c r="W944" s="17">
        <v>41.655380295542116</v>
      </c>
      <c r="X944" s="17">
        <v>2.4693681169460429</v>
      </c>
      <c r="Y944" s="17">
        <v>-0.99999999999999878</v>
      </c>
      <c r="Z944" s="17">
        <v>-0.99999999999999878</v>
      </c>
      <c r="AA944" s="17">
        <v>75.031633265984823</v>
      </c>
      <c r="AB944" s="17">
        <v>5.3351708443395825E-2</v>
      </c>
      <c r="AC944" s="17">
        <v>0.33995064594146535</v>
      </c>
      <c r="AD944" s="17">
        <v>0.27649721185526976</v>
      </c>
      <c r="AE944" s="17">
        <v>33.489978312006542</v>
      </c>
      <c r="AF944" s="17">
        <v>0.83333333333333337</v>
      </c>
      <c r="AG944" s="17">
        <v>-0.99999999999999878</v>
      </c>
      <c r="AH944" s="17">
        <v>-0.99999999999999878</v>
      </c>
      <c r="AI944" s="17">
        <v>-8.2740463310747511E-3</v>
      </c>
      <c r="AJ944" s="17">
        <v>9.5235166275514389E-3</v>
      </c>
      <c r="AK944" s="17">
        <v>0.15410324008117729</v>
      </c>
      <c r="AL944" s="17">
        <v>0.19352484403107051</v>
      </c>
      <c r="AM944" s="17">
        <v>0.14191104479824257</v>
      </c>
      <c r="AN944" s="17">
        <v>0.2698897854053548</v>
      </c>
      <c r="AO944" s="17">
        <v>4.3182923203619543</v>
      </c>
      <c r="AP944" s="17">
        <v>7.7148688552892253</v>
      </c>
      <c r="AQ944" s="17">
        <v>47.666395633538102</v>
      </c>
      <c r="AR944" s="17">
        <v>1.1415680963551533</v>
      </c>
      <c r="AS944" s="17">
        <v>2.5695517059126427</v>
      </c>
      <c r="AT944" s="17">
        <v>-0.99999999999999878</v>
      </c>
      <c r="AU944" s="17">
        <v>-0.99999999999999878</v>
      </c>
      <c r="AV944" s="17">
        <v>-1.2851379764266142</v>
      </c>
      <c r="AW944" s="17">
        <v>91.085912534674918</v>
      </c>
      <c r="AX944" s="17">
        <v>91.872783270808583</v>
      </c>
      <c r="AY944" s="17">
        <v>0.15843066295742836</v>
      </c>
      <c r="AZ944" s="17">
        <v>-12.021113092377055</v>
      </c>
      <c r="BA944" s="22">
        <v>1541.0906641500098</v>
      </c>
      <c r="CU944" t="e">
        <v>#N/A</v>
      </c>
      <c r="CV944" t="e">
        <v>#N/A</v>
      </c>
    </row>
    <row r="945" spans="1:100" x14ac:dyDescent="0.25">
      <c r="A945">
        <v>2632</v>
      </c>
      <c r="B945" t="s">
        <v>1350</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1499.1359772185447</v>
      </c>
      <c r="CU945" t="e">
        <v>#N/A</v>
      </c>
      <c r="CV945" t="e">
        <v>#N/A</v>
      </c>
    </row>
    <row r="946" spans="1:100" x14ac:dyDescent="0.25">
      <c r="A946">
        <v>2634</v>
      </c>
      <c r="B946" t="s">
        <v>1351</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1352</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1419.8884918445031</v>
      </c>
      <c r="CU947" t="e">
        <v>#N/A</v>
      </c>
      <c r="CV947" t="e">
        <v>#N/A</v>
      </c>
    </row>
    <row r="948" spans="1:100" x14ac:dyDescent="0.25">
      <c r="A948">
        <v>2637</v>
      </c>
      <c r="B948" t="s">
        <v>1353</v>
      </c>
      <c r="C948" s="22">
        <v>3</v>
      </c>
      <c r="D948" s="17">
        <v>4.4388873398835704</v>
      </c>
      <c r="E948" s="17">
        <v>-9.2434245581854202E-2</v>
      </c>
      <c r="F948" s="17">
        <v>-0.3228378667726528</v>
      </c>
      <c r="G948" s="17">
        <v>-0.34903891330037218</v>
      </c>
      <c r="H948" s="17">
        <v>0.41953267280945522</v>
      </c>
      <c r="I948" s="17">
        <v>-1.615700711670694E-2</v>
      </c>
      <c r="J948" s="17">
        <v>24.202539941564893</v>
      </c>
      <c r="K948" s="17">
        <v>0.40337566569274824</v>
      </c>
      <c r="L948" s="17">
        <v>-0.999999999999999</v>
      </c>
      <c r="M948" s="17">
        <v>-0.999999999999999</v>
      </c>
      <c r="N948" s="17">
        <v>8.0675133138549597</v>
      </c>
      <c r="O948" s="17">
        <v>28.292388368148096</v>
      </c>
      <c r="P948" s="17">
        <v>0.16292177943420841</v>
      </c>
      <c r="Q948" s="17">
        <v>4.8845831612341755</v>
      </c>
      <c r="R948" s="17">
        <v>1.4542957449865164</v>
      </c>
      <c r="S948" s="17">
        <v>0.33333333333333331</v>
      </c>
      <c r="T948" s="17">
        <v>0.33484797548216944</v>
      </c>
      <c r="U948" s="17">
        <v>0.36052970770868792</v>
      </c>
      <c r="V948" s="17">
        <v>0.12515969199590082</v>
      </c>
      <c r="W948" s="17">
        <v>30.019801713093724</v>
      </c>
      <c r="X948" s="17">
        <v>2.4578826259329092</v>
      </c>
      <c r="Y948" s="17">
        <v>-0.999999999999999</v>
      </c>
      <c r="Z948" s="17">
        <v>-0.999999999999999</v>
      </c>
      <c r="AA948" s="17">
        <v>57.613997877023088</v>
      </c>
      <c r="AB948" s="17">
        <v>-5.0924394663883731E-2</v>
      </c>
      <c r="AC948" s="17">
        <v>0.27761124403463111</v>
      </c>
      <c r="AD948" s="17">
        <v>0.29611115900810991</v>
      </c>
      <c r="AE948" s="17">
        <v>26.139900418942844</v>
      </c>
      <c r="AF948" s="17">
        <v>0.81818181818181823</v>
      </c>
      <c r="AG948" s="17">
        <v>-0.999999999999999</v>
      </c>
      <c r="AH948" s="17">
        <v>-0.999999999999999</v>
      </c>
      <c r="AI948" s="17">
        <v>4.084431387597455E-2</v>
      </c>
      <c r="AJ948" s="17">
        <v>0.12515969199590082</v>
      </c>
      <c r="AK948" s="17">
        <v>0.13198069105994351</v>
      </c>
      <c r="AL948" s="17">
        <v>-3.4398121206745944E-2</v>
      </c>
      <c r="AM948" s="17">
        <v>0.11107932364519145</v>
      </c>
      <c r="AN948" s="17">
        <v>0.50446830624338967</v>
      </c>
      <c r="AO948" s="17">
        <v>3.4368865464295015</v>
      </c>
      <c r="AP948" s="17">
        <v>12.439717050051005</v>
      </c>
      <c r="AQ948" s="17">
        <v>54.222341654658628</v>
      </c>
      <c r="AR948" s="17">
        <v>1.153870708520091</v>
      </c>
      <c r="AS948" s="17">
        <v>2.8612582916256568</v>
      </c>
      <c r="AT948" s="17">
        <v>-0.999999999999999</v>
      </c>
      <c r="AU948" s="17">
        <v>-0.999999999999999</v>
      </c>
      <c r="AV948" s="17">
        <v>1.1052568316861455</v>
      </c>
      <c r="AW948" s="17">
        <v>98.346103295222235</v>
      </c>
      <c r="AX948" s="17">
        <v>111.67895877233181</v>
      </c>
      <c r="AY948" s="17">
        <v>0.18957461970313297</v>
      </c>
      <c r="AZ948" s="17">
        <v>12.912437031777852</v>
      </c>
      <c r="BA948" s="22">
        <v>1575.3447403137477</v>
      </c>
      <c r="CU948" t="e">
        <v>#N/A</v>
      </c>
      <c r="CV948" t="e">
        <v>#N/A</v>
      </c>
    </row>
    <row r="949" spans="1:100" x14ac:dyDescent="0.25">
      <c r="A949">
        <v>2638</v>
      </c>
      <c r="B949" t="s">
        <v>1354</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1498.6957008364959</v>
      </c>
      <c r="CU949" t="e">
        <v>#N/A</v>
      </c>
      <c r="CV949" t="e">
        <v>#N/A</v>
      </c>
    </row>
    <row r="950" spans="1:100" x14ac:dyDescent="0.25">
      <c r="A950">
        <v>2640</v>
      </c>
      <c r="B950" t="s">
        <v>1355</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1468.9452326992955</v>
      </c>
      <c r="CU950" t="e">
        <v>#N/A</v>
      </c>
      <c r="CV950" t="e">
        <v>#N/A</v>
      </c>
    </row>
    <row r="951" spans="1:100" x14ac:dyDescent="0.25">
      <c r="A951">
        <v>2641</v>
      </c>
      <c r="B951" t="s">
        <v>1356</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1534.8361401370153</v>
      </c>
      <c r="CU951" t="e">
        <v>#N/A</v>
      </c>
      <c r="CV951" t="e">
        <v>#N/A</v>
      </c>
    </row>
    <row r="952" spans="1:100" x14ac:dyDescent="0.25">
      <c r="A952">
        <v>2642</v>
      </c>
      <c r="B952" t="s">
        <v>1357</v>
      </c>
      <c r="C952" s="22">
        <v>3</v>
      </c>
      <c r="D952" s="17">
        <v>4.91383075997972</v>
      </c>
      <c r="E952" s="17">
        <v>0</v>
      </c>
      <c r="F952" s="17">
        <v>0.26956614516841326</v>
      </c>
      <c r="G952" s="17">
        <v>0.26956614516841326</v>
      </c>
      <c r="H952" s="17">
        <v>0.43512158878083035</v>
      </c>
      <c r="I952" s="17">
        <v>1.8257921574072421E-2</v>
      </c>
      <c r="J952" s="17">
        <v>27.202770621294171</v>
      </c>
      <c r="K952" s="17">
        <v>0.45337951035490281</v>
      </c>
      <c r="L952" s="17">
        <v>-0.99999999999999978</v>
      </c>
      <c r="M952" s="17">
        <v>-0.99999999999999978</v>
      </c>
      <c r="N952" s="17">
        <v>9.0675902070980516</v>
      </c>
      <c r="O952" s="17">
        <v>32.386167526442343</v>
      </c>
      <c r="P952" s="17">
        <v>-3.0836417171404857E-2</v>
      </c>
      <c r="Q952" s="17">
        <v>-4.854642334482782</v>
      </c>
      <c r="R952" s="17">
        <v>-1.7575051801153798</v>
      </c>
      <c r="S952" s="17">
        <v>0.33333333333333276</v>
      </c>
      <c r="T952" s="17">
        <v>0.33333333333333276</v>
      </c>
      <c r="U952" s="17">
        <v>0.40195627459433997</v>
      </c>
      <c r="V952" s="17">
        <v>0.59547439554897419</v>
      </c>
      <c r="W952" s="17">
        <v>48.42871305820308</v>
      </c>
      <c r="X952" s="17">
        <v>5.3939586279829719</v>
      </c>
      <c r="Y952" s="17">
        <v>-0.99999999999999978</v>
      </c>
      <c r="Z952" s="17">
        <v>-0.99999999999999978</v>
      </c>
      <c r="AA952" s="17">
        <v>87.691710773149694</v>
      </c>
      <c r="AB952" s="17">
        <v>0.54713538799466954</v>
      </c>
      <c r="AC952" s="17">
        <v>8.3045927628126487E-2</v>
      </c>
      <c r="AD952" s="17">
        <v>0.19022874227844389</v>
      </c>
      <c r="AE952" s="17">
        <v>41.020502895062037</v>
      </c>
      <c r="AF952" s="17">
        <v>0.66666666666666663</v>
      </c>
      <c r="AG952" s="17">
        <v>-0.99999999999999978</v>
      </c>
      <c r="AH952" s="17">
        <v>-0.99999999999999978</v>
      </c>
      <c r="AI952" s="17">
        <v>1.9303911285171407E-2</v>
      </c>
      <c r="AJ952" s="17">
        <v>0.59547439554897419</v>
      </c>
      <c r="AK952" s="17">
        <v>-8.1669252189763009E-2</v>
      </c>
      <c r="AL952" s="17">
        <v>-6.1120808261952007E-2</v>
      </c>
      <c r="AM952" s="17">
        <v>-8.937544221078321E-2</v>
      </c>
      <c r="AN952" s="17">
        <v>-0.1207279479970363</v>
      </c>
      <c r="AO952" s="17">
        <v>-2.6427323162183951</v>
      </c>
      <c r="AP952" s="17">
        <v>-3.3238027412356685</v>
      </c>
      <c r="AQ952" s="17">
        <v>75.631483679497236</v>
      </c>
      <c r="AR952" s="17">
        <v>1.6640973368099798</v>
      </c>
      <c r="AS952" s="17">
        <v>5.8473381383378751</v>
      </c>
      <c r="AT952" s="17">
        <v>-0.99999999999999978</v>
      </c>
      <c r="AU952" s="17">
        <v>-0.99999999999999978</v>
      </c>
      <c r="AV952" s="17">
        <v>-1.4879390349469661</v>
      </c>
      <c r="AW952" s="17">
        <v>116.75407555835639</v>
      </c>
      <c r="AX952" s="17">
        <v>176.68759333895716</v>
      </c>
      <c r="AY952" s="17">
        <v>0.31718894719526153</v>
      </c>
      <c r="AZ952" s="17">
        <v>29.578848094413608</v>
      </c>
      <c r="BA952" s="22">
        <v>1557.774628729552</v>
      </c>
      <c r="CU952" t="e">
        <v>#N/A</v>
      </c>
      <c r="CV952" t="e">
        <v>#N/A</v>
      </c>
    </row>
    <row r="953" spans="1:100" x14ac:dyDescent="0.25">
      <c r="A953">
        <v>2643</v>
      </c>
      <c r="B953" t="s">
        <v>1358</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1359</v>
      </c>
      <c r="C954" s="22">
        <v>3</v>
      </c>
      <c r="D954" s="17">
        <v>-0.15361683515960436</v>
      </c>
      <c r="E954" s="17">
        <v>0</v>
      </c>
      <c r="F954" s="17">
        <v>0.39440774222113173</v>
      </c>
      <c r="G954" s="17">
        <v>0.39440774222113173</v>
      </c>
      <c r="H954" s="17">
        <v>0.17558688743507628</v>
      </c>
      <c r="I954" s="17">
        <v>0</v>
      </c>
      <c r="J954" s="17">
        <v>10.535213246104574</v>
      </c>
      <c r="K954" s="17">
        <v>0.17558688743507628</v>
      </c>
      <c r="L954" s="17">
        <v>-1.0000000000000007</v>
      </c>
      <c r="M954" s="17">
        <v>-1.0000000000000007</v>
      </c>
      <c r="N954" s="17">
        <v>3.5117377487015253</v>
      </c>
      <c r="O954" s="17">
        <v>10.776004153166104</v>
      </c>
      <c r="P954" s="17">
        <v>-1.9879036542696944</v>
      </c>
      <c r="Q954" s="17">
        <v>3.5377770565349738</v>
      </c>
      <c r="R954" s="17">
        <v>0.92004011311594647</v>
      </c>
      <c r="S954" s="17">
        <v>0.33333333333333393</v>
      </c>
      <c r="T954" s="17">
        <v>0.35591059483988646</v>
      </c>
      <c r="U954" s="17">
        <v>-3.5808748796250484E-2</v>
      </c>
      <c r="V954" s="17">
        <v>-8.5154000872375138E-2</v>
      </c>
      <c r="W954" s="17">
        <v>15.707771642780731</v>
      </c>
      <c r="X954" s="17">
        <v>-0.10175755584780097</v>
      </c>
      <c r="Y954" s="17">
        <v>-1.0000000000000007</v>
      </c>
      <c r="Z954" s="17">
        <v>-1.0000000000000007</v>
      </c>
      <c r="AA954" s="17">
        <v>37.026611847915639</v>
      </c>
      <c r="AB954" s="17">
        <v>-6.8729393041781064E-2</v>
      </c>
      <c r="AC954" s="17">
        <v>0.2266385878052658</v>
      </c>
      <c r="AD954" s="17">
        <v>0.25006680707689455</v>
      </c>
      <c r="AE954" s="17">
        <v>20.398800092018973</v>
      </c>
      <c r="AF954" s="17">
        <v>0.36363636363636365</v>
      </c>
      <c r="AG954" s="17">
        <v>-1.0000000000000007</v>
      </c>
      <c r="AH954" s="17">
        <v>-1.0000000000000007</v>
      </c>
      <c r="AI954" s="17">
        <v>6.1123954243464056E-2</v>
      </c>
      <c r="AJ954" s="17">
        <v>-8.5154000872375138E-2</v>
      </c>
      <c r="AK954" s="17">
        <v>7.3460374463363884E-2</v>
      </c>
      <c r="AL954" s="17">
        <v>-2.5536571790229289E-2</v>
      </c>
      <c r="AM954" s="17">
        <v>0.10281388243790321</v>
      </c>
      <c r="AN954" s="17">
        <v>0.35483606770995579</v>
      </c>
      <c r="AO954" s="17">
        <v>2.9376489332643994</v>
      </c>
      <c r="AP954" s="17">
        <v>8.7432188337977461</v>
      </c>
      <c r="AQ954" s="17">
        <v>26.242984888885303</v>
      </c>
      <c r="AR954" s="17">
        <v>0.56828117850459459</v>
      </c>
      <c r="AS954" s="17">
        <v>7.3829331587275504E-2</v>
      </c>
      <c r="AT954" s="17">
        <v>-1.0000000000000007</v>
      </c>
      <c r="AU954" s="17">
        <v>-1.0000000000000007</v>
      </c>
      <c r="AV954" s="17">
        <v>1.3144478553370775</v>
      </c>
      <c r="AW954" s="17">
        <v>56.545834834879493</v>
      </c>
      <c r="AX954" s="17">
        <v>49.252913832511254</v>
      </c>
      <c r="AY954" s="17">
        <v>9.6747307778355968E-2</v>
      </c>
      <c r="AZ954" s="17">
        <v>-23.007319326661467</v>
      </c>
      <c r="BA954" s="22">
        <v>1337.6864070540173</v>
      </c>
      <c r="CU954" t="e">
        <v>#N/A</v>
      </c>
      <c r="CV954" t="e">
        <v>#N/A</v>
      </c>
    </row>
    <row r="955" spans="1:100" x14ac:dyDescent="0.25">
      <c r="A955">
        <v>2648</v>
      </c>
      <c r="B955" t="s">
        <v>1360</v>
      </c>
      <c r="C955" s="22">
        <v>3</v>
      </c>
      <c r="D955" s="17">
        <v>4.0902489431835383</v>
      </c>
      <c r="E955" s="17">
        <v>-0.12244817809642849</v>
      </c>
      <c r="F955" s="17">
        <v>1.3079690971743223</v>
      </c>
      <c r="G955" s="17">
        <v>1.2764179043055051</v>
      </c>
      <c r="H955" s="17">
        <v>1.0484448746427733E-2</v>
      </c>
      <c r="I955" s="17">
        <v>0</v>
      </c>
      <c r="J955" s="17">
        <v>0.6290669247856675</v>
      </c>
      <c r="K955" s="17">
        <v>1.0484448746427733E-2</v>
      </c>
      <c r="L955" s="17">
        <v>-1</v>
      </c>
      <c r="M955" s="17">
        <v>-1</v>
      </c>
      <c r="N955" s="17">
        <v>0.20968897492855454</v>
      </c>
      <c r="O955" s="17">
        <v>5.9957337722747024</v>
      </c>
      <c r="P955" s="17">
        <v>-0.17188978197775873</v>
      </c>
      <c r="Q955" s="17">
        <v>108.32161808041275</v>
      </c>
      <c r="R955" s="17">
        <v>35.880166488819214</v>
      </c>
      <c r="S955" s="17">
        <v>0.33333333333333354</v>
      </c>
      <c r="T955" s="17">
        <v>0.33333333333333354</v>
      </c>
      <c r="U955" s="17">
        <v>0.23505823124430067</v>
      </c>
      <c r="V955" s="17">
        <v>-0.24965909024852231</v>
      </c>
      <c r="W955" s="17">
        <v>25.663254356640699</v>
      </c>
      <c r="X955" s="17">
        <v>9.8460601406307066E-2</v>
      </c>
      <c r="Y955" s="17">
        <v>-1</v>
      </c>
      <c r="Z955" s="17">
        <v>-1</v>
      </c>
      <c r="AA955" s="17">
        <v>74.967866206458183</v>
      </c>
      <c r="AB955" s="17">
        <v>6.6712282179287536E-3</v>
      </c>
      <c r="AC955" s="17">
        <v>0.1620255533861816</v>
      </c>
      <c r="AD955" s="17">
        <v>9.979212561585421E-2</v>
      </c>
      <c r="AE955" s="17">
        <v>13.424445360998234</v>
      </c>
      <c r="AF955" s="17">
        <v>0.5</v>
      </c>
      <c r="AG955" s="17">
        <v>-1</v>
      </c>
      <c r="AH955" s="17">
        <v>-1</v>
      </c>
      <c r="AI955" s="17">
        <v>0.75101948717035527</v>
      </c>
      <c r="AJ955" s="17">
        <v>-0.24965909024852231</v>
      </c>
      <c r="AK955" s="17">
        <v>7.7844192444853924E-2</v>
      </c>
      <c r="AL955" s="17">
        <v>-2.1923084900887291E-2</v>
      </c>
      <c r="AM955" s="17">
        <v>0.2081425415663421</v>
      </c>
      <c r="AN955" s="17">
        <v>-0.13792031048523343</v>
      </c>
      <c r="AO955" s="17">
        <v>5.5927845013828197</v>
      </c>
      <c r="AP955" s="17">
        <v>-3.5576231866352734</v>
      </c>
      <c r="AQ955" s="17">
        <v>26.292321281426347</v>
      </c>
      <c r="AR955" s="17">
        <v>0.65206580766244493</v>
      </c>
      <c r="AS955" s="17">
        <v>0.10894505015273533</v>
      </c>
      <c r="AT955" s="17">
        <v>-1</v>
      </c>
      <c r="AU955" s="17">
        <v>-1</v>
      </c>
      <c r="AV955" s="17">
        <v>37.156584393124724</v>
      </c>
      <c r="AW955" s="17">
        <v>77.405976792097562</v>
      </c>
      <c r="AX955" s="17">
        <v>67.460457510652446</v>
      </c>
      <c r="AY955" s="17">
        <v>0.20275797797251</v>
      </c>
      <c r="AZ955" s="17">
        <v>-18.057877079465371</v>
      </c>
      <c r="BA955" s="22">
        <v>1478.0276564809665</v>
      </c>
      <c r="CU955" t="e">
        <v>#N/A</v>
      </c>
      <c r="CV955" t="e">
        <v>#N/A</v>
      </c>
    </row>
    <row r="956" spans="1:100" x14ac:dyDescent="0.25">
      <c r="A956">
        <v>2654</v>
      </c>
      <c r="B956" t="s">
        <v>1361</v>
      </c>
      <c r="C956" s="22">
        <v>3</v>
      </c>
      <c r="D956" s="17">
        <v>1.458142244985567</v>
      </c>
      <c r="E956" s="17">
        <v>0</v>
      </c>
      <c r="F956" s="17">
        <v>-4.8911002589935443E-2</v>
      </c>
      <c r="G956" s="17">
        <v>-4.8911002589935443E-2</v>
      </c>
      <c r="H956" s="17">
        <v>-5.6343799208426679E-2</v>
      </c>
      <c r="I956" s="17">
        <v>0</v>
      </c>
      <c r="J956" s="17">
        <v>-3.380627952505594</v>
      </c>
      <c r="K956" s="17">
        <v>-5.6343799208426679E-2</v>
      </c>
      <c r="L956" s="17">
        <v>-0.99999999999999789</v>
      </c>
      <c r="M956" s="17">
        <v>-0.99999999999999789</v>
      </c>
      <c r="N956" s="17">
        <v>-1.1268759841685321</v>
      </c>
      <c r="O956" s="17">
        <v>-1.9713967101099694</v>
      </c>
      <c r="P956" s="17">
        <v>-1.1467128856047035</v>
      </c>
      <c r="Q956" s="17">
        <v>-2.9432206092231241</v>
      </c>
      <c r="R956" s="17">
        <v>-0.90749938794065887</v>
      </c>
      <c r="S956" s="17">
        <v>0.35380716163738923</v>
      </c>
      <c r="T956" s="17">
        <v>0.35003786898862965</v>
      </c>
      <c r="U956" s="17">
        <v>-9.3052648687408951E-2</v>
      </c>
      <c r="V956" s="17">
        <v>-3.2227184133947151E-2</v>
      </c>
      <c r="W956" s="17">
        <v>25.396359880523566</v>
      </c>
      <c r="X956" s="17">
        <v>0.21131966593642337</v>
      </c>
      <c r="Y956" s="17">
        <v>-0.99999999999999789</v>
      </c>
      <c r="Z956" s="17">
        <v>-0.99999999999999789</v>
      </c>
      <c r="AA956" s="17">
        <v>53.063351322269327</v>
      </c>
      <c r="AB956" s="17">
        <v>0.22750236538396587</v>
      </c>
      <c r="AC956" s="17">
        <v>0.37075126667991898</v>
      </c>
      <c r="AD956" s="17">
        <v>-2.6763815470156438E-2</v>
      </c>
      <c r="AE956" s="17">
        <v>28.574490829686404</v>
      </c>
      <c r="AF956" s="17">
        <v>0.25</v>
      </c>
      <c r="AG956" s="17">
        <v>-0.99999999999999789</v>
      </c>
      <c r="AH956" s="17">
        <v>-0.99999999999999789</v>
      </c>
      <c r="AI956" s="17">
        <v>0</v>
      </c>
      <c r="AJ956" s="17">
        <v>-3.2227184133947151E-2</v>
      </c>
      <c r="AK956" s="17">
        <v>-7.5067610461561213E-2</v>
      </c>
      <c r="AL956" s="17">
        <v>0.47521192238885751</v>
      </c>
      <c r="AM956" s="17">
        <v>0.50231138892397642</v>
      </c>
      <c r="AN956" s="17">
        <v>0.1562228268331522</v>
      </c>
      <c r="AO956" s="17">
        <v>12.182446670791608</v>
      </c>
      <c r="AP956" s="17">
        <v>6.281630282773091</v>
      </c>
      <c r="AQ956" s="17">
        <v>22.015731928017971</v>
      </c>
      <c r="AR956" s="17">
        <v>0.57856519780466265</v>
      </c>
      <c r="AS956" s="17">
        <v>0.1549758667279969</v>
      </c>
      <c r="AT956" s="17">
        <v>-0.99999999999999789</v>
      </c>
      <c r="AU956" s="17">
        <v>-0.99999999999999789</v>
      </c>
      <c r="AV956" s="17">
        <v>-0.95641039053059451</v>
      </c>
      <c r="AW956" s="17">
        <v>57.373584894932442</v>
      </c>
      <c r="AX956" s="17">
        <v>54.150866481537761</v>
      </c>
      <c r="AY956" s="17">
        <v>-4.2117106345941624E-2</v>
      </c>
      <c r="AZ956" s="17">
        <v>-38.290393964368434</v>
      </c>
      <c r="BA956" s="22">
        <v>1372.3272673451165</v>
      </c>
      <c r="CU956" t="e">
        <v>#N/A</v>
      </c>
      <c r="CV956" t="e">
        <v>#N/A</v>
      </c>
    </row>
    <row r="957" spans="1:100" x14ac:dyDescent="0.25">
      <c r="A957">
        <v>2655</v>
      </c>
      <c r="B957" t="s">
        <v>1362</v>
      </c>
      <c r="C957" s="22">
        <v>3</v>
      </c>
      <c r="D957" s="17">
        <v>5.4640950584748058</v>
      </c>
      <c r="E957" s="17">
        <v>0</v>
      </c>
      <c r="F957" s="17">
        <v>9.1137391440355542E-2</v>
      </c>
      <c r="G957" s="17">
        <v>9.1137391440355542E-2</v>
      </c>
      <c r="H957" s="17">
        <v>0.31787342550838577</v>
      </c>
      <c r="I957" s="17">
        <v>-1.2053128555028481E-2</v>
      </c>
      <c r="J957" s="17">
        <v>18.349217817201449</v>
      </c>
      <c r="K957" s="17">
        <v>0.30582029695335727</v>
      </c>
      <c r="L957" s="17">
        <v>-0.999999999999999</v>
      </c>
      <c r="M957" s="17">
        <v>-0.999999999999999</v>
      </c>
      <c r="N957" s="17">
        <v>6.1164059390671461</v>
      </c>
      <c r="O957" s="17">
        <v>23.904450267116623</v>
      </c>
      <c r="P957" s="17">
        <v>1.2871575188087089E-2</v>
      </c>
      <c r="Q957" s="17">
        <v>-4.550938937851627</v>
      </c>
      <c r="R957" s="17">
        <v>-1.4841753935511279</v>
      </c>
      <c r="S957" s="17">
        <v>0.33333333333333254</v>
      </c>
      <c r="T957" s="17">
        <v>0.33333333333333254</v>
      </c>
      <c r="U957" s="17">
        <v>0.28628423455963653</v>
      </c>
      <c r="V957" s="17">
        <v>6.8842747009711675E-3</v>
      </c>
      <c r="W957" s="17">
        <v>26.160595158956646</v>
      </c>
      <c r="X957" s="17">
        <v>1.5472889561576813</v>
      </c>
      <c r="Y957" s="17">
        <v>-0.999999999999999</v>
      </c>
      <c r="Z957" s="17">
        <v>-0.999999999999999</v>
      </c>
      <c r="AA957" s="17">
        <v>83.528082507726239</v>
      </c>
      <c r="AB957" s="17">
        <v>0.51211397640367096</v>
      </c>
      <c r="AC957" s="17">
        <v>0.30838612226351408</v>
      </c>
      <c r="AD957" s="17">
        <v>0.35653315617922798</v>
      </c>
      <c r="AE957" s="17">
        <v>58.851662742320691</v>
      </c>
      <c r="AF957" s="17">
        <v>1</v>
      </c>
      <c r="AG957" s="17">
        <v>-0.999999999999999</v>
      </c>
      <c r="AH957" s="17">
        <v>-0.999999999999999</v>
      </c>
      <c r="AI957" s="17">
        <v>2.5380401944398664E-2</v>
      </c>
      <c r="AJ957" s="17">
        <v>6.8842747009711675E-3</v>
      </c>
      <c r="AK957" s="17">
        <v>-1.164082008281728E-3</v>
      </c>
      <c r="AL957" s="17">
        <v>2.3597577269823363E-2</v>
      </c>
      <c r="AM957" s="17">
        <v>2.9521687611754256E-2</v>
      </c>
      <c r="AN957" s="17">
        <v>-1.0412898159915002E-2</v>
      </c>
      <c r="AO957" s="17">
        <v>0.73222178025244855</v>
      </c>
      <c r="AP957" s="17">
        <v>-0.14233456764875635</v>
      </c>
      <c r="AQ957" s="17">
        <v>44.509812976158102</v>
      </c>
      <c r="AR957" s="17">
        <v>0.95983517592727297</v>
      </c>
      <c r="AS957" s="17">
        <v>1.8531092531110391</v>
      </c>
      <c r="AT957" s="17">
        <v>-0.999999999999999</v>
      </c>
      <c r="AU957" s="17">
        <v>-0.999999999999999</v>
      </c>
      <c r="AV957" s="17">
        <v>-1.3930380021107704</v>
      </c>
      <c r="AW957" s="17">
        <v>107.290198207194</v>
      </c>
      <c r="AX957" s="17">
        <v>108.48623371617907</v>
      </c>
      <c r="AY957" s="17">
        <v>0.357401664288927</v>
      </c>
      <c r="AZ957" s="17">
        <v>32.928914432378626</v>
      </c>
      <c r="BA957" s="22">
        <v>1474.6924468266618</v>
      </c>
      <c r="CU957" t="e">
        <v>#N/A</v>
      </c>
      <c r="CV957" t="e">
        <v>#N/A</v>
      </c>
    </row>
    <row r="958" spans="1:100" x14ac:dyDescent="0.25">
      <c r="A958">
        <v>2656</v>
      </c>
      <c r="B958" t="s">
        <v>1363</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1442.8075274104901</v>
      </c>
      <c r="CU958" t="e">
        <v>#N/A</v>
      </c>
      <c r="CV958" t="e">
        <v>#N/A</v>
      </c>
    </row>
    <row r="959" spans="1:100" x14ac:dyDescent="0.25">
      <c r="A959">
        <v>2657</v>
      </c>
      <c r="B959" t="s">
        <v>1364</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1365</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454</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1366</v>
      </c>
      <c r="C962" s="22">
        <v>3</v>
      </c>
      <c r="D962" s="17">
        <v>4.1652018623064535</v>
      </c>
      <c r="E962" s="17">
        <v>0</v>
      </c>
      <c r="F962" s="17">
        <v>-0.58242275233627794</v>
      </c>
      <c r="G962" s="17">
        <v>-0.58242275233627794</v>
      </c>
      <c r="H962" s="17">
        <v>-8.8665425574601275E-2</v>
      </c>
      <c r="I962" s="17">
        <v>0</v>
      </c>
      <c r="J962" s="17">
        <v>-5.3199255344760781</v>
      </c>
      <c r="K962" s="17">
        <v>-8.8665425574601275E-2</v>
      </c>
      <c r="L962" s="17">
        <v>-0.99999999999999922</v>
      </c>
      <c r="M962" s="17">
        <v>-0.99999999999999922</v>
      </c>
      <c r="N962" s="17">
        <v>-1.7733085114920262</v>
      </c>
      <c r="O962" s="17">
        <v>-1.7371464245059036</v>
      </c>
      <c r="P962" s="17">
        <v>14.330210892871989</v>
      </c>
      <c r="Q962" s="17">
        <v>-2.4192262554601633</v>
      </c>
      <c r="R962" s="17">
        <v>0.57421329322308046</v>
      </c>
      <c r="S962" s="17">
        <v>0.33333333333333304</v>
      </c>
      <c r="T962" s="17">
        <v>0.26572802024587366</v>
      </c>
      <c r="U962" s="17">
        <v>0.11700768036207722</v>
      </c>
      <c r="V962" s="17">
        <v>4.798675658233139E-2</v>
      </c>
      <c r="W962" s="17">
        <v>34.108848643928674</v>
      </c>
      <c r="X962" s="17">
        <v>1.377729391597621</v>
      </c>
      <c r="Y962" s="17">
        <v>-0.99999999999999922</v>
      </c>
      <c r="Z962" s="17">
        <v>-0.99999999999999922</v>
      </c>
      <c r="AA962" s="17">
        <v>51.195384542960966</v>
      </c>
      <c r="AB962" s="17">
        <v>0.13279521529765317</v>
      </c>
      <c r="AC962" s="17">
        <v>0.19218666013144869</v>
      </c>
      <c r="AD962" s="17">
        <v>5.2645766870822773E-3</v>
      </c>
      <c r="AE962" s="17">
        <v>16.512322605809217</v>
      </c>
      <c r="AF962" s="17">
        <v>0.375</v>
      </c>
      <c r="AG962" s="17">
        <v>-0.99999999999999922</v>
      </c>
      <c r="AH962" s="17">
        <v>-0.99999999999999922</v>
      </c>
      <c r="AI962" s="17">
        <v>-4.3871106691984671E-2</v>
      </c>
      <c r="AJ962" s="17">
        <v>4.798675658233139E-2</v>
      </c>
      <c r="AK962" s="17">
        <v>-0.1932019893856112</v>
      </c>
      <c r="AL962" s="17">
        <v>0.51568761792162721</v>
      </c>
      <c r="AM962" s="17">
        <v>-4.0773284937632409E-2</v>
      </c>
      <c r="AN962" s="17">
        <v>0.45397339667156789</v>
      </c>
      <c r="AO962" s="17">
        <v>-1.9853420703688656</v>
      </c>
      <c r="AP962" s="17">
        <v>13.927773006397333</v>
      </c>
      <c r="AQ962" s="17">
        <v>28.788923109452593</v>
      </c>
      <c r="AR962" s="17">
        <v>0.76405579052361516</v>
      </c>
      <c r="AS962" s="17">
        <v>1.2890639660230199</v>
      </c>
      <c r="AT962" s="17">
        <v>-0.99999999999999922</v>
      </c>
      <c r="AU962" s="17">
        <v>-0.99999999999999922</v>
      </c>
      <c r="AV962" s="17">
        <v>-8.2094591131976827E-3</v>
      </c>
      <c r="AW962" s="17">
        <v>63.386011124852395</v>
      </c>
      <c r="AX962" s="17">
        <v>67.307264649245838</v>
      </c>
      <c r="AY962" s="17">
        <v>0.29320087976246201</v>
      </c>
      <c r="AZ962" s="17">
        <v>5.6797068269816151</v>
      </c>
      <c r="BA962" s="22">
        <v>1464.7143633593664</v>
      </c>
      <c r="CU962" t="e">
        <v>#N/A</v>
      </c>
      <c r="CV962" t="e">
        <v>#N/A</v>
      </c>
    </row>
    <row r="963" spans="1:100" x14ac:dyDescent="0.25">
      <c r="A963">
        <v>2667</v>
      </c>
      <c r="B963" t="s">
        <v>1367</v>
      </c>
      <c r="C963" s="22">
        <v>3</v>
      </c>
      <c r="D963" s="17">
        <v>2.7125190232473422</v>
      </c>
      <c r="E963" s="17">
        <v>0</v>
      </c>
      <c r="F963" s="17">
        <v>1.8941571824881445</v>
      </c>
      <c r="G963" s="17">
        <v>1.8941571824881445</v>
      </c>
      <c r="H963" s="17">
        <v>0.16854229552075572</v>
      </c>
      <c r="I963" s="17">
        <v>0</v>
      </c>
      <c r="J963" s="17">
        <v>10.112537731245343</v>
      </c>
      <c r="K963" s="17">
        <v>0.16854229552075572</v>
      </c>
      <c r="L963" s="17">
        <v>-1.0000000000000011</v>
      </c>
      <c r="M963" s="17">
        <v>-1.0000000000000011</v>
      </c>
      <c r="N963" s="17">
        <v>3.3708459104151172</v>
      </c>
      <c r="O963" s="17">
        <v>14.719213936980829</v>
      </c>
      <c r="P963" s="17">
        <v>-0.14541041810138164</v>
      </c>
      <c r="Q963" s="17">
        <v>2.2537538055355562</v>
      </c>
      <c r="R963" s="17">
        <v>0.77390713145462442</v>
      </c>
      <c r="S963" s="17">
        <v>0.33605907227673953</v>
      </c>
      <c r="T963" s="17">
        <v>0.32169795368475967</v>
      </c>
      <c r="U963" s="17">
        <v>0.19315204887931015</v>
      </c>
      <c r="V963" s="17">
        <v>-4.8549004005777545E-2</v>
      </c>
      <c r="W963" s="17">
        <v>25.352711012571035</v>
      </c>
      <c r="X963" s="17">
        <v>0.95889352227474478</v>
      </c>
      <c r="Y963" s="17">
        <v>-1.0000000000000011</v>
      </c>
      <c r="Z963" s="17">
        <v>-1.0000000000000011</v>
      </c>
      <c r="AA963" s="17">
        <v>49.431784701560019</v>
      </c>
      <c r="AB963" s="17">
        <v>0.18578460462272062</v>
      </c>
      <c r="AC963" s="17">
        <v>0.12938235335935988</v>
      </c>
      <c r="AD963" s="17">
        <v>0.15093637316860667</v>
      </c>
      <c r="AE963" s="17">
        <v>23.305166557534356</v>
      </c>
      <c r="AF963" s="17">
        <v>0.5</v>
      </c>
      <c r="AG963" s="17">
        <v>-1.0000000000000011</v>
      </c>
      <c r="AH963" s="17">
        <v>-1.0000000000000011</v>
      </c>
      <c r="AI963" s="17">
        <v>0</v>
      </c>
      <c r="AJ963" s="17">
        <v>-4.8549004005777545E-2</v>
      </c>
      <c r="AK963" s="17">
        <v>-0.52065261655673156</v>
      </c>
      <c r="AL963" s="17">
        <v>7.8774402251423653E-2</v>
      </c>
      <c r="AM963" s="17">
        <v>-3.168232255283851E-2</v>
      </c>
      <c r="AN963" s="17">
        <v>-0.30828556317749262</v>
      </c>
      <c r="AO963" s="17">
        <v>-3.3953211466046223</v>
      </c>
      <c r="AP963" s="17">
        <v>-7.3132670681801955</v>
      </c>
      <c r="AQ963" s="17">
        <v>35.465248743816403</v>
      </c>
      <c r="AR963" s="17">
        <v>0.80236007083503214</v>
      </c>
      <c r="AS963" s="17">
        <v>1.1274358177955008</v>
      </c>
      <c r="AT963" s="17">
        <v>-1.0000000000000011</v>
      </c>
      <c r="AU963" s="17">
        <v>-1.0000000000000011</v>
      </c>
      <c r="AV963" s="17">
        <v>2.6680643139427693</v>
      </c>
      <c r="AW963" s="17">
        <v>56.83773157036071</v>
      </c>
      <c r="AX963" s="17">
        <v>51.982831169782962</v>
      </c>
      <c r="AY963" s="17">
        <v>2.4717925891496226E-2</v>
      </c>
      <c r="AZ963" s="17">
        <v>10.110856175111021</v>
      </c>
      <c r="BA963" s="22">
        <v>1498.3801458711971</v>
      </c>
      <c r="CU963" t="e">
        <v>#N/A</v>
      </c>
      <c r="CV963" t="e">
        <v>#N/A</v>
      </c>
    </row>
    <row r="964" spans="1:100" x14ac:dyDescent="0.25">
      <c r="A964">
        <v>2673</v>
      </c>
      <c r="B964" t="s">
        <v>1368</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1369</v>
      </c>
      <c r="C965" s="22">
        <v>3</v>
      </c>
      <c r="D965" s="17">
        <v>4.8874491417033363</v>
      </c>
      <c r="E965" s="17">
        <v>-3.5736660693629844E-2</v>
      </c>
      <c r="F965" s="17">
        <v>-0.36366103798744515</v>
      </c>
      <c r="G965" s="17">
        <v>-0.37259520316085271</v>
      </c>
      <c r="H965" s="17">
        <v>0.28383662322319564</v>
      </c>
      <c r="I965" s="17">
        <v>0</v>
      </c>
      <c r="J965" s="17">
        <v>17.030197393391742</v>
      </c>
      <c r="K965" s="17">
        <v>0.28383662322319564</v>
      </c>
      <c r="L965" s="17">
        <v>-1.0000000000000007</v>
      </c>
      <c r="M965" s="17">
        <v>-1.0000000000000007</v>
      </c>
      <c r="N965" s="17">
        <v>5.6767324644639139</v>
      </c>
      <c r="O965" s="17">
        <v>21.545051331934225</v>
      </c>
      <c r="P965" s="17">
        <v>1.6337604599844489</v>
      </c>
      <c r="Q965" s="17">
        <v>-0.25084552105801217</v>
      </c>
      <c r="R965" s="17">
        <v>6.6737151699825026E-2</v>
      </c>
      <c r="S965" s="17">
        <v>0.3333333333333332</v>
      </c>
      <c r="T965" s="17">
        <v>0.28828199268327853</v>
      </c>
      <c r="U965" s="17">
        <v>0.10458014814338247</v>
      </c>
      <c r="V965" s="17">
        <v>2.5952990866043371E-3</v>
      </c>
      <c r="W965" s="17">
        <v>17.798166000936121</v>
      </c>
      <c r="X965" s="17">
        <v>0.70462911027615194</v>
      </c>
      <c r="Y965" s="17">
        <v>-1.0000000000000007</v>
      </c>
      <c r="Z965" s="17">
        <v>-1.0000000000000007</v>
      </c>
      <c r="AA965" s="17">
        <v>55.889276085136814</v>
      </c>
      <c r="AB965" s="17">
        <v>9.9122829017682823E-2</v>
      </c>
      <c r="AC965" s="17">
        <v>0.41857470059247998</v>
      </c>
      <c r="AD965" s="17">
        <v>0.24278992903985414</v>
      </c>
      <c r="AE965" s="17">
        <v>38.024372932500874</v>
      </c>
      <c r="AF965" s="17">
        <v>0.625</v>
      </c>
      <c r="AG965" s="17">
        <v>-1.0000000000000007</v>
      </c>
      <c r="AH965" s="17">
        <v>-1.0000000000000007</v>
      </c>
      <c r="AI965" s="17">
        <v>0</v>
      </c>
      <c r="AJ965" s="17">
        <v>2.5952990866043371E-3</v>
      </c>
      <c r="AK965" s="17">
        <v>0.12449567872301567</v>
      </c>
      <c r="AL965" s="17">
        <v>5.5643320140393041E-2</v>
      </c>
      <c r="AM965" s="17">
        <v>2.6596667464710639E-2</v>
      </c>
      <c r="AN965" s="17">
        <v>-4.072195349068998E-2</v>
      </c>
      <c r="AO965" s="17">
        <v>1.2873950802328447</v>
      </c>
      <c r="AP965" s="17">
        <v>-0.73983223656528441</v>
      </c>
      <c r="AQ965" s="17">
        <v>34.828363394327873</v>
      </c>
      <c r="AR965" s="17">
        <v>0.7287907732465988</v>
      </c>
      <c r="AS965" s="17">
        <v>0.98846573349934796</v>
      </c>
      <c r="AT965" s="17">
        <v>-1.0000000000000007</v>
      </c>
      <c r="AU965" s="17">
        <v>-1.0000000000000007</v>
      </c>
      <c r="AV965" s="17">
        <v>-0.30585805146102757</v>
      </c>
      <c r="AW965" s="17">
        <v>76.694495180505783</v>
      </c>
      <c r="AX965" s="17">
        <v>76.954025089166208</v>
      </c>
      <c r="AY965" s="17">
        <v>0.20832942507413804</v>
      </c>
      <c r="AZ965" s="17">
        <v>13.753764172398032</v>
      </c>
      <c r="BA965" s="22">
        <v>1407.3751465265461</v>
      </c>
      <c r="CU965" t="e">
        <v>#N/A</v>
      </c>
      <c r="CV965" t="e">
        <v>#N/A</v>
      </c>
    </row>
    <row r="966" spans="1:100" x14ac:dyDescent="0.25">
      <c r="A966">
        <v>2679</v>
      </c>
      <c r="B966" t="s">
        <v>1370</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1483.7460740757954</v>
      </c>
      <c r="CU966" t="e">
        <v>#N/A</v>
      </c>
      <c r="CV966" t="e">
        <v>#N/A</v>
      </c>
    </row>
    <row r="967" spans="1:100" x14ac:dyDescent="0.25">
      <c r="A967">
        <v>2682</v>
      </c>
      <c r="B967" t="s">
        <v>1371</v>
      </c>
      <c r="C967" s="22">
        <v>3</v>
      </c>
      <c r="D967" s="17">
        <v>5.3242172886042631</v>
      </c>
      <c r="E967" s="17">
        <v>-0.4174700844938885</v>
      </c>
      <c r="F967" s="17">
        <v>1.0266712992979776</v>
      </c>
      <c r="G967" s="17">
        <v>0.89648163097986144</v>
      </c>
      <c r="H967" s="17">
        <v>0.4513292324047371</v>
      </c>
      <c r="I967" s="17">
        <v>9.2982128541057793E-3</v>
      </c>
      <c r="J967" s="17">
        <v>27.637646715530586</v>
      </c>
      <c r="K967" s="17">
        <v>0.46062744525884286</v>
      </c>
      <c r="L967" s="17">
        <v>-1.0000000000000002</v>
      </c>
      <c r="M967" s="17">
        <v>-1.0000000000000002</v>
      </c>
      <c r="N967" s="17">
        <v>9.2125489051768614</v>
      </c>
      <c r="O967" s="17">
        <v>33.858345635114702</v>
      </c>
      <c r="P967" s="17">
        <v>-1.8832019816762934E-2</v>
      </c>
      <c r="Q967" s="17">
        <v>0.1760043625961567</v>
      </c>
      <c r="R967" s="17">
        <v>0.1593652653509707</v>
      </c>
      <c r="S967" s="17">
        <v>0.33333333333333331</v>
      </c>
      <c r="T967" s="17">
        <v>0.33547002425096628</v>
      </c>
      <c r="U967" s="17">
        <v>0.30004543281049728</v>
      </c>
      <c r="V967" s="17">
        <v>0.26427581212388535</v>
      </c>
      <c r="W967" s="17">
        <v>30.899886290393574</v>
      </c>
      <c r="X967" s="17">
        <v>2.9961492072283913</v>
      </c>
      <c r="Y967" s="17">
        <v>-1.0000000000000002</v>
      </c>
      <c r="Z967" s="17">
        <v>-1.0000000000000002</v>
      </c>
      <c r="AA967" s="17">
        <v>91.296148162543602</v>
      </c>
      <c r="AB967" s="17">
        <v>0.28662956085331709</v>
      </c>
      <c r="AC967" s="17">
        <v>0.50520788358449598</v>
      </c>
      <c r="AD967" s="17">
        <v>0.41290048769816784</v>
      </c>
      <c r="AE967" s="17">
        <v>60.236896606799085</v>
      </c>
      <c r="AF967" s="17">
        <v>1</v>
      </c>
      <c r="AG967" s="17">
        <v>-1.0000000000000002</v>
      </c>
      <c r="AH967" s="17">
        <v>-1.0000000000000002</v>
      </c>
      <c r="AI967" s="17">
        <v>5.5864225968302574E-2</v>
      </c>
      <c r="AJ967" s="17">
        <v>0.26427581212388535</v>
      </c>
      <c r="AK967" s="17">
        <v>-6.7168200756792543E-2</v>
      </c>
      <c r="AL967" s="17">
        <v>-0.18173777944258379</v>
      </c>
      <c r="AM967" s="17">
        <v>-0.19161119924718858</v>
      </c>
      <c r="AN967" s="17">
        <v>-0.29568171557715223</v>
      </c>
      <c r="AO967" s="17">
        <v>-5.126120984963678</v>
      </c>
      <c r="AP967" s="17">
        <v>-8.300731786641725</v>
      </c>
      <c r="AQ967" s="17">
        <v>58.537533005924168</v>
      </c>
      <c r="AR967" s="17">
        <v>1.2331246025186833</v>
      </c>
      <c r="AS967" s="17">
        <v>3.4567766524872341</v>
      </c>
      <c r="AT967" s="17">
        <v>-1.0000000000000002</v>
      </c>
      <c r="AU967" s="17">
        <v>-1.0000000000000002</v>
      </c>
      <c r="AV967" s="17">
        <v>1.0558468963308325</v>
      </c>
      <c r="AW967" s="17">
        <v>116.85376201101657</v>
      </c>
      <c r="AX967" s="17">
        <v>144.39862774277105</v>
      </c>
      <c r="AY967" s="17">
        <v>0.23389129925727331</v>
      </c>
      <c r="AZ967" s="17">
        <v>20.717578760183244</v>
      </c>
      <c r="BA967" s="22">
        <v>1565.4330769801375</v>
      </c>
      <c r="CU967" t="e">
        <v>#N/A</v>
      </c>
      <c r="CV967" t="e">
        <v>#N/A</v>
      </c>
    </row>
    <row r="968" spans="1:100" x14ac:dyDescent="0.25">
      <c r="A968">
        <v>2702</v>
      </c>
      <c r="B968" t="s">
        <v>1354</v>
      </c>
      <c r="C968" s="22">
        <v>3</v>
      </c>
      <c r="D968" s="17">
        <v>4.3100354287002487</v>
      </c>
      <c r="E968" s="17">
        <v>5.8427212943939912E-2</v>
      </c>
      <c r="F968" s="17">
        <v>-0.27650622537609654</v>
      </c>
      <c r="G968" s="17">
        <v>-0.25981273596354221</v>
      </c>
      <c r="H968" s="17">
        <v>0.30543492227470681</v>
      </c>
      <c r="I968" s="17">
        <v>1.9975474004477727E-3</v>
      </c>
      <c r="J968" s="17">
        <v>18.445948180509276</v>
      </c>
      <c r="K968" s="17">
        <v>0.30743246967515458</v>
      </c>
      <c r="L968" s="17">
        <v>-0.99999999999999656</v>
      </c>
      <c r="M968" s="17">
        <v>-0.99999999999999656</v>
      </c>
      <c r="N968" s="17">
        <v>6.1486493935030904</v>
      </c>
      <c r="O968" s="17">
        <v>22.496170873245987</v>
      </c>
      <c r="P968" s="17">
        <v>7.875310624649319E-2</v>
      </c>
      <c r="Q968" s="17">
        <v>-1.0765405900870304</v>
      </c>
      <c r="R968" s="17">
        <v>-0.39546932917653327</v>
      </c>
      <c r="S968" s="17">
        <v>0.33333333333333243</v>
      </c>
      <c r="T968" s="17">
        <v>0.33333333333333243</v>
      </c>
      <c r="U968" s="17">
        <v>0.40817959451950814</v>
      </c>
      <c r="V968" s="17">
        <v>7.2409530490737117E-2</v>
      </c>
      <c r="W968" s="17">
        <v>33.592932880070222</v>
      </c>
      <c r="X968" s="17">
        <v>2.4264097580139672</v>
      </c>
      <c r="Y968" s="17">
        <v>-0.99999999999999656</v>
      </c>
      <c r="Z968" s="17">
        <v>-0.99999999999999656</v>
      </c>
      <c r="AA968" s="17">
        <v>72.550267822514272</v>
      </c>
      <c r="AB968" s="17">
        <v>0.29479803655321457</v>
      </c>
      <c r="AC968" s="17">
        <v>0.22154940641303658</v>
      </c>
      <c r="AD968" s="17">
        <v>0.27070864246616</v>
      </c>
      <c r="AE968" s="17">
        <v>39.352804271620556</v>
      </c>
      <c r="AF968" s="17">
        <v>0.73333333333333328</v>
      </c>
      <c r="AG968" s="17">
        <v>-0.99999999999999656</v>
      </c>
      <c r="AH968" s="17">
        <v>-0.99999999999999656</v>
      </c>
      <c r="AI968" s="17">
        <v>-2.0323959129921682E-3</v>
      </c>
      <c r="AJ968" s="17">
        <v>7.2409530490737117E-2</v>
      </c>
      <c r="AK968" s="17">
        <v>8.2829940621886547E-2</v>
      </c>
      <c r="AL968" s="17">
        <v>0.18214610172792262</v>
      </c>
      <c r="AM968" s="17">
        <v>2.1215953764380149E-2</v>
      </c>
      <c r="AN968" s="17">
        <v>0.14774894560476257</v>
      </c>
      <c r="AO968" s="17">
        <v>0.944548547218937</v>
      </c>
      <c r="AP968" s="17">
        <v>4.6044541487586779</v>
      </c>
      <c r="AQ968" s="17">
        <v>52.038881060579492</v>
      </c>
      <c r="AR968" s="17">
        <v>1.1472557916769104</v>
      </c>
      <c r="AS968" s="17">
        <v>2.7338422276891223</v>
      </c>
      <c r="AT968" s="17">
        <v>-0.99999999999999656</v>
      </c>
      <c r="AU968" s="17">
        <v>-0.99999999999999656</v>
      </c>
      <c r="AV968" s="17">
        <v>-0.65528206514007503</v>
      </c>
      <c r="AW968" s="17">
        <v>99.650892844518879</v>
      </c>
      <c r="AX968" s="17">
        <v>106.85119797533278</v>
      </c>
      <c r="AY968" s="17">
        <v>0.12725929946914716</v>
      </c>
      <c r="AZ968" s="17">
        <v>-9.4719483753787497</v>
      </c>
      <c r="BA968" s="22">
        <v>1498.9038707734862</v>
      </c>
      <c r="CU968" t="e">
        <v>#N/A</v>
      </c>
      <c r="CV968" t="e">
        <v>#N/A</v>
      </c>
    </row>
    <row r="969" spans="1:100" x14ac:dyDescent="0.25">
      <c r="A969">
        <v>2704</v>
      </c>
      <c r="B969" t="s">
        <v>1372</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1368.8063728728264</v>
      </c>
      <c r="CU969" t="e">
        <v>#N/A</v>
      </c>
      <c r="CV969" t="e">
        <v>#N/A</v>
      </c>
    </row>
    <row r="970" spans="1:100" x14ac:dyDescent="0.25">
      <c r="A970">
        <v>2706</v>
      </c>
      <c r="B970" t="s">
        <v>1373</v>
      </c>
      <c r="C970" s="22">
        <v>3</v>
      </c>
      <c r="D970" s="17">
        <v>4.9588225144856581</v>
      </c>
      <c r="E970" s="17">
        <v>0.53117115645426061</v>
      </c>
      <c r="F970" s="17">
        <v>0.38827760866011585</v>
      </c>
      <c r="G970" s="17">
        <v>0.56508087592631373</v>
      </c>
      <c r="H970" s="17">
        <v>0.23457865593912014</v>
      </c>
      <c r="I970" s="17">
        <v>1.3180367852237657E-2</v>
      </c>
      <c r="J970" s="17">
        <v>14.865541427481473</v>
      </c>
      <c r="K970" s="17">
        <v>0.24775902379135786</v>
      </c>
      <c r="L970" s="17">
        <v>-0.99999999999999989</v>
      </c>
      <c r="M970" s="17">
        <v>-0.99999999999999989</v>
      </c>
      <c r="N970" s="17">
        <v>4.9551804758271576</v>
      </c>
      <c r="O970" s="17">
        <v>20.389444817893434</v>
      </c>
      <c r="P970" s="17">
        <v>-2.7309690844437315</v>
      </c>
      <c r="Q970" s="17">
        <v>-2.1798840500234906</v>
      </c>
      <c r="R970" s="17">
        <v>-1.0309990894046568</v>
      </c>
      <c r="S970" s="17">
        <v>0.33333333333333298</v>
      </c>
      <c r="T970" s="17">
        <v>0.33634018828858586</v>
      </c>
      <c r="U970" s="17">
        <v>0.24764409515399013</v>
      </c>
      <c r="V970" s="17">
        <v>0.11131935581454604</v>
      </c>
      <c r="W970" s="17">
        <v>31.235117951963929</v>
      </c>
      <c r="X970" s="17">
        <v>2.083413868289052</v>
      </c>
      <c r="Y970" s="17">
        <v>-0.99999999999999989</v>
      </c>
      <c r="Z970" s="17">
        <v>-0.99999999999999989</v>
      </c>
      <c r="AA970" s="17">
        <v>90.427491278545659</v>
      </c>
      <c r="AB970" s="17">
        <v>0.50129957095730204</v>
      </c>
      <c r="AC970" s="17">
        <v>0.36686103343267568</v>
      </c>
      <c r="AD970" s="17">
        <v>0.33630684392974908</v>
      </c>
      <c r="AE970" s="17">
        <v>60.223372415986333</v>
      </c>
      <c r="AF970" s="17">
        <v>0.90909090909090906</v>
      </c>
      <c r="AG970" s="17">
        <v>-0.99999999999999989</v>
      </c>
      <c r="AH970" s="17">
        <v>-0.99999999999999989</v>
      </c>
      <c r="AI970" s="17">
        <v>-1.3675949866709671E-2</v>
      </c>
      <c r="AJ970" s="17">
        <v>0.11131935581454604</v>
      </c>
      <c r="AK970" s="17">
        <v>0.10954181757301752</v>
      </c>
      <c r="AL970" s="17">
        <v>-2.7616117857742872E-2</v>
      </c>
      <c r="AM970" s="17">
        <v>5.3575007966700533E-2</v>
      </c>
      <c r="AN970" s="17">
        <v>0.10784469178008196</v>
      </c>
      <c r="AO970" s="17">
        <v>1.8870842870326006</v>
      </c>
      <c r="AP970" s="17">
        <v>2.5580367052133344</v>
      </c>
      <c r="AQ970" s="17">
        <v>46.100659379445382</v>
      </c>
      <c r="AR970" s="17">
        <v>1.0286369725904552</v>
      </c>
      <c r="AS970" s="17">
        <v>2.3311728920804082</v>
      </c>
      <c r="AT970" s="17">
        <v>-0.99999999999999989</v>
      </c>
      <c r="AU970" s="17">
        <v>-0.99999999999999989</v>
      </c>
      <c r="AV970" s="17">
        <v>-0.46591821347834372</v>
      </c>
      <c r="AW970" s="17">
        <v>113.37497280165233</v>
      </c>
      <c r="AX970" s="17">
        <v>124.23338938577277</v>
      </c>
      <c r="AY970" s="17">
        <v>0.16468563149061835</v>
      </c>
      <c r="AZ970" s="17">
        <v>14.68846007723165</v>
      </c>
      <c r="BA970" s="22">
        <v>1518.4630271345975</v>
      </c>
      <c r="CU970" t="e">
        <v>#N/A</v>
      </c>
      <c r="CV970" t="e">
        <v>#N/A</v>
      </c>
    </row>
    <row r="971" spans="1:100" x14ac:dyDescent="0.25">
      <c r="A971">
        <v>2707</v>
      </c>
      <c r="B971" t="s">
        <v>1374</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1375</v>
      </c>
      <c r="C972" s="22">
        <v>3</v>
      </c>
      <c r="D972" s="17">
        <v>5.6030732241512622</v>
      </c>
      <c r="E972" s="17">
        <v>9.1704306578040753E-3</v>
      </c>
      <c r="F972" s="17">
        <v>-1.8319575509324379E-2</v>
      </c>
      <c r="G972" s="17">
        <v>-1.8319575509324379E-2</v>
      </c>
      <c r="H972" s="17">
        <v>0.44196018212913241</v>
      </c>
      <c r="I972" s="17">
        <v>0</v>
      </c>
      <c r="J972" s="17">
        <v>26.517610927747953</v>
      </c>
      <c r="K972" s="17">
        <v>0.44196018212913241</v>
      </c>
      <c r="L972" s="17">
        <v>-0.99999999999999989</v>
      </c>
      <c r="M972" s="17">
        <v>-0.99999999999999989</v>
      </c>
      <c r="N972" s="17">
        <v>8.8392036425826497</v>
      </c>
      <c r="O972" s="17">
        <v>32.102364576389867</v>
      </c>
      <c r="P972" s="17">
        <v>2.2062961905220755</v>
      </c>
      <c r="Q972" s="17">
        <v>-1.7680611893130498</v>
      </c>
      <c r="R972" s="17">
        <v>-0.36670054420416159</v>
      </c>
      <c r="S972" s="17">
        <v>0.3333333333333332</v>
      </c>
      <c r="T972" s="17">
        <v>0.28776684181010886</v>
      </c>
      <c r="U972" s="17">
        <v>0.20861761862805783</v>
      </c>
      <c r="V972" s="17">
        <v>6.8834249267796369E-2</v>
      </c>
      <c r="W972" s="17">
        <v>18.263674436406561</v>
      </c>
      <c r="X972" s="17">
        <v>1.4396759818529381</v>
      </c>
      <c r="Y972" s="17">
        <v>-0.99999999999999989</v>
      </c>
      <c r="Z972" s="17">
        <v>-0.99999999999999989</v>
      </c>
      <c r="AA972" s="17">
        <v>58.535180942169042</v>
      </c>
      <c r="AB972" s="17">
        <v>0.35476913774960811</v>
      </c>
      <c r="AC972" s="17">
        <v>-5.6506726735034651E-2</v>
      </c>
      <c r="AD972" s="17">
        <v>0.5145017299847594</v>
      </c>
      <c r="AE972" s="17">
        <v>40.638207049966653</v>
      </c>
      <c r="AF972" s="17">
        <v>0.8666666666666667</v>
      </c>
      <c r="AG972" s="17">
        <v>-0.99999999999999989</v>
      </c>
      <c r="AH972" s="17">
        <v>-0.99999999999999989</v>
      </c>
      <c r="AI972" s="17">
        <v>0</v>
      </c>
      <c r="AJ972" s="17">
        <v>6.8834249267796369E-2</v>
      </c>
      <c r="AK972" s="17">
        <v>-4.150015674172932E-2</v>
      </c>
      <c r="AL972" s="17">
        <v>8.8672999045535605E-2</v>
      </c>
      <c r="AM972" s="17">
        <v>-3.5146900995720563E-3</v>
      </c>
      <c r="AN972" s="17">
        <v>0.22595564995483905</v>
      </c>
      <c r="AO972" s="17">
        <v>-0.29536803619794816</v>
      </c>
      <c r="AP972" s="17">
        <v>6.092256244098655</v>
      </c>
      <c r="AQ972" s="17">
        <v>44.781285364154513</v>
      </c>
      <c r="AR972" s="17">
        <v>0.89855204303929648</v>
      </c>
      <c r="AS972" s="17">
        <v>1.8816361639820707</v>
      </c>
      <c r="AT972" s="17">
        <v>-0.99999999999999989</v>
      </c>
      <c r="AU972" s="17">
        <v>-0.99999999999999989</v>
      </c>
      <c r="AV972" s="17">
        <v>-0.38502011971348604</v>
      </c>
      <c r="AW972" s="17">
        <v>96.72980176265763</v>
      </c>
      <c r="AX972" s="17">
        <v>103.61322668943727</v>
      </c>
      <c r="AY972" s="17">
        <v>0.24491680628507057</v>
      </c>
      <c r="AZ972" s="17">
        <v>26.65992008368757</v>
      </c>
      <c r="BA972" s="22">
        <v>1508.6779322473926</v>
      </c>
      <c r="CU972" t="e">
        <v>#N/A</v>
      </c>
      <c r="CV972" t="e">
        <v>#N/A</v>
      </c>
    </row>
    <row r="973" spans="1:100" x14ac:dyDescent="0.25">
      <c r="A973">
        <v>2709</v>
      </c>
      <c r="B973" t="s">
        <v>1376</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1376.4678730239134</v>
      </c>
      <c r="CU973" t="e">
        <v>#N/A</v>
      </c>
      <c r="CV973" t="e">
        <v>#N/A</v>
      </c>
    </row>
    <row r="974" spans="1:100" x14ac:dyDescent="0.25">
      <c r="A974">
        <v>2713</v>
      </c>
      <c r="B974" t="s">
        <v>1377</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1387.3195776305797</v>
      </c>
      <c r="CU974" t="e">
        <v>#N/A</v>
      </c>
      <c r="CV974" t="e">
        <v>#N/A</v>
      </c>
    </row>
    <row r="975" spans="1:100" x14ac:dyDescent="0.25">
      <c r="A975">
        <v>2721</v>
      </c>
      <c r="B975" t="s">
        <v>1378</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1292.8473504278036</v>
      </c>
      <c r="CU975" t="e">
        <v>#N/A</v>
      </c>
      <c r="CV975" t="e">
        <v>#N/A</v>
      </c>
    </row>
    <row r="976" spans="1:100" x14ac:dyDescent="0.25">
      <c r="A976">
        <v>2723</v>
      </c>
      <c r="B976" t="s">
        <v>1379</v>
      </c>
      <c r="C976" s="22">
        <v>3</v>
      </c>
      <c r="D976" s="17">
        <v>4.1565903100232724</v>
      </c>
      <c r="E976" s="17">
        <v>-3.4935995424867292E-2</v>
      </c>
      <c r="F976" s="17">
        <v>-4.5810089677826793E-2</v>
      </c>
      <c r="G976" s="17">
        <v>-4.5810089677826793E-2</v>
      </c>
      <c r="H976" s="17">
        <v>0.10736971286025507</v>
      </c>
      <c r="I976" s="17">
        <v>-5.3272336146127823E-3</v>
      </c>
      <c r="J976" s="17">
        <v>6.1225487547385358</v>
      </c>
      <c r="K976" s="17">
        <v>0.10204247924564228</v>
      </c>
      <c r="L976" s="17">
        <v>-0.99999999999999756</v>
      </c>
      <c r="M976" s="17">
        <v>-0.99999999999999756</v>
      </c>
      <c r="N976" s="17">
        <v>2.0408495849128467</v>
      </c>
      <c r="O976" s="17">
        <v>10.233328975083985</v>
      </c>
      <c r="P976" s="17">
        <v>2.6949948766090408</v>
      </c>
      <c r="Q976" s="17">
        <v>5.0784406219092038</v>
      </c>
      <c r="R976" s="17">
        <v>2.0114424468293692</v>
      </c>
      <c r="S976" s="17">
        <v>0.33333333333333254</v>
      </c>
      <c r="T976" s="17">
        <v>0.33333333333333254</v>
      </c>
      <c r="U976" s="17">
        <v>0.40169369286053863</v>
      </c>
      <c r="V976" s="17">
        <v>-0.23359111934361609</v>
      </c>
      <c r="W976" s="17">
        <v>29.309070437517811</v>
      </c>
      <c r="X976" s="17">
        <v>0.76985224280148046</v>
      </c>
      <c r="Y976" s="17">
        <v>-0.99999999999999756</v>
      </c>
      <c r="Z976" s="17">
        <v>-0.99999999999999756</v>
      </c>
      <c r="AA976" s="17">
        <v>75.092420648374457</v>
      </c>
      <c r="AB976" s="17">
        <v>0.3348825729297823</v>
      </c>
      <c r="AC976" s="17">
        <v>0.12523081757243792</v>
      </c>
      <c r="AD976" s="17">
        <v>0.41532476477832453</v>
      </c>
      <c r="AE976" s="17">
        <v>43.77190776402724</v>
      </c>
      <c r="AF976" s="17">
        <v>0.8</v>
      </c>
      <c r="AG976" s="17">
        <v>-0.99999999999999756</v>
      </c>
      <c r="AH976" s="17">
        <v>-0.99999999999999756</v>
      </c>
      <c r="AI976" s="17">
        <v>4.9428530042239113E-2</v>
      </c>
      <c r="AJ976" s="17">
        <v>-0.23359111934361609</v>
      </c>
      <c r="AK976" s="17">
        <v>0.21491889256218652</v>
      </c>
      <c r="AL976" s="17">
        <v>0.10794945347361405</v>
      </c>
      <c r="AM976" s="17">
        <v>-0.11687462573695172</v>
      </c>
      <c r="AN976" s="17">
        <v>9.5802839013677893E-2</v>
      </c>
      <c r="AO976" s="17">
        <v>-1.8472711806128599</v>
      </c>
      <c r="AP976" s="17">
        <v>2.9348182427100187</v>
      </c>
      <c r="AQ976" s="17">
        <v>35.431619192256328</v>
      </c>
      <c r="AR976" s="17">
        <v>0.83476924018358767</v>
      </c>
      <c r="AS976" s="17">
        <v>0.87189472204712226</v>
      </c>
      <c r="AT976" s="17">
        <v>-0.99999999999999756</v>
      </c>
      <c r="AU976" s="17">
        <v>-0.99999999999999756</v>
      </c>
      <c r="AV976" s="17">
        <v>1.9656323571515424</v>
      </c>
      <c r="AW976" s="17">
        <v>88.260567866168458</v>
      </c>
      <c r="AX976" s="17">
        <v>65.890026532651603</v>
      </c>
      <c r="AY976" s="17">
        <v>0.12185956602464111</v>
      </c>
      <c r="AZ976" s="17">
        <v>-10.204280292408574</v>
      </c>
      <c r="BA976" s="22">
        <v>1482.0704437855404</v>
      </c>
      <c r="CU976" t="e">
        <v>#N/A</v>
      </c>
      <c r="CV976" t="e">
        <v>#N/A</v>
      </c>
    </row>
    <row r="977" spans="1:100" x14ac:dyDescent="0.25">
      <c r="A977">
        <v>2725</v>
      </c>
      <c r="B977" t="s">
        <v>1380</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1282.0118324073942</v>
      </c>
      <c r="CU977" t="e">
        <v>#N/A</v>
      </c>
      <c r="CV977" t="e">
        <v>#N/A</v>
      </c>
    </row>
    <row r="978" spans="1:100" x14ac:dyDescent="0.25">
      <c r="A978">
        <v>2729</v>
      </c>
      <c r="B978" t="s">
        <v>1381</v>
      </c>
      <c r="C978" s="22">
        <v>3</v>
      </c>
      <c r="D978" s="17">
        <v>5.5554500887194278</v>
      </c>
      <c r="E978" s="17">
        <v>0</v>
      </c>
      <c r="F978" s="17">
        <v>1.991455439437251</v>
      </c>
      <c r="G978" s="17">
        <v>1.991455439437251</v>
      </c>
      <c r="H978" s="17">
        <v>0.42875139591549161</v>
      </c>
      <c r="I978" s="17">
        <v>7.8075049635336225E-3</v>
      </c>
      <c r="J978" s="17">
        <v>26.193534052741526</v>
      </c>
      <c r="K978" s="17">
        <v>0.43655890087902527</v>
      </c>
      <c r="L978" s="17">
        <v>-1.0000000000000009</v>
      </c>
      <c r="M978" s="17">
        <v>-1.0000000000000009</v>
      </c>
      <c r="N978" s="17">
        <v>8.7311780175805129</v>
      </c>
      <c r="O978" s="17">
        <v>33.74043958089819</v>
      </c>
      <c r="P978" s="17">
        <v>-1.4199376589175137E-2</v>
      </c>
      <c r="Q978" s="17">
        <v>-0.61372990174852238</v>
      </c>
      <c r="R978" s="17">
        <v>-0.13920130870471956</v>
      </c>
      <c r="S978" s="17">
        <v>0.33333333333333354</v>
      </c>
      <c r="T978" s="17">
        <v>0.33333333333333354</v>
      </c>
      <c r="U978" s="17">
        <v>0.36764068881860407</v>
      </c>
      <c r="V978" s="17">
        <v>0.3070474554646978</v>
      </c>
      <c r="W978" s="17">
        <v>36.191836402837765</v>
      </c>
      <c r="X978" s="17">
        <v>3.5429552538502462</v>
      </c>
      <c r="Y978" s="17">
        <v>-1.0000000000000009</v>
      </c>
      <c r="Z978" s="17">
        <v>-1.0000000000000009</v>
      </c>
      <c r="AA978" s="17">
        <v>71.867341283168045</v>
      </c>
      <c r="AB978" s="17">
        <v>0.22489087578817252</v>
      </c>
      <c r="AC978" s="17">
        <v>0.22302114736435749</v>
      </c>
      <c r="AD978" s="17">
        <v>0.2683821006281682</v>
      </c>
      <c r="AE978" s="17">
        <v>35.814706189034908</v>
      </c>
      <c r="AF978" s="17">
        <v>0.66666666666666663</v>
      </c>
      <c r="AG978" s="17">
        <v>-1.0000000000000009</v>
      </c>
      <c r="AH978" s="17">
        <v>-1.0000000000000009</v>
      </c>
      <c r="AI978" s="17">
        <v>-6.9254958836470301E-2</v>
      </c>
      <c r="AJ978" s="17">
        <v>0.3070474554646978</v>
      </c>
      <c r="AK978" s="17">
        <v>0.10379512339411834</v>
      </c>
      <c r="AL978" s="17">
        <v>-8.8360326008651124E-2</v>
      </c>
      <c r="AM978" s="17">
        <v>-6.5925013610402941E-2</v>
      </c>
      <c r="AN978" s="17">
        <v>-2.0213437258788842E-2</v>
      </c>
      <c r="AO978" s="17">
        <v>-1.1291497232894827</v>
      </c>
      <c r="AP978" s="17">
        <v>-0.94713756151297757</v>
      </c>
      <c r="AQ978" s="17">
        <v>62.38537045557927</v>
      </c>
      <c r="AR978" s="17">
        <v>1.3413548109499702</v>
      </c>
      <c r="AS978" s="17">
        <v>3.9795141547292747</v>
      </c>
      <c r="AT978" s="17">
        <v>-1.0000000000000009</v>
      </c>
      <c r="AU978" s="17">
        <v>-1.0000000000000009</v>
      </c>
      <c r="AV978" s="17">
        <v>1.8522541307325313</v>
      </c>
      <c r="AW978" s="17">
        <v>104.66064330255313</v>
      </c>
      <c r="AX978" s="17">
        <v>133.98028967229362</v>
      </c>
      <c r="AY978" s="17">
        <v>8.7853713428752381E-2</v>
      </c>
      <c r="AZ978" s="17">
        <v>-13.57395416294054</v>
      </c>
      <c r="BA978" s="22">
        <v>1450.5203467236595</v>
      </c>
      <c r="CU978" t="e">
        <v>#N/A</v>
      </c>
      <c r="CV978" t="e">
        <v>#N/A</v>
      </c>
    </row>
    <row r="979" spans="1:100" x14ac:dyDescent="0.25">
      <c r="A979">
        <v>2733</v>
      </c>
      <c r="B979" t="s">
        <v>1382</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1339.3287697402257</v>
      </c>
      <c r="CU979" t="e">
        <v>#N/A</v>
      </c>
      <c r="CV979" t="e">
        <v>#N/A</v>
      </c>
    </row>
    <row r="980" spans="1:100" x14ac:dyDescent="0.25">
      <c r="A980">
        <v>2761</v>
      </c>
      <c r="B980" t="s">
        <v>1383</v>
      </c>
      <c r="C980" s="22">
        <v>3</v>
      </c>
      <c r="D980" s="17">
        <v>3.2411350267626533</v>
      </c>
      <c r="E980" s="17">
        <v>-1.7602657320468208E-2</v>
      </c>
      <c r="F980" s="17">
        <v>-2.179078140822019</v>
      </c>
      <c r="G980" s="17">
        <v>-2.179078140822019</v>
      </c>
      <c r="H980" s="17">
        <v>-9.323865174087417E-3</v>
      </c>
      <c r="I980" s="17">
        <v>6.7768919319630867E-3</v>
      </c>
      <c r="J980" s="17">
        <v>-0.15281839452746016</v>
      </c>
      <c r="K980" s="17">
        <v>-2.5469732421243198E-3</v>
      </c>
      <c r="L980" s="17">
        <v>-0.99999999999999944</v>
      </c>
      <c r="M980" s="17">
        <v>-0.99999999999999944</v>
      </c>
      <c r="N980" s="17">
        <v>-5.093946484248596E-2</v>
      </c>
      <c r="O980" s="17">
        <v>0.90923849141317714</v>
      </c>
      <c r="P980" s="17">
        <v>-1.2546418461734365</v>
      </c>
      <c r="Q980" s="17">
        <v>-1.7665116946691073</v>
      </c>
      <c r="R980" s="17">
        <v>-0.72682701921199289</v>
      </c>
      <c r="S980" s="17">
        <v>0.33333333333333348</v>
      </c>
      <c r="T980" s="17">
        <v>0.33333333333333348</v>
      </c>
      <c r="U980" s="17">
        <v>0.37510650207729779</v>
      </c>
      <c r="V980" s="17">
        <v>6.8805373003021746E-3</v>
      </c>
      <c r="W980" s="17">
        <v>42.048027171455622</v>
      </c>
      <c r="X980" s="17">
        <v>2.2109228720197955</v>
      </c>
      <c r="Y980" s="17">
        <v>-0.99999999999999944</v>
      </c>
      <c r="Z980" s="17">
        <v>-0.99999999999999944</v>
      </c>
      <c r="AA980" s="17">
        <v>67.538591866000459</v>
      </c>
      <c r="AB980" s="17">
        <v>0.28961554803360084</v>
      </c>
      <c r="AC980" s="17">
        <v>8.904244536576679E-2</v>
      </c>
      <c r="AD980" s="17">
        <v>0.1456898408757685</v>
      </c>
      <c r="AE980" s="17">
        <v>26.21739171375679</v>
      </c>
      <c r="AF980" s="17">
        <v>0.5</v>
      </c>
      <c r="AG980" s="17">
        <v>-0.99999999999999944</v>
      </c>
      <c r="AH980" s="17">
        <v>-0.99999999999999944</v>
      </c>
      <c r="AI980" s="17">
        <v>-4.44638568332483E-2</v>
      </c>
      <c r="AJ980" s="17">
        <v>6.8805373003021746E-3</v>
      </c>
      <c r="AK980" s="17">
        <v>2.1297917869787134E-2</v>
      </c>
      <c r="AL980" s="17">
        <v>0.182930229590062</v>
      </c>
      <c r="AM980" s="17">
        <v>0.56146308199629102</v>
      </c>
      <c r="AN980" s="17">
        <v>0.20957872019764179</v>
      </c>
      <c r="AO980" s="17">
        <v>14.143066639256219</v>
      </c>
      <c r="AP980" s="17">
        <v>6.1541191528913561</v>
      </c>
      <c r="AQ980" s="17">
        <v>41.895208776928158</v>
      </c>
      <c r="AR980" s="17">
        <v>1.0486537060442664</v>
      </c>
      <c r="AS980" s="17">
        <v>2.2083758987776694</v>
      </c>
      <c r="AT980" s="17">
        <v>-0.99999999999999944</v>
      </c>
      <c r="AU980" s="17">
        <v>-0.99999999999999944</v>
      </c>
      <c r="AV980" s="17">
        <v>-2.9059051600340116</v>
      </c>
      <c r="AW980" s="17">
        <v>74.601949510304976</v>
      </c>
      <c r="AX980" s="17">
        <v>74.40072610367028</v>
      </c>
      <c r="AY980" s="17">
        <v>-0.3112199926299079</v>
      </c>
      <c r="AZ980" s="17">
        <v>-64.523641782601814</v>
      </c>
      <c r="BA980" s="22">
        <v>1400.5701478908561</v>
      </c>
      <c r="CU980" t="e">
        <v>#N/A</v>
      </c>
      <c r="CV980" t="e">
        <v>#N/A</v>
      </c>
    </row>
    <row r="981" spans="1:100" x14ac:dyDescent="0.25">
      <c r="A981">
        <v>2765</v>
      </c>
      <c r="B981" t="s">
        <v>1384</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1385</v>
      </c>
      <c r="C982" s="22">
        <v>3</v>
      </c>
      <c r="D982" s="17">
        <v>4.9470933385201326</v>
      </c>
      <c r="E982" s="17">
        <v>-0.12530524365285792</v>
      </c>
      <c r="F982" s="17">
        <v>14.368672756500885</v>
      </c>
      <c r="G982" s="17">
        <v>14.34443427652246</v>
      </c>
      <c r="H982" s="17">
        <v>9.0049667864121899E-2</v>
      </c>
      <c r="I982" s="17">
        <v>0</v>
      </c>
      <c r="J982" s="17">
        <v>5.4029800718473098</v>
      </c>
      <c r="K982" s="17">
        <v>9.0049667864121899E-2</v>
      </c>
      <c r="L982" s="17">
        <v>-0.99999999999999978</v>
      </c>
      <c r="M982" s="17">
        <v>-0.99999999999999978</v>
      </c>
      <c r="N982" s="17">
        <v>1.8009933572824348</v>
      </c>
      <c r="O982" s="17">
        <v>24.694507686889889</v>
      </c>
      <c r="P982" s="17">
        <v>0.20090080222378215</v>
      </c>
      <c r="Q982" s="17">
        <v>75.961877525932266</v>
      </c>
      <c r="R982" s="17">
        <v>25.137437288606108</v>
      </c>
      <c r="S982" s="17">
        <v>0.33333333333333387</v>
      </c>
      <c r="T982" s="17">
        <v>0.33333333333333387</v>
      </c>
      <c r="U982" s="17">
        <v>0.33036273498294494</v>
      </c>
      <c r="V982" s="17">
        <v>-0.32785886299661049</v>
      </c>
      <c r="W982" s="17">
        <v>23.164834831555176</v>
      </c>
      <c r="X982" s="17">
        <v>-6.9085239245339269E-2</v>
      </c>
      <c r="Y982" s="17">
        <v>-0.99999999999999978</v>
      </c>
      <c r="Z982" s="17">
        <v>-0.99999999999999978</v>
      </c>
      <c r="AA982" s="17">
        <v>97.000594592756158</v>
      </c>
      <c r="AB982" s="17">
        <v>0.29842359317335299</v>
      </c>
      <c r="AC982" s="17">
        <v>0.27071246298678764</v>
      </c>
      <c r="AD982" s="17">
        <v>0.40483039329175646</v>
      </c>
      <c r="AE982" s="17">
        <v>48.698322472594853</v>
      </c>
      <c r="AF982" s="17">
        <v>0.76190476190476186</v>
      </c>
      <c r="AG982" s="17">
        <v>-0.99999999999999978</v>
      </c>
      <c r="AH982" s="17">
        <v>-0.99999999999999978</v>
      </c>
      <c r="AI982" s="17">
        <v>0.88808513137136091</v>
      </c>
      <c r="AJ982" s="17">
        <v>-0.32785886299661049</v>
      </c>
      <c r="AK982" s="17">
        <v>0.11362810634919553</v>
      </c>
      <c r="AL982" s="17">
        <v>0.10013400891675339</v>
      </c>
      <c r="AM982" s="17">
        <v>-0.10359765952398661</v>
      </c>
      <c r="AN982" s="17">
        <v>8.264390681636645E-2</v>
      </c>
      <c r="AO982" s="17">
        <v>-2.0218009563536885</v>
      </c>
      <c r="AP982" s="17">
        <v>2.5667677149929284</v>
      </c>
      <c r="AQ982" s="17">
        <v>28.567814903402478</v>
      </c>
      <c r="AR982" s="17">
        <v>0.66917053865300158</v>
      </c>
      <c r="AS982" s="17">
        <v>2.096442861878306E-2</v>
      </c>
      <c r="AT982" s="17">
        <v>-0.99999999999999978</v>
      </c>
      <c r="AU982" s="17">
        <v>-0.99999999999999978</v>
      </c>
      <c r="AV982" s="17">
        <v>39.481871565128579</v>
      </c>
      <c r="AW982" s="17">
        <v>124.2618699946389</v>
      </c>
      <c r="AX982" s="17">
        <v>109.23768632240517</v>
      </c>
      <c r="AY982" s="17">
        <v>0.18984098806479482</v>
      </c>
      <c r="AZ982" s="17">
        <v>28.257931615388557</v>
      </c>
      <c r="BA982" s="22">
        <v>1626.7805773470802</v>
      </c>
      <c r="CU982" t="e">
        <v>#N/A</v>
      </c>
      <c r="CV982" t="e">
        <v>#N/A</v>
      </c>
    </row>
    <row r="983" spans="1:100" x14ac:dyDescent="0.25">
      <c r="A983">
        <v>2771</v>
      </c>
      <c r="B983" t="s">
        <v>1386</v>
      </c>
      <c r="C983" s="22">
        <v>3</v>
      </c>
      <c r="D983" s="17">
        <v>5.336168153929691</v>
      </c>
      <c r="E983" s="17">
        <v>-7.0872696884005826E-2</v>
      </c>
      <c r="F983" s="17">
        <v>-0.81884187573367684</v>
      </c>
      <c r="G983" s="17">
        <v>-0.83676725831468723</v>
      </c>
      <c r="H983" s="17">
        <v>0.39200730945780904</v>
      </c>
      <c r="I983" s="17">
        <v>0</v>
      </c>
      <c r="J983" s="17">
        <v>23.520438567468535</v>
      </c>
      <c r="K983" s="17">
        <v>0.39200730945780904</v>
      </c>
      <c r="L983" s="17">
        <v>-1</v>
      </c>
      <c r="M983" s="17">
        <v>-1</v>
      </c>
      <c r="N983" s="17">
        <v>7.8401461891561794</v>
      </c>
      <c r="O983" s="17">
        <v>28.019839463083528</v>
      </c>
      <c r="P983" s="17">
        <v>-5.6116904901333073E-2</v>
      </c>
      <c r="Q983" s="17">
        <v>-0.1932984775325064</v>
      </c>
      <c r="R983" s="17">
        <v>-0.17942669817327139</v>
      </c>
      <c r="S983" s="17">
        <v>0.33333333333333348</v>
      </c>
      <c r="T983" s="17">
        <v>0.33333333333333348</v>
      </c>
      <c r="U983" s="17">
        <v>0.34671624452428829</v>
      </c>
      <c r="V983" s="17">
        <v>1.0575242077453638E-2</v>
      </c>
      <c r="W983" s="17">
        <v>25.278033752423955</v>
      </c>
      <c r="X983" s="17">
        <v>1.7249757877707308</v>
      </c>
      <c r="Y983" s="17">
        <v>-1</v>
      </c>
      <c r="Z983" s="17">
        <v>-1</v>
      </c>
      <c r="AA983" s="17">
        <v>62.073023274199805</v>
      </c>
      <c r="AB983" s="17">
        <v>0.32757722601658207</v>
      </c>
      <c r="AC983" s="17">
        <v>8.3509513664861437E-2</v>
      </c>
      <c r="AD983" s="17">
        <v>0.32840158471753889</v>
      </c>
      <c r="AE983" s="17">
        <v>36.974416219949106</v>
      </c>
      <c r="AF983" s="17">
        <v>0.91666666666666663</v>
      </c>
      <c r="AG983" s="17">
        <v>-1</v>
      </c>
      <c r="AH983" s="17">
        <v>-1</v>
      </c>
      <c r="AI983" s="17">
        <v>-2.8710881739430712E-2</v>
      </c>
      <c r="AJ983" s="17">
        <v>1.0575242077453638E-2</v>
      </c>
      <c r="AK983" s="17">
        <v>0.11714832715487805</v>
      </c>
      <c r="AL983" s="17">
        <v>-5.8526975329129108E-2</v>
      </c>
      <c r="AM983" s="17">
        <v>-6.89537496572908E-2</v>
      </c>
      <c r="AN983" s="17">
        <v>7.7854278775738611E-2</v>
      </c>
      <c r="AO983" s="17">
        <v>-1.1381021056578788</v>
      </c>
      <c r="AP983" s="17">
        <v>1.6537220927478176</v>
      </c>
      <c r="AQ983" s="17">
        <v>48.798472319892532</v>
      </c>
      <c r="AR983" s="17">
        <v>1.0239581532684081</v>
      </c>
      <c r="AS983" s="17">
        <v>2.1169830972285406</v>
      </c>
      <c r="AT983" s="17">
        <v>-1</v>
      </c>
      <c r="AU983" s="17">
        <v>-1</v>
      </c>
      <c r="AV983" s="17">
        <v>-1.0161939564879596</v>
      </c>
      <c r="AW983" s="17">
        <v>91.746584830031182</v>
      </c>
      <c r="AX983" s="17">
        <v>92.22989140298796</v>
      </c>
      <c r="AY983" s="17">
        <v>-0.17481248663170593</v>
      </c>
      <c r="AZ983" s="17">
        <v>-30.794561938325344</v>
      </c>
      <c r="BA983" s="22">
        <v>1471.3242094640621</v>
      </c>
      <c r="CU983" t="e">
        <v>#N/A</v>
      </c>
      <c r="CV983" t="e">
        <v>#N/A</v>
      </c>
    </row>
    <row r="984" spans="1:100" x14ac:dyDescent="0.25">
      <c r="A984">
        <v>2773</v>
      </c>
      <c r="B984" t="s">
        <v>1387</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1388</v>
      </c>
      <c r="C985" s="22">
        <v>3</v>
      </c>
      <c r="D985" s="17">
        <v>5.5962955634711165</v>
      </c>
      <c r="E985" s="17">
        <v>0.15613058646819955</v>
      </c>
      <c r="F985" s="17">
        <v>1.9592724639667265</v>
      </c>
      <c r="G985" s="17">
        <v>2.0149653535649539</v>
      </c>
      <c r="H985" s="17">
        <v>-0.10944657474567378</v>
      </c>
      <c r="I985" s="17">
        <v>0</v>
      </c>
      <c r="J985" s="17">
        <v>-6.5667944847404263</v>
      </c>
      <c r="K985" s="17">
        <v>-0.10944657474567378</v>
      </c>
      <c r="L985" s="17">
        <v>-0.999999999999999</v>
      </c>
      <c r="M985" s="17">
        <v>-0.999999999999999</v>
      </c>
      <c r="N985" s="17">
        <v>-2.1889314949134748</v>
      </c>
      <c r="O985" s="17">
        <v>1.0444664322956432</v>
      </c>
      <c r="P985" s="17">
        <v>-0.62401779310017491</v>
      </c>
      <c r="Q985" s="17">
        <v>2.0024145896578607</v>
      </c>
      <c r="R985" s="17">
        <v>0.60078030593585718</v>
      </c>
      <c r="S985" s="17">
        <v>0.33333333333333309</v>
      </c>
      <c r="T985" s="17">
        <v>0.33333333333333309</v>
      </c>
      <c r="U985" s="17">
        <v>0.15961630316034794</v>
      </c>
      <c r="V985" s="17">
        <v>-2.903847111127239E-2</v>
      </c>
      <c r="W985" s="17">
        <v>36.267642938456611</v>
      </c>
      <c r="X985" s="17">
        <v>1.2403476273860974</v>
      </c>
      <c r="Y985" s="17">
        <v>-0.999999999999999</v>
      </c>
      <c r="Z985" s="17">
        <v>-0.999999999999999</v>
      </c>
      <c r="AA985" s="17">
        <v>69.979775107579457</v>
      </c>
      <c r="AB985" s="17">
        <v>0.15887650244182114</v>
      </c>
      <c r="AC985" s="17">
        <v>0.36281674342677422</v>
      </c>
      <c r="AD985" s="17">
        <v>0.14053379139514535</v>
      </c>
      <c r="AE985" s="17">
        <v>33.111351863187053</v>
      </c>
      <c r="AF985" s="17">
        <v>0.66666666666666663</v>
      </c>
      <c r="AG985" s="17">
        <v>-0.999999999999999</v>
      </c>
      <c r="AH985" s="17">
        <v>-0.999999999999999</v>
      </c>
      <c r="AI985" s="17">
        <v>-1.9961339709466078E-2</v>
      </c>
      <c r="AJ985" s="17">
        <v>-2.903847111127239E-2</v>
      </c>
      <c r="AK985" s="17">
        <v>-2.5959869252069067E-2</v>
      </c>
      <c r="AL985" s="17">
        <v>-6.064740144116721E-2</v>
      </c>
      <c r="AM985" s="17">
        <v>-0.46363899380848445</v>
      </c>
      <c r="AN985" s="17">
        <v>-0.35437080004529731</v>
      </c>
      <c r="AO985" s="17">
        <v>-11.720774191472454</v>
      </c>
      <c r="AP985" s="17">
        <v>-9.1625070083382667</v>
      </c>
      <c r="AQ985" s="17">
        <v>29.700848453716194</v>
      </c>
      <c r="AR985" s="17">
        <v>0.79724449871574166</v>
      </c>
      <c r="AS985" s="17">
        <v>1.1309010526404233</v>
      </c>
      <c r="AT985" s="17">
        <v>-0.999999999999999</v>
      </c>
      <c r="AU985" s="17">
        <v>-0.999999999999999</v>
      </c>
      <c r="AV985" s="17">
        <v>2.6157456595008117</v>
      </c>
      <c r="AW985" s="17">
        <v>61.861734531536875</v>
      </c>
      <c r="AX985" s="17">
        <v>58.558660626220323</v>
      </c>
      <c r="AY985" s="17">
        <v>0.13493741718381921</v>
      </c>
      <c r="AZ985" s="17">
        <v>-1.9447052471187294</v>
      </c>
      <c r="BA985" s="22">
        <v>1429.2969451545787</v>
      </c>
      <c r="CU985" t="e">
        <v>#N/A</v>
      </c>
      <c r="CV985" t="e">
        <v>#N/A</v>
      </c>
    </row>
    <row r="986" spans="1:100" x14ac:dyDescent="0.25">
      <c r="A986">
        <v>2783</v>
      </c>
      <c r="B986" t="s">
        <v>1389</v>
      </c>
      <c r="C986" s="22">
        <v>3</v>
      </c>
      <c r="D986" s="17">
        <v>2.3487321748527883</v>
      </c>
      <c r="E986" s="17">
        <v>0.44923640284362726</v>
      </c>
      <c r="F986" s="17">
        <v>1.189256222988655</v>
      </c>
      <c r="G986" s="17">
        <v>1.362726368176896</v>
      </c>
      <c r="H986" s="17">
        <v>6.6900926840086306E-2</v>
      </c>
      <c r="I986" s="17">
        <v>0</v>
      </c>
      <c r="J986" s="17">
        <v>4.0140556104051797</v>
      </c>
      <c r="K986" s="17">
        <v>6.6900926840086306E-2</v>
      </c>
      <c r="L986" s="17">
        <v>-1.0000000000000007</v>
      </c>
      <c r="M986" s="17">
        <v>-1.0000000000000007</v>
      </c>
      <c r="N986" s="17">
        <v>1.3380185368017241</v>
      </c>
      <c r="O986" s="17">
        <v>7.7255141534348599</v>
      </c>
      <c r="P986" s="17">
        <v>-6.7757174147039985</v>
      </c>
      <c r="Q986" s="17">
        <v>-0.56144820487643599</v>
      </c>
      <c r="R986" s="17">
        <v>-0.87567332718953894</v>
      </c>
      <c r="S986" s="17">
        <v>0.33333333333333343</v>
      </c>
      <c r="T986" s="17">
        <v>0.33770334506711247</v>
      </c>
      <c r="U986" s="17">
        <v>0.11609314195915073</v>
      </c>
      <c r="V986" s="17">
        <v>0.15850134058264342</v>
      </c>
      <c r="W986" s="17">
        <v>35.14920936408614</v>
      </c>
      <c r="X986" s="17">
        <v>2.0238863746266027</v>
      </c>
      <c r="Y986" s="17">
        <v>-1.0000000000000007</v>
      </c>
      <c r="Z986" s="17">
        <v>-1.0000000000000007</v>
      </c>
      <c r="AA986" s="17">
        <v>75.316757845543037</v>
      </c>
      <c r="AB986" s="17">
        <v>0.41189908899772409</v>
      </c>
      <c r="AC986" s="17">
        <v>0.10061279477664192</v>
      </c>
      <c r="AD986" s="17">
        <v>0.30835255239856069</v>
      </c>
      <c r="AE986" s="17">
        <v>41.043221808646358</v>
      </c>
      <c r="AF986" s="17">
        <v>0.94117647058823528</v>
      </c>
      <c r="AG986" s="17">
        <v>-1.0000000000000007</v>
      </c>
      <c r="AH986" s="17">
        <v>-1.0000000000000007</v>
      </c>
      <c r="AI986" s="17">
        <v>1.5027144935533993E-2</v>
      </c>
      <c r="AJ986" s="17">
        <v>0.15850134058264342</v>
      </c>
      <c r="AK986" s="17">
        <v>-1.7452098187437863E-2</v>
      </c>
      <c r="AL986" s="17">
        <v>0.12385725941891081</v>
      </c>
      <c r="AM986" s="17">
        <v>-6.2110811004377577E-2</v>
      </c>
      <c r="AN986" s="17">
        <v>-0.27323802901422534</v>
      </c>
      <c r="AO986" s="17">
        <v>-1.6400307660466282</v>
      </c>
      <c r="AP986" s="17">
        <v>-6.2116644282610798</v>
      </c>
      <c r="AQ986" s="17">
        <v>39.163264974491341</v>
      </c>
      <c r="AR986" s="17">
        <v>0.94563116094224031</v>
      </c>
      <c r="AS986" s="17">
        <v>2.0907873014666882</v>
      </c>
      <c r="AT986" s="17">
        <v>-1.0000000000000007</v>
      </c>
      <c r="AU986" s="17">
        <v>-1.0000000000000007</v>
      </c>
      <c r="AV986" s="17">
        <v>0.48705304098735691</v>
      </c>
      <c r="AW986" s="17">
        <v>76.830607570716751</v>
      </c>
      <c r="AX986" s="17">
        <v>92.981284527691798</v>
      </c>
      <c r="AY986" s="17">
        <v>0.23533423675176565</v>
      </c>
      <c r="AZ986" s="17">
        <v>19.268520584292808</v>
      </c>
      <c r="BA986" s="22">
        <v>1516.0979156637322</v>
      </c>
      <c r="CU986" t="e">
        <v>#N/A</v>
      </c>
      <c r="CV986" t="e">
        <v>#N/A</v>
      </c>
    </row>
    <row r="987" spans="1:100" x14ac:dyDescent="0.25">
      <c r="A987">
        <v>2785</v>
      </c>
      <c r="B987" t="s">
        <v>1390</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1391</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1392</v>
      </c>
      <c r="C989" s="22">
        <v>3</v>
      </c>
      <c r="D989" s="17">
        <v>5.0762639980920827</v>
      </c>
      <c r="E989" s="17">
        <v>-3.01514697555125E-2</v>
      </c>
      <c r="F989" s="17">
        <v>0.89915141172780744</v>
      </c>
      <c r="G989" s="17">
        <v>0.89915141172780744</v>
      </c>
      <c r="H989" s="17">
        <v>0.27298096177665226</v>
      </c>
      <c r="I989" s="17">
        <v>0</v>
      </c>
      <c r="J989" s="17">
        <v>16.378857706599142</v>
      </c>
      <c r="K989" s="17">
        <v>0.27298096177665226</v>
      </c>
      <c r="L989" s="17">
        <v>-0.99999999999999989</v>
      </c>
      <c r="M989" s="17">
        <v>-0.99999999999999989</v>
      </c>
      <c r="N989" s="17">
        <v>5.4596192355330455</v>
      </c>
      <c r="O989" s="17">
        <v>22.354273116419026</v>
      </c>
      <c r="P989" s="17">
        <v>0.2184316757604341</v>
      </c>
      <c r="Q989" s="17">
        <v>2.073630563179496</v>
      </c>
      <c r="R989" s="17">
        <v>0.60998198600170428</v>
      </c>
      <c r="S989" s="17">
        <v>0.33333333333333354</v>
      </c>
      <c r="T989" s="17">
        <v>0.28223688101834477</v>
      </c>
      <c r="U989" s="17">
        <v>0.54980731406402161</v>
      </c>
      <c r="V989" s="17">
        <v>1.40888417801817E-2</v>
      </c>
      <c r="W989" s="17">
        <v>36.259416336769185</v>
      </c>
      <c r="X989" s="17">
        <v>2.5940232395338705</v>
      </c>
      <c r="Y989" s="17">
        <v>-0.99999999999999989</v>
      </c>
      <c r="Z989" s="17">
        <v>-0.99999999999999989</v>
      </c>
      <c r="AA989" s="17">
        <v>81.832968618676219</v>
      </c>
      <c r="AB989" s="17">
        <v>0.47717489501996013</v>
      </c>
      <c r="AC989" s="17">
        <v>0.19640024811803153</v>
      </c>
      <c r="AD989" s="17">
        <v>0.22569626278011534</v>
      </c>
      <c r="AE989" s="17">
        <v>44.963570295905363</v>
      </c>
      <c r="AF989" s="17">
        <v>0.8</v>
      </c>
      <c r="AG989" s="17">
        <v>-0.99999999999999989</v>
      </c>
      <c r="AH989" s="17">
        <v>-0.99999999999999989</v>
      </c>
      <c r="AI989" s="17">
        <v>4.5541278210579711E-2</v>
      </c>
      <c r="AJ989" s="17">
        <v>1.40888417801817E-2</v>
      </c>
      <c r="AK989" s="17">
        <v>7.1010700761512544E-2</v>
      </c>
      <c r="AL989" s="17">
        <v>0.17459485839529085</v>
      </c>
      <c r="AM989" s="17">
        <v>0.24557167855058945</v>
      </c>
      <c r="AN989" s="17">
        <v>-4.7207107926603348E-2</v>
      </c>
      <c r="AO989" s="17">
        <v>6.4943454675722982</v>
      </c>
      <c r="AP989" s="17">
        <v>-0.30720340618862951</v>
      </c>
      <c r="AQ989" s="17">
        <v>52.638274043368334</v>
      </c>
      <c r="AR989" s="17">
        <v>1.1794663701958814</v>
      </c>
      <c r="AS989" s="17">
        <v>2.8670042013105235</v>
      </c>
      <c r="AT989" s="17">
        <v>-0.99999999999999989</v>
      </c>
      <c r="AU989" s="17">
        <v>-0.99999999999999989</v>
      </c>
      <c r="AV989" s="17">
        <v>1.5091333977295114</v>
      </c>
      <c r="AW989" s="17">
        <v>103.88003832890664</v>
      </c>
      <c r="AX989" s="17">
        <v>106.1997480711364</v>
      </c>
      <c r="AY989" s="17">
        <v>0.35517646967596006</v>
      </c>
      <c r="AZ989" s="17">
        <v>66.040151428423371</v>
      </c>
      <c r="BA989" s="22">
        <v>1676.6970015493096</v>
      </c>
      <c r="CU989" t="e">
        <v>#N/A</v>
      </c>
      <c r="CV989" t="e">
        <v>#N/A</v>
      </c>
    </row>
    <row r="990" spans="1:100" x14ac:dyDescent="0.25">
      <c r="A990">
        <v>2795</v>
      </c>
      <c r="B990" t="s">
        <v>1393</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1394</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1451.4555162821036</v>
      </c>
      <c r="CU991" t="e">
        <v>#N/A</v>
      </c>
      <c r="CV991" t="e">
        <v>#N/A</v>
      </c>
    </row>
    <row r="992" spans="1:100" x14ac:dyDescent="0.25">
      <c r="A992">
        <v>2805</v>
      </c>
      <c r="B992" t="s">
        <v>1395</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1380.2302940149498</v>
      </c>
      <c r="CU992" t="e">
        <v>#N/A</v>
      </c>
      <c r="CV992" t="e">
        <v>#N/A</v>
      </c>
    </row>
    <row r="993" spans="1:100" x14ac:dyDescent="0.25">
      <c r="A993">
        <v>2811</v>
      </c>
      <c r="B993" t="s">
        <v>1396</v>
      </c>
      <c r="C993" s="22">
        <v>3</v>
      </c>
      <c r="D993" s="17">
        <v>5.5231529098421177</v>
      </c>
      <c r="E993" s="17">
        <v>1.551572874515807E-3</v>
      </c>
      <c r="F993" s="17">
        <v>1.4168676575395913</v>
      </c>
      <c r="G993" s="17">
        <v>1.4168676575395913</v>
      </c>
      <c r="H993" s="17">
        <v>-1.3343570108589763E-2</v>
      </c>
      <c r="I993" s="17">
        <v>0</v>
      </c>
      <c r="J993" s="17">
        <v>-0.8006142065153824</v>
      </c>
      <c r="K993" s="17">
        <v>-1.3343570108589763E-2</v>
      </c>
      <c r="L993" s="17">
        <v>-1.0000000000000009</v>
      </c>
      <c r="M993" s="17">
        <v>-1.0000000000000009</v>
      </c>
      <c r="N993" s="17">
        <v>-0.2668714021717955</v>
      </c>
      <c r="O993" s="17">
        <v>6.1394063608663343</v>
      </c>
      <c r="P993" s="17">
        <v>-0.42114510729943733</v>
      </c>
      <c r="Q993" s="17">
        <v>-0.71463228878977292</v>
      </c>
      <c r="R993" s="17">
        <v>-0.28553586107113055</v>
      </c>
      <c r="S993" s="17">
        <v>0.33333333333333354</v>
      </c>
      <c r="T993" s="17">
        <v>0.32733845773956782</v>
      </c>
      <c r="U993" s="17">
        <v>0.36240841293002268</v>
      </c>
      <c r="V993" s="17">
        <v>-3.5551018222825713E-2</v>
      </c>
      <c r="W993" s="17">
        <v>40.034910235547521</v>
      </c>
      <c r="X993" s="17">
        <v>1.9043480279708624</v>
      </c>
      <c r="Y993" s="17">
        <v>-1.0000000000000009</v>
      </c>
      <c r="Z993" s="17">
        <v>-1.0000000000000009</v>
      </c>
      <c r="AA993" s="17">
        <v>76.578219677026894</v>
      </c>
      <c r="AB993" s="17">
        <v>0.21250194894159039</v>
      </c>
      <c r="AC993" s="17">
        <v>0.25631046151581793</v>
      </c>
      <c r="AD993" s="17">
        <v>0.26776449559360099</v>
      </c>
      <c r="AE993" s="17">
        <v>36.828845302550477</v>
      </c>
      <c r="AF993" s="17">
        <v>0.83333333333333337</v>
      </c>
      <c r="AG993" s="17">
        <v>-1.0000000000000009</v>
      </c>
      <c r="AH993" s="17">
        <v>-1.0000000000000009</v>
      </c>
      <c r="AI993" s="17">
        <v>1.4899123207027878E-2</v>
      </c>
      <c r="AJ993" s="17">
        <v>-3.5551018222825713E-2</v>
      </c>
      <c r="AK993" s="17">
        <v>8.4075999956372258E-2</v>
      </c>
      <c r="AL993" s="17">
        <v>-6.9458989433669613E-2</v>
      </c>
      <c r="AM993" s="17">
        <v>-0.18053390358266538</v>
      </c>
      <c r="AN993" s="17">
        <v>0.22473984973441274</v>
      </c>
      <c r="AO993" s="17">
        <v>-4.0929675897847746</v>
      </c>
      <c r="AP993" s="17">
        <v>5.2712012961919728</v>
      </c>
      <c r="AQ993" s="17">
        <v>39.234296029032102</v>
      </c>
      <c r="AR993" s="17">
        <v>0.98752918578009841</v>
      </c>
      <c r="AS993" s="17">
        <v>1.8910044578622718</v>
      </c>
      <c r="AT993" s="17">
        <v>-1.0000000000000009</v>
      </c>
      <c r="AU993" s="17">
        <v>-1.0000000000000009</v>
      </c>
      <c r="AV993" s="17">
        <v>1.1313317964684613</v>
      </c>
      <c r="AW993" s="17">
        <v>87.988827334085187</v>
      </c>
      <c r="AX993" s="17">
        <v>84.731707975943166</v>
      </c>
      <c r="AY993" s="17">
        <v>0.11710060797937451</v>
      </c>
      <c r="AZ993" s="17">
        <v>2.1868142931994767</v>
      </c>
      <c r="BA993" s="22">
        <v>1511.1837716130242</v>
      </c>
      <c r="CU993" t="e">
        <v>#N/A</v>
      </c>
      <c r="CV993" t="e">
        <v>#N/A</v>
      </c>
    </row>
    <row r="994" spans="1:100" x14ac:dyDescent="0.25">
      <c r="A994">
        <v>2813</v>
      </c>
      <c r="B994" t="s">
        <v>1397</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1398</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1473.390184290454</v>
      </c>
      <c r="CU995" t="e">
        <v>#N/A</v>
      </c>
      <c r="CV995" t="e">
        <v>#N/A</v>
      </c>
    </row>
    <row r="996" spans="1:100" x14ac:dyDescent="0.25">
      <c r="A996">
        <v>2819</v>
      </c>
      <c r="B996" t="s">
        <v>1399</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1400</v>
      </c>
      <c r="C997" s="22">
        <v>3</v>
      </c>
      <c r="D997" s="17">
        <v>4.7468933289242923</v>
      </c>
      <c r="E997" s="17">
        <v>5.9434443327430926E-3</v>
      </c>
      <c r="F997" s="17">
        <v>8.5684973706415359</v>
      </c>
      <c r="G997" s="17">
        <v>8.5684973706415359</v>
      </c>
      <c r="H997" s="17">
        <v>0.30519147117836354</v>
      </c>
      <c r="I997" s="17">
        <v>0</v>
      </c>
      <c r="J997" s="17">
        <v>18.311488270701819</v>
      </c>
      <c r="K997" s="17">
        <v>0.30519147117836354</v>
      </c>
      <c r="L997" s="17">
        <v>-1.000000000000004</v>
      </c>
      <c r="M997" s="17">
        <v>-1.000000000000004</v>
      </c>
      <c r="N997" s="17">
        <v>6.1038294235672739</v>
      </c>
      <c r="O997" s="17">
        <v>31.626878970267654</v>
      </c>
      <c r="P997" s="17">
        <v>-0.63579618881106192</v>
      </c>
      <c r="Q997" s="17">
        <v>21.132982991329214</v>
      </c>
      <c r="R997" s="17">
        <v>6.7792076443290892</v>
      </c>
      <c r="S997" s="17">
        <v>0.33333333333333454</v>
      </c>
      <c r="T997" s="17">
        <v>0.23333837778499969</v>
      </c>
      <c r="U997" s="17">
        <v>-0.1042389856210575</v>
      </c>
      <c r="V997" s="17">
        <v>-1.6611895969908627E-2</v>
      </c>
      <c r="W997" s="17">
        <v>5.6251743339601887</v>
      </c>
      <c r="X997" s="17">
        <v>-0.35968413404963528</v>
      </c>
      <c r="Y997" s="17">
        <v>-1.000000000000004</v>
      </c>
      <c r="Z997" s="17">
        <v>-1.000000000000004</v>
      </c>
      <c r="AA997" s="17">
        <v>69.855880293047576</v>
      </c>
      <c r="AB997" s="17">
        <v>0.30279770879773799</v>
      </c>
      <c r="AC997" s="17">
        <v>0.30285526610709118</v>
      </c>
      <c r="AD997" s="17">
        <v>0.54337699139033757</v>
      </c>
      <c r="AE997" s="17">
        <v>57.451498314758318</v>
      </c>
      <c r="AF997" s="17">
        <v>0.84615384615384615</v>
      </c>
      <c r="AG997" s="17">
        <v>-1.000000000000004</v>
      </c>
      <c r="AH997" s="17">
        <v>-1.000000000000004</v>
      </c>
      <c r="AI997" s="17">
        <v>0.1234724338813937</v>
      </c>
      <c r="AJ997" s="17">
        <v>-1.6611895969908627E-2</v>
      </c>
      <c r="AK997" s="17">
        <v>-0.12881759243641203</v>
      </c>
      <c r="AL997" s="17">
        <v>0.14510053529344114</v>
      </c>
      <c r="AM997" s="17">
        <v>0.50164012163947824</v>
      </c>
      <c r="AN997" s="17">
        <v>8.3876081013141202E-2</v>
      </c>
      <c r="AO997" s="17">
        <v>11.896915078804895</v>
      </c>
      <c r="AP997" s="17">
        <v>2.8224047017957354</v>
      </c>
      <c r="AQ997" s="17">
        <v>23.936662604662001</v>
      </c>
      <c r="AR997" s="17">
        <v>0.44582082952736835</v>
      </c>
      <c r="AS997" s="17">
        <v>-5.449266287127208E-2</v>
      </c>
      <c r="AT997" s="17">
        <v>-1.000000000000004</v>
      </c>
      <c r="AU997" s="17">
        <v>-1.000000000000004</v>
      </c>
      <c r="AV997" s="17">
        <v>15.347705014970625</v>
      </c>
      <c r="AW997" s="17">
        <v>104.30516396511099</v>
      </c>
      <c r="AX997" s="17">
        <v>105.11342304574802</v>
      </c>
      <c r="AY997" s="17">
        <v>0.14773644259074983</v>
      </c>
      <c r="AZ997" s="17">
        <v>34.678443560054227</v>
      </c>
      <c r="BA997" s="22">
        <v>1526.7806663694519</v>
      </c>
      <c r="CU997" t="e">
        <v>#N/A</v>
      </c>
      <c r="CV997" t="e">
        <v>#N/A</v>
      </c>
    </row>
    <row r="998" spans="1:100" x14ac:dyDescent="0.25">
      <c r="A998">
        <v>2825</v>
      </c>
      <c r="B998" t="s">
        <v>1401</v>
      </c>
      <c r="C998" s="22">
        <v>3</v>
      </c>
      <c r="D998" s="17">
        <v>4.3423695800668725</v>
      </c>
      <c r="E998" s="17">
        <v>-2.5690946997414706E-3</v>
      </c>
      <c r="F998" s="17">
        <v>3.8611765047415637E-6</v>
      </c>
      <c r="G998" s="17">
        <v>3.8611765047415637E-6</v>
      </c>
      <c r="H998" s="17">
        <v>0.21990590959051387</v>
      </c>
      <c r="I998" s="17">
        <v>0</v>
      </c>
      <c r="J998" s="17">
        <v>13.194354575430829</v>
      </c>
      <c r="K998" s="17">
        <v>0.21990590959051387</v>
      </c>
      <c r="L998" s="17">
        <v>-1.0000000000000009</v>
      </c>
      <c r="M998" s="17">
        <v>-1.0000000000000009</v>
      </c>
      <c r="N998" s="17">
        <v>4.3981181918102763</v>
      </c>
      <c r="O998" s="17">
        <v>17.536728016674207</v>
      </c>
      <c r="P998" s="17">
        <v>-0.13123771188885813</v>
      </c>
      <c r="Q998" s="17">
        <v>-0.94480436845739169</v>
      </c>
      <c r="R998" s="17">
        <v>-0.32953050067283662</v>
      </c>
      <c r="S998" s="17">
        <v>0.33333333333333365</v>
      </c>
      <c r="T998" s="17">
        <v>0.17815200983668431</v>
      </c>
      <c r="U998" s="17">
        <v>-7.125129211435291E-2</v>
      </c>
      <c r="V998" s="17">
        <v>-2.929947384882357E-2</v>
      </c>
      <c r="W998" s="17">
        <v>7.6411467046531021</v>
      </c>
      <c r="X998" s="17">
        <v>-0.311540597860955</v>
      </c>
      <c r="Y998" s="17">
        <v>-1.0000000000000009</v>
      </c>
      <c r="Z998" s="17">
        <v>-1.0000000000000009</v>
      </c>
      <c r="AA998" s="17">
        <v>20.207056256446037</v>
      </c>
      <c r="AB998" s="17">
        <v>-1.7154347158093622E-2</v>
      </c>
      <c r="AC998" s="17">
        <v>1.6711901141214243E-2</v>
      </c>
      <c r="AD998" s="17">
        <v>0.25835124706619461</v>
      </c>
      <c r="AE998" s="17">
        <v>12.895440052465759</v>
      </c>
      <c r="AF998" s="17">
        <v>0.125</v>
      </c>
      <c r="AG998" s="17">
        <v>-1.0000000000000009</v>
      </c>
      <c r="AH998" s="17">
        <v>-1.0000000000000009</v>
      </c>
      <c r="AI998" s="17">
        <v>-6.4092845048973413E-3</v>
      </c>
      <c r="AJ998" s="17">
        <v>-2.929947384882357E-2</v>
      </c>
      <c r="AK998" s="17">
        <v>5.2258269076536426E-2</v>
      </c>
      <c r="AL998" s="17">
        <v>-1.0344121515706121E-3</v>
      </c>
      <c r="AM998" s="17">
        <v>0.2695376700813274</v>
      </c>
      <c r="AN998" s="17">
        <v>-8.8295726726377713E-2</v>
      </c>
      <c r="AO998" s="17">
        <v>6.9997330974158674</v>
      </c>
      <c r="AP998" s="17">
        <v>-2.2125652289172963</v>
      </c>
      <c r="AQ998" s="17">
        <v>20.835501280083946</v>
      </c>
      <c r="AR998" s="17">
        <v>0.41093457720684196</v>
      </c>
      <c r="AS998" s="17">
        <v>-9.1634688270441578E-2</v>
      </c>
      <c r="AT998" s="17">
        <v>-1.0000000000000009</v>
      </c>
      <c r="AU998" s="17">
        <v>-1.0000000000000009</v>
      </c>
      <c r="AV998" s="17">
        <v>-0.32952663949633176</v>
      </c>
      <c r="AW998" s="17">
        <v>35.531219044202921</v>
      </c>
      <c r="AX998" s="17">
        <v>32.47308596922263</v>
      </c>
      <c r="AY998" s="17">
        <v>-0.12942189754898939</v>
      </c>
      <c r="AZ998" s="17">
        <v>-44.123329003693584</v>
      </c>
      <c r="BA998" s="22">
        <v>1417.3357512011548</v>
      </c>
      <c r="CU998" t="e">
        <v>#N/A</v>
      </c>
      <c r="CV998" t="e">
        <v>#N/A</v>
      </c>
    </row>
    <row r="999" spans="1:100" x14ac:dyDescent="0.25">
      <c r="A999">
        <v>2826</v>
      </c>
      <c r="B999" t="s">
        <v>1402</v>
      </c>
      <c r="C999" s="22">
        <v>3</v>
      </c>
      <c r="D999" s="17">
        <v>5.230706858632435</v>
      </c>
      <c r="E999" s="17">
        <v>-4.4525489600852189E-2</v>
      </c>
      <c r="F999" s="17">
        <v>1.8223858682601131</v>
      </c>
      <c r="G999" s="17">
        <v>1.8070553936017053</v>
      </c>
      <c r="H999" s="17">
        <v>0.21381646029988599</v>
      </c>
      <c r="I999" s="17">
        <v>0</v>
      </c>
      <c r="J999" s="17">
        <v>12.828987617993159</v>
      </c>
      <c r="K999" s="17">
        <v>0.21381646029988599</v>
      </c>
      <c r="L999" s="17">
        <v>-1.0000000000000016</v>
      </c>
      <c r="M999" s="17">
        <v>-1.0000000000000016</v>
      </c>
      <c r="N999" s="17">
        <v>4.2763292059977189</v>
      </c>
      <c r="O999" s="17">
        <v>19.866749870227309</v>
      </c>
      <c r="P999" s="17">
        <v>-7.177004288316513E-2</v>
      </c>
      <c r="Q999" s="17">
        <v>7.3405786235512096</v>
      </c>
      <c r="R999" s="17">
        <v>2.3586845038336519</v>
      </c>
      <c r="S999" s="17">
        <v>0.33333333333333381</v>
      </c>
      <c r="T999" s="17">
        <v>0.33333333333333381</v>
      </c>
      <c r="U999" s="17">
        <v>0.20980755342321233</v>
      </c>
      <c r="V999" s="17">
        <v>1.4261519305594508E-2</v>
      </c>
      <c r="W999" s="17">
        <v>27.076771163823544</v>
      </c>
      <c r="X999" s="17">
        <v>1.3776495358931982</v>
      </c>
      <c r="Y999" s="17">
        <v>-1.0000000000000016</v>
      </c>
      <c r="Z999" s="17">
        <v>-1.0000000000000016</v>
      </c>
      <c r="AA999" s="17">
        <v>55.77351856355321</v>
      </c>
      <c r="AB999" s="17">
        <v>0.28931121198740184</v>
      </c>
      <c r="AC999" s="17">
        <v>1.5434491636242859E-2</v>
      </c>
      <c r="AD999" s="17">
        <v>0.22201555429427544</v>
      </c>
      <c r="AE999" s="17">
        <v>26.338062895896012</v>
      </c>
      <c r="AF999" s="17">
        <v>0.66666666666666663</v>
      </c>
      <c r="AG999" s="17">
        <v>-1.0000000000000016</v>
      </c>
      <c r="AH999" s="17">
        <v>-1.0000000000000016</v>
      </c>
      <c r="AI999" s="17">
        <v>5.1509949359392314E-2</v>
      </c>
      <c r="AJ999" s="17">
        <v>1.4261519305594508E-2</v>
      </c>
      <c r="AK999" s="17">
        <v>-0.12354311215634002</v>
      </c>
      <c r="AL999" s="17">
        <v>-6.026949948082249E-2</v>
      </c>
      <c r="AM999" s="17">
        <v>0.21279466085614729</v>
      </c>
      <c r="AN999" s="17">
        <v>8.734572441991259E-2</v>
      </c>
      <c r="AO999" s="17">
        <v>4.7021509606219842</v>
      </c>
      <c r="AP999" s="17">
        <v>1.8822956130937032</v>
      </c>
      <c r="AQ999" s="17">
        <v>39.905758781816715</v>
      </c>
      <c r="AR999" s="17">
        <v>0.89073573939547446</v>
      </c>
      <c r="AS999" s="17">
        <v>1.5914659961930837</v>
      </c>
      <c r="AT999" s="17">
        <v>-1.0000000000000016</v>
      </c>
      <c r="AU999" s="17">
        <v>-1.0000000000000016</v>
      </c>
      <c r="AV999" s="17">
        <v>4.1657398974353592</v>
      </c>
      <c r="AW999" s="17">
        <v>77.522564046874166</v>
      </c>
      <c r="AX999" s="17">
        <v>79.978914964621481</v>
      </c>
      <c r="AY999" s="17">
        <v>0.25237911956931619</v>
      </c>
      <c r="AZ999" s="17">
        <v>-7.850711946160974</v>
      </c>
      <c r="BA999" s="22">
        <v>1512.9779476423403</v>
      </c>
      <c r="CU999" t="e">
        <v>#N/A</v>
      </c>
      <c r="CV999" t="e">
        <v>#N/A</v>
      </c>
    </row>
    <row r="1000" spans="1:100" x14ac:dyDescent="0.25">
      <c r="A1000">
        <v>2827</v>
      </c>
      <c r="B1000" t="s">
        <v>1403</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1404</v>
      </c>
      <c r="C1001" s="22">
        <v>3</v>
      </c>
      <c r="D1001" s="17">
        <v>3.7434675682006535</v>
      </c>
      <c r="E1001" s="17">
        <v>-0.27254052037565119</v>
      </c>
      <c r="F1001" s="17">
        <v>0.34660429858337316</v>
      </c>
      <c r="G1001" s="17">
        <v>0.27218502544693546</v>
      </c>
      <c r="H1001" s="17">
        <v>0.37183699026789063</v>
      </c>
      <c r="I1001" s="17">
        <v>0</v>
      </c>
      <c r="J1001" s="17">
        <v>22.310219416073441</v>
      </c>
      <c r="K1001" s="17">
        <v>0.37183699026789063</v>
      </c>
      <c r="L1001" s="17">
        <v>-1.0000000000000016</v>
      </c>
      <c r="M1001" s="17">
        <v>-1.0000000000000016</v>
      </c>
      <c r="N1001" s="17">
        <v>7.4367398053578082</v>
      </c>
      <c r="O1001" s="17">
        <v>26.32587200972101</v>
      </c>
      <c r="P1001" s="17">
        <v>-1.0720204430587359</v>
      </c>
      <c r="Q1001" s="17">
        <v>-4.4204963159900273E-2</v>
      </c>
      <c r="R1001" s="17">
        <v>-0.182147744332044</v>
      </c>
      <c r="S1001" s="17">
        <v>0.3333333333333337</v>
      </c>
      <c r="T1001" s="17">
        <v>0.3333333333333337</v>
      </c>
      <c r="U1001" s="17">
        <v>0.55576944650232474</v>
      </c>
      <c r="V1001" s="17">
        <v>0.21754989610198192</v>
      </c>
      <c r="W1001" s="17">
        <v>42.725960760123328</v>
      </c>
      <c r="X1001" s="17">
        <v>3.8232068390199663</v>
      </c>
      <c r="Y1001" s="17">
        <v>-1.0000000000000016</v>
      </c>
      <c r="Z1001" s="17">
        <v>-1.0000000000000016</v>
      </c>
      <c r="AA1001" s="17">
        <v>86.858216055775017</v>
      </c>
      <c r="AB1001" s="17">
        <v>0.25343232947205618</v>
      </c>
      <c r="AC1001" s="17">
        <v>0.2632903835694802</v>
      </c>
      <c r="AD1001" s="17">
        <v>0.36956534775813826</v>
      </c>
      <c r="AE1001" s="17">
        <v>44.314403039983716</v>
      </c>
      <c r="AF1001" s="17">
        <v>0.9375</v>
      </c>
      <c r="AG1001" s="17">
        <v>-1.0000000000000016</v>
      </c>
      <c r="AH1001" s="17">
        <v>-1.0000000000000016</v>
      </c>
      <c r="AI1001" s="17">
        <v>-5.6002783464156096E-2</v>
      </c>
      <c r="AJ1001" s="17">
        <v>0.21754989610198192</v>
      </c>
      <c r="AK1001" s="17">
        <v>0.24582646731532629</v>
      </c>
      <c r="AL1001" s="17">
        <v>-2.9531445426742554E-2</v>
      </c>
      <c r="AM1001" s="17">
        <v>5.8856230589050443E-2</v>
      </c>
      <c r="AN1001" s="17">
        <v>0.4166977296974837</v>
      </c>
      <c r="AO1001" s="17">
        <v>2.7005381013028926</v>
      </c>
      <c r="AP1001" s="17">
        <v>10.269786015303378</v>
      </c>
      <c r="AQ1001" s="17">
        <v>65.036180176196723</v>
      </c>
      <c r="AR1001" s="17">
        <v>1.4399860092709742</v>
      </c>
      <c r="AS1001" s="17">
        <v>4.195043829287858</v>
      </c>
      <c r="AT1001" s="17">
        <v>-1.0000000000000016</v>
      </c>
      <c r="AU1001" s="17">
        <v>-1.0000000000000016</v>
      </c>
      <c r="AV1001" s="17">
        <v>9.0037281114890233E-2</v>
      </c>
      <c r="AW1001" s="17">
        <v>123.45387408079939</v>
      </c>
      <c r="AX1001" s="17">
        <v>144.0888080217145</v>
      </c>
      <c r="AY1001" s="17">
        <v>0.51623916967340344</v>
      </c>
      <c r="AZ1001" s="17">
        <v>43.981311004153248</v>
      </c>
      <c r="BA1001" s="22">
        <v>1547.5020599049149</v>
      </c>
      <c r="CU1001" t="e">
        <v>#N/A</v>
      </c>
      <c r="CV1001" t="e">
        <v>#N/A</v>
      </c>
    </row>
    <row r="1002" spans="1:100" x14ac:dyDescent="0.25">
      <c r="A1002">
        <v>2832</v>
      </c>
      <c r="B1002" t="s">
        <v>1405</v>
      </c>
      <c r="C1002" s="22">
        <v>3</v>
      </c>
      <c r="D1002" s="17">
        <v>5.0688217716237336</v>
      </c>
      <c r="E1002" s="17">
        <v>-3.6318273461995551E-2</v>
      </c>
      <c r="F1002" s="17">
        <v>-0.40138153625395878</v>
      </c>
      <c r="G1002" s="17">
        <v>-0.4134876274079573</v>
      </c>
      <c r="H1002" s="17">
        <v>0.40944339229015531</v>
      </c>
      <c r="I1002" s="17">
        <v>0</v>
      </c>
      <c r="J1002" s="17">
        <v>24.566603537409321</v>
      </c>
      <c r="K1002" s="17">
        <v>0.40944339229015531</v>
      </c>
      <c r="L1002" s="17">
        <v>-0.99999999999999978</v>
      </c>
      <c r="M1002" s="17">
        <v>-0.99999999999999978</v>
      </c>
      <c r="N1002" s="17">
        <v>8.1888678458031041</v>
      </c>
      <c r="O1002" s="17">
        <v>29.221937681625072</v>
      </c>
      <c r="P1002" s="17">
        <v>0.7712942430052897</v>
      </c>
      <c r="Q1002" s="17">
        <v>0.85141429492573584</v>
      </c>
      <c r="R1002" s="17">
        <v>0.36479863828690851</v>
      </c>
      <c r="S1002" s="17">
        <v>0.33333333333333326</v>
      </c>
      <c r="T1002" s="17">
        <v>0.33333333333333326</v>
      </c>
      <c r="U1002" s="17">
        <v>0.33310485700162573</v>
      </c>
      <c r="V1002" s="17">
        <v>0.13280311162058855</v>
      </c>
      <c r="W1002" s="17">
        <v>28.925249719948997</v>
      </c>
      <c r="X1002" s="17">
        <v>2.3864613721065444</v>
      </c>
      <c r="Y1002" s="17">
        <v>-0.99999999999999978</v>
      </c>
      <c r="Z1002" s="17">
        <v>-0.99999999999999978</v>
      </c>
      <c r="AA1002" s="17">
        <v>84.069297819530277</v>
      </c>
      <c r="AB1002" s="17">
        <v>0.30710452369713148</v>
      </c>
      <c r="AC1002" s="17">
        <v>0.43267128928149046</v>
      </c>
      <c r="AD1002" s="17">
        <v>0.35580917624726371</v>
      </c>
      <c r="AE1002" s="17">
        <v>54.779249461294285</v>
      </c>
      <c r="AF1002" s="17">
        <v>0.94117647058823528</v>
      </c>
      <c r="AG1002" s="17">
        <v>-0.99999999999999978</v>
      </c>
      <c r="AH1002" s="17">
        <v>-0.99999999999999978</v>
      </c>
      <c r="AI1002" s="17">
        <v>6.3511408062231593E-3</v>
      </c>
      <c r="AJ1002" s="17">
        <v>0.13280311162058855</v>
      </c>
      <c r="AK1002" s="17">
        <v>0.33464161606428977</v>
      </c>
      <c r="AL1002" s="17">
        <v>-0.19206682201057435</v>
      </c>
      <c r="AM1002" s="17">
        <v>0.12317650987504858</v>
      </c>
      <c r="AN1002" s="17">
        <v>-0.15153946296082438</v>
      </c>
      <c r="AO1002" s="17">
        <v>4.7526208271976653</v>
      </c>
      <c r="AP1002" s="17">
        <v>-4.7488206840734826</v>
      </c>
      <c r="AQ1002" s="17">
        <v>53.491853257358315</v>
      </c>
      <c r="AR1002" s="17">
        <v>1.1325746352888815</v>
      </c>
      <c r="AS1002" s="17">
        <v>2.7959047643967008</v>
      </c>
      <c r="AT1002" s="17">
        <v>-0.99999999999999978</v>
      </c>
      <c r="AU1002" s="17">
        <v>-0.99999999999999978</v>
      </c>
      <c r="AV1002" s="17">
        <v>-4.8688989121048271E-2</v>
      </c>
      <c r="AW1002" s="17">
        <v>108.54241481708178</v>
      </c>
      <c r="AX1002" s="17">
        <v>121.94974879526514</v>
      </c>
      <c r="AY1002" s="17">
        <v>0.40885031332633343</v>
      </c>
      <c r="AZ1002" s="17">
        <v>35.676837581695551</v>
      </c>
      <c r="BA1002" s="22">
        <v>1590.4565051275858</v>
      </c>
      <c r="CU1002" t="e">
        <v>#N/A</v>
      </c>
      <c r="CV1002" t="e">
        <v>#N/A</v>
      </c>
    </row>
    <row r="1003" spans="1:100" x14ac:dyDescent="0.25">
      <c r="A1003">
        <v>2834</v>
      </c>
      <c r="B1003" t="s">
        <v>1406</v>
      </c>
      <c r="C1003" s="22">
        <v>3</v>
      </c>
      <c r="D1003" s="17">
        <v>5.3035697411867488</v>
      </c>
      <c r="E1003" s="17">
        <v>0.10573785852152308</v>
      </c>
      <c r="F1003" s="17">
        <v>-0.34090056109481304</v>
      </c>
      <c r="G1003" s="17">
        <v>-0.31389989433417942</v>
      </c>
      <c r="H1003" s="17">
        <v>0.26920715727310479</v>
      </c>
      <c r="I1003" s="17">
        <v>0</v>
      </c>
      <c r="J1003" s="17">
        <v>16.152429436386285</v>
      </c>
      <c r="K1003" s="17">
        <v>0.26920715727310479</v>
      </c>
      <c r="L1003" s="17">
        <v>-1.0000000000000007</v>
      </c>
      <c r="M1003" s="17">
        <v>-1.0000000000000007</v>
      </c>
      <c r="N1003" s="17">
        <v>5.3841431454620947</v>
      </c>
      <c r="O1003" s="17">
        <v>21.14209928323886</v>
      </c>
      <c r="P1003" s="17">
        <v>-0.49993257908851546</v>
      </c>
      <c r="Q1003" s="17">
        <v>0.34823463576420843</v>
      </c>
      <c r="R1003" s="17">
        <v>-5.5909852324545761E-2</v>
      </c>
      <c r="S1003" s="17">
        <v>0.33333333333333343</v>
      </c>
      <c r="T1003" s="17">
        <v>0.33333333333333343</v>
      </c>
      <c r="U1003" s="17">
        <v>0.35318736286115687</v>
      </c>
      <c r="V1003" s="17">
        <v>0.29257066458030273</v>
      </c>
      <c r="W1003" s="17">
        <v>41.728701473400882</v>
      </c>
      <c r="X1003" s="17">
        <v>3.5656329483200073</v>
      </c>
      <c r="Y1003" s="17">
        <v>-1.0000000000000007</v>
      </c>
      <c r="Z1003" s="17">
        <v>-1.0000000000000007</v>
      </c>
      <c r="AA1003" s="17">
        <v>74.815191014603485</v>
      </c>
      <c r="AB1003" s="17">
        <v>0.23239069156569395</v>
      </c>
      <c r="AC1003" s="17">
        <v>0.3024173150099298</v>
      </c>
      <c r="AD1003" s="17">
        <v>0.12803998129491986</v>
      </c>
      <c r="AE1003" s="17">
        <v>33.142399393527178</v>
      </c>
      <c r="AF1003" s="17">
        <v>0.72222222222222221</v>
      </c>
      <c r="AG1003" s="17">
        <v>-1.0000000000000007</v>
      </c>
      <c r="AH1003" s="17">
        <v>-1.0000000000000007</v>
      </c>
      <c r="AI1003" s="17">
        <v>-8.2475458043637859E-3</v>
      </c>
      <c r="AJ1003" s="17">
        <v>0.29257066458030273</v>
      </c>
      <c r="AK1003" s="17">
        <v>5.6283934131182191E-3</v>
      </c>
      <c r="AL1003" s="17">
        <v>0.58735681330123202</v>
      </c>
      <c r="AM1003" s="17">
        <v>0.2389478789284093</v>
      </c>
      <c r="AN1003" s="17">
        <v>0.25422101248342521</v>
      </c>
      <c r="AO1003" s="17">
        <v>6.0018389402758228</v>
      </c>
      <c r="AP1003" s="17">
        <v>9.2923093785917832</v>
      </c>
      <c r="AQ1003" s="17">
        <v>57.881130909787167</v>
      </c>
      <c r="AR1003" s="17">
        <v>1.3124246941081266</v>
      </c>
      <c r="AS1003" s="17">
        <v>3.8348401055931132</v>
      </c>
      <c r="AT1003" s="17">
        <v>-1.0000000000000007</v>
      </c>
      <c r="AU1003" s="17">
        <v>-1.0000000000000007</v>
      </c>
      <c r="AV1003" s="17">
        <v>-0.36980974665872557</v>
      </c>
      <c r="AW1003" s="17">
        <v>105.24959967643419</v>
      </c>
      <c r="AX1003" s="17">
        <v>134.34171521837709</v>
      </c>
      <c r="AY1003" s="17">
        <v>0.33526519292715418</v>
      </c>
      <c r="AZ1003" s="17">
        <v>-4.7685134076739522E-2</v>
      </c>
      <c r="BA1003" s="22">
        <v>1535.602664199014</v>
      </c>
      <c r="CU1003" t="e">
        <v>#N/A</v>
      </c>
      <c r="CV1003" t="e">
        <v>#N/A</v>
      </c>
    </row>
    <row r="1004" spans="1:100" x14ac:dyDescent="0.25">
      <c r="A1004">
        <v>2836</v>
      </c>
      <c r="B1004" t="s">
        <v>1407</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1551.639408424395</v>
      </c>
      <c r="CU1004" t="e">
        <v>#N/A</v>
      </c>
      <c r="CV1004" t="e">
        <v>#N/A</v>
      </c>
    </row>
    <row r="1005" spans="1:100" x14ac:dyDescent="0.25">
      <c r="A1005">
        <v>2838</v>
      </c>
      <c r="B1005" t="s">
        <v>1408</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1409</v>
      </c>
      <c r="C1006" s="22">
        <v>3</v>
      </c>
      <c r="D1006" s="17">
        <v>5.6325013087834161</v>
      </c>
      <c r="E1006" s="17">
        <v>-9.2741247061016007E-3</v>
      </c>
      <c r="F1006" s="17">
        <v>0.19329375529565479</v>
      </c>
      <c r="G1006" s="17">
        <v>0.19329375529565479</v>
      </c>
      <c r="H1006" s="17">
        <v>0.28564817347615373</v>
      </c>
      <c r="I1006" s="17">
        <v>-1.3170638295881623E-2</v>
      </c>
      <c r="J1006" s="17">
        <v>16.348652110816335</v>
      </c>
      <c r="K1006" s="17">
        <v>0.27247753518027212</v>
      </c>
      <c r="L1006" s="17">
        <v>-1.0000000000000009</v>
      </c>
      <c r="M1006" s="17">
        <v>-1.0000000000000009</v>
      </c>
      <c r="N1006" s="17">
        <v>5.4495507036054462</v>
      </c>
      <c r="O1006" s="17">
        <v>22.174447174895406</v>
      </c>
      <c r="P1006" s="17">
        <v>-0.82957298809444802</v>
      </c>
      <c r="Q1006" s="17">
        <v>3.4519106022343973</v>
      </c>
      <c r="R1006" s="17">
        <v>1.0681866360350059</v>
      </c>
      <c r="S1006" s="17">
        <v>0.32548995121675361</v>
      </c>
      <c r="T1006" s="17">
        <v>0.32548995121675361</v>
      </c>
      <c r="U1006" s="17">
        <v>0.35629867246930141</v>
      </c>
      <c r="V1006" s="17">
        <v>-2.084181284948642E-3</v>
      </c>
      <c r="W1006" s="17">
        <v>29.308674337503515</v>
      </c>
      <c r="X1006" s="17">
        <v>1.7833485873041688</v>
      </c>
      <c r="Y1006" s="17">
        <v>-1.0000000000000009</v>
      </c>
      <c r="Z1006" s="17">
        <v>-1.0000000000000009</v>
      </c>
      <c r="AA1006" s="17">
        <v>42.716255567068409</v>
      </c>
      <c r="AB1006" s="17">
        <v>0.10986601529787986</v>
      </c>
      <c r="AC1006" s="17">
        <v>0.18229057133860443</v>
      </c>
      <c r="AD1006" s="17">
        <v>-4.5368694765885967E-2</v>
      </c>
      <c r="AE1006" s="17">
        <v>12.339394593529905</v>
      </c>
      <c r="AF1006" s="17">
        <v>0.7</v>
      </c>
      <c r="AG1006" s="17">
        <v>-1.0000000000000009</v>
      </c>
      <c r="AH1006" s="17">
        <v>-1.0000000000000009</v>
      </c>
      <c r="AI1006" s="17">
        <v>9.6186929200499441E-3</v>
      </c>
      <c r="AJ1006" s="17">
        <v>-2.084181284948642E-3</v>
      </c>
      <c r="AK1006" s="17">
        <v>9.7259952216555021E-2</v>
      </c>
      <c r="AL1006" s="17">
        <v>0.14075609660550467</v>
      </c>
      <c r="AM1006" s="17">
        <v>1.8444180022801793E-2</v>
      </c>
      <c r="AN1006" s="17">
        <v>0.11340322547213716</v>
      </c>
      <c r="AO1006" s="17">
        <v>0.94740426165281777</v>
      </c>
      <c r="AP1006" s="17">
        <v>3.5388611198309508</v>
      </c>
      <c r="AQ1006" s="17">
        <v>45.657326448319836</v>
      </c>
      <c r="AR1006" s="17">
        <v>1.00519439361786</v>
      </c>
      <c r="AS1006" s="17">
        <v>2.055826122484441</v>
      </c>
      <c r="AT1006" s="17">
        <v>-1.0000000000000009</v>
      </c>
      <c r="AU1006" s="17">
        <v>-1.0000000000000009</v>
      </c>
      <c r="AV1006" s="17">
        <v>1.2614803913306598</v>
      </c>
      <c r="AW1006" s="17">
        <v>68.42956386179479</v>
      </c>
      <c r="AX1006" s="17">
        <v>68.413519591700918</v>
      </c>
      <c r="AY1006" s="17">
        <v>-3.0372359427633243E-2</v>
      </c>
      <c r="AZ1006" s="17">
        <v>-18.873236818548961</v>
      </c>
      <c r="BA1006" s="22">
        <v>1460.6795557365112</v>
      </c>
      <c r="CU1006" t="e">
        <v>#N/A</v>
      </c>
      <c r="CV1006" t="e">
        <v>#N/A</v>
      </c>
    </row>
    <row r="1007" spans="1:100" x14ac:dyDescent="0.25">
      <c r="A1007">
        <v>2840</v>
      </c>
      <c r="B1007" t="s">
        <v>1410</v>
      </c>
      <c r="C1007" s="22">
        <v>3</v>
      </c>
      <c r="D1007" s="17">
        <v>4.0511721290017801</v>
      </c>
      <c r="E1007" s="17">
        <v>0</v>
      </c>
      <c r="F1007" s="17">
        <v>0.75672261620666981</v>
      </c>
      <c r="G1007" s="17">
        <v>0.75672261620666981</v>
      </c>
      <c r="H1007" s="17">
        <v>0.14679429046287876</v>
      </c>
      <c r="I1007" s="17">
        <v>0</v>
      </c>
      <c r="J1007" s="17">
        <v>8.8076574277727318</v>
      </c>
      <c r="K1007" s="17">
        <v>0.14679429046287876</v>
      </c>
      <c r="L1007" s="17">
        <v>-0.99999999999999978</v>
      </c>
      <c r="M1007" s="17">
        <v>-0.99999999999999978</v>
      </c>
      <c r="N1007" s="17">
        <v>2.9358858092575764</v>
      </c>
      <c r="O1007" s="17">
        <v>13.615552172981177</v>
      </c>
      <c r="P1007" s="17">
        <v>5.6481897976358934E-2</v>
      </c>
      <c r="Q1007" s="17">
        <v>2.8174392965152686</v>
      </c>
      <c r="R1007" s="17">
        <v>0.97949715929747283</v>
      </c>
      <c r="S1007" s="17">
        <v>0.33333333333333359</v>
      </c>
      <c r="T1007" s="17">
        <v>0.29177121051307747</v>
      </c>
      <c r="U1007" s="17">
        <v>-6.4953269438353334E-2</v>
      </c>
      <c r="V1007" s="17">
        <v>-7.8457511678843642E-3</v>
      </c>
      <c r="W1007" s="17">
        <v>16.220449311091773</v>
      </c>
      <c r="X1007" s="17">
        <v>0.1110116934878474</v>
      </c>
      <c r="Y1007" s="17">
        <v>-0.99999999999999978</v>
      </c>
      <c r="Z1007" s="17">
        <v>-0.99999999999999978</v>
      </c>
      <c r="AA1007" s="17">
        <v>23.594275602428571</v>
      </c>
      <c r="AB1007" s="17">
        <v>-1.8798186518623906E-2</v>
      </c>
      <c r="AC1007" s="17">
        <v>0.1391653037265756</v>
      </c>
      <c r="AD1007" s="17">
        <v>7.5194654328351266E-3</v>
      </c>
      <c r="AE1007" s="17">
        <v>6.3943291320393465</v>
      </c>
      <c r="AF1007" s="17">
        <v>0.27272727272727271</v>
      </c>
      <c r="AG1007" s="17">
        <v>-0.99999999999999978</v>
      </c>
      <c r="AH1007" s="17">
        <v>-0.99999999999999978</v>
      </c>
      <c r="AI1007" s="17">
        <v>7.1560022736558412E-2</v>
      </c>
      <c r="AJ1007" s="17">
        <v>-7.8457511678843642E-3</v>
      </c>
      <c r="AK1007" s="17">
        <v>-0.14826064245022669</v>
      </c>
      <c r="AL1007" s="17">
        <v>8.1547561636805058E-2</v>
      </c>
      <c r="AM1007" s="17">
        <v>-0.22064956268283431</v>
      </c>
      <c r="AN1007" s="17">
        <v>0.12702438102924107</v>
      </c>
      <c r="AO1007" s="17">
        <v>-6.2575422793219921</v>
      </c>
      <c r="AP1007" s="17">
        <v>3.5833473339150519</v>
      </c>
      <c r="AQ1007" s="17">
        <v>25.028106738864505</v>
      </c>
      <c r="AR1007" s="17">
        <v>0.55230552324017324</v>
      </c>
      <c r="AS1007" s="17">
        <v>0.25780598395072624</v>
      </c>
      <c r="AT1007" s="17">
        <v>-0.99999999999999978</v>
      </c>
      <c r="AU1007" s="17">
        <v>-0.99999999999999978</v>
      </c>
      <c r="AV1007" s="17">
        <v>1.736219775504142</v>
      </c>
      <c r="AW1007" s="17">
        <v>40.793175109324807</v>
      </c>
      <c r="AX1007" s="17">
        <v>41.439800447267544</v>
      </c>
      <c r="AY1007" s="17">
        <v>0.18749979482776022</v>
      </c>
      <c r="AZ1007" s="17">
        <v>-31.460920222078371</v>
      </c>
      <c r="BA1007" s="22">
        <v>1356.2041603694774</v>
      </c>
      <c r="CU1007" t="e">
        <v>#N/A</v>
      </c>
      <c r="CV1007" t="e">
        <v>#N/A</v>
      </c>
    </row>
    <row r="1008" spans="1:100" x14ac:dyDescent="0.25">
      <c r="A1008">
        <v>2844</v>
      </c>
      <c r="B1008" t="s">
        <v>1411</v>
      </c>
      <c r="C1008" s="22">
        <v>3</v>
      </c>
      <c r="D1008" s="17">
        <v>4.1901085090339372</v>
      </c>
      <c r="E1008" s="17">
        <v>0</v>
      </c>
      <c r="F1008" s="17">
        <v>1.2819060623849814</v>
      </c>
      <c r="G1008" s="17">
        <v>1.2819060623849814</v>
      </c>
      <c r="H1008" s="17">
        <v>-0.20305170908379652</v>
      </c>
      <c r="I1008" s="17">
        <v>0</v>
      </c>
      <c r="J1008" s="17">
        <v>-12.183102545027785</v>
      </c>
      <c r="K1008" s="17">
        <v>-0.20305170908379652</v>
      </c>
      <c r="L1008" s="17">
        <v>-1.0000000000000009</v>
      </c>
      <c r="M1008" s="17">
        <v>-1.0000000000000009</v>
      </c>
      <c r="N1008" s="17">
        <v>-4.0610341816759288</v>
      </c>
      <c r="O1008" s="17">
        <v>-6.7110879736088771</v>
      </c>
      <c r="P1008" s="17">
        <v>-0.68826135208259065</v>
      </c>
      <c r="Q1008" s="17">
        <v>1.6036702706375903</v>
      </c>
      <c r="R1008" s="17">
        <v>0.40513688029898764</v>
      </c>
      <c r="S1008" s="17">
        <v>0.33333333333333354</v>
      </c>
      <c r="T1008" s="17">
        <v>0.31614192412733333</v>
      </c>
      <c r="U1008" s="17">
        <v>0.11983569373577017</v>
      </c>
      <c r="V1008" s="17">
        <v>-8.8865970817270254E-2</v>
      </c>
      <c r="W1008" s="17">
        <v>35.339867578518536</v>
      </c>
      <c r="X1008" s="17">
        <v>0.78709307785593496</v>
      </c>
      <c r="Y1008" s="17">
        <v>-1.0000000000000009</v>
      </c>
      <c r="Z1008" s="17">
        <v>-1.0000000000000009</v>
      </c>
      <c r="AA1008" s="17">
        <v>36.404026064097728</v>
      </c>
      <c r="AB1008" s="17">
        <v>-6.9590301391769846E-2</v>
      </c>
      <c r="AC1008" s="17">
        <v>1.5748738910187493E-2</v>
      </c>
      <c r="AD1008" s="17">
        <v>6.7021994587186509E-2</v>
      </c>
      <c r="AE1008" s="17">
        <v>0.65902160528021259</v>
      </c>
      <c r="AF1008" s="17">
        <v>0.18181818181818182</v>
      </c>
      <c r="AG1008" s="17">
        <v>-1.0000000000000009</v>
      </c>
      <c r="AH1008" s="17">
        <v>-1.0000000000000009</v>
      </c>
      <c r="AI1008" s="17">
        <v>6.8288045699687924E-2</v>
      </c>
      <c r="AJ1008" s="17">
        <v>-8.8865970817270254E-2</v>
      </c>
      <c r="AK1008" s="17">
        <v>0.32693153880399056</v>
      </c>
      <c r="AL1008" s="17">
        <v>-8.5337895408771028E-2</v>
      </c>
      <c r="AM1008" s="17">
        <v>0.15860102357528122</v>
      </c>
      <c r="AN1008" s="17">
        <v>0.18759929532416814</v>
      </c>
      <c r="AO1008" s="17">
        <v>5.5996832834019816</v>
      </c>
      <c r="AP1008" s="17">
        <v>4.2632929060603493</v>
      </c>
      <c r="AQ1008" s="17">
        <v>23.156765033490743</v>
      </c>
      <c r="AR1008" s="17">
        <v>0.68044498037916734</v>
      </c>
      <c r="AS1008" s="17">
        <v>0.58404136877213875</v>
      </c>
      <c r="AT1008" s="17">
        <v>-1.0000000000000009</v>
      </c>
      <c r="AU1008" s="17">
        <v>-1.0000000000000009</v>
      </c>
      <c r="AV1008" s="17">
        <v>1.6870429426839693</v>
      </c>
      <c r="AW1008" s="17">
        <v>33.956230996549216</v>
      </c>
      <c r="AX1008" s="17">
        <v>26.435394828815955</v>
      </c>
      <c r="AY1008" s="17">
        <v>0.10214217860869167</v>
      </c>
      <c r="AZ1008" s="17">
        <v>-20.770161683711091</v>
      </c>
      <c r="BA1008" s="22">
        <v>1357.1512396534813</v>
      </c>
      <c r="CU1008" t="e">
        <v>#N/A</v>
      </c>
      <c r="CV1008" t="e">
        <v>#N/A</v>
      </c>
    </row>
    <row r="1009" spans="1:100" x14ac:dyDescent="0.25">
      <c r="A1009">
        <v>2846</v>
      </c>
      <c r="B1009" t="s">
        <v>1412</v>
      </c>
      <c r="C1009" s="22">
        <v>3</v>
      </c>
      <c r="D1009" s="17">
        <v>5.954262189248162</v>
      </c>
      <c r="E1009" s="17">
        <v>-1.7093551049173934E-2</v>
      </c>
      <c r="F1009" s="17">
        <v>-2.4610815185759395E-2</v>
      </c>
      <c r="G1009" s="17">
        <v>-2.4610815185759395E-2</v>
      </c>
      <c r="H1009" s="17">
        <v>0.34190192825492194</v>
      </c>
      <c r="I1009" s="17">
        <v>0</v>
      </c>
      <c r="J1009" s="17">
        <v>20.514115695295313</v>
      </c>
      <c r="K1009" s="17">
        <v>0.34190192825492194</v>
      </c>
      <c r="L1009" s="17">
        <v>-0.99999999999999878</v>
      </c>
      <c r="M1009" s="17">
        <v>-0.99999999999999878</v>
      </c>
      <c r="N1009" s="17">
        <v>6.8380385650984392</v>
      </c>
      <c r="O1009" s="17">
        <v>26.443767069357722</v>
      </c>
      <c r="P1009" s="17">
        <v>3.8015469572531764</v>
      </c>
      <c r="Q1009" s="17">
        <v>4.676742674523811</v>
      </c>
      <c r="R1009" s="17">
        <v>1.7925499139977652</v>
      </c>
      <c r="S1009" s="17">
        <v>0.3333333333333332</v>
      </c>
      <c r="T1009" s="17">
        <v>0.43065602728776675</v>
      </c>
      <c r="U1009" s="17">
        <v>0.55301094188375644</v>
      </c>
      <c r="V1009" s="17">
        <v>0.10569071602672168</v>
      </c>
      <c r="W1009" s="17">
        <v>43.231563611066242</v>
      </c>
      <c r="X1009" s="17">
        <v>3.3956299815677262</v>
      </c>
      <c r="Y1009" s="17">
        <v>-0.99999999999999878</v>
      </c>
      <c r="Z1009" s="17">
        <v>-0.99999999999999878</v>
      </c>
      <c r="AA1009" s="17">
        <v>64.541141773438568</v>
      </c>
      <c r="AB1009" s="17">
        <v>8.2474448334501696E-2</v>
      </c>
      <c r="AC1009" s="17">
        <v>0.1049343461599771</v>
      </c>
      <c r="AD1009" s="17">
        <v>0.20293177047301242</v>
      </c>
      <c r="AE1009" s="17">
        <v>19.517028248374565</v>
      </c>
      <c r="AF1009" s="17">
        <v>0.9</v>
      </c>
      <c r="AG1009" s="17">
        <v>-0.99999999999999878</v>
      </c>
      <c r="AH1009" s="17">
        <v>-0.99999999999999878</v>
      </c>
      <c r="AI1009" s="17">
        <v>1.2123406442216709E-2</v>
      </c>
      <c r="AJ1009" s="17">
        <v>0.10569071602672168</v>
      </c>
      <c r="AK1009" s="17">
        <v>0.16805514652419856</v>
      </c>
      <c r="AL1009" s="17">
        <v>4.787706099681769E-3</v>
      </c>
      <c r="AM1009" s="17">
        <v>0.20092480021806594</v>
      </c>
      <c r="AN1009" s="17">
        <v>-0.40002995462365698</v>
      </c>
      <c r="AO1009" s="17">
        <v>5.8633957380726383</v>
      </c>
      <c r="AP1009" s="17">
        <v>-9.9768103350930168</v>
      </c>
      <c r="AQ1009" s="17">
        <v>63.745679306361581</v>
      </c>
      <c r="AR1009" s="17">
        <v>1.4226910185315778</v>
      </c>
      <c r="AS1009" s="17">
        <v>3.7375319098226463</v>
      </c>
      <c r="AT1009" s="17">
        <v>-0.99999999999999878</v>
      </c>
      <c r="AU1009" s="17">
        <v>-0.99999999999999878</v>
      </c>
      <c r="AV1009" s="17">
        <v>1.7679390988120054</v>
      </c>
      <c r="AW1009" s="17">
        <v>81.008098507703295</v>
      </c>
      <c r="AX1009" s="17">
        <v>91.819638239219813</v>
      </c>
      <c r="AY1009" s="17">
        <v>0.21998633381741622</v>
      </c>
      <c r="AZ1009" s="17">
        <v>-20.30234415617489</v>
      </c>
      <c r="BA1009" s="22">
        <v>1449.3792312173971</v>
      </c>
      <c r="CU1009" t="e">
        <v>#N/A</v>
      </c>
      <c r="CV1009" t="e">
        <v>#N/A</v>
      </c>
    </row>
    <row r="1010" spans="1:100" x14ac:dyDescent="0.25">
      <c r="A1010">
        <v>2847</v>
      </c>
      <c r="B1010" t="s">
        <v>1413</v>
      </c>
      <c r="C1010" s="22">
        <v>3</v>
      </c>
      <c r="D1010" s="17">
        <v>4.9955619725415632</v>
      </c>
      <c r="E1010" s="17">
        <v>-1.8375151016190309E-2</v>
      </c>
      <c r="F1010" s="17">
        <v>-4.5761530529461164E-2</v>
      </c>
      <c r="G1010" s="17">
        <v>-4.5761530529461164E-2</v>
      </c>
      <c r="H1010" s="17">
        <v>0.32780356817424938</v>
      </c>
      <c r="I1010" s="17">
        <v>0</v>
      </c>
      <c r="J1010" s="17">
        <v>19.668214090454967</v>
      </c>
      <c r="K1010" s="17">
        <v>0.32780356817424938</v>
      </c>
      <c r="L1010" s="17">
        <v>-1.0000000000000002</v>
      </c>
      <c r="M1010" s="17">
        <v>-1.0000000000000002</v>
      </c>
      <c r="N1010" s="17">
        <v>6.5560713634849908</v>
      </c>
      <c r="O1010" s="17">
        <v>24.618014532467058</v>
      </c>
      <c r="P1010" s="17">
        <v>-1.0138681706330464</v>
      </c>
      <c r="Q1010" s="17">
        <v>-4.1456958769915735</v>
      </c>
      <c r="R1010" s="17">
        <v>-1.4698250011629732</v>
      </c>
      <c r="S1010" s="17">
        <v>0.33333333333333343</v>
      </c>
      <c r="T1010" s="17">
        <v>0.36907825067626121</v>
      </c>
      <c r="U1010" s="17">
        <v>-8.8329515195552377E-2</v>
      </c>
      <c r="V1010" s="17">
        <v>-8.0210178319010447E-3</v>
      </c>
      <c r="W1010" s="17">
        <v>11.130299312315666</v>
      </c>
      <c r="X1010" s="17">
        <v>-1.0147175805951744E-2</v>
      </c>
      <c r="Y1010" s="17">
        <v>-1.0000000000000002</v>
      </c>
      <c r="Z1010" s="17">
        <v>-1.0000000000000002</v>
      </c>
      <c r="AA1010" s="17">
        <v>-2.8737318118822026</v>
      </c>
      <c r="AB1010" s="17">
        <v>-9.1492833091919357E-2</v>
      </c>
      <c r="AC1010" s="17">
        <v>-0.19091192395227446</v>
      </c>
      <c r="AD1010" s="17">
        <v>3.1720634583495902E-2</v>
      </c>
      <c r="AE1010" s="17">
        <v>-12.534206123034904</v>
      </c>
      <c r="AF1010" s="17">
        <v>0.125</v>
      </c>
      <c r="AG1010" s="17">
        <v>-1.0000000000000002</v>
      </c>
      <c r="AH1010" s="17">
        <v>-1.0000000000000002</v>
      </c>
      <c r="AI1010" s="17">
        <v>-1.8839963366730689E-2</v>
      </c>
      <c r="AJ1010" s="17">
        <v>-8.0210178319010447E-3</v>
      </c>
      <c r="AK1010" s="17">
        <v>-6.2713705428615374E-2</v>
      </c>
      <c r="AL1010" s="17">
        <v>3.1220781925977104E-2</v>
      </c>
      <c r="AM1010" s="17">
        <v>0.32791881177062587</v>
      </c>
      <c r="AN1010" s="17">
        <v>0.20092856541613652</v>
      </c>
      <c r="AO1010" s="17">
        <v>7.8844017671225686</v>
      </c>
      <c r="AP1010" s="17">
        <v>5.1793180450332974</v>
      </c>
      <c r="AQ1010" s="17">
        <v>30.798513402770624</v>
      </c>
      <c r="AR1010" s="17">
        <v>0.60606105098214136</v>
      </c>
      <c r="AS1010" s="17">
        <v>0.31765639236829779</v>
      </c>
      <c r="AT1010" s="17">
        <v>-1.0000000000000002</v>
      </c>
      <c r="AU1010" s="17">
        <v>-1.0000000000000002</v>
      </c>
      <c r="AV1010" s="17">
        <v>-1.5155865316924348</v>
      </c>
      <c r="AW1010" s="17">
        <v>26.923600765618147</v>
      </c>
      <c r="AX1010" s="17">
        <v>25.744699715093418</v>
      </c>
      <c r="AY1010" s="17">
        <v>-0.12420279380652868</v>
      </c>
      <c r="AZ1010" s="17">
        <v>-84.207597164648234</v>
      </c>
      <c r="BA1010" s="22">
        <v>1355.3464677111303</v>
      </c>
      <c r="CU1010" t="e">
        <v>#N/A</v>
      </c>
      <c r="CV1010" t="e">
        <v>#N/A</v>
      </c>
    </row>
    <row r="1011" spans="1:100" x14ac:dyDescent="0.25">
      <c r="A1011">
        <v>2848</v>
      </c>
      <c r="B1011" t="s">
        <v>1414</v>
      </c>
      <c r="C1011" s="22">
        <v>3</v>
      </c>
      <c r="D1011" s="17">
        <v>5.3740155883359382</v>
      </c>
      <c r="E1011" s="17">
        <v>-0.30311605607221781</v>
      </c>
      <c r="F1011" s="17">
        <v>0.92681289410049672</v>
      </c>
      <c r="G1011" s="17">
        <v>0.85195635829553462</v>
      </c>
      <c r="H1011" s="17">
        <v>0.16636875371352991</v>
      </c>
      <c r="I1011" s="17">
        <v>9.9140444981733161E-2</v>
      </c>
      <c r="J1011" s="17">
        <v>15.930551921715786</v>
      </c>
      <c r="K1011" s="17">
        <v>0.26550919869526318</v>
      </c>
      <c r="L1011" s="17">
        <v>-1.0000000000000009</v>
      </c>
      <c r="M1011" s="17">
        <v>-1.0000000000000009</v>
      </c>
      <c r="N1011" s="17">
        <v>5.3101839739052608</v>
      </c>
      <c r="O1011" s="17">
        <v>22.156523868347247</v>
      </c>
      <c r="P1011" s="17">
        <v>7.3797413477156515E-2</v>
      </c>
      <c r="Q1011" s="17">
        <v>1.9748147730179155</v>
      </c>
      <c r="R1011" s="17">
        <v>0.66771859770773612</v>
      </c>
      <c r="S1011" s="17">
        <v>0.3333333333333337</v>
      </c>
      <c r="T1011" s="17">
        <v>0.33585960123362452</v>
      </c>
      <c r="U1011" s="17">
        <v>0.42100941351252874</v>
      </c>
      <c r="V1011" s="17">
        <v>0.39078950683958724</v>
      </c>
      <c r="W1011" s="17">
        <v>48.619306248952434</v>
      </c>
      <c r="X1011" s="17">
        <v>4.4349846988596227</v>
      </c>
      <c r="Y1011" s="17">
        <v>-1.0000000000000009</v>
      </c>
      <c r="Z1011" s="17">
        <v>-1.0000000000000009</v>
      </c>
      <c r="AA1011" s="17">
        <v>90.95009363304446</v>
      </c>
      <c r="AB1011" s="17">
        <v>0.47759110026395935</v>
      </c>
      <c r="AC1011" s="17">
        <v>0.25582480088809684</v>
      </c>
      <c r="AD1011" s="17">
        <v>9.9845474575630297E-2</v>
      </c>
      <c r="AE1011" s="17">
        <v>41.663068786384294</v>
      </c>
      <c r="AF1011" s="17">
        <v>0.6470588235294118</v>
      </c>
      <c r="AG1011" s="17">
        <v>-1.0000000000000009</v>
      </c>
      <c r="AH1011" s="17">
        <v>-1.0000000000000009</v>
      </c>
      <c r="AI1011" s="17">
        <v>-1.5224528591844836E-3</v>
      </c>
      <c r="AJ1011" s="17">
        <v>0.39078950683958724</v>
      </c>
      <c r="AK1011" s="17">
        <v>-1.9820229398822276E-3</v>
      </c>
      <c r="AL1011" s="17">
        <v>0.25420150212845399</v>
      </c>
      <c r="AM1011" s="17">
        <v>0.23248735568315371</v>
      </c>
      <c r="AN1011" s="17">
        <v>0.27869416994138579</v>
      </c>
      <c r="AO1011" s="17">
        <v>5.8022737773794324</v>
      </c>
      <c r="AP1011" s="17">
        <v>8.2383617591769198</v>
      </c>
      <c r="AQ1011" s="17">
        <v>64.549858170668202</v>
      </c>
      <c r="AR1011" s="17">
        <v>1.4809918549190739</v>
      </c>
      <c r="AS1011" s="17">
        <v>4.7004938975548853</v>
      </c>
      <c r="AT1011" s="17">
        <v>-1.0000000000000009</v>
      </c>
      <c r="AU1011" s="17">
        <v>-1.0000000000000009</v>
      </c>
      <c r="AV1011" s="17">
        <v>1.5196749560032716</v>
      </c>
      <c r="AW1011" s="17">
        <v>121.34497926056865</v>
      </c>
      <c r="AX1011" s="17">
        <v>160.39348088734374</v>
      </c>
      <c r="AY1011" s="17">
        <v>0.37891237906177083</v>
      </c>
      <c r="AZ1011" s="17">
        <v>62.015300721796073</v>
      </c>
      <c r="BA1011" s="22">
        <v>1702.0532520259057</v>
      </c>
      <c r="CU1011" t="e">
        <v>#N/A</v>
      </c>
      <c r="CV1011" t="e">
        <v>#N/A</v>
      </c>
    </row>
    <row r="1012" spans="1:100" x14ac:dyDescent="0.25">
      <c r="A1012">
        <v>2849</v>
      </c>
      <c r="B1012" t="s">
        <v>1415</v>
      </c>
      <c r="C1012" s="22">
        <v>3</v>
      </c>
      <c r="D1012" s="17">
        <v>4.137114997026659</v>
      </c>
      <c r="E1012" s="17">
        <v>0.74365414069762747</v>
      </c>
      <c r="F1012" s="17">
        <v>0.1266768944808794</v>
      </c>
      <c r="G1012" s="17">
        <v>0.3068235951861461</v>
      </c>
      <c r="H1012" s="17">
        <v>0.37084551830946488</v>
      </c>
      <c r="I1012" s="17">
        <v>4.369232897979726E-3</v>
      </c>
      <c r="J1012" s="17">
        <v>22.512885072446686</v>
      </c>
      <c r="K1012" s="17">
        <v>0.37521475120744457</v>
      </c>
      <c r="L1012" s="17">
        <v>-1.0000000000000004</v>
      </c>
      <c r="M1012" s="17">
        <v>-1.0000000000000004</v>
      </c>
      <c r="N1012" s="17">
        <v>7.5042950241488935</v>
      </c>
      <c r="O1012" s="17">
        <v>26.956823664659485</v>
      </c>
      <c r="P1012" s="17">
        <v>-0.30760740463169239</v>
      </c>
      <c r="Q1012" s="17">
        <v>3.6223831126558435</v>
      </c>
      <c r="R1012" s="17">
        <v>1.2225582026835344</v>
      </c>
      <c r="S1012" s="17">
        <v>0.33333333333333293</v>
      </c>
      <c r="T1012" s="17">
        <v>0.33333333333333293</v>
      </c>
      <c r="U1012" s="17">
        <v>0.29241964848651536</v>
      </c>
      <c r="V1012" s="17">
        <v>0.11648959209692425</v>
      </c>
      <c r="W1012" s="17">
        <v>28.01444624170643</v>
      </c>
      <c r="X1012" s="17">
        <v>2.1600680619868289</v>
      </c>
      <c r="Y1012" s="17">
        <v>-1.0000000000000004</v>
      </c>
      <c r="Z1012" s="17">
        <v>-1.0000000000000004</v>
      </c>
      <c r="AA1012" s="17">
        <v>68.010800149088681</v>
      </c>
      <c r="AB1012" s="17">
        <v>0.36481721576866877</v>
      </c>
      <c r="AC1012" s="17">
        <v>0.22127981046121437</v>
      </c>
      <c r="AD1012" s="17">
        <v>0.18937888786408963</v>
      </c>
      <c r="AE1012" s="17">
        <v>38.773795704698649</v>
      </c>
      <c r="AF1012" s="17">
        <v>0.91666666666666663</v>
      </c>
      <c r="AG1012" s="17">
        <v>-1.0000000000000004</v>
      </c>
      <c r="AH1012" s="17">
        <v>-1.0000000000000004</v>
      </c>
      <c r="AI1012" s="17">
        <v>7.5440846537411982E-2</v>
      </c>
      <c r="AJ1012" s="17">
        <v>0.11648959209692425</v>
      </c>
      <c r="AK1012" s="17">
        <v>0.15679173404757379</v>
      </c>
      <c r="AL1012" s="17">
        <v>5.9275519409163993E-2</v>
      </c>
      <c r="AM1012" s="17">
        <v>9.3327538280117417E-2</v>
      </c>
      <c r="AN1012" s="17">
        <v>0.32440769506560962</v>
      </c>
      <c r="AO1012" s="17">
        <v>3.117147127240802</v>
      </c>
      <c r="AP1012" s="17">
        <v>8.4065699736860644</v>
      </c>
      <c r="AQ1012" s="17">
        <v>50.52733131415313</v>
      </c>
      <c r="AR1012" s="17">
        <v>1.0755759072501068</v>
      </c>
      <c r="AS1012" s="17">
        <v>2.5352828131942755</v>
      </c>
      <c r="AT1012" s="17">
        <v>-1.0000000000000004</v>
      </c>
      <c r="AU1012" s="17">
        <v>-1.0000000000000004</v>
      </c>
      <c r="AV1012" s="17">
        <v>1.5293817978696811</v>
      </c>
      <c r="AW1012" s="17">
        <v>103.37419378743424</v>
      </c>
      <c r="AX1012" s="17">
        <v>116.5319699278749</v>
      </c>
      <c r="AY1012" s="17">
        <v>0.16152871017329146</v>
      </c>
      <c r="AZ1012" s="17">
        <v>7.242529548216595</v>
      </c>
      <c r="BA1012" s="22">
        <v>1475.3814454730373</v>
      </c>
      <c r="CU1012" t="e">
        <v>#N/A</v>
      </c>
      <c r="CV1012" t="e">
        <v>#N/A</v>
      </c>
    </row>
    <row r="1013" spans="1:100" x14ac:dyDescent="0.25">
      <c r="A1013">
        <v>2851</v>
      </c>
      <c r="B1013" t="s">
        <v>1416</v>
      </c>
      <c r="C1013" s="22">
        <v>3</v>
      </c>
      <c r="D1013" s="17">
        <v>3.4711217385424176</v>
      </c>
      <c r="E1013" s="17">
        <v>8.6476116232768449E-2</v>
      </c>
      <c r="F1013" s="17">
        <v>7.5649065763980866E-2</v>
      </c>
      <c r="G1013" s="17">
        <v>7.5649065763980866E-2</v>
      </c>
      <c r="H1013" s="17">
        <v>5.4239181637680704E-2</v>
      </c>
      <c r="I1013" s="17">
        <v>0</v>
      </c>
      <c r="J1013" s="17">
        <v>3.2543508982608405</v>
      </c>
      <c r="K1013" s="17">
        <v>5.4239181637680704E-2</v>
      </c>
      <c r="L1013" s="17">
        <v>-1.0000000000000009</v>
      </c>
      <c r="M1013" s="17">
        <v>-1.0000000000000009</v>
      </c>
      <c r="N1013" s="17">
        <v>1.0847836327536133</v>
      </c>
      <c r="O1013" s="17">
        <v>6.8011217025672419</v>
      </c>
      <c r="P1013" s="17">
        <v>6.2261322291726241E-2</v>
      </c>
      <c r="Q1013" s="17">
        <v>2.1890806198840469</v>
      </c>
      <c r="R1013" s="17">
        <v>0.63248050818563972</v>
      </c>
      <c r="S1013" s="17">
        <v>0.33333333333333354</v>
      </c>
      <c r="T1013" s="17">
        <v>0.33333333333333354</v>
      </c>
      <c r="U1013" s="17">
        <v>0.29751991776445885</v>
      </c>
      <c r="V1013" s="17">
        <v>-2.2339714874449038E-2</v>
      </c>
      <c r="W1013" s="17">
        <v>35.504307516759852</v>
      </c>
      <c r="X1013" s="17">
        <v>1.668468866840128</v>
      </c>
      <c r="Y1013" s="17">
        <v>-1.0000000000000009</v>
      </c>
      <c r="Z1013" s="17">
        <v>-1.0000000000000009</v>
      </c>
      <c r="AA1013" s="17">
        <v>79.532075536973579</v>
      </c>
      <c r="AB1013" s="17">
        <v>0.31159427592483402</v>
      </c>
      <c r="AC1013" s="17">
        <v>0.28665175114496139</v>
      </c>
      <c r="AD1013" s="17">
        <v>0.2696597231707657</v>
      </c>
      <c r="AE1013" s="17">
        <v>43.395287512028055</v>
      </c>
      <c r="AF1013" s="17">
        <v>0.7142857142857143</v>
      </c>
      <c r="AG1013" s="17">
        <v>-1.0000000000000009</v>
      </c>
      <c r="AH1013" s="17">
        <v>-1.0000000000000009</v>
      </c>
      <c r="AI1013" s="17">
        <v>0</v>
      </c>
      <c r="AJ1013" s="17">
        <v>-2.2339714874449038E-2</v>
      </c>
      <c r="AK1013" s="17">
        <v>0.28646129460943742</v>
      </c>
      <c r="AL1013" s="17">
        <v>0.15049214197109631</v>
      </c>
      <c r="AM1013" s="17">
        <v>4.0113817327300787E-2</v>
      </c>
      <c r="AN1013" s="17">
        <v>2.0615073864052553E-2</v>
      </c>
      <c r="AO1013" s="17">
        <v>2.4351519062297071</v>
      </c>
      <c r="AP1013" s="17">
        <v>1.2678375564567961</v>
      </c>
      <c r="AQ1013" s="17">
        <v>38.758658415020705</v>
      </c>
      <c r="AR1013" s="17">
        <v>0.9418468695566774</v>
      </c>
      <c r="AS1013" s="17">
        <v>1.7227080484778083</v>
      </c>
      <c r="AT1013" s="17">
        <v>-1.0000000000000009</v>
      </c>
      <c r="AU1013" s="17">
        <v>-1.0000000000000009</v>
      </c>
      <c r="AV1013" s="17">
        <v>0.70812957394962073</v>
      </c>
      <c r="AW1013" s="17">
        <v>87.601034795997549</v>
      </c>
      <c r="AX1013" s="17">
        <v>85.367063308552659</v>
      </c>
      <c r="AY1013" s="17">
        <v>0.37133979335507139</v>
      </c>
      <c r="AZ1013" s="17">
        <v>15.504630958022741</v>
      </c>
      <c r="BA1013" s="22">
        <v>1475.4388175696308</v>
      </c>
      <c r="CU1013" t="e">
        <v>#N/A</v>
      </c>
      <c r="CV1013" t="e">
        <v>#N/A</v>
      </c>
    </row>
    <row r="1014" spans="1:100" x14ac:dyDescent="0.25">
      <c r="A1014">
        <v>2852</v>
      </c>
      <c r="B1014" t="s">
        <v>1417</v>
      </c>
      <c r="C1014" s="22">
        <v>3</v>
      </c>
      <c r="D1014" s="17">
        <v>5.7059502636120323</v>
      </c>
      <c r="E1014" s="17">
        <v>-2.3287839809787462E-3</v>
      </c>
      <c r="F1014" s="17">
        <v>11.247807767983716</v>
      </c>
      <c r="G1014" s="17">
        <v>11.247142401132006</v>
      </c>
      <c r="H1014" s="17">
        <v>0.26190089321737547</v>
      </c>
      <c r="I1014" s="17">
        <v>-6.7664156969715443E-3</v>
      </c>
      <c r="J1014" s="17">
        <v>15.308068651224231</v>
      </c>
      <c r="K1014" s="17">
        <v>0.25513447752040391</v>
      </c>
      <c r="L1014" s="17">
        <v>-1.0000000000000002</v>
      </c>
      <c r="M1014" s="17">
        <v>-1.0000000000000002</v>
      </c>
      <c r="N1014" s="17">
        <v>5.1026895504080771</v>
      </c>
      <c r="O1014" s="17">
        <v>32.261161315968259</v>
      </c>
      <c r="P1014" s="17">
        <v>-6.5523422835011003E-2</v>
      </c>
      <c r="Q1014" s="17">
        <v>14.894604875068634</v>
      </c>
      <c r="R1014" s="17">
        <v>4.8786279126874277</v>
      </c>
      <c r="S1014" s="17">
        <v>0.33333333333333315</v>
      </c>
      <c r="T1014" s="17">
        <v>0.33333333333333315</v>
      </c>
      <c r="U1014" s="17">
        <v>0.35122470793604227</v>
      </c>
      <c r="V1014" s="17">
        <v>-3.6502821072954696E-2</v>
      </c>
      <c r="W1014" s="17">
        <v>29.050163040374006</v>
      </c>
      <c r="X1014" s="17">
        <v>1.5974140944527035</v>
      </c>
      <c r="Y1014" s="17">
        <v>-1.0000000000000002</v>
      </c>
      <c r="Z1014" s="17">
        <v>-1.0000000000000002</v>
      </c>
      <c r="AA1014" s="17">
        <v>73.318303422133013</v>
      </c>
      <c r="AB1014" s="17">
        <v>9.796435940286588E-2</v>
      </c>
      <c r="AC1014" s="17">
        <v>0.47336099776517049</v>
      </c>
      <c r="AD1014" s="17">
        <v>0.21646489221339463</v>
      </c>
      <c r="AE1014" s="17">
        <v>39.389512469071562</v>
      </c>
      <c r="AF1014" s="17">
        <v>0.75</v>
      </c>
      <c r="AG1014" s="17">
        <v>-1.0000000000000002</v>
      </c>
      <c r="AH1014" s="17">
        <v>-1.0000000000000002</v>
      </c>
      <c r="AI1014" s="17">
        <v>1.8021127655457818E-2</v>
      </c>
      <c r="AJ1014" s="17">
        <v>-3.6502821072954696E-2</v>
      </c>
      <c r="AK1014" s="17">
        <v>-5.0312717497214623E-3</v>
      </c>
      <c r="AL1014" s="17">
        <v>-9.4602599900836554E-2</v>
      </c>
      <c r="AM1014" s="17">
        <v>0.36807528795950872</v>
      </c>
      <c r="AN1014" s="17">
        <v>0.18603929426596022</v>
      </c>
      <c r="AO1014" s="17">
        <v>9.1767258402391132</v>
      </c>
      <c r="AP1014" s="17">
        <v>4.1779693571448222</v>
      </c>
      <c r="AQ1014" s="17">
        <v>44.358231691598256</v>
      </c>
      <c r="AR1014" s="17">
        <v>0.98138855352975429</v>
      </c>
      <c r="AS1014" s="17">
        <v>1.852548571973107</v>
      </c>
      <c r="AT1014" s="17">
        <v>-1.0000000000000002</v>
      </c>
      <c r="AU1014" s="17">
        <v>-1.0000000000000002</v>
      </c>
      <c r="AV1014" s="17">
        <v>16.125770313819427</v>
      </c>
      <c r="AW1014" s="17">
        <v>109.75743409524607</v>
      </c>
      <c r="AX1014" s="17">
        <v>106.4675745410598</v>
      </c>
      <c r="AY1014" s="17">
        <v>0.28310859040364306</v>
      </c>
      <c r="AZ1014" s="17">
        <v>17.684736184242841</v>
      </c>
      <c r="BA1014" s="22">
        <v>1487.6633060442853</v>
      </c>
      <c r="CU1014" t="e">
        <v>#N/A</v>
      </c>
      <c r="CV1014" t="e">
        <v>#N/A</v>
      </c>
    </row>
    <row r="1015" spans="1:100" x14ac:dyDescent="0.25">
      <c r="A1015">
        <v>2853</v>
      </c>
      <c r="B1015" t="s">
        <v>1418</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1457.2552361712619</v>
      </c>
      <c r="CU1015" t="e">
        <v>#N/A</v>
      </c>
      <c r="CV1015" t="e">
        <v>#N/A</v>
      </c>
    </row>
    <row r="1016" spans="1:100" x14ac:dyDescent="0.25">
      <c r="A1016">
        <v>2854</v>
      </c>
      <c r="B1016" t="s">
        <v>1419</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1420</v>
      </c>
      <c r="C1017" s="22">
        <v>3</v>
      </c>
      <c r="D1017" s="17">
        <v>2.7352176137105388</v>
      </c>
      <c r="E1017" s="17">
        <v>1.3541330112130002E-2</v>
      </c>
      <c r="F1017" s="17">
        <v>-8.7632617568502408E-2</v>
      </c>
      <c r="G1017" s="17">
        <v>-8.7632617568502408E-2</v>
      </c>
      <c r="H1017" s="17">
        <v>0.21686110088813229</v>
      </c>
      <c r="I1017" s="17">
        <v>0</v>
      </c>
      <c r="J1017" s="17">
        <v>13.011666053287934</v>
      </c>
      <c r="K1017" s="17">
        <v>0.21686110088813229</v>
      </c>
      <c r="L1017" s="17">
        <v>-0.99999999999999778</v>
      </c>
      <c r="M1017" s="17">
        <v>-0.99999999999999778</v>
      </c>
      <c r="N1017" s="17">
        <v>4.3372220177626453</v>
      </c>
      <c r="O1017" s="17">
        <v>15.659251049429967</v>
      </c>
      <c r="P1017" s="17">
        <v>-0.36091868538307331</v>
      </c>
      <c r="Q1017" s="17">
        <v>0.89580706503447072</v>
      </c>
      <c r="R1017" s="17">
        <v>0.28919478582099883</v>
      </c>
      <c r="S1017" s="17">
        <v>0.33333333333333259</v>
      </c>
      <c r="T1017" s="17">
        <v>0.38569502440665637</v>
      </c>
      <c r="U1017" s="17">
        <v>0.21490727717223732</v>
      </c>
      <c r="V1017" s="17">
        <v>4.1028351160301069E-2</v>
      </c>
      <c r="W1017" s="17">
        <v>30.324115407375817</v>
      </c>
      <c r="X1017" s="17">
        <v>1.643977692350578</v>
      </c>
      <c r="Y1017" s="17">
        <v>-0.99999999999999778</v>
      </c>
      <c r="Z1017" s="17">
        <v>-0.99999999999999778</v>
      </c>
      <c r="AA1017" s="17">
        <v>65.223900903701704</v>
      </c>
      <c r="AB1017" s="17">
        <v>0.3166898011043735</v>
      </c>
      <c r="AC1017" s="17">
        <v>0.48340326380119164</v>
      </c>
      <c r="AD1017" s="17">
        <v>-0.10788125069546781</v>
      </c>
      <c r="AE1017" s="17">
        <v>34.610590710504866</v>
      </c>
      <c r="AF1017" s="17">
        <v>0.5</v>
      </c>
      <c r="AG1017" s="17">
        <v>-0.99999999999999778</v>
      </c>
      <c r="AH1017" s="17">
        <v>-0.99999999999999778</v>
      </c>
      <c r="AI1017" s="17">
        <v>-5.0761051093022027E-3</v>
      </c>
      <c r="AJ1017" s="17">
        <v>4.1028351160301069E-2</v>
      </c>
      <c r="AK1017" s="17">
        <v>-0.16290532824641579</v>
      </c>
      <c r="AL1017" s="17">
        <v>0.27737225396994014</v>
      </c>
      <c r="AM1017" s="17">
        <v>0.36207937161752773</v>
      </c>
      <c r="AN1017" s="17">
        <v>-8.0835190940017676E-2</v>
      </c>
      <c r="AO1017" s="17">
        <v>8.237457649206112</v>
      </c>
      <c r="AP1017" s="17">
        <v>-0.63401850365074186</v>
      </c>
      <c r="AQ1017" s="17">
        <v>43.335781460663732</v>
      </c>
      <c r="AR1017" s="17">
        <v>0.97496398607252743</v>
      </c>
      <c r="AS1017" s="17">
        <v>1.8608387932387096</v>
      </c>
      <c r="AT1017" s="17">
        <v>-0.99999999999999778</v>
      </c>
      <c r="AU1017" s="17">
        <v>-0.99999999999999778</v>
      </c>
      <c r="AV1017" s="17">
        <v>0.2015621682524964</v>
      </c>
      <c r="AW1017" s="17">
        <v>80.249133449480922</v>
      </c>
      <c r="AX1017" s="17">
        <v>84.250446463324963</v>
      </c>
      <c r="AY1017" s="17">
        <v>0.28473960309822105</v>
      </c>
      <c r="AZ1017" s="17">
        <v>5.7921090614543456</v>
      </c>
      <c r="BA1017" s="22">
        <v>1408.973379730809</v>
      </c>
      <c r="CU1017" t="e">
        <v>#N/A</v>
      </c>
      <c r="CV1017" t="e">
        <v>#N/A</v>
      </c>
    </row>
    <row r="1018" spans="1:100" x14ac:dyDescent="0.25">
      <c r="A1018">
        <v>2856</v>
      </c>
      <c r="B1018" t="s">
        <v>1421</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1422</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1423</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1424</v>
      </c>
      <c r="C1021" s="22">
        <v>3</v>
      </c>
      <c r="D1021" s="17">
        <v>5.0623723441370805</v>
      </c>
      <c r="E1021" s="17">
        <v>0.15087027068820394</v>
      </c>
      <c r="F1021" s="17">
        <v>-0.31623456717300552</v>
      </c>
      <c r="G1021" s="17">
        <v>-0.25115012038746681</v>
      </c>
      <c r="H1021" s="17">
        <v>-0.14443102081970199</v>
      </c>
      <c r="I1021" s="17">
        <v>7.4096138138342021E-3</v>
      </c>
      <c r="J1021" s="17">
        <v>-8.2212844203520632</v>
      </c>
      <c r="K1021" s="17">
        <v>-0.13702140700586776</v>
      </c>
      <c r="L1021" s="17">
        <v>-0.99999999999999933</v>
      </c>
      <c r="M1021" s="17">
        <v>-0.99999999999999933</v>
      </c>
      <c r="N1021" s="17">
        <v>-2.7404281401173547</v>
      </c>
      <c r="O1021" s="17">
        <v>-3.4100621966024511</v>
      </c>
      <c r="P1021" s="17">
        <v>-0.40602877543036092</v>
      </c>
      <c r="Q1021" s="17">
        <v>0.90186580851891573</v>
      </c>
      <c r="R1021" s="17">
        <v>0.17586762056672875</v>
      </c>
      <c r="S1021" s="17">
        <v>0.33333333333333315</v>
      </c>
      <c r="T1021" s="17">
        <v>0.3231358392754976</v>
      </c>
      <c r="U1021" s="17">
        <v>0.23752570154669903</v>
      </c>
      <c r="V1021" s="17">
        <v>-1.5951912692672179E-2</v>
      </c>
      <c r="W1021" s="17">
        <v>40.602574738749006</v>
      </c>
      <c r="X1021" s="17">
        <v>1.637684415587626</v>
      </c>
      <c r="Y1021" s="17">
        <v>-0.99999999999999933</v>
      </c>
      <c r="Z1021" s="17">
        <v>-0.99999999999999933</v>
      </c>
      <c r="AA1021" s="17">
        <v>66.526352819675822</v>
      </c>
      <c r="AB1021" s="17">
        <v>0.15510652879284967</v>
      </c>
      <c r="AC1021" s="17">
        <v>0.28512402302863604</v>
      </c>
      <c r="AD1021" s="17">
        <v>7.4727657385716198E-2</v>
      </c>
      <c r="AE1021" s="17">
        <v>25.747910460360089</v>
      </c>
      <c r="AF1021" s="17">
        <v>0.54545454545454541</v>
      </c>
      <c r="AG1021" s="17">
        <v>-0.99999999999999933</v>
      </c>
      <c r="AH1021" s="17">
        <v>-0.99999999999999933</v>
      </c>
      <c r="AI1021" s="17">
        <v>0</v>
      </c>
      <c r="AJ1021" s="17">
        <v>-1.5951912692672179E-2</v>
      </c>
      <c r="AK1021" s="17">
        <v>-0.20995742020672725</v>
      </c>
      <c r="AL1021" s="17">
        <v>-0.1889910935042757</v>
      </c>
      <c r="AM1021" s="17">
        <v>-0.46251130077940539</v>
      </c>
      <c r="AN1021" s="17">
        <v>-0.27641251000854944</v>
      </c>
      <c r="AO1021" s="17">
        <v>-12.612569620518777</v>
      </c>
      <c r="AP1021" s="17">
        <v>-7.8552682177351221</v>
      </c>
      <c r="AQ1021" s="17">
        <v>32.38129031839695</v>
      </c>
      <c r="AR1021" s="17">
        <v>0.87804296146285743</v>
      </c>
      <c r="AS1021" s="17">
        <v>1.5006630085817581</v>
      </c>
      <c r="AT1021" s="17">
        <v>-0.99999999999999933</v>
      </c>
      <c r="AU1021" s="17">
        <v>-0.99999999999999933</v>
      </c>
      <c r="AV1021" s="17">
        <v>-7.5282499820737994E-2</v>
      </c>
      <c r="AW1021" s="17">
        <v>55.261022405338252</v>
      </c>
      <c r="AX1021" s="17">
        <v>53.665831136071048</v>
      </c>
      <c r="AY1021" s="17">
        <v>5.0965834250108144E-2</v>
      </c>
      <c r="AZ1021" s="17">
        <v>-16.48491672586557</v>
      </c>
      <c r="BA1021" s="22">
        <v>1429.5114641089981</v>
      </c>
      <c r="CU1021" t="e">
        <v>#N/A</v>
      </c>
      <c r="CV1021" t="e">
        <v>#N/A</v>
      </c>
    </row>
    <row r="1022" spans="1:100" x14ac:dyDescent="0.25">
      <c r="A1022">
        <v>2872</v>
      </c>
      <c r="B1022" t="s">
        <v>1425</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1364.1464269856219</v>
      </c>
      <c r="CU1022" t="e">
        <v>#N/A</v>
      </c>
      <c r="CV1022" t="e">
        <v>#N/A</v>
      </c>
    </row>
    <row r="1023" spans="1:100" x14ac:dyDescent="0.25">
      <c r="A1023">
        <v>2874</v>
      </c>
      <c r="B1023" t="s">
        <v>1426</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1427</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1633.8004012898948</v>
      </c>
      <c r="CU1024" t="e">
        <v>#N/A</v>
      </c>
      <c r="CV1024" t="e">
        <v>#N/A</v>
      </c>
    </row>
    <row r="1025" spans="1:100" x14ac:dyDescent="0.25">
      <c r="A1025">
        <v>2876</v>
      </c>
      <c r="B1025" t="s">
        <v>1428</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1414.2052545902995</v>
      </c>
      <c r="CU1025" t="e">
        <v>#N/A</v>
      </c>
      <c r="CV1025" t="e">
        <v>#N/A</v>
      </c>
    </row>
    <row r="1026" spans="1:100" x14ac:dyDescent="0.25">
      <c r="A1026">
        <v>2877</v>
      </c>
      <c r="B1026" t="s">
        <v>1429</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1444.0801945751437</v>
      </c>
      <c r="CU1026" t="e">
        <v>#N/A</v>
      </c>
      <c r="CV1026" t="e">
        <v>#N/A</v>
      </c>
    </row>
    <row r="1027" spans="1:100" x14ac:dyDescent="0.25">
      <c r="A1027">
        <v>2879</v>
      </c>
      <c r="B1027" t="s">
        <v>1430</v>
      </c>
      <c r="C1027" s="22">
        <v>3</v>
      </c>
      <c r="D1027" s="17">
        <v>3.7793126400912245</v>
      </c>
      <c r="E1027" s="17">
        <v>-2.8546358144831245E-3</v>
      </c>
      <c r="F1027" s="17">
        <v>-0.10784091061201904</v>
      </c>
      <c r="G1027" s="17">
        <v>-0.10784091061201904</v>
      </c>
      <c r="H1027" s="17">
        <v>0.12743011976900931</v>
      </c>
      <c r="I1027" s="17">
        <v>0</v>
      </c>
      <c r="J1027" s="17">
        <v>7.6458071861405594</v>
      </c>
      <c r="K1027" s="17">
        <v>0.12743011976900931</v>
      </c>
      <c r="L1027" s="17">
        <v>-0.99999999999999867</v>
      </c>
      <c r="M1027" s="17">
        <v>-0.99999999999999867</v>
      </c>
      <c r="N1027" s="17">
        <v>2.5486023953801871</v>
      </c>
      <c r="O1027" s="17">
        <v>11.317278915619774</v>
      </c>
      <c r="P1027" s="17">
        <v>-0.76335867985653827</v>
      </c>
      <c r="Q1027" s="17">
        <v>-1.6246071583100672</v>
      </c>
      <c r="R1027" s="17">
        <v>-0.54207226568193423</v>
      </c>
      <c r="S1027" s="17">
        <v>0.33333333333333276</v>
      </c>
      <c r="T1027" s="17">
        <v>0.32565600534105588</v>
      </c>
      <c r="U1027" s="17">
        <v>0.4780920562574727</v>
      </c>
      <c r="V1027" s="17">
        <v>-8.283191462681961E-3</v>
      </c>
      <c r="W1027" s="17">
        <v>40.054723348006839</v>
      </c>
      <c r="X1027" s="17">
        <v>2.4004895561931905</v>
      </c>
      <c r="Y1027" s="17">
        <v>-0.99999999999999867</v>
      </c>
      <c r="Z1027" s="17">
        <v>-0.99999999999999867</v>
      </c>
      <c r="AA1027" s="17">
        <v>80.48286221877369</v>
      </c>
      <c r="AB1027" s="17">
        <v>0.3490855841271453</v>
      </c>
      <c r="AC1027" s="17">
        <v>0.19328483354026757</v>
      </c>
      <c r="AD1027" s="17">
        <v>0.277033805061563</v>
      </c>
      <c r="AE1027" s="17">
        <v>40.970211136448818</v>
      </c>
      <c r="AF1027" s="17">
        <v>0.69230769230769229</v>
      </c>
      <c r="AG1027" s="17">
        <v>-0.99999999999999867</v>
      </c>
      <c r="AH1027" s="17">
        <v>-0.99999999999999867</v>
      </c>
      <c r="AI1027" s="17">
        <v>-1.4757526847405106E-2</v>
      </c>
      <c r="AJ1027" s="17">
        <v>-8.283191462681961E-3</v>
      </c>
      <c r="AK1027" s="17">
        <v>5.3961341947300595E-2</v>
      </c>
      <c r="AL1027" s="17">
        <v>-1.2690194459434485E-2</v>
      </c>
      <c r="AM1027" s="17">
        <v>0.10571075146470406</v>
      </c>
      <c r="AN1027" s="17">
        <v>-1.1988082839227407E-2</v>
      </c>
      <c r="AO1027" s="17">
        <v>2.9125754963541048</v>
      </c>
      <c r="AP1027" s="17">
        <v>-0.36315304327785741</v>
      </c>
      <c r="AQ1027" s="17">
        <v>47.700530534147369</v>
      </c>
      <c r="AR1027" s="17">
        <v>1.1287982034691797</v>
      </c>
      <c r="AS1027" s="17">
        <v>2.5279196759622002</v>
      </c>
      <c r="AT1027" s="17">
        <v>-0.99999999999999867</v>
      </c>
      <c r="AU1027" s="17">
        <v>-0.99999999999999867</v>
      </c>
      <c r="AV1027" s="17">
        <v>-0.64991317629395329</v>
      </c>
      <c r="AW1027" s="17">
        <v>91.43698809111558</v>
      </c>
      <c r="AX1027" s="17">
        <v>90.313518407899295</v>
      </c>
      <c r="AY1027" s="17">
        <v>0.28659087375718423</v>
      </c>
      <c r="AZ1027" s="17">
        <v>9.0138471125279374</v>
      </c>
      <c r="BA1027" s="22">
        <v>1430.5088337354507</v>
      </c>
      <c r="CU1027" t="e">
        <v>#N/A</v>
      </c>
      <c r="CV1027" t="e">
        <v>#N/A</v>
      </c>
    </row>
    <row r="1028" spans="1:100" x14ac:dyDescent="0.25">
      <c r="A1028">
        <v>2881</v>
      </c>
      <c r="B1028" t="s">
        <v>1431</v>
      </c>
      <c r="C1028" s="22">
        <v>3</v>
      </c>
      <c r="D1028" s="17">
        <v>4.8572533651647296</v>
      </c>
      <c r="E1028" s="17">
        <v>0</v>
      </c>
      <c r="F1028" s="17">
        <v>-0.85357246325284697</v>
      </c>
      <c r="G1028" s="17">
        <v>-0.85357246325284697</v>
      </c>
      <c r="H1028" s="17">
        <v>0.18102808141504859</v>
      </c>
      <c r="I1028" s="17">
        <v>5.2185746657038472E-3</v>
      </c>
      <c r="J1028" s="17">
        <v>11.174799364845137</v>
      </c>
      <c r="K1028" s="17">
        <v>0.18624665608075244</v>
      </c>
      <c r="L1028" s="17">
        <v>-1.0000000000000013</v>
      </c>
      <c r="M1028" s="17">
        <v>-1.0000000000000013</v>
      </c>
      <c r="N1028" s="17">
        <v>3.724933121615047</v>
      </c>
      <c r="O1028" s="17">
        <v>15.178480266757024</v>
      </c>
      <c r="P1028" s="17">
        <v>0.17509574895137608</v>
      </c>
      <c r="Q1028" s="17">
        <v>-0.64342455401041732</v>
      </c>
      <c r="R1028" s="17">
        <v>-0.13050051338644064</v>
      </c>
      <c r="S1028" s="17">
        <v>0.33333333333333404</v>
      </c>
      <c r="T1028" s="17">
        <v>0.33333333333333404</v>
      </c>
      <c r="U1028" s="17">
        <v>0.43000042742572109</v>
      </c>
      <c r="V1028" s="17">
        <v>-6.981058290948175E-2</v>
      </c>
      <c r="W1028" s="17">
        <v>33.624394204086173</v>
      </c>
      <c r="X1028" s="17">
        <v>1.7815582228319098</v>
      </c>
      <c r="Y1028" s="17">
        <v>-1.0000000000000013</v>
      </c>
      <c r="Z1028" s="17">
        <v>-1.0000000000000013</v>
      </c>
      <c r="AA1028" s="17">
        <v>67.946021853265279</v>
      </c>
      <c r="AB1028" s="17">
        <v>0.12319839256812995</v>
      </c>
      <c r="AC1028" s="17">
        <v>0.25289483771897803</v>
      </c>
      <c r="AD1028" s="17">
        <v>0.31294933296420235</v>
      </c>
      <c r="AE1028" s="17">
        <v>34.452128162565501</v>
      </c>
      <c r="AF1028" s="17">
        <v>0.7</v>
      </c>
      <c r="AG1028" s="17">
        <v>-1.0000000000000013</v>
      </c>
      <c r="AH1028" s="17">
        <v>-1.0000000000000013</v>
      </c>
      <c r="AI1028" s="17">
        <v>5.7278301432307145E-2</v>
      </c>
      <c r="AJ1028" s="17">
        <v>-6.981058290948175E-2</v>
      </c>
      <c r="AK1028" s="17">
        <v>-1.2048842476147183E-2</v>
      </c>
      <c r="AL1028" s="17">
        <v>4.0807027398921281E-2</v>
      </c>
      <c r="AM1028" s="17">
        <v>0.14425765000748311</v>
      </c>
      <c r="AN1028" s="17">
        <v>0.26016180222442986</v>
      </c>
      <c r="AO1028" s="17">
        <v>3.546197037806341</v>
      </c>
      <c r="AP1028" s="17">
        <v>6.7080801926053537</v>
      </c>
      <c r="AQ1028" s="17">
        <v>44.799193568931301</v>
      </c>
      <c r="AR1028" s="17">
        <v>1.0268565111829071</v>
      </c>
      <c r="AS1028" s="17">
        <v>1.9678048789126605</v>
      </c>
      <c r="AT1028" s="17">
        <v>-1.0000000000000013</v>
      </c>
      <c r="AU1028" s="17">
        <v>-1.0000000000000013</v>
      </c>
      <c r="AV1028" s="17">
        <v>-0.98407297663928828</v>
      </c>
      <c r="AW1028" s="17">
        <v>89.832582312627665</v>
      </c>
      <c r="AX1028" s="17">
        <v>83.997090050325568</v>
      </c>
      <c r="AY1028" s="17">
        <v>0.12954888830698164</v>
      </c>
      <c r="AZ1028" s="17">
        <v>-22.927947346157364</v>
      </c>
      <c r="BA1028" s="22">
        <v>1426.6560221835384</v>
      </c>
      <c r="CU1028" t="e">
        <v>#N/A</v>
      </c>
      <c r="CV1028" t="e">
        <v>#N/A</v>
      </c>
    </row>
    <row r="1029" spans="1:100" x14ac:dyDescent="0.25">
      <c r="A1029">
        <v>2882</v>
      </c>
      <c r="B1029" t="s">
        <v>1432</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1496.2727733903046</v>
      </c>
      <c r="CU1029" t="e">
        <v>#N/A</v>
      </c>
      <c r="CV1029" t="e">
        <v>#N/A</v>
      </c>
    </row>
    <row r="1030" spans="1:100" x14ac:dyDescent="0.25">
      <c r="A1030">
        <v>2883</v>
      </c>
      <c r="B1030" t="s">
        <v>1433</v>
      </c>
      <c r="C1030" s="22">
        <v>3</v>
      </c>
      <c r="D1030" s="17">
        <v>4.5360219884337587</v>
      </c>
      <c r="E1030" s="17">
        <v>0</v>
      </c>
      <c r="F1030" s="17">
        <v>0.82229955530086207</v>
      </c>
      <c r="G1030" s="17">
        <v>0.82229955530086207</v>
      </c>
      <c r="H1030" s="17">
        <v>0.19954631748100152</v>
      </c>
      <c r="I1030" s="17">
        <v>0</v>
      </c>
      <c r="J1030" s="17">
        <v>11.972779048860092</v>
      </c>
      <c r="K1030" s="17">
        <v>0.19954631748100152</v>
      </c>
      <c r="L1030" s="17">
        <v>-1.0000000000000022</v>
      </c>
      <c r="M1030" s="17">
        <v>-1.0000000000000022</v>
      </c>
      <c r="N1030" s="17">
        <v>3.9909263496200298</v>
      </c>
      <c r="O1030" s="17">
        <v>17.331100592594716</v>
      </c>
      <c r="P1030" s="17">
        <v>-0.18427884835107267</v>
      </c>
      <c r="Q1030" s="17">
        <v>10.551214919047966</v>
      </c>
      <c r="R1030" s="17">
        <v>3.2618121479326074</v>
      </c>
      <c r="S1030" s="17">
        <v>0.34624807668813351</v>
      </c>
      <c r="T1030" s="17">
        <v>0.37143474785351194</v>
      </c>
      <c r="U1030" s="17">
        <v>0.67254843874696324</v>
      </c>
      <c r="V1030" s="17">
        <v>2.9602591734984657E-2</v>
      </c>
      <c r="W1030" s="17">
        <v>48.811501501703688</v>
      </c>
      <c r="X1030" s="17">
        <v>3.4240472269785838</v>
      </c>
      <c r="Y1030" s="17">
        <v>-1.0000000000000022</v>
      </c>
      <c r="Z1030" s="17">
        <v>-1.0000000000000022</v>
      </c>
      <c r="AA1030" s="17">
        <v>95.094225946883626</v>
      </c>
      <c r="AB1030" s="17">
        <v>0.22433581416639772</v>
      </c>
      <c r="AC1030" s="17">
        <v>0.18278254321485379</v>
      </c>
      <c r="AD1030" s="17">
        <v>0.45329988856369524</v>
      </c>
      <c r="AE1030" s="17">
        <v>43.020912297247335</v>
      </c>
      <c r="AF1030" s="17">
        <v>1</v>
      </c>
      <c r="AG1030" s="17">
        <v>-1.0000000000000022</v>
      </c>
      <c r="AH1030" s="17">
        <v>-1.0000000000000022</v>
      </c>
      <c r="AI1030" s="17">
        <v>0</v>
      </c>
      <c r="AJ1030" s="17">
        <v>2.9602591734984657E-2</v>
      </c>
      <c r="AK1030" s="17">
        <v>7.398178149088333E-2</v>
      </c>
      <c r="AL1030" s="17">
        <v>0.59322196362856516</v>
      </c>
      <c r="AM1030" s="17">
        <v>-7.8680095827612331E-2</v>
      </c>
      <c r="AN1030" s="17">
        <v>-4.3956747670309326E-2</v>
      </c>
      <c r="AO1030" s="17">
        <v>-1.5970934882358898</v>
      </c>
      <c r="AP1030" s="17">
        <v>1.8671911263850913</v>
      </c>
      <c r="AQ1030" s="17">
        <v>60.784280550563714</v>
      </c>
      <c r="AR1030" s="17">
        <v>1.4198338550235934</v>
      </c>
      <c r="AS1030" s="17">
        <v>3.6235935444595855</v>
      </c>
      <c r="AT1030" s="17">
        <v>-1.0000000000000022</v>
      </c>
      <c r="AU1030" s="17">
        <v>-1.0000000000000022</v>
      </c>
      <c r="AV1030" s="17">
        <v>4.0841117032334697</v>
      </c>
      <c r="AW1030" s="17">
        <v>114.29251766586343</v>
      </c>
      <c r="AX1030" s="17">
        <v>117.25277683936189</v>
      </c>
      <c r="AY1030" s="17">
        <v>0.4820136836826231</v>
      </c>
      <c r="AZ1030" s="17">
        <v>64.663518637617315</v>
      </c>
      <c r="BA1030" s="22">
        <v>1562.1836610832797</v>
      </c>
      <c r="CU1030" t="e">
        <v>#N/A</v>
      </c>
      <c r="CV1030" t="e">
        <v>#N/A</v>
      </c>
    </row>
    <row r="1031" spans="1:100" x14ac:dyDescent="0.25">
      <c r="A1031">
        <v>2890</v>
      </c>
      <c r="B1031" t="s">
        <v>1434</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1435</v>
      </c>
      <c r="C1032" s="22">
        <v>3</v>
      </c>
      <c r="D1032" s="17">
        <v>4.8500689164608506</v>
      </c>
      <c r="E1032" s="17">
        <v>-2.7237101046893364E-2</v>
      </c>
      <c r="F1032" s="17">
        <v>-4.7399559149128939E-2</v>
      </c>
      <c r="G1032" s="17">
        <v>-4.7399559149128939E-2</v>
      </c>
      <c r="H1032" s="17">
        <v>-9.4406577283954074E-2</v>
      </c>
      <c r="I1032" s="17">
        <v>0</v>
      </c>
      <c r="J1032" s="17">
        <v>-5.6643946370372529</v>
      </c>
      <c r="K1032" s="17">
        <v>-9.4406577283954074E-2</v>
      </c>
      <c r="L1032" s="17">
        <v>-0.99999999999999967</v>
      </c>
      <c r="M1032" s="17">
        <v>-0.99999999999999967</v>
      </c>
      <c r="N1032" s="17">
        <v>-1.888131545679085</v>
      </c>
      <c r="O1032" s="17">
        <v>-0.86172527972553126</v>
      </c>
      <c r="P1032" s="17">
        <v>1.9520227318246052E-2</v>
      </c>
      <c r="Q1032" s="17">
        <v>0.20925796243439834</v>
      </c>
      <c r="R1032" s="17">
        <v>3.4413891836439781E-2</v>
      </c>
      <c r="S1032" s="17">
        <v>0.33333333333333343</v>
      </c>
      <c r="T1032" s="17">
        <v>0.32410784409361099</v>
      </c>
      <c r="U1032" s="17">
        <v>4.6321726074449732E-2</v>
      </c>
      <c r="V1032" s="17">
        <v>-4.0640043607981249E-2</v>
      </c>
      <c r="W1032" s="17">
        <v>30.301177487094684</v>
      </c>
      <c r="X1032" s="17">
        <v>0.66754977676194449</v>
      </c>
      <c r="Y1032" s="17">
        <v>-0.99999999999999967</v>
      </c>
      <c r="Z1032" s="17">
        <v>-0.99999999999999967</v>
      </c>
      <c r="AA1032" s="17">
        <v>35.407800003973939</v>
      </c>
      <c r="AB1032" s="17">
        <v>9.0781744040579287E-2</v>
      </c>
      <c r="AC1032" s="17">
        <v>0.11742783475445163</v>
      </c>
      <c r="AD1032" s="17">
        <v>-0.1067654062941744</v>
      </c>
      <c r="AE1032" s="17">
        <v>5.0722086250428173</v>
      </c>
      <c r="AF1032" s="17">
        <v>0.2</v>
      </c>
      <c r="AG1032" s="17">
        <v>-0.99999999999999967</v>
      </c>
      <c r="AH1032" s="17">
        <v>-0.99999999999999967</v>
      </c>
      <c r="AI1032" s="17">
        <v>-4.7605601369122529E-3</v>
      </c>
      <c r="AJ1032" s="17">
        <v>-4.0640043607981249E-2</v>
      </c>
      <c r="AK1032" s="17">
        <v>5.430878411456503E-2</v>
      </c>
      <c r="AL1032" s="17">
        <v>-7.1206121674129014E-3</v>
      </c>
      <c r="AM1032" s="17">
        <v>0.26378498610269246</v>
      </c>
      <c r="AN1032" s="17">
        <v>-0.25509127780454394</v>
      </c>
      <c r="AO1032" s="17">
        <v>6.8661685731401363</v>
      </c>
      <c r="AP1032" s="17">
        <v>-6.4128850059506624</v>
      </c>
      <c r="AQ1032" s="17">
        <v>24.636782850057436</v>
      </c>
      <c r="AR1032" s="17">
        <v>0.66312285989341291</v>
      </c>
      <c r="AS1032" s="17">
        <v>0.57314319947799031</v>
      </c>
      <c r="AT1032" s="17">
        <v>-0.99999999999999967</v>
      </c>
      <c r="AU1032" s="17">
        <v>-0.99999999999999967</v>
      </c>
      <c r="AV1032" s="17">
        <v>-1.2985667312689131E-2</v>
      </c>
      <c r="AW1032" s="17">
        <v>28.133189718297761</v>
      </c>
      <c r="AX1032" s="17">
        <v>23.97397415476139</v>
      </c>
      <c r="AY1032" s="17">
        <v>0.19343749140785083</v>
      </c>
      <c r="AZ1032" s="17">
        <v>-14.893151001897541</v>
      </c>
      <c r="BA1032" s="22">
        <v>1396.9179943711601</v>
      </c>
      <c r="CU1032" t="e">
        <v>#N/A</v>
      </c>
      <c r="CV1032" t="e">
        <v>#N/A</v>
      </c>
    </row>
    <row r="1033" spans="1:100" x14ac:dyDescent="0.25">
      <c r="A1033">
        <v>2896</v>
      </c>
      <c r="B1033" t="s">
        <v>1436</v>
      </c>
      <c r="C1033" s="22">
        <v>3</v>
      </c>
      <c r="D1033" s="17">
        <v>3.9992824675401728</v>
      </c>
      <c r="E1033" s="17">
        <v>1.0005996111859319</v>
      </c>
      <c r="F1033" s="17">
        <v>-0.4951435379688392</v>
      </c>
      <c r="G1033" s="17">
        <v>-0.21697948524320657</v>
      </c>
      <c r="H1033" s="17">
        <v>-0.1255762367235263</v>
      </c>
      <c r="I1033" s="17">
        <v>-1.2845989046672513E-3</v>
      </c>
      <c r="J1033" s="17">
        <v>-7.6116501376916119</v>
      </c>
      <c r="K1033" s="17">
        <v>-0.12686083562819356</v>
      </c>
      <c r="L1033" s="17">
        <v>-0.99999999999999767</v>
      </c>
      <c r="M1033" s="17">
        <v>-0.99999999999999767</v>
      </c>
      <c r="N1033" s="17">
        <v>-2.5372167125638705</v>
      </c>
      <c r="O1033" s="17">
        <v>-3.8293471553946485</v>
      </c>
      <c r="P1033" s="17">
        <v>2.0214874756493443E-3</v>
      </c>
      <c r="Q1033" s="17">
        <v>1.783011874768031</v>
      </c>
      <c r="R1033" s="17">
        <v>0.65030339897723055</v>
      </c>
      <c r="S1033" s="17">
        <v>0.33333333333333259</v>
      </c>
      <c r="T1033" s="17">
        <v>0.34700144628931867</v>
      </c>
      <c r="U1033" s="17">
        <v>0.30686113762062767</v>
      </c>
      <c r="V1033" s="17">
        <v>-6.8164824800950707E-2</v>
      </c>
      <c r="W1033" s="17">
        <v>41.835677122820861</v>
      </c>
      <c r="X1033" s="17">
        <v>1.6393193298836364</v>
      </c>
      <c r="Y1033" s="17">
        <v>-0.99999999999999767</v>
      </c>
      <c r="Z1033" s="17">
        <v>-0.99999999999999767</v>
      </c>
      <c r="AA1033" s="17">
        <v>69.488095722524164</v>
      </c>
      <c r="AB1033" s="17">
        <v>-1.4901468389443321E-2</v>
      </c>
      <c r="AC1033" s="17">
        <v>0.43394665018655998</v>
      </c>
      <c r="AD1033" s="17">
        <v>0.12099712221740516</v>
      </c>
      <c r="AE1033" s="17">
        <v>27.002115200726088</v>
      </c>
      <c r="AF1033" s="17">
        <v>0.54545454545454541</v>
      </c>
      <c r="AG1033" s="17">
        <v>-0.99999999999999767</v>
      </c>
      <c r="AH1033" s="17">
        <v>-0.99999999999999767</v>
      </c>
      <c r="AI1033" s="17">
        <v>2.6635743528602995E-2</v>
      </c>
      <c r="AJ1033" s="17">
        <v>-6.8164824800950707E-2</v>
      </c>
      <c r="AK1033" s="17">
        <v>9.9755594192754746E-2</v>
      </c>
      <c r="AL1033" s="17">
        <v>8.258631729858636E-3</v>
      </c>
      <c r="AM1033" s="17">
        <v>0.15365517819766356</v>
      </c>
      <c r="AN1033" s="17">
        <v>0.23738663252224745</v>
      </c>
      <c r="AO1033" s="17">
        <v>4.3401574259053621</v>
      </c>
      <c r="AP1033" s="17">
        <v>5.9759589717054773</v>
      </c>
      <c r="AQ1033" s="17">
        <v>34.22402698512925</v>
      </c>
      <c r="AR1033" s="17">
        <v>0.91903109244232795</v>
      </c>
      <c r="AS1033" s="17">
        <v>1.5124584942554435</v>
      </c>
      <c r="AT1033" s="17">
        <v>-0.99999999999999767</v>
      </c>
      <c r="AU1033" s="17">
        <v>-0.99999999999999767</v>
      </c>
      <c r="AV1033" s="17">
        <v>0.43332391373402462</v>
      </c>
      <c r="AW1033" s="17">
        <v>71.634707538835016</v>
      </c>
      <c r="AX1033" s="17">
        <v>65.350939929311991</v>
      </c>
      <c r="AY1033" s="17">
        <v>1.3498005371675975E-2</v>
      </c>
      <c r="AZ1033" s="17">
        <v>-14.701796287331099</v>
      </c>
      <c r="BA1033" s="22">
        <v>1426.9646162534234</v>
      </c>
      <c r="CU1033" t="e">
        <v>#N/A</v>
      </c>
      <c r="CV1033" t="e">
        <v>#N/A</v>
      </c>
    </row>
    <row r="1034" spans="1:100" x14ac:dyDescent="0.25">
      <c r="A1034">
        <v>2897</v>
      </c>
      <c r="B1034" t="s">
        <v>1437</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1265.1299247164202</v>
      </c>
      <c r="CU1034" t="e">
        <v>#N/A</v>
      </c>
      <c r="CV1034" t="e">
        <v>#N/A</v>
      </c>
    </row>
    <row r="1035" spans="1:100" x14ac:dyDescent="0.25">
      <c r="A1035">
        <v>2898</v>
      </c>
      <c r="B1035" t="s">
        <v>1438</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1364.6287040815803</v>
      </c>
      <c r="CU1035" t="e">
        <v>#N/A</v>
      </c>
      <c r="CV1035" t="e">
        <v>#N/A</v>
      </c>
    </row>
    <row r="1036" spans="1:100" x14ac:dyDescent="0.25">
      <c r="A1036">
        <v>2900</v>
      </c>
      <c r="B1036" t="s">
        <v>1439</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1440</v>
      </c>
      <c r="C1037" s="22">
        <v>3</v>
      </c>
      <c r="D1037" s="17">
        <v>4.439024806320762</v>
      </c>
      <c r="E1037" s="17">
        <v>0.63987442888852475</v>
      </c>
      <c r="F1037" s="17">
        <v>9.5702928528720616E-2</v>
      </c>
      <c r="G1037" s="17">
        <v>0.23061440506062789</v>
      </c>
      <c r="H1037" s="17">
        <v>0.2845345649908706</v>
      </c>
      <c r="I1037" s="17">
        <v>-9.7981282518256989E-3</v>
      </c>
      <c r="J1037" s="17">
        <v>16.484186204342699</v>
      </c>
      <c r="K1037" s="17">
        <v>0.2747364367390448</v>
      </c>
      <c r="L1037" s="17">
        <v>-1</v>
      </c>
      <c r="M1037" s="17">
        <v>-1</v>
      </c>
      <c r="N1037" s="17">
        <v>5.4947287347809004</v>
      </c>
      <c r="O1037" s="17">
        <v>21.153825415724096</v>
      </c>
      <c r="P1037" s="17">
        <v>7.638920257097602E-2</v>
      </c>
      <c r="Q1037" s="17">
        <v>-5.2953040839512484</v>
      </c>
      <c r="R1037" s="17">
        <v>-1.7389651888802256</v>
      </c>
      <c r="S1037" s="17">
        <v>0.3333333333333332</v>
      </c>
      <c r="T1037" s="17">
        <v>0.34045548807295589</v>
      </c>
      <c r="U1037" s="17">
        <v>0.21205537780441808</v>
      </c>
      <c r="V1037" s="17">
        <v>0.41664905595019941</v>
      </c>
      <c r="W1037" s="17">
        <v>41.110272736874521</v>
      </c>
      <c r="X1037" s="17">
        <v>3.7542903863257355</v>
      </c>
      <c r="Y1037" s="17">
        <v>-1</v>
      </c>
      <c r="Z1037" s="17">
        <v>-1</v>
      </c>
      <c r="AA1037" s="17">
        <v>53.981437473706855</v>
      </c>
      <c r="AB1037" s="17">
        <v>0.18499801347777856</v>
      </c>
      <c r="AC1037" s="17">
        <v>0.16344507499423014</v>
      </c>
      <c r="AD1037" s="17">
        <v>-5.6240489957756962E-2</v>
      </c>
      <c r="AE1037" s="17">
        <v>14.610129925712595</v>
      </c>
      <c r="AF1037" s="17">
        <v>0.66666666666666663</v>
      </c>
      <c r="AG1037" s="17">
        <v>-1</v>
      </c>
      <c r="AH1037" s="17">
        <v>-1</v>
      </c>
      <c r="AI1037" s="17">
        <v>-2.8273214821760186E-2</v>
      </c>
      <c r="AJ1037" s="17">
        <v>0.41664905595019941</v>
      </c>
      <c r="AK1037" s="17">
        <v>0.10086478067947545</v>
      </c>
      <c r="AL1037" s="17">
        <v>-1.6528025185142563E-2</v>
      </c>
      <c r="AM1037" s="17">
        <v>-5.6961947005689677E-2</v>
      </c>
      <c r="AN1037" s="17">
        <v>3.6301676098444348E-2</v>
      </c>
      <c r="AO1037" s="17">
        <v>-0.91972477174486733</v>
      </c>
      <c r="AP1037" s="17">
        <v>0.82490177653539476</v>
      </c>
      <c r="AQ1037" s="17">
        <v>57.594458941217177</v>
      </c>
      <c r="AR1037" s="17">
        <v>1.3024932551609065</v>
      </c>
      <c r="AS1037" s="17">
        <v>4.0290268230647808</v>
      </c>
      <c r="AT1037" s="17">
        <v>-1</v>
      </c>
      <c r="AU1037" s="17">
        <v>-1</v>
      </c>
      <c r="AV1037" s="17">
        <v>-1.5083507838195975</v>
      </c>
      <c r="AW1037" s="17">
        <v>75.960164665966275</v>
      </c>
      <c r="AX1037" s="17">
        <v>117.05960596455098</v>
      </c>
      <c r="AY1037" s="17">
        <v>0.28817415412428177</v>
      </c>
      <c r="AZ1037" s="17">
        <v>-20.364309961870763</v>
      </c>
      <c r="BA1037" s="22">
        <v>1407.1193284415754</v>
      </c>
      <c r="CU1037" t="e">
        <v>#N/A</v>
      </c>
      <c r="CV1037" t="e">
        <v>#N/A</v>
      </c>
    </row>
    <row r="1038" spans="1:100" x14ac:dyDescent="0.25">
      <c r="A1038">
        <v>2905</v>
      </c>
      <c r="B1038" t="s">
        <v>1441</v>
      </c>
      <c r="C1038" s="22">
        <v>3</v>
      </c>
      <c r="D1038" s="17">
        <v>4.3469611219958333</v>
      </c>
      <c r="E1038" s="17">
        <v>0</v>
      </c>
      <c r="F1038" s="17">
        <v>-0.61539409673228973</v>
      </c>
      <c r="G1038" s="17">
        <v>-0.61539409673228973</v>
      </c>
      <c r="H1038" s="17">
        <v>-7.5630417523883803E-2</v>
      </c>
      <c r="I1038" s="17">
        <v>5.442006692856498E-3</v>
      </c>
      <c r="J1038" s="17">
        <v>-4.2113046498616287</v>
      </c>
      <c r="K1038" s="17">
        <v>-7.0188410831027309E-2</v>
      </c>
      <c r="L1038" s="17">
        <v>-0.99999999999999656</v>
      </c>
      <c r="M1038" s="17">
        <v>-0.99999999999999656</v>
      </c>
      <c r="N1038" s="17">
        <v>-1.403768216620541</v>
      </c>
      <c r="O1038" s="17">
        <v>-0.47973762459807867</v>
      </c>
      <c r="P1038" s="17">
        <v>1.5465620431380037E-2</v>
      </c>
      <c r="Q1038" s="17">
        <v>0.49693592997985053</v>
      </c>
      <c r="R1038" s="17">
        <v>3.5033425608299099E-2</v>
      </c>
      <c r="S1038" s="17">
        <v>0.3333333333333322</v>
      </c>
      <c r="T1038" s="17">
        <v>0.3333333333333322</v>
      </c>
      <c r="U1038" s="17">
        <v>0.32738896007258017</v>
      </c>
      <c r="V1038" s="17">
        <v>-0.2939552335032064</v>
      </c>
      <c r="W1038" s="17">
        <v>30.811552162682602</v>
      </c>
      <c r="X1038" s="17">
        <v>0.28267951676877379</v>
      </c>
      <c r="Y1038" s="17">
        <v>-0.99999999999999656</v>
      </c>
      <c r="Z1038" s="17">
        <v>-0.99999999999999656</v>
      </c>
      <c r="AA1038" s="17">
        <v>36.610312118772988</v>
      </c>
      <c r="AB1038" s="17">
        <v>-8.4028366974168642E-3</v>
      </c>
      <c r="AC1038" s="17">
        <v>0.18912119573672498</v>
      </c>
      <c r="AD1038" s="17">
        <v>-6.5443828429666423E-2</v>
      </c>
      <c r="AE1038" s="17">
        <v>5.7637265304820842</v>
      </c>
      <c r="AF1038" s="17">
        <v>0.4</v>
      </c>
      <c r="AG1038" s="17">
        <v>-0.99999999999999656</v>
      </c>
      <c r="AH1038" s="17">
        <v>-0.99999999999999656</v>
      </c>
      <c r="AI1038" s="17">
        <v>-2.0735668480764063E-2</v>
      </c>
      <c r="AJ1038" s="17">
        <v>-0.2939552335032064</v>
      </c>
      <c r="AK1038" s="17">
        <v>0.16439340507124237</v>
      </c>
      <c r="AL1038" s="17">
        <v>-3.8916432705320948E-2</v>
      </c>
      <c r="AM1038" s="17">
        <v>0.55326876134497072</v>
      </c>
      <c r="AN1038" s="17">
        <v>3.2676179624342022E-2</v>
      </c>
      <c r="AO1038" s="17">
        <v>14.65368605898048</v>
      </c>
      <c r="AP1038" s="17">
        <v>0.62232232708194779</v>
      </c>
      <c r="AQ1038" s="17">
        <v>26.600247512820978</v>
      </c>
      <c r="AR1038" s="17">
        <v>0.70010039323603845</v>
      </c>
      <c r="AS1038" s="17">
        <v>0.21249110593774673</v>
      </c>
      <c r="AT1038" s="17">
        <v>-0.99999999999999656</v>
      </c>
      <c r="AU1038" s="17">
        <v>-0.99999999999999656</v>
      </c>
      <c r="AV1038" s="17">
        <v>-0.58036067112399015</v>
      </c>
      <c r="AW1038" s="17">
        <v>36.752896821256847</v>
      </c>
      <c r="AX1038" s="17">
        <v>6.942660101320957</v>
      </c>
      <c r="AY1038" s="17">
        <v>-0.1677336691395156</v>
      </c>
      <c r="AZ1038" s="17">
        <v>-62.507937359195608</v>
      </c>
      <c r="BA1038" s="22">
        <v>1309.321420578799</v>
      </c>
      <c r="CU1038" t="e">
        <v>#N/A</v>
      </c>
      <c r="CV1038" t="e">
        <v>#N/A</v>
      </c>
    </row>
    <row r="1039" spans="1:100" x14ac:dyDescent="0.25">
      <c r="A1039">
        <v>2906</v>
      </c>
      <c r="B1039" t="s">
        <v>1442</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1443</v>
      </c>
      <c r="C1040" s="22">
        <v>3</v>
      </c>
      <c r="D1040" s="17">
        <v>4.268724727345492</v>
      </c>
      <c r="E1040" s="17">
        <v>0.19793614825944675</v>
      </c>
      <c r="F1040" s="17">
        <v>-0.19833555673284425</v>
      </c>
      <c r="G1040" s="17">
        <v>-0.19833555673284425</v>
      </c>
      <c r="H1040" s="17">
        <v>0.4299390655231039</v>
      </c>
      <c r="I1040" s="17">
        <v>-1.2944857022814874E-2</v>
      </c>
      <c r="J1040" s="17">
        <v>25.01965251001733</v>
      </c>
      <c r="K1040" s="17">
        <v>0.41699420850028923</v>
      </c>
      <c r="L1040" s="17">
        <v>-0.99999999999999967</v>
      </c>
      <c r="M1040" s="17">
        <v>-0.99999999999999967</v>
      </c>
      <c r="N1040" s="17">
        <v>8.3398841700057869</v>
      </c>
      <c r="O1040" s="17">
        <v>29.090041680630002</v>
      </c>
      <c r="P1040" s="17">
        <v>0.24846794916946727</v>
      </c>
      <c r="Q1040" s="17">
        <v>2.9100082101235896</v>
      </c>
      <c r="R1040" s="17">
        <v>0.95483106921487637</v>
      </c>
      <c r="S1040" s="17">
        <v>0.33333333333333304</v>
      </c>
      <c r="T1040" s="17">
        <v>0.33333333333333304</v>
      </c>
      <c r="U1040" s="17">
        <v>0.22585951654821423</v>
      </c>
      <c r="V1040" s="17">
        <v>0.2844585501283447</v>
      </c>
      <c r="W1040" s="17">
        <v>30.399620993717452</v>
      </c>
      <c r="X1040" s="17">
        <v>2.8598618251293035</v>
      </c>
      <c r="Y1040" s="17">
        <v>-0.99999999999999967</v>
      </c>
      <c r="Z1040" s="17">
        <v>-0.99999999999999967</v>
      </c>
      <c r="AA1040" s="17">
        <v>54.637406212122407</v>
      </c>
      <c r="AB1040" s="17">
        <v>0.20897360628350609</v>
      </c>
      <c r="AC1040" s="17">
        <v>0.15786146424276254</v>
      </c>
      <c r="AD1040" s="17">
        <v>9.8824012457533209E-2</v>
      </c>
      <c r="AE1040" s="17">
        <v>23.282954149190093</v>
      </c>
      <c r="AF1040" s="17">
        <v>0.6</v>
      </c>
      <c r="AG1040" s="17">
        <v>-0.99999999999999967</v>
      </c>
      <c r="AH1040" s="17">
        <v>-0.99999999999999967</v>
      </c>
      <c r="AI1040" s="17">
        <v>-3.3332666280071616E-2</v>
      </c>
      <c r="AJ1040" s="17">
        <v>0.2844585501283447</v>
      </c>
      <c r="AK1040" s="17">
        <v>-0.12340933954343664</v>
      </c>
      <c r="AL1040" s="17">
        <v>0.18791256266226167</v>
      </c>
      <c r="AM1040" s="17">
        <v>-0.23993176265340746</v>
      </c>
      <c r="AN1040" s="17">
        <v>5.7839092222159022E-3</v>
      </c>
      <c r="AO1040" s="17">
        <v>-6.6153407640523723</v>
      </c>
      <c r="AP1040" s="17">
        <v>1.084160543866707</v>
      </c>
      <c r="AQ1040" s="17">
        <v>55.419273503734772</v>
      </c>
      <c r="AR1040" s="17">
        <v>1.1769847333432253</v>
      </c>
      <c r="AS1040" s="17">
        <v>3.2768560336295924</v>
      </c>
      <c r="AT1040" s="17">
        <v>-0.99999999999999967</v>
      </c>
      <c r="AU1040" s="17">
        <v>-0.99999999999999967</v>
      </c>
      <c r="AV1040" s="17">
        <v>0.7564955124820324</v>
      </c>
      <c r="AW1040" s="17">
        <v>84.811608436619025</v>
      </c>
      <c r="AX1040" s="17">
        <v>112.59081012385209</v>
      </c>
      <c r="AY1040" s="17">
        <v>0.207487198782977</v>
      </c>
      <c r="AZ1040" s="17">
        <v>1.2907436657994076</v>
      </c>
      <c r="BA1040" s="22">
        <v>1521.1105383886113</v>
      </c>
      <c r="CU1040" t="e">
        <v>#N/A</v>
      </c>
      <c r="CV1040" t="e">
        <v>#N/A</v>
      </c>
    </row>
    <row r="1041" spans="1:100" x14ac:dyDescent="0.25">
      <c r="A1041">
        <v>2909</v>
      </c>
      <c r="B1041" t="s">
        <v>1444</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1445</v>
      </c>
      <c r="C1042" s="22">
        <v>3</v>
      </c>
      <c r="D1042" s="17">
        <v>5.4620292603153748</v>
      </c>
      <c r="E1042" s="17">
        <v>-0.25999352193566877</v>
      </c>
      <c r="F1042" s="17">
        <v>4.3216405862217009</v>
      </c>
      <c r="G1042" s="17">
        <v>4.2110547565381324</v>
      </c>
      <c r="H1042" s="17">
        <v>0.27162013615800368</v>
      </c>
      <c r="I1042" s="17">
        <v>-5.9477684006594474E-3</v>
      </c>
      <c r="J1042" s="17">
        <v>15.940342065440658</v>
      </c>
      <c r="K1042" s="17">
        <v>0.26567236775734421</v>
      </c>
      <c r="L1042" s="17">
        <v>-0.99999999999999922</v>
      </c>
      <c r="M1042" s="17">
        <v>-0.99999999999999922</v>
      </c>
      <c r="N1042" s="17">
        <v>5.3134473551468862</v>
      </c>
      <c r="O1042" s="17">
        <v>25.613426082294165</v>
      </c>
      <c r="P1042" s="17">
        <v>2.286733028666655E-2</v>
      </c>
      <c r="Q1042" s="17">
        <v>-5.3714633003312811</v>
      </c>
      <c r="R1042" s="17">
        <v>-1.877835754774412</v>
      </c>
      <c r="S1042" s="17">
        <v>0.33333333333333304</v>
      </c>
      <c r="T1042" s="17">
        <v>0.34092120183562935</v>
      </c>
      <c r="U1042" s="17">
        <v>0.33169947698191388</v>
      </c>
      <c r="V1042" s="17">
        <v>0.33897761760548056</v>
      </c>
      <c r="W1042" s="17">
        <v>43.170370479960496</v>
      </c>
      <c r="X1042" s="17">
        <v>3.7768336494744523</v>
      </c>
      <c r="Y1042" s="17">
        <v>-0.99999999999999922</v>
      </c>
      <c r="Z1042" s="17">
        <v>-0.99999999999999922</v>
      </c>
      <c r="AA1042" s="17">
        <v>88.148946708560089</v>
      </c>
      <c r="AB1042" s="17">
        <v>0.20179078698064262</v>
      </c>
      <c r="AC1042" s="17">
        <v>0.27786541831585959</v>
      </c>
      <c r="AD1042" s="17">
        <v>0.4574720343709775</v>
      </c>
      <c r="AE1042" s="17">
        <v>46.856411983374002</v>
      </c>
      <c r="AF1042" s="17">
        <v>0.9285714285714286</v>
      </c>
      <c r="AG1042" s="17">
        <v>-0.99999999999999922</v>
      </c>
      <c r="AH1042" s="17">
        <v>-0.99999999999999922</v>
      </c>
      <c r="AI1042" s="17">
        <v>1.6231103441473006E-3</v>
      </c>
      <c r="AJ1042" s="17">
        <v>0.33897761760548056</v>
      </c>
      <c r="AK1042" s="17">
        <v>-0.15353564327109351</v>
      </c>
      <c r="AL1042" s="17">
        <v>0.31329864794486095</v>
      </c>
      <c r="AM1042" s="17">
        <v>0.3008112681047525</v>
      </c>
      <c r="AN1042" s="17">
        <v>0.11468102372422025</v>
      </c>
      <c r="AO1042" s="17">
        <v>6.7526034862633457</v>
      </c>
      <c r="AP1042" s="17">
        <v>4.4335188328298107</v>
      </c>
      <c r="AQ1042" s="17">
        <v>59.110712545401157</v>
      </c>
      <c r="AR1042" s="17">
        <v>1.3449316297563563</v>
      </c>
      <c r="AS1042" s="17">
        <v>4.0425060172317968</v>
      </c>
      <c r="AT1042" s="17">
        <v>-0.99999999999999922</v>
      </c>
      <c r="AU1042" s="17">
        <v>-0.99999999999999922</v>
      </c>
      <c r="AV1042" s="17">
        <v>2.33321900176372</v>
      </c>
      <c r="AW1042" s="17">
        <v>118.19589162368401</v>
      </c>
      <c r="AX1042" s="17">
        <v>152.12611559111497</v>
      </c>
      <c r="AY1042" s="17">
        <v>0.22287150481393986</v>
      </c>
      <c r="AZ1042" s="17">
        <v>9.8987361903385764</v>
      </c>
      <c r="BA1042" s="22">
        <v>1566.0335449425475</v>
      </c>
      <c r="CU1042" t="e">
        <v>#N/A</v>
      </c>
      <c r="CV1042" t="e">
        <v>#N/A</v>
      </c>
    </row>
    <row r="1043" spans="1:100" x14ac:dyDescent="0.25">
      <c r="A1043">
        <v>2911</v>
      </c>
      <c r="B1043" t="s">
        <v>1446</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1447</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1448</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1449</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1441.9289191235846</v>
      </c>
      <c r="CU1046" t="e">
        <v>#N/A</v>
      </c>
      <c r="CV1046" t="e">
        <v>#N/A</v>
      </c>
    </row>
    <row r="1047" spans="1:100" x14ac:dyDescent="0.25">
      <c r="A1047">
        <v>2916</v>
      </c>
      <c r="B1047" t="s">
        <v>1450</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1434.2612230172017</v>
      </c>
      <c r="CU1047" t="e">
        <v>#N/A</v>
      </c>
      <c r="CV1047" t="e">
        <v>#N/A</v>
      </c>
    </row>
    <row r="1048" spans="1:100" x14ac:dyDescent="0.25">
      <c r="A1048">
        <v>2923</v>
      </c>
      <c r="B1048" t="s">
        <v>1451</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1452</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672</v>
      </c>
      <c r="C1050" s="22">
        <v>3</v>
      </c>
      <c r="D1050" s="17">
        <v>5.4826285456257553</v>
      </c>
      <c r="E1050" s="17">
        <v>0</v>
      </c>
      <c r="F1050" s="17">
        <v>-0.13176484452893975</v>
      </c>
      <c r="G1050" s="17">
        <v>-0.13176484452893975</v>
      </c>
      <c r="H1050" s="17">
        <v>0.16978029088418559</v>
      </c>
      <c r="I1050" s="17">
        <v>-1.2183773367436194E-2</v>
      </c>
      <c r="J1050" s="17">
        <v>9.4557910510049794</v>
      </c>
      <c r="K1050" s="17">
        <v>0.15759651751674938</v>
      </c>
      <c r="L1050" s="17">
        <v>-0.99999999999999989</v>
      </c>
      <c r="M1050" s="17">
        <v>-0.99999999999999989</v>
      </c>
      <c r="N1050" s="17">
        <v>3.1519303503349918</v>
      </c>
      <c r="O1050" s="17">
        <v>14.806654752101794</v>
      </c>
      <c r="P1050" s="17">
        <v>0.10793370592893978</v>
      </c>
      <c r="Q1050" s="17">
        <v>2.4661433875183412</v>
      </c>
      <c r="R1050" s="17">
        <v>0.77881382482991635</v>
      </c>
      <c r="S1050" s="17">
        <v>0.33333333333333293</v>
      </c>
      <c r="T1050" s="17">
        <v>0.33333333333333293</v>
      </c>
      <c r="U1050" s="17">
        <v>0.13636642744002095</v>
      </c>
      <c r="V1050" s="17">
        <v>0.36803150559033943</v>
      </c>
      <c r="W1050" s="17">
        <v>40.538723287211084</v>
      </c>
      <c r="X1050" s="17">
        <v>3.2627248924520362</v>
      </c>
      <c r="Y1050" s="17">
        <v>-0.99999999999999989</v>
      </c>
      <c r="Z1050" s="17">
        <v>-0.99999999999999989</v>
      </c>
      <c r="AA1050" s="17">
        <v>82.329293847352247</v>
      </c>
      <c r="AB1050" s="17">
        <v>8.6966066170084982E-2</v>
      </c>
      <c r="AC1050" s="17">
        <v>0.39660137102675042</v>
      </c>
      <c r="AD1050" s="17">
        <v>0.33666769750938919</v>
      </c>
      <c r="AE1050" s="17">
        <v>41.011756735311216</v>
      </c>
      <c r="AF1050" s="17">
        <v>0.8125</v>
      </c>
      <c r="AG1050" s="17">
        <v>-0.99999999999999989</v>
      </c>
      <c r="AH1050" s="17">
        <v>-0.99999999999999989</v>
      </c>
      <c r="AI1050" s="17">
        <v>6.8849817876854166E-2</v>
      </c>
      <c r="AJ1050" s="17">
        <v>0.36803150559033943</v>
      </c>
      <c r="AK1050" s="17">
        <v>0.24272272956000909</v>
      </c>
      <c r="AL1050" s="17">
        <v>3.3461267043368978E-2</v>
      </c>
      <c r="AM1050" s="17">
        <v>0.40382278349737755</v>
      </c>
      <c r="AN1050" s="17">
        <v>0.20741944368101092</v>
      </c>
      <c r="AO1050" s="17">
        <v>11.309183235234485</v>
      </c>
      <c r="AP1050" s="17">
        <v>5.3527924272421155</v>
      </c>
      <c r="AQ1050" s="17">
        <v>49.994514338216035</v>
      </c>
      <c r="AR1050" s="17">
        <v>1.1710645996970259</v>
      </c>
      <c r="AS1050" s="17">
        <v>3.4203214099687851</v>
      </c>
      <c r="AT1050" s="17">
        <v>-0.99999999999999989</v>
      </c>
      <c r="AU1050" s="17">
        <v>-0.99999999999999989</v>
      </c>
      <c r="AV1050" s="17">
        <v>0.64704898030097424</v>
      </c>
      <c r="AW1050" s="17">
        <v>102.48874102669615</v>
      </c>
      <c r="AX1050" s="17">
        <v>140.66888794326724</v>
      </c>
      <c r="AY1050" s="17">
        <v>3.659721284598455E-2</v>
      </c>
      <c r="AZ1050" s="17">
        <v>7.2706983091305215</v>
      </c>
      <c r="BA1050" s="22">
        <v>1534.5661781852334</v>
      </c>
      <c r="CU1050" t="e">
        <v>#N/A</v>
      </c>
      <c r="CV1050" t="e">
        <v>#N/A</v>
      </c>
    </row>
    <row r="1051" spans="1:100" x14ac:dyDescent="0.25">
      <c r="A1051">
        <v>2929</v>
      </c>
      <c r="B1051" t="s">
        <v>1453</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1454</v>
      </c>
      <c r="C1052" s="22">
        <v>3</v>
      </c>
      <c r="D1052" s="17">
        <v>5.0973415585918076</v>
      </c>
      <c r="E1052" s="17">
        <v>9.8447272924152868E-2</v>
      </c>
      <c r="F1052" s="17">
        <v>2.0522640756069275</v>
      </c>
      <c r="G1052" s="17">
        <v>2.0799889680418877</v>
      </c>
      <c r="H1052" s="17">
        <v>0.51680762072629438</v>
      </c>
      <c r="I1052" s="17">
        <v>9.5869570377015573E-2</v>
      </c>
      <c r="J1052" s="17">
        <v>36.760631466198582</v>
      </c>
      <c r="K1052" s="17">
        <v>0.61267719110330976</v>
      </c>
      <c r="L1052" s="17">
        <v>-1.0000000000000011</v>
      </c>
      <c r="M1052" s="17">
        <v>-1.0000000000000011</v>
      </c>
      <c r="N1052" s="17">
        <v>12.253543822066192</v>
      </c>
      <c r="O1052" s="17">
        <v>43.937961992832257</v>
      </c>
      <c r="P1052" s="17">
        <v>-0.11628517297606167</v>
      </c>
      <c r="Q1052" s="17">
        <v>12.39516457924346</v>
      </c>
      <c r="R1052" s="17">
        <v>4.0129432510519898</v>
      </c>
      <c r="S1052" s="17">
        <v>0.3333333333333337</v>
      </c>
      <c r="T1052" s="17">
        <v>0.23707517941271183</v>
      </c>
      <c r="U1052" s="17">
        <v>0.24718339053957297</v>
      </c>
      <c r="V1052" s="17">
        <v>0.16033099787155763</v>
      </c>
      <c r="W1052" s="17">
        <v>14.609828402154649</v>
      </c>
      <c r="X1052" s="17">
        <v>1.9084508710303734</v>
      </c>
      <c r="Y1052" s="17">
        <v>-1.0000000000000011</v>
      </c>
      <c r="Z1052" s="17">
        <v>-1.0000000000000011</v>
      </c>
      <c r="AA1052" s="17">
        <v>78.784019456033889</v>
      </c>
      <c r="AB1052" s="17">
        <v>0.40079425917632061</v>
      </c>
      <c r="AC1052" s="17">
        <v>0.5558831218275091</v>
      </c>
      <c r="AD1052" s="17">
        <v>0.24654757505271577</v>
      </c>
      <c r="AE1052" s="17">
        <v>60.161247802827241</v>
      </c>
      <c r="AF1052" s="17">
        <v>0.8666666666666667</v>
      </c>
      <c r="AG1052" s="17">
        <v>-1.0000000000000011</v>
      </c>
      <c r="AH1052" s="17">
        <v>-1.0000000000000011</v>
      </c>
      <c r="AI1052" s="17">
        <v>8.0101544026828786E-2</v>
      </c>
      <c r="AJ1052" s="17">
        <v>0.16033099787155763</v>
      </c>
      <c r="AK1052" s="17">
        <v>-9.8824582632588726E-2</v>
      </c>
      <c r="AL1052" s="17">
        <v>-4.6358782957800743E-2</v>
      </c>
      <c r="AM1052" s="17">
        <v>0.33670153885378973</v>
      </c>
      <c r="AN1052" s="17">
        <v>0.38776074615632838</v>
      </c>
      <c r="AO1052" s="17">
        <v>7.9234155581818015</v>
      </c>
      <c r="AP1052" s="17">
        <v>9.4622247391192094</v>
      </c>
      <c r="AQ1052" s="17">
        <v>51.370459868353251</v>
      </c>
      <c r="AR1052" s="17">
        <v>0.97792290115717584</v>
      </c>
      <c r="AS1052" s="17">
        <v>2.5211280621336836</v>
      </c>
      <c r="AT1052" s="17">
        <v>-1.0000000000000011</v>
      </c>
      <c r="AU1052" s="17">
        <v>-1.0000000000000011</v>
      </c>
      <c r="AV1052" s="17">
        <v>6.0929322190938775</v>
      </c>
      <c r="AW1052" s="17">
        <v>132.18420618798541</v>
      </c>
      <c r="AX1052" s="17">
        <v>149.81933685567776</v>
      </c>
      <c r="AY1052" s="17">
        <v>0.45346201413486642</v>
      </c>
      <c r="AZ1052" s="17">
        <v>27.693538976037004</v>
      </c>
      <c r="BA1052" s="22">
        <v>1596.8476304336255</v>
      </c>
      <c r="CU1052" t="e">
        <v>#N/A</v>
      </c>
      <c r="CV1052" t="e">
        <v>#N/A</v>
      </c>
    </row>
    <row r="1053" spans="1:100" x14ac:dyDescent="0.25">
      <c r="A1053">
        <v>2935</v>
      </c>
      <c r="B1053" t="s">
        <v>1455</v>
      </c>
      <c r="C1053" s="22">
        <v>3</v>
      </c>
      <c r="D1053" s="17">
        <v>4.8577197883249612</v>
      </c>
      <c r="E1053" s="17">
        <v>0.20575295177782704</v>
      </c>
      <c r="F1053" s="17">
        <v>1.2694919928571289</v>
      </c>
      <c r="G1053" s="17">
        <v>1.3497819683980863</v>
      </c>
      <c r="H1053" s="17">
        <v>0.4987337687522182</v>
      </c>
      <c r="I1053" s="17">
        <v>6.3832605019411917E-2</v>
      </c>
      <c r="J1053" s="17">
        <v>33.753982426297817</v>
      </c>
      <c r="K1053" s="17">
        <v>0.56256637377162966</v>
      </c>
      <c r="L1053" s="17">
        <v>-0.99999999999999856</v>
      </c>
      <c r="M1053" s="17">
        <v>-0.99999999999999856</v>
      </c>
      <c r="N1053" s="17">
        <v>11.251327475432594</v>
      </c>
      <c r="O1053" s="17">
        <v>39.961484183020858</v>
      </c>
      <c r="P1053" s="17">
        <v>-1.9058045979355649</v>
      </c>
      <c r="Q1053" s="17">
        <v>5.1380723539295898</v>
      </c>
      <c r="R1053" s="17">
        <v>1.5274197037060193</v>
      </c>
      <c r="S1053" s="17">
        <v>0.33333333333333282</v>
      </c>
      <c r="T1053" s="17">
        <v>0.34518192993228225</v>
      </c>
      <c r="U1053" s="17">
        <v>0.32888237024317846</v>
      </c>
      <c r="V1053" s="17">
        <v>0.11607010116409426</v>
      </c>
      <c r="W1053" s="17">
        <v>22.436054436050309</v>
      </c>
      <c r="X1053" s="17">
        <v>2.1397475740502139</v>
      </c>
      <c r="Y1053" s="17">
        <v>-0.99999999999999856</v>
      </c>
      <c r="Z1053" s="17">
        <v>-0.99999999999999856</v>
      </c>
      <c r="AA1053" s="17">
        <v>52.500546344550798</v>
      </c>
      <c r="AB1053" s="17">
        <v>-0.11422107943123222</v>
      </c>
      <c r="AC1053" s="17">
        <v>0.34717450218997253</v>
      </c>
      <c r="AD1053" s="17">
        <v>0.33778802133714969</v>
      </c>
      <c r="AE1053" s="17">
        <v>28.537072204794477</v>
      </c>
      <c r="AF1053" s="17">
        <v>0.72727272727272729</v>
      </c>
      <c r="AG1053" s="17">
        <v>-0.99999999999999856</v>
      </c>
      <c r="AH1053" s="17">
        <v>-0.99999999999999856</v>
      </c>
      <c r="AI1053" s="17">
        <v>7.5122755352579534E-2</v>
      </c>
      <c r="AJ1053" s="17">
        <v>0.11607010116409426</v>
      </c>
      <c r="AK1053" s="17">
        <v>-7.7345685957980234E-2</v>
      </c>
      <c r="AL1053" s="17">
        <v>-0.15281331612037066</v>
      </c>
      <c r="AM1053" s="17">
        <v>0.15547732480048129</v>
      </c>
      <c r="AN1053" s="17">
        <v>-4.0833075110091106E-2</v>
      </c>
      <c r="AO1053" s="17">
        <v>3.5002046902221302</v>
      </c>
      <c r="AP1053" s="17">
        <v>-1.7848934583541307</v>
      </c>
      <c r="AQ1053" s="17">
        <v>56.190036862348094</v>
      </c>
      <c r="AR1053" s="17">
        <v>1.1234677346728876</v>
      </c>
      <c r="AS1053" s="17">
        <v>2.7023139478218421</v>
      </c>
      <c r="AT1053" s="17">
        <v>-0.99999999999999856</v>
      </c>
      <c r="AU1053" s="17">
        <v>-0.99999999999999856</v>
      </c>
      <c r="AV1053" s="17">
        <v>2.8772016721041056</v>
      </c>
      <c r="AW1053" s="17">
        <v>90.677137069217508</v>
      </c>
      <c r="AX1053" s="17">
        <v>103.7866022926785</v>
      </c>
      <c r="AY1053" s="17">
        <v>5.1565066583934831E-2</v>
      </c>
      <c r="AZ1053" s="17">
        <v>-20.512053834920888</v>
      </c>
      <c r="BA1053" s="22">
        <v>1421.7870194505592</v>
      </c>
      <c r="CU1053" t="e">
        <v>#N/A</v>
      </c>
      <c r="CV1053" t="e">
        <v>#N/A</v>
      </c>
    </row>
    <row r="1054" spans="1:100" x14ac:dyDescent="0.25">
      <c r="A1054">
        <v>2942</v>
      </c>
      <c r="B1054" t="s">
        <v>1456</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1457</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1458</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1459</v>
      </c>
      <c r="C1057" s="22">
        <v>3</v>
      </c>
      <c r="D1057" s="17">
        <v>6.2658483430615481</v>
      </c>
      <c r="E1057" s="17">
        <v>-1.0238131719262296</v>
      </c>
      <c r="F1057" s="17">
        <v>0.25673488513344617</v>
      </c>
      <c r="G1057" s="17">
        <v>-2.7550013095405501E-2</v>
      </c>
      <c r="H1057" s="17">
        <v>4.3787726684242065E-2</v>
      </c>
      <c r="I1057" s="17">
        <v>3.3414995308039264E-3</v>
      </c>
      <c r="J1057" s="17">
        <v>2.8277535729027585</v>
      </c>
      <c r="K1057" s="17">
        <v>4.7129226215045991E-2</v>
      </c>
      <c r="L1057" s="17">
        <v>-1</v>
      </c>
      <c r="M1057" s="17">
        <v>-1</v>
      </c>
      <c r="N1057" s="17">
        <v>0.94258452430092077</v>
      </c>
      <c r="O1057" s="17">
        <v>9.0660519028689013</v>
      </c>
      <c r="P1057" s="17">
        <v>-6.7908301508804822E-2</v>
      </c>
      <c r="Q1057" s="17">
        <v>1.6505849732510514E-2</v>
      </c>
      <c r="R1057" s="17">
        <v>1.2874990409699277E-2</v>
      </c>
      <c r="S1057" s="17">
        <v>0.33333333333333354</v>
      </c>
      <c r="T1057" s="17">
        <v>0.33686921738972397</v>
      </c>
      <c r="U1057" s="17">
        <v>0.16748190427376047</v>
      </c>
      <c r="V1057" s="17">
        <v>0.19225609059123594</v>
      </c>
      <c r="W1057" s="17">
        <v>39.312452774920281</v>
      </c>
      <c r="X1057" s="17">
        <v>2.4500733692068577</v>
      </c>
      <c r="Y1057" s="17">
        <v>-1</v>
      </c>
      <c r="Z1057" s="17">
        <v>-1</v>
      </c>
      <c r="AA1057" s="17">
        <v>76.363652289441163</v>
      </c>
      <c r="AB1057" s="17">
        <v>0.2533508440641048</v>
      </c>
      <c r="AC1057" s="17">
        <v>0.19483330449373537</v>
      </c>
      <c r="AD1057" s="17">
        <v>0.29258234192438198</v>
      </c>
      <c r="AE1057" s="17">
        <v>37.038324524111118</v>
      </c>
      <c r="AF1057" s="17">
        <v>0.6</v>
      </c>
      <c r="AG1057" s="17">
        <v>-1</v>
      </c>
      <c r="AH1057" s="17">
        <v>-1</v>
      </c>
      <c r="AI1057" s="17">
        <v>2.5004175277154587E-2</v>
      </c>
      <c r="AJ1057" s="17">
        <v>0.19225609059123594</v>
      </c>
      <c r="AK1057" s="17">
        <v>0.1357609317418714</v>
      </c>
      <c r="AL1057" s="17">
        <v>-9.7920990767377314E-2</v>
      </c>
      <c r="AM1057" s="17">
        <v>0.12216639996861194</v>
      </c>
      <c r="AN1057" s="17">
        <v>-5.1488116357592539E-4</v>
      </c>
      <c r="AO1057" s="17">
        <v>3.7329646579246574</v>
      </c>
      <c r="AP1057" s="17">
        <v>-0.50247698292628495</v>
      </c>
      <c r="AQ1057" s="17">
        <v>42.14020634782306</v>
      </c>
      <c r="AR1057" s="17">
        <v>1.0299405455880533</v>
      </c>
      <c r="AS1057" s="17">
        <v>2.4972025954219061</v>
      </c>
      <c r="AT1057" s="17">
        <v>-1</v>
      </c>
      <c r="AU1057" s="17">
        <v>-1</v>
      </c>
      <c r="AV1057" s="17">
        <v>-1.4675022685705544E-2</v>
      </c>
      <c r="AW1057" s="17">
        <v>84.927227209383673</v>
      </c>
      <c r="AX1057" s="17">
        <v>104.6529197740504</v>
      </c>
      <c r="AY1057" s="17">
        <v>-5.0179716361725545E-2</v>
      </c>
      <c r="AZ1057" s="17">
        <v>-33.463413173175603</v>
      </c>
      <c r="BA1057" s="22">
        <v>1433.8646156867651</v>
      </c>
      <c r="CU1057" t="e">
        <v>#N/A</v>
      </c>
      <c r="CV1057" t="e">
        <v>#N/A</v>
      </c>
    </row>
    <row r="1058" spans="1:100" x14ac:dyDescent="0.25">
      <c r="A1058">
        <v>2957</v>
      </c>
      <c r="B1058" t="s">
        <v>687</v>
      </c>
      <c r="C1058" s="22">
        <v>3</v>
      </c>
      <c r="D1058" s="17">
        <v>2.5645688196613081</v>
      </c>
      <c r="E1058" s="17">
        <v>0</v>
      </c>
      <c r="F1058" s="17">
        <v>-0.54251838328476731</v>
      </c>
      <c r="G1058" s="17">
        <v>-0.54251838328476731</v>
      </c>
      <c r="H1058" s="17">
        <v>-9.6535468228466537E-2</v>
      </c>
      <c r="I1058" s="17">
        <v>0</v>
      </c>
      <c r="J1058" s="17">
        <v>-5.7921280937079924</v>
      </c>
      <c r="K1058" s="17">
        <v>-9.6535468228466537E-2</v>
      </c>
      <c r="L1058" s="17">
        <v>-1.0000000000000004</v>
      </c>
      <c r="M1058" s="17">
        <v>-1.0000000000000004</v>
      </c>
      <c r="N1058" s="17">
        <v>-1.9307093645693298</v>
      </c>
      <c r="O1058" s="17">
        <v>-3.7700776573314561</v>
      </c>
      <c r="P1058" s="17">
        <v>-0.85726183414391333</v>
      </c>
      <c r="Q1058" s="17">
        <v>-0.81613278242148424</v>
      </c>
      <c r="R1058" s="17">
        <v>-0.31519047788992355</v>
      </c>
      <c r="S1058" s="17">
        <v>0.34677095333856051</v>
      </c>
      <c r="T1058" s="17">
        <v>0.33716683552542204</v>
      </c>
      <c r="U1058" s="17">
        <v>0.43808266306157606</v>
      </c>
      <c r="V1058" s="17">
        <v>1.4138030288355039E-2</v>
      </c>
      <c r="W1058" s="17">
        <v>49.307758017695193</v>
      </c>
      <c r="X1058" s="17">
        <v>2.6214655932609712</v>
      </c>
      <c r="Y1058" s="17">
        <v>-1.0000000000000004</v>
      </c>
      <c r="Z1058" s="17">
        <v>-1.0000000000000004</v>
      </c>
      <c r="AA1058" s="17">
        <v>79.374242148404207</v>
      </c>
      <c r="AB1058" s="17">
        <v>0.1947655594837733</v>
      </c>
      <c r="AC1058" s="17">
        <v>0.13198794483957865</v>
      </c>
      <c r="AD1058" s="17">
        <v>0.28087998784862667</v>
      </c>
      <c r="AE1058" s="17">
        <v>30.381674608598932</v>
      </c>
      <c r="AF1058" s="17">
        <v>0.375</v>
      </c>
      <c r="AG1058" s="17">
        <v>-1.0000000000000004</v>
      </c>
      <c r="AH1058" s="17">
        <v>-1.0000000000000004</v>
      </c>
      <c r="AI1058" s="17">
        <v>0</v>
      </c>
      <c r="AJ1058" s="17">
        <v>1.4138030288355039E-2</v>
      </c>
      <c r="AK1058" s="17">
        <v>-5.9039773010975592E-2</v>
      </c>
      <c r="AL1058" s="17">
        <v>0.41350704314320547</v>
      </c>
      <c r="AM1058" s="17">
        <v>0.53000680386162302</v>
      </c>
      <c r="AN1058" s="17">
        <v>0.50731109335459634</v>
      </c>
      <c r="AO1058" s="17">
        <v>12.9549712314857</v>
      </c>
      <c r="AP1058" s="17">
        <v>14.750312549580933</v>
      </c>
      <c r="AQ1058" s="17">
        <v>43.515629923987198</v>
      </c>
      <c r="AR1058" s="17">
        <v>1.136158482213913</v>
      </c>
      <c r="AS1058" s="17">
        <v>2.5249301250325042</v>
      </c>
      <c r="AT1058" s="17">
        <v>-1.0000000000000004</v>
      </c>
      <c r="AU1058" s="17">
        <v>-1.0000000000000004</v>
      </c>
      <c r="AV1058" s="17">
        <v>-0.85770886117469103</v>
      </c>
      <c r="AW1058" s="17">
        <v>90.354477040653663</v>
      </c>
      <c r="AX1058" s="17">
        <v>91.76828006948918</v>
      </c>
      <c r="AY1058" s="17">
        <v>0.14773536198479292</v>
      </c>
      <c r="AZ1058" s="17">
        <v>-19.364277510966577</v>
      </c>
      <c r="BA1058" s="22">
        <v>1371.1259503679939</v>
      </c>
      <c r="CU1058" t="e">
        <v>#N/A</v>
      </c>
      <c r="CV1058" t="e">
        <v>#N/A</v>
      </c>
    </row>
    <row r="1059" spans="1:100" x14ac:dyDescent="0.25">
      <c r="A1059">
        <v>2959</v>
      </c>
      <c r="B1059" t="s">
        <v>1460</v>
      </c>
      <c r="C1059" s="22">
        <v>3</v>
      </c>
      <c r="D1059" s="17">
        <v>5.2908218260949518</v>
      </c>
      <c r="E1059" s="17">
        <v>0.44973236029739633</v>
      </c>
      <c r="F1059" s="17">
        <v>0.63199692223312665</v>
      </c>
      <c r="G1059" s="17">
        <v>0.79009095051688594</v>
      </c>
      <c r="H1059" s="17">
        <v>0.22427151563627029</v>
      </c>
      <c r="I1059" s="17">
        <v>0</v>
      </c>
      <c r="J1059" s="17">
        <v>13.456290938176213</v>
      </c>
      <c r="K1059" s="17">
        <v>0.22427151563627029</v>
      </c>
      <c r="L1059" s="17">
        <v>-0.99999999999999978</v>
      </c>
      <c r="M1059" s="17">
        <v>-0.99999999999999978</v>
      </c>
      <c r="N1059" s="17">
        <v>4.4854303127254038</v>
      </c>
      <c r="O1059" s="17">
        <v>19.537203714788049</v>
      </c>
      <c r="P1059" s="17">
        <v>-0.41850756118413557</v>
      </c>
      <c r="Q1059" s="17">
        <v>2.6716394364364189</v>
      </c>
      <c r="R1059" s="17">
        <v>0.87769526630474681</v>
      </c>
      <c r="S1059" s="17">
        <v>0.33333333333333315</v>
      </c>
      <c r="T1059" s="17">
        <v>0.33796037076246499</v>
      </c>
      <c r="U1059" s="17">
        <v>0.24866706773196848</v>
      </c>
      <c r="V1059" s="17">
        <v>-2.6878427690782865E-2</v>
      </c>
      <c r="W1059" s="17">
        <v>26.752433140028558</v>
      </c>
      <c r="X1059" s="17">
        <v>1.2850469306718371</v>
      </c>
      <c r="Y1059" s="17">
        <v>-0.99999999999999978</v>
      </c>
      <c r="Z1059" s="17">
        <v>-0.99999999999999978</v>
      </c>
      <c r="AA1059" s="17">
        <v>79.736272025265791</v>
      </c>
      <c r="AB1059" s="17">
        <v>0.45145875870301233</v>
      </c>
      <c r="AC1059" s="17">
        <v>0.41227768967103495</v>
      </c>
      <c r="AD1059" s="17">
        <v>0.17838642400460297</v>
      </c>
      <c r="AE1059" s="17">
        <v>52.106143618932506</v>
      </c>
      <c r="AF1059" s="17">
        <v>0.7142857142857143</v>
      </c>
      <c r="AG1059" s="17">
        <v>-0.99999999999999978</v>
      </c>
      <c r="AH1059" s="17">
        <v>-0.99999999999999978</v>
      </c>
      <c r="AI1059" s="17">
        <v>-4.7641444892923624E-3</v>
      </c>
      <c r="AJ1059" s="17">
        <v>-2.6878427690782865E-2</v>
      </c>
      <c r="AK1059" s="17">
        <v>0.43949398724934058</v>
      </c>
      <c r="AL1059" s="17">
        <v>-1.40811000547038E-3</v>
      </c>
      <c r="AM1059" s="17">
        <v>-0.10970263228715497</v>
      </c>
      <c r="AN1059" s="17">
        <v>0.15889499354483339</v>
      </c>
      <c r="AO1059" s="17">
        <v>-0.54509587093217171</v>
      </c>
      <c r="AP1059" s="17">
        <v>3.9653342885934828</v>
      </c>
      <c r="AQ1059" s="17">
        <v>40.208724078204753</v>
      </c>
      <c r="AR1059" s="17">
        <v>0.89308234413698395</v>
      </c>
      <c r="AS1059" s="17">
        <v>1.5093184463081069</v>
      </c>
      <c r="AT1059" s="17">
        <v>-0.99999999999999978</v>
      </c>
      <c r="AU1059" s="17">
        <v>-0.99999999999999978</v>
      </c>
      <c r="AV1059" s="17">
        <v>1.6677862168216324</v>
      </c>
      <c r="AW1059" s="17">
        <v>103.23881002864736</v>
      </c>
      <c r="AX1059" s="17">
        <v>100.45568436978323</v>
      </c>
      <c r="AY1059" s="17">
        <v>0.3053056668726874</v>
      </c>
      <c r="AZ1059" s="17">
        <v>7.6484493034381913</v>
      </c>
      <c r="BA1059" s="22">
        <v>1442.721719810869</v>
      </c>
      <c r="CU1059" t="e">
        <v>#N/A</v>
      </c>
      <c r="CV1059" t="e">
        <v>#N/A</v>
      </c>
    </row>
    <row r="1060" spans="1:100" x14ac:dyDescent="0.25">
      <c r="A1060">
        <v>2960</v>
      </c>
      <c r="B1060" t="s">
        <v>1461</v>
      </c>
      <c r="C1060" s="22">
        <v>3</v>
      </c>
      <c r="D1060" s="17">
        <v>4.7126029568432148</v>
      </c>
      <c r="E1060" s="17">
        <v>-0.20491497504820352</v>
      </c>
      <c r="F1060" s="17">
        <v>-0.99830614980161536</v>
      </c>
      <c r="G1060" s="17">
        <v>-1.0552918853511168</v>
      </c>
      <c r="H1060" s="17">
        <v>0.26741398381627351</v>
      </c>
      <c r="I1060" s="17">
        <v>0</v>
      </c>
      <c r="J1060" s="17">
        <v>16.044839028976412</v>
      </c>
      <c r="K1060" s="17">
        <v>0.26741398381627351</v>
      </c>
      <c r="L1060" s="17">
        <v>-0.99999999999999911</v>
      </c>
      <c r="M1060" s="17">
        <v>-0.99999999999999911</v>
      </c>
      <c r="N1060" s="17">
        <v>5.3482796763254692</v>
      </c>
      <c r="O1060" s="17">
        <v>19.702150100468515</v>
      </c>
      <c r="P1060" s="17">
        <v>3.1896103526565205</v>
      </c>
      <c r="Q1060" s="17">
        <v>-0.84590832086881229</v>
      </c>
      <c r="R1060" s="17">
        <v>0.13044206110483769</v>
      </c>
      <c r="S1060" s="17">
        <v>0.33333333333333309</v>
      </c>
      <c r="T1060" s="17">
        <v>0.33333333333333309</v>
      </c>
      <c r="U1060" s="17">
        <v>0.34542635865709204</v>
      </c>
      <c r="V1060" s="17">
        <v>0.31152333792032288</v>
      </c>
      <c r="W1060" s="17">
        <v>42.248095177112333</v>
      </c>
      <c r="X1060" s="17">
        <v>3.6500981450007006</v>
      </c>
      <c r="Y1060" s="17">
        <v>-0.99999999999999911</v>
      </c>
      <c r="Z1060" s="17">
        <v>-0.99999999999999911</v>
      </c>
      <c r="AA1060" s="17">
        <v>101.95329035695903</v>
      </c>
      <c r="AB1060" s="17">
        <v>0.33907147298626139</v>
      </c>
      <c r="AC1060" s="17">
        <v>0.45241253442778562</v>
      </c>
      <c r="AD1060" s="17">
        <v>0.40001105496078809</v>
      </c>
      <c r="AE1060" s="17">
        <v>59.574753118741846</v>
      </c>
      <c r="AF1060" s="17">
        <v>0.89473684210526316</v>
      </c>
      <c r="AG1060" s="17">
        <v>-0.99999999999999911</v>
      </c>
      <c r="AH1060" s="17">
        <v>-0.99999999999999911</v>
      </c>
      <c r="AI1060" s="17">
        <v>-6.5108438934873461E-2</v>
      </c>
      <c r="AJ1060" s="17">
        <v>0.31152333792032288</v>
      </c>
      <c r="AK1060" s="17">
        <v>-0.11344807173399317</v>
      </c>
      <c r="AL1060" s="17">
        <v>0.26217421124602674</v>
      </c>
      <c r="AM1060" s="17">
        <v>4.7407939818788471E-2</v>
      </c>
      <c r="AN1060" s="17">
        <v>2.3307810583852208E-2</v>
      </c>
      <c r="AO1060" s="17">
        <v>0.61795813679974565</v>
      </c>
      <c r="AP1060" s="17">
        <v>1.8935663208264408</v>
      </c>
      <c r="AQ1060" s="17">
        <v>58.292934206088731</v>
      </c>
      <c r="AR1060" s="17">
        <v>1.3236163632440809</v>
      </c>
      <c r="AS1060" s="17">
        <v>3.9175121288169712</v>
      </c>
      <c r="AT1060" s="17">
        <v>-0.99999999999999911</v>
      </c>
      <c r="AU1060" s="17">
        <v>-0.99999999999999911</v>
      </c>
      <c r="AV1060" s="17">
        <v>-0.92484982424627948</v>
      </c>
      <c r="AW1060" s="17">
        <v>123.54900677825381</v>
      </c>
      <c r="AX1060" s="17">
        <v>153.39917179158874</v>
      </c>
      <c r="AY1060" s="17">
        <v>0.24159978028870066</v>
      </c>
      <c r="AZ1060" s="17">
        <v>25.364426997673664</v>
      </c>
      <c r="BA1060" s="22">
        <v>1580.6386327493394</v>
      </c>
      <c r="CU1060" t="e">
        <v>#N/A</v>
      </c>
      <c r="CV1060" t="e">
        <v>#N/A</v>
      </c>
    </row>
    <row r="1061" spans="1:100" x14ac:dyDescent="0.25">
      <c r="A1061">
        <v>2961</v>
      </c>
      <c r="B1061" t="s">
        <v>1462</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1353.8628688195206</v>
      </c>
      <c r="CU1061" t="e">
        <v>#N/A</v>
      </c>
      <c r="CV1061" t="e">
        <v>#N/A</v>
      </c>
    </row>
    <row r="1062" spans="1:100" x14ac:dyDescent="0.25">
      <c r="A1062">
        <v>2964</v>
      </c>
      <c r="B1062" t="s">
        <v>1463</v>
      </c>
      <c r="C1062" s="22">
        <v>3</v>
      </c>
      <c r="D1062" s="17">
        <v>4.7813541260324008</v>
      </c>
      <c r="E1062" s="17">
        <v>2.1453524218140126E-2</v>
      </c>
      <c r="F1062" s="17">
        <v>0.26992457248441348</v>
      </c>
      <c r="G1062" s="17">
        <v>0.27827625908704812</v>
      </c>
      <c r="H1062" s="17">
        <v>0.19501297190470548</v>
      </c>
      <c r="I1062" s="17">
        <v>-1.2998975959262244E-2</v>
      </c>
      <c r="J1062" s="17">
        <v>10.920839756726586</v>
      </c>
      <c r="K1062" s="17">
        <v>0.18201399594544324</v>
      </c>
      <c r="L1062" s="17">
        <v>-1.0000000000000002</v>
      </c>
      <c r="M1062" s="17">
        <v>-1.0000000000000002</v>
      </c>
      <c r="N1062" s="17">
        <v>3.6402799189088624</v>
      </c>
      <c r="O1062" s="17">
        <v>15.980470141846027</v>
      </c>
      <c r="P1062" s="17">
        <v>-0.33752289227204957</v>
      </c>
      <c r="Q1062" s="17">
        <v>2.5471643662479369</v>
      </c>
      <c r="R1062" s="17">
        <v>0.87982969466158845</v>
      </c>
      <c r="S1062" s="17">
        <v>0.33333333333333326</v>
      </c>
      <c r="T1062" s="17">
        <v>0.33333333333333326</v>
      </c>
      <c r="U1062" s="17">
        <v>0.20282680284008919</v>
      </c>
      <c r="V1062" s="17">
        <v>1.3570107205339294E-2</v>
      </c>
      <c r="W1062" s="17">
        <v>28.041983230666069</v>
      </c>
      <c r="X1062" s="17">
        <v>1.377380525313616</v>
      </c>
      <c r="Y1062" s="17">
        <v>-1.0000000000000002</v>
      </c>
      <c r="Z1062" s="17">
        <v>-1.0000000000000002</v>
      </c>
      <c r="AA1062" s="17">
        <v>84.41950183079382</v>
      </c>
      <c r="AB1062" s="17">
        <v>0.44702291634505759</v>
      </c>
      <c r="AC1062" s="17">
        <v>0.20483808333202808</v>
      </c>
      <c r="AD1062" s="17">
        <v>0.45809277843223761</v>
      </c>
      <c r="AE1062" s="17">
        <v>55.49768890546617</v>
      </c>
      <c r="AF1062" s="17">
        <v>0.91666666666666663</v>
      </c>
      <c r="AG1062" s="17">
        <v>-1.0000000000000002</v>
      </c>
      <c r="AH1062" s="17">
        <v>-1.0000000000000002</v>
      </c>
      <c r="AI1062" s="17">
        <v>-1.4854456555573492E-2</v>
      </c>
      <c r="AJ1062" s="17">
        <v>1.3570107205339294E-2</v>
      </c>
      <c r="AK1062" s="17">
        <v>0.14304715443723942</v>
      </c>
      <c r="AL1062" s="17">
        <v>-3.8538549489700341E-2</v>
      </c>
      <c r="AM1062" s="17">
        <v>1.889648390865813E-2</v>
      </c>
      <c r="AN1062" s="17">
        <v>0.42453561393076117</v>
      </c>
      <c r="AO1062" s="17">
        <v>1.1876478699026509</v>
      </c>
      <c r="AP1062" s="17">
        <v>10.42069760082053</v>
      </c>
      <c r="AQ1062" s="17">
        <v>38.962822987392649</v>
      </c>
      <c r="AR1062" s="17">
        <v>0.8830635767120949</v>
      </c>
      <c r="AS1062" s="17">
        <v>1.5593945212590592</v>
      </c>
      <c r="AT1062" s="17">
        <v>-1.0000000000000002</v>
      </c>
      <c r="AU1062" s="17">
        <v>-1.0000000000000002</v>
      </c>
      <c r="AV1062" s="17">
        <v>1.158105953748636</v>
      </c>
      <c r="AW1062" s="17">
        <v>110.82066957346039</v>
      </c>
      <c r="AX1062" s="17">
        <v>111.88059116288284</v>
      </c>
      <c r="AY1062" s="17">
        <v>0.3076374405631303</v>
      </c>
      <c r="AZ1062" s="17">
        <v>14.192958958575495</v>
      </c>
      <c r="BA1062" s="22">
        <v>1486.042221596656</v>
      </c>
      <c r="CU1062" t="e">
        <v>#N/A</v>
      </c>
      <c r="CV1062" t="e">
        <v>#N/A</v>
      </c>
    </row>
    <row r="1063" spans="1:100" x14ac:dyDescent="0.25">
      <c r="A1063">
        <v>2969</v>
      </c>
      <c r="B1063" t="s">
        <v>1464</v>
      </c>
      <c r="C1063" s="22">
        <v>3</v>
      </c>
      <c r="D1063" s="17">
        <v>2.845266934637062</v>
      </c>
      <c r="E1063" s="17">
        <v>-0.17595297619037775</v>
      </c>
      <c r="F1063" s="17">
        <v>-0.25696481558752016</v>
      </c>
      <c r="G1063" s="17">
        <v>-0.30777248247679734</v>
      </c>
      <c r="H1063" s="17">
        <v>-5.5077461712989953E-2</v>
      </c>
      <c r="I1063" s="17">
        <v>0</v>
      </c>
      <c r="J1063" s="17">
        <v>-3.3046477027793992</v>
      </c>
      <c r="K1063" s="17">
        <v>-5.5077461712989953E-2</v>
      </c>
      <c r="L1063" s="17">
        <v>-1.0000000000000022</v>
      </c>
      <c r="M1063" s="17">
        <v>-1.0000000000000022</v>
      </c>
      <c r="N1063" s="17">
        <v>-1.1015492342597994</v>
      </c>
      <c r="O1063" s="17">
        <v>-0.76715325061913064</v>
      </c>
      <c r="P1063" s="17">
        <v>-0.28249517972529103</v>
      </c>
      <c r="Q1063" s="17">
        <v>-0.4910398368046327</v>
      </c>
      <c r="R1063" s="17">
        <v>-0.1459878275509123</v>
      </c>
      <c r="S1063" s="17">
        <v>0.33333333333333404</v>
      </c>
      <c r="T1063" s="17">
        <v>0.12322377467874747</v>
      </c>
      <c r="U1063" s="17">
        <v>-3.2117591491146388E-2</v>
      </c>
      <c r="V1063" s="17">
        <v>0</v>
      </c>
      <c r="W1063" s="17">
        <v>19.180679129356992</v>
      </c>
      <c r="X1063" s="17">
        <v>0.17077561415551865</v>
      </c>
      <c r="Y1063" s="17">
        <v>-1.0000000000000022</v>
      </c>
      <c r="Z1063" s="17">
        <v>-1.0000000000000022</v>
      </c>
      <c r="AA1063" s="17">
        <v>15.097817558739681</v>
      </c>
      <c r="AB1063" s="17">
        <v>-3.731903398700781E-2</v>
      </c>
      <c r="AC1063" s="17">
        <v>-1.3978235571854585E-2</v>
      </c>
      <c r="AD1063" s="17">
        <v>-2.7440205302465624E-2</v>
      </c>
      <c r="AE1063" s="17">
        <v>-3.9368737430663989</v>
      </c>
      <c r="AF1063" s="17">
        <v>0</v>
      </c>
      <c r="AG1063" s="17">
        <v>-1.0000000000000022</v>
      </c>
      <c r="AH1063" s="17">
        <v>-1.0000000000000022</v>
      </c>
      <c r="AI1063" s="17">
        <v>0</v>
      </c>
      <c r="AJ1063" s="17">
        <v>0</v>
      </c>
      <c r="AK1063" s="17">
        <v>0.55315465158165644</v>
      </c>
      <c r="AL1063" s="17">
        <v>-1.7955693615773906E-2</v>
      </c>
      <c r="AM1063" s="17">
        <v>0.34868179059933974</v>
      </c>
      <c r="AN1063" s="17">
        <v>-0.21796745876063436</v>
      </c>
      <c r="AO1063" s="17">
        <v>11.482818022891772</v>
      </c>
      <c r="AP1063" s="17">
        <v>-5.5389649370947263</v>
      </c>
      <c r="AQ1063" s="17">
        <v>15.876031426577599</v>
      </c>
      <c r="AR1063" s="17">
        <v>0.42443951652093509</v>
      </c>
      <c r="AS1063" s="17">
        <v>0.11569815244252885</v>
      </c>
      <c r="AT1063" s="17">
        <v>-1.0000000000000022</v>
      </c>
      <c r="AU1063" s="17">
        <v>-1.0000000000000022</v>
      </c>
      <c r="AV1063" s="17">
        <v>-0.45376031002770956</v>
      </c>
      <c r="AW1063" s="17">
        <v>8.7916993710258282</v>
      </c>
      <c r="AX1063" s="17">
        <v>8.7916993710258282</v>
      </c>
      <c r="AY1063" s="17">
        <v>-3.8154390679746158E-2</v>
      </c>
      <c r="AZ1063" s="17">
        <v>-66.925954098255048</v>
      </c>
      <c r="BA1063" s="22">
        <v>1319.2105506482376</v>
      </c>
      <c r="CU1063" t="e">
        <v>#N/A</v>
      </c>
      <c r="CV1063" t="e">
        <v>#N/A</v>
      </c>
    </row>
    <row r="1064" spans="1:100" x14ac:dyDescent="0.25">
      <c r="A1064">
        <v>2972</v>
      </c>
      <c r="B1064" t="s">
        <v>1465</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1466</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1390.7069382252407</v>
      </c>
      <c r="CU1065" t="e">
        <v>#N/A</v>
      </c>
      <c r="CV1065" t="e">
        <v>#N/A</v>
      </c>
    </row>
    <row r="1066" spans="1:100" x14ac:dyDescent="0.25">
      <c r="A1066">
        <v>2974</v>
      </c>
      <c r="B1066" t="s">
        <v>1467</v>
      </c>
      <c r="C1066" s="22">
        <v>3</v>
      </c>
      <c r="D1066" s="17">
        <v>5.1767726730814116</v>
      </c>
      <c r="E1066" s="17">
        <v>0.65251598800215116</v>
      </c>
      <c r="F1066" s="17">
        <v>-3.2702889882690891</v>
      </c>
      <c r="G1066" s="17">
        <v>-3.0717641088138969</v>
      </c>
      <c r="H1066" s="17">
        <v>0.40032083548023767</v>
      </c>
      <c r="I1066" s="17">
        <v>-3.3066458167428509E-2</v>
      </c>
      <c r="J1066" s="17">
        <v>22.035262638768554</v>
      </c>
      <c r="K1066" s="17">
        <v>0.36725437731280919</v>
      </c>
      <c r="L1066" s="17">
        <v>-1.0000000000000004</v>
      </c>
      <c r="M1066" s="17">
        <v>-1.0000000000000004</v>
      </c>
      <c r="N1066" s="17">
        <v>7.345087546256182</v>
      </c>
      <c r="O1066" s="17">
        <v>24.140271203036068</v>
      </c>
      <c r="P1066" s="17">
        <v>0.20304861066816765</v>
      </c>
      <c r="Q1066" s="17">
        <v>-2.692250862023672</v>
      </c>
      <c r="R1066" s="17">
        <v>-1.0483155919270049</v>
      </c>
      <c r="S1066" s="17">
        <v>0.33333333333333365</v>
      </c>
      <c r="T1066" s="17">
        <v>0.32893866024263535</v>
      </c>
      <c r="U1066" s="17">
        <v>0.41270345206104148</v>
      </c>
      <c r="V1066" s="17">
        <v>0.11243685126551933</v>
      </c>
      <c r="W1066" s="17">
        <v>32.806316783588798</v>
      </c>
      <c r="X1066" s="17">
        <v>2.6204525321004395</v>
      </c>
      <c r="Y1066" s="17">
        <v>-1.0000000000000004</v>
      </c>
      <c r="Z1066" s="17">
        <v>-1.0000000000000004</v>
      </c>
      <c r="AA1066" s="17">
        <v>58.070886357388048</v>
      </c>
      <c r="AB1066" s="17">
        <v>0.18010796187031092</v>
      </c>
      <c r="AC1066" s="17">
        <v>0.13767120807447703</v>
      </c>
      <c r="AD1066" s="17">
        <v>0.20847853336973748</v>
      </c>
      <c r="AE1066" s="17">
        <v>26.312885165726257</v>
      </c>
      <c r="AF1066" s="17">
        <v>0.75</v>
      </c>
      <c r="AG1066" s="17">
        <v>-1.0000000000000004</v>
      </c>
      <c r="AH1066" s="17">
        <v>-1.0000000000000004</v>
      </c>
      <c r="AI1066" s="17">
        <v>-9.5408173157267837E-2</v>
      </c>
      <c r="AJ1066" s="17">
        <v>0.11243685126551933</v>
      </c>
      <c r="AK1066" s="17">
        <v>-7.7115566943237221E-2</v>
      </c>
      <c r="AL1066" s="17">
        <v>0.1276376691021581</v>
      </c>
      <c r="AM1066" s="17">
        <v>-0.10414324507367609</v>
      </c>
      <c r="AN1066" s="17">
        <v>9.641754558275234E-2</v>
      </c>
      <c r="AO1066" s="17">
        <v>-2.9891589615580867</v>
      </c>
      <c r="AP1066" s="17">
        <v>3.0486269850795975</v>
      </c>
      <c r="AQ1066" s="17">
        <v>54.841579422357363</v>
      </c>
      <c r="AR1066" s="17">
        <v>1.1874122969025289</v>
      </c>
      <c r="AS1066" s="17">
        <v>2.9877069094132471</v>
      </c>
      <c r="AT1066" s="17">
        <v>-1.0000000000000004</v>
      </c>
      <c r="AU1066" s="17">
        <v>-1.0000000000000004</v>
      </c>
      <c r="AV1066" s="17">
        <v>-4.1200797007409031</v>
      </c>
      <c r="AW1066" s="17">
        <v>85.259784545503663</v>
      </c>
      <c r="AX1066" s="17">
        <v>94.595306208910301</v>
      </c>
      <c r="AY1066" s="17">
        <v>-3.662955138980406E-2</v>
      </c>
      <c r="AZ1066" s="17">
        <v>-4.2189149420941652E-2</v>
      </c>
      <c r="BA1066" s="22">
        <v>1577.8559654440714</v>
      </c>
      <c r="CU1066" t="e">
        <v>#N/A</v>
      </c>
      <c r="CV1066" t="e">
        <v>#N/A</v>
      </c>
    </row>
    <row r="1067" spans="1:100" x14ac:dyDescent="0.25">
      <c r="A1067">
        <v>2976</v>
      </c>
      <c r="B1067" t="s">
        <v>1468</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1469</v>
      </c>
      <c r="C1068" s="22">
        <v>3</v>
      </c>
      <c r="D1068" s="17">
        <v>4.401147483355885</v>
      </c>
      <c r="E1068" s="17">
        <v>-0.22693939497948409</v>
      </c>
      <c r="F1068" s="17">
        <v>0.94229299213110851</v>
      </c>
      <c r="G1068" s="17">
        <v>0.87916249108609357</v>
      </c>
      <c r="H1068" s="17">
        <v>0.34432969224962445</v>
      </c>
      <c r="I1068" s="17">
        <v>0</v>
      </c>
      <c r="J1068" s="17">
        <v>20.659781534977469</v>
      </c>
      <c r="K1068" s="17">
        <v>0.34432969224962445</v>
      </c>
      <c r="L1068" s="17">
        <v>-1.0000000000000002</v>
      </c>
      <c r="M1068" s="17">
        <v>-1.0000000000000002</v>
      </c>
      <c r="N1068" s="17">
        <v>6.8865938449924906</v>
      </c>
      <c r="O1068" s="17">
        <v>25.94009150941945</v>
      </c>
      <c r="P1068" s="17">
        <v>0.42980496135904067</v>
      </c>
      <c r="Q1068" s="17">
        <v>-6.8806682529755054</v>
      </c>
      <c r="R1068" s="17">
        <v>-2.3604274809561745</v>
      </c>
      <c r="S1068" s="17">
        <v>0.33333333333333315</v>
      </c>
      <c r="T1068" s="17">
        <v>0.33333333333333315</v>
      </c>
      <c r="U1068" s="17">
        <v>0.39274888115674222</v>
      </c>
      <c r="V1068" s="17">
        <v>6.7574102790232335E-4</v>
      </c>
      <c r="W1068" s="17">
        <v>28.630463864067465</v>
      </c>
      <c r="X1068" s="17">
        <v>1.8973869452114258</v>
      </c>
      <c r="Y1068" s="17">
        <v>-1.0000000000000002</v>
      </c>
      <c r="Z1068" s="17">
        <v>-1.0000000000000002</v>
      </c>
      <c r="AA1068" s="17">
        <v>64.574789370917316</v>
      </c>
      <c r="AB1068" s="17">
        <v>0.27739579745220577</v>
      </c>
      <c r="AC1068" s="17">
        <v>0.2898001471115394</v>
      </c>
      <c r="AD1068" s="17">
        <v>0.19889911519237552</v>
      </c>
      <c r="AE1068" s="17">
        <v>38.304752987806033</v>
      </c>
      <c r="AF1068" s="17">
        <v>0.6</v>
      </c>
      <c r="AG1068" s="17">
        <v>-1.0000000000000002</v>
      </c>
      <c r="AH1068" s="17">
        <v>-1.0000000000000002</v>
      </c>
      <c r="AI1068" s="17">
        <v>4.177816715469472E-2</v>
      </c>
      <c r="AJ1068" s="17">
        <v>6.7574102790232335E-4</v>
      </c>
      <c r="AK1068" s="17">
        <v>0.11305829140053393</v>
      </c>
      <c r="AL1068" s="17">
        <v>3.7468918531152959E-2</v>
      </c>
      <c r="AM1068" s="17">
        <v>0.15158137047508144</v>
      </c>
      <c r="AN1068" s="17">
        <v>-4.2567341235633577E-2</v>
      </c>
      <c r="AO1068" s="17">
        <v>4.3548257188797042</v>
      </c>
      <c r="AP1068" s="17">
        <v>-0.87683893823507519</v>
      </c>
      <c r="AQ1068" s="17">
        <v>49.29024539904497</v>
      </c>
      <c r="AR1068" s="17">
        <v>1.0600912888513117</v>
      </c>
      <c r="AS1068" s="17">
        <v>2.2417166374610504</v>
      </c>
      <c r="AT1068" s="17">
        <v>-1.0000000000000002</v>
      </c>
      <c r="AU1068" s="17">
        <v>-1.0000000000000002</v>
      </c>
      <c r="AV1068" s="17">
        <v>-1.4812649898700805</v>
      </c>
      <c r="AW1068" s="17">
        <v>89.638041942101722</v>
      </c>
      <c r="AX1068" s="17">
        <v>90.541179387985849</v>
      </c>
      <c r="AY1068" s="17">
        <v>9.2900407975299498E-2</v>
      </c>
      <c r="AZ1068" s="17">
        <v>3.7557349324051352</v>
      </c>
      <c r="BA1068" s="22">
        <v>1495.8420860261358</v>
      </c>
      <c r="CU1068" t="e">
        <v>#N/A</v>
      </c>
      <c r="CV1068" t="e">
        <v>#N/A</v>
      </c>
    </row>
    <row r="1069" spans="1:100" x14ac:dyDescent="0.25">
      <c r="A1069">
        <v>2978</v>
      </c>
      <c r="B1069" t="s">
        <v>1470</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1471</v>
      </c>
      <c r="C1070" s="22">
        <v>3</v>
      </c>
      <c r="D1070" s="17">
        <v>4.7736447984337831</v>
      </c>
      <c r="E1070" s="17">
        <v>8.3536287378713367E-2</v>
      </c>
      <c r="F1070" s="17">
        <v>-0.88289992148231911</v>
      </c>
      <c r="G1070" s="17">
        <v>-0.88289992148231911</v>
      </c>
      <c r="H1070" s="17">
        <v>0.14306955527904455</v>
      </c>
      <c r="I1070" s="17">
        <v>0</v>
      </c>
      <c r="J1070" s="17">
        <v>8.584173316742671</v>
      </c>
      <c r="K1070" s="17">
        <v>0.14306955527904455</v>
      </c>
      <c r="L1070" s="17">
        <v>-0.99999999999999989</v>
      </c>
      <c r="M1070" s="17">
        <v>-0.99999999999999989</v>
      </c>
      <c r="N1070" s="17">
        <v>2.8613911055808905</v>
      </c>
      <c r="O1070" s="17">
        <v>12.474918193694133</v>
      </c>
      <c r="P1070" s="17">
        <v>-9.3344480560047918E-2</v>
      </c>
      <c r="Q1070" s="17">
        <v>4.2340669733085514</v>
      </c>
      <c r="R1070" s="17">
        <v>1.4013527276658475</v>
      </c>
      <c r="S1070" s="17">
        <v>0.33333333333333348</v>
      </c>
      <c r="T1070" s="17">
        <v>0.33264590478088807</v>
      </c>
      <c r="U1070" s="17">
        <v>0.25277609600446233</v>
      </c>
      <c r="V1070" s="17">
        <v>-7.1092236596159444E-2</v>
      </c>
      <c r="W1070" s="17">
        <v>28.183741689739165</v>
      </c>
      <c r="X1070" s="17">
        <v>1.1067732187236223</v>
      </c>
      <c r="Y1070" s="17">
        <v>-0.99999999999999989</v>
      </c>
      <c r="Z1070" s="17">
        <v>-0.99999999999999989</v>
      </c>
      <c r="AA1070" s="17">
        <v>65.686394152032847</v>
      </c>
      <c r="AB1070" s="17">
        <v>0.33920379097688064</v>
      </c>
      <c r="AC1070" s="17">
        <v>0.15035395973805407</v>
      </c>
      <c r="AD1070" s="17">
        <v>0.23246824397762031</v>
      </c>
      <c r="AE1070" s="17">
        <v>36.101299734627723</v>
      </c>
      <c r="AF1070" s="17">
        <v>0.83333333333333337</v>
      </c>
      <c r="AG1070" s="17">
        <v>-0.99999999999999989</v>
      </c>
      <c r="AH1070" s="17">
        <v>-0.99999999999999989</v>
      </c>
      <c r="AI1070" s="17">
        <v>3.4502093657920408E-3</v>
      </c>
      <c r="AJ1070" s="17">
        <v>-7.1092236596159444E-2</v>
      </c>
      <c r="AK1070" s="17">
        <v>0.23550045464500252</v>
      </c>
      <c r="AL1070" s="17">
        <v>-0.20586421295313695</v>
      </c>
      <c r="AM1070" s="17">
        <v>0.11898797803500996</v>
      </c>
      <c r="AN1070" s="17">
        <v>-1.4315117974970116E-2</v>
      </c>
      <c r="AO1070" s="17">
        <v>4.1522017241002622</v>
      </c>
      <c r="AP1070" s="17">
        <v>-1.3871990141399382</v>
      </c>
      <c r="AQ1070" s="17">
        <v>36.767915006481843</v>
      </c>
      <c r="AR1070" s="17">
        <v>0.84766309752252456</v>
      </c>
      <c r="AS1070" s="17">
        <v>1.2498427740026685</v>
      </c>
      <c r="AT1070" s="17">
        <v>-0.99999999999999989</v>
      </c>
      <c r="AU1070" s="17">
        <v>-0.99999999999999989</v>
      </c>
      <c r="AV1070" s="17">
        <v>0.51845280618352718</v>
      </c>
      <c r="AW1070" s="17">
        <v>76.774113331586918</v>
      </c>
      <c r="AX1070" s="17">
        <v>69.733893859286837</v>
      </c>
      <c r="AY1070" s="17">
        <v>-0.11896024972086433</v>
      </c>
      <c r="AZ1070" s="17">
        <v>-34.383796430999929</v>
      </c>
      <c r="BA1070" s="22">
        <v>1409.0217149407067</v>
      </c>
      <c r="CU1070" t="e">
        <v>#N/A</v>
      </c>
      <c r="CV1070" t="e">
        <v>#N/A</v>
      </c>
    </row>
    <row r="1071" spans="1:100" x14ac:dyDescent="0.25">
      <c r="A1071">
        <v>2984</v>
      </c>
      <c r="B1071" t="s">
        <v>1472</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1473</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1474</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1475</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1476</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1477</v>
      </c>
      <c r="C1076" s="22">
        <v>3</v>
      </c>
      <c r="D1076" s="17">
        <v>4.733912741438238</v>
      </c>
      <c r="E1076" s="17">
        <v>1.472718597152526E-2</v>
      </c>
      <c r="F1076" s="17">
        <v>2.1388694450999446</v>
      </c>
      <c r="G1076" s="17">
        <v>2.1388694450999446</v>
      </c>
      <c r="H1076" s="17">
        <v>0.22169063995424676</v>
      </c>
      <c r="I1076" s="17">
        <v>-1.4534399770655664E-3</v>
      </c>
      <c r="J1076" s="17">
        <v>13.21423199863087</v>
      </c>
      <c r="K1076" s="17">
        <v>0.22023719997718116</v>
      </c>
      <c r="L1076" s="17">
        <v>-0.99999999999999856</v>
      </c>
      <c r="M1076" s="17">
        <v>-0.99999999999999856</v>
      </c>
      <c r="N1076" s="17">
        <v>4.4047439995436219</v>
      </c>
      <c r="O1076" s="17">
        <v>20.087014185169043</v>
      </c>
      <c r="P1076" s="17">
        <v>-0.20060692316777104</v>
      </c>
      <c r="Q1076" s="17">
        <v>0.87520897567153344</v>
      </c>
      <c r="R1076" s="17">
        <v>0.15525476731867249</v>
      </c>
      <c r="S1076" s="17">
        <v>0.33333333333333276</v>
      </c>
      <c r="T1076" s="17">
        <v>0.33333333333333276</v>
      </c>
      <c r="U1076" s="17">
        <v>0.34631873265659202</v>
      </c>
      <c r="V1076" s="17">
        <v>0.22595711161328538</v>
      </c>
      <c r="W1076" s="17">
        <v>40.748212438374473</v>
      </c>
      <c r="X1076" s="17">
        <v>3.1874470669955652</v>
      </c>
      <c r="Y1076" s="17">
        <v>-0.99999999999999856</v>
      </c>
      <c r="Z1076" s="17">
        <v>-0.99999999999999856</v>
      </c>
      <c r="AA1076" s="17">
        <v>66.164114466328002</v>
      </c>
      <c r="AB1076" s="17">
        <v>0.28334857955024634</v>
      </c>
      <c r="AC1076" s="17">
        <v>0.15686565367963351</v>
      </c>
      <c r="AD1076" s="17">
        <v>6.4998711982816995E-2</v>
      </c>
      <c r="AE1076" s="17">
        <v>25.260647260634819</v>
      </c>
      <c r="AF1076" s="17">
        <v>0.7</v>
      </c>
      <c r="AG1076" s="17">
        <v>-0.99999999999999856</v>
      </c>
      <c r="AH1076" s="17">
        <v>-0.99999999999999856</v>
      </c>
      <c r="AI1076" s="17">
        <v>-5.5048117083211841E-2</v>
      </c>
      <c r="AJ1076" s="17">
        <v>0.22595711161328538</v>
      </c>
      <c r="AK1076" s="17">
        <v>0.37109068366491987</v>
      </c>
      <c r="AL1076" s="17">
        <v>8.564595789506485E-2</v>
      </c>
      <c r="AM1076" s="17">
        <v>0.26388889441733454</v>
      </c>
      <c r="AN1076" s="17">
        <v>0.15644390729344668</v>
      </c>
      <c r="AO1076" s="17">
        <v>8.4526757787579676</v>
      </c>
      <c r="AP1076" s="17">
        <v>4.3393274718114885</v>
      </c>
      <c r="AQ1076" s="17">
        <v>53.962444437005345</v>
      </c>
      <c r="AR1076" s="17">
        <v>1.2389425109365431</v>
      </c>
      <c r="AS1076" s="17">
        <v>3.4076842669727463</v>
      </c>
      <c r="AT1076" s="17">
        <v>-0.99999999999999856</v>
      </c>
      <c r="AU1076" s="17">
        <v>-0.99999999999999856</v>
      </c>
      <c r="AV1076" s="17">
        <v>2.2941242124186165</v>
      </c>
      <c r="AW1076" s="17">
        <v>90.590456123308542</v>
      </c>
      <c r="AX1076" s="17">
        <v>112.08520494297282</v>
      </c>
      <c r="AY1076" s="17">
        <v>0.36118263523367522</v>
      </c>
      <c r="AZ1076" s="17">
        <v>24.10819437574817</v>
      </c>
      <c r="BA1076" s="22">
        <v>1512.25417648296</v>
      </c>
      <c r="CU1076" t="e">
        <v>#N/A</v>
      </c>
      <c r="CV1076" t="e">
        <v>#N/A</v>
      </c>
    </row>
    <row r="1077" spans="1:100" x14ac:dyDescent="0.25">
      <c r="A1077">
        <v>2992</v>
      </c>
      <c r="B1077" t="s">
        <v>1478</v>
      </c>
      <c r="C1077" s="22">
        <v>3</v>
      </c>
      <c r="D1077" s="17">
        <v>4.6367792863409631</v>
      </c>
      <c r="E1077" s="17">
        <v>0.2311110616508025</v>
      </c>
      <c r="F1077" s="17">
        <v>1.9984384374497586</v>
      </c>
      <c r="G1077" s="17">
        <v>2.0673784019042176</v>
      </c>
      <c r="H1077" s="17">
        <v>0.57305895270453644</v>
      </c>
      <c r="I1077" s="17">
        <v>-1.8339375637634138E-2</v>
      </c>
      <c r="J1077" s="17">
        <v>33.283174624014116</v>
      </c>
      <c r="K1077" s="17">
        <v>0.55471957706690223</v>
      </c>
      <c r="L1077" s="17">
        <v>-0.99999999999999734</v>
      </c>
      <c r="M1077" s="17">
        <v>-0.99999999999999734</v>
      </c>
      <c r="N1077" s="17">
        <v>11.094391541338043</v>
      </c>
      <c r="O1077" s="17">
        <v>39.987332312259305</v>
      </c>
      <c r="P1077" s="17">
        <v>0.20958345207333892</v>
      </c>
      <c r="Q1077" s="17">
        <v>7.3167421281155676</v>
      </c>
      <c r="R1077" s="17">
        <v>2.4273474394087269</v>
      </c>
      <c r="S1077" s="17">
        <v>0.33333333333333259</v>
      </c>
      <c r="T1077" s="17">
        <v>0.32435920039335864</v>
      </c>
      <c r="U1077" s="17">
        <v>0.38770527508706398</v>
      </c>
      <c r="V1077" s="17">
        <v>0.25423423700466707</v>
      </c>
      <c r="W1077" s="17">
        <v>29.796498750060806</v>
      </c>
      <c r="X1077" s="17">
        <v>3.1791994790360483</v>
      </c>
      <c r="Y1077" s="17">
        <v>-0.99999999999999734</v>
      </c>
      <c r="Z1077" s="17">
        <v>-0.99999999999999734</v>
      </c>
      <c r="AA1077" s="17">
        <v>43.79798584982467</v>
      </c>
      <c r="AB1077" s="17">
        <v>5.3439894989693829E-2</v>
      </c>
      <c r="AC1077" s="17">
        <v>5.3372786043620057E-2</v>
      </c>
      <c r="AD1077" s="17">
        <v>0.12467011217378937</v>
      </c>
      <c r="AE1077" s="17">
        <v>11.574139660355158</v>
      </c>
      <c r="AF1077" s="17">
        <v>0.8</v>
      </c>
      <c r="AG1077" s="17">
        <v>-0.99999999999999734</v>
      </c>
      <c r="AH1077" s="17">
        <v>-0.99999999999999734</v>
      </c>
      <c r="AI1077" s="17">
        <v>8.887688273058543E-2</v>
      </c>
      <c r="AJ1077" s="17">
        <v>0.25423423700466707</v>
      </c>
      <c r="AK1077" s="17">
        <v>-0.1221203466402057</v>
      </c>
      <c r="AL1077" s="17">
        <v>-3.6019206846430341E-2</v>
      </c>
      <c r="AM1077" s="17">
        <v>0.2409824659741211</v>
      </c>
      <c r="AN1077" s="17">
        <v>3.9507093856363099E-2</v>
      </c>
      <c r="AO1077" s="17">
        <v>5.4139599161519989</v>
      </c>
      <c r="AP1077" s="17">
        <v>0.8075813121769243</v>
      </c>
      <c r="AQ1077" s="17">
        <v>63.079673374074929</v>
      </c>
      <c r="AR1077" s="17">
        <v>1.2996320458184227</v>
      </c>
      <c r="AS1077" s="17">
        <v>3.7339190561029509</v>
      </c>
      <c r="AT1077" s="17">
        <v>-0.99999999999999734</v>
      </c>
      <c r="AU1077" s="17">
        <v>-0.99999999999999734</v>
      </c>
      <c r="AV1077" s="17">
        <v>4.4947258413129427</v>
      </c>
      <c r="AW1077" s="17">
        <v>84.592899474260946</v>
      </c>
      <c r="AX1077" s="17">
        <v>111.79386082933939</v>
      </c>
      <c r="AY1077" s="17">
        <v>0.3386306351199978</v>
      </c>
      <c r="AZ1077" s="17">
        <v>32.19014878839549</v>
      </c>
      <c r="BA1077" s="22">
        <v>1618.7455274182626</v>
      </c>
      <c r="CU1077" t="e">
        <v>#N/A</v>
      </c>
      <c r="CV1077" t="e">
        <v>#N/A</v>
      </c>
    </row>
    <row r="1078" spans="1:100" x14ac:dyDescent="0.25">
      <c r="A1078">
        <v>2993</v>
      </c>
      <c r="B1078" t="s">
        <v>1479</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1480</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1481</v>
      </c>
      <c r="C1080" s="22">
        <v>3</v>
      </c>
      <c r="D1080" s="17">
        <v>5.0582312782266685</v>
      </c>
      <c r="E1080" s="17">
        <v>1.1893390712686098</v>
      </c>
      <c r="F1080" s="17">
        <v>1.2383019061276219</v>
      </c>
      <c r="G1080" s="17">
        <v>1.6028229167186598</v>
      </c>
      <c r="H1080" s="17">
        <v>0.25120010712673035</v>
      </c>
      <c r="I1080" s="17">
        <v>4.1020540329200789E-3</v>
      </c>
      <c r="J1080" s="17">
        <v>15.318129669579033</v>
      </c>
      <c r="K1080" s="17">
        <v>0.25530216115965043</v>
      </c>
      <c r="L1080" s="17">
        <v>-1.0000000000000029</v>
      </c>
      <c r="M1080" s="17">
        <v>-1.0000000000000029</v>
      </c>
      <c r="N1080" s="17">
        <v>5.1060432231930086</v>
      </c>
      <c r="O1080" s="17">
        <v>21.979183864524369</v>
      </c>
      <c r="P1080" s="17">
        <v>-5.155160473086183E-2</v>
      </c>
      <c r="Q1080" s="17">
        <v>3.4233471525709334</v>
      </c>
      <c r="R1080" s="17">
        <v>1.0530317764485151</v>
      </c>
      <c r="S1080" s="17">
        <v>0.3333333333333342</v>
      </c>
      <c r="T1080" s="17">
        <v>0.33512287179175321</v>
      </c>
      <c r="U1080" s="17">
        <v>0.43815444673362375</v>
      </c>
      <c r="V1080" s="17">
        <v>4.5883816182109405E-2</v>
      </c>
      <c r="W1080" s="17">
        <v>35.887692275246792</v>
      </c>
      <c r="X1080" s="17">
        <v>2.4428642664510072</v>
      </c>
      <c r="Y1080" s="17">
        <v>-1.0000000000000029</v>
      </c>
      <c r="Z1080" s="17">
        <v>-1.0000000000000029</v>
      </c>
      <c r="AA1080" s="17">
        <v>52.960413014356931</v>
      </c>
      <c r="AB1080" s="17">
        <v>0.25739534213528542</v>
      </c>
      <c r="AC1080" s="17">
        <v>0.16773799724807273</v>
      </c>
      <c r="AD1080" s="17">
        <v>-0.10473956013012503</v>
      </c>
      <c r="AE1080" s="17">
        <v>16.019688962661654</v>
      </c>
      <c r="AF1080" s="17">
        <v>0.7</v>
      </c>
      <c r="AG1080" s="17">
        <v>-1.0000000000000029</v>
      </c>
      <c r="AH1080" s="17">
        <v>-1.0000000000000029</v>
      </c>
      <c r="AI1080" s="17">
        <v>7.9102607771484562E-2</v>
      </c>
      <c r="AJ1080" s="17">
        <v>4.5883816182109405E-2</v>
      </c>
      <c r="AK1080" s="17">
        <v>0.16837744554705827</v>
      </c>
      <c r="AL1080" s="17">
        <v>0.10066125318268737</v>
      </c>
      <c r="AM1080" s="17">
        <v>0.57989921885608342</v>
      </c>
      <c r="AN1080" s="17">
        <v>0.15706256820724332</v>
      </c>
      <c r="AO1080" s="17">
        <v>15.339367699137384</v>
      </c>
      <c r="AP1080" s="17">
        <v>4.42987047109452</v>
      </c>
      <c r="AQ1080" s="17">
        <v>51.205821944825857</v>
      </c>
      <c r="AR1080" s="17">
        <v>1.1524944680408207</v>
      </c>
      <c r="AS1080" s="17">
        <v>2.6981664276106572</v>
      </c>
      <c r="AT1080" s="17">
        <v>-1.0000000000000029</v>
      </c>
      <c r="AU1080" s="17">
        <v>-1.0000000000000029</v>
      </c>
      <c r="AV1080" s="17">
        <v>2.6558546931671732</v>
      </c>
      <c r="AW1080" s="17">
        <v>79.369467349975807</v>
      </c>
      <c r="AX1080" s="17">
        <v>85.539901123616474</v>
      </c>
      <c r="AY1080" s="17">
        <v>7.263262257550375E-2</v>
      </c>
      <c r="AZ1080" s="17">
        <v>-31.116116555202751</v>
      </c>
      <c r="BA1080" s="22">
        <v>1458.4955938291444</v>
      </c>
      <c r="CU1080" t="e">
        <v>#N/A</v>
      </c>
      <c r="CV1080" t="e">
        <v>#N/A</v>
      </c>
    </row>
    <row r="1081" spans="1:100" x14ac:dyDescent="0.25">
      <c r="A1081">
        <v>2998</v>
      </c>
      <c r="B1081" t="s">
        <v>1482</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1349.8403401290022</v>
      </c>
      <c r="CU1081" t="e">
        <v>#N/A</v>
      </c>
      <c r="CV1081" t="e">
        <v>#N/A</v>
      </c>
    </row>
    <row r="1082" spans="1:100" x14ac:dyDescent="0.25">
      <c r="A1082">
        <v>3000</v>
      </c>
      <c r="B1082" t="s">
        <v>1483</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1454.8134525141463</v>
      </c>
      <c r="CU1082" t="e">
        <v>#N/A</v>
      </c>
      <c r="CV1082" t="e">
        <v>#N/A</v>
      </c>
    </row>
    <row r="1083" spans="1:100" x14ac:dyDescent="0.25">
      <c r="A1083">
        <v>3003</v>
      </c>
      <c r="B1083" t="s">
        <v>1484</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1525.0795829687811</v>
      </c>
      <c r="CU1083" t="e">
        <v>#N/A</v>
      </c>
      <c r="CV1083" t="e">
        <v>#N/A</v>
      </c>
    </row>
    <row r="1084" spans="1:100" x14ac:dyDescent="0.25">
      <c r="A1084">
        <v>3004</v>
      </c>
      <c r="B1084" t="s">
        <v>1485</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1434.004677493346</v>
      </c>
      <c r="CU1084" t="e">
        <v>#N/A</v>
      </c>
      <c r="CV1084" t="e">
        <v>#N/A</v>
      </c>
    </row>
    <row r="1085" spans="1:100" x14ac:dyDescent="0.25">
      <c r="A1085">
        <v>3005</v>
      </c>
      <c r="B1085" t="s">
        <v>1486</v>
      </c>
      <c r="C1085" s="22">
        <v>3</v>
      </c>
      <c r="D1085" s="17">
        <v>4.4467839858303302</v>
      </c>
      <c r="E1085" s="17">
        <v>-2.1182550818543949E-2</v>
      </c>
      <c r="F1085" s="17">
        <v>-0.74434802002921863</v>
      </c>
      <c r="G1085" s="17">
        <v>-0.75053710158280096</v>
      </c>
      <c r="H1085" s="17">
        <v>0.44749840921725625</v>
      </c>
      <c r="I1085" s="17">
        <v>0</v>
      </c>
      <c r="J1085" s="17">
        <v>26.849904553035362</v>
      </c>
      <c r="K1085" s="17">
        <v>0.44749840921725625</v>
      </c>
      <c r="L1085" s="17">
        <v>-1.0000000000000002</v>
      </c>
      <c r="M1085" s="17">
        <v>-1.0000000000000002</v>
      </c>
      <c r="N1085" s="17">
        <v>8.9499681843451278</v>
      </c>
      <c r="O1085" s="17">
        <v>30.546151437282912</v>
      </c>
      <c r="P1085" s="17">
        <v>-0.78818970198367888</v>
      </c>
      <c r="Q1085" s="17">
        <v>-0.16422627394893863</v>
      </c>
      <c r="R1085" s="17">
        <v>-6.3111538335931971E-2</v>
      </c>
      <c r="S1085" s="17">
        <v>0.33333333333333337</v>
      </c>
      <c r="T1085" s="17">
        <v>0.33151145411717886</v>
      </c>
      <c r="U1085" s="17">
        <v>0.21681225292141426</v>
      </c>
      <c r="V1085" s="17">
        <v>9.5673814367267129E-2</v>
      </c>
      <c r="W1085" s="17">
        <v>21.193297820877515</v>
      </c>
      <c r="X1085" s="17">
        <v>1.656816396906361</v>
      </c>
      <c r="Y1085" s="17">
        <v>-1.0000000000000002</v>
      </c>
      <c r="Z1085" s="17">
        <v>-1.0000000000000002</v>
      </c>
      <c r="AA1085" s="17">
        <v>77.554473151704727</v>
      </c>
      <c r="AB1085" s="17">
        <v>0.37573660543950871</v>
      </c>
      <c r="AC1085" s="17">
        <v>0.12187322516540479</v>
      </c>
      <c r="AD1085" s="17">
        <v>0.63087590677834982</v>
      </c>
      <c r="AE1085" s="17">
        <v>56.42428686916319</v>
      </c>
      <c r="AF1085" s="17">
        <v>0.84615384615384615</v>
      </c>
      <c r="AG1085" s="17">
        <v>-1.0000000000000002</v>
      </c>
      <c r="AH1085" s="17">
        <v>-1.0000000000000002</v>
      </c>
      <c r="AI1085" s="17">
        <v>-3.7545571472307172E-2</v>
      </c>
      <c r="AJ1085" s="17">
        <v>9.5673814367267129E-2</v>
      </c>
      <c r="AK1085" s="17">
        <v>0.16175357872945367</v>
      </c>
      <c r="AL1085" s="17">
        <v>-5.4853369252747447E-2</v>
      </c>
      <c r="AM1085" s="17">
        <v>0.16306247824468148</v>
      </c>
      <c r="AN1085" s="17">
        <v>0.44948649568536647</v>
      </c>
      <c r="AO1085" s="17">
        <v>4.8853298497643038</v>
      </c>
      <c r="AP1085" s="17">
        <v>10.962895545870422</v>
      </c>
      <c r="AQ1085" s="17">
        <v>48.04320237391287</v>
      </c>
      <c r="AR1085" s="17">
        <v>0.97733085473919401</v>
      </c>
      <c r="AS1085" s="17">
        <v>2.1043148061236185</v>
      </c>
      <c r="AT1085" s="17">
        <v>-1.0000000000000002</v>
      </c>
      <c r="AU1085" s="17">
        <v>-1.0000000000000002</v>
      </c>
      <c r="AV1085" s="17">
        <v>-0.81364863991873171</v>
      </c>
      <c r="AW1085" s="17">
        <v>119.06352013485812</v>
      </c>
      <c r="AX1085" s="17">
        <v>127.87999014213861</v>
      </c>
      <c r="AY1085" s="17">
        <v>0.40570175272447984</v>
      </c>
      <c r="AZ1085" s="17">
        <v>12.22809959704221</v>
      </c>
      <c r="BA1085" s="22">
        <v>1587.0659463977654</v>
      </c>
      <c r="CU1085" t="e">
        <v>#N/A</v>
      </c>
      <c r="CV1085" t="e">
        <v>#N/A</v>
      </c>
    </row>
    <row r="1086" spans="1:100" x14ac:dyDescent="0.25">
      <c r="A1086">
        <v>3006</v>
      </c>
      <c r="B1086" t="s">
        <v>1487</v>
      </c>
      <c r="C1086" s="22">
        <v>3</v>
      </c>
      <c r="D1086" s="17">
        <v>4.4910887346813997</v>
      </c>
      <c r="E1086" s="17">
        <v>-5.2273151743611898E-2</v>
      </c>
      <c r="F1086" s="17">
        <v>5.8228853683983166E-2</v>
      </c>
      <c r="G1086" s="17">
        <v>5.8228853683983166E-2</v>
      </c>
      <c r="H1086" s="17">
        <v>0.268429056589087</v>
      </c>
      <c r="I1086" s="17">
        <v>-7.8177994166523657E-3</v>
      </c>
      <c r="J1086" s="17">
        <v>15.636675430346084</v>
      </c>
      <c r="K1086" s="17">
        <v>0.26061125717243461</v>
      </c>
      <c r="L1086" s="17">
        <v>-0.99999999999999745</v>
      </c>
      <c r="M1086" s="17">
        <v>-0.99999999999999745</v>
      </c>
      <c r="N1086" s="17">
        <v>5.212225143448693</v>
      </c>
      <c r="O1086" s="17">
        <v>20.185993018711464</v>
      </c>
      <c r="P1086" s="17">
        <v>-0.23161417880956575</v>
      </c>
      <c r="Q1086" s="17">
        <v>-2.1300766155092097</v>
      </c>
      <c r="R1086" s="17">
        <v>-0.76722548185347605</v>
      </c>
      <c r="S1086" s="17">
        <v>0.33333333333333254</v>
      </c>
      <c r="T1086" s="17">
        <v>0.33333333333333254</v>
      </c>
      <c r="U1086" s="17">
        <v>0.22307354149243419</v>
      </c>
      <c r="V1086" s="17">
        <v>0.1540480828647767</v>
      </c>
      <c r="W1086" s="17">
        <v>31.327081354057654</v>
      </c>
      <c r="X1086" s="17">
        <v>2.2226380726526269</v>
      </c>
      <c r="Y1086" s="17">
        <v>-0.99999999999999745</v>
      </c>
      <c r="Z1086" s="17">
        <v>-0.99999999999999745</v>
      </c>
      <c r="AA1086" s="17">
        <v>64.039141861703854</v>
      </c>
      <c r="AB1086" s="17">
        <v>0.12302510600671389</v>
      </c>
      <c r="AC1086" s="17">
        <v>0.23853097014859134</v>
      </c>
      <c r="AD1086" s="17">
        <v>0.30802964363468838</v>
      </c>
      <c r="AE1086" s="17">
        <v>33.479285989499679</v>
      </c>
      <c r="AF1086" s="17">
        <v>0.72727272727272729</v>
      </c>
      <c r="AG1086" s="17">
        <v>-0.99999999999999745</v>
      </c>
      <c r="AH1086" s="17">
        <v>-0.99999999999999745</v>
      </c>
      <c r="AI1086" s="17">
        <v>1.5317823643490108E-2</v>
      </c>
      <c r="AJ1086" s="17">
        <v>0.1540480828647767</v>
      </c>
      <c r="AK1086" s="17">
        <v>0.29028887258783254</v>
      </c>
      <c r="AL1086" s="17">
        <v>0.10195490391784309</v>
      </c>
      <c r="AM1086" s="17">
        <v>0.28394382608497304</v>
      </c>
      <c r="AN1086" s="17">
        <v>-0.15106170399087698</v>
      </c>
      <c r="AO1086" s="17">
        <v>8.5500400150634945</v>
      </c>
      <c r="AP1086" s="17">
        <v>-3.2667680801827093</v>
      </c>
      <c r="AQ1086" s="17">
        <v>46.963756784403742</v>
      </c>
      <c r="AR1086" s="17">
        <v>1.0437882910238758</v>
      </c>
      <c r="AS1086" s="17">
        <v>2.4832493298250626</v>
      </c>
      <c r="AT1086" s="17">
        <v>-0.99999999999999745</v>
      </c>
      <c r="AU1086" s="17">
        <v>-0.99999999999999745</v>
      </c>
      <c r="AV1086" s="17">
        <v>-0.70899662816949227</v>
      </c>
      <c r="AW1086" s="17">
        <v>80.958366800232625</v>
      </c>
      <c r="AX1086" s="17">
        <v>96.669531559580093</v>
      </c>
      <c r="AY1086" s="17">
        <v>0.23080402278655932</v>
      </c>
      <c r="AZ1086" s="17">
        <v>-5.2146551389080837</v>
      </c>
      <c r="BA1086" s="22">
        <v>1495.0493541391199</v>
      </c>
      <c r="CU1086" t="e">
        <v>#N/A</v>
      </c>
      <c r="CV1086" t="e">
        <v>#N/A</v>
      </c>
    </row>
    <row r="1087" spans="1:100" x14ac:dyDescent="0.25">
      <c r="A1087">
        <v>3007</v>
      </c>
      <c r="B1087" t="s">
        <v>1488</v>
      </c>
      <c r="C1087" s="22">
        <v>3</v>
      </c>
      <c r="D1087" s="17">
        <v>6.2277676457922677</v>
      </c>
      <c r="E1087" s="17">
        <v>5.6289522022281817E-4</v>
      </c>
      <c r="F1087" s="17">
        <v>0.39360822224994668</v>
      </c>
      <c r="G1087" s="17">
        <v>0.39360822224994668</v>
      </c>
      <c r="H1087" s="17">
        <v>9.9789997125243432E-2</v>
      </c>
      <c r="I1087" s="17">
        <v>0</v>
      </c>
      <c r="J1087" s="17">
        <v>5.9873998275146105</v>
      </c>
      <c r="K1087" s="17">
        <v>9.9789997125243432E-2</v>
      </c>
      <c r="L1087" s="17">
        <v>-0.99999999999999989</v>
      </c>
      <c r="M1087" s="17">
        <v>-0.99999999999999989</v>
      </c>
      <c r="N1087" s="17">
        <v>1.9957999425048674</v>
      </c>
      <c r="O1087" s="17">
        <v>12.608775695556815</v>
      </c>
      <c r="P1087" s="17">
        <v>0.29824072816692915</v>
      </c>
      <c r="Q1087" s="17">
        <v>2.4620876170554729</v>
      </c>
      <c r="R1087" s="17">
        <v>0.85894142355091829</v>
      </c>
      <c r="S1087" s="17">
        <v>0.33333333333333354</v>
      </c>
      <c r="T1087" s="17">
        <v>0.30864649338378719</v>
      </c>
      <c r="U1087" s="17">
        <v>0.6447575416944068</v>
      </c>
      <c r="V1087" s="17">
        <v>8.9679189881935444E-3</v>
      </c>
      <c r="W1087" s="17">
        <v>47.83661161097907</v>
      </c>
      <c r="X1087" s="17">
        <v>3.1526244669033821</v>
      </c>
      <c r="Y1087" s="17">
        <v>-0.99999999999999989</v>
      </c>
      <c r="Z1087" s="17">
        <v>-0.99999999999999989</v>
      </c>
      <c r="AA1087" s="17">
        <v>110.35309531630274</v>
      </c>
      <c r="AB1087" s="17">
        <v>0.71662130041827476</v>
      </c>
      <c r="AC1087" s="17">
        <v>0.30069115772727056</v>
      </c>
      <c r="AD1087" s="17">
        <v>0.21583838748990924</v>
      </c>
      <c r="AE1087" s="17">
        <v>61.65754228177272</v>
      </c>
      <c r="AF1087" s="17">
        <v>0.9</v>
      </c>
      <c r="AG1087" s="17">
        <v>-0.99999999999999989</v>
      </c>
      <c r="AH1087" s="17">
        <v>-0.99999999999999989</v>
      </c>
      <c r="AI1087" s="17">
        <v>-5.3681759778461246E-3</v>
      </c>
      <c r="AJ1087" s="17">
        <v>8.9679189881935444E-3</v>
      </c>
      <c r="AK1087" s="17">
        <v>-0.20725428539909807</v>
      </c>
      <c r="AL1087" s="17">
        <v>-9.2003509188284663E-2</v>
      </c>
      <c r="AM1087" s="17">
        <v>0.14528436327706598</v>
      </c>
      <c r="AN1087" s="17">
        <v>5.5790166081831627E-4</v>
      </c>
      <c r="AO1087" s="17">
        <v>2.5958376549311581</v>
      </c>
      <c r="AP1087" s="17">
        <v>-0.44607000442096512</v>
      </c>
      <c r="AQ1087" s="17">
        <v>53.82401143849372</v>
      </c>
      <c r="AR1087" s="17">
        <v>1.2957052873997208</v>
      </c>
      <c r="AS1087" s="17">
        <v>3.2524144640286248</v>
      </c>
      <c r="AT1087" s="17">
        <v>-0.99999999999999989</v>
      </c>
      <c r="AU1087" s="17">
        <v>-0.99999999999999989</v>
      </c>
      <c r="AV1087" s="17">
        <v>1.2525496458008654</v>
      </c>
      <c r="AW1087" s="17">
        <v>122.51580100743864</v>
      </c>
      <c r="AX1087" s="17">
        <v>123.30522938670107</v>
      </c>
      <c r="AY1087" s="17">
        <v>0.24623573482335906</v>
      </c>
      <c r="AZ1087" s="17">
        <v>32.074031296555013</v>
      </c>
      <c r="BA1087" s="22">
        <v>1534.8224034347168</v>
      </c>
      <c r="CU1087" t="e">
        <v>#N/A</v>
      </c>
      <c r="CV1087" t="e">
        <v>#N/A</v>
      </c>
    </row>
    <row r="1088" spans="1:100" x14ac:dyDescent="0.25">
      <c r="A1088">
        <v>3008</v>
      </c>
      <c r="B1088" t="s">
        <v>1489</v>
      </c>
      <c r="C1088" s="22">
        <v>3</v>
      </c>
      <c r="D1088" s="17">
        <v>4.4715874401913602</v>
      </c>
      <c r="E1088" s="17">
        <v>-3.9261034358217872E-2</v>
      </c>
      <c r="F1088" s="17">
        <v>1.3901624740700189</v>
      </c>
      <c r="G1088" s="17">
        <v>1.3901624740700189</v>
      </c>
      <c r="H1088" s="17">
        <v>-4.1520417295089797E-3</v>
      </c>
      <c r="I1088" s="17">
        <v>-1.1929518309428276E-2</v>
      </c>
      <c r="J1088" s="17">
        <v>-0.96489360233623533</v>
      </c>
      <c r="K1088" s="17">
        <v>-1.60815600389373E-2</v>
      </c>
      <c r="L1088" s="17">
        <v>-0.99999999999999756</v>
      </c>
      <c r="M1088" s="17">
        <v>-0.99999999999999756</v>
      </c>
      <c r="N1088" s="17">
        <v>-0.32163120077874618</v>
      </c>
      <c r="O1088" s="17">
        <v>4.8968563119251343</v>
      </c>
      <c r="P1088" s="17">
        <v>-1.3194787492498443</v>
      </c>
      <c r="Q1088" s="17">
        <v>-8.0251797271702365</v>
      </c>
      <c r="R1088" s="17">
        <v>-2.77613397419168</v>
      </c>
      <c r="S1088" s="17">
        <v>0.32541235032204563</v>
      </c>
      <c r="T1088" s="17">
        <v>0.32541235032204563</v>
      </c>
      <c r="U1088" s="17">
        <v>0.30740930428875335</v>
      </c>
      <c r="V1088" s="17">
        <v>0.50739020393303413</v>
      </c>
      <c r="W1088" s="17">
        <v>59.268230756192644</v>
      </c>
      <c r="X1088" s="17">
        <v>4.9329637184249604</v>
      </c>
      <c r="Y1088" s="17">
        <v>-0.99999999999999756</v>
      </c>
      <c r="Z1088" s="17">
        <v>-0.99999999999999756</v>
      </c>
      <c r="AA1088" s="17">
        <v>110.13867922550322</v>
      </c>
      <c r="AB1088" s="17">
        <v>0.39488682458284569</v>
      </c>
      <c r="AC1088" s="17">
        <v>0.35951506984525705</v>
      </c>
      <c r="AD1088" s="17">
        <v>0.31852975444194281</v>
      </c>
      <c r="AE1088" s="17">
        <v>53.646582443502261</v>
      </c>
      <c r="AF1088" s="17">
        <v>0.875</v>
      </c>
      <c r="AG1088" s="17">
        <v>-0.99999999999999756</v>
      </c>
      <c r="AH1088" s="17">
        <v>-0.99999999999999756</v>
      </c>
      <c r="AI1088" s="17">
        <v>4.530774565961646E-3</v>
      </c>
      <c r="AJ1088" s="17">
        <v>0.50739020393303413</v>
      </c>
      <c r="AK1088" s="17">
        <v>0.13154906384645768</v>
      </c>
      <c r="AL1088" s="17">
        <v>0.22955072656421682</v>
      </c>
      <c r="AM1088" s="17">
        <v>3.5545772955100627E-2</v>
      </c>
      <c r="AN1088" s="17">
        <v>0.49104005660770716</v>
      </c>
      <c r="AO1088" s="17">
        <v>1.5463896431098041</v>
      </c>
      <c r="AP1088" s="17">
        <v>13.423755048013753</v>
      </c>
      <c r="AQ1088" s="17">
        <v>58.303337153856432</v>
      </c>
      <c r="AR1088" s="17">
        <v>1.4656242088658789</v>
      </c>
      <c r="AS1088" s="17">
        <v>4.9168821583860209</v>
      </c>
      <c r="AT1088" s="17">
        <v>-0.99999999999999756</v>
      </c>
      <c r="AU1088" s="17">
        <v>-0.99999999999999756</v>
      </c>
      <c r="AV1088" s="17">
        <v>-1.3859715001216601</v>
      </c>
      <c r="AW1088" s="17">
        <v>128.45929058544203</v>
      </c>
      <c r="AX1088" s="17">
        <v>179.28892647006489</v>
      </c>
      <c r="AY1088" s="17">
        <v>0.46584122162172964</v>
      </c>
      <c r="AZ1088" s="17">
        <v>51.077983180044441</v>
      </c>
      <c r="BA1088" s="22">
        <v>1538.9619310509843</v>
      </c>
      <c r="CU1088" t="e">
        <v>#N/A</v>
      </c>
      <c r="CV1088" t="e">
        <v>#N/A</v>
      </c>
    </row>
    <row r="1089" spans="1:100" x14ac:dyDescent="0.25">
      <c r="A1089">
        <v>3009</v>
      </c>
      <c r="B1089" t="s">
        <v>1490</v>
      </c>
      <c r="C1089" s="22">
        <v>3</v>
      </c>
      <c r="D1089" s="17">
        <v>4.7449752231174793</v>
      </c>
      <c r="E1089" s="17">
        <v>-0.22821267787839461</v>
      </c>
      <c r="F1089" s="17">
        <v>-1.0881698990893314</v>
      </c>
      <c r="G1089" s="17">
        <v>-1.1779666250539074</v>
      </c>
      <c r="H1089" s="17">
        <v>-8.1654977037775744E-2</v>
      </c>
      <c r="I1089" s="17">
        <v>2.9983219344000882E-2</v>
      </c>
      <c r="J1089" s="17">
        <v>-3.1003054616264918</v>
      </c>
      <c r="K1089" s="17">
        <v>-5.167175769377489E-2</v>
      </c>
      <c r="L1089" s="17">
        <v>-1.0000000000000002</v>
      </c>
      <c r="M1089" s="17">
        <v>-1.0000000000000002</v>
      </c>
      <c r="N1089" s="17">
        <v>-1.0334351538754967</v>
      </c>
      <c r="O1089" s="17">
        <v>0.46670313643708283</v>
      </c>
      <c r="P1089" s="17">
        <v>0.11261648213101028</v>
      </c>
      <c r="Q1089" s="17">
        <v>1.6329230388677511</v>
      </c>
      <c r="R1089" s="17">
        <v>0.64947809014641422</v>
      </c>
      <c r="S1089" s="17">
        <v>0.33333333333333315</v>
      </c>
      <c r="T1089" s="17">
        <v>0.33333333333333315</v>
      </c>
      <c r="U1089" s="17">
        <v>0.21076138248707368</v>
      </c>
      <c r="V1089" s="17">
        <v>1.6096152329636872E-2</v>
      </c>
      <c r="W1089" s="17">
        <v>37.807838367086084</v>
      </c>
      <c r="X1089" s="17">
        <v>1.6579608682865576</v>
      </c>
      <c r="Y1089" s="17">
        <v>-1.0000000000000002</v>
      </c>
      <c r="Z1089" s="17">
        <v>-1.0000000000000002</v>
      </c>
      <c r="AA1089" s="17">
        <v>63.927528888500881</v>
      </c>
      <c r="AB1089" s="17">
        <v>0.16413361220947201</v>
      </c>
      <c r="AC1089" s="17">
        <v>0.26029366728944969</v>
      </c>
      <c r="AD1089" s="17">
        <v>8.4976969126446006E-2</v>
      </c>
      <c r="AE1089" s="17">
        <v>25.470212431268404</v>
      </c>
      <c r="AF1089" s="17">
        <v>0.77777777777777779</v>
      </c>
      <c r="AG1089" s="17">
        <v>-1.0000000000000002</v>
      </c>
      <c r="AH1089" s="17">
        <v>-1.0000000000000002</v>
      </c>
      <c r="AI1089" s="17">
        <v>-2.0395507945881713E-2</v>
      </c>
      <c r="AJ1089" s="17">
        <v>1.6096152329636872E-2</v>
      </c>
      <c r="AK1089" s="17">
        <v>-1.5739218527125912E-2</v>
      </c>
      <c r="AL1089" s="17">
        <v>-6.6218292729828931E-2</v>
      </c>
      <c r="AM1089" s="17">
        <v>6.1060196652729326E-2</v>
      </c>
      <c r="AN1089" s="17">
        <v>0.10400162520731382</v>
      </c>
      <c r="AO1089" s="17">
        <v>1.4478088236826026</v>
      </c>
      <c r="AP1089" s="17">
        <v>2.2689491665336998</v>
      </c>
      <c r="AQ1089" s="17">
        <v>34.707532905459594</v>
      </c>
      <c r="AR1089" s="17">
        <v>0.89352420148337741</v>
      </c>
      <c r="AS1089" s="17">
        <v>1.6062891105927841</v>
      </c>
      <c r="AT1089" s="17">
        <v>-1.0000000000000002</v>
      </c>
      <c r="AU1089" s="17">
        <v>-1.0000000000000002</v>
      </c>
      <c r="AV1089" s="17">
        <v>-0.52848853490749281</v>
      </c>
      <c r="AW1089" s="17">
        <v>66.663181191471665</v>
      </c>
      <c r="AX1089" s="17">
        <v>67.864886265517725</v>
      </c>
      <c r="AY1089" s="17">
        <v>-0.11053374924119441</v>
      </c>
      <c r="AZ1089" s="17">
        <v>-33.810410679446299</v>
      </c>
      <c r="BA1089" s="22">
        <v>1444.8142275601001</v>
      </c>
      <c r="CU1089" t="e">
        <v>#N/A</v>
      </c>
      <c r="CV1089" t="e">
        <v>#N/A</v>
      </c>
    </row>
    <row r="1090" spans="1:100" x14ac:dyDescent="0.25">
      <c r="A1090">
        <v>3010</v>
      </c>
      <c r="B1090" t="s">
        <v>1491</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454</v>
      </c>
      <c r="C1091" s="22">
        <v>3</v>
      </c>
      <c r="D1091" s="17">
        <v>5.4656217313220106</v>
      </c>
      <c r="E1091" s="17">
        <v>0.38394173611687732</v>
      </c>
      <c r="F1091" s="17">
        <v>0.24537429641711506</v>
      </c>
      <c r="G1091" s="17">
        <v>0.36241975393663939</v>
      </c>
      <c r="H1091" s="17">
        <v>0.53735477894514971</v>
      </c>
      <c r="I1091" s="17">
        <v>0.10516944604435907</v>
      </c>
      <c r="J1091" s="17">
        <v>38.551453499370524</v>
      </c>
      <c r="K1091" s="17">
        <v>0.6425242249895089</v>
      </c>
      <c r="L1091" s="17">
        <v>-1.0000000000000011</v>
      </c>
      <c r="M1091" s="17">
        <v>-1.0000000000000011</v>
      </c>
      <c r="N1091" s="17">
        <v>12.85048449979017</v>
      </c>
      <c r="O1091" s="17">
        <v>44.379494984629162</v>
      </c>
      <c r="P1091" s="17">
        <v>0.9318831251404267</v>
      </c>
      <c r="Q1091" s="17">
        <v>-9.247863791631147</v>
      </c>
      <c r="R1091" s="17">
        <v>-2.8583364453198561</v>
      </c>
      <c r="S1091" s="17">
        <v>0.33333333333333359</v>
      </c>
      <c r="T1091" s="17">
        <v>0.33333333333333359</v>
      </c>
      <c r="U1091" s="17">
        <v>0.4515232424986303</v>
      </c>
      <c r="V1091" s="17">
        <v>-1.4521668562008754E-2</v>
      </c>
      <c r="W1091" s="17">
        <v>18.445760624551191</v>
      </c>
      <c r="X1091" s="17">
        <v>1.7431054002996267</v>
      </c>
      <c r="Y1091" s="17">
        <v>-1.0000000000000011</v>
      </c>
      <c r="Z1091" s="17">
        <v>-1.0000000000000011</v>
      </c>
      <c r="AA1091" s="17">
        <v>64.823610178589945</v>
      </c>
      <c r="AB1091" s="17">
        <v>0.32239223808761025</v>
      </c>
      <c r="AC1091" s="17">
        <v>8.0425265889242828E-2</v>
      </c>
      <c r="AD1091" s="17">
        <v>0.58190621601031911</v>
      </c>
      <c r="AE1091" s="17">
        <v>49.236185999358611</v>
      </c>
      <c r="AF1091" s="17">
        <v>0.81818181818181823</v>
      </c>
      <c r="AG1091" s="17">
        <v>-1.0000000000000011</v>
      </c>
      <c r="AH1091" s="17">
        <v>-1.0000000000000011</v>
      </c>
      <c r="AI1091" s="17">
        <v>-1.7994717008900776E-2</v>
      </c>
      <c r="AJ1091" s="17">
        <v>-1.4521668562008754E-2</v>
      </c>
      <c r="AK1091" s="17">
        <v>3.6428378272176376E-2</v>
      </c>
      <c r="AL1091" s="17">
        <v>0.30782138377836704</v>
      </c>
      <c r="AM1091" s="17">
        <v>-9.0515183566739571E-2</v>
      </c>
      <c r="AN1091" s="17">
        <v>3.5891680358270346E-2</v>
      </c>
      <c r="AO1091" s="17">
        <v>-2.0807376978076086</v>
      </c>
      <c r="AP1091" s="17">
        <v>2.4363989278485936</v>
      </c>
      <c r="AQ1091" s="17">
        <v>56.997214123921744</v>
      </c>
      <c r="AR1091" s="17">
        <v>1.1036682406032887</v>
      </c>
      <c r="AS1091" s="17">
        <v>2.3856296252891367</v>
      </c>
      <c r="AT1091" s="17">
        <v>-1.0000000000000011</v>
      </c>
      <c r="AU1091" s="17">
        <v>-1.0000000000000011</v>
      </c>
      <c r="AV1091" s="17">
        <v>-2.4959166913832167</v>
      </c>
      <c r="AW1091" s="17">
        <v>111.63950409106769</v>
      </c>
      <c r="AX1091" s="17">
        <v>109.82744289468879</v>
      </c>
      <c r="AY1091" s="17">
        <v>0.57585014388351319</v>
      </c>
      <c r="AZ1091" s="17">
        <v>65.912782951527106</v>
      </c>
      <c r="BA1091" s="22">
        <v>1544.8745742061201</v>
      </c>
      <c r="CU1091" t="e">
        <v>#N/A</v>
      </c>
      <c r="CV1091" t="e">
        <v>#N/A</v>
      </c>
    </row>
    <row r="1092" spans="1:100" x14ac:dyDescent="0.25">
      <c r="A1092">
        <v>3013</v>
      </c>
      <c r="B1092" t="s">
        <v>1492</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1493</v>
      </c>
      <c r="C1093" s="22">
        <v>3</v>
      </c>
      <c r="D1093" s="17">
        <v>5.4471436600151186</v>
      </c>
      <c r="E1093" s="17">
        <v>-4.0868589119286633E-2</v>
      </c>
      <c r="F1093" s="17">
        <v>21.042716392265575</v>
      </c>
      <c r="G1093" s="17">
        <v>21.03328978170412</v>
      </c>
      <c r="H1093" s="17">
        <v>0.1042129059448913</v>
      </c>
      <c r="I1093" s="17">
        <v>0</v>
      </c>
      <c r="J1093" s="17">
        <v>6.252774356693477</v>
      </c>
      <c r="K1093" s="17">
        <v>0.1042129059448913</v>
      </c>
      <c r="L1093" s="17">
        <v>-0.99999999999999734</v>
      </c>
      <c r="M1093" s="17">
        <v>-0.99999999999999734</v>
      </c>
      <c r="N1093" s="17">
        <v>2.0842581188978255</v>
      </c>
      <c r="O1093" s="17">
        <v>32.733207798412714</v>
      </c>
      <c r="P1093" s="17">
        <v>-0.25826824730011499</v>
      </c>
      <c r="Q1093" s="17">
        <v>26.396798581375673</v>
      </c>
      <c r="R1093" s="17">
        <v>8.4045765747766108</v>
      </c>
      <c r="S1093" s="17">
        <v>0.33333333333333265</v>
      </c>
      <c r="T1093" s="17">
        <v>0.34124018928814687</v>
      </c>
      <c r="U1093" s="17">
        <v>0.22192509771692023</v>
      </c>
      <c r="V1093" s="17">
        <v>2.2061153369036857E-2</v>
      </c>
      <c r="W1093" s="17">
        <v>32.573874710501798</v>
      </c>
      <c r="X1093" s="17">
        <v>1.5983347837133037</v>
      </c>
      <c r="Y1093" s="17">
        <v>-0.99999999999999734</v>
      </c>
      <c r="Z1093" s="17">
        <v>-0.99999999999999734</v>
      </c>
      <c r="AA1093" s="17">
        <v>84.166072857606309</v>
      </c>
      <c r="AB1093" s="17">
        <v>0.39537486429232399</v>
      </c>
      <c r="AC1093" s="17">
        <v>0.10980009596584324</v>
      </c>
      <c r="AD1093" s="17">
        <v>0.35857747118839095</v>
      </c>
      <c r="AE1093" s="17">
        <v>43.187621572327913</v>
      </c>
      <c r="AF1093" s="17">
        <v>0.875</v>
      </c>
      <c r="AG1093" s="17">
        <v>-0.99999999999999734</v>
      </c>
      <c r="AH1093" s="17">
        <v>-0.99999999999999734</v>
      </c>
      <c r="AI1093" s="17">
        <v>0.4475581595826465</v>
      </c>
      <c r="AJ1093" s="17">
        <v>2.2061153369036857E-2</v>
      </c>
      <c r="AK1093" s="17">
        <v>-4.4604023181576566E-2</v>
      </c>
      <c r="AL1093" s="17">
        <v>0.38592994156266575</v>
      </c>
      <c r="AM1093" s="17">
        <v>0.22919324043617673</v>
      </c>
      <c r="AN1093" s="17">
        <v>0.30618750378062942</v>
      </c>
      <c r="AO1093" s="17">
        <v>5.5068108949965362</v>
      </c>
      <c r="AP1093" s="17">
        <v>9.5843373023290646</v>
      </c>
      <c r="AQ1093" s="17">
        <v>38.82664906719527</v>
      </c>
      <c r="AR1093" s="17">
        <v>0.91855977370743636</v>
      </c>
      <c r="AS1093" s="17">
        <v>1.7025476896581957</v>
      </c>
      <c r="AT1093" s="17">
        <v>-0.99999999999999734</v>
      </c>
      <c r="AU1093" s="17">
        <v>-0.99999999999999734</v>
      </c>
      <c r="AV1093" s="17">
        <v>29.437866356480736</v>
      </c>
      <c r="AW1093" s="17">
        <v>126.48361795834813</v>
      </c>
      <c r="AX1093" s="17">
        <v>137.64089648690475</v>
      </c>
      <c r="AY1093" s="17">
        <v>0.22541150547489447</v>
      </c>
      <c r="AZ1093" s="17">
        <v>68.527696802925746</v>
      </c>
      <c r="BA1093" s="22">
        <v>1653.5696435829327</v>
      </c>
      <c r="CU1093" t="e">
        <v>#N/A</v>
      </c>
      <c r="CV1093" t="e">
        <v>#N/A</v>
      </c>
    </row>
    <row r="1094" spans="1:100" x14ac:dyDescent="0.25">
      <c r="A1094">
        <v>3017</v>
      </c>
      <c r="B1094" t="s">
        <v>1494</v>
      </c>
      <c r="C1094" s="22">
        <v>3</v>
      </c>
      <c r="D1094" s="17">
        <v>2.2988365022966391</v>
      </c>
      <c r="E1094" s="17">
        <v>1.5401048517222045E-3</v>
      </c>
      <c r="F1094" s="17">
        <v>-0.21701509483799716</v>
      </c>
      <c r="G1094" s="17">
        <v>-0.21701509483799716</v>
      </c>
      <c r="H1094" s="17">
        <v>2.4792663374274864E-2</v>
      </c>
      <c r="I1094" s="17">
        <v>0</v>
      </c>
      <c r="J1094" s="17">
        <v>1.4875598024564916</v>
      </c>
      <c r="K1094" s="17">
        <v>2.4792663374274864E-2</v>
      </c>
      <c r="L1094" s="17">
        <v>-0.99999999999999933</v>
      </c>
      <c r="M1094" s="17">
        <v>-0.99999999999999933</v>
      </c>
      <c r="N1094" s="17">
        <v>0.49585326748549724</v>
      </c>
      <c r="O1094" s="17">
        <v>3.5693812099151367</v>
      </c>
      <c r="P1094" s="17">
        <v>-0.13853678201033659</v>
      </c>
      <c r="Q1094" s="17">
        <v>-0.72517516140707838</v>
      </c>
      <c r="R1094" s="17">
        <v>-0.27845872674043881</v>
      </c>
      <c r="S1094" s="17">
        <v>0.33333333333333326</v>
      </c>
      <c r="T1094" s="17">
        <v>0.29527535917829423</v>
      </c>
      <c r="U1094" s="17">
        <v>-0.18694237050661838</v>
      </c>
      <c r="V1094" s="17">
        <v>1.43216420999596E-2</v>
      </c>
      <c r="W1094" s="17">
        <v>17.247812029227735</v>
      </c>
      <c r="X1094" s="17">
        <v>-8.5226728129892293E-2</v>
      </c>
      <c r="Y1094" s="17">
        <v>-0.99999999999999933</v>
      </c>
      <c r="Z1094" s="17">
        <v>-0.99999999999999933</v>
      </c>
      <c r="AA1094" s="17">
        <v>31.920465822615828</v>
      </c>
      <c r="AB1094" s="17">
        <v>8.9495395897139784E-2</v>
      </c>
      <c r="AC1094" s="17">
        <v>7.4554709960399451E-2</v>
      </c>
      <c r="AD1094" s="17">
        <v>0.13497214454503134</v>
      </c>
      <c r="AE1094" s="17">
        <v>14.951112520128525</v>
      </c>
      <c r="AF1094" s="17">
        <v>0.4</v>
      </c>
      <c r="AG1094" s="17">
        <v>-0.99999999999999933</v>
      </c>
      <c r="AH1094" s="17">
        <v>-0.99999999999999933</v>
      </c>
      <c r="AI1094" s="17">
        <v>-2.3034008573795169E-3</v>
      </c>
      <c r="AJ1094" s="17">
        <v>1.43216420999596E-2</v>
      </c>
      <c r="AK1094" s="17">
        <v>-0.24513139507826656</v>
      </c>
      <c r="AL1094" s="17">
        <v>1.6549109995054975E-2</v>
      </c>
      <c r="AM1094" s="17">
        <v>0.55557272212404207</v>
      </c>
      <c r="AN1094" s="17">
        <v>2.836760768437336E-2</v>
      </c>
      <c r="AO1094" s="17">
        <v>12.663661077709715</v>
      </c>
      <c r="AP1094" s="17">
        <v>0.79193574208461104</v>
      </c>
      <c r="AQ1094" s="17">
        <v>18.735371831684223</v>
      </c>
      <c r="AR1094" s="17">
        <v>0.45598796410496856</v>
      </c>
      <c r="AS1094" s="17">
        <v>-6.0434064755617273E-2</v>
      </c>
      <c r="AT1094" s="17">
        <v>-0.99999999999999933</v>
      </c>
      <c r="AU1094" s="17">
        <v>-0.99999999999999933</v>
      </c>
      <c r="AV1094" s="17">
        <v>-0.4954738215784355</v>
      </c>
      <c r="AW1094" s="17">
        <v>36.281782774615557</v>
      </c>
      <c r="AX1094" s="17">
        <v>37.667878967463928</v>
      </c>
      <c r="AY1094" s="17">
        <v>7.56978155003038E-2</v>
      </c>
      <c r="AZ1094" s="17">
        <v>-25.367877554410523</v>
      </c>
      <c r="BA1094" s="22">
        <v>1316.084609545939</v>
      </c>
      <c r="CU1094" t="e">
        <v>#N/A</v>
      </c>
      <c r="CV1094" t="e">
        <v>#N/A</v>
      </c>
    </row>
    <row r="1095" spans="1:100" x14ac:dyDescent="0.25">
      <c r="A1095">
        <v>3018</v>
      </c>
      <c r="B1095" t="s">
        <v>1495</v>
      </c>
      <c r="C1095" s="22">
        <v>3</v>
      </c>
      <c r="D1095" s="17">
        <v>3.4548180968385904</v>
      </c>
      <c r="E1095" s="17">
        <v>0</v>
      </c>
      <c r="F1095" s="17">
        <v>1.1575472236912394</v>
      </c>
      <c r="G1095" s="17">
        <v>1.1575472236912394</v>
      </c>
      <c r="H1095" s="17">
        <v>-7.2978264824271805E-2</v>
      </c>
      <c r="I1095" s="17">
        <v>0</v>
      </c>
      <c r="J1095" s="17">
        <v>-4.3786958894563055</v>
      </c>
      <c r="K1095" s="17">
        <v>-7.2978264824271805E-2</v>
      </c>
      <c r="L1095" s="17">
        <v>-0.99999999999999922</v>
      </c>
      <c r="M1095" s="17">
        <v>-0.99999999999999922</v>
      </c>
      <c r="N1095" s="17">
        <v>-1.4595652964854362</v>
      </c>
      <c r="O1095" s="17">
        <v>0.23366943107352856</v>
      </c>
      <c r="P1095" s="17">
        <v>-0.80454490782311816</v>
      </c>
      <c r="Q1095" s="17">
        <v>-1.8697893340149923</v>
      </c>
      <c r="R1095" s="17">
        <v>-0.65986153089640465</v>
      </c>
      <c r="S1095" s="17">
        <v>0.34580488226892447</v>
      </c>
      <c r="T1095" s="17">
        <v>0.40406240048955988</v>
      </c>
      <c r="U1095" s="17">
        <v>0.15005044334727644</v>
      </c>
      <c r="V1095" s="17">
        <v>-2.8398613159159654E-2</v>
      </c>
      <c r="W1095" s="17">
        <v>37.779895110834943</v>
      </c>
      <c r="X1095" s="17">
        <v>1.3233847091731314</v>
      </c>
      <c r="Y1095" s="17">
        <v>-0.99999999999999922</v>
      </c>
      <c r="Z1095" s="17">
        <v>-0.99999999999999922</v>
      </c>
      <c r="AA1095" s="17">
        <v>53.939973985866217</v>
      </c>
      <c r="AB1095" s="17">
        <v>-0.15064469627940003</v>
      </c>
      <c r="AC1095" s="17">
        <v>0.16258692364338459</v>
      </c>
      <c r="AD1095" s="17">
        <v>0.32445658075456901</v>
      </c>
      <c r="AE1095" s="17">
        <v>16.819940405927671</v>
      </c>
      <c r="AF1095" s="17">
        <v>0.375</v>
      </c>
      <c r="AG1095" s="17">
        <v>-0.99999999999999922</v>
      </c>
      <c r="AH1095" s="17">
        <v>-0.99999999999999922</v>
      </c>
      <c r="AI1095" s="17">
        <v>0</v>
      </c>
      <c r="AJ1095" s="17">
        <v>-2.8398613159159654E-2</v>
      </c>
      <c r="AK1095" s="17">
        <v>-0.14987185245051904</v>
      </c>
      <c r="AL1095" s="17">
        <v>5.3384967489804563E-2</v>
      </c>
      <c r="AM1095" s="17">
        <v>-3.4703922163770912E-2</v>
      </c>
      <c r="AN1095" s="17">
        <v>0.50315188972964098</v>
      </c>
      <c r="AO1095" s="17">
        <v>-1.6169573163468678</v>
      </c>
      <c r="AP1095" s="17">
        <v>12.845722080690051</v>
      </c>
      <c r="AQ1095" s="17">
        <v>33.401199221378612</v>
      </c>
      <c r="AR1095" s="17">
        <v>0.87151911294660089</v>
      </c>
      <c r="AS1095" s="17">
        <v>1.2504064443488601</v>
      </c>
      <c r="AT1095" s="17">
        <v>-0.99999999999999922</v>
      </c>
      <c r="AU1095" s="17">
        <v>-0.99999999999999922</v>
      </c>
      <c r="AV1095" s="17">
        <v>0.49768569279483504</v>
      </c>
      <c r="AW1095" s="17">
        <v>67.019365497629821</v>
      </c>
      <c r="AX1095" s="17">
        <v>64.179504181713838</v>
      </c>
      <c r="AY1095" s="17">
        <v>-5.2828285957488674E-2</v>
      </c>
      <c r="AZ1095" s="17">
        <v>-2.198879540514378</v>
      </c>
      <c r="BA1095" s="22">
        <v>1448.9124790754283</v>
      </c>
      <c r="CU1095" t="e">
        <v>#N/A</v>
      </c>
      <c r="CV1095" t="e">
        <v>#N/A</v>
      </c>
    </row>
    <row r="1096" spans="1:100" x14ac:dyDescent="0.25">
      <c r="A1096">
        <v>3019</v>
      </c>
      <c r="B1096" t="s">
        <v>628</v>
      </c>
      <c r="C1096" s="22">
        <v>3</v>
      </c>
      <c r="D1096" s="17">
        <v>3.5346731268827947</v>
      </c>
      <c r="E1096" s="17">
        <v>-9.3225998752915918E-3</v>
      </c>
      <c r="F1096" s="17">
        <v>0.57206507139600116</v>
      </c>
      <c r="G1096" s="17">
        <v>0.57206507139600116</v>
      </c>
      <c r="H1096" s="17">
        <v>0.29217678282253762</v>
      </c>
      <c r="I1096" s="17">
        <v>-1.4848863046990212E-2</v>
      </c>
      <c r="J1096" s="17">
        <v>16.639675186532848</v>
      </c>
      <c r="K1096" s="17">
        <v>0.27732791977554733</v>
      </c>
      <c r="L1096" s="17">
        <v>-1.0000000000000027</v>
      </c>
      <c r="M1096" s="17">
        <v>-1.0000000000000027</v>
      </c>
      <c r="N1096" s="17">
        <v>5.5465583955109468</v>
      </c>
      <c r="O1096" s="17">
        <v>20.746413384811657</v>
      </c>
      <c r="P1096" s="17">
        <v>0.27563273554047496</v>
      </c>
      <c r="Q1096" s="17">
        <v>11.044902084398478</v>
      </c>
      <c r="R1096" s="17">
        <v>3.4760390257534661</v>
      </c>
      <c r="S1096" s="17">
        <v>0.33333333333333409</v>
      </c>
      <c r="T1096" s="17">
        <v>0.33333333333333409</v>
      </c>
      <c r="U1096" s="17">
        <v>7.4252748999367429E-2</v>
      </c>
      <c r="V1096" s="17">
        <v>-8.5831893254655151E-2</v>
      </c>
      <c r="W1096" s="17">
        <v>15.110384105433326</v>
      </c>
      <c r="X1096" s="17">
        <v>0.17135838336066012</v>
      </c>
      <c r="Y1096" s="17">
        <v>-1.0000000000000027</v>
      </c>
      <c r="Z1096" s="17">
        <v>-1.0000000000000027</v>
      </c>
      <c r="AA1096" s="17">
        <v>59.674215340088892</v>
      </c>
      <c r="AB1096" s="17">
        <v>0.33196936483444744</v>
      </c>
      <c r="AC1096" s="17">
        <v>0.21830206349016348</v>
      </c>
      <c r="AD1096" s="17">
        <v>0.27148441585343092</v>
      </c>
      <c r="AE1096" s="17">
        <v>41.087792208902101</v>
      </c>
      <c r="AF1096" s="17">
        <v>0.8</v>
      </c>
      <c r="AG1096" s="17">
        <v>-1.0000000000000027</v>
      </c>
      <c r="AH1096" s="17">
        <v>-1.0000000000000027</v>
      </c>
      <c r="AI1096" s="17">
        <v>9.4519202982269415E-2</v>
      </c>
      <c r="AJ1096" s="17">
        <v>-8.5831893254655151E-2</v>
      </c>
      <c r="AK1096" s="17">
        <v>0.37870438162736708</v>
      </c>
      <c r="AL1096" s="17">
        <v>0.10175530310476154</v>
      </c>
      <c r="AM1096" s="17">
        <v>-0.20510069273460288</v>
      </c>
      <c r="AN1096" s="17">
        <v>2.8270038510911602E-2</v>
      </c>
      <c r="AO1096" s="17">
        <v>-3.233995410228236</v>
      </c>
      <c r="AP1096" s="17">
        <v>1.2155274782965946</v>
      </c>
      <c r="AQ1096" s="17">
        <v>31.750059291966174</v>
      </c>
      <c r="AR1096" s="17">
        <v>0.65508752241138024</v>
      </c>
      <c r="AS1096" s="17">
        <v>0.44868630313620655</v>
      </c>
      <c r="AT1096" s="17">
        <v>-1.0000000000000027</v>
      </c>
      <c r="AU1096" s="17">
        <v>-1.0000000000000027</v>
      </c>
      <c r="AV1096" s="17">
        <v>4.0481040971494675</v>
      </c>
      <c r="AW1096" s="17">
        <v>81.636156203197061</v>
      </c>
      <c r="AX1096" s="17">
        <v>74.943350937377019</v>
      </c>
      <c r="AY1096" s="17">
        <v>0.24043583235245977</v>
      </c>
      <c r="AZ1096" s="17">
        <v>3.2425860531460149</v>
      </c>
      <c r="BA1096" s="22">
        <v>1507.4961991934392</v>
      </c>
      <c r="CU1096" t="e">
        <v>#N/A</v>
      </c>
      <c r="CV1096" t="e">
        <v>#N/A</v>
      </c>
    </row>
    <row r="1097" spans="1:100" x14ac:dyDescent="0.25">
      <c r="A1097">
        <v>3021</v>
      </c>
      <c r="B1097" t="s">
        <v>1496</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1497</v>
      </c>
      <c r="C1098" s="22">
        <v>3</v>
      </c>
      <c r="D1098" s="17">
        <v>3.9054858464204241</v>
      </c>
      <c r="E1098" s="17">
        <v>-2.7233646474249902E-3</v>
      </c>
      <c r="F1098" s="17">
        <v>0.76068731321870475</v>
      </c>
      <c r="G1098" s="17">
        <v>0.76068731321870475</v>
      </c>
      <c r="H1098" s="17">
        <v>0.34932396098561808</v>
      </c>
      <c r="I1098" s="17">
        <v>0</v>
      </c>
      <c r="J1098" s="17">
        <v>20.959437659137091</v>
      </c>
      <c r="K1098" s="17">
        <v>0.34932396098561808</v>
      </c>
      <c r="L1098" s="17">
        <v>-1.0000000000000042</v>
      </c>
      <c r="M1098" s="17">
        <v>-1.0000000000000042</v>
      </c>
      <c r="N1098" s="17">
        <v>6.9864792197123604</v>
      </c>
      <c r="O1098" s="17">
        <v>25.625610818776213</v>
      </c>
      <c r="P1098" s="17">
        <v>0.46089900972313586</v>
      </c>
      <c r="Q1098" s="17">
        <v>0.4709679786536965</v>
      </c>
      <c r="R1098" s="17">
        <v>0.19857371387308159</v>
      </c>
      <c r="S1098" s="17">
        <v>0.3333333333333347</v>
      </c>
      <c r="T1098" s="17">
        <v>0.38998828127256491</v>
      </c>
      <c r="U1098" s="17">
        <v>-5.3299508261717102E-2</v>
      </c>
      <c r="V1098" s="17">
        <v>7.618817353157345E-2</v>
      </c>
      <c r="W1098" s="17">
        <v>15.875452755605497</v>
      </c>
      <c r="X1098" s="17">
        <v>0.66465270198988069</v>
      </c>
      <c r="Y1098" s="17">
        <v>-1.0000000000000042</v>
      </c>
      <c r="Z1098" s="17">
        <v>-1.0000000000000042</v>
      </c>
      <c r="AA1098" s="17">
        <v>64.625583730600638</v>
      </c>
      <c r="AB1098" s="17">
        <v>0.42207014644161056</v>
      </c>
      <c r="AC1098" s="17">
        <v>0.27622678977729692</v>
      </c>
      <c r="AD1098" s="17">
        <v>0.27273420900353335</v>
      </c>
      <c r="AE1098" s="17">
        <v>48.551557261122056</v>
      </c>
      <c r="AF1098" s="17">
        <v>0.75</v>
      </c>
      <c r="AG1098" s="17">
        <v>-1.0000000000000042</v>
      </c>
      <c r="AH1098" s="17">
        <v>-1.0000000000000042</v>
      </c>
      <c r="AI1098" s="17">
        <v>2.0530952417629901E-2</v>
      </c>
      <c r="AJ1098" s="17">
        <v>7.618817353157345E-2</v>
      </c>
      <c r="AK1098" s="17">
        <v>0.10215719797064766</v>
      </c>
      <c r="AL1098" s="17">
        <v>0.29974392424012442</v>
      </c>
      <c r="AM1098" s="17">
        <v>5.2885158787637589E-2</v>
      </c>
      <c r="AN1098" s="17">
        <v>-0.25740864173933492</v>
      </c>
      <c r="AO1098" s="17">
        <v>1.832914959544178</v>
      </c>
      <c r="AP1098" s="17">
        <v>-4.9364964222827501</v>
      </c>
      <c r="AQ1098" s="17">
        <v>36.834890414742588</v>
      </c>
      <c r="AR1098" s="17">
        <v>0.74621027987575561</v>
      </c>
      <c r="AS1098" s="17">
        <v>1.0139766629754987</v>
      </c>
      <c r="AT1098" s="17">
        <v>-1.0000000000000042</v>
      </c>
      <c r="AU1098" s="17">
        <v>-1.0000000000000042</v>
      </c>
      <c r="AV1098" s="17">
        <v>0.95926102709178596</v>
      </c>
      <c r="AW1098" s="17">
        <v>85.314698127094061</v>
      </c>
      <c r="AX1098" s="17">
        <v>93.344134528604002</v>
      </c>
      <c r="AY1098" s="17">
        <v>0.31868089618747436</v>
      </c>
      <c r="AZ1098" s="17">
        <v>41.008399092981314</v>
      </c>
      <c r="BA1098" s="22">
        <v>1466.7339056800415</v>
      </c>
      <c r="CU1098" t="e">
        <v>#N/A</v>
      </c>
      <c r="CV1098" t="e">
        <v>#N/A</v>
      </c>
    </row>
    <row r="1099" spans="1:100" x14ac:dyDescent="0.25">
      <c r="A1099">
        <v>3024</v>
      </c>
      <c r="B1099" t="s">
        <v>1498</v>
      </c>
      <c r="C1099" s="22">
        <v>3</v>
      </c>
      <c r="D1099" s="17">
        <v>3.790548116126232</v>
      </c>
      <c r="E1099" s="17">
        <v>-7.7273004746738969E-2</v>
      </c>
      <c r="F1099" s="17">
        <v>-0.37138780212953443</v>
      </c>
      <c r="G1099" s="17">
        <v>-0.39062253138058761</v>
      </c>
      <c r="H1099" s="17">
        <v>0.30616757812662287</v>
      </c>
      <c r="I1099" s="17">
        <v>-9.0814744565905388E-3</v>
      </c>
      <c r="J1099" s="17">
        <v>17.825166220201936</v>
      </c>
      <c r="K1099" s="17">
        <v>0.2970861036700323</v>
      </c>
      <c r="L1099" s="17">
        <v>-1.0000000000000011</v>
      </c>
      <c r="M1099" s="17">
        <v>-1.0000000000000011</v>
      </c>
      <c r="N1099" s="17">
        <v>5.9417220734006468</v>
      </c>
      <c r="O1099" s="17">
        <v>21.225091804947581</v>
      </c>
      <c r="P1099" s="17">
        <v>-0.23904383381798985</v>
      </c>
      <c r="Q1099" s="17">
        <v>-2.6437470990389835</v>
      </c>
      <c r="R1099" s="17">
        <v>-0.84207717220682143</v>
      </c>
      <c r="S1099" s="17">
        <v>0.33333333333333381</v>
      </c>
      <c r="T1099" s="17">
        <v>0.33685267357608317</v>
      </c>
      <c r="U1099" s="17">
        <v>0.39623773106070082</v>
      </c>
      <c r="V1099" s="17">
        <v>0.24847280547037554</v>
      </c>
      <c r="W1099" s="17">
        <v>40.712417590818433</v>
      </c>
      <c r="X1099" s="17">
        <v>3.4488876603044401</v>
      </c>
      <c r="Y1099" s="17">
        <v>-1.0000000000000011</v>
      </c>
      <c r="Z1099" s="17">
        <v>-1.0000000000000011</v>
      </c>
      <c r="AA1099" s="17">
        <v>74.081584717213119</v>
      </c>
      <c r="AB1099" s="17">
        <v>0.19019937487469252</v>
      </c>
      <c r="AC1099" s="17">
        <v>0.24824273629882132</v>
      </c>
      <c r="AD1099" s="17">
        <v>0.24578277479851657</v>
      </c>
      <c r="AE1099" s="17">
        <v>34.211244298601528</v>
      </c>
      <c r="AF1099" s="17">
        <v>0.4</v>
      </c>
      <c r="AG1099" s="17">
        <v>-1.0000000000000011</v>
      </c>
      <c r="AH1099" s="17">
        <v>-1.0000000000000011</v>
      </c>
      <c r="AI1099" s="17">
        <v>-2.4330276077893162E-2</v>
      </c>
      <c r="AJ1099" s="17">
        <v>0.24847280547037554</v>
      </c>
      <c r="AK1099" s="17">
        <v>0.11522159396263057</v>
      </c>
      <c r="AL1099" s="17">
        <v>2.8357174006321012E-2</v>
      </c>
      <c r="AM1099" s="17">
        <v>-6.6245966860524252E-2</v>
      </c>
      <c r="AN1099" s="17">
        <v>0.69930207035593095</v>
      </c>
      <c r="AO1099" s="17">
        <v>-1.0800412016999545</v>
      </c>
      <c r="AP1099" s="17">
        <v>17.624337628929883</v>
      </c>
      <c r="AQ1099" s="17">
        <v>58.53758381102039</v>
      </c>
      <c r="AR1099" s="17">
        <v>1.3148965434404929</v>
      </c>
      <c r="AS1099" s="17">
        <v>3.7459737639744746</v>
      </c>
      <c r="AT1099" s="17">
        <v>-1.0000000000000011</v>
      </c>
      <c r="AU1099" s="17">
        <v>-1.0000000000000011</v>
      </c>
      <c r="AV1099" s="17">
        <v>-1.2326997035874099</v>
      </c>
      <c r="AW1099" s="17">
        <v>112.93101415109057</v>
      </c>
      <c r="AX1099" s="17">
        <v>137.29168917657034</v>
      </c>
      <c r="AY1099" s="17">
        <v>0.20015881012577397</v>
      </c>
      <c r="AZ1099" s="17">
        <v>26.771278674806997</v>
      </c>
      <c r="BA1099" s="22">
        <v>1564.9220709496362</v>
      </c>
      <c r="CU1099" t="e">
        <v>#N/A</v>
      </c>
      <c r="CV1099" t="e">
        <v>#N/A</v>
      </c>
    </row>
    <row r="1100" spans="1:100" x14ac:dyDescent="0.25">
      <c r="A1100">
        <v>3026</v>
      </c>
      <c r="B1100" t="s">
        <v>1499</v>
      </c>
      <c r="C1100" s="22">
        <v>3</v>
      </c>
      <c r="D1100" s="17">
        <v>5.6465808771149417</v>
      </c>
      <c r="E1100" s="17">
        <v>-1.8324460059946958E-3</v>
      </c>
      <c r="F1100" s="17">
        <v>-0.16272334924013201</v>
      </c>
      <c r="G1100" s="17">
        <v>-0.16272334924013201</v>
      </c>
      <c r="H1100" s="17">
        <v>-3.0363900312933421E-2</v>
      </c>
      <c r="I1100" s="17">
        <v>0</v>
      </c>
      <c r="J1100" s="17">
        <v>-1.8218340187760016</v>
      </c>
      <c r="K1100" s="17">
        <v>-3.0363900312933421E-2</v>
      </c>
      <c r="L1100" s="17">
        <v>-0.99999999999999645</v>
      </c>
      <c r="M1100" s="17">
        <v>-0.99999999999999645</v>
      </c>
      <c r="N1100" s="17">
        <v>-0.60727800625866657</v>
      </c>
      <c r="O1100" s="17">
        <v>3.6620235090988054</v>
      </c>
      <c r="P1100" s="17">
        <v>-1.3918200540650352</v>
      </c>
      <c r="Q1100" s="17">
        <v>-0.42127154994770422</v>
      </c>
      <c r="R1100" s="17">
        <v>-0.16137715704776778</v>
      </c>
      <c r="S1100" s="17">
        <v>0.33333333333333204</v>
      </c>
      <c r="T1100" s="17">
        <v>0.39155086434130976</v>
      </c>
      <c r="U1100" s="17">
        <v>-6.0311948219433073E-2</v>
      </c>
      <c r="V1100" s="17">
        <v>0.11397124132275745</v>
      </c>
      <c r="W1100" s="17">
        <v>32.356295643635974</v>
      </c>
      <c r="X1100" s="17">
        <v>1.2305914992475295</v>
      </c>
      <c r="Y1100" s="17">
        <v>-0.99999999999999645</v>
      </c>
      <c r="Z1100" s="17">
        <v>-0.99999999999999645</v>
      </c>
      <c r="AA1100" s="17">
        <v>66.728337845552517</v>
      </c>
      <c r="AB1100" s="17">
        <v>0.67321026971606224</v>
      </c>
      <c r="AC1100" s="17">
        <v>9.0940886587297307E-2</v>
      </c>
      <c r="AD1100" s="17">
        <v>-7.3482769124072589E-2</v>
      </c>
      <c r="AE1100" s="17">
        <v>34.53341935896438</v>
      </c>
      <c r="AF1100" s="17">
        <v>0.4</v>
      </c>
      <c r="AG1100" s="17">
        <v>-0.99999999999999645</v>
      </c>
      <c r="AH1100" s="17">
        <v>-0.99999999999999645</v>
      </c>
      <c r="AI1100" s="17">
        <v>-3.5454123222008235E-4</v>
      </c>
      <c r="AJ1100" s="17">
        <v>0.11397124132275745</v>
      </c>
      <c r="AK1100" s="17">
        <v>-0.23288448747187795</v>
      </c>
      <c r="AL1100" s="17">
        <v>-0.17719868384275661</v>
      </c>
      <c r="AM1100" s="17">
        <v>0.20147365790551994</v>
      </c>
      <c r="AN1100" s="17">
        <v>8.0413929791957259E-2</v>
      </c>
      <c r="AO1100" s="17">
        <v>3.872419010278608</v>
      </c>
      <c r="AP1100" s="17">
        <v>1.1243548255851481</v>
      </c>
      <c r="AQ1100" s="17">
        <v>30.534461624859969</v>
      </c>
      <c r="AR1100" s="17">
        <v>0.77854349077796592</v>
      </c>
      <c r="AS1100" s="17">
        <v>1.2002275989345959</v>
      </c>
      <c r="AT1100" s="17">
        <v>-0.99999999999999645</v>
      </c>
      <c r="AU1100" s="17">
        <v>-0.99999999999999645</v>
      </c>
      <c r="AV1100" s="17">
        <v>-0.32410050628790033</v>
      </c>
      <c r="AW1100" s="17">
        <v>71.514716180236519</v>
      </c>
      <c r="AX1100" s="17">
        <v>82.904749487867846</v>
      </c>
      <c r="AY1100" s="17">
        <v>0.27759690758306532</v>
      </c>
      <c r="AZ1100" s="17">
        <v>-14.741533813686237</v>
      </c>
      <c r="BA1100" s="22">
        <v>1461.834166429891</v>
      </c>
      <c r="CU1100" t="e">
        <v>#N/A</v>
      </c>
      <c r="CV1100" t="e">
        <v>#N/A</v>
      </c>
    </row>
    <row r="1101" spans="1:100" x14ac:dyDescent="0.25">
      <c r="A1101">
        <v>3028</v>
      </c>
      <c r="B1101" t="s">
        <v>1500</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1501</v>
      </c>
      <c r="C1102" s="22">
        <v>3</v>
      </c>
      <c r="D1102" s="17">
        <v>3.6648559956306297</v>
      </c>
      <c r="E1102" s="17">
        <v>6.9432672146581761E-2</v>
      </c>
      <c r="F1102" s="17">
        <v>-0.40528256460583079</v>
      </c>
      <c r="G1102" s="17">
        <v>-0.3856239416878402</v>
      </c>
      <c r="H1102" s="17">
        <v>0.2392433411825689</v>
      </c>
      <c r="I1102" s="17">
        <v>0</v>
      </c>
      <c r="J1102" s="17">
        <v>14.354600470954136</v>
      </c>
      <c r="K1102" s="17">
        <v>0.2392433411825689</v>
      </c>
      <c r="L1102" s="17">
        <v>-1.0000000000000004</v>
      </c>
      <c r="M1102" s="17">
        <v>-1.0000000000000004</v>
      </c>
      <c r="N1102" s="17">
        <v>4.7848668236513783</v>
      </c>
      <c r="O1102" s="17">
        <v>17.633832524896928</v>
      </c>
      <c r="P1102" s="17">
        <v>0.17725832489869434</v>
      </c>
      <c r="Q1102" s="17">
        <v>0.63985832044149493</v>
      </c>
      <c r="R1102" s="17">
        <v>0.10083428526765027</v>
      </c>
      <c r="S1102" s="17">
        <v>0.33333333333333331</v>
      </c>
      <c r="T1102" s="17">
        <v>0.24124583455451259</v>
      </c>
      <c r="U1102" s="17">
        <v>-8.4165684955749553E-2</v>
      </c>
      <c r="V1102" s="17">
        <v>0</v>
      </c>
      <c r="W1102" s="17">
        <v>10.046805669981104</v>
      </c>
      <c r="X1102" s="17">
        <v>-0.10445362338314215</v>
      </c>
      <c r="Y1102" s="17">
        <v>-1.0000000000000004</v>
      </c>
      <c r="Z1102" s="17">
        <v>-1.0000000000000004</v>
      </c>
      <c r="AA1102" s="17">
        <v>13.692092936928727</v>
      </c>
      <c r="AB1102" s="17">
        <v>1.5044719908615979E-2</v>
      </c>
      <c r="AC1102" s="17">
        <v>0.11363969638878674</v>
      </c>
      <c r="AD1102" s="17">
        <v>-5.7795356663803268E-2</v>
      </c>
      <c r="AE1102" s="17">
        <v>3.5444529816799761</v>
      </c>
      <c r="AF1102" s="17">
        <v>0.4</v>
      </c>
      <c r="AG1102" s="17">
        <v>-1.0000000000000004</v>
      </c>
      <c r="AH1102" s="17">
        <v>-1.0000000000000004</v>
      </c>
      <c r="AI1102" s="17">
        <v>0</v>
      </c>
      <c r="AJ1102" s="17">
        <v>0</v>
      </c>
      <c r="AK1102" s="17">
        <v>0.17562486072288913</v>
      </c>
      <c r="AL1102" s="17">
        <v>0.32971666899747321</v>
      </c>
      <c r="AM1102" s="17">
        <v>4.0719031134509545E-2</v>
      </c>
      <c r="AN1102" s="17">
        <v>-0.11460865962082054</v>
      </c>
      <c r="AO1102" s="17">
        <v>1.8961000819771836</v>
      </c>
      <c r="AP1102" s="17">
        <v>-1.2166331455331467</v>
      </c>
      <c r="AQ1102" s="17">
        <v>24.401406140935233</v>
      </c>
      <c r="AR1102" s="17">
        <v>0.49041348293209619</v>
      </c>
      <c r="AS1102" s="17">
        <v>0.134789717799427</v>
      </c>
      <c r="AT1102" s="17">
        <v>-1.0000000000000004</v>
      </c>
      <c r="AU1102" s="17">
        <v>-1.0000000000000004</v>
      </c>
      <c r="AV1102" s="17">
        <v>-0.28478965642018994</v>
      </c>
      <c r="AW1102" s="17">
        <v>30.109292316292528</v>
      </c>
      <c r="AX1102" s="17">
        <v>30.109292316292528</v>
      </c>
      <c r="AY1102" s="17">
        <v>-0.1391548363846509</v>
      </c>
      <c r="AZ1102" s="17">
        <v>-50.075913639712148</v>
      </c>
      <c r="BA1102" s="22">
        <v>1364.1424841461005</v>
      </c>
      <c r="CU1102" t="e">
        <v>#N/A</v>
      </c>
      <c r="CV1102" t="e">
        <v>#N/A</v>
      </c>
    </row>
    <row r="1103" spans="1:100" x14ac:dyDescent="0.25">
      <c r="A1103">
        <v>3034</v>
      </c>
      <c r="B1103" t="s">
        <v>1502</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1424.3880138584141</v>
      </c>
      <c r="CU1103" t="e">
        <v>#N/A</v>
      </c>
      <c r="CV1103" t="e">
        <v>#N/A</v>
      </c>
    </row>
    <row r="1104" spans="1:100" x14ac:dyDescent="0.25">
      <c r="A1104">
        <v>3035</v>
      </c>
      <c r="B1104" t="s">
        <v>1503</v>
      </c>
      <c r="C1104" s="22">
        <v>3</v>
      </c>
      <c r="D1104" s="17">
        <v>5.4052123545428197</v>
      </c>
      <c r="E1104" s="17">
        <v>7.3007300200927938E-2</v>
      </c>
      <c r="F1104" s="17">
        <v>-0.82481988912381399</v>
      </c>
      <c r="G1104" s="17">
        <v>-0.79934351482260102</v>
      </c>
      <c r="H1104" s="17">
        <v>1.9893578424633976E-2</v>
      </c>
      <c r="I1104" s="17">
        <v>-2.1943375203934815E-2</v>
      </c>
      <c r="J1104" s="17">
        <v>-0.12298780675804843</v>
      </c>
      <c r="K1104" s="17">
        <v>-2.0497967793007988E-3</v>
      </c>
      <c r="L1104" s="17">
        <v>-0.99999999999999734</v>
      </c>
      <c r="M1104" s="17">
        <v>-0.99999999999999734</v>
      </c>
      <c r="N1104" s="17">
        <v>-4.0995935586015553E-2</v>
      </c>
      <c r="O1104" s="17">
        <v>4.4828810329621707</v>
      </c>
      <c r="P1104" s="17">
        <v>-0.12680860611542935</v>
      </c>
      <c r="Q1104" s="17">
        <v>0.71330134717095861</v>
      </c>
      <c r="R1104" s="17">
        <v>0.17338823586146546</v>
      </c>
      <c r="S1104" s="17">
        <v>0.33333333333333237</v>
      </c>
      <c r="T1104" s="17">
        <v>0.32121858661738267</v>
      </c>
      <c r="U1104" s="17">
        <v>0.29378269301997562</v>
      </c>
      <c r="V1104" s="17">
        <v>-8.0537205435985471E-2</v>
      </c>
      <c r="W1104" s="17">
        <v>34.793888172560258</v>
      </c>
      <c r="X1104" s="17">
        <v>1.3485092561940051</v>
      </c>
      <c r="Y1104" s="17">
        <v>-0.99999999999999734</v>
      </c>
      <c r="Z1104" s="17">
        <v>-0.99999999999999734</v>
      </c>
      <c r="AA1104" s="17">
        <v>48.401115336467072</v>
      </c>
      <c r="AB1104" s="17">
        <v>0.1859883739432501</v>
      </c>
      <c r="AC1104" s="17">
        <v>0.18583894903539108</v>
      </c>
      <c r="AD1104" s="17">
        <v>-0.10315054441773369</v>
      </c>
      <c r="AE1104" s="17">
        <v>13.433838928045381</v>
      </c>
      <c r="AF1104" s="17">
        <v>0.4</v>
      </c>
      <c r="AG1104" s="17">
        <v>-0.99999999999999734</v>
      </c>
      <c r="AH1104" s="17">
        <v>-0.99999999999999734</v>
      </c>
      <c r="AI1104" s="17">
        <v>-4.1007155209406556E-3</v>
      </c>
      <c r="AJ1104" s="17">
        <v>-8.0537205435985471E-2</v>
      </c>
      <c r="AK1104" s="17">
        <v>-0.15666690420297527</v>
      </c>
      <c r="AL1104" s="17">
        <v>-5.0745525932925646E-2</v>
      </c>
      <c r="AM1104" s="17">
        <v>0.10260110408762839</v>
      </c>
      <c r="AN1104" s="17">
        <v>-0.37056215033252177</v>
      </c>
      <c r="AO1104" s="17">
        <v>1.7816930811758322</v>
      </c>
      <c r="AP1104" s="17">
        <v>-9.5177813879776725</v>
      </c>
      <c r="AQ1104" s="17">
        <v>34.670900365802211</v>
      </c>
      <c r="AR1104" s="17">
        <v>0.86779740753470569</v>
      </c>
      <c r="AS1104" s="17">
        <v>1.3464594594147044</v>
      </c>
      <c r="AT1104" s="17">
        <v>-0.99999999999999734</v>
      </c>
      <c r="AU1104" s="17">
        <v>-0.99999999999999734</v>
      </c>
      <c r="AV1104" s="17">
        <v>-0.62595527896114111</v>
      </c>
      <c r="AW1104" s="17">
        <v>43.366214981451598</v>
      </c>
      <c r="AX1104" s="17">
        <v>35.23048012743422</v>
      </c>
      <c r="AY1104" s="17">
        <v>-0.11184516856513108</v>
      </c>
      <c r="AZ1104" s="17">
        <v>-62.965138033639697</v>
      </c>
      <c r="BA1104" s="22">
        <v>1445.1946202587662</v>
      </c>
      <c r="CU1104" t="e">
        <v>#N/A</v>
      </c>
      <c r="CV1104" t="e">
        <v>#N/A</v>
      </c>
    </row>
    <row r="1105" spans="1:100" x14ac:dyDescent="0.25">
      <c r="A1105">
        <v>3036</v>
      </c>
      <c r="B1105" t="s">
        <v>1504</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1505</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1506</v>
      </c>
      <c r="C1107" s="22">
        <v>3</v>
      </c>
      <c r="D1107" s="17">
        <v>4.7261945340469254</v>
      </c>
      <c r="E1107" s="17">
        <v>1.5197678422855783E-2</v>
      </c>
      <c r="F1107" s="17">
        <v>0.54756401324536053</v>
      </c>
      <c r="G1107" s="17">
        <v>0.54756401324536053</v>
      </c>
      <c r="H1107" s="17">
        <v>0.14341692200885814</v>
      </c>
      <c r="I1107" s="17">
        <v>0</v>
      </c>
      <c r="J1107" s="17">
        <v>8.605015320531491</v>
      </c>
      <c r="K1107" s="17">
        <v>0.14341692200885814</v>
      </c>
      <c r="L1107" s="17">
        <v>-1.0000000000000009</v>
      </c>
      <c r="M1107" s="17">
        <v>-1.0000000000000009</v>
      </c>
      <c r="N1107" s="17">
        <v>2.8683384401771637</v>
      </c>
      <c r="O1107" s="17">
        <v>13.878773867823771</v>
      </c>
      <c r="P1107" s="17">
        <v>1.1823617870843779</v>
      </c>
      <c r="Q1107" s="17">
        <v>2.3354330119030338</v>
      </c>
      <c r="R1107" s="17">
        <v>0.83501723107499426</v>
      </c>
      <c r="S1107" s="17">
        <v>0.33333333333333398</v>
      </c>
      <c r="T1107" s="17">
        <v>0.39624568308377711</v>
      </c>
      <c r="U1107" s="17">
        <v>-1.7983964568586763E-2</v>
      </c>
      <c r="V1107" s="17">
        <v>-7.1930072301365066E-3</v>
      </c>
      <c r="W1107" s="17">
        <v>22.439404904381171</v>
      </c>
      <c r="X1107" s="17">
        <v>0.50163373777893838</v>
      </c>
      <c r="Y1107" s="17">
        <v>-1.0000000000000009</v>
      </c>
      <c r="Z1107" s="17">
        <v>-1.0000000000000009</v>
      </c>
      <c r="AA1107" s="17">
        <v>48.370097481271429</v>
      </c>
      <c r="AB1107" s="17">
        <v>0.16622216959135136</v>
      </c>
      <c r="AC1107" s="17">
        <v>0.28165702762555939</v>
      </c>
      <c r="AD1107" s="17">
        <v>5.4034309699394469E-2</v>
      </c>
      <c r="AE1107" s="17">
        <v>25.095675345815255</v>
      </c>
      <c r="AF1107" s="17">
        <v>0.375</v>
      </c>
      <c r="AG1107" s="17">
        <v>-1.0000000000000009</v>
      </c>
      <c r="AH1107" s="17">
        <v>-1.0000000000000009</v>
      </c>
      <c r="AI1107" s="17">
        <v>1.186869192418389E-2</v>
      </c>
      <c r="AJ1107" s="17">
        <v>-7.1930072301365066E-3</v>
      </c>
      <c r="AK1107" s="17">
        <v>0.10455243534529873</v>
      </c>
      <c r="AL1107" s="17">
        <v>8.3384253527737137E-2</v>
      </c>
      <c r="AM1107" s="17">
        <v>-0.13261442739955698</v>
      </c>
      <c r="AN1107" s="17">
        <v>-8.9208781659051245E-2</v>
      </c>
      <c r="AO1107" s="17">
        <v>-2.7925985082624312</v>
      </c>
      <c r="AP1107" s="17">
        <v>-1.813298273837596</v>
      </c>
      <c r="AQ1107" s="17">
        <v>31.04442022491266</v>
      </c>
      <c r="AR1107" s="17">
        <v>0.70440204461838718</v>
      </c>
      <c r="AS1107" s="17">
        <v>0.64505065978779619</v>
      </c>
      <c r="AT1107" s="17">
        <v>-1.0000000000000009</v>
      </c>
      <c r="AU1107" s="17">
        <v>-1.0000000000000009</v>
      </c>
      <c r="AV1107" s="17">
        <v>1.3825812443203547</v>
      </c>
      <c r="AW1107" s="17">
        <v>60.435573075257608</v>
      </c>
      <c r="AX1107" s="17">
        <v>59.953646190727625</v>
      </c>
      <c r="AY1107" s="17">
        <v>7.8547003388516334E-2</v>
      </c>
      <c r="AZ1107" s="17">
        <v>0.3444707302173835</v>
      </c>
      <c r="BA1107" s="22">
        <v>1469.9202763485612</v>
      </c>
      <c r="CU1107" t="e">
        <v>#N/A</v>
      </c>
      <c r="CV1107" t="e">
        <v>#N/A</v>
      </c>
    </row>
    <row r="1108" spans="1:100" x14ac:dyDescent="0.25">
      <c r="A1108">
        <v>3039</v>
      </c>
      <c r="B1108" t="s">
        <v>1507</v>
      </c>
      <c r="C1108" s="22">
        <v>3</v>
      </c>
      <c r="D1108" s="17">
        <v>5.9759300593027227</v>
      </c>
      <c r="E1108" s="17">
        <v>-0.20895046078536877</v>
      </c>
      <c r="F1108" s="17">
        <v>3.3230485506239367</v>
      </c>
      <c r="G1108" s="17">
        <v>3.2453336682655518</v>
      </c>
      <c r="H1108" s="17">
        <v>0.31974955274245431</v>
      </c>
      <c r="I1108" s="17">
        <v>-9.1008154327493086E-3</v>
      </c>
      <c r="J1108" s="17">
        <v>18.63892423858228</v>
      </c>
      <c r="K1108" s="17">
        <v>0.31064873730970488</v>
      </c>
      <c r="L1108" s="17">
        <v>-1.0000000000000004</v>
      </c>
      <c r="M1108" s="17">
        <v>-1.0000000000000004</v>
      </c>
      <c r="N1108" s="17">
        <v>6.2129747461940985</v>
      </c>
      <c r="O1108" s="17">
        <v>27.860187966150573</v>
      </c>
      <c r="P1108" s="17">
        <v>-2.6879254132151652E-2</v>
      </c>
      <c r="Q1108" s="17">
        <v>1.3544290736235975E-3</v>
      </c>
      <c r="R1108" s="17">
        <v>-8.2717702683819769E-2</v>
      </c>
      <c r="S1108" s="17">
        <v>0.33333333333333331</v>
      </c>
      <c r="T1108" s="17">
        <v>0.35913335762791737</v>
      </c>
      <c r="U1108" s="17">
        <v>0.43612249243361972</v>
      </c>
      <c r="V1108" s="17">
        <v>-4.073771597597059E-4</v>
      </c>
      <c r="W1108" s="17">
        <v>32.701322757016257</v>
      </c>
      <c r="X1108" s="17">
        <v>2.1496636847220509</v>
      </c>
      <c r="Y1108" s="17">
        <v>-1.0000000000000004</v>
      </c>
      <c r="Z1108" s="17">
        <v>-1.0000000000000004</v>
      </c>
      <c r="AA1108" s="17">
        <v>86.437031225599853</v>
      </c>
      <c r="AB1108" s="17">
        <v>0.18680790332073186</v>
      </c>
      <c r="AC1108" s="17">
        <v>0.35782763205988249</v>
      </c>
      <c r="AD1108" s="17">
        <v>0.53173298804473412</v>
      </c>
      <c r="AE1108" s="17">
        <v>53.818426171267461</v>
      </c>
      <c r="AF1108" s="17">
        <v>0.90909090909090906</v>
      </c>
      <c r="AG1108" s="17">
        <v>-1.0000000000000004</v>
      </c>
      <c r="AH1108" s="17">
        <v>-1.0000000000000004</v>
      </c>
      <c r="AI1108" s="17">
        <v>4.3990686112173029E-2</v>
      </c>
      <c r="AJ1108" s="17">
        <v>-4.073771597597059E-4</v>
      </c>
      <c r="AK1108" s="17">
        <v>4.6780286822664233E-2</v>
      </c>
      <c r="AL1108" s="17">
        <v>-0.12790040938717639</v>
      </c>
      <c r="AM1108" s="17">
        <v>-0.30438867353407173</v>
      </c>
      <c r="AN1108" s="17">
        <v>-0.1265116102356105</v>
      </c>
      <c r="AO1108" s="17">
        <v>-7.3758154042384678</v>
      </c>
      <c r="AP1108" s="17">
        <v>-3.8022923028261433</v>
      </c>
      <c r="AQ1108" s="17">
        <v>51.340246995598505</v>
      </c>
      <c r="AR1108" s="17">
        <v>1.1281818062351108</v>
      </c>
      <c r="AS1108" s="17">
        <v>2.4603124220317549</v>
      </c>
      <c r="AT1108" s="17">
        <v>-1.0000000000000004</v>
      </c>
      <c r="AU1108" s="17">
        <v>-1.0000000000000004</v>
      </c>
      <c r="AV1108" s="17">
        <v>3.1626159655817325</v>
      </c>
      <c r="AW1108" s="17">
        <v>110.49492688892423</v>
      </c>
      <c r="AX1108" s="17">
        <v>111.33400289519182</v>
      </c>
      <c r="AY1108" s="17">
        <v>0.12784237028740406</v>
      </c>
      <c r="AZ1108" s="17">
        <v>-6.4092202466800883</v>
      </c>
      <c r="BA1108" s="22">
        <v>1549.1373459488648</v>
      </c>
      <c r="CU1108" t="e">
        <v>#N/A</v>
      </c>
      <c r="CV1108" t="e">
        <v>#N/A</v>
      </c>
    </row>
    <row r="1109" spans="1:100" x14ac:dyDescent="0.25">
      <c r="A1109">
        <v>3042</v>
      </c>
      <c r="B1109" t="s">
        <v>1508</v>
      </c>
      <c r="C1109" s="22">
        <v>3</v>
      </c>
      <c r="D1109" s="17">
        <v>6.4238674534626421</v>
      </c>
      <c r="E1109" s="17">
        <v>0</v>
      </c>
      <c r="F1109" s="17">
        <v>3.2077895144161421</v>
      </c>
      <c r="G1109" s="17">
        <v>3.2077895144161421</v>
      </c>
      <c r="H1109" s="17">
        <v>-0.17629379299278036</v>
      </c>
      <c r="I1109" s="17">
        <v>0</v>
      </c>
      <c r="J1109" s="17">
        <v>-10.577627579566812</v>
      </c>
      <c r="K1109" s="17">
        <v>-0.17629379299278036</v>
      </c>
      <c r="L1109" s="17">
        <v>-1.0000000000000002</v>
      </c>
      <c r="M1109" s="17">
        <v>-1.0000000000000002</v>
      </c>
      <c r="N1109" s="17">
        <v>-3.5258758598556095</v>
      </c>
      <c r="O1109" s="17">
        <v>-0.94597061168803842</v>
      </c>
      <c r="P1109" s="17">
        <v>-0.20053650235971965</v>
      </c>
      <c r="Q1109" s="17">
        <v>3.4706272953035344</v>
      </c>
      <c r="R1109" s="17">
        <v>0.90260150095847513</v>
      </c>
      <c r="S1109" s="17">
        <v>0.34513905028632319</v>
      </c>
      <c r="T1109" s="17">
        <v>0.43392311081372181</v>
      </c>
      <c r="U1109" s="17">
        <v>0.37954373151016652</v>
      </c>
      <c r="V1109" s="17">
        <v>0.10158896494160476</v>
      </c>
      <c r="W1109" s="17">
        <v>57.459546021783865</v>
      </c>
      <c r="X1109" s="17">
        <v>3.18365444726351</v>
      </c>
      <c r="Y1109" s="17">
        <v>-1.0000000000000002</v>
      </c>
      <c r="Z1109" s="17">
        <v>-1.0000000000000002</v>
      </c>
      <c r="AA1109" s="17">
        <v>111.06971811557381</v>
      </c>
      <c r="AB1109" s="17">
        <v>0.43935667602238337</v>
      </c>
      <c r="AC1109" s="17">
        <v>0.31630890592784511</v>
      </c>
      <c r="AD1109" s="17">
        <v>0.2984858299063991</v>
      </c>
      <c r="AE1109" s="17">
        <v>52.707570592831388</v>
      </c>
      <c r="AF1109" s="17">
        <v>0.81818181818181823</v>
      </c>
      <c r="AG1109" s="17">
        <v>-1.0000000000000002</v>
      </c>
      <c r="AH1109" s="17">
        <v>-1.0000000000000002</v>
      </c>
      <c r="AI1109" s="17">
        <v>0</v>
      </c>
      <c r="AJ1109" s="17">
        <v>0.10158896494160476</v>
      </c>
      <c r="AK1109" s="17">
        <v>1.0277193001195643E-2</v>
      </c>
      <c r="AL1109" s="17">
        <v>-0.129019513650419</v>
      </c>
      <c r="AM1109" s="17">
        <v>-0.11980534445890573</v>
      </c>
      <c r="AN1109" s="17">
        <v>-4.1954335564330689E-2</v>
      </c>
      <c r="AO1109" s="17">
        <v>-2.943747646466667</v>
      </c>
      <c r="AP1109" s="17">
        <v>-1.6939559573603622</v>
      </c>
      <c r="AQ1109" s="17">
        <v>46.881918442217064</v>
      </c>
      <c r="AR1109" s="17">
        <v>1.2601948575518167</v>
      </c>
      <c r="AS1109" s="17">
        <v>3.0073606542707294</v>
      </c>
      <c r="AT1109" s="17">
        <v>-1.0000000000000002</v>
      </c>
      <c r="AU1109" s="17">
        <v>-1.0000000000000002</v>
      </c>
      <c r="AV1109" s="17">
        <v>4.1103910153746179</v>
      </c>
      <c r="AW1109" s="17">
        <v>108.42979154652538</v>
      </c>
      <c r="AX1109" s="17">
        <v>118.58868804068582</v>
      </c>
      <c r="AY1109" s="17">
        <v>0.43732278339597186</v>
      </c>
      <c r="AZ1109" s="17">
        <v>78.883836891530635</v>
      </c>
      <c r="BA1109" s="22">
        <v>1605.9219771944499</v>
      </c>
      <c r="CU1109" t="e">
        <v>#N/A</v>
      </c>
      <c r="CV1109" t="e">
        <v>#N/A</v>
      </c>
    </row>
    <row r="1110" spans="1:100" x14ac:dyDescent="0.25">
      <c r="A1110">
        <v>3043</v>
      </c>
      <c r="B1110" t="s">
        <v>852</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1509</v>
      </c>
      <c r="C1111" s="22">
        <v>3</v>
      </c>
      <c r="D1111" s="17">
        <v>3.7023673978282998</v>
      </c>
      <c r="E1111" s="17">
        <v>2.3823442011985094E-2</v>
      </c>
      <c r="F1111" s="17">
        <v>-3.757008384794068E-2</v>
      </c>
      <c r="G1111" s="17">
        <v>-3.0608486735905844E-2</v>
      </c>
      <c r="H1111" s="17">
        <v>0.37812480245717112</v>
      </c>
      <c r="I1111" s="17">
        <v>0</v>
      </c>
      <c r="J1111" s="17">
        <v>22.687488147430265</v>
      </c>
      <c r="K1111" s="17">
        <v>0.37812480245717112</v>
      </c>
      <c r="L1111" s="17">
        <v>-0.99999999999999845</v>
      </c>
      <c r="M1111" s="17">
        <v>-0.99999999999999845</v>
      </c>
      <c r="N1111" s="17">
        <v>7.562496049143423</v>
      </c>
      <c r="O1111" s="17">
        <v>26.359247058522691</v>
      </c>
      <c r="P1111" s="17">
        <v>1.1157875335770218</v>
      </c>
      <c r="Q1111" s="17">
        <v>-0.38906554248232161</v>
      </c>
      <c r="R1111" s="17">
        <v>-0.1125690794099402</v>
      </c>
      <c r="S1111" s="17">
        <v>0.33168956994065241</v>
      </c>
      <c r="T1111" s="17">
        <v>0.40287646804844823</v>
      </c>
      <c r="U1111" s="17">
        <v>0.4276455944234997</v>
      </c>
      <c r="V1111" s="17">
        <v>-3.683067052556715E-3</v>
      </c>
      <c r="W1111" s="17">
        <v>31.216150516114887</v>
      </c>
      <c r="X1111" s="17">
        <v>2.0979199197079077</v>
      </c>
      <c r="Y1111" s="17">
        <v>-0.99999999999999845</v>
      </c>
      <c r="Z1111" s="17">
        <v>-0.99999999999999845</v>
      </c>
      <c r="AA1111" s="17">
        <v>38.470671644400717</v>
      </c>
      <c r="AB1111" s="17">
        <v>-2.9090322400789369E-2</v>
      </c>
      <c r="AC1111" s="17">
        <v>0.27787594360388707</v>
      </c>
      <c r="AD1111" s="17">
        <v>-0.10144381704918218</v>
      </c>
      <c r="AE1111" s="17">
        <v>7.3670902076957496</v>
      </c>
      <c r="AF1111" s="17">
        <v>0.4</v>
      </c>
      <c r="AG1111" s="17">
        <v>-0.99999999999999845</v>
      </c>
      <c r="AH1111" s="17">
        <v>-0.99999999999999845</v>
      </c>
      <c r="AI1111" s="17">
        <v>0</v>
      </c>
      <c r="AJ1111" s="17">
        <v>-3.683067052556715E-3</v>
      </c>
      <c r="AK1111" s="17">
        <v>1.2648112491183694E-2</v>
      </c>
      <c r="AL1111" s="17">
        <v>0.25531788941579808</v>
      </c>
      <c r="AM1111" s="17">
        <v>0.70484161615483887</v>
      </c>
      <c r="AN1111" s="17">
        <v>-0.37294886891509293</v>
      </c>
      <c r="AO1111" s="17">
        <v>17.684280966326902</v>
      </c>
      <c r="AP1111" s="17">
        <v>-8.0471322757983312</v>
      </c>
      <c r="AQ1111" s="17">
        <v>53.903638663545202</v>
      </c>
      <c r="AR1111" s="17">
        <v>1.1585285653600437</v>
      </c>
      <c r="AS1111" s="17">
        <v>2.476044722165077</v>
      </c>
      <c r="AT1111" s="17">
        <v>-0.99999999999999845</v>
      </c>
      <c r="AU1111" s="17">
        <v>-0.99999999999999845</v>
      </c>
      <c r="AV1111" s="17">
        <v>-0.14317756614584604</v>
      </c>
      <c r="AW1111" s="17">
        <v>56.782786427125068</v>
      </c>
      <c r="AX1111" s="17">
        <v>56.414479721869391</v>
      </c>
      <c r="AY1111" s="17">
        <v>6.1087030408901958E-3</v>
      </c>
      <c r="AZ1111" s="17">
        <v>-58.245779205933992</v>
      </c>
      <c r="BA1111" s="22">
        <v>1376.4305622122611</v>
      </c>
      <c r="CU1111" t="e">
        <v>#N/A</v>
      </c>
      <c r="CV1111" t="e">
        <v>#N/A</v>
      </c>
    </row>
    <row r="1112" spans="1:100" x14ac:dyDescent="0.25">
      <c r="A1112">
        <v>3045</v>
      </c>
      <c r="B1112" t="s">
        <v>1510</v>
      </c>
      <c r="C1112" s="22">
        <v>3</v>
      </c>
      <c r="D1112" s="17">
        <v>3.3370989851562229</v>
      </c>
      <c r="E1112" s="17">
        <v>7.0635976754682851E-3</v>
      </c>
      <c r="F1112" s="17">
        <v>1.0416369852996774</v>
      </c>
      <c r="G1112" s="17">
        <v>1.0453662212772046</v>
      </c>
      <c r="H1112" s="17">
        <v>0.36223356148242714</v>
      </c>
      <c r="I1112" s="17">
        <v>0</v>
      </c>
      <c r="J1112" s="17">
        <v>21.734013688945627</v>
      </c>
      <c r="K1112" s="17">
        <v>0.36223356148242714</v>
      </c>
      <c r="L1112" s="17">
        <v>-1.0000000000000002</v>
      </c>
      <c r="M1112" s="17">
        <v>-1.0000000000000002</v>
      </c>
      <c r="N1112" s="17">
        <v>7.2446712296485423</v>
      </c>
      <c r="O1112" s="17">
        <v>26.116478895379061</v>
      </c>
      <c r="P1112" s="17">
        <v>6.8209349368319072E-2</v>
      </c>
      <c r="Q1112" s="17">
        <v>-3.1055691247151671</v>
      </c>
      <c r="R1112" s="17">
        <v>-1.021205602819329</v>
      </c>
      <c r="S1112" s="17">
        <v>0.33333333333333359</v>
      </c>
      <c r="T1112" s="17">
        <v>0.34594385912239056</v>
      </c>
      <c r="U1112" s="17">
        <v>0.18104149146308407</v>
      </c>
      <c r="V1112" s="17">
        <v>8.6155410749444612E-4</v>
      </c>
      <c r="W1112" s="17">
        <v>19.95786706175501</v>
      </c>
      <c r="X1112" s="17">
        <v>1.0589894472596564</v>
      </c>
      <c r="Y1112" s="17">
        <v>-1.0000000000000002</v>
      </c>
      <c r="Z1112" s="17">
        <v>-1.0000000000000002</v>
      </c>
      <c r="AA1112" s="17">
        <v>43.400490579704915</v>
      </c>
      <c r="AB1112" s="17">
        <v>5.7263639717471032E-2</v>
      </c>
      <c r="AC1112" s="17">
        <v>0.16512670523250578</v>
      </c>
      <c r="AD1112" s="17">
        <v>0.26688623746540752</v>
      </c>
      <c r="AE1112" s="17">
        <v>24.463829120769212</v>
      </c>
      <c r="AF1112" s="17">
        <v>0.8</v>
      </c>
      <c r="AG1112" s="17">
        <v>-1.0000000000000002</v>
      </c>
      <c r="AH1112" s="17">
        <v>-1.0000000000000002</v>
      </c>
      <c r="AI1112" s="17">
        <v>5.6292348001572776E-2</v>
      </c>
      <c r="AJ1112" s="17">
        <v>8.6155410749444612E-4</v>
      </c>
      <c r="AK1112" s="17">
        <v>0.13148656884605892</v>
      </c>
      <c r="AL1112" s="17">
        <v>7.5695249549643587E-3</v>
      </c>
      <c r="AM1112" s="17">
        <v>-0.17116680214507668</v>
      </c>
      <c r="AN1112" s="17">
        <v>-0.20747760836607887</v>
      </c>
      <c r="AO1112" s="17">
        <v>-3.6217372093966227</v>
      </c>
      <c r="AP1112" s="17">
        <v>-5.1490925843771516</v>
      </c>
      <c r="AQ1112" s="17">
        <v>41.691880750700626</v>
      </c>
      <c r="AR1112" s="17">
        <v>0.86118023802630173</v>
      </c>
      <c r="AS1112" s="17">
        <v>1.4212230087420832</v>
      </c>
      <c r="AT1112" s="17">
        <v>-1.0000000000000002</v>
      </c>
      <c r="AU1112" s="17">
        <v>-1.0000000000000002</v>
      </c>
      <c r="AV1112" s="17">
        <v>2.4160618457876468E-2</v>
      </c>
      <c r="AW1112" s="17">
        <v>64.367876890706796</v>
      </c>
      <c r="AX1112" s="17">
        <v>65.579879261487676</v>
      </c>
      <c r="AY1112" s="17">
        <v>0.14285553290194281</v>
      </c>
      <c r="AZ1112" s="17">
        <v>-42.274438888147834</v>
      </c>
      <c r="BA1112" s="22">
        <v>1401.3479582668206</v>
      </c>
      <c r="CU1112" t="e">
        <v>#N/A</v>
      </c>
      <c r="CV1112" t="e">
        <v>#N/A</v>
      </c>
    </row>
    <row r="1113" spans="1:100" x14ac:dyDescent="0.25">
      <c r="A1113">
        <v>3049</v>
      </c>
      <c r="B1113" t="s">
        <v>1511</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1512</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1513</v>
      </c>
      <c r="C1115" s="22">
        <v>3</v>
      </c>
      <c r="D1115" s="17">
        <v>4.6528753179041376</v>
      </c>
      <c r="E1115" s="17">
        <v>0</v>
      </c>
      <c r="F1115" s="17">
        <v>0.19047970617028864</v>
      </c>
      <c r="G1115" s="17">
        <v>0.19047970617028864</v>
      </c>
      <c r="H1115" s="17">
        <v>0.25593194191634572</v>
      </c>
      <c r="I1115" s="17">
        <v>0</v>
      </c>
      <c r="J1115" s="17">
        <v>15.355916514980732</v>
      </c>
      <c r="K1115" s="17">
        <v>0.25593194191634572</v>
      </c>
      <c r="L1115" s="17">
        <v>-1.0000000000000011</v>
      </c>
      <c r="M1115" s="17">
        <v>-1.0000000000000011</v>
      </c>
      <c r="N1115" s="17">
        <v>5.1186388383269126</v>
      </c>
      <c r="O1115" s="17">
        <v>20.199271539055161</v>
      </c>
      <c r="P1115" s="17">
        <v>2.4595253762308058</v>
      </c>
      <c r="Q1115" s="17">
        <v>0.79265318166586674</v>
      </c>
      <c r="R1115" s="17">
        <v>0.53302108540650761</v>
      </c>
      <c r="S1115" s="17">
        <v>0.34743708233080506</v>
      </c>
      <c r="T1115" s="17">
        <v>0.35106144529132466</v>
      </c>
      <c r="U1115" s="17">
        <v>0.31377315304217568</v>
      </c>
      <c r="V1115" s="17">
        <v>-1.3883203415677276E-2</v>
      </c>
      <c r="W1115" s="17">
        <v>29.698261413291309</v>
      </c>
      <c r="X1115" s="17">
        <v>1.6320880893384138</v>
      </c>
      <c r="Y1115" s="17">
        <v>-1.0000000000000011</v>
      </c>
      <c r="Z1115" s="17">
        <v>-1.0000000000000011</v>
      </c>
      <c r="AA1115" s="17">
        <v>70.399206358999805</v>
      </c>
      <c r="AB1115" s="17">
        <v>0.29936965113965597</v>
      </c>
      <c r="AC1115" s="17">
        <v>0.1093901233601855</v>
      </c>
      <c r="AD1115" s="17">
        <v>0.39459870270619923</v>
      </c>
      <c r="AE1115" s="17">
        <v>40.167923860302039</v>
      </c>
      <c r="AF1115" s="17">
        <v>0.625</v>
      </c>
      <c r="AG1115" s="17">
        <v>-1.0000000000000011</v>
      </c>
      <c r="AH1115" s="17">
        <v>-1.0000000000000011</v>
      </c>
      <c r="AI1115" s="17">
        <v>0</v>
      </c>
      <c r="AJ1115" s="17">
        <v>-1.3883203415677276E-2</v>
      </c>
      <c r="AK1115" s="17">
        <v>-0.31630371271094648</v>
      </c>
      <c r="AL1115" s="17">
        <v>0.24736091474776556</v>
      </c>
      <c r="AM1115" s="17">
        <v>1.6114164855169727E-2</v>
      </c>
      <c r="AN1115" s="17">
        <v>0.23928727857679244</v>
      </c>
      <c r="AO1115" s="17">
        <v>-1.1786644421754895</v>
      </c>
      <c r="AP1115" s="17">
        <v>7.2189865381586387</v>
      </c>
      <c r="AQ1115" s="17">
        <v>45.054177928272054</v>
      </c>
      <c r="AR1115" s="17">
        <v>0.99838847724862789</v>
      </c>
      <c r="AS1115" s="17">
        <v>1.8880200312547597</v>
      </c>
      <c r="AT1115" s="17">
        <v>-1.0000000000000011</v>
      </c>
      <c r="AU1115" s="17">
        <v>-1.0000000000000011</v>
      </c>
      <c r="AV1115" s="17">
        <v>0.72350079157679636</v>
      </c>
      <c r="AW1115" s="17">
        <v>97.817464436213626</v>
      </c>
      <c r="AX1115" s="17">
        <v>96.42914409464592</v>
      </c>
      <c r="AY1115" s="17">
        <v>2.5723398275510151E-2</v>
      </c>
      <c r="AZ1115" s="17">
        <v>2.1536546539443138</v>
      </c>
      <c r="BA1115" s="22">
        <v>1471.4825135277101</v>
      </c>
      <c r="CU1115" t="e">
        <v>#N/A</v>
      </c>
      <c r="CV1115" t="e">
        <v>#N/A</v>
      </c>
    </row>
    <row r="1116" spans="1:100" x14ac:dyDescent="0.25">
      <c r="A1116">
        <v>3058</v>
      </c>
      <c r="B1116" t="s">
        <v>1514</v>
      </c>
      <c r="C1116" s="22">
        <v>3</v>
      </c>
      <c r="D1116" s="17">
        <v>4.2642874323768059</v>
      </c>
      <c r="E1116" s="17">
        <v>1.0679083582239667E-2</v>
      </c>
      <c r="F1116" s="17">
        <v>-6.1030375249476743E-2</v>
      </c>
      <c r="G1116" s="17">
        <v>-6.1030375249476743E-2</v>
      </c>
      <c r="H1116" s="17">
        <v>-0.10479596505987422</v>
      </c>
      <c r="I1116" s="17">
        <v>0</v>
      </c>
      <c r="J1116" s="17">
        <v>-6.2877579035924533</v>
      </c>
      <c r="K1116" s="17">
        <v>-0.10479596505987422</v>
      </c>
      <c r="L1116" s="17">
        <v>-1.0000000000000009</v>
      </c>
      <c r="M1116" s="17">
        <v>-1.0000000000000009</v>
      </c>
      <c r="N1116" s="17">
        <v>-2.095919301197485</v>
      </c>
      <c r="O1116" s="17">
        <v>-2.0845008464651182</v>
      </c>
      <c r="P1116" s="17">
        <v>0.28755976270852002</v>
      </c>
      <c r="Q1116" s="17">
        <v>-2.6760886579188448</v>
      </c>
      <c r="R1116" s="17">
        <v>-0.9974336090344933</v>
      </c>
      <c r="S1116" s="17">
        <v>0.3333333333333337</v>
      </c>
      <c r="T1116" s="17">
        <v>0.34391337629121432</v>
      </c>
      <c r="U1116" s="17">
        <v>0.25508999507478836</v>
      </c>
      <c r="V1116" s="17">
        <v>-1.8368256885749289E-2</v>
      </c>
      <c r="W1116" s="17">
        <v>40.750576514938459</v>
      </c>
      <c r="X1116" s="17">
        <v>1.6973704482016023</v>
      </c>
      <c r="Y1116" s="17">
        <v>-1.0000000000000009</v>
      </c>
      <c r="Z1116" s="17">
        <v>-1.0000000000000009</v>
      </c>
      <c r="AA1116" s="17">
        <v>78.512008952007676</v>
      </c>
      <c r="AB1116" s="17">
        <v>0.54758517615039826</v>
      </c>
      <c r="AC1116" s="17">
        <v>6.0600981714717513E-2</v>
      </c>
      <c r="AD1116" s="17">
        <v>0.1669911630569588</v>
      </c>
      <c r="AE1116" s="17">
        <v>38.758866046103726</v>
      </c>
      <c r="AF1116" s="17">
        <v>0.625</v>
      </c>
      <c r="AG1116" s="17">
        <v>-1.0000000000000009</v>
      </c>
      <c r="AH1116" s="17">
        <v>-1.0000000000000009</v>
      </c>
      <c r="AI1116" s="17">
        <v>-1.1895987003007986E-2</v>
      </c>
      <c r="AJ1116" s="17">
        <v>-1.8368256885749289E-2</v>
      </c>
      <c r="AK1116" s="17">
        <v>-0.14446850570345207</v>
      </c>
      <c r="AL1116" s="17">
        <v>-0.1115427059993845</v>
      </c>
      <c r="AM1116" s="17">
        <v>0.16788705929914216</v>
      </c>
      <c r="AN1116" s="17">
        <v>-3.4329854896610806E-2</v>
      </c>
      <c r="AO1116" s="17">
        <v>3.4748339539612938</v>
      </c>
      <c r="AP1116" s="17">
        <v>-1.4159599024121934</v>
      </c>
      <c r="AQ1116" s="17">
        <v>34.462818611345995</v>
      </c>
      <c r="AR1116" s="17">
        <v>0.91396844781358688</v>
      </c>
      <c r="AS1116" s="17">
        <v>1.5925744831417277</v>
      </c>
      <c r="AT1116" s="17">
        <v>-1.0000000000000009</v>
      </c>
      <c r="AU1116" s="17">
        <v>-1.0000000000000009</v>
      </c>
      <c r="AV1116" s="17">
        <v>-1.0584639842839696</v>
      </c>
      <c r="AW1116" s="17">
        <v>75.011548203130346</v>
      </c>
      <c r="AX1116" s="17">
        <v>72.936802774495234</v>
      </c>
      <c r="AY1116" s="17">
        <v>1.6877143349732646E-2</v>
      </c>
      <c r="AZ1116" s="17">
        <v>5.8451083359455618</v>
      </c>
      <c r="BA1116" s="22">
        <v>1487.2763976501699</v>
      </c>
      <c r="CU1116" t="e">
        <v>#N/A</v>
      </c>
      <c r="CV1116" t="e">
        <v>#N/A</v>
      </c>
    </row>
    <row r="1117" spans="1:100" x14ac:dyDescent="0.25">
      <c r="A1117">
        <v>3061</v>
      </c>
      <c r="B1117" t="s">
        <v>1515</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1451.9756367957734</v>
      </c>
      <c r="CU1117" t="e">
        <v>#N/A</v>
      </c>
      <c r="CV1117" t="e">
        <v>#N/A</v>
      </c>
    </row>
    <row r="1118" spans="1:100" x14ac:dyDescent="0.25">
      <c r="A1118">
        <v>3062</v>
      </c>
      <c r="B1118" t="s">
        <v>786</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1355.4516398576095</v>
      </c>
      <c r="CU1118" t="e">
        <v>#N/A</v>
      </c>
      <c r="CV1118" t="e">
        <v>#N/A</v>
      </c>
    </row>
    <row r="1119" spans="1:100" x14ac:dyDescent="0.25">
      <c r="A1119">
        <v>3065</v>
      </c>
      <c r="B1119" t="s">
        <v>1516</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1475.1218479971335</v>
      </c>
      <c r="CU1119" t="e">
        <v>#N/A</v>
      </c>
      <c r="CV1119" t="e">
        <v>#N/A</v>
      </c>
    </row>
    <row r="1120" spans="1:100" x14ac:dyDescent="0.25">
      <c r="A1120">
        <v>3067</v>
      </c>
      <c r="B1120" t="s">
        <v>1517</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1353.3933549724288</v>
      </c>
      <c r="CU1120" t="e">
        <v>#N/A</v>
      </c>
      <c r="CV1120" t="e">
        <v>#N/A</v>
      </c>
    </row>
    <row r="1121" spans="1:100" x14ac:dyDescent="0.25">
      <c r="A1121">
        <v>3070</v>
      </c>
      <c r="B1121" t="s">
        <v>1518</v>
      </c>
      <c r="C1121" s="22">
        <v>3</v>
      </c>
      <c r="D1121" s="17">
        <v>4.9105416658665879</v>
      </c>
      <c r="E1121" s="17">
        <v>6.6921788347553361E-3</v>
      </c>
      <c r="F1121" s="17">
        <v>0.1763904811367773</v>
      </c>
      <c r="G1121" s="17">
        <v>0.1763904811367773</v>
      </c>
      <c r="H1121" s="17">
        <v>0.2115244953290103</v>
      </c>
      <c r="I1121" s="17">
        <v>0</v>
      </c>
      <c r="J1121" s="17">
        <v>12.691469719740606</v>
      </c>
      <c r="K1121" s="17">
        <v>0.2115244953290103</v>
      </c>
      <c r="L1121" s="17">
        <v>-0.99999999999999878</v>
      </c>
      <c r="M1121" s="17">
        <v>-0.99999999999999878</v>
      </c>
      <c r="N1121" s="17">
        <v>4.2304899065802042</v>
      </c>
      <c r="O1121" s="17">
        <v>17.778401866743984</v>
      </c>
      <c r="P1121" s="17">
        <v>-0.27572266553333152</v>
      </c>
      <c r="Q1121" s="17">
        <v>-0.85001245648451862</v>
      </c>
      <c r="R1121" s="17">
        <v>-0.31148123903756608</v>
      </c>
      <c r="S1121" s="17">
        <v>0.33333333333333298</v>
      </c>
      <c r="T1121" s="17">
        <v>0.33721604649368592</v>
      </c>
      <c r="U1121" s="17">
        <v>0.31711044988408277</v>
      </c>
      <c r="V1121" s="17">
        <v>4.7041593576892173E-2</v>
      </c>
      <c r="W1121" s="17">
        <v>32.927077118359335</v>
      </c>
      <c r="X1121" s="17">
        <v>2.0135989586560461</v>
      </c>
      <c r="Y1121" s="17">
        <v>-0.99999999999999878</v>
      </c>
      <c r="Z1121" s="17">
        <v>-0.99999999999999878</v>
      </c>
      <c r="AA1121" s="17">
        <v>73.719324711679363</v>
      </c>
      <c r="AB1121" s="17">
        <v>0.25325273744747151</v>
      </c>
      <c r="AC1121" s="17">
        <v>0.35144678866646667</v>
      </c>
      <c r="AD1121" s="17">
        <v>0.21737505053321363</v>
      </c>
      <c r="AE1121" s="17">
        <v>41.103728832357582</v>
      </c>
      <c r="AF1121" s="17">
        <v>0.58333333333333337</v>
      </c>
      <c r="AG1121" s="17">
        <v>-0.99999999999999878</v>
      </c>
      <c r="AH1121" s="17">
        <v>-0.99999999999999878</v>
      </c>
      <c r="AI1121" s="17">
        <v>-6.5574479149983524E-3</v>
      </c>
      <c r="AJ1121" s="17">
        <v>4.7041593576892173E-2</v>
      </c>
      <c r="AK1121" s="17">
        <v>-4.901933601859914E-2</v>
      </c>
      <c r="AL1121" s="17">
        <v>4.0230037182450162E-3</v>
      </c>
      <c r="AM1121" s="17">
        <v>0.36045397504776783</v>
      </c>
      <c r="AN1121" s="17">
        <v>0.10032924058768733</v>
      </c>
      <c r="AO1121" s="17">
        <v>8.7662526961012031</v>
      </c>
      <c r="AP1121" s="17">
        <v>2.5283460332834089</v>
      </c>
      <c r="AQ1121" s="17">
        <v>45.618546838099931</v>
      </c>
      <c r="AR1121" s="17">
        <v>1.0347014232879941</v>
      </c>
      <c r="AS1121" s="17">
        <v>2.2251234539850557</v>
      </c>
      <c r="AT1121" s="17">
        <v>-0.99999999999999878</v>
      </c>
      <c r="AU1121" s="17">
        <v>-0.99999999999999878</v>
      </c>
      <c r="AV1121" s="17">
        <v>-0.13509075790078875</v>
      </c>
      <c r="AW1121" s="17">
        <v>94.026072611706766</v>
      </c>
      <c r="AX1121" s="17">
        <v>98.599083011096027</v>
      </c>
      <c r="AY1121" s="17">
        <v>0.14206895860198929</v>
      </c>
      <c r="AZ1121" s="17">
        <v>-4.5058075522596974</v>
      </c>
      <c r="BA1121" s="22">
        <v>1463.5470097009024</v>
      </c>
      <c r="CU1121" t="e">
        <v>#N/A</v>
      </c>
      <c r="CV1121" t="e">
        <v>#N/A</v>
      </c>
    </row>
    <row r="1122" spans="1:100" x14ac:dyDescent="0.25">
      <c r="A1122">
        <v>3072</v>
      </c>
      <c r="B1122" t="s">
        <v>1519</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1520</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1419.2765917029553</v>
      </c>
      <c r="CU1123" t="e">
        <v>#N/A</v>
      </c>
      <c r="CV1123" t="e">
        <v>#N/A</v>
      </c>
    </row>
    <row r="1124" spans="1:100" x14ac:dyDescent="0.25">
      <c r="A1124">
        <v>3081</v>
      </c>
      <c r="B1124" t="s">
        <v>1521</v>
      </c>
      <c r="C1124" s="22">
        <v>3</v>
      </c>
      <c r="D1124" s="17">
        <v>4.9977490435045766</v>
      </c>
      <c r="E1124" s="17">
        <v>-2.4171306772333801E-2</v>
      </c>
      <c r="F1124" s="17">
        <v>5.5576167391394704E-2</v>
      </c>
      <c r="G1124" s="17">
        <v>5.5576167391394704E-2</v>
      </c>
      <c r="H1124" s="17">
        <v>0.17271014289651893</v>
      </c>
      <c r="I1124" s="17">
        <v>0</v>
      </c>
      <c r="J1124" s="17">
        <v>10.362608573791134</v>
      </c>
      <c r="K1124" s="17">
        <v>0.17271014289651893</v>
      </c>
      <c r="L1124" s="17">
        <v>-0.99999999999999933</v>
      </c>
      <c r="M1124" s="17">
        <v>-0.99999999999999933</v>
      </c>
      <c r="N1124" s="17">
        <v>3.4542028579303796</v>
      </c>
      <c r="O1124" s="17">
        <v>15.415933784687104</v>
      </c>
      <c r="P1124" s="17">
        <v>1.9016970963612183</v>
      </c>
      <c r="Q1124" s="17">
        <v>-0.1846243707783117</v>
      </c>
      <c r="R1124" s="17">
        <v>5.6174001298032988E-2</v>
      </c>
      <c r="S1124" s="17">
        <v>0.33333333333333348</v>
      </c>
      <c r="T1124" s="17">
        <v>0.40071255680657591</v>
      </c>
      <c r="U1124" s="17">
        <v>0.48234119675611281</v>
      </c>
      <c r="V1124" s="17">
        <v>-2.9317077150951762E-2</v>
      </c>
      <c r="W1124" s="17">
        <v>40.574394673942017</v>
      </c>
      <c r="X1124" s="17">
        <v>2.36118290463217</v>
      </c>
      <c r="Y1124" s="17">
        <v>-0.99999999999999933</v>
      </c>
      <c r="Z1124" s="17">
        <v>-0.99999999999999933</v>
      </c>
      <c r="AA1124" s="17">
        <v>71.497162022197429</v>
      </c>
      <c r="AB1124" s="17">
        <v>-1.0209950915974313E-2</v>
      </c>
      <c r="AC1124" s="17">
        <v>0.43320126125423464</v>
      </c>
      <c r="AD1124" s="17">
        <v>0.19434055660088767</v>
      </c>
      <c r="AE1124" s="17">
        <v>30.866593346957394</v>
      </c>
      <c r="AF1124" s="17">
        <v>0.75</v>
      </c>
      <c r="AG1124" s="17">
        <v>-0.99999999999999933</v>
      </c>
      <c r="AH1124" s="17">
        <v>-0.99999999999999933</v>
      </c>
      <c r="AI1124" s="17">
        <v>1.3640283846024106E-2</v>
      </c>
      <c r="AJ1124" s="17">
        <v>-2.9317077150951762E-2</v>
      </c>
      <c r="AK1124" s="17">
        <v>3.8473173570033173E-2</v>
      </c>
      <c r="AL1124" s="17">
        <v>-0.10375361864424888</v>
      </c>
      <c r="AM1124" s="17">
        <v>0.22851388868417605</v>
      </c>
      <c r="AN1124" s="17">
        <v>-6.9326260106517892E-2</v>
      </c>
      <c r="AO1124" s="17">
        <v>5.9052130849545668</v>
      </c>
      <c r="AP1124" s="17">
        <v>-2.251924595884192</v>
      </c>
      <c r="AQ1124" s="17">
        <v>50.937003247733173</v>
      </c>
      <c r="AR1124" s="17">
        <v>1.1870700097450699</v>
      </c>
      <c r="AS1124" s="17">
        <v>2.5338930475286885</v>
      </c>
      <c r="AT1124" s="17">
        <v>-0.99999999999999933</v>
      </c>
      <c r="AU1124" s="17">
        <v>-0.99999999999999933</v>
      </c>
      <c r="AV1124" s="17">
        <v>0.11175016868942805</v>
      </c>
      <c r="AW1124" s="17">
        <v>84.661171211000422</v>
      </c>
      <c r="AX1124" s="17">
        <v>82.002269172825734</v>
      </c>
      <c r="AY1124" s="17">
        <v>0.22691675092411123</v>
      </c>
      <c r="AZ1124" s="17">
        <v>10.354032887404948</v>
      </c>
      <c r="BA1124" s="22">
        <v>1465.4859247115494</v>
      </c>
      <c r="CU1124" t="e">
        <v>#N/A</v>
      </c>
      <c r="CV1124" t="e">
        <v>#N/A</v>
      </c>
    </row>
    <row r="1125" spans="1:100" x14ac:dyDescent="0.25">
      <c r="A1125">
        <v>3082</v>
      </c>
      <c r="B1125" t="s">
        <v>1522</v>
      </c>
      <c r="C1125" s="22">
        <v>3</v>
      </c>
      <c r="D1125" s="17">
        <v>7.1923082798201987</v>
      </c>
      <c r="E1125" s="17">
        <v>2.5266643102786809E-3</v>
      </c>
      <c r="F1125" s="17">
        <v>8.5168536233631187E-2</v>
      </c>
      <c r="G1125" s="17">
        <v>8.5168536233631187E-2</v>
      </c>
      <c r="H1125" s="17">
        <v>0.68112783782600883</v>
      </c>
      <c r="I1125" s="17">
        <v>0</v>
      </c>
      <c r="J1125" s="17">
        <v>40.867670269560513</v>
      </c>
      <c r="K1125" s="17">
        <v>0.68112783782600883</v>
      </c>
      <c r="L1125" s="17">
        <v>-0.99999999999999944</v>
      </c>
      <c r="M1125" s="17">
        <v>-0.99999999999999944</v>
      </c>
      <c r="N1125" s="17">
        <v>13.622556756520179</v>
      </c>
      <c r="O1125" s="17">
        <v>48.145147085614376</v>
      </c>
      <c r="P1125" s="17">
        <v>-0.39081704438679932</v>
      </c>
      <c r="Q1125" s="17">
        <v>-2.8649881950863029E-2</v>
      </c>
      <c r="R1125" s="17">
        <v>4.884990400288286E-2</v>
      </c>
      <c r="S1125" s="17">
        <v>0.33333333333333337</v>
      </c>
      <c r="T1125" s="17">
        <v>0.37059230954441269</v>
      </c>
      <c r="U1125" s="17">
        <v>0.40772119568691761</v>
      </c>
      <c r="V1125" s="17">
        <v>-2.2624540022770197E-2</v>
      </c>
      <c r="W1125" s="17">
        <v>16.31577842863539</v>
      </c>
      <c r="X1125" s="17">
        <v>1.5440114892464205</v>
      </c>
      <c r="Y1125" s="17">
        <v>-0.99999999999999944</v>
      </c>
      <c r="Z1125" s="17">
        <v>-0.99999999999999944</v>
      </c>
      <c r="AA1125" s="17">
        <v>37.699367533774186</v>
      </c>
      <c r="AB1125" s="17">
        <v>0.25450457349744743</v>
      </c>
      <c r="AC1125" s="17">
        <v>5.1954420454656137E-3</v>
      </c>
      <c r="AD1125" s="17">
        <v>0.16699476847980502</v>
      </c>
      <c r="AE1125" s="17">
        <v>21.334739201135889</v>
      </c>
      <c r="AF1125" s="17">
        <v>0.5</v>
      </c>
      <c r="AG1125" s="17">
        <v>-0.99999999999999944</v>
      </c>
      <c r="AH1125" s="17">
        <v>-0.99999999999999944</v>
      </c>
      <c r="AI1125" s="17">
        <v>-6.244603007346864E-3</v>
      </c>
      <c r="AJ1125" s="17">
        <v>-2.2624540022770197E-2</v>
      </c>
      <c r="AK1125" s="17">
        <v>2.7300455661950093E-2</v>
      </c>
      <c r="AL1125" s="17">
        <v>8.5020093013243203E-2</v>
      </c>
      <c r="AM1125" s="17">
        <v>0.21542186298926289</v>
      </c>
      <c r="AN1125" s="17">
        <v>-2.3992399709503794E-2</v>
      </c>
      <c r="AO1125" s="17">
        <v>5.5220488530413236</v>
      </c>
      <c r="AP1125" s="17">
        <v>-0.17470952767137948</v>
      </c>
      <c r="AQ1125" s="17">
        <v>57.183448698195889</v>
      </c>
      <c r="AR1125" s="17">
        <v>1.0890222985418936</v>
      </c>
      <c r="AS1125" s="17">
        <v>2.22513932707243</v>
      </c>
      <c r="AT1125" s="17">
        <v>-0.99999999999999944</v>
      </c>
      <c r="AU1125" s="17">
        <v>-0.99999999999999944</v>
      </c>
      <c r="AV1125" s="17">
        <v>0.13401844023651399</v>
      </c>
      <c r="AW1125" s="17">
        <v>85.669805091717166</v>
      </c>
      <c r="AX1125" s="17">
        <v>83.282459029293207</v>
      </c>
      <c r="AY1125" s="17">
        <v>0.39743937379668642</v>
      </c>
      <c r="AZ1125" s="17">
        <v>28.299362232756202</v>
      </c>
      <c r="BA1125" s="22">
        <v>1554.2728940888019</v>
      </c>
      <c r="CU1125" t="e">
        <v>#N/A</v>
      </c>
      <c r="CV1125" t="e">
        <v>#N/A</v>
      </c>
    </row>
    <row r="1126" spans="1:100" x14ac:dyDescent="0.25">
      <c r="A1126">
        <v>3083</v>
      </c>
      <c r="B1126" t="s">
        <v>1523</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1455.4137881546951</v>
      </c>
      <c r="CU1126" t="e">
        <v>#N/A</v>
      </c>
      <c r="CV1126" t="e">
        <v>#N/A</v>
      </c>
    </row>
    <row r="1127" spans="1:100" x14ac:dyDescent="0.25">
      <c r="A1127">
        <v>3090</v>
      </c>
      <c r="B1127" t="s">
        <v>1524</v>
      </c>
      <c r="C1127" s="22">
        <v>3</v>
      </c>
      <c r="D1127" s="17">
        <v>3.0811409459664931</v>
      </c>
      <c r="E1127" s="17">
        <v>1.7864458184041183</v>
      </c>
      <c r="F1127" s="17">
        <v>1.1563962893552757</v>
      </c>
      <c r="G1127" s="17">
        <v>1.5627682922532276</v>
      </c>
      <c r="H1127" s="17">
        <v>9.332161284240055E-2</v>
      </c>
      <c r="I1127" s="17">
        <v>0</v>
      </c>
      <c r="J1127" s="17">
        <v>5.5992967705440337</v>
      </c>
      <c r="K1127" s="17">
        <v>9.332161284240055E-2</v>
      </c>
      <c r="L1127" s="17">
        <v>-1.0000000000000022</v>
      </c>
      <c r="M1127" s="17">
        <v>-1.0000000000000022</v>
      </c>
      <c r="N1127" s="17">
        <v>1.8664322568480105</v>
      </c>
      <c r="O1127" s="17">
        <v>10.243206008763746</v>
      </c>
      <c r="P1127" s="17">
        <v>2.1667994959709769</v>
      </c>
      <c r="Q1127" s="17">
        <v>3.5783532531732187</v>
      </c>
      <c r="R1127" s="17">
        <v>1.3450988349228572</v>
      </c>
      <c r="S1127" s="17">
        <v>0.33333333333333404</v>
      </c>
      <c r="T1127" s="17">
        <v>0.33333333333333404</v>
      </c>
      <c r="U1127" s="17">
        <v>0.34580822178569848</v>
      </c>
      <c r="V1127" s="17">
        <v>-1.2898672425108258E-2</v>
      </c>
      <c r="W1127" s="17">
        <v>36.250184127394277</v>
      </c>
      <c r="X1127" s="17">
        <v>1.8791859064164107</v>
      </c>
      <c r="Y1127" s="17">
        <v>-1.0000000000000022</v>
      </c>
      <c r="Z1127" s="17">
        <v>-1.0000000000000022</v>
      </c>
      <c r="AA1127" s="17">
        <v>60.822402309678203</v>
      </c>
      <c r="AB1127" s="17">
        <v>0.28424808269836516</v>
      </c>
      <c r="AC1127" s="17">
        <v>-0.10265120818362068</v>
      </c>
      <c r="AD1127" s="17">
        <v>0.28294551243247718</v>
      </c>
      <c r="AE1127" s="17">
        <v>23.227119347361072</v>
      </c>
      <c r="AF1127" s="17">
        <v>0.6</v>
      </c>
      <c r="AG1127" s="17">
        <v>-1.0000000000000022</v>
      </c>
      <c r="AH1127" s="17">
        <v>-1.0000000000000022</v>
      </c>
      <c r="AI1127" s="17">
        <v>-5.1735639981736921E-2</v>
      </c>
      <c r="AJ1127" s="17">
        <v>-1.2898672425108258E-2</v>
      </c>
      <c r="AK1127" s="17">
        <v>5.0607779987950671E-2</v>
      </c>
      <c r="AL1127" s="17">
        <v>-3.5190968125339249E-2</v>
      </c>
      <c r="AM1127" s="17">
        <v>0.12029072284100566</v>
      </c>
      <c r="AN1127" s="17">
        <v>-0.17782574121543984</v>
      </c>
      <c r="AO1127" s="17">
        <v>3.260306970964892</v>
      </c>
      <c r="AP1127" s="17">
        <v>-4.6215983710126913</v>
      </c>
      <c r="AQ1127" s="17">
        <v>41.849480897938342</v>
      </c>
      <c r="AR1127" s="17">
        <v>0.99957621602725821</v>
      </c>
      <c r="AS1127" s="17">
        <v>1.9725075192588126</v>
      </c>
      <c r="AT1127" s="17">
        <v>-1.0000000000000022</v>
      </c>
      <c r="AU1127" s="17">
        <v>-1.0000000000000022</v>
      </c>
      <c r="AV1127" s="17">
        <v>2.9078671271760821</v>
      </c>
      <c r="AW1127" s="17">
        <v>66.444009947429308</v>
      </c>
      <c r="AX1127" s="17">
        <v>64.119429905283766</v>
      </c>
      <c r="AY1127" s="17">
        <v>8.801706423241068E-2</v>
      </c>
      <c r="AZ1127" s="17">
        <v>-19.055360629313792</v>
      </c>
      <c r="BA1127" s="22">
        <v>1467.7351786301649</v>
      </c>
      <c r="CU1127" t="e">
        <v>#N/A</v>
      </c>
      <c r="CV1127" t="e">
        <v>#N/A</v>
      </c>
    </row>
    <row r="1128" spans="1:100" x14ac:dyDescent="0.25">
      <c r="A1128">
        <v>3091</v>
      </c>
      <c r="B1128" t="s">
        <v>1525</v>
      </c>
      <c r="C1128" s="22">
        <v>3</v>
      </c>
      <c r="D1128" s="17">
        <v>5.15356665024827</v>
      </c>
      <c r="E1128" s="17">
        <v>0.64544373031362978</v>
      </c>
      <c r="F1128" s="17">
        <v>0.13093532154304618</v>
      </c>
      <c r="G1128" s="17">
        <v>0.34118994186168683</v>
      </c>
      <c r="H1128" s="17">
        <v>9.4023089918242278E-2</v>
      </c>
      <c r="I1128" s="17">
        <v>0</v>
      </c>
      <c r="J1128" s="17">
        <v>5.6413853950945434</v>
      </c>
      <c r="K1128" s="17">
        <v>9.4023089918242278E-2</v>
      </c>
      <c r="L1128" s="17">
        <v>-0.999999999999998</v>
      </c>
      <c r="M1128" s="17">
        <v>-0.999999999999998</v>
      </c>
      <c r="N1128" s="17">
        <v>1.8804617983648444</v>
      </c>
      <c r="O1128" s="17">
        <v>11.1361419872045</v>
      </c>
      <c r="P1128" s="17">
        <v>-6.5118697210130416E-2</v>
      </c>
      <c r="Q1128" s="17">
        <v>-0.3715807549112522</v>
      </c>
      <c r="R1128" s="17">
        <v>-9.8327432233980702E-2</v>
      </c>
      <c r="S1128" s="17">
        <v>0.33333333333333282</v>
      </c>
      <c r="T1128" s="17">
        <v>0.33099496507121606</v>
      </c>
      <c r="U1128" s="17">
        <v>0.36119432202902946</v>
      </c>
      <c r="V1128" s="17">
        <v>-2.3351304488751497E-2</v>
      </c>
      <c r="W1128" s="17">
        <v>36.325929041063404</v>
      </c>
      <c r="X1128" s="17">
        <v>1.8726363014077982</v>
      </c>
      <c r="Y1128" s="17">
        <v>-0.999999999999998</v>
      </c>
      <c r="Z1128" s="17">
        <v>-0.999999999999998</v>
      </c>
      <c r="AA1128" s="17">
        <v>67.666348583851558</v>
      </c>
      <c r="AB1128" s="17">
        <v>0.25926935459931533</v>
      </c>
      <c r="AC1128" s="17">
        <v>0.19206243340161389</v>
      </c>
      <c r="AD1128" s="17">
        <v>0.17744315149951431</v>
      </c>
      <c r="AE1128" s="17">
        <v>31.438746975022173</v>
      </c>
      <c r="AF1128" s="17">
        <v>0.6428571428571429</v>
      </c>
      <c r="AG1128" s="17">
        <v>-0.999999999999998</v>
      </c>
      <c r="AH1128" s="17">
        <v>-0.999999999999998</v>
      </c>
      <c r="AI1128" s="17">
        <v>0</v>
      </c>
      <c r="AJ1128" s="17">
        <v>-2.3351304488751497E-2</v>
      </c>
      <c r="AK1128" s="17">
        <v>0.18521142769226656</v>
      </c>
      <c r="AL1128" s="17">
        <v>1.1453940173681079E-3</v>
      </c>
      <c r="AM1128" s="17">
        <v>-0.1112279011027721</v>
      </c>
      <c r="AN1128" s="17">
        <v>-4.756306183963372E-2</v>
      </c>
      <c r="AO1128" s="17">
        <v>-1.8546403891079668</v>
      </c>
      <c r="AP1128" s="17">
        <v>-1.1833495759040036</v>
      </c>
      <c r="AQ1128" s="17">
        <v>41.967314436157913</v>
      </c>
      <c r="AR1128" s="17">
        <v>1.0021713159448269</v>
      </c>
      <c r="AS1128" s="17">
        <v>1.9666593913260408</v>
      </c>
      <c r="AT1128" s="17">
        <v>-0.999999999999998</v>
      </c>
      <c r="AU1128" s="17">
        <v>-0.999999999999998</v>
      </c>
      <c r="AV1128" s="17">
        <v>0.24286250962770625</v>
      </c>
      <c r="AW1128" s="17">
        <v>77.619140995152051</v>
      </c>
      <c r="AX1128" s="17">
        <v>75.284010546276932</v>
      </c>
      <c r="AY1128" s="17">
        <v>0.17258334859718988</v>
      </c>
      <c r="AZ1128" s="17">
        <v>-11.55070337269963</v>
      </c>
      <c r="BA1128" s="22">
        <v>1384.1977514716045</v>
      </c>
      <c r="CU1128" t="e">
        <v>#N/A</v>
      </c>
      <c r="CV1128" t="e">
        <v>#N/A</v>
      </c>
    </row>
    <row r="1129" spans="1:100" x14ac:dyDescent="0.25">
      <c r="A1129">
        <v>3096</v>
      </c>
      <c r="B1129" t="s">
        <v>1526</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1364.640410372891</v>
      </c>
      <c r="CU1129" t="e">
        <v>#N/A</v>
      </c>
      <c r="CV1129" t="e">
        <v>#N/A</v>
      </c>
    </row>
    <row r="1130" spans="1:100" x14ac:dyDescent="0.25">
      <c r="A1130">
        <v>3098</v>
      </c>
      <c r="B1130" t="s">
        <v>1527</v>
      </c>
      <c r="C1130" s="22">
        <v>3</v>
      </c>
      <c r="D1130" s="17">
        <v>4.6120638895820312</v>
      </c>
      <c r="E1130" s="17">
        <v>0.16215209334050396</v>
      </c>
      <c r="F1130" s="17">
        <v>1.8298333909440312</v>
      </c>
      <c r="G1130" s="17">
        <v>1.8750970835707013</v>
      </c>
      <c r="H1130" s="17">
        <v>0.1235013967333831</v>
      </c>
      <c r="I1130" s="17">
        <v>0</v>
      </c>
      <c r="J1130" s="17">
        <v>7.4100838040029799</v>
      </c>
      <c r="K1130" s="17">
        <v>0.1235013967333831</v>
      </c>
      <c r="L1130" s="17">
        <v>-1.0000000000000002</v>
      </c>
      <c r="M1130" s="17">
        <v>-1.0000000000000002</v>
      </c>
      <c r="N1130" s="17">
        <v>2.4700279346676615</v>
      </c>
      <c r="O1130" s="17">
        <v>13.897244777155715</v>
      </c>
      <c r="P1130" s="17">
        <v>-1.2576172267590358</v>
      </c>
      <c r="Q1130" s="17">
        <v>1.3795150671141132</v>
      </c>
      <c r="R1130" s="17">
        <v>0.19400887193026342</v>
      </c>
      <c r="S1130" s="17">
        <v>0.3333333333333332</v>
      </c>
      <c r="T1130" s="17">
        <v>0.3333333333333332</v>
      </c>
      <c r="U1130" s="17">
        <v>0.33663218852122984</v>
      </c>
      <c r="V1130" s="17">
        <v>0.21533338444579542</v>
      </c>
      <c r="W1130" s="17">
        <v>43.805233716012353</v>
      </c>
      <c r="X1130" s="17">
        <v>3.1816943306929768</v>
      </c>
      <c r="Y1130" s="17">
        <v>-1.0000000000000002</v>
      </c>
      <c r="Z1130" s="17">
        <v>-1.0000000000000002</v>
      </c>
      <c r="AA1130" s="17">
        <v>90.010618766705633</v>
      </c>
      <c r="AB1130" s="17">
        <v>0.42324956909476141</v>
      </c>
      <c r="AC1130" s="17">
        <v>0.29742762717817944</v>
      </c>
      <c r="AD1130" s="17">
        <v>0.19955032730231867</v>
      </c>
      <c r="AE1130" s="17">
        <v>46.011376178763015</v>
      </c>
      <c r="AF1130" s="17">
        <v>0.93333333333333335</v>
      </c>
      <c r="AG1130" s="17">
        <v>-1.0000000000000002</v>
      </c>
      <c r="AH1130" s="17">
        <v>-1.0000000000000002</v>
      </c>
      <c r="AI1130" s="17">
        <v>1.4395285589344799E-2</v>
      </c>
      <c r="AJ1130" s="17">
        <v>0.21533338444579542</v>
      </c>
      <c r="AK1130" s="17">
        <v>4.9644704932979421E-2</v>
      </c>
      <c r="AL1130" s="17">
        <v>0.12241880762931083</v>
      </c>
      <c r="AM1130" s="17">
        <v>-8.9108591739411838E-2</v>
      </c>
      <c r="AN1130" s="17">
        <v>-0.1856312137735657</v>
      </c>
      <c r="AO1130" s="17">
        <v>-1.9794912688203992</v>
      </c>
      <c r="AP1130" s="17">
        <v>-4.0286863061925882</v>
      </c>
      <c r="AQ1130" s="17">
        <v>51.215317520015361</v>
      </c>
      <c r="AR1130" s="17">
        <v>1.2186322396336926</v>
      </c>
      <c r="AS1130" s="17">
        <v>3.3051957274263613</v>
      </c>
      <c r="AT1130" s="17">
        <v>-1.0000000000000002</v>
      </c>
      <c r="AU1130" s="17">
        <v>-1.0000000000000002</v>
      </c>
      <c r="AV1130" s="17">
        <v>2.0691059555009672</v>
      </c>
      <c r="AW1130" s="17">
        <v>99.879177237668799</v>
      </c>
      <c r="AX1130" s="17">
        <v>121.7004213940352</v>
      </c>
      <c r="AY1130" s="17">
        <v>0.17362274043100751</v>
      </c>
      <c r="AZ1130" s="17">
        <v>7.0259890026926497</v>
      </c>
      <c r="BA1130" s="22">
        <v>1520.6449089080218</v>
      </c>
      <c r="CU1130" t="e">
        <v>#N/A</v>
      </c>
      <c r="CV1130" t="e">
        <v>#N/A</v>
      </c>
    </row>
    <row r="1131" spans="1:100" x14ac:dyDescent="0.25">
      <c r="A1131">
        <v>3100</v>
      </c>
      <c r="B1131" t="s">
        <v>1528</v>
      </c>
      <c r="C1131" s="22">
        <v>3</v>
      </c>
      <c r="D1131" s="17">
        <v>2.4670298046181665</v>
      </c>
      <c r="E1131" s="17">
        <v>2.0950919411671255E-3</v>
      </c>
      <c r="F1131" s="17">
        <v>-1.0107784949426089</v>
      </c>
      <c r="G1131" s="17">
        <v>-1.0123261024173096</v>
      </c>
      <c r="H1131" s="17">
        <v>0.20066874320997166</v>
      </c>
      <c r="I1131" s="17">
        <v>0</v>
      </c>
      <c r="J1131" s="17">
        <v>12.040124592598291</v>
      </c>
      <c r="K1131" s="17">
        <v>0.20066874320997166</v>
      </c>
      <c r="L1131" s="17">
        <v>-1</v>
      </c>
      <c r="M1131" s="17">
        <v>-1</v>
      </c>
      <c r="N1131" s="17">
        <v>4.01337486419943</v>
      </c>
      <c r="O1131" s="17">
        <v>13.494828294799145</v>
      </c>
      <c r="P1131" s="17">
        <v>0.62916006130597912</v>
      </c>
      <c r="Q1131" s="17">
        <v>3.0211185885765244</v>
      </c>
      <c r="R1131" s="17">
        <v>1.0955828154286529</v>
      </c>
      <c r="S1131" s="17">
        <v>0.33333333333333348</v>
      </c>
      <c r="T1131" s="17">
        <v>0.33333333333333348</v>
      </c>
      <c r="U1131" s="17">
        <v>0.18545519454954054</v>
      </c>
      <c r="V1131" s="17">
        <v>-3.6227800074236857E-2</v>
      </c>
      <c r="W1131" s="17">
        <v>24.609012717279946</v>
      </c>
      <c r="X1131" s="17">
        <v>0.99045190120943638</v>
      </c>
      <c r="Y1131" s="17">
        <v>-1</v>
      </c>
      <c r="Z1131" s="17">
        <v>-1</v>
      </c>
      <c r="AA1131" s="17">
        <v>85.94858657231039</v>
      </c>
      <c r="AB1131" s="17">
        <v>0.45103361565537625</v>
      </c>
      <c r="AC1131" s="17">
        <v>0.38867562425303365</v>
      </c>
      <c r="AD1131" s="17">
        <v>0.36517058088362647</v>
      </c>
      <c r="AE1131" s="17">
        <v>60.243991039601795</v>
      </c>
      <c r="AF1131" s="17">
        <v>0.8</v>
      </c>
      <c r="AG1131" s="17">
        <v>-1</v>
      </c>
      <c r="AH1131" s="17">
        <v>-1</v>
      </c>
      <c r="AI1131" s="17">
        <v>-9.7649065293463705E-2</v>
      </c>
      <c r="AJ1131" s="17">
        <v>-3.6227800074236857E-2</v>
      </c>
      <c r="AK1131" s="17">
        <v>8.0177402356624766E-2</v>
      </c>
      <c r="AL1131" s="17">
        <v>-6.2727477169384316E-2</v>
      </c>
      <c r="AM1131" s="17">
        <v>0.11868606330762552</v>
      </c>
      <c r="AN1131" s="17">
        <v>-0.17135139945937103</v>
      </c>
      <c r="AO1131" s="17">
        <v>3.3680385944737621</v>
      </c>
      <c r="AP1131" s="17">
        <v>-4.5974223723311978</v>
      </c>
      <c r="AQ1131" s="17">
        <v>36.649137309878228</v>
      </c>
      <c r="AR1131" s="17">
        <v>0.81589406114197061</v>
      </c>
      <c r="AS1131" s="17">
        <v>1.191120644419408</v>
      </c>
      <c r="AT1131" s="17">
        <v>-1</v>
      </c>
      <c r="AU1131" s="17">
        <v>-1</v>
      </c>
      <c r="AV1131" s="17">
        <v>8.3256713011344505E-2</v>
      </c>
      <c r="AW1131" s="17">
        <v>94.845992494778343</v>
      </c>
      <c r="AX1131" s="17">
        <v>89.270231181485414</v>
      </c>
      <c r="AY1131" s="17">
        <v>0.10335902686081415</v>
      </c>
      <c r="AZ1131" s="17">
        <v>-1.2510619391794793</v>
      </c>
      <c r="BA1131" s="22">
        <v>1393.5836678067135</v>
      </c>
      <c r="CU1131" t="e">
        <v>#N/A</v>
      </c>
      <c r="CV1131" t="e">
        <v>#N/A</v>
      </c>
    </row>
    <row r="1132" spans="1:100" x14ac:dyDescent="0.25">
      <c r="A1132">
        <v>3102</v>
      </c>
      <c r="B1132" t="s">
        <v>1529</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1530</v>
      </c>
      <c r="C1133" s="22">
        <v>3</v>
      </c>
      <c r="D1133" s="17">
        <v>4.1857300570607192</v>
      </c>
      <c r="E1133" s="17">
        <v>3.1310459369887807E-4</v>
      </c>
      <c r="F1133" s="17">
        <v>-0.48103147309698041</v>
      </c>
      <c r="G1133" s="17">
        <v>-0.48103147309698041</v>
      </c>
      <c r="H1133" s="17">
        <v>0.40862328827460498</v>
      </c>
      <c r="I1133" s="17">
        <v>-9.0427059108073096E-3</v>
      </c>
      <c r="J1133" s="17">
        <v>23.974834941827847</v>
      </c>
      <c r="K1133" s="17">
        <v>0.39958058236379762</v>
      </c>
      <c r="L1133" s="17">
        <v>-1.0000000000000011</v>
      </c>
      <c r="M1133" s="17">
        <v>-1.0000000000000011</v>
      </c>
      <c r="N1133" s="17">
        <v>7.9916116472759544</v>
      </c>
      <c r="O1133" s="17">
        <v>27.679533525791612</v>
      </c>
      <c r="P1133" s="17">
        <v>5.9640976344713899</v>
      </c>
      <c r="Q1133" s="17">
        <v>-0.92581022048653794</v>
      </c>
      <c r="R1133" s="17">
        <v>0.3496577074029904</v>
      </c>
      <c r="S1133" s="17">
        <v>0.3333333333333337</v>
      </c>
      <c r="T1133" s="17">
        <v>0.3333333333333337</v>
      </c>
      <c r="U1133" s="17">
        <v>0.24451451552412518</v>
      </c>
      <c r="V1133" s="17">
        <v>0.24223842167490522</v>
      </c>
      <c r="W1133" s="17">
        <v>30.153560860076023</v>
      </c>
      <c r="X1133" s="17">
        <v>2.6985746764488012</v>
      </c>
      <c r="Y1133" s="17">
        <v>-1.0000000000000011</v>
      </c>
      <c r="Z1133" s="17">
        <v>-1.0000000000000011</v>
      </c>
      <c r="AA1133" s="17">
        <v>91.075799261955325</v>
      </c>
      <c r="AB1133" s="17">
        <v>0.45274360169811073</v>
      </c>
      <c r="AC1133" s="17">
        <v>0.29561562734198926</v>
      </c>
      <c r="AD1133" s="17">
        <v>0.46309238484942566</v>
      </c>
      <c r="AE1133" s="17">
        <v>60.572580694476308</v>
      </c>
      <c r="AF1133" s="17">
        <v>0.91666666666666663</v>
      </c>
      <c r="AG1133" s="17">
        <v>-1.0000000000000011</v>
      </c>
      <c r="AH1133" s="17">
        <v>-1.0000000000000011</v>
      </c>
      <c r="AI1133" s="17">
        <v>8.2824500444409702E-3</v>
      </c>
      <c r="AJ1133" s="17">
        <v>0.24223842167490522</v>
      </c>
      <c r="AK1133" s="17">
        <v>4.1854763387479565E-2</v>
      </c>
      <c r="AL1133" s="17">
        <v>0.15551394000364635</v>
      </c>
      <c r="AM1133" s="17">
        <v>-0.34414248583348833</v>
      </c>
      <c r="AN1133" s="17">
        <v>-0.24965286069346759</v>
      </c>
      <c r="AO1133" s="17">
        <v>-8.3942883288998118</v>
      </c>
      <c r="AP1133" s="17">
        <v>-5.4637518173184576</v>
      </c>
      <c r="AQ1133" s="17">
        <v>54.128395801903892</v>
      </c>
      <c r="AR1133" s="17">
        <v>1.1534196038656988</v>
      </c>
      <c r="AS1133" s="17">
        <v>3.0981552588125996</v>
      </c>
      <c r="AT1133" s="17">
        <v>-1.0000000000000011</v>
      </c>
      <c r="AU1133" s="17">
        <v>-1.0000000000000011</v>
      </c>
      <c r="AV1133" s="17">
        <v>-0.13137376569399001</v>
      </c>
      <c r="AW1133" s="17">
        <v>113.29158097042844</v>
      </c>
      <c r="AX1133" s="17">
        <v>137.68107213880776</v>
      </c>
      <c r="AY1133" s="17">
        <v>0.27480003741308701</v>
      </c>
      <c r="AZ1133" s="17">
        <v>28.988601261227412</v>
      </c>
      <c r="BA1133" s="22">
        <v>1520.2223139074551</v>
      </c>
      <c r="CU1133" t="e">
        <v>#N/A</v>
      </c>
      <c r="CV1133" t="e">
        <v>#N/A</v>
      </c>
    </row>
    <row r="1134" spans="1:100" x14ac:dyDescent="0.25">
      <c r="A1134">
        <v>3104</v>
      </c>
      <c r="B1134" t="s">
        <v>1531</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1410.7328674461164</v>
      </c>
      <c r="CU1134" t="e">
        <v>#N/A</v>
      </c>
      <c r="CV1134" t="e">
        <v>#N/A</v>
      </c>
    </row>
    <row r="1135" spans="1:100" x14ac:dyDescent="0.25">
      <c r="A1135">
        <v>3110</v>
      </c>
      <c r="B1135" t="s">
        <v>1532</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1268.3199094054676</v>
      </c>
      <c r="CU1135" t="e">
        <v>#N/A</v>
      </c>
      <c r="CV1135" t="e">
        <v>#N/A</v>
      </c>
    </row>
    <row r="1136" spans="1:100" x14ac:dyDescent="0.25">
      <c r="A1136">
        <v>3117</v>
      </c>
      <c r="B1136" t="s">
        <v>1533</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1529.7241988038641</v>
      </c>
      <c r="CU1136" t="e">
        <v>#N/A</v>
      </c>
      <c r="CV1136" t="e">
        <v>#N/A</v>
      </c>
    </row>
    <row r="1137" spans="1:100" x14ac:dyDescent="0.25">
      <c r="A1137">
        <v>3120</v>
      </c>
      <c r="B1137" t="s">
        <v>1534</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1535</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1536</v>
      </c>
      <c r="C1139" s="22">
        <v>3</v>
      </c>
      <c r="D1139" s="17">
        <v>4.9464444248214336</v>
      </c>
      <c r="E1139" s="17">
        <v>-0.40486511484991639</v>
      </c>
      <c r="F1139" s="17">
        <v>1.3886319553823785</v>
      </c>
      <c r="G1139" s="17">
        <v>1.2658332675053112</v>
      </c>
      <c r="H1139" s="17">
        <v>0.14022287487560836</v>
      </c>
      <c r="I1139" s="17">
        <v>-3.0471937515558385E-2</v>
      </c>
      <c r="J1139" s="17">
        <v>6.5850562416029943</v>
      </c>
      <c r="K1139" s="17">
        <v>0.10975093736004994</v>
      </c>
      <c r="L1139" s="17">
        <v>-1.0000000000000004</v>
      </c>
      <c r="M1139" s="17">
        <v>-1.0000000000000004</v>
      </c>
      <c r="N1139" s="17">
        <v>2.1950187472009994</v>
      </c>
      <c r="O1139" s="17">
        <v>12.797333933929751</v>
      </c>
      <c r="P1139" s="17">
        <v>0.11930888942296243</v>
      </c>
      <c r="Q1139" s="17">
        <v>4.5806092044746753</v>
      </c>
      <c r="R1139" s="17">
        <v>1.4882035735668457</v>
      </c>
      <c r="S1139" s="17">
        <v>0.33333333333333359</v>
      </c>
      <c r="T1139" s="17">
        <v>0.32078943080382405</v>
      </c>
      <c r="U1139" s="17">
        <v>0.35321404662652611</v>
      </c>
      <c r="V1139" s="17">
        <v>-4.5155743709763808E-2</v>
      </c>
      <c r="W1139" s="17">
        <v>34.097205187754788</v>
      </c>
      <c r="X1139" s="17">
        <v>1.6862935510246289</v>
      </c>
      <c r="Y1139" s="17">
        <v>-1.0000000000000004</v>
      </c>
      <c r="Z1139" s="17">
        <v>-1.0000000000000004</v>
      </c>
      <c r="AA1139" s="17">
        <v>51.033006137046748</v>
      </c>
      <c r="AB1139" s="17">
        <v>0.21655016694913221</v>
      </c>
      <c r="AC1139" s="17">
        <v>-3.3015446954566638E-2</v>
      </c>
      <c r="AD1139" s="17">
        <v>0.1254172275199362</v>
      </c>
      <c r="AE1139" s="17">
        <v>15.447597375725094</v>
      </c>
      <c r="AF1139" s="17">
        <v>0.7</v>
      </c>
      <c r="AG1139" s="17">
        <v>-1.0000000000000004</v>
      </c>
      <c r="AH1139" s="17">
        <v>-1.0000000000000004</v>
      </c>
      <c r="AI1139" s="17">
        <v>8.8674639728280172E-2</v>
      </c>
      <c r="AJ1139" s="17">
        <v>-4.5155743709763808E-2</v>
      </c>
      <c r="AK1139" s="17">
        <v>-0.11959650141263406</v>
      </c>
      <c r="AL1139" s="17">
        <v>5.526540747573868E-2</v>
      </c>
      <c r="AM1139" s="17">
        <v>0.17765898187463064</v>
      </c>
      <c r="AN1139" s="17">
        <v>0.24360345638130379</v>
      </c>
      <c r="AO1139" s="17">
        <v>3.8434920398025945</v>
      </c>
      <c r="AP1139" s="17">
        <v>6.3664134469112916</v>
      </c>
      <c r="AQ1139" s="17">
        <v>40.682261429357816</v>
      </c>
      <c r="AR1139" s="17">
        <v>0.96218106705391981</v>
      </c>
      <c r="AS1139" s="17">
        <v>1.7960444883846791</v>
      </c>
      <c r="AT1139" s="17">
        <v>-1.0000000000000004</v>
      </c>
      <c r="AU1139" s="17">
        <v>-1.0000000000000004</v>
      </c>
      <c r="AV1139" s="17">
        <v>2.7540368410721583</v>
      </c>
      <c r="AW1139" s="17">
        <v>70.196753517887799</v>
      </c>
      <c r="AX1139" s="17">
        <v>67.454671941477002</v>
      </c>
      <c r="AY1139" s="17">
        <v>-6.9765811715269167E-3</v>
      </c>
      <c r="AZ1139" s="17">
        <v>-15.099816386155503</v>
      </c>
      <c r="BA1139" s="22">
        <v>1524.8499261795396</v>
      </c>
      <c r="CU1139" t="e">
        <v>#N/A</v>
      </c>
      <c r="CV1139" t="e">
        <v>#N/A</v>
      </c>
    </row>
    <row r="1140" spans="1:100" x14ac:dyDescent="0.25">
      <c r="A1140">
        <v>3130</v>
      </c>
      <c r="B1140" t="s">
        <v>1537</v>
      </c>
      <c r="C1140" s="22">
        <v>3</v>
      </c>
      <c r="D1140" s="17">
        <v>3.9175008440995005</v>
      </c>
      <c r="E1140" s="17">
        <v>0</v>
      </c>
      <c r="F1140" s="17">
        <v>-2.6781447184922022E-2</v>
      </c>
      <c r="G1140" s="17">
        <v>-2.6781447184922022E-2</v>
      </c>
      <c r="H1140" s="17">
        <v>0.30822241822481883</v>
      </c>
      <c r="I1140" s="17">
        <v>0</v>
      </c>
      <c r="J1140" s="17">
        <v>18.49334509348914</v>
      </c>
      <c r="K1140" s="17">
        <v>0.30822241822481883</v>
      </c>
      <c r="L1140" s="17">
        <v>-0.99999999999999856</v>
      </c>
      <c r="M1140" s="17">
        <v>-0.99999999999999856</v>
      </c>
      <c r="N1140" s="17">
        <v>6.1644483644963755</v>
      </c>
      <c r="O1140" s="17">
        <v>22.384064490403688</v>
      </c>
      <c r="P1140" s="17">
        <v>-0.40272494930150271</v>
      </c>
      <c r="Q1140" s="17">
        <v>1.2085765957230739</v>
      </c>
      <c r="R1140" s="17">
        <v>0.40509098635917218</v>
      </c>
      <c r="S1140" s="17">
        <v>0.32070630768471708</v>
      </c>
      <c r="T1140" s="17">
        <v>0.30520086536130725</v>
      </c>
      <c r="U1140" s="17">
        <v>0.41259949187092859</v>
      </c>
      <c r="V1140" s="17">
        <v>0.21943502257084965</v>
      </c>
      <c r="W1140" s="17">
        <v>37.988770770519316</v>
      </c>
      <c r="X1140" s="17">
        <v>3.2565603897579916</v>
      </c>
      <c r="Y1140" s="17">
        <v>-0.99999999999999856</v>
      </c>
      <c r="Z1140" s="17">
        <v>-0.99999999999999856</v>
      </c>
      <c r="AA1140" s="17">
        <v>96.733394036051152</v>
      </c>
      <c r="AB1140" s="17">
        <v>0.52435366906928238</v>
      </c>
      <c r="AC1140" s="17">
        <v>0.18773121483281435</v>
      </c>
      <c r="AD1140" s="17">
        <v>0.4547057616813564</v>
      </c>
      <c r="AE1140" s="17">
        <v>58.339532279172637</v>
      </c>
      <c r="AF1140" s="17">
        <v>0.8571428571428571</v>
      </c>
      <c r="AG1140" s="17">
        <v>-0.99999999999999856</v>
      </c>
      <c r="AH1140" s="17">
        <v>-0.99999999999999856</v>
      </c>
      <c r="AI1140" s="17">
        <v>0</v>
      </c>
      <c r="AJ1140" s="17">
        <v>0.21943502257084965</v>
      </c>
      <c r="AK1140" s="17">
        <v>-1.0288749856060427E-2</v>
      </c>
      <c r="AL1140" s="17">
        <v>0.69612068025638674</v>
      </c>
      <c r="AM1140" s="17">
        <v>-9.3459867377280029E-2</v>
      </c>
      <c r="AN1140" s="17">
        <v>0.28853604264777821</v>
      </c>
      <c r="AO1140" s="17">
        <v>-2.3879404337123011</v>
      </c>
      <c r="AP1140" s="17">
        <v>10.69400446747639</v>
      </c>
      <c r="AQ1140" s="17">
        <v>56.482115864008478</v>
      </c>
      <c r="AR1140" s="17">
        <v>1.2579416874878011</v>
      </c>
      <c r="AS1140" s="17">
        <v>3.5647828079828083</v>
      </c>
      <c r="AT1140" s="17">
        <v>-0.99999999999999856</v>
      </c>
      <c r="AU1140" s="17">
        <v>-0.99999999999999856</v>
      </c>
      <c r="AV1140" s="17">
        <v>0.37830953917424986</v>
      </c>
      <c r="AW1140" s="17">
        <v>129.81146299393123</v>
      </c>
      <c r="AX1140" s="17">
        <v>151.75496525101613</v>
      </c>
      <c r="AY1140" s="17">
        <v>0.45159141441306677</v>
      </c>
      <c r="AZ1140" s="17">
        <v>100.08229746493465</v>
      </c>
      <c r="BA1140" s="22">
        <v>1704.461113721324</v>
      </c>
      <c r="CU1140" t="e">
        <v>#N/A</v>
      </c>
      <c r="CV1140" t="e">
        <v>#N/A</v>
      </c>
    </row>
    <row r="1141" spans="1:100" x14ac:dyDescent="0.25">
      <c r="A1141">
        <v>3131</v>
      </c>
      <c r="B1141" t="s">
        <v>1538</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1358.3116567229417</v>
      </c>
      <c r="CU1141" t="e">
        <v>#N/A</v>
      </c>
      <c r="CV1141" t="e">
        <v>#N/A</v>
      </c>
    </row>
    <row r="1142" spans="1:100" x14ac:dyDescent="0.25">
      <c r="A1142">
        <v>3132</v>
      </c>
      <c r="B1142" t="s">
        <v>1539</v>
      </c>
      <c r="C1142" s="22">
        <v>3</v>
      </c>
      <c r="D1142" s="17">
        <v>5.2222925575862522</v>
      </c>
      <c r="E1142" s="17">
        <v>-0.67526013466484691</v>
      </c>
      <c r="F1142" s="17">
        <v>9.0189009308804042</v>
      </c>
      <c r="G1142" s="17">
        <v>8.8412788727878979</v>
      </c>
      <c r="H1142" s="17">
        <v>0.60698585787058335</v>
      </c>
      <c r="I1142" s="17">
        <v>6.7049688041556721E-3</v>
      </c>
      <c r="J1142" s="17">
        <v>36.82144960048435</v>
      </c>
      <c r="K1142" s="17">
        <v>0.61369082667473895</v>
      </c>
      <c r="L1142" s="17">
        <v>-1</v>
      </c>
      <c r="M1142" s="17">
        <v>-1</v>
      </c>
      <c r="N1142" s="17">
        <v>12.273816533494786</v>
      </c>
      <c r="O1142" s="17">
        <v>50.885021030858496</v>
      </c>
      <c r="P1142" s="17">
        <v>9.3862029255114193E-2</v>
      </c>
      <c r="Q1142" s="17">
        <v>43.389019651807565</v>
      </c>
      <c r="R1142" s="17">
        <v>14.326179580294168</v>
      </c>
      <c r="S1142" s="17">
        <v>0.33333333333333343</v>
      </c>
      <c r="T1142" s="17">
        <v>0.34699361732815326</v>
      </c>
      <c r="U1142" s="17">
        <v>0.20796091298281183</v>
      </c>
      <c r="V1142" s="17">
        <v>-1.8905897906607246E-2</v>
      </c>
      <c r="W1142" s="17">
        <v>10.227645562518084</v>
      </c>
      <c r="X1142" s="17">
        <v>0.79870467247317156</v>
      </c>
      <c r="Y1142" s="17">
        <v>-1</v>
      </c>
      <c r="Z1142" s="17">
        <v>-1</v>
      </c>
      <c r="AA1142" s="17">
        <v>72.278208151098511</v>
      </c>
      <c r="AB1142" s="17">
        <v>0.29552847049647879</v>
      </c>
      <c r="AC1142" s="17">
        <v>0.29315474162198957</v>
      </c>
      <c r="AD1142" s="17">
        <v>0.3658044480472557</v>
      </c>
      <c r="AE1142" s="17">
        <v>47.724383008286217</v>
      </c>
      <c r="AF1142" s="17">
        <v>0.9375</v>
      </c>
      <c r="AG1142" s="17">
        <v>-1</v>
      </c>
      <c r="AH1142" s="17">
        <v>-1</v>
      </c>
      <c r="AI1142" s="17">
        <v>0.21166766797954409</v>
      </c>
      <c r="AJ1142" s="17">
        <v>-1.8905897906607246E-2</v>
      </c>
      <c r="AK1142" s="17">
        <v>-0.1417816770714469</v>
      </c>
      <c r="AL1142" s="17">
        <v>-9.000610473238102E-2</v>
      </c>
      <c r="AM1142" s="17">
        <v>9.0317901432528186E-2</v>
      </c>
      <c r="AN1142" s="17">
        <v>-0.1523488441919135</v>
      </c>
      <c r="AO1142" s="17">
        <v>1.5490391504559706</v>
      </c>
      <c r="AP1142" s="17">
        <v>-4.258751628459744</v>
      </c>
      <c r="AQ1142" s="17">
        <v>47.049095163002434</v>
      </c>
      <c r="AR1142" s="17">
        <v>0.86938196573769111</v>
      </c>
      <c r="AS1142" s="17">
        <v>1.4123954991479104</v>
      </c>
      <c r="AT1142" s="17">
        <v>-1</v>
      </c>
      <c r="AU1142" s="17">
        <v>-1</v>
      </c>
      <c r="AV1142" s="17">
        <v>23.16745845308207</v>
      </c>
      <c r="AW1142" s="17">
        <v>118.9044775534971</v>
      </c>
      <c r="AX1142" s="17">
        <v>121.24724112242728</v>
      </c>
      <c r="AY1142" s="17">
        <v>0.17661074686625772</v>
      </c>
      <c r="AZ1142" s="17">
        <v>18.486361389217222</v>
      </c>
      <c r="BA1142" s="22">
        <v>1601.338468529804</v>
      </c>
      <c r="CU1142" t="e">
        <v>#N/A</v>
      </c>
      <c r="CV1142" t="e">
        <v>#N/A</v>
      </c>
    </row>
    <row r="1143" spans="1:100" x14ac:dyDescent="0.25">
      <c r="A1143">
        <v>3133</v>
      </c>
      <c r="B1143" t="s">
        <v>1540</v>
      </c>
      <c r="C1143" s="22">
        <v>3</v>
      </c>
      <c r="D1143" s="17">
        <v>4.2594083593251799</v>
      </c>
      <c r="E1143" s="17">
        <v>0</v>
      </c>
      <c r="F1143" s="17">
        <v>-0.31253421466120662</v>
      </c>
      <c r="G1143" s="17">
        <v>-0.31253421466120662</v>
      </c>
      <c r="H1143" s="17">
        <v>-5.8233584246702164E-2</v>
      </c>
      <c r="I1143" s="17">
        <v>0</v>
      </c>
      <c r="J1143" s="17">
        <v>-3.4940150548021283</v>
      </c>
      <c r="K1143" s="17">
        <v>-5.8233584246702164E-2</v>
      </c>
      <c r="L1143" s="17">
        <v>-1.0000000000000009</v>
      </c>
      <c r="M1143" s="17">
        <v>-1.0000000000000009</v>
      </c>
      <c r="N1143" s="17">
        <v>-1.1646716849340426</v>
      </c>
      <c r="O1143" s="17">
        <v>0.45285908986184009</v>
      </c>
      <c r="P1143" s="17">
        <v>4.5949388734337446E-2</v>
      </c>
      <c r="Q1143" s="17">
        <v>-6.1007976965869432E-2</v>
      </c>
      <c r="R1143" s="17">
        <v>-0.1028511934196384</v>
      </c>
      <c r="S1143" s="17">
        <v>0.33333333333333348</v>
      </c>
      <c r="T1143" s="17">
        <v>7.0537632844864723E-2</v>
      </c>
      <c r="U1143" s="17">
        <v>-7.8492474652182495E-2</v>
      </c>
      <c r="V1143" s="17">
        <v>-4.374056376441126E-2</v>
      </c>
      <c r="W1143" s="17">
        <v>13.594860480332287</v>
      </c>
      <c r="X1143" s="17">
        <v>-0.28372733366720276</v>
      </c>
      <c r="Y1143" s="17">
        <v>-1.0000000000000009</v>
      </c>
      <c r="Z1143" s="17">
        <v>-1.0000000000000009</v>
      </c>
      <c r="AA1143" s="17">
        <v>19.051017303485366</v>
      </c>
      <c r="AB1143" s="17">
        <v>0.21854790750015207</v>
      </c>
      <c r="AC1143" s="17">
        <v>5.2862788474090719E-2</v>
      </c>
      <c r="AD1143" s="17">
        <v>-0.16023053564278814</v>
      </c>
      <c r="AE1143" s="17">
        <v>5.5590080165727302</v>
      </c>
      <c r="AF1143" s="17">
        <v>0.18181818181818182</v>
      </c>
      <c r="AG1143" s="17">
        <v>-1.0000000000000009</v>
      </c>
      <c r="AH1143" s="17">
        <v>-1.0000000000000009</v>
      </c>
      <c r="AI1143" s="17">
        <v>-8.1041988943602716E-3</v>
      </c>
      <c r="AJ1143" s="17">
        <v>-4.374056376441126E-2</v>
      </c>
      <c r="AK1143" s="17">
        <v>5.6719344343627187E-2</v>
      </c>
      <c r="AL1143" s="17">
        <v>0.19883218096113531</v>
      </c>
      <c r="AM1143" s="17">
        <v>-7.5264351090758574E-2</v>
      </c>
      <c r="AN1143" s="17">
        <v>4.8207866491306595E-2</v>
      </c>
      <c r="AO1143" s="17">
        <v>-1.5980120555508286</v>
      </c>
      <c r="AP1143" s="17">
        <v>2.1993575670883416</v>
      </c>
      <c r="AQ1143" s="17">
        <v>10.100845425530149</v>
      </c>
      <c r="AR1143" s="17">
        <v>0.28163792776160429</v>
      </c>
      <c r="AS1143" s="17">
        <v>-0.34196091791390504</v>
      </c>
      <c r="AT1143" s="17">
        <v>-1.0000000000000009</v>
      </c>
      <c r="AU1143" s="17">
        <v>-1.0000000000000009</v>
      </c>
      <c r="AV1143" s="17">
        <v>-0.41538540808084529</v>
      </c>
      <c r="AW1143" s="17">
        <v>21.70323396043554</v>
      </c>
      <c r="AX1143" s="17">
        <v>17.167093606107219</v>
      </c>
      <c r="AY1143" s="17">
        <v>-1.5214373700125083E-2</v>
      </c>
      <c r="AZ1143" s="17">
        <v>-53.552232350894705</v>
      </c>
      <c r="BA1143" s="22">
        <v>1359.7959438584362</v>
      </c>
      <c r="CU1143" t="e">
        <v>#N/A</v>
      </c>
      <c r="CV1143" t="e">
        <v>#N/A</v>
      </c>
    </row>
    <row r="1144" spans="1:100" x14ac:dyDescent="0.25">
      <c r="A1144">
        <v>3134</v>
      </c>
      <c r="B1144" t="s">
        <v>1541</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1542</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1470.0281051972031</v>
      </c>
      <c r="CU1145" t="e">
        <v>#N/A</v>
      </c>
      <c r="CV1145" t="e">
        <v>#N/A</v>
      </c>
    </row>
    <row r="1146" spans="1:100" x14ac:dyDescent="0.25">
      <c r="A1146">
        <v>3137</v>
      </c>
      <c r="B1146" t="s">
        <v>1543</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1455.4511406632521</v>
      </c>
      <c r="CU1146" t="e">
        <v>#N/A</v>
      </c>
      <c r="CV1146" t="e">
        <v>#N/A</v>
      </c>
    </row>
    <row r="1147" spans="1:100" x14ac:dyDescent="0.25">
      <c r="A1147">
        <v>3138</v>
      </c>
      <c r="B1147" t="s">
        <v>1544</v>
      </c>
      <c r="C1147" s="22">
        <v>3</v>
      </c>
      <c r="D1147" s="17">
        <v>3.9668584758000049</v>
      </c>
      <c r="E1147" s="17">
        <v>-0.44648033556343508</v>
      </c>
      <c r="F1147" s="17">
        <v>0.44219608769076585</v>
      </c>
      <c r="G1147" s="17">
        <v>0.32527089521281782</v>
      </c>
      <c r="H1147" s="17">
        <v>0.44549977328337803</v>
      </c>
      <c r="I1147" s="17">
        <v>0</v>
      </c>
      <c r="J1147" s="17">
        <v>26.72998639700268</v>
      </c>
      <c r="K1147" s="17">
        <v>0.44549977328337803</v>
      </c>
      <c r="L1147" s="17">
        <v>-0.99999999999999911</v>
      </c>
      <c r="M1147" s="17">
        <v>-0.99999999999999911</v>
      </c>
      <c r="N1147" s="17">
        <v>8.9099954656675582</v>
      </c>
      <c r="O1147" s="17">
        <v>31.022115768015492</v>
      </c>
      <c r="P1147" s="17">
        <v>1.9864836426635584</v>
      </c>
      <c r="Q1147" s="17">
        <v>9.3238448674973657</v>
      </c>
      <c r="R1147" s="17">
        <v>3.2039895848661888</v>
      </c>
      <c r="S1147" s="17">
        <v>0.33333333333333331</v>
      </c>
      <c r="T1147" s="17">
        <v>0.33333333333333331</v>
      </c>
      <c r="U1147" s="17">
        <v>0.27992316146458723</v>
      </c>
      <c r="V1147" s="17">
        <v>8.9363127249212637E-2</v>
      </c>
      <c r="W1147" s="17">
        <v>23.618127283883553</v>
      </c>
      <c r="X1147" s="17">
        <v>1.877038302736914</v>
      </c>
      <c r="Y1147" s="17">
        <v>-0.99999999999999911</v>
      </c>
      <c r="Z1147" s="17">
        <v>-0.99999999999999911</v>
      </c>
      <c r="AA1147" s="17">
        <v>56.101105210877101</v>
      </c>
      <c r="AB1147" s="17">
        <v>-5.422999560509905E-2</v>
      </c>
      <c r="AC1147" s="17">
        <v>0.41711518798270869</v>
      </c>
      <c r="AD1147" s="17">
        <v>0.22269457446493798</v>
      </c>
      <c r="AE1147" s="17">
        <v>29.278988342127374</v>
      </c>
      <c r="AF1147" s="17">
        <v>0.55555555555555558</v>
      </c>
      <c r="AG1147" s="17">
        <v>-0.99999999999999911</v>
      </c>
      <c r="AH1147" s="17">
        <v>-0.99999999999999911</v>
      </c>
      <c r="AI1147" s="17">
        <v>-4.4664389747929752E-4</v>
      </c>
      <c r="AJ1147" s="17">
        <v>8.9363127249212637E-2</v>
      </c>
      <c r="AK1147" s="17">
        <v>-1.2748296176207357E-2</v>
      </c>
      <c r="AL1147" s="17">
        <v>3.5164701642098582E-2</v>
      </c>
      <c r="AM1147" s="17">
        <v>0.50544814099648838</v>
      </c>
      <c r="AN1147" s="17">
        <v>0.24913738910794536</v>
      </c>
      <c r="AO1147" s="17">
        <v>12.572462044031173</v>
      </c>
      <c r="AP1147" s="17">
        <v>6.4042582359091256</v>
      </c>
      <c r="AQ1147" s="17">
        <v>50.348113680886208</v>
      </c>
      <c r="AR1147" s="17">
        <v>1.0359529553804661</v>
      </c>
      <c r="AS1147" s="17">
        <v>2.3225380760202916</v>
      </c>
      <c r="AT1147" s="17">
        <v>-0.99999999999999911</v>
      </c>
      <c r="AU1147" s="17">
        <v>-0.99999999999999911</v>
      </c>
      <c r="AV1147" s="17">
        <v>3.5292604800790071</v>
      </c>
      <c r="AW1147" s="17">
        <v>93.527479214801744</v>
      </c>
      <c r="AX1147" s="17">
        <v>102.45485906177346</v>
      </c>
      <c r="AY1147" s="17">
        <v>8.9872504352467242E-2</v>
      </c>
      <c r="AZ1147" s="17">
        <v>0.48709489785528204</v>
      </c>
      <c r="BA1147" s="22">
        <v>1505.6336099832804</v>
      </c>
      <c r="CU1147" t="e">
        <v>#N/A</v>
      </c>
      <c r="CV1147" t="e">
        <v>#N/A</v>
      </c>
    </row>
    <row r="1148" spans="1:100" x14ac:dyDescent="0.25">
      <c r="A1148">
        <v>3139</v>
      </c>
      <c r="B1148" t="s">
        <v>1545</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1371.1140465420731</v>
      </c>
      <c r="CU1148" t="e">
        <v>#N/A</v>
      </c>
      <c r="CV1148" t="e">
        <v>#N/A</v>
      </c>
    </row>
    <row r="1149" spans="1:100" x14ac:dyDescent="0.25">
      <c r="A1149">
        <v>3140</v>
      </c>
      <c r="B1149" t="s">
        <v>1546</v>
      </c>
      <c r="C1149" s="22">
        <v>3</v>
      </c>
      <c r="D1149" s="17">
        <v>4.1754996787386727</v>
      </c>
      <c r="E1149" s="17">
        <v>0</v>
      </c>
      <c r="F1149" s="17">
        <v>0.14629498069909069</v>
      </c>
      <c r="G1149" s="17">
        <v>0.14629498069909069</v>
      </c>
      <c r="H1149" s="17">
        <v>0.52189366894897082</v>
      </c>
      <c r="I1149" s="17">
        <v>-1.3042208427772237E-2</v>
      </c>
      <c r="J1149" s="17">
        <v>30.53108763127193</v>
      </c>
      <c r="K1149" s="17">
        <v>0.50885146052119867</v>
      </c>
      <c r="L1149" s="17">
        <v>-1.0000000000000009</v>
      </c>
      <c r="M1149" s="17">
        <v>-1.0000000000000009</v>
      </c>
      <c r="N1149" s="17">
        <v>10.177029210423974</v>
      </c>
      <c r="O1149" s="17">
        <v>34.852882290709687</v>
      </c>
      <c r="P1149" s="17">
        <v>-0.18140558848393307</v>
      </c>
      <c r="Q1149" s="17">
        <v>1.4111243856393991</v>
      </c>
      <c r="R1149" s="17">
        <v>0.46301918039493201</v>
      </c>
      <c r="S1149" s="17">
        <v>0.33333333333333359</v>
      </c>
      <c r="T1149" s="17">
        <v>0.33333333333333359</v>
      </c>
      <c r="U1149" s="17">
        <v>0.39564422163941848</v>
      </c>
      <c r="V1149" s="17">
        <v>7.1272254123008832E-2</v>
      </c>
      <c r="W1149" s="17">
        <v>24.989267276315825</v>
      </c>
      <c r="X1149" s="17">
        <v>2.1680256174411952</v>
      </c>
      <c r="Y1149" s="17">
        <v>-1.0000000000000009</v>
      </c>
      <c r="Z1149" s="17">
        <v>-1.0000000000000009</v>
      </c>
      <c r="AA1149" s="17">
        <v>48.328079276290197</v>
      </c>
      <c r="AB1149" s="17">
        <v>-1.2008334934143182E-2</v>
      </c>
      <c r="AC1149" s="17">
        <v>0.1527250130790441</v>
      </c>
      <c r="AD1149" s="17">
        <v>0.31679917824668863</v>
      </c>
      <c r="AE1149" s="17">
        <v>22.875792819579445</v>
      </c>
      <c r="AF1149" s="17">
        <v>0.72727272727272729</v>
      </c>
      <c r="AG1149" s="17">
        <v>-1.0000000000000009</v>
      </c>
      <c r="AH1149" s="17">
        <v>-1.0000000000000009</v>
      </c>
      <c r="AI1149" s="17">
        <v>1.8086248484490065E-2</v>
      </c>
      <c r="AJ1149" s="17">
        <v>7.1272254123008832E-2</v>
      </c>
      <c r="AK1149" s="17">
        <v>-0.1044393659721994</v>
      </c>
      <c r="AL1149" s="17">
        <v>-0.11457002797461055</v>
      </c>
      <c r="AM1149" s="17">
        <v>-9.8799397008686424E-2</v>
      </c>
      <c r="AN1149" s="17">
        <v>2.2513553518059698E-3</v>
      </c>
      <c r="AO1149" s="17">
        <v>-2.9921817550781586</v>
      </c>
      <c r="AP1149" s="17">
        <v>-0.51656625607790241</v>
      </c>
      <c r="AQ1149" s="17">
        <v>55.520354907587766</v>
      </c>
      <c r="AR1149" s="17">
        <v>1.1335831424290943</v>
      </c>
      <c r="AS1149" s="17">
        <v>2.6768770779623932</v>
      </c>
      <c r="AT1149" s="17">
        <v>-1.0000000000000009</v>
      </c>
      <c r="AU1149" s="17">
        <v>-1.0000000000000009</v>
      </c>
      <c r="AV1149" s="17">
        <v>0.6093141610940247</v>
      </c>
      <c r="AW1149" s="17">
        <v>82.664395310922046</v>
      </c>
      <c r="AX1149" s="17">
        <v>90.153345692912694</v>
      </c>
      <c r="AY1149" s="17">
        <v>-4.9658251809067015E-2</v>
      </c>
      <c r="AZ1149" s="17">
        <v>-32.894633617923269</v>
      </c>
      <c r="BA1149" s="22">
        <v>1441.8570985841502</v>
      </c>
      <c r="CU1149" t="e">
        <v>#N/A</v>
      </c>
      <c r="CV1149" t="e">
        <v>#N/A</v>
      </c>
    </row>
    <row r="1150" spans="1:100" x14ac:dyDescent="0.25">
      <c r="A1150">
        <v>3142</v>
      </c>
      <c r="B1150" t="s">
        <v>1547</v>
      </c>
      <c r="C1150" s="22">
        <v>3</v>
      </c>
      <c r="D1150" s="17">
        <v>4.6602810714415135</v>
      </c>
      <c r="E1150" s="17">
        <v>0</v>
      </c>
      <c r="F1150" s="17">
        <v>-0.26735483495341444</v>
      </c>
      <c r="G1150" s="17">
        <v>-0.26735483495341444</v>
      </c>
      <c r="H1150" s="17">
        <v>0.20355409257006435</v>
      </c>
      <c r="I1150" s="17">
        <v>1.0749838978787975E-2</v>
      </c>
      <c r="J1150" s="17">
        <v>12.85823589293115</v>
      </c>
      <c r="K1150" s="17">
        <v>0.2143039315488523</v>
      </c>
      <c r="L1150" s="17">
        <v>-1.0000000000000009</v>
      </c>
      <c r="M1150" s="17">
        <v>-1.0000000000000009</v>
      </c>
      <c r="N1150" s="17">
        <v>4.2860786309770553</v>
      </c>
      <c r="O1150" s="17">
        <v>17.251162129419249</v>
      </c>
      <c r="P1150" s="17">
        <v>-0.1083912317498901</v>
      </c>
      <c r="Q1150" s="17">
        <v>-2.2365763109989913</v>
      </c>
      <c r="R1150" s="17">
        <v>-0.78184497342164205</v>
      </c>
      <c r="S1150" s="17">
        <v>0.33333333333333343</v>
      </c>
      <c r="T1150" s="17">
        <v>0.33333333333333343</v>
      </c>
      <c r="U1150" s="17">
        <v>0.28766143929218552</v>
      </c>
      <c r="V1150" s="17">
        <v>0.10204277714993094</v>
      </c>
      <c r="W1150" s="17">
        <v>33.682678062397251</v>
      </c>
      <c r="X1150" s="17">
        <v>2.2152651551861426</v>
      </c>
      <c r="Y1150" s="17">
        <v>-1.0000000000000009</v>
      </c>
      <c r="Z1150" s="17">
        <v>-1.0000000000000009</v>
      </c>
      <c r="AA1150" s="17">
        <v>68.969668462078104</v>
      </c>
      <c r="AB1150" s="17">
        <v>0.27145906224111449</v>
      </c>
      <c r="AC1150" s="17">
        <v>0.25206688059653087</v>
      </c>
      <c r="AD1150" s="17">
        <v>0.19785076462440299</v>
      </c>
      <c r="AE1150" s="17">
        <v>36.068835373102431</v>
      </c>
      <c r="AF1150" s="17">
        <v>0.66666666666666663</v>
      </c>
      <c r="AG1150" s="17">
        <v>-1.0000000000000009</v>
      </c>
      <c r="AH1150" s="17">
        <v>-1.0000000000000009</v>
      </c>
      <c r="AI1150" s="17">
        <v>-1.080994700940012E-2</v>
      </c>
      <c r="AJ1150" s="17">
        <v>0.10204277714993094</v>
      </c>
      <c r="AK1150" s="17">
        <v>0.30941394397737071</v>
      </c>
      <c r="AL1150" s="17">
        <v>-2.333529345981428E-2</v>
      </c>
      <c r="AM1150" s="17">
        <v>9.9500635687978345E-2</v>
      </c>
      <c r="AN1150" s="17">
        <v>-1.7208033226733793E-2</v>
      </c>
      <c r="AO1150" s="17">
        <v>4.0345856120863122</v>
      </c>
      <c r="AP1150" s="17">
        <v>-0.54687729796741613</v>
      </c>
      <c r="AQ1150" s="17">
        <v>46.540913955328428</v>
      </c>
      <c r="AR1150" s="17">
        <v>1.0563708831087835</v>
      </c>
      <c r="AS1150" s="17">
        <v>2.4295690867349951</v>
      </c>
      <c r="AT1150" s="17">
        <v>-1.0000000000000009</v>
      </c>
      <c r="AU1150" s="17">
        <v>-1.0000000000000009</v>
      </c>
      <c r="AV1150" s="17">
        <v>-1.049199808375056</v>
      </c>
      <c r="AW1150" s="17">
        <v>85.673953293529863</v>
      </c>
      <c r="AX1150" s="17">
        <v>95.662032068334995</v>
      </c>
      <c r="AY1150" s="17">
        <v>-2.5787738475622934E-2</v>
      </c>
      <c r="AZ1150" s="17">
        <v>-25.381484796789309</v>
      </c>
      <c r="BA1150" s="22">
        <v>1485.015740004452</v>
      </c>
      <c r="CU1150" t="e">
        <v>#N/A</v>
      </c>
      <c r="CV1150" t="e">
        <v>#N/A</v>
      </c>
    </row>
    <row r="1151" spans="1:100" x14ac:dyDescent="0.25">
      <c r="A1151">
        <v>3145</v>
      </c>
      <c r="B1151" t="s">
        <v>1548</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1549</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1433.4587917828267</v>
      </c>
      <c r="CU1152" t="e">
        <v>#N/A</v>
      </c>
      <c r="CV1152" t="e">
        <v>#N/A</v>
      </c>
    </row>
    <row r="1153" spans="1:100" x14ac:dyDescent="0.25">
      <c r="A1153">
        <v>3147</v>
      </c>
      <c r="B1153" t="s">
        <v>1550</v>
      </c>
      <c r="C1153" s="22">
        <v>3</v>
      </c>
      <c r="D1153" s="17">
        <v>4.4109466264407819</v>
      </c>
      <c r="E1153" s="17">
        <v>0</v>
      </c>
      <c r="F1153" s="17">
        <v>-0.81231075589779356</v>
      </c>
      <c r="G1153" s="17">
        <v>-0.81231075589779356</v>
      </c>
      <c r="H1153" s="17">
        <v>0.11512511941395091</v>
      </c>
      <c r="I1153" s="17">
        <v>-1.6684582536175996E-2</v>
      </c>
      <c r="J1153" s="17">
        <v>5.9064322126665001</v>
      </c>
      <c r="K1153" s="17">
        <v>9.8440536877774959E-2</v>
      </c>
      <c r="L1153" s="17">
        <v>-0.99999999999999978</v>
      </c>
      <c r="M1153" s="17">
        <v>-0.99999999999999978</v>
      </c>
      <c r="N1153" s="17">
        <v>1.9688107375554997</v>
      </c>
      <c r="O1153" s="17">
        <v>9.5050680832094816</v>
      </c>
      <c r="P1153" s="17">
        <v>-0.32352627774239706</v>
      </c>
      <c r="Q1153" s="17">
        <v>0.68502141654862914</v>
      </c>
      <c r="R1153" s="17">
        <v>0.13146245850157071</v>
      </c>
      <c r="S1153" s="17">
        <v>0.33333333333333287</v>
      </c>
      <c r="T1153" s="17">
        <v>0.33333333333333287</v>
      </c>
      <c r="U1153" s="17">
        <v>0.36815442943451376</v>
      </c>
      <c r="V1153" s="17">
        <v>-0.12921294081402282</v>
      </c>
      <c r="W1153" s="17">
        <v>32.286704736375306</v>
      </c>
      <c r="X1153" s="17">
        <v>1.2655662026428101</v>
      </c>
      <c r="Y1153" s="17">
        <v>-0.99999999999999978</v>
      </c>
      <c r="Z1153" s="17">
        <v>-0.99999999999999978</v>
      </c>
      <c r="AA1153" s="17">
        <v>62.708546042290699</v>
      </c>
      <c r="AB1153" s="17">
        <v>0.16810520769374093</v>
      </c>
      <c r="AC1153" s="17">
        <v>0.38867046108126385</v>
      </c>
      <c r="AD1153" s="17">
        <v>4.9031908173272125E-2</v>
      </c>
      <c r="AE1153" s="17">
        <v>30.290378847413837</v>
      </c>
      <c r="AF1153" s="17">
        <v>0.6</v>
      </c>
      <c r="AG1153" s="17">
        <v>-0.99999999999999978</v>
      </c>
      <c r="AH1153" s="17">
        <v>-0.99999999999999978</v>
      </c>
      <c r="AI1153" s="17">
        <v>0</v>
      </c>
      <c r="AJ1153" s="17">
        <v>-0.12921294081402282</v>
      </c>
      <c r="AK1153" s="17">
        <v>0.26820123331869394</v>
      </c>
      <c r="AL1153" s="17">
        <v>0.23623619020441683</v>
      </c>
      <c r="AM1153" s="17">
        <v>0.27396604123901797</v>
      </c>
      <c r="AN1153" s="17">
        <v>9.3436568068624146E-2</v>
      </c>
      <c r="AO1153" s="17">
        <v>8.1901571975689293</v>
      </c>
      <c r="AP1153" s="17">
        <v>3.5170951527376877</v>
      </c>
      <c r="AQ1153" s="17">
        <v>38.193136949041808</v>
      </c>
      <c r="AR1153" s="17">
        <v>0.90560815528715732</v>
      </c>
      <c r="AS1153" s="17">
        <v>1.364006739520585</v>
      </c>
      <c r="AT1153" s="17">
        <v>-0.99999999999999978</v>
      </c>
      <c r="AU1153" s="17">
        <v>-0.99999999999999978</v>
      </c>
      <c r="AV1153" s="17">
        <v>-0.68084829739622266</v>
      </c>
      <c r="AW1153" s="17">
        <v>75.73070927823791</v>
      </c>
      <c r="AX1153" s="17">
        <v>62.809415196835616</v>
      </c>
      <c r="AY1153" s="17">
        <v>5.1929950983212729E-2</v>
      </c>
      <c r="AZ1153" s="17">
        <v>-12.661613802891194</v>
      </c>
      <c r="BA1153" s="22">
        <v>1482.7695547926721</v>
      </c>
      <c r="CU1153" t="e">
        <v>#N/A</v>
      </c>
      <c r="CV1153" t="e">
        <v>#N/A</v>
      </c>
    </row>
    <row r="1154" spans="1:100" x14ac:dyDescent="0.25">
      <c r="A1154">
        <v>3151</v>
      </c>
      <c r="B1154" t="s">
        <v>1551</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1398.0193557998023</v>
      </c>
      <c r="CU1154" t="e">
        <v>#N/A</v>
      </c>
      <c r="CV1154" t="e">
        <v>#N/A</v>
      </c>
    </row>
    <row r="1155" spans="1:100" x14ac:dyDescent="0.25">
      <c r="A1155">
        <v>3152</v>
      </c>
      <c r="B1155" t="s">
        <v>1552</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1553</v>
      </c>
      <c r="C1156" s="22">
        <v>3</v>
      </c>
      <c r="D1156" s="17">
        <v>3.3903873272104095</v>
      </c>
      <c r="E1156" s="17">
        <v>-2.3058888277614181E-2</v>
      </c>
      <c r="F1156" s="17">
        <v>-0.50052001486667952</v>
      </c>
      <c r="G1156" s="17">
        <v>-0.50052001486667952</v>
      </c>
      <c r="H1156" s="17">
        <v>0.35606465665533893</v>
      </c>
      <c r="I1156" s="17">
        <v>0</v>
      </c>
      <c r="J1156" s="17">
        <v>21.363879399320339</v>
      </c>
      <c r="K1156" s="17">
        <v>0.35606465665533893</v>
      </c>
      <c r="L1156" s="17">
        <v>-1.0000000000000013</v>
      </c>
      <c r="M1156" s="17">
        <v>-1.0000000000000013</v>
      </c>
      <c r="N1156" s="17">
        <v>7.1212931331067804</v>
      </c>
      <c r="O1156" s="17">
        <v>24.253746711664057</v>
      </c>
      <c r="P1156" s="17">
        <v>0.36743595049982147</v>
      </c>
      <c r="Q1156" s="17">
        <v>-0.88879917090898242</v>
      </c>
      <c r="R1156" s="17">
        <v>-0.37512905215853509</v>
      </c>
      <c r="S1156" s="17">
        <v>0.33333333333333359</v>
      </c>
      <c r="T1156" s="17">
        <v>0.37817676460050265</v>
      </c>
      <c r="U1156" s="17">
        <v>0.22585004129756267</v>
      </c>
      <c r="V1156" s="17">
        <v>-2.5653728785677045E-3</v>
      </c>
      <c r="W1156" s="17">
        <v>23.149204387899687</v>
      </c>
      <c r="X1156" s="17">
        <v>1.2791256309251637</v>
      </c>
      <c r="Y1156" s="17">
        <v>-1.0000000000000013</v>
      </c>
      <c r="Z1156" s="17">
        <v>-1.0000000000000013</v>
      </c>
      <c r="AA1156" s="17">
        <v>61.737404270496555</v>
      </c>
      <c r="AB1156" s="17">
        <v>0.34244475720327788</v>
      </c>
      <c r="AC1156" s="17">
        <v>9.0844685452585949E-2</v>
      </c>
      <c r="AD1156" s="17">
        <v>0.34597713603924463</v>
      </c>
      <c r="AE1156" s="17">
        <v>38.963328934755424</v>
      </c>
      <c r="AF1156" s="17">
        <v>0.81818181818181823</v>
      </c>
      <c r="AG1156" s="17">
        <v>-1.0000000000000013</v>
      </c>
      <c r="AH1156" s="17">
        <v>-1.0000000000000013</v>
      </c>
      <c r="AI1156" s="17">
        <v>-8.6606577955400995E-4</v>
      </c>
      <c r="AJ1156" s="17">
        <v>-2.5653728785677045E-3</v>
      </c>
      <c r="AK1156" s="17">
        <v>3.2239083428846627E-2</v>
      </c>
      <c r="AL1156" s="17">
        <v>0.33511990022325722</v>
      </c>
      <c r="AM1156" s="17">
        <v>9.2878624220558217E-2</v>
      </c>
      <c r="AN1156" s="17">
        <v>0.10996185756968932</v>
      </c>
      <c r="AO1156" s="17">
        <v>2.4831610226581891</v>
      </c>
      <c r="AP1156" s="17">
        <v>4.424645940358519</v>
      </c>
      <c r="AQ1156" s="17">
        <v>44.513083787220033</v>
      </c>
      <c r="AR1156" s="17">
        <v>0.93479476635283132</v>
      </c>
      <c r="AS1156" s="17">
        <v>1.6351902875805033</v>
      </c>
      <c r="AT1156" s="17">
        <v>-1.0000000000000013</v>
      </c>
      <c r="AU1156" s="17">
        <v>-1.0000000000000013</v>
      </c>
      <c r="AV1156" s="17">
        <v>-0.87564906702521472</v>
      </c>
      <c r="AW1156" s="17">
        <v>90.415796922519178</v>
      </c>
      <c r="AX1156" s="17">
        <v>90.141938319071329</v>
      </c>
      <c r="AY1156" s="17">
        <v>0.29552834392815319</v>
      </c>
      <c r="AZ1156" s="17">
        <v>19.698966460115699</v>
      </c>
      <c r="BA1156" s="22">
        <v>1471.3134998204457</v>
      </c>
      <c r="CU1156" t="e">
        <v>#N/A</v>
      </c>
      <c r="CV1156" t="e">
        <v>#N/A</v>
      </c>
    </row>
    <row r="1157" spans="1:100" x14ac:dyDescent="0.25">
      <c r="A1157">
        <v>3158</v>
      </c>
      <c r="B1157" t="s">
        <v>1554</v>
      </c>
      <c r="C1157" s="22">
        <v>3</v>
      </c>
      <c r="D1157" s="17">
        <v>5.4374386178371985</v>
      </c>
      <c r="E1157" s="17">
        <v>0</v>
      </c>
      <c r="F1157" s="17">
        <v>-0.86851296676672785</v>
      </c>
      <c r="G1157" s="17">
        <v>-0.86851296676672785</v>
      </c>
      <c r="H1157" s="17">
        <v>0.23196145810161059</v>
      </c>
      <c r="I1157" s="17">
        <v>-1.109367137999996E-2</v>
      </c>
      <c r="J1157" s="17">
        <v>13.252067203296638</v>
      </c>
      <c r="K1157" s="17">
        <v>0.22086778672161061</v>
      </c>
      <c r="L1157" s="17">
        <v>-0.99999999999999889</v>
      </c>
      <c r="M1157" s="17">
        <v>-0.99999999999999889</v>
      </c>
      <c r="N1157" s="17">
        <v>4.4173557344322125</v>
      </c>
      <c r="O1157" s="17">
        <v>17.820992854367098</v>
      </c>
      <c r="P1157" s="17">
        <v>0.10608426621589298</v>
      </c>
      <c r="Q1157" s="17">
        <v>-0.93840776009998561</v>
      </c>
      <c r="R1157" s="17">
        <v>-0.29621902112051568</v>
      </c>
      <c r="S1157" s="17">
        <v>0.33333333333333293</v>
      </c>
      <c r="T1157" s="17">
        <v>0.33333333333333293</v>
      </c>
      <c r="U1157" s="17">
        <v>0.30241494186147744</v>
      </c>
      <c r="V1157" s="17">
        <v>6.5940076322421312E-2</v>
      </c>
      <c r="W1157" s="17">
        <v>32.566155925158178</v>
      </c>
      <c r="X1157" s="17">
        <v>2.0510991053254926</v>
      </c>
      <c r="Y1157" s="17">
        <v>-0.99999999999999889</v>
      </c>
      <c r="Z1157" s="17">
        <v>-0.99999999999999889</v>
      </c>
      <c r="AA1157" s="17">
        <v>88.565081005875726</v>
      </c>
      <c r="AB1157" s="17">
        <v>0.5113741561524997</v>
      </c>
      <c r="AC1157" s="17">
        <v>0.2586770512371272</v>
      </c>
      <c r="AD1157" s="17">
        <v>0.35585167464713402</v>
      </c>
      <c r="AE1157" s="17">
        <v>56.295144101838027</v>
      </c>
      <c r="AF1157" s="17">
        <v>0.8</v>
      </c>
      <c r="AG1157" s="17">
        <v>-0.99999999999999889</v>
      </c>
      <c r="AH1157" s="17">
        <v>-0.99999999999999889</v>
      </c>
      <c r="AI1157" s="17">
        <v>-1.6657193255109497E-2</v>
      </c>
      <c r="AJ1157" s="17">
        <v>6.5940076322421312E-2</v>
      </c>
      <c r="AK1157" s="17">
        <v>0.19351523855511027</v>
      </c>
      <c r="AL1157" s="17">
        <v>0.15006665437495983</v>
      </c>
      <c r="AM1157" s="17">
        <v>0.1257169276493218</v>
      </c>
      <c r="AN1157" s="17">
        <v>-6.9894651780255043E-2</v>
      </c>
      <c r="AO1157" s="17">
        <v>4.1104993840085973</v>
      </c>
      <c r="AP1157" s="17">
        <v>-0.99703302263157778</v>
      </c>
      <c r="AQ1157" s="17">
        <v>45.818223128454832</v>
      </c>
      <c r="AR1157" s="17">
        <v>1.0350216848505644</v>
      </c>
      <c r="AS1157" s="17">
        <v>2.2719668920471059</v>
      </c>
      <c r="AT1157" s="17">
        <v>-0.99999999999999889</v>
      </c>
      <c r="AU1157" s="17">
        <v>-0.99999999999999889</v>
      </c>
      <c r="AV1157" s="17">
        <v>-1.1647319878872431</v>
      </c>
      <c r="AW1157" s="17">
        <v>105.38904083761128</v>
      </c>
      <c r="AX1157" s="17">
        <v>111.64990460475121</v>
      </c>
      <c r="AY1157" s="17">
        <v>0.11041460266010338</v>
      </c>
      <c r="AZ1157" s="17">
        <v>-10.924728114150835</v>
      </c>
      <c r="BA1157" s="22">
        <v>1549.2475924579987</v>
      </c>
      <c r="CU1157" t="e">
        <v>#N/A</v>
      </c>
      <c r="CV1157" t="e">
        <v>#N/A</v>
      </c>
    </row>
    <row r="1158" spans="1:100" x14ac:dyDescent="0.25">
      <c r="A1158">
        <v>3160</v>
      </c>
      <c r="B1158" t="s">
        <v>1555</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1556</v>
      </c>
      <c r="C1159" s="22">
        <v>3</v>
      </c>
      <c r="D1159" s="17">
        <v>4.4890883733367168</v>
      </c>
      <c r="E1159" s="17">
        <v>-5.1567400888670949E-2</v>
      </c>
      <c r="F1159" s="17">
        <v>0.87275111606432521</v>
      </c>
      <c r="G1159" s="17">
        <v>0.85801757295327652</v>
      </c>
      <c r="H1159" s="17">
        <v>3.9682174748654079E-3</v>
      </c>
      <c r="I1159" s="17">
        <v>-1.477756051275295E-2</v>
      </c>
      <c r="J1159" s="17">
        <v>-0.64856058227325342</v>
      </c>
      <c r="K1159" s="17">
        <v>-1.0809343037887543E-2</v>
      </c>
      <c r="L1159" s="17">
        <v>-1.0000000000000011</v>
      </c>
      <c r="M1159" s="17">
        <v>-1.0000000000000011</v>
      </c>
      <c r="N1159" s="17">
        <v>-0.21618686075775226</v>
      </c>
      <c r="O1159" s="17">
        <v>4.6985453640167396</v>
      </c>
      <c r="P1159" s="17">
        <v>-5.866567880316343E-2</v>
      </c>
      <c r="Q1159" s="17">
        <v>-1.7869802690744505</v>
      </c>
      <c r="R1159" s="17">
        <v>-0.67674178101576699</v>
      </c>
      <c r="S1159" s="17">
        <v>0.33333333333333348</v>
      </c>
      <c r="T1159" s="17">
        <v>0.33333333333333348</v>
      </c>
      <c r="U1159" s="17">
        <v>0.27714316073178052</v>
      </c>
      <c r="V1159" s="17">
        <v>-9.6869180178466005E-2</v>
      </c>
      <c r="W1159" s="17">
        <v>34.309999610314769</v>
      </c>
      <c r="X1159" s="17">
        <v>1.2048335715608811</v>
      </c>
      <c r="Y1159" s="17">
        <v>-1.0000000000000011</v>
      </c>
      <c r="Z1159" s="17">
        <v>-1.0000000000000011</v>
      </c>
      <c r="AA1159" s="17">
        <v>62.663063020331606</v>
      </c>
      <c r="AB1159" s="17">
        <v>0.21065208759081092</v>
      </c>
      <c r="AC1159" s="17">
        <v>5.4467350624934352E-2</v>
      </c>
      <c r="AD1159" s="17">
        <v>0.31547666560490684</v>
      </c>
      <c r="AE1159" s="17">
        <v>29.02980519103259</v>
      </c>
      <c r="AF1159" s="17">
        <v>0.58333333333333337</v>
      </c>
      <c r="AG1159" s="17">
        <v>-1.0000000000000011</v>
      </c>
      <c r="AH1159" s="17">
        <v>-1.0000000000000011</v>
      </c>
      <c r="AI1159" s="17">
        <v>1.2396138490265982E-2</v>
      </c>
      <c r="AJ1159" s="17">
        <v>-9.6869180178466005E-2</v>
      </c>
      <c r="AK1159" s="17">
        <v>-0.10524562588788447</v>
      </c>
      <c r="AL1159" s="17">
        <v>-0.23806399318646379</v>
      </c>
      <c r="AM1159" s="17">
        <v>-1.8636026416109831E-2</v>
      </c>
      <c r="AN1159" s="17">
        <v>-1.0687664359031273E-2</v>
      </c>
      <c r="AO1159" s="17">
        <v>-0.99212878984216935</v>
      </c>
      <c r="AP1159" s="17">
        <v>-1.4575115749081009</v>
      </c>
      <c r="AQ1159" s="17">
        <v>33.661439028041507</v>
      </c>
      <c r="AR1159" s="17">
        <v>0.84694064721998219</v>
      </c>
      <c r="AS1159" s="17">
        <v>1.1940242285229932</v>
      </c>
      <c r="AT1159" s="17">
        <v>-1.0000000000000011</v>
      </c>
      <c r="AU1159" s="17">
        <v>-1.0000000000000011</v>
      </c>
      <c r="AV1159" s="17">
        <v>0.18127579193750931</v>
      </c>
      <c r="AW1159" s="17">
        <v>65.904096809440219</v>
      </c>
      <c r="AX1159" s="17">
        <v>56.465101561398946</v>
      </c>
      <c r="AY1159" s="17">
        <v>2.4004514093861833E-2</v>
      </c>
      <c r="AZ1159" s="17">
        <v>-15.107907926967092</v>
      </c>
      <c r="BA1159" s="22">
        <v>1342.5736391061828</v>
      </c>
      <c r="CU1159" t="e">
        <v>#N/A</v>
      </c>
      <c r="CV1159" t="e">
        <v>#N/A</v>
      </c>
    </row>
    <row r="1160" spans="1:100" x14ac:dyDescent="0.25">
      <c r="A1160">
        <v>3163</v>
      </c>
      <c r="B1160" t="s">
        <v>1557</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1558</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1405.6219926394651</v>
      </c>
      <c r="CU1161" t="e">
        <v>#N/A</v>
      </c>
      <c r="CV1161" t="e">
        <v>#N/A</v>
      </c>
    </row>
    <row r="1162" spans="1:100" x14ac:dyDescent="0.25">
      <c r="A1162">
        <v>3166</v>
      </c>
      <c r="B1162" t="s">
        <v>1559</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1560</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1449.4376940276145</v>
      </c>
      <c r="CU1163" t="e">
        <v>#N/A</v>
      </c>
      <c r="CV1163" t="e">
        <v>#N/A</v>
      </c>
    </row>
    <row r="1164" spans="1:100" x14ac:dyDescent="0.25">
      <c r="A1164">
        <v>3168</v>
      </c>
      <c r="B1164" t="s">
        <v>714</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1395.78120666312</v>
      </c>
      <c r="CU1164" t="e">
        <v>#N/A</v>
      </c>
      <c r="CV1164" t="e">
        <v>#N/A</v>
      </c>
    </row>
    <row r="1165" spans="1:100" x14ac:dyDescent="0.25">
      <c r="A1165">
        <v>3171</v>
      </c>
      <c r="B1165" t="s">
        <v>1561</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1442.2713608666743</v>
      </c>
      <c r="CU1165" t="e">
        <v>#N/A</v>
      </c>
      <c r="CV1165" t="e">
        <v>#N/A</v>
      </c>
    </row>
    <row r="1166" spans="1:100" x14ac:dyDescent="0.25">
      <c r="A1166">
        <v>3172</v>
      </c>
      <c r="B1166" t="s">
        <v>1562</v>
      </c>
      <c r="C1166" s="22">
        <v>3</v>
      </c>
      <c r="D1166" s="17">
        <v>5.830361544405589</v>
      </c>
      <c r="E1166" s="17">
        <v>0</v>
      </c>
      <c r="F1166" s="17">
        <v>-0.34813800800655748</v>
      </c>
      <c r="G1166" s="17">
        <v>-0.34813800800655748</v>
      </c>
      <c r="H1166" s="17">
        <v>-0.11091694356411297</v>
      </c>
      <c r="I1166" s="17">
        <v>0</v>
      </c>
      <c r="J1166" s="17">
        <v>-6.655016613846783</v>
      </c>
      <c r="K1166" s="17">
        <v>-0.11091694356411297</v>
      </c>
      <c r="L1166" s="17">
        <v>-0.99999999999999944</v>
      </c>
      <c r="M1166" s="17">
        <v>-0.99999999999999944</v>
      </c>
      <c r="N1166" s="17">
        <v>-2.2183388712822589</v>
      </c>
      <c r="O1166" s="17">
        <v>-1.1727930774477471</v>
      </c>
      <c r="P1166" s="17">
        <v>4.9232042884489369</v>
      </c>
      <c r="Q1166" s="17">
        <v>-4.774666485045084</v>
      </c>
      <c r="R1166" s="17">
        <v>-1.2107811587399817</v>
      </c>
      <c r="S1166" s="17">
        <v>0.33333333333333337</v>
      </c>
      <c r="T1166" s="17">
        <v>0.33977634628588993</v>
      </c>
      <c r="U1166" s="17">
        <v>4.6497322919098714E-2</v>
      </c>
      <c r="V1166" s="17">
        <v>-2.9604345834805205E-2</v>
      </c>
      <c r="W1166" s="17">
        <v>32.036784010705176</v>
      </c>
      <c r="X1166" s="17">
        <v>0.79883285280345562</v>
      </c>
      <c r="Y1166" s="17">
        <v>-0.99999999999999944</v>
      </c>
      <c r="Z1166" s="17">
        <v>-0.99999999999999944</v>
      </c>
      <c r="AA1166" s="17">
        <v>57.872185019248988</v>
      </c>
      <c r="AB1166" s="17">
        <v>0.32601021881716302</v>
      </c>
      <c r="AC1166" s="17">
        <v>0.1675048010024153</v>
      </c>
      <c r="AD1166" s="17">
        <v>4.7408623526097163E-2</v>
      </c>
      <c r="AE1166" s="17">
        <v>27.046182167283781</v>
      </c>
      <c r="AF1166" s="17">
        <v>0.45454545454545453</v>
      </c>
      <c r="AG1166" s="17">
        <v>-0.99999999999999944</v>
      </c>
      <c r="AH1166" s="17">
        <v>-0.99999999999999944</v>
      </c>
      <c r="AI1166" s="17">
        <v>-1.2094728928976768E-2</v>
      </c>
      <c r="AJ1166" s="17">
        <v>-2.9604345834805205E-2</v>
      </c>
      <c r="AK1166" s="17">
        <v>0.13008329670142399</v>
      </c>
      <c r="AL1166" s="17">
        <v>-9.7980635579316813E-2</v>
      </c>
      <c r="AM1166" s="17">
        <v>-0.36720832276083648</v>
      </c>
      <c r="AN1166" s="17">
        <v>-9.4889307469507606E-2</v>
      </c>
      <c r="AO1166" s="17">
        <v>-8.5297915855137987</v>
      </c>
      <c r="AP1166" s="17">
        <v>-2.8621358646342734</v>
      </c>
      <c r="AQ1166" s="17">
        <v>25.381767396858425</v>
      </c>
      <c r="AR1166" s="17">
        <v>0.69000265670351635</v>
      </c>
      <c r="AS1166" s="17">
        <v>0.68791590923934309</v>
      </c>
      <c r="AT1166" s="17">
        <v>-0.99999999999999944</v>
      </c>
      <c r="AU1166" s="17">
        <v>-0.99999999999999944</v>
      </c>
      <c r="AV1166" s="17">
        <v>-1.558919166746539</v>
      </c>
      <c r="AW1166" s="17">
        <v>53.83725607716697</v>
      </c>
      <c r="AX1166" s="17">
        <v>50.634926915106917</v>
      </c>
      <c r="AY1166" s="17">
        <v>0.49502434735793011</v>
      </c>
      <c r="AZ1166" s="17">
        <v>9.4819856201921766</v>
      </c>
      <c r="BA1166" s="22">
        <v>1497.9263811117953</v>
      </c>
      <c r="CU1166" t="e">
        <v>#N/A</v>
      </c>
      <c r="CV1166" t="e">
        <v>#N/A</v>
      </c>
    </row>
    <row r="1167" spans="1:100" x14ac:dyDescent="0.25">
      <c r="A1167">
        <v>3173</v>
      </c>
      <c r="B1167" t="s">
        <v>1563</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1406.516573812409</v>
      </c>
      <c r="CU1167" t="e">
        <v>#N/A</v>
      </c>
      <c r="CV1167" t="e">
        <v>#N/A</v>
      </c>
    </row>
    <row r="1168" spans="1:100" x14ac:dyDescent="0.25">
      <c r="A1168">
        <v>3175</v>
      </c>
      <c r="B1168" t="s">
        <v>1564</v>
      </c>
      <c r="C1168" s="22">
        <v>3</v>
      </c>
      <c r="D1168" s="17">
        <v>4.7106072237929704</v>
      </c>
      <c r="E1168" s="17">
        <v>-3.1236565113126794E-2</v>
      </c>
      <c r="F1168" s="17">
        <v>3.4184555487552433</v>
      </c>
      <c r="G1168" s="17">
        <v>3.3712667558568592</v>
      </c>
      <c r="H1168" s="17">
        <v>0.28282311823990858</v>
      </c>
      <c r="I1168" s="17">
        <v>0</v>
      </c>
      <c r="J1168" s="17">
        <v>16.969387094394516</v>
      </c>
      <c r="K1168" s="17">
        <v>0.28282311823990858</v>
      </c>
      <c r="L1168" s="17">
        <v>-1.0000000000000018</v>
      </c>
      <c r="M1168" s="17">
        <v>-1.0000000000000018</v>
      </c>
      <c r="N1168" s="17">
        <v>5.6564623647981724</v>
      </c>
      <c r="O1168" s="17">
        <v>25.051261074044366</v>
      </c>
      <c r="P1168" s="17">
        <v>1.9471502592603429</v>
      </c>
      <c r="Q1168" s="17">
        <v>5.4936995175759655</v>
      </c>
      <c r="R1168" s="17">
        <v>1.8888446831595487</v>
      </c>
      <c r="S1168" s="17">
        <v>0.3333333333333337</v>
      </c>
      <c r="T1168" s="17">
        <v>0.3333333333333337</v>
      </c>
      <c r="U1168" s="17">
        <v>0.2457005202642607</v>
      </c>
      <c r="V1168" s="17">
        <v>-0.10485868362426265</v>
      </c>
      <c r="W1168" s="17">
        <v>20.987415402670276</v>
      </c>
      <c r="X1168" s="17">
        <v>0.73749352773822607</v>
      </c>
      <c r="Y1168" s="17">
        <v>-1.0000000000000018</v>
      </c>
      <c r="Z1168" s="17">
        <v>-1.0000000000000018</v>
      </c>
      <c r="AA1168" s="17">
        <v>50.855276420078894</v>
      </c>
      <c r="AB1168" s="17">
        <v>0.37639661879000907</v>
      </c>
      <c r="AC1168" s="17">
        <v>-2.3322615078458016E-2</v>
      </c>
      <c r="AD1168" s="17">
        <v>0.20650632297343055</v>
      </c>
      <c r="AE1168" s="17">
        <v>27.979016334249078</v>
      </c>
      <c r="AF1168" s="17">
        <v>0.83333333333333337</v>
      </c>
      <c r="AG1168" s="17">
        <v>-1.0000000000000018</v>
      </c>
      <c r="AH1168" s="17">
        <v>-1.0000000000000018</v>
      </c>
      <c r="AI1168" s="17">
        <v>9.7535136852670221E-2</v>
      </c>
      <c r="AJ1168" s="17">
        <v>-0.10485868362426265</v>
      </c>
      <c r="AK1168" s="17">
        <v>-2.0435645430578929E-2</v>
      </c>
      <c r="AL1168" s="17">
        <v>-1.2886083430754106E-2</v>
      </c>
      <c r="AM1168" s="17">
        <v>0.16561153398643483</v>
      </c>
      <c r="AN1168" s="17">
        <v>-7.6316312777935505E-2</v>
      </c>
      <c r="AO1168" s="17">
        <v>4.0381101225079785</v>
      </c>
      <c r="AP1168" s="17">
        <v>-1.9723382366021589</v>
      </c>
      <c r="AQ1168" s="17">
        <v>37.956802497064807</v>
      </c>
      <c r="AR1168" s="17">
        <v>0.8075085033066659</v>
      </c>
      <c r="AS1168" s="17">
        <v>1.0203166459781345</v>
      </c>
      <c r="AT1168" s="17">
        <v>-1.0000000000000018</v>
      </c>
      <c r="AU1168" s="17">
        <v>-1.0000000000000018</v>
      </c>
      <c r="AV1168" s="17">
        <v>5.2601114390164074</v>
      </c>
      <c r="AW1168" s="17">
        <v>73.934199257521115</v>
      </c>
      <c r="AX1168" s="17">
        <v>65.39903363214826</v>
      </c>
      <c r="AY1168" s="17">
        <v>-0.18053980113727711</v>
      </c>
      <c r="AZ1168" s="17">
        <v>-32.370356479001948</v>
      </c>
      <c r="BA1168" s="22">
        <v>1372.667746448624</v>
      </c>
      <c r="CU1168" t="e">
        <v>#N/A</v>
      </c>
      <c r="CV1168" t="e">
        <v>#N/A</v>
      </c>
    </row>
    <row r="1169" spans="1:100" x14ac:dyDescent="0.25">
      <c r="A1169">
        <v>3176</v>
      </c>
      <c r="B1169" t="s">
        <v>1565</v>
      </c>
      <c r="C1169" s="22">
        <v>3</v>
      </c>
      <c r="D1169" s="17">
        <v>4.9406344024954354</v>
      </c>
      <c r="E1169" s="17">
        <v>0</v>
      </c>
      <c r="F1169" s="17">
        <v>2.814209960435536</v>
      </c>
      <c r="G1169" s="17">
        <v>2.814209960435536</v>
      </c>
      <c r="H1169" s="17">
        <v>0.48350119412695186</v>
      </c>
      <c r="I1169" s="17">
        <v>-6.5863922285137287E-3</v>
      </c>
      <c r="J1169" s="17">
        <v>28.614888113906321</v>
      </c>
      <c r="K1169" s="17">
        <v>0.47691480189843821</v>
      </c>
      <c r="L1169" s="17">
        <v>-1.0000000000000009</v>
      </c>
      <c r="M1169" s="17">
        <v>-1.0000000000000009</v>
      </c>
      <c r="N1169" s="17">
        <v>9.538296037968772</v>
      </c>
      <c r="O1169" s="17">
        <v>36.369732476837285</v>
      </c>
      <c r="P1169" s="17">
        <v>3.1317523380674159E-3</v>
      </c>
      <c r="Q1169" s="17">
        <v>2.168574593254168</v>
      </c>
      <c r="R1169" s="17">
        <v>0.74045593814990651</v>
      </c>
      <c r="S1169" s="17">
        <v>0.33333333333333331</v>
      </c>
      <c r="T1169" s="17">
        <v>0.33333333333333331</v>
      </c>
      <c r="U1169" s="17">
        <v>0.18677543370962757</v>
      </c>
      <c r="V1169" s="17">
        <v>8.000969928380991E-2</v>
      </c>
      <c r="W1169" s="17">
        <v>18.261479910466662</v>
      </c>
      <c r="X1169" s="17">
        <v>1.4169117953095978</v>
      </c>
      <c r="Y1169" s="17">
        <v>-1.0000000000000009</v>
      </c>
      <c r="Z1169" s="17">
        <v>-1.0000000000000009</v>
      </c>
      <c r="AA1169" s="17">
        <v>54.041294658816781</v>
      </c>
      <c r="AB1169" s="17">
        <v>0.24452915800932376</v>
      </c>
      <c r="AC1169" s="17">
        <v>0.28989252421843409</v>
      </c>
      <c r="AD1169" s="17">
        <v>0.16636549397624664</v>
      </c>
      <c r="AE1169" s="17">
        <v>35.039358810200234</v>
      </c>
      <c r="AF1169" s="17">
        <v>0.85</v>
      </c>
      <c r="AG1169" s="17">
        <v>-1.0000000000000009</v>
      </c>
      <c r="AH1169" s="17">
        <v>-1.0000000000000009</v>
      </c>
      <c r="AI1169" s="17">
        <v>0</v>
      </c>
      <c r="AJ1169" s="17">
        <v>8.000969928380991E-2</v>
      </c>
      <c r="AK1169" s="17">
        <v>0.12907203991118821</v>
      </c>
      <c r="AL1169" s="17">
        <v>0.14377953415427885</v>
      </c>
      <c r="AM1169" s="17">
        <v>0.33300545256972031</v>
      </c>
      <c r="AN1169" s="17">
        <v>0.13274686543939718</v>
      </c>
      <c r="AO1169" s="17">
        <v>8.9704965137989472</v>
      </c>
      <c r="AP1169" s="17">
        <v>4.0375693067563239</v>
      </c>
      <c r="AQ1169" s="17">
        <v>46.876368024372965</v>
      </c>
      <c r="AR1169" s="17">
        <v>0.93345179966010494</v>
      </c>
      <c r="AS1169" s="17">
        <v>1.8938265972080375</v>
      </c>
      <c r="AT1169" s="17">
        <v>-1.0000000000000009</v>
      </c>
      <c r="AU1169" s="17">
        <v>-1.0000000000000009</v>
      </c>
      <c r="AV1169" s="17">
        <v>3.554665898585442</v>
      </c>
      <c r="AW1169" s="17">
        <v>94.448596442410377</v>
      </c>
      <c r="AX1169" s="17">
        <v>102.44956637079139</v>
      </c>
      <c r="AY1169" s="17">
        <v>0.23978704931818956</v>
      </c>
      <c r="AZ1169" s="17">
        <v>6.3174307886586138</v>
      </c>
      <c r="BA1169" s="22">
        <v>1534.9740668257275</v>
      </c>
      <c r="CU1169" t="e">
        <v>#N/A</v>
      </c>
      <c r="CV1169" t="e">
        <v>#N/A</v>
      </c>
    </row>
    <row r="1170" spans="1:100" x14ac:dyDescent="0.25">
      <c r="A1170">
        <v>3179</v>
      </c>
      <c r="B1170" t="s">
        <v>1566</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1567</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1568</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1569</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1397.2118878041572</v>
      </c>
      <c r="CU1173" t="e">
        <v>#N/A</v>
      </c>
      <c r="CV1173" t="e">
        <v>#N/A</v>
      </c>
    </row>
    <row r="1174" spans="1:100" x14ac:dyDescent="0.25">
      <c r="A1174">
        <v>3184</v>
      </c>
      <c r="B1174" t="s">
        <v>1570</v>
      </c>
      <c r="C1174" s="22">
        <v>3</v>
      </c>
      <c r="D1174" s="17">
        <v>3.3491873273536736</v>
      </c>
      <c r="E1174" s="17">
        <v>-8.9944437959860808E-4</v>
      </c>
      <c r="F1174" s="17">
        <v>1.7563495646752172</v>
      </c>
      <c r="G1174" s="17">
        <v>1.7563495646752172</v>
      </c>
      <c r="H1174" s="17">
        <v>0.15759134455817281</v>
      </c>
      <c r="I1174" s="17">
        <v>0</v>
      </c>
      <c r="J1174" s="17">
        <v>9.4554806734903671</v>
      </c>
      <c r="K1174" s="17">
        <v>0.15759134455817281</v>
      </c>
      <c r="L1174" s="17">
        <v>-1.0000000000000007</v>
      </c>
      <c r="M1174" s="17">
        <v>-1.0000000000000007</v>
      </c>
      <c r="N1174" s="17">
        <v>3.1518268911634548</v>
      </c>
      <c r="O1174" s="17">
        <v>14.561017565519249</v>
      </c>
      <c r="P1174" s="17">
        <v>-1.5426232171936887</v>
      </c>
      <c r="Q1174" s="17">
        <v>-7.9407496897108585</v>
      </c>
      <c r="R1174" s="17">
        <v>-2.8441857791986354</v>
      </c>
      <c r="S1174" s="17">
        <v>0.33333333333333343</v>
      </c>
      <c r="T1174" s="17">
        <v>0.22780024771983934</v>
      </c>
      <c r="U1174" s="17">
        <v>0.33654593515486869</v>
      </c>
      <c r="V1174" s="17">
        <v>0.1169956745948065</v>
      </c>
      <c r="W1174" s="17">
        <v>34.283353849787012</v>
      </c>
      <c r="X1174" s="17">
        <v>2.3487692825147422</v>
      </c>
      <c r="Y1174" s="17">
        <v>-1.0000000000000007</v>
      </c>
      <c r="Z1174" s="17">
        <v>-1.0000000000000007</v>
      </c>
      <c r="AA1174" s="17">
        <v>55.069968280820916</v>
      </c>
      <c r="AB1174" s="17">
        <v>-2.9421666494172397E-2</v>
      </c>
      <c r="AC1174" s="17">
        <v>0.1585789409782461</v>
      </c>
      <c r="AD1174" s="17">
        <v>0.34345872972057739</v>
      </c>
      <c r="AE1174" s="17">
        <v>23.630800210232575</v>
      </c>
      <c r="AF1174" s="17">
        <v>0.69230769230769229</v>
      </c>
      <c r="AG1174" s="17">
        <v>-1.0000000000000007</v>
      </c>
      <c r="AH1174" s="17">
        <v>-1.0000000000000007</v>
      </c>
      <c r="AI1174" s="17">
        <v>-2.3341193841882789E-2</v>
      </c>
      <c r="AJ1174" s="17">
        <v>0.1169956745948065</v>
      </c>
      <c r="AK1174" s="17">
        <v>3.9555764775084476E-2</v>
      </c>
      <c r="AL1174" s="17">
        <v>-8.0193384147980856E-2</v>
      </c>
      <c r="AM1174" s="17">
        <v>-0.16408382811705288</v>
      </c>
      <c r="AN1174" s="17">
        <v>0.16586498200132468</v>
      </c>
      <c r="AO1174" s="17">
        <v>-3.9043168790508997</v>
      </c>
      <c r="AP1174" s="17">
        <v>3.7456576292932144</v>
      </c>
      <c r="AQ1174" s="17">
        <v>43.73883452327739</v>
      </c>
      <c r="AR1174" s="17">
        <v>1.0146751908028482</v>
      </c>
      <c r="AS1174" s="17">
        <v>2.5063606270729144</v>
      </c>
      <c r="AT1174" s="17">
        <v>-1.0000000000000007</v>
      </c>
      <c r="AU1174" s="17">
        <v>-1.0000000000000007</v>
      </c>
      <c r="AV1174" s="17">
        <v>-1.0878362145234195</v>
      </c>
      <c r="AW1174" s="17">
        <v>73.376643475633401</v>
      </c>
      <c r="AX1174" s="17">
        <v>84.609387058276397</v>
      </c>
      <c r="AY1174" s="17">
        <v>0.23309717545158651</v>
      </c>
      <c r="AZ1174" s="17">
        <v>16.001652396560562</v>
      </c>
      <c r="BA1174" s="22">
        <v>1530.4537860657142</v>
      </c>
      <c r="CU1174" t="e">
        <v>#N/A</v>
      </c>
      <c r="CV1174" t="e">
        <v>#N/A</v>
      </c>
    </row>
    <row r="1175" spans="1:100" x14ac:dyDescent="0.25">
      <c r="A1175">
        <v>3187</v>
      </c>
      <c r="B1175" t="s">
        <v>1571</v>
      </c>
      <c r="C1175" s="22">
        <v>3</v>
      </c>
      <c r="D1175" s="17">
        <v>5.3097925126973724</v>
      </c>
      <c r="E1175" s="17">
        <v>0</v>
      </c>
      <c r="F1175" s="17">
        <v>0.62527636068967396</v>
      </c>
      <c r="G1175" s="17">
        <v>0.62527636068967396</v>
      </c>
      <c r="H1175" s="17">
        <v>8.3667817252547433E-2</v>
      </c>
      <c r="I1175" s="17">
        <v>0</v>
      </c>
      <c r="J1175" s="17">
        <v>5.0200690351528472</v>
      </c>
      <c r="K1175" s="17">
        <v>8.3667817252547433E-2</v>
      </c>
      <c r="L1175" s="17">
        <v>-1.0000000000000002</v>
      </c>
      <c r="M1175" s="17">
        <v>-1.0000000000000002</v>
      </c>
      <c r="N1175" s="17">
        <v>1.6733563450509474</v>
      </c>
      <c r="O1175" s="17">
        <v>10.955137908539882</v>
      </c>
      <c r="P1175" s="17">
        <v>1.6139098198356272</v>
      </c>
      <c r="Q1175" s="17">
        <v>0.34803628084878674</v>
      </c>
      <c r="R1175" s="17">
        <v>0.19139221512810062</v>
      </c>
      <c r="S1175" s="17">
        <v>0.33333333333333309</v>
      </c>
      <c r="T1175" s="17">
        <v>0.23152920800253116</v>
      </c>
      <c r="U1175" s="17">
        <v>0.39086891679908931</v>
      </c>
      <c r="V1175" s="17">
        <v>-7.3487811850319731E-2</v>
      </c>
      <c r="W1175" s="17">
        <v>31.943033161283449</v>
      </c>
      <c r="X1175" s="17">
        <v>1.51180610790534</v>
      </c>
      <c r="Y1175" s="17">
        <v>-1.0000000000000002</v>
      </c>
      <c r="Z1175" s="17">
        <v>-1.0000000000000002</v>
      </c>
      <c r="AA1175" s="17">
        <v>59.902192675929058</v>
      </c>
      <c r="AB1175" s="17">
        <v>0.2043684599347915</v>
      </c>
      <c r="AC1175" s="17">
        <v>0.26870550494905365</v>
      </c>
      <c r="AD1175" s="17">
        <v>8.228138110650457E-2</v>
      </c>
      <c r="AE1175" s="17">
        <v>27.767767299517494</v>
      </c>
      <c r="AF1175" s="17">
        <v>0.61538461538461542</v>
      </c>
      <c r="AG1175" s="17">
        <v>-1.0000000000000002</v>
      </c>
      <c r="AH1175" s="17">
        <v>-1.0000000000000002</v>
      </c>
      <c r="AI1175" s="17">
        <v>2.1085043613338718E-2</v>
      </c>
      <c r="AJ1175" s="17">
        <v>-7.3487811850319731E-2</v>
      </c>
      <c r="AK1175" s="17">
        <v>0.34032877783546434</v>
      </c>
      <c r="AL1175" s="17">
        <v>-0.20914617351918408</v>
      </c>
      <c r="AM1175" s="17">
        <v>-6.0879078564463045E-3</v>
      </c>
      <c r="AN1175" s="17">
        <v>0.22404266690997868</v>
      </c>
      <c r="AO1175" s="17">
        <v>1.5494461927661636</v>
      </c>
      <c r="AP1175" s="17">
        <v>4.555335805153546</v>
      </c>
      <c r="AQ1175" s="17">
        <v>36.963102196436303</v>
      </c>
      <c r="AR1175" s="17">
        <v>0.88224364628463403</v>
      </c>
      <c r="AS1175" s="17">
        <v>1.5954739251578882</v>
      </c>
      <c r="AT1175" s="17">
        <v>-1.0000000000000002</v>
      </c>
      <c r="AU1175" s="17">
        <v>-1.0000000000000002</v>
      </c>
      <c r="AV1175" s="17">
        <v>0.8166685758177743</v>
      </c>
      <c r="AW1175" s="17">
        <v>75.41266638962253</v>
      </c>
      <c r="AX1175" s="17">
        <v>68.485586076857317</v>
      </c>
      <c r="AY1175" s="17">
        <v>0.40577342289208396</v>
      </c>
      <c r="AZ1175" s="17">
        <v>42.554950407376282</v>
      </c>
      <c r="BA1175" s="22">
        <v>1511.9539329078939</v>
      </c>
      <c r="CU1175" t="e">
        <v>#N/A</v>
      </c>
      <c r="CV1175" t="e">
        <v>#N/A</v>
      </c>
    </row>
    <row r="1176" spans="1:100" x14ac:dyDescent="0.25">
      <c r="A1176">
        <v>3189</v>
      </c>
      <c r="B1176" t="s">
        <v>709</v>
      </c>
      <c r="C1176" s="22">
        <v>3</v>
      </c>
      <c r="D1176" s="17">
        <v>4.781117266756719</v>
      </c>
      <c r="E1176" s="17">
        <v>-1.6316095376779655E-2</v>
      </c>
      <c r="F1176" s="17">
        <v>-1.94474263014518</v>
      </c>
      <c r="G1176" s="17">
        <v>-1.94474263014518</v>
      </c>
      <c r="H1176" s="17">
        <v>-3.3724536910381617E-2</v>
      </c>
      <c r="I1176" s="17">
        <v>5.6009386277850702E-3</v>
      </c>
      <c r="J1176" s="17">
        <v>-1.6874158969557964</v>
      </c>
      <c r="K1176" s="17">
        <v>-2.8123598282596557E-2</v>
      </c>
      <c r="L1176" s="17">
        <v>-1.0000000000000009</v>
      </c>
      <c r="M1176" s="17">
        <v>-1.0000000000000009</v>
      </c>
      <c r="N1176" s="17">
        <v>-0.56247196565193258</v>
      </c>
      <c r="O1176" s="17">
        <v>1.1489587396557441</v>
      </c>
      <c r="P1176" s="17">
        <v>0.27408080557994424</v>
      </c>
      <c r="Q1176" s="17">
        <v>1.26944279303844</v>
      </c>
      <c r="R1176" s="17">
        <v>0.44914829830516934</v>
      </c>
      <c r="S1176" s="17">
        <v>0.3380683237934331</v>
      </c>
      <c r="T1176" s="17">
        <v>0.3380683237934331</v>
      </c>
      <c r="U1176" s="17">
        <v>0.18699322137389435</v>
      </c>
      <c r="V1176" s="17">
        <v>-9.5629084614473905E-2</v>
      </c>
      <c r="W1176" s="17">
        <v>31.82497530515532</v>
      </c>
      <c r="X1176" s="17">
        <v>0.88319361413829667</v>
      </c>
      <c r="Y1176" s="17">
        <v>-1.0000000000000009</v>
      </c>
      <c r="Z1176" s="17">
        <v>-1.0000000000000009</v>
      </c>
      <c r="AA1176" s="17">
        <v>54.451601119729339</v>
      </c>
      <c r="AB1176" s="17">
        <v>0.24696226179366465</v>
      </c>
      <c r="AC1176" s="17">
        <v>0.16279180321159961</v>
      </c>
      <c r="AD1176" s="17">
        <v>3.3795485320112686E-2</v>
      </c>
      <c r="AE1176" s="17">
        <v>22.177477516268841</v>
      </c>
      <c r="AF1176" s="17">
        <v>0.3</v>
      </c>
      <c r="AG1176" s="17">
        <v>-1.0000000000000009</v>
      </c>
      <c r="AH1176" s="17">
        <v>-1.0000000000000009</v>
      </c>
      <c r="AI1176" s="17">
        <v>-1.7305121873368471E-2</v>
      </c>
      <c r="AJ1176" s="17">
        <v>-9.5629084614473905E-2</v>
      </c>
      <c r="AK1176" s="17">
        <v>0.14209616227807184</v>
      </c>
      <c r="AL1176" s="17">
        <v>4.8499152493945437E-2</v>
      </c>
      <c r="AM1176" s="17">
        <v>-5.8980774202295402E-2</v>
      </c>
      <c r="AN1176" s="17">
        <v>-0.15184378873408286</v>
      </c>
      <c r="AO1176" s="17">
        <v>-0.76403854366702606</v>
      </c>
      <c r="AP1176" s="17">
        <v>-3.5535989558823426</v>
      </c>
      <c r="AQ1176" s="17">
        <v>30.137559408199547</v>
      </c>
      <c r="AR1176" s="17">
        <v>0.76750078434628655</v>
      </c>
      <c r="AS1176" s="17">
        <v>0.85507001585570075</v>
      </c>
      <c r="AT1176" s="17">
        <v>-1.0000000000000009</v>
      </c>
      <c r="AU1176" s="17">
        <v>-1.0000000000000009</v>
      </c>
      <c r="AV1176" s="17">
        <v>-1.4955943318400116</v>
      </c>
      <c r="AW1176" s="17">
        <v>52.04696090350275</v>
      </c>
      <c r="AX1176" s="17">
        <v>42.137950004588014</v>
      </c>
      <c r="AY1176" s="17">
        <v>-0.21996540410423035</v>
      </c>
      <c r="AZ1176" s="17">
        <v>-56.512984167780992</v>
      </c>
      <c r="BA1176" s="22">
        <v>1434.7898952605976</v>
      </c>
      <c r="CU1176" t="e">
        <v>#N/A</v>
      </c>
      <c r="CV1176" t="e">
        <v>#N/A</v>
      </c>
    </row>
    <row r="1177" spans="1:100" x14ac:dyDescent="0.25">
      <c r="A1177">
        <v>3193</v>
      </c>
      <c r="B1177" t="s">
        <v>1572</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1425.0064530831323</v>
      </c>
      <c r="CU1177" t="e">
        <v>#N/A</v>
      </c>
      <c r="CV1177" t="e">
        <v>#N/A</v>
      </c>
    </row>
    <row r="1178" spans="1:100" x14ac:dyDescent="0.25">
      <c r="A1178">
        <v>3196</v>
      </c>
      <c r="B1178" t="s">
        <v>1573</v>
      </c>
      <c r="C1178" s="22">
        <v>3</v>
      </c>
      <c r="D1178" s="17">
        <v>5.2453825096432887</v>
      </c>
      <c r="E1178" s="17">
        <v>-0.32798479652402351</v>
      </c>
      <c r="F1178" s="17">
        <v>1.9758734643195628</v>
      </c>
      <c r="G1178" s="17">
        <v>1.8802234791314449</v>
      </c>
      <c r="H1178" s="17">
        <v>0.28097285410135098</v>
      </c>
      <c r="I1178" s="17">
        <v>-5.8002021539595699E-3</v>
      </c>
      <c r="J1178" s="17">
        <v>16.510359116843471</v>
      </c>
      <c r="K1178" s="17">
        <v>0.27517265194739138</v>
      </c>
      <c r="L1178" s="17">
        <v>-1.0000000000000011</v>
      </c>
      <c r="M1178" s="17">
        <v>-1.0000000000000011</v>
      </c>
      <c r="N1178" s="17">
        <v>5.5034530389478276</v>
      </c>
      <c r="O1178" s="17">
        <v>23.635965105618197</v>
      </c>
      <c r="P1178" s="17">
        <v>4.702728124967654E-2</v>
      </c>
      <c r="Q1178" s="17">
        <v>-4.4773309934008605</v>
      </c>
      <c r="R1178" s="17">
        <v>-1.6091777765537663</v>
      </c>
      <c r="S1178" s="17">
        <v>0.3333333333333337</v>
      </c>
      <c r="T1178" s="17">
        <v>0.32867786335344285</v>
      </c>
      <c r="U1178" s="17">
        <v>0.4053814514647236</v>
      </c>
      <c r="V1178" s="17">
        <v>0.17643915382207392</v>
      </c>
      <c r="W1178" s="17">
        <v>38.746366001047299</v>
      </c>
      <c r="X1178" s="17">
        <v>3.0669992735307208</v>
      </c>
      <c r="Y1178" s="17">
        <v>-1.0000000000000011</v>
      </c>
      <c r="Z1178" s="17">
        <v>-1.0000000000000011</v>
      </c>
      <c r="AA1178" s="17">
        <v>67.852082150792072</v>
      </c>
      <c r="AB1178" s="17">
        <v>0.33114799011834706</v>
      </c>
      <c r="AC1178" s="17">
        <v>-2.5527795269397795E-2</v>
      </c>
      <c r="AD1178" s="17">
        <v>0.30867768367702031</v>
      </c>
      <c r="AE1178" s="17">
        <v>30.714893926298465</v>
      </c>
      <c r="AF1178" s="17">
        <v>0.7</v>
      </c>
      <c r="AG1178" s="17">
        <v>-1.0000000000000011</v>
      </c>
      <c r="AH1178" s="17">
        <v>-1.0000000000000011</v>
      </c>
      <c r="AI1178" s="17">
        <v>-2.1046514384400888E-2</v>
      </c>
      <c r="AJ1178" s="17">
        <v>0.17643915382207392</v>
      </c>
      <c r="AK1178" s="17">
        <v>-3.0021232876869279E-3</v>
      </c>
      <c r="AL1178" s="17">
        <v>0.43281491130187466</v>
      </c>
      <c r="AM1178" s="17">
        <v>4.6366774249775285E-3</v>
      </c>
      <c r="AN1178" s="17">
        <v>0.22258128092488061</v>
      </c>
      <c r="AO1178" s="17">
        <v>0.10090631918600371</v>
      </c>
      <c r="AP1178" s="17">
        <v>7.7286065796313874</v>
      </c>
      <c r="AQ1178" s="17">
        <v>55.256725117890809</v>
      </c>
      <c r="AR1178" s="17">
        <v>1.2438318019735746</v>
      </c>
      <c r="AS1178" s="17">
        <v>3.3421719254781155</v>
      </c>
      <c r="AT1178" s="17">
        <v>-1.0000000000000011</v>
      </c>
      <c r="AU1178" s="17">
        <v>-1.0000000000000011</v>
      </c>
      <c r="AV1178" s="17">
        <v>0.27104570257767863</v>
      </c>
      <c r="AW1178" s="17">
        <v>99.21665383604163</v>
      </c>
      <c r="AX1178" s="17">
        <v>116.43963893056097</v>
      </c>
      <c r="AY1178" s="17">
        <v>9.7813398544451979E-2</v>
      </c>
      <c r="AZ1178" s="17">
        <v>5.8805399488217338</v>
      </c>
      <c r="BA1178" s="22">
        <v>1523.6996868193542</v>
      </c>
      <c r="CU1178" t="e">
        <v>#N/A</v>
      </c>
      <c r="CV1178" t="e">
        <v>#N/A</v>
      </c>
    </row>
    <row r="1179" spans="1:100" x14ac:dyDescent="0.25">
      <c r="A1179">
        <v>3197</v>
      </c>
      <c r="B1179" t="s">
        <v>1574</v>
      </c>
      <c r="C1179" s="22">
        <v>3</v>
      </c>
      <c r="D1179" s="17">
        <v>4.9931244252418763</v>
      </c>
      <c r="E1179" s="17">
        <v>0</v>
      </c>
      <c r="F1179" s="17">
        <v>0.95125176381540366</v>
      </c>
      <c r="G1179" s="17">
        <v>0.95125176381540366</v>
      </c>
      <c r="H1179" s="17">
        <v>0.26547752940930314</v>
      </c>
      <c r="I1179" s="17">
        <v>0</v>
      </c>
      <c r="J1179" s="17">
        <v>15.928651764558179</v>
      </c>
      <c r="K1179" s="17">
        <v>0.26547752940930314</v>
      </c>
      <c r="L1179" s="17">
        <v>-1.0000000000000018</v>
      </c>
      <c r="M1179" s="17">
        <v>-1.0000000000000018</v>
      </c>
      <c r="N1179" s="17">
        <v>5.3095505881860596</v>
      </c>
      <c r="O1179" s="17">
        <v>21.87302795361547</v>
      </c>
      <c r="P1179" s="17">
        <v>-0.71759977399234243</v>
      </c>
      <c r="Q1179" s="17">
        <v>2.0527745156932795</v>
      </c>
      <c r="R1179" s="17">
        <v>0.52699224630045138</v>
      </c>
      <c r="S1179" s="17">
        <v>0.33119342936751317</v>
      </c>
      <c r="T1179" s="17">
        <v>0.30861353391308843</v>
      </c>
      <c r="U1179" s="17">
        <v>0.1598256226311805</v>
      </c>
      <c r="V1179" s="17">
        <v>0.12927617733297053</v>
      </c>
      <c r="W1179" s="17">
        <v>26.537249353417984</v>
      </c>
      <c r="X1179" s="17">
        <v>1.7645691889735979</v>
      </c>
      <c r="Y1179" s="17">
        <v>-1.0000000000000018</v>
      </c>
      <c r="Z1179" s="17">
        <v>-1.0000000000000018</v>
      </c>
      <c r="AA1179" s="17">
        <v>79.802880317053308</v>
      </c>
      <c r="AB1179" s="17">
        <v>-5.1768390386141006E-3</v>
      </c>
      <c r="AC1179" s="17">
        <v>0.51192131799141538</v>
      </c>
      <c r="AD1179" s="17">
        <v>0.54802829539389697</v>
      </c>
      <c r="AE1179" s="17">
        <v>52.738638717334894</v>
      </c>
      <c r="AF1179" s="17">
        <v>0.8</v>
      </c>
      <c r="AG1179" s="17">
        <v>-1.0000000000000018</v>
      </c>
      <c r="AH1179" s="17">
        <v>-1.0000000000000018</v>
      </c>
      <c r="AI1179" s="17">
        <v>0</v>
      </c>
      <c r="AJ1179" s="17">
        <v>0.12927617733297053</v>
      </c>
      <c r="AK1179" s="17">
        <v>3.2237283880545975E-3</v>
      </c>
      <c r="AL1179" s="17">
        <v>0.2855485851383287</v>
      </c>
      <c r="AM1179" s="17">
        <v>-6.4262850277695724E-2</v>
      </c>
      <c r="AN1179" s="17">
        <v>-5.8590829135333422E-2</v>
      </c>
      <c r="AO1179" s="17">
        <v>-1.590452615002119</v>
      </c>
      <c r="AP1179" s="17">
        <v>-3.7027802691692785E-2</v>
      </c>
      <c r="AQ1179" s="17">
        <v>42.465901117976181</v>
      </c>
      <c r="AR1179" s="17">
        <v>0.92890876324475302</v>
      </c>
      <c r="AS1179" s="17">
        <v>2.0300467183829016</v>
      </c>
      <c r="AT1179" s="17">
        <v>-1.0000000000000018</v>
      </c>
      <c r="AU1179" s="17">
        <v>-1.0000000000000018</v>
      </c>
      <c r="AV1179" s="17">
        <v>1.4782440101158543</v>
      </c>
      <c r="AW1179" s="17">
        <v>101.63888046797713</v>
      </c>
      <c r="AX1179" s="17">
        <v>114.56649820127419</v>
      </c>
      <c r="AY1179" s="17">
        <v>0.19233161493555784</v>
      </c>
      <c r="AZ1179" s="17">
        <v>16.613253435820056</v>
      </c>
      <c r="BA1179" s="22">
        <v>1439.1823815685298</v>
      </c>
      <c r="CU1179" t="e">
        <v>#N/A</v>
      </c>
      <c r="CV1179" t="e">
        <v>#N/A</v>
      </c>
    </row>
    <row r="1180" spans="1:100" x14ac:dyDescent="0.25">
      <c r="A1180">
        <v>3200</v>
      </c>
      <c r="B1180" t="s">
        <v>1575</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1576</v>
      </c>
      <c r="C1181" s="22">
        <v>3</v>
      </c>
      <c r="D1181" s="17">
        <v>5.9047612045258511</v>
      </c>
      <c r="E1181" s="17">
        <v>0</v>
      </c>
      <c r="F1181" s="17">
        <v>-0.40205895342899911</v>
      </c>
      <c r="G1181" s="17">
        <v>-0.40205895342899911</v>
      </c>
      <c r="H1181" s="17">
        <v>-9.1527902768720765E-3</v>
      </c>
      <c r="I1181" s="17">
        <v>0</v>
      </c>
      <c r="J1181" s="17">
        <v>-0.54916741661232471</v>
      </c>
      <c r="K1181" s="17">
        <v>-9.1527902768720765E-3</v>
      </c>
      <c r="L1181" s="17">
        <v>-1.0000000000000004</v>
      </c>
      <c r="M1181" s="17">
        <v>-1.0000000000000004</v>
      </c>
      <c r="N1181" s="17">
        <v>-0.18305580553744308</v>
      </c>
      <c r="O1181" s="17">
        <v>4.9535348344845271</v>
      </c>
      <c r="P1181" s="17">
        <v>-1.4753961418292329E-2</v>
      </c>
      <c r="Q1181" s="17">
        <v>-0.46410223013661467</v>
      </c>
      <c r="R1181" s="17">
        <v>-9.9805846556327335E-2</v>
      </c>
      <c r="S1181" s="17">
        <v>0.33333333333333337</v>
      </c>
      <c r="T1181" s="17">
        <v>0.31909868753088516</v>
      </c>
      <c r="U1181" s="17">
        <v>1.1420531833665308E-3</v>
      </c>
      <c r="V1181" s="17">
        <v>-1.223106957517605E-2</v>
      </c>
      <c r="W1181" s="17">
        <v>26.019831789971256</v>
      </c>
      <c r="X1181" s="17">
        <v>0.57837297159666334</v>
      </c>
      <c r="Y1181" s="17">
        <v>-1.0000000000000004</v>
      </c>
      <c r="Z1181" s="17">
        <v>-1.0000000000000004</v>
      </c>
      <c r="AA1181" s="17">
        <v>67.045752716704072</v>
      </c>
      <c r="AB1181" s="17">
        <v>0.36814178763909228</v>
      </c>
      <c r="AC1181" s="17">
        <v>0.19367386263717482</v>
      </c>
      <c r="AD1181" s="17">
        <v>0.26069888518951612</v>
      </c>
      <c r="AE1181" s="17">
        <v>41.125726773289138</v>
      </c>
      <c r="AF1181" s="17">
        <v>0.65</v>
      </c>
      <c r="AG1181" s="17">
        <v>-1.0000000000000004</v>
      </c>
      <c r="AH1181" s="17">
        <v>-1.0000000000000004</v>
      </c>
      <c r="AI1181" s="17">
        <v>0</v>
      </c>
      <c r="AJ1181" s="17">
        <v>-1.223106957517605E-2</v>
      </c>
      <c r="AK1181" s="17">
        <v>0.16231025752508632</v>
      </c>
      <c r="AL1181" s="17">
        <v>-0.18881184725633576</v>
      </c>
      <c r="AM1181" s="17">
        <v>4.8187398834278805E-2</v>
      </c>
      <c r="AN1181" s="17">
        <v>1.9767940115551982E-3</v>
      </c>
      <c r="AO1181" s="17">
        <v>2.016236258482401</v>
      </c>
      <c r="AP1181" s="17">
        <v>-0.89463938599279935</v>
      </c>
      <c r="AQ1181" s="17">
        <v>25.470664373358904</v>
      </c>
      <c r="AR1181" s="17">
        <v>0.64134300447240933</v>
      </c>
      <c r="AS1181" s="17">
        <v>0.5692201813197908</v>
      </c>
      <c r="AT1181" s="17">
        <v>-1.0000000000000004</v>
      </c>
      <c r="AU1181" s="17">
        <v>-1.0000000000000004</v>
      </c>
      <c r="AV1181" s="17">
        <v>-0.5018647999853264</v>
      </c>
      <c r="AW1181" s="17">
        <v>71.104648165195712</v>
      </c>
      <c r="AX1181" s="17">
        <v>69.881541207678126</v>
      </c>
      <c r="AY1181" s="17">
        <v>0.36497767113030405</v>
      </c>
      <c r="AZ1181" s="17">
        <v>16.521965647362443</v>
      </c>
      <c r="BA1181" s="22">
        <v>1509.6304523290896</v>
      </c>
      <c r="CU1181" t="e">
        <v>#N/A</v>
      </c>
      <c r="CV1181" t="e">
        <v>#N/A</v>
      </c>
    </row>
    <row r="1182" spans="1:100" x14ac:dyDescent="0.25">
      <c r="A1182">
        <v>3202</v>
      </c>
      <c r="B1182" t="s">
        <v>1577</v>
      </c>
      <c r="C1182" s="22">
        <v>3</v>
      </c>
      <c r="D1182" s="17">
        <v>4.864259561576092</v>
      </c>
      <c r="E1182" s="17">
        <v>3.1080297542861474E-3</v>
      </c>
      <c r="F1182" s="17">
        <v>-0.93700855291796348</v>
      </c>
      <c r="G1182" s="17">
        <v>-0.93700855291796348</v>
      </c>
      <c r="H1182" s="17">
        <v>-0.1853362015919621</v>
      </c>
      <c r="I1182" s="17">
        <v>0</v>
      </c>
      <c r="J1182" s="17">
        <v>-11.120172095517717</v>
      </c>
      <c r="K1182" s="17">
        <v>-0.1853362015919621</v>
      </c>
      <c r="L1182" s="17">
        <v>-1.0000000000000004</v>
      </c>
      <c r="M1182" s="17">
        <v>-1.0000000000000004</v>
      </c>
      <c r="N1182" s="17">
        <v>-3.7067240318392396</v>
      </c>
      <c r="O1182" s="17">
        <v>-7.1929210868595908</v>
      </c>
      <c r="P1182" s="17">
        <v>2.2829070866492054</v>
      </c>
      <c r="Q1182" s="17">
        <v>3.0333235280588999</v>
      </c>
      <c r="R1182" s="17">
        <v>1.0568117294669273</v>
      </c>
      <c r="S1182" s="17">
        <v>0.33333333333333343</v>
      </c>
      <c r="T1182" s="17">
        <v>0.42466807772213322</v>
      </c>
      <c r="U1182" s="17">
        <v>0.22600082646475109</v>
      </c>
      <c r="V1182" s="17">
        <v>6.7171479297660208E-3</v>
      </c>
      <c r="W1182" s="17">
        <v>47.042223481677844</v>
      </c>
      <c r="X1182" s="17">
        <v>1.9588448707152899</v>
      </c>
      <c r="Y1182" s="17">
        <v>-1.0000000000000004</v>
      </c>
      <c r="Z1182" s="17">
        <v>-1.0000000000000004</v>
      </c>
      <c r="AA1182" s="17">
        <v>43.082891854133777</v>
      </c>
      <c r="AB1182" s="17">
        <v>7.1088225883531336E-2</v>
      </c>
      <c r="AC1182" s="17">
        <v>5.1383307758650784E-2</v>
      </c>
      <c r="AD1182" s="17">
        <v>-0.22279440078240154</v>
      </c>
      <c r="AE1182" s="17">
        <v>-5.0161433570109688</v>
      </c>
      <c r="AF1182" s="17">
        <v>0.125</v>
      </c>
      <c r="AG1182" s="17">
        <v>-1.0000000000000004</v>
      </c>
      <c r="AH1182" s="17">
        <v>-1.0000000000000004</v>
      </c>
      <c r="AI1182" s="17">
        <v>-3.1748395017423249E-2</v>
      </c>
      <c r="AJ1182" s="17">
        <v>6.7171479297660208E-3</v>
      </c>
      <c r="AK1182" s="17">
        <v>9.1681460534934964E-2</v>
      </c>
      <c r="AL1182" s="17">
        <v>0.10448490373598872</v>
      </c>
      <c r="AM1182" s="17">
        <v>0.16758743810900986</v>
      </c>
      <c r="AN1182" s="17">
        <v>0.13072607054736032</v>
      </c>
      <c r="AO1182" s="17">
        <v>4.6480932553999192</v>
      </c>
      <c r="AP1182" s="17">
        <v>3.7905762823639519</v>
      </c>
      <c r="AQ1182" s="17">
        <v>35.922051386160113</v>
      </c>
      <c r="AR1182" s="17">
        <v>0.99071938544998428</v>
      </c>
      <c r="AS1182" s="17">
        <v>1.7735086691233273</v>
      </c>
      <c r="AT1182" s="17">
        <v>-1.0000000000000004</v>
      </c>
      <c r="AU1182" s="17">
        <v>-1.0000000000000004</v>
      </c>
      <c r="AV1182" s="17">
        <v>0.11980317654896425</v>
      </c>
      <c r="AW1182" s="17">
        <v>39.680547049638172</v>
      </c>
      <c r="AX1182" s="17">
        <v>39.717293942266288</v>
      </c>
      <c r="AY1182" s="17">
        <v>0.12206978331859535</v>
      </c>
      <c r="AZ1182" s="17">
        <v>-26.481642329313043</v>
      </c>
      <c r="BA1182" s="22">
        <v>1398.6765658352597</v>
      </c>
      <c r="CU1182" t="e">
        <v>#N/A</v>
      </c>
      <c r="CV1182" t="e">
        <v>#N/A</v>
      </c>
    </row>
    <row r="1183" spans="1:100" x14ac:dyDescent="0.25">
      <c r="A1183">
        <v>3204</v>
      </c>
      <c r="B1183" t="s">
        <v>1578</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1327.9226389860307</v>
      </c>
      <c r="CU1183" t="e">
        <v>#N/A</v>
      </c>
      <c r="CV1183" t="e">
        <v>#N/A</v>
      </c>
    </row>
    <row r="1184" spans="1:100" x14ac:dyDescent="0.25">
      <c r="A1184">
        <v>3205</v>
      </c>
      <c r="B1184" t="s">
        <v>1494</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1450.4535686996458</v>
      </c>
      <c r="CU1184" t="e">
        <v>#N/A</v>
      </c>
      <c r="CV1184" t="e">
        <v>#N/A</v>
      </c>
    </row>
    <row r="1185" spans="1:100" x14ac:dyDescent="0.25">
      <c r="A1185">
        <v>3206</v>
      </c>
      <c r="B1185" t="s">
        <v>1579</v>
      </c>
      <c r="C1185" s="22">
        <v>3</v>
      </c>
      <c r="D1185" s="17">
        <v>4.0614219763893127</v>
      </c>
      <c r="E1185" s="17">
        <v>0</v>
      </c>
      <c r="F1185" s="17">
        <v>0.10235848356032487</v>
      </c>
      <c r="G1185" s="17">
        <v>0.10235848356032487</v>
      </c>
      <c r="H1185" s="17">
        <v>0.25485229571840939</v>
      </c>
      <c r="I1185" s="17">
        <v>0</v>
      </c>
      <c r="J1185" s="17">
        <v>15.29113774310456</v>
      </c>
      <c r="K1185" s="17">
        <v>0.25485229571840939</v>
      </c>
      <c r="L1185" s="17">
        <v>-1.0000000000000002</v>
      </c>
      <c r="M1185" s="17">
        <v>-1.0000000000000002</v>
      </c>
      <c r="N1185" s="17">
        <v>5.0970459143681852</v>
      </c>
      <c r="O1185" s="17">
        <v>19.454918203054209</v>
      </c>
      <c r="P1185" s="17">
        <v>-0.61509112926536846</v>
      </c>
      <c r="Q1185" s="17">
        <v>-1.2647561422362761</v>
      </c>
      <c r="R1185" s="17">
        <v>-0.45949095220044234</v>
      </c>
      <c r="S1185" s="17">
        <v>0.34474318749360544</v>
      </c>
      <c r="T1185" s="17">
        <v>0.31467806443169566</v>
      </c>
      <c r="U1185" s="17">
        <v>0.40169766261110507</v>
      </c>
      <c r="V1185" s="17">
        <v>-7.9466714693201712E-2</v>
      </c>
      <c r="W1185" s="17">
        <v>29.071996164991816</v>
      </c>
      <c r="X1185" s="17">
        <v>1.5159040495904641</v>
      </c>
      <c r="Y1185" s="17">
        <v>-1.0000000000000002</v>
      </c>
      <c r="Z1185" s="17">
        <v>-1.0000000000000002</v>
      </c>
      <c r="AA1185" s="17">
        <v>45.311209338956452</v>
      </c>
      <c r="AB1185" s="17">
        <v>1.0626416237795346E-2</v>
      </c>
      <c r="AC1185" s="17">
        <v>8.3463142967283271E-2</v>
      </c>
      <c r="AD1185" s="17">
        <v>0.23988452331822266</v>
      </c>
      <c r="AE1185" s="17">
        <v>16.698704126165069</v>
      </c>
      <c r="AF1185" s="17">
        <v>0.7</v>
      </c>
      <c r="AG1185" s="17">
        <v>-1.0000000000000002</v>
      </c>
      <c r="AH1185" s="17">
        <v>-1.0000000000000002</v>
      </c>
      <c r="AI1185" s="17">
        <v>0</v>
      </c>
      <c r="AJ1185" s="17">
        <v>-7.9466714693201712E-2</v>
      </c>
      <c r="AK1185" s="17">
        <v>0.14867472529452186</v>
      </c>
      <c r="AL1185" s="17">
        <v>-9.9345332279218102E-2</v>
      </c>
      <c r="AM1185" s="17">
        <v>-0.14618189908015392</v>
      </c>
      <c r="AN1185" s="17">
        <v>0.1361783272927527</v>
      </c>
      <c r="AO1185" s="17">
        <v>-2.9111738505312386</v>
      </c>
      <c r="AP1185" s="17">
        <v>2.907731520922725</v>
      </c>
      <c r="AQ1185" s="17">
        <v>44.363133908096358</v>
      </c>
      <c r="AR1185" s="17">
        <v>0.98165219984320451</v>
      </c>
      <c r="AS1185" s="17">
        <v>1.7707563453088739</v>
      </c>
      <c r="AT1185" s="17">
        <v>-1.0000000000000002</v>
      </c>
      <c r="AU1185" s="17">
        <v>-1.0000000000000002</v>
      </c>
      <c r="AV1185" s="17">
        <v>-0.35713246864011761</v>
      </c>
      <c r="AW1185" s="17">
        <v>67.67385906293336</v>
      </c>
      <c r="AX1185" s="17">
        <v>59.727187593613195</v>
      </c>
      <c r="AY1185" s="17">
        <v>0.18128450103393828</v>
      </c>
      <c r="AZ1185" s="17">
        <v>-18.29027605393712</v>
      </c>
      <c r="BA1185" s="22">
        <v>1521.4804439907905</v>
      </c>
      <c r="CU1185" t="e">
        <v>#N/A</v>
      </c>
      <c r="CV1185" t="e">
        <v>#N/A</v>
      </c>
    </row>
    <row r="1186" spans="1:100" x14ac:dyDescent="0.25">
      <c r="A1186">
        <v>3211</v>
      </c>
      <c r="B1186" t="s">
        <v>1580</v>
      </c>
      <c r="C1186" s="22">
        <v>3</v>
      </c>
      <c r="D1186" s="17">
        <v>5.0832197845144682</v>
      </c>
      <c r="E1186" s="17">
        <v>9.6512348034366799E-3</v>
      </c>
      <c r="F1186" s="17">
        <v>1.6169449002065497</v>
      </c>
      <c r="G1186" s="17">
        <v>1.6218262877738649</v>
      </c>
      <c r="H1186" s="17">
        <v>7.8475626608444982E-2</v>
      </c>
      <c r="I1186" s="17">
        <v>0</v>
      </c>
      <c r="J1186" s="17">
        <v>4.7085375965067087</v>
      </c>
      <c r="K1186" s="17">
        <v>7.8475626608444982E-2</v>
      </c>
      <c r="L1186" s="17">
        <v>-0.99999999999999989</v>
      </c>
      <c r="M1186" s="17">
        <v>-0.99999999999999989</v>
      </c>
      <c r="N1186" s="17">
        <v>1.5695125321689027</v>
      </c>
      <c r="O1186" s="17">
        <v>11.413583668795043</v>
      </c>
      <c r="P1186" s="17">
        <v>0.93722494255970146</v>
      </c>
      <c r="Q1186" s="17">
        <v>5.7884090707589335</v>
      </c>
      <c r="R1186" s="17">
        <v>1.8693123575007891</v>
      </c>
      <c r="S1186" s="17">
        <v>0.33333333333333326</v>
      </c>
      <c r="T1186" s="17">
        <v>0.34143116671538232</v>
      </c>
      <c r="U1186" s="17">
        <v>0.42631240849524943</v>
      </c>
      <c r="V1186" s="17">
        <v>-4.9801413579833552E-2</v>
      </c>
      <c r="W1186" s="17">
        <v>38.911994734227491</v>
      </c>
      <c r="X1186" s="17">
        <v>2.010827859324317</v>
      </c>
      <c r="Y1186" s="17">
        <v>-0.99999999999999989</v>
      </c>
      <c r="Z1186" s="17">
        <v>-0.99999999999999989</v>
      </c>
      <c r="AA1186" s="17">
        <v>74.592219112632222</v>
      </c>
      <c r="AB1186" s="17">
        <v>0.19509806960779194</v>
      </c>
      <c r="AC1186" s="17">
        <v>0.34621250080290678</v>
      </c>
      <c r="AD1186" s="17">
        <v>0.13490767000738021</v>
      </c>
      <c r="AE1186" s="17">
        <v>33.810912020903949</v>
      </c>
      <c r="AF1186" s="17">
        <v>0.8666666666666667</v>
      </c>
      <c r="AG1186" s="17">
        <v>-0.99999999999999989</v>
      </c>
      <c r="AH1186" s="17">
        <v>-0.99999999999999989</v>
      </c>
      <c r="AI1186" s="17">
        <v>2.3791529505576486E-2</v>
      </c>
      <c r="AJ1186" s="17">
        <v>-4.9801413579833552E-2</v>
      </c>
      <c r="AK1186" s="17">
        <v>-9.1677483947101512E-2</v>
      </c>
      <c r="AL1186" s="17">
        <v>-1.3555019567852759E-2</v>
      </c>
      <c r="AM1186" s="17">
        <v>-4.5189792919596232E-2</v>
      </c>
      <c r="AN1186" s="17">
        <v>-0.10392082847716394</v>
      </c>
      <c r="AO1186" s="17">
        <v>-1.5881322427254139</v>
      </c>
      <c r="AP1186" s="17">
        <v>-2.6657958097683609</v>
      </c>
      <c r="AQ1186" s="17">
        <v>43.620532330734193</v>
      </c>
      <c r="AR1186" s="17">
        <v>1.0512754949641321</v>
      </c>
      <c r="AS1186" s="17">
        <v>2.0893034859327622</v>
      </c>
      <c r="AT1186" s="17">
        <v>-0.99999999999999989</v>
      </c>
      <c r="AU1186" s="17">
        <v>-0.99999999999999989</v>
      </c>
      <c r="AV1186" s="17">
        <v>3.4911386452746545</v>
      </c>
      <c r="AW1186" s="17">
        <v>83.340006971658937</v>
      </c>
      <c r="AX1186" s="17">
        <v>78.835696203787109</v>
      </c>
      <c r="AY1186" s="17">
        <v>0.12841103280417601</v>
      </c>
      <c r="AZ1186" s="17">
        <v>-13.662735307166621</v>
      </c>
      <c r="BA1186" s="22">
        <v>1539.1535446596408</v>
      </c>
      <c r="CU1186" t="e">
        <v>#N/A</v>
      </c>
      <c r="CV1186" t="e">
        <v>#N/A</v>
      </c>
    </row>
    <row r="1187" spans="1:100" x14ac:dyDescent="0.25">
      <c r="A1187">
        <v>3212</v>
      </c>
      <c r="B1187" t="s">
        <v>1581</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1582</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1378.1749152029049</v>
      </c>
      <c r="CU1188" t="e">
        <v>#N/A</v>
      </c>
      <c r="CV1188" t="e">
        <v>#N/A</v>
      </c>
    </row>
    <row r="1189" spans="1:100" x14ac:dyDescent="0.25">
      <c r="A1189">
        <v>3216</v>
      </c>
      <c r="B1189" t="s">
        <v>1583</v>
      </c>
      <c r="C1189" s="22">
        <v>3</v>
      </c>
      <c r="D1189" s="17">
        <v>4.1762594515713802</v>
      </c>
      <c r="E1189" s="17">
        <v>0.89929094624739836</v>
      </c>
      <c r="F1189" s="17">
        <v>-0.42295324478613483</v>
      </c>
      <c r="G1189" s="17">
        <v>-0.1751362249892825</v>
      </c>
      <c r="H1189" s="17">
        <v>0.10574894712057914</v>
      </c>
      <c r="I1189" s="17">
        <v>0</v>
      </c>
      <c r="J1189" s="17">
        <v>6.3449368272347479</v>
      </c>
      <c r="K1189" s="17">
        <v>0.10574894712057914</v>
      </c>
      <c r="L1189" s="17">
        <v>-1.000000000000002</v>
      </c>
      <c r="M1189" s="17">
        <v>-1.000000000000002</v>
      </c>
      <c r="N1189" s="17">
        <v>2.1149789424115841</v>
      </c>
      <c r="O1189" s="17">
        <v>10.346060053816844</v>
      </c>
      <c r="P1189" s="17">
        <v>-1.5377168322830932</v>
      </c>
      <c r="Q1189" s="17">
        <v>3.1164961189187683</v>
      </c>
      <c r="R1189" s="17">
        <v>0.71081444507076685</v>
      </c>
      <c r="S1189" s="17">
        <v>0.33333333333333398</v>
      </c>
      <c r="T1189" s="17">
        <v>0.35198550812529567</v>
      </c>
      <c r="U1189" s="17">
        <v>5.5856003930947036E-2</v>
      </c>
      <c r="V1189" s="17">
        <v>7.3241632572131881E-3</v>
      </c>
      <c r="W1189" s="17">
        <v>25.710002461048415</v>
      </c>
      <c r="X1189" s="17">
        <v>0.86559106439707878</v>
      </c>
      <c r="Y1189" s="17">
        <v>-1.000000000000002</v>
      </c>
      <c r="Z1189" s="17">
        <v>-1.000000000000002</v>
      </c>
      <c r="AA1189" s="17">
        <v>49.397415297203068</v>
      </c>
      <c r="AB1189" s="17">
        <v>0.35322462421482725</v>
      </c>
      <c r="AC1189" s="17">
        <v>-7.7625458765715444E-2</v>
      </c>
      <c r="AD1189" s="17">
        <v>0.18393280237256587</v>
      </c>
      <c r="AE1189" s="17">
        <v>22.976598391083879</v>
      </c>
      <c r="AF1189" s="17">
        <v>0.55555555555555558</v>
      </c>
      <c r="AG1189" s="17">
        <v>-1.000000000000002</v>
      </c>
      <c r="AH1189" s="17">
        <v>-1.000000000000002</v>
      </c>
      <c r="AI1189" s="17">
        <v>-3.1512860967167575E-3</v>
      </c>
      <c r="AJ1189" s="17">
        <v>7.3241632572131881E-3</v>
      </c>
      <c r="AK1189" s="17">
        <v>6.6159708915539198E-2</v>
      </c>
      <c r="AL1189" s="17">
        <v>4.7391469523387048E-2</v>
      </c>
      <c r="AM1189" s="17">
        <v>0.39426303066663726</v>
      </c>
      <c r="AN1189" s="17">
        <v>0.18980728774564512</v>
      </c>
      <c r="AO1189" s="17">
        <v>10.18737431124363</v>
      </c>
      <c r="AP1189" s="17">
        <v>4.9821395412580634</v>
      </c>
      <c r="AQ1189" s="17">
        <v>32.054939288283158</v>
      </c>
      <c r="AR1189" s="17">
        <v>0.74849900864678975</v>
      </c>
      <c r="AS1189" s="17">
        <v>0.97134001151765803</v>
      </c>
      <c r="AT1189" s="17">
        <v>-1.000000000000002</v>
      </c>
      <c r="AU1189" s="17">
        <v>-1.000000000000002</v>
      </c>
      <c r="AV1189" s="17">
        <v>0.53567822008148469</v>
      </c>
      <c r="AW1189" s="17">
        <v>64.725614892277989</v>
      </c>
      <c r="AX1189" s="17">
        <v>65.395005496064968</v>
      </c>
      <c r="AY1189" s="17">
        <v>-9.687008753600114E-2</v>
      </c>
      <c r="AZ1189" s="17">
        <v>-34.899416462516612</v>
      </c>
      <c r="BA1189" s="22">
        <v>1346.540624895787</v>
      </c>
      <c r="CU1189" t="e">
        <v>#N/A</v>
      </c>
      <c r="CV1189" t="e">
        <v>#N/A</v>
      </c>
    </row>
    <row r="1190" spans="1:100" x14ac:dyDescent="0.25">
      <c r="A1190">
        <v>3218</v>
      </c>
      <c r="B1190" t="s">
        <v>823</v>
      </c>
      <c r="C1190" s="22">
        <v>3</v>
      </c>
      <c r="D1190" s="17">
        <v>5.4047598226624478</v>
      </c>
      <c r="E1190" s="17">
        <v>1.4378378658000197E-2</v>
      </c>
      <c r="F1190" s="17">
        <v>0.71157048854924509</v>
      </c>
      <c r="G1190" s="17">
        <v>0.71157048854924509</v>
      </c>
      <c r="H1190" s="17">
        <v>0.45516737560968312</v>
      </c>
      <c r="I1190" s="17">
        <v>-3.7845132574705837E-4</v>
      </c>
      <c r="J1190" s="17">
        <v>27.287335457036168</v>
      </c>
      <c r="K1190" s="17">
        <v>0.45478892428393602</v>
      </c>
      <c r="L1190" s="17">
        <v>-0.999999999999998</v>
      </c>
      <c r="M1190" s="17">
        <v>-0.999999999999998</v>
      </c>
      <c r="N1190" s="17">
        <v>9.0957784856787178</v>
      </c>
      <c r="O1190" s="17">
        <v>33.403665768247862</v>
      </c>
      <c r="P1190" s="17">
        <v>1.0040773783374752</v>
      </c>
      <c r="Q1190" s="17">
        <v>0.21349508665581529</v>
      </c>
      <c r="R1190" s="17">
        <v>0.22697440562848784</v>
      </c>
      <c r="S1190" s="17">
        <v>0.3333286158177351</v>
      </c>
      <c r="T1190" s="17">
        <v>0.3333286158177351</v>
      </c>
      <c r="U1190" s="17">
        <v>0.30923698771269037</v>
      </c>
      <c r="V1190" s="17">
        <v>-4.7536113952006881E-2</v>
      </c>
      <c r="W1190" s="17">
        <v>18.942767244488689</v>
      </c>
      <c r="X1190" s="17">
        <v>1.1635948569746559</v>
      </c>
      <c r="Y1190" s="17">
        <v>-0.999999999999998</v>
      </c>
      <c r="Z1190" s="17">
        <v>-0.999999999999998</v>
      </c>
      <c r="AA1190" s="17">
        <v>67.720348797460574</v>
      </c>
      <c r="AB1190" s="17">
        <v>0.39167307946003749</v>
      </c>
      <c r="AC1190" s="17">
        <v>0.20196791542259454</v>
      </c>
      <c r="AD1190" s="17">
        <v>0.37737114806423644</v>
      </c>
      <c r="AE1190" s="17">
        <v>48.550607147343413</v>
      </c>
      <c r="AF1190" s="17">
        <v>0.9</v>
      </c>
      <c r="AG1190" s="17">
        <v>-0.999999999999998</v>
      </c>
      <c r="AH1190" s="17">
        <v>-0.999999999999998</v>
      </c>
      <c r="AI1190" s="17">
        <v>2.8784465965488816E-2</v>
      </c>
      <c r="AJ1190" s="17">
        <v>-4.7536113952006881E-2</v>
      </c>
      <c r="AK1190" s="17">
        <v>0.33181224021240902</v>
      </c>
      <c r="AL1190" s="17">
        <v>0.16786400586477887</v>
      </c>
      <c r="AM1190" s="17">
        <v>0.51723900513942056</v>
      </c>
      <c r="AN1190" s="17">
        <v>0.27868920084428045</v>
      </c>
      <c r="AO1190" s="17">
        <v>14.590036329547566</v>
      </c>
      <c r="AP1190" s="17">
        <v>7.8065500504309089</v>
      </c>
      <c r="AQ1190" s="17">
        <v>46.230102701524849</v>
      </c>
      <c r="AR1190" s="17">
        <v>0.92835810539615304</v>
      </c>
      <c r="AS1190" s="17">
        <v>1.6183837812585911</v>
      </c>
      <c r="AT1190" s="17">
        <v>-0.999999999999998</v>
      </c>
      <c r="AU1190" s="17">
        <v>-0.999999999999998</v>
      </c>
      <c r="AV1190" s="17">
        <v>0.93854489417773568</v>
      </c>
      <c r="AW1190" s="17">
        <v>108.93056461613946</v>
      </c>
      <c r="AX1190" s="17">
        <v>104.75264254024847</v>
      </c>
      <c r="AY1190" s="17">
        <v>0.13907686355365897</v>
      </c>
      <c r="AZ1190" s="17">
        <v>3.4325163142286645</v>
      </c>
      <c r="BA1190" s="22">
        <v>1531.140774541569</v>
      </c>
      <c r="CU1190" t="e">
        <v>#N/A</v>
      </c>
      <c r="CV1190" t="e">
        <v>#N/A</v>
      </c>
    </row>
    <row r="1191" spans="1:100" x14ac:dyDescent="0.25">
      <c r="A1191">
        <v>3219</v>
      </c>
      <c r="B1191" t="s">
        <v>1584</v>
      </c>
      <c r="C1191" s="22">
        <v>3</v>
      </c>
      <c r="D1191" s="17">
        <v>4.6593444892892046</v>
      </c>
      <c r="E1191" s="17">
        <v>1.272155721184017E-2</v>
      </c>
      <c r="F1191" s="17">
        <v>-0.12391566635339044</v>
      </c>
      <c r="G1191" s="17">
        <v>-0.12391566635339044</v>
      </c>
      <c r="H1191" s="17">
        <v>0.17351238936798474</v>
      </c>
      <c r="I1191" s="17">
        <v>6.0461442155618555E-3</v>
      </c>
      <c r="J1191" s="17">
        <v>10.7735120150128</v>
      </c>
      <c r="K1191" s="17">
        <v>0.17955853358354656</v>
      </c>
      <c r="L1191" s="17">
        <v>-1.0000000000000007</v>
      </c>
      <c r="M1191" s="17">
        <v>-1.0000000000000007</v>
      </c>
      <c r="N1191" s="17">
        <v>3.591170671670934</v>
      </c>
      <c r="O1191" s="17">
        <v>15.30894083794862</v>
      </c>
      <c r="P1191" s="17">
        <v>0.61175275049135136</v>
      </c>
      <c r="Q1191" s="17">
        <v>4.1022692231105982</v>
      </c>
      <c r="R1191" s="17">
        <v>1.4935387806147951</v>
      </c>
      <c r="S1191" s="17">
        <v>0.33333333333333354</v>
      </c>
      <c r="T1191" s="17">
        <v>0.33333333333333354</v>
      </c>
      <c r="U1191" s="17">
        <v>0.3603457041859971</v>
      </c>
      <c r="V1191" s="17">
        <v>2.5635707778793905E-3</v>
      </c>
      <c r="W1191" s="17">
        <v>34.000696321879872</v>
      </c>
      <c r="X1191" s="17">
        <v>1.943872374494384</v>
      </c>
      <c r="Y1191" s="17">
        <v>-1.0000000000000007</v>
      </c>
      <c r="Z1191" s="17">
        <v>-1.0000000000000007</v>
      </c>
      <c r="AA1191" s="17">
        <v>59.613171512673141</v>
      </c>
      <c r="AB1191" s="17">
        <v>2.6078123643971655E-2</v>
      </c>
      <c r="AC1191" s="17">
        <v>0.17576883064723073</v>
      </c>
      <c r="AD1191" s="17">
        <v>0.28053177391236633</v>
      </c>
      <c r="AE1191" s="17">
        <v>24.118936410178449</v>
      </c>
      <c r="AF1191" s="17">
        <v>0.7</v>
      </c>
      <c r="AG1191" s="17">
        <v>-1.0000000000000007</v>
      </c>
      <c r="AH1191" s="17">
        <v>-1.0000000000000007</v>
      </c>
      <c r="AI1191" s="17">
        <v>5.4028210551466338E-2</v>
      </c>
      <c r="AJ1191" s="17">
        <v>2.5635707778793905E-3</v>
      </c>
      <c r="AK1191" s="17">
        <v>0.11791097649654841</v>
      </c>
      <c r="AL1191" s="17">
        <v>0.34830159474080863</v>
      </c>
      <c r="AM1191" s="17">
        <v>-1.4117437933688378E-2</v>
      </c>
      <c r="AN1191" s="17">
        <v>-9.7866624950367076E-2</v>
      </c>
      <c r="AO1191" s="17">
        <v>0.23661893414053356</v>
      </c>
      <c r="AP1191" s="17">
        <v>-0.70515765005513331</v>
      </c>
      <c r="AQ1191" s="17">
        <v>44.77420833689267</v>
      </c>
      <c r="AR1191" s="17">
        <v>1.0295759416305426</v>
      </c>
      <c r="AS1191" s="17">
        <v>2.1234309080779301</v>
      </c>
      <c r="AT1191" s="17">
        <v>-1.0000000000000007</v>
      </c>
      <c r="AU1191" s="17">
        <v>-1.0000000000000007</v>
      </c>
      <c r="AV1191" s="17">
        <v>1.3696231142614057</v>
      </c>
      <c r="AW1191" s="17">
        <v>74.216954700566589</v>
      </c>
      <c r="AX1191" s="17">
        <v>75.55387598938384</v>
      </c>
      <c r="AY1191" s="17">
        <v>4.0452593499941396E-2</v>
      </c>
      <c r="AZ1191" s="17">
        <v>-13.864919611200111</v>
      </c>
      <c r="BA1191" s="22">
        <v>1495.2958977573576</v>
      </c>
      <c r="CU1191" t="e">
        <v>#N/A</v>
      </c>
      <c r="CV1191" t="e">
        <v>#N/A</v>
      </c>
    </row>
    <row r="1192" spans="1:100" x14ac:dyDescent="0.25">
      <c r="A1192">
        <v>3220</v>
      </c>
      <c r="B1192" t="s">
        <v>1585</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1586</v>
      </c>
      <c r="C1193" s="22">
        <v>3</v>
      </c>
      <c r="D1193" s="17">
        <v>5.3658225076363095</v>
      </c>
      <c r="E1193" s="17">
        <v>9.5317528727308747E-3</v>
      </c>
      <c r="F1193" s="17">
        <v>-0.96820660885140675</v>
      </c>
      <c r="G1193" s="17">
        <v>-0.96820660885140675</v>
      </c>
      <c r="H1193" s="17">
        <v>0.25980834908462708</v>
      </c>
      <c r="I1193" s="17">
        <v>0</v>
      </c>
      <c r="J1193" s="17">
        <v>15.58850094507762</v>
      </c>
      <c r="K1193" s="17">
        <v>0.25980834908462708</v>
      </c>
      <c r="L1193" s="17">
        <v>-0.99999999999999734</v>
      </c>
      <c r="M1193" s="17">
        <v>-0.99999999999999734</v>
      </c>
      <c r="N1193" s="17">
        <v>5.1961669816925431</v>
      </c>
      <c r="O1193" s="17">
        <v>19.986116843862522</v>
      </c>
      <c r="P1193" s="17">
        <v>0.13544065085284521</v>
      </c>
      <c r="Q1193" s="17">
        <v>3.0067016045514503</v>
      </c>
      <c r="R1193" s="17">
        <v>1.0459977711676458</v>
      </c>
      <c r="S1193" s="17">
        <v>0.33333333333333298</v>
      </c>
      <c r="T1193" s="17">
        <v>0.34547629584199752</v>
      </c>
      <c r="U1193" s="17">
        <v>0.36241362069364103</v>
      </c>
      <c r="V1193" s="17">
        <v>2.8779720745707265E-2</v>
      </c>
      <c r="W1193" s="17">
        <v>32.407784861202025</v>
      </c>
      <c r="X1193" s="17">
        <v>2.0534770498481736</v>
      </c>
      <c r="Y1193" s="17">
        <v>-0.99999999999999734</v>
      </c>
      <c r="Z1193" s="17">
        <v>-0.99999999999999734</v>
      </c>
      <c r="AA1193" s="17">
        <v>75.776068644420647</v>
      </c>
      <c r="AB1193" s="17">
        <v>0.29266047985827881</v>
      </c>
      <c r="AC1193" s="17">
        <v>0.3348088979557442</v>
      </c>
      <c r="AD1193" s="17">
        <v>0.2189763424269969</v>
      </c>
      <c r="AE1193" s="17">
        <v>42.322286012051002</v>
      </c>
      <c r="AF1193" s="17">
        <v>0.83333333333333337</v>
      </c>
      <c r="AG1193" s="17">
        <v>-0.99999999999999734</v>
      </c>
      <c r="AH1193" s="17">
        <v>-0.99999999999999734</v>
      </c>
      <c r="AI1193" s="17">
        <v>6.1312373487982505E-2</v>
      </c>
      <c r="AJ1193" s="17">
        <v>2.8779720745707265E-2</v>
      </c>
      <c r="AK1193" s="17">
        <v>-1.7098274204090335E-2</v>
      </c>
      <c r="AL1193" s="17">
        <v>-9.3033225483128007E-2</v>
      </c>
      <c r="AM1193" s="17">
        <v>0.2188328061458111</v>
      </c>
      <c r="AN1193" s="17">
        <v>8.9119562091885818E-2</v>
      </c>
      <c r="AO1193" s="17">
        <v>5.3853287826248222</v>
      </c>
      <c r="AP1193" s="17">
        <v>1.7628229248815059</v>
      </c>
      <c r="AQ1193" s="17">
        <v>47.996285806279673</v>
      </c>
      <c r="AR1193" s="17">
        <v>1.0700029706146774</v>
      </c>
      <c r="AS1193" s="17">
        <v>2.3132853989327997</v>
      </c>
      <c r="AT1193" s="17">
        <v>-0.99999999999999734</v>
      </c>
      <c r="AU1193" s="17">
        <v>-0.99999999999999734</v>
      </c>
      <c r="AV1193" s="17">
        <v>7.7791162316239601E-2</v>
      </c>
      <c r="AW1193" s="17">
        <v>97.525008413164784</v>
      </c>
      <c r="AX1193" s="17">
        <v>101.62922795749513</v>
      </c>
      <c r="AY1193" s="17">
        <v>0.14339006975621008</v>
      </c>
      <c r="AZ1193" s="17">
        <v>-13.492134813117222</v>
      </c>
      <c r="BA1193" s="22">
        <v>1413.6175052285694</v>
      </c>
      <c r="CU1193" t="e">
        <v>#N/A</v>
      </c>
      <c r="CV1193" t="e">
        <v>#N/A</v>
      </c>
    </row>
    <row r="1194" spans="1:100" x14ac:dyDescent="0.25">
      <c r="A1194">
        <v>3225</v>
      </c>
      <c r="B1194" t="s">
        <v>781</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1587</v>
      </c>
      <c r="C1195" s="22">
        <v>3</v>
      </c>
      <c r="D1195" s="17">
        <v>5.0605862566777713</v>
      </c>
      <c r="E1195" s="17">
        <v>0</v>
      </c>
      <c r="F1195" s="17">
        <v>0.47365544431073192</v>
      </c>
      <c r="G1195" s="17">
        <v>0.47365544431073192</v>
      </c>
      <c r="H1195" s="17">
        <v>0.2561548490280981</v>
      </c>
      <c r="I1195" s="17">
        <v>9.7089402297654503E-2</v>
      </c>
      <c r="J1195" s="17">
        <v>21.194655079545143</v>
      </c>
      <c r="K1195" s="17">
        <v>0.3532442513257526</v>
      </c>
      <c r="L1195" s="17">
        <v>-0.99999999999999833</v>
      </c>
      <c r="M1195" s="17">
        <v>-0.99999999999999833</v>
      </c>
      <c r="N1195" s="17">
        <v>7.0648850265150598</v>
      </c>
      <c r="O1195" s="17">
        <v>26.728896780533642</v>
      </c>
      <c r="P1195" s="17">
        <v>0.16021672865021391</v>
      </c>
      <c r="Q1195" s="17">
        <v>-4.1195644514721987</v>
      </c>
      <c r="R1195" s="17">
        <v>-1.2626405696146465</v>
      </c>
      <c r="S1195" s="17">
        <v>0.33333333333333304</v>
      </c>
      <c r="T1195" s="17">
        <v>0.33333333333333304</v>
      </c>
      <c r="U1195" s="17">
        <v>0.16727478508452467</v>
      </c>
      <c r="V1195" s="17">
        <v>0.21508008727519654</v>
      </c>
      <c r="W1195" s="17">
        <v>27.831091508025384</v>
      </c>
      <c r="X1195" s="17">
        <v>2.2730020793301904</v>
      </c>
      <c r="Y1195" s="17">
        <v>-0.99999999999999833</v>
      </c>
      <c r="Z1195" s="17">
        <v>-0.99999999999999833</v>
      </c>
      <c r="AA1195" s="17">
        <v>73.073861932534243</v>
      </c>
      <c r="AB1195" s="17">
        <v>0.46439933792213595</v>
      </c>
      <c r="AC1195" s="17">
        <v>0.34727847948697765</v>
      </c>
      <c r="AD1195" s="17">
        <v>0.11843040247335805</v>
      </c>
      <c r="AE1195" s="17">
        <v>46.505410994123601</v>
      </c>
      <c r="AF1195" s="17">
        <v>0.9</v>
      </c>
      <c r="AG1195" s="17">
        <v>-0.99999999999999833</v>
      </c>
      <c r="AH1195" s="17">
        <v>-0.99999999999999833</v>
      </c>
      <c r="AI1195" s="17">
        <v>-0.10267830550004635</v>
      </c>
      <c r="AJ1195" s="17">
        <v>0.21508008727519654</v>
      </c>
      <c r="AK1195" s="17">
        <v>-2.7199508177303926E-2</v>
      </c>
      <c r="AL1195" s="17">
        <v>0.14358971027064199</v>
      </c>
      <c r="AM1195" s="17">
        <v>8.9427344396823802E-2</v>
      </c>
      <c r="AN1195" s="17">
        <v>-0.25598454301030987</v>
      </c>
      <c r="AO1195" s="17">
        <v>2.0996860690340742</v>
      </c>
      <c r="AP1195" s="17">
        <v>-5.6816650239045385</v>
      </c>
      <c r="AQ1195" s="17">
        <v>49.025746587570481</v>
      </c>
      <c r="AR1195" s="17">
        <v>1.049021539026386</v>
      </c>
      <c r="AS1195" s="17">
        <v>2.6262463306559436</v>
      </c>
      <c r="AT1195" s="17">
        <v>-0.99999999999999833</v>
      </c>
      <c r="AU1195" s="17">
        <v>-0.99999999999999833</v>
      </c>
      <c r="AV1195" s="17">
        <v>-0.78898512530391407</v>
      </c>
      <c r="AW1195" s="17">
        <v>94.12109368916343</v>
      </c>
      <c r="AX1195" s="17">
        <v>113.57553630668215</v>
      </c>
      <c r="AY1195" s="17">
        <v>0.1509134637002181</v>
      </c>
      <c r="AZ1195" s="17">
        <v>-4.45265615121148</v>
      </c>
      <c r="BA1195" s="22">
        <v>1486.0231838489392</v>
      </c>
      <c r="CU1195" t="e">
        <v>#N/A</v>
      </c>
      <c r="CV1195" t="e">
        <v>#N/A</v>
      </c>
    </row>
    <row r="1196" spans="1:100" x14ac:dyDescent="0.25">
      <c r="A1196">
        <v>3230</v>
      </c>
      <c r="B1196" t="s">
        <v>1588</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1589</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1433.6176239890265</v>
      </c>
      <c r="CU1197" t="e">
        <v>#N/A</v>
      </c>
      <c r="CV1197" t="e">
        <v>#N/A</v>
      </c>
    </row>
    <row r="1198" spans="1:100" x14ac:dyDescent="0.25">
      <c r="A1198">
        <v>3236</v>
      </c>
      <c r="B1198" t="s">
        <v>1590</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1439.4329834723342</v>
      </c>
      <c r="CU1198" t="e">
        <v>#N/A</v>
      </c>
      <c r="CV1198" t="e">
        <v>#N/A</v>
      </c>
    </row>
    <row r="1199" spans="1:100" x14ac:dyDescent="0.25">
      <c r="A1199">
        <v>3238</v>
      </c>
      <c r="B1199" t="s">
        <v>1591</v>
      </c>
      <c r="C1199" s="22">
        <v>3</v>
      </c>
      <c r="D1199" s="17">
        <v>5.23457293403386</v>
      </c>
      <c r="E1199" s="17">
        <v>-8.0964763482531996E-2</v>
      </c>
      <c r="F1199" s="17">
        <v>1.742926830237693</v>
      </c>
      <c r="G1199" s="17">
        <v>1.7085611933059384</v>
      </c>
      <c r="H1199" s="17">
        <v>0.60594680901167164</v>
      </c>
      <c r="I1199" s="17">
        <v>-8.2233328156071719E-3</v>
      </c>
      <c r="J1199" s="17">
        <v>35.863408571763863</v>
      </c>
      <c r="K1199" s="17">
        <v>0.59772347619606447</v>
      </c>
      <c r="L1199" s="17">
        <v>-1.000000000000002</v>
      </c>
      <c r="M1199" s="17">
        <v>-1.000000000000002</v>
      </c>
      <c r="N1199" s="17">
        <v>11.954469523921292</v>
      </c>
      <c r="O1199" s="17">
        <v>42.806542699103652</v>
      </c>
      <c r="P1199" s="17">
        <v>-3.255419395241526E-2</v>
      </c>
      <c r="Q1199" s="17">
        <v>3.1427934991285937</v>
      </c>
      <c r="R1199" s="17">
        <v>1.0012052213775864</v>
      </c>
      <c r="S1199" s="17">
        <v>0.33333333333333398</v>
      </c>
      <c r="T1199" s="17">
        <v>0.35009475055011469</v>
      </c>
      <c r="U1199" s="17">
        <v>0.36036315404785646</v>
      </c>
      <c r="V1199" s="17">
        <v>0.27130197603883049</v>
      </c>
      <c r="W1199" s="17">
        <v>28.694789510962853</v>
      </c>
      <c r="X1199" s="17">
        <v>3.1549690801117936</v>
      </c>
      <c r="Y1199" s="17">
        <v>-1.000000000000002</v>
      </c>
      <c r="Z1199" s="17">
        <v>-1.000000000000002</v>
      </c>
      <c r="AA1199" s="17">
        <v>67.824346386963384</v>
      </c>
      <c r="AB1199" s="17">
        <v>0.3077710101162161</v>
      </c>
      <c r="AC1199" s="17">
        <v>0.32234880884780176</v>
      </c>
      <c r="AD1199" s="17">
        <v>0.13244721412844068</v>
      </c>
      <c r="AE1199" s="17">
        <v>38.128351654622918</v>
      </c>
      <c r="AF1199" s="17">
        <v>0.8666666666666667</v>
      </c>
      <c r="AG1199" s="17">
        <v>-1.000000000000002</v>
      </c>
      <c r="AH1199" s="17">
        <v>-1.000000000000002</v>
      </c>
      <c r="AI1199" s="17">
        <v>8.2721280455625643E-2</v>
      </c>
      <c r="AJ1199" s="17">
        <v>0.27130197603883049</v>
      </c>
      <c r="AK1199" s="17">
        <v>-7.256111320548228E-2</v>
      </c>
      <c r="AL1199" s="17">
        <v>-0.14251198437238452</v>
      </c>
      <c r="AM1199" s="17">
        <v>0.11104749693113852</v>
      </c>
      <c r="AN1199" s="17">
        <v>0.96069722599196383</v>
      </c>
      <c r="AO1199" s="17">
        <v>2.4133818572510521</v>
      </c>
      <c r="AP1199" s="17">
        <v>23.304870727937182</v>
      </c>
      <c r="AQ1199" s="17">
        <v>64.558198082726719</v>
      </c>
      <c r="AR1199" s="17">
        <v>1.3150932139701357</v>
      </c>
      <c r="AS1199" s="17">
        <v>3.7526925563078581</v>
      </c>
      <c r="AT1199" s="17">
        <v>-1.000000000000002</v>
      </c>
      <c r="AU1199" s="17">
        <v>-1.000000000000002</v>
      </c>
      <c r="AV1199" s="17">
        <v>2.7097664146835281</v>
      </c>
      <c r="AW1199" s="17">
        <v>133.93575981400423</v>
      </c>
      <c r="AX1199" s="17">
        <v>162.72038302699991</v>
      </c>
      <c r="AY1199" s="17">
        <v>0.45988383748030115</v>
      </c>
      <c r="AZ1199" s="17">
        <v>32.837174626255184</v>
      </c>
      <c r="BA1199" s="22">
        <v>1643.2457737583115</v>
      </c>
      <c r="CU1199" t="e">
        <v>#N/A</v>
      </c>
      <c r="CV1199" t="e">
        <v>#N/A</v>
      </c>
    </row>
    <row r="1200" spans="1:100" x14ac:dyDescent="0.25">
      <c r="A1200">
        <v>3239</v>
      </c>
      <c r="B1200" t="s">
        <v>1592</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1593</v>
      </c>
      <c r="C1201" s="22">
        <v>3</v>
      </c>
      <c r="D1201" s="17">
        <v>3.6570768140231213</v>
      </c>
      <c r="E1201" s="17">
        <v>-3.8311469519745719E-2</v>
      </c>
      <c r="F1201" s="17">
        <v>-0.22870895930996735</v>
      </c>
      <c r="G1201" s="17">
        <v>-0.24311433860848217</v>
      </c>
      <c r="H1201" s="17">
        <v>-1.5672904294716072E-2</v>
      </c>
      <c r="I1201" s="17">
        <v>0</v>
      </c>
      <c r="J1201" s="17">
        <v>-0.9403742576829619</v>
      </c>
      <c r="K1201" s="17">
        <v>-1.5672904294716072E-2</v>
      </c>
      <c r="L1201" s="17">
        <v>-1.0000000000000022</v>
      </c>
      <c r="M1201" s="17">
        <v>-1.0000000000000022</v>
      </c>
      <c r="N1201" s="17">
        <v>-0.31345808589432089</v>
      </c>
      <c r="O1201" s="17">
        <v>2.473588217731677</v>
      </c>
      <c r="P1201" s="17">
        <v>-0.54181650830451733</v>
      </c>
      <c r="Q1201" s="17">
        <v>-0.88598042586591208</v>
      </c>
      <c r="R1201" s="17">
        <v>-0.31675285035705386</v>
      </c>
      <c r="S1201" s="17">
        <v>0.33333333333333409</v>
      </c>
      <c r="T1201" s="17">
        <v>9.5130972696503113E-2</v>
      </c>
      <c r="U1201" s="17">
        <v>0.17521128266555208</v>
      </c>
      <c r="V1201" s="17">
        <v>0</v>
      </c>
      <c r="W1201" s="17">
        <v>24.773939719604201</v>
      </c>
      <c r="X1201" s="17">
        <v>0.89985685962918927</v>
      </c>
      <c r="Y1201" s="17">
        <v>-1.0000000000000022</v>
      </c>
      <c r="Z1201" s="17">
        <v>-1.0000000000000022</v>
      </c>
      <c r="AA1201" s="17">
        <v>4.1978319747397128</v>
      </c>
      <c r="AB1201" s="17">
        <v>-0.14470766436875271</v>
      </c>
      <c r="AC1201" s="17">
        <v>-8.2258317460127947E-2</v>
      </c>
      <c r="AD1201" s="17">
        <v>-0.17822111606126784</v>
      </c>
      <c r="AE1201" s="17">
        <v>-20.259354894507421</v>
      </c>
      <c r="AF1201" s="17">
        <v>0</v>
      </c>
      <c r="AG1201" s="17">
        <v>-1.0000000000000022</v>
      </c>
      <c r="AH1201" s="17">
        <v>-1.0000000000000022</v>
      </c>
      <c r="AI1201" s="17">
        <v>0</v>
      </c>
      <c r="AJ1201" s="17">
        <v>0</v>
      </c>
      <c r="AK1201" s="17">
        <v>0.1912710085743772</v>
      </c>
      <c r="AL1201" s="17">
        <v>3.5454705859436803E-2</v>
      </c>
      <c r="AM1201" s="17">
        <v>0.66621032593620422</v>
      </c>
      <c r="AN1201" s="17">
        <v>3.2800825407801507E-2</v>
      </c>
      <c r="AO1201" s="17">
        <v>17.611613191276987</v>
      </c>
      <c r="AP1201" s="17">
        <v>0.99729416449222208</v>
      </c>
      <c r="AQ1201" s="17">
        <v>23.83356546192125</v>
      </c>
      <c r="AR1201" s="17">
        <v>0.60367558869538962</v>
      </c>
      <c r="AS1201" s="17">
        <v>0.88418395533447258</v>
      </c>
      <c r="AT1201" s="17">
        <v>-1.0000000000000022</v>
      </c>
      <c r="AU1201" s="17">
        <v>-1.0000000000000022</v>
      </c>
      <c r="AV1201" s="17">
        <v>-0.559867188965536</v>
      </c>
      <c r="AW1201" s="17">
        <v>7.6687143569636191</v>
      </c>
      <c r="AX1201" s="17">
        <v>7.6687143569636191</v>
      </c>
      <c r="AY1201" s="17">
        <v>-0.10155183258956525</v>
      </c>
      <c r="AZ1201" s="17">
        <v>-89.618598339758577</v>
      </c>
      <c r="BA1201" s="22">
        <v>1273.5432740563326</v>
      </c>
      <c r="CU1201" t="e">
        <v>#N/A</v>
      </c>
      <c r="CV1201" t="e">
        <v>#N/A</v>
      </c>
    </row>
    <row r="1202" spans="1:100" x14ac:dyDescent="0.25">
      <c r="A1202">
        <v>3242</v>
      </c>
      <c r="B1202" t="s">
        <v>1594</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1378.3668049303587</v>
      </c>
      <c r="CU1202" t="e">
        <v>#N/A</v>
      </c>
      <c r="CV1202" t="e">
        <v>#N/A</v>
      </c>
    </row>
    <row r="1203" spans="1:100" x14ac:dyDescent="0.25">
      <c r="A1203">
        <v>3243</v>
      </c>
      <c r="B1203" t="s">
        <v>1595</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1596</v>
      </c>
      <c r="C1204" s="22">
        <v>3</v>
      </c>
      <c r="D1204" s="17">
        <v>5.4371324793817291</v>
      </c>
      <c r="E1204" s="17">
        <v>-7.233892741056366E-3</v>
      </c>
      <c r="F1204" s="17">
        <v>-0.23849694791650711</v>
      </c>
      <c r="G1204" s="17">
        <v>-0.23849694791650711</v>
      </c>
      <c r="H1204" s="17">
        <v>0.20072695391871057</v>
      </c>
      <c r="I1204" s="17">
        <v>0</v>
      </c>
      <c r="J1204" s="17">
        <v>12.043617235122639</v>
      </c>
      <c r="K1204" s="17">
        <v>0.20072695391871057</v>
      </c>
      <c r="L1204" s="17">
        <v>-1.0000000000000009</v>
      </c>
      <c r="M1204" s="17">
        <v>-1.0000000000000009</v>
      </c>
      <c r="N1204" s="17">
        <v>4.0145390783742139</v>
      </c>
      <c r="O1204" s="17">
        <v>17.242252766587846</v>
      </c>
      <c r="P1204" s="17">
        <v>0.27851082719308318</v>
      </c>
      <c r="Q1204" s="17">
        <v>-1.1535090414493194</v>
      </c>
      <c r="R1204" s="17">
        <v>-0.3234313028946792</v>
      </c>
      <c r="S1204" s="17">
        <v>0.3333333333333332</v>
      </c>
      <c r="T1204" s="17">
        <v>0.24154485981700349</v>
      </c>
      <c r="U1204" s="17">
        <v>0.15118639912133169</v>
      </c>
      <c r="V1204" s="17">
        <v>-6.417411300458635E-2</v>
      </c>
      <c r="W1204" s="17">
        <v>18.446541013934866</v>
      </c>
      <c r="X1204" s="17">
        <v>0.49075856998984169</v>
      </c>
      <c r="Y1204" s="17">
        <v>-1.0000000000000009</v>
      </c>
      <c r="Z1204" s="17">
        <v>-1.0000000000000009</v>
      </c>
      <c r="AA1204" s="17">
        <v>51.834646690325769</v>
      </c>
      <c r="AB1204" s="17">
        <v>0.11014022445275432</v>
      </c>
      <c r="AC1204" s="17">
        <v>0.28503187333125524</v>
      </c>
      <c r="AD1204" s="17">
        <v>0.2790586418017027</v>
      </c>
      <c r="AE1204" s="17">
        <v>33.711536979285597</v>
      </c>
      <c r="AF1204" s="17">
        <v>0.75</v>
      </c>
      <c r="AG1204" s="17">
        <v>-1.0000000000000009</v>
      </c>
      <c r="AH1204" s="17">
        <v>-1.0000000000000009</v>
      </c>
      <c r="AI1204" s="17">
        <v>-2.1246800876128884E-2</v>
      </c>
      <c r="AJ1204" s="17">
        <v>-6.417411300458635E-2</v>
      </c>
      <c r="AK1204" s="17">
        <v>0.14726875152219854</v>
      </c>
      <c r="AL1204" s="17">
        <v>-7.046637775869459E-2</v>
      </c>
      <c r="AM1204" s="17">
        <v>0.21630852902858999</v>
      </c>
      <c r="AN1204" s="17">
        <v>0.24317313596176893</v>
      </c>
      <c r="AO1204" s="17">
        <v>6.1440569833257435</v>
      </c>
      <c r="AP1204" s="17">
        <v>5.7269965102507552</v>
      </c>
      <c r="AQ1204" s="17">
        <v>30.490158249057504</v>
      </c>
      <c r="AR1204" s="17">
        <v>0.661890479267082</v>
      </c>
      <c r="AS1204" s="17">
        <v>0.69148552390855189</v>
      </c>
      <c r="AT1204" s="17">
        <v>-1.0000000000000009</v>
      </c>
      <c r="AU1204" s="17">
        <v>-1.0000000000000009</v>
      </c>
      <c r="AV1204" s="17">
        <v>-0.56192825081118603</v>
      </c>
      <c r="AW1204" s="17">
        <v>74.803895967164408</v>
      </c>
      <c r="AX1204" s="17">
        <v>67.9615486491832</v>
      </c>
      <c r="AY1204" s="17">
        <v>7.5620888987437407E-2</v>
      </c>
      <c r="AZ1204" s="17">
        <v>-12.512263624874969</v>
      </c>
      <c r="BA1204" s="22">
        <v>1413.9547536465875</v>
      </c>
      <c r="CU1204" t="e">
        <v>#N/A</v>
      </c>
      <c r="CV1204" t="e">
        <v>#N/A</v>
      </c>
    </row>
    <row r="1205" spans="1:100" x14ac:dyDescent="0.25">
      <c r="A1205">
        <v>3245</v>
      </c>
      <c r="B1205" t="s">
        <v>1597</v>
      </c>
      <c r="C1205" s="22">
        <v>3</v>
      </c>
      <c r="D1205" s="17">
        <v>5.2482843545089022</v>
      </c>
      <c r="E1205" s="17">
        <v>-8.9761379707462494E-3</v>
      </c>
      <c r="F1205" s="17">
        <v>-0.55937265084565602</v>
      </c>
      <c r="G1205" s="17">
        <v>-0.55937265084565602</v>
      </c>
      <c r="H1205" s="17">
        <v>3.8860239240076005E-2</v>
      </c>
      <c r="I1205" s="17">
        <v>7.82234315435721E-3</v>
      </c>
      <c r="J1205" s="17">
        <v>2.800954943665992</v>
      </c>
      <c r="K1205" s="17">
        <v>4.6682582394433236E-2</v>
      </c>
      <c r="L1205" s="17">
        <v>-0.99999999999999978</v>
      </c>
      <c r="M1205" s="17">
        <v>-0.99999999999999978</v>
      </c>
      <c r="N1205" s="17">
        <v>0.93365164788866517</v>
      </c>
      <c r="O1205" s="17">
        <v>7.4898666473292419</v>
      </c>
      <c r="P1205" s="17">
        <v>-0.30035021455939886</v>
      </c>
      <c r="Q1205" s="17">
        <v>-0.76787437470889208</v>
      </c>
      <c r="R1205" s="17">
        <v>-0.30267411230568264</v>
      </c>
      <c r="S1205" s="17">
        <v>0.33333333333333315</v>
      </c>
      <c r="T1205" s="17">
        <v>0.33333333333333315</v>
      </c>
      <c r="U1205" s="17">
        <v>0.43313817713179931</v>
      </c>
      <c r="V1205" s="17">
        <v>0.34464311375879969</v>
      </c>
      <c r="W1205" s="17">
        <v>55.910615006513289</v>
      </c>
      <c r="X1205" s="17">
        <v>4.4203954753522279</v>
      </c>
      <c r="Y1205" s="17">
        <v>-0.99999999999999978</v>
      </c>
      <c r="Z1205" s="17">
        <v>-0.99999999999999978</v>
      </c>
      <c r="AA1205" s="17">
        <v>108.78546738251144</v>
      </c>
      <c r="AB1205" s="17">
        <v>0.33196709912564898</v>
      </c>
      <c r="AC1205" s="17">
        <v>0.40320260077635667</v>
      </c>
      <c r="AD1205" s="17">
        <v>0.3283808298640728</v>
      </c>
      <c r="AE1205" s="17">
        <v>53.17752648830389</v>
      </c>
      <c r="AF1205" s="17">
        <v>0.90909090909090906</v>
      </c>
      <c r="AG1205" s="17">
        <v>-0.99999999999999978</v>
      </c>
      <c r="AH1205" s="17">
        <v>-0.99999999999999978</v>
      </c>
      <c r="AI1205" s="17">
        <v>5.2304993592943327E-2</v>
      </c>
      <c r="AJ1205" s="17">
        <v>0.34464311375879969</v>
      </c>
      <c r="AK1205" s="17">
        <v>6.8798615474892105E-2</v>
      </c>
      <c r="AL1205" s="17">
        <v>0.20568802112944568</v>
      </c>
      <c r="AM1205" s="17">
        <v>3.1880482308612748E-2</v>
      </c>
      <c r="AN1205" s="17">
        <v>-0.33753053486588219</v>
      </c>
      <c r="AO1205" s="17">
        <v>1.1410051350897781</v>
      </c>
      <c r="AP1205" s="17">
        <v>-7.4098232659998224</v>
      </c>
      <c r="AQ1205" s="17">
        <v>58.711569950179282</v>
      </c>
      <c r="AR1205" s="17">
        <v>1.4444479575572653</v>
      </c>
      <c r="AS1205" s="17">
        <v>4.4670780577466616</v>
      </c>
      <c r="AT1205" s="17">
        <v>-0.99999999999999978</v>
      </c>
      <c r="AU1205" s="17">
        <v>-0.99999999999999978</v>
      </c>
      <c r="AV1205" s="17">
        <v>-0.86204676315134088</v>
      </c>
      <c r="AW1205" s="17">
        <v>108.86551076384092</v>
      </c>
      <c r="AX1205" s="17">
        <v>144.37592201157975</v>
      </c>
      <c r="AY1205" s="17">
        <v>0.2361500118029593</v>
      </c>
      <c r="AZ1205" s="17">
        <v>3.3310235068626159</v>
      </c>
      <c r="BA1205" s="22">
        <v>1517.9174682469304</v>
      </c>
      <c r="CU1205" t="e">
        <v>#N/A</v>
      </c>
      <c r="CV1205" t="e">
        <v>#N/A</v>
      </c>
    </row>
    <row r="1206" spans="1:100" x14ac:dyDescent="0.25">
      <c r="A1206">
        <v>3247</v>
      </c>
      <c r="B1206" t="s">
        <v>1598</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1599</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1600</v>
      </c>
      <c r="C1208" s="22">
        <v>3</v>
      </c>
      <c r="D1208" s="17">
        <v>4.5481533339436764</v>
      </c>
      <c r="E1208" s="17">
        <v>1.8310305048503721E-2</v>
      </c>
      <c r="F1208" s="17">
        <v>0.4148745019056112</v>
      </c>
      <c r="G1208" s="17">
        <v>0.4148745019056112</v>
      </c>
      <c r="H1208" s="17">
        <v>0.24573943846101726</v>
      </c>
      <c r="I1208" s="17">
        <v>-9.9139339501188948E-3</v>
      </c>
      <c r="J1208" s="17">
        <v>14.149530270653909</v>
      </c>
      <c r="K1208" s="17">
        <v>0.23582550451089829</v>
      </c>
      <c r="L1208" s="17">
        <v>-1.0000000000000004</v>
      </c>
      <c r="M1208" s="17">
        <v>-1.0000000000000004</v>
      </c>
      <c r="N1208" s="17">
        <v>4.7165100902179669</v>
      </c>
      <c r="O1208" s="17">
        <v>19.112558106503187</v>
      </c>
      <c r="P1208" s="17">
        <v>10.416806821572969</v>
      </c>
      <c r="Q1208" s="17">
        <v>7.9478549767525513</v>
      </c>
      <c r="R1208" s="17">
        <v>3.5300914375421186</v>
      </c>
      <c r="S1208" s="17">
        <v>0.33919753500975697</v>
      </c>
      <c r="T1208" s="17">
        <v>0.33919753500975697</v>
      </c>
      <c r="U1208" s="17">
        <v>0.36190519013972849</v>
      </c>
      <c r="V1208" s="17">
        <v>0.40567515161139756</v>
      </c>
      <c r="W1208" s="17">
        <v>48.405996290389702</v>
      </c>
      <c r="X1208" s="17">
        <v>4.330105437412346</v>
      </c>
      <c r="Y1208" s="17">
        <v>-1.0000000000000004</v>
      </c>
      <c r="Z1208" s="17">
        <v>-1.0000000000000004</v>
      </c>
      <c r="AA1208" s="17">
        <v>109.00692410577381</v>
      </c>
      <c r="AB1208" s="17">
        <v>0.25439782016738538</v>
      </c>
      <c r="AC1208" s="17">
        <v>0.35911671946216078</v>
      </c>
      <c r="AD1208" s="17">
        <v>0.52790218792729238</v>
      </c>
      <c r="AE1208" s="17">
        <v>57.070836377841985</v>
      </c>
      <c r="AF1208" s="17">
        <v>0.8571428571428571</v>
      </c>
      <c r="AG1208" s="17">
        <v>-1.0000000000000004</v>
      </c>
      <c r="AH1208" s="17">
        <v>-1.0000000000000004</v>
      </c>
      <c r="AI1208" s="17">
        <v>-2.3146954779818298E-2</v>
      </c>
      <c r="AJ1208" s="17">
        <v>0.40567515161139756</v>
      </c>
      <c r="AK1208" s="17">
        <v>-2.9297209046080422E-2</v>
      </c>
      <c r="AL1208" s="17">
        <v>0.16564931890175572</v>
      </c>
      <c r="AM1208" s="17">
        <v>0.37479439882476945</v>
      </c>
      <c r="AN1208" s="17">
        <v>-5.6416104404012318E-2</v>
      </c>
      <c r="AO1208" s="17">
        <v>9.2233739253888309</v>
      </c>
      <c r="AP1208" s="17">
        <v>-0.58215601559152874</v>
      </c>
      <c r="AQ1208" s="17">
        <v>62.555526561043592</v>
      </c>
      <c r="AR1208" s="17">
        <v>1.4459754117706409</v>
      </c>
      <c r="AS1208" s="17">
        <v>4.5659309419232406</v>
      </c>
      <c r="AT1208" s="17">
        <v>-1.0000000000000004</v>
      </c>
      <c r="AU1208" s="17">
        <v>-1.0000000000000004</v>
      </c>
      <c r="AV1208" s="17">
        <v>3.9449659394477288</v>
      </c>
      <c r="AW1208" s="17">
        <v>127.5373261966855</v>
      </c>
      <c r="AX1208" s="17">
        <v>167.64190226222891</v>
      </c>
      <c r="AY1208" s="17">
        <v>0.33779091693716273</v>
      </c>
      <c r="AZ1208" s="17">
        <v>39.833313954491871</v>
      </c>
      <c r="BA1208" s="22">
        <v>1655.1079197484582</v>
      </c>
      <c r="CU1208" t="e">
        <v>#N/A</v>
      </c>
      <c r="CV1208" t="e">
        <v>#N/A</v>
      </c>
    </row>
    <row r="1209" spans="1:100" x14ac:dyDescent="0.25">
      <c r="A1209">
        <v>3256</v>
      </c>
      <c r="B1209" t="s">
        <v>1601</v>
      </c>
      <c r="C1209" s="22">
        <v>3</v>
      </c>
      <c r="D1209" s="17">
        <v>5.0788144440986382</v>
      </c>
      <c r="E1209" s="17">
        <v>0.50721350039362056</v>
      </c>
      <c r="F1209" s="17">
        <v>-1.2720844257646293</v>
      </c>
      <c r="G1209" s="17">
        <v>-1.1631461743822875</v>
      </c>
      <c r="H1209" s="17">
        <v>0.38137615276882325</v>
      </c>
      <c r="I1209" s="17">
        <v>1.476074370022154E-2</v>
      </c>
      <c r="J1209" s="17">
        <v>23.768213788142685</v>
      </c>
      <c r="K1209" s="17">
        <v>0.39613689646904465</v>
      </c>
      <c r="L1209" s="17">
        <v>-1</v>
      </c>
      <c r="M1209" s="17">
        <v>-1</v>
      </c>
      <c r="N1209" s="17">
        <v>7.9227379293808955</v>
      </c>
      <c r="O1209" s="17">
        <v>27.683882057859037</v>
      </c>
      <c r="P1209" s="17">
        <v>0.17326337820497661</v>
      </c>
      <c r="Q1209" s="17">
        <v>0.64940992729824565</v>
      </c>
      <c r="R1209" s="17">
        <v>0.19803221780569374</v>
      </c>
      <c r="S1209" s="17">
        <v>0.33333333333333343</v>
      </c>
      <c r="T1209" s="17">
        <v>0.34327328771889393</v>
      </c>
      <c r="U1209" s="17">
        <v>0.45832651177997225</v>
      </c>
      <c r="V1209" s="17">
        <v>0.4315786576061259</v>
      </c>
      <c r="W1209" s="17">
        <v>46.814995758771197</v>
      </c>
      <c r="X1209" s="17">
        <v>4.7032477173398268</v>
      </c>
      <c r="Y1209" s="17">
        <v>-1</v>
      </c>
      <c r="Z1209" s="17">
        <v>-1</v>
      </c>
      <c r="AA1209" s="17">
        <v>100.26293397878644</v>
      </c>
      <c r="AB1209" s="17">
        <v>0.56209523284871632</v>
      </c>
      <c r="AC1209" s="17">
        <v>0.18274614215837273</v>
      </c>
      <c r="AD1209" s="17">
        <v>0.32015674503710162</v>
      </c>
      <c r="AE1209" s="17">
        <v>53.249906002209528</v>
      </c>
      <c r="AF1209" s="17">
        <v>0.75</v>
      </c>
      <c r="AG1209" s="17">
        <v>-1</v>
      </c>
      <c r="AH1209" s="17">
        <v>-1</v>
      </c>
      <c r="AI1209" s="17">
        <v>-1.2538402085276608E-2</v>
      </c>
      <c r="AJ1209" s="17">
        <v>0.4315786576061259</v>
      </c>
      <c r="AK1209" s="17">
        <v>-5.7146810799740648E-2</v>
      </c>
      <c r="AL1209" s="17">
        <v>0.14850491135609084</v>
      </c>
      <c r="AM1209" s="17">
        <v>7.7825794666024461E-2</v>
      </c>
      <c r="AN1209" s="17">
        <v>-0.17166789428346269</v>
      </c>
      <c r="AO1209" s="17">
        <v>1.6599108126519115</v>
      </c>
      <c r="AP1209" s="17">
        <v>-3.5491728003061125</v>
      </c>
      <c r="AQ1209" s="17">
        <v>70.583209546913935</v>
      </c>
      <c r="AR1209" s="17">
        <v>1.566511790438325</v>
      </c>
      <c r="AS1209" s="17">
        <v>5.0993846138088692</v>
      </c>
      <c r="AT1209" s="17">
        <v>-1</v>
      </c>
      <c r="AU1209" s="17">
        <v>-1</v>
      </c>
      <c r="AV1209" s="17">
        <v>-0.96511395657659549</v>
      </c>
      <c r="AW1209" s="17">
        <v>124.39764323633936</v>
      </c>
      <c r="AX1209" s="17">
        <v>167.30474095524636</v>
      </c>
      <c r="AY1209" s="17">
        <v>0.14098162791841901</v>
      </c>
      <c r="AZ1209" s="17">
        <v>8.8564631053042113</v>
      </c>
      <c r="BA1209" s="22">
        <v>1523.7802646736598</v>
      </c>
      <c r="CU1209" t="e">
        <v>#N/A</v>
      </c>
      <c r="CV1209" t="e">
        <v>#N/A</v>
      </c>
    </row>
    <row r="1210" spans="1:100" x14ac:dyDescent="0.25">
      <c r="A1210">
        <v>3257</v>
      </c>
      <c r="B1210" t="s">
        <v>1602</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1603</v>
      </c>
      <c r="C1211" s="22">
        <v>3</v>
      </c>
      <c r="D1211" s="17">
        <v>4.8376760792222893</v>
      </c>
      <c r="E1211" s="17">
        <v>-0.36634396122775686</v>
      </c>
      <c r="F1211" s="17">
        <v>-0.16254623163005003</v>
      </c>
      <c r="G1211" s="17">
        <v>-0.29003437169394858</v>
      </c>
      <c r="H1211" s="17">
        <v>-7.0942302437857305E-2</v>
      </c>
      <c r="I1211" s="17">
        <v>5.6719550070497959E-3</v>
      </c>
      <c r="J1211" s="17">
        <v>-3.9162208458484566</v>
      </c>
      <c r="K1211" s="17">
        <v>-6.5270347430807507E-2</v>
      </c>
      <c r="L1211" s="17">
        <v>-1.0000000000000011</v>
      </c>
      <c r="M1211" s="17">
        <v>-1.0000000000000011</v>
      </c>
      <c r="N1211" s="17">
        <v>-1.3054069486161499</v>
      </c>
      <c r="O1211" s="17">
        <v>0.63142086167989087</v>
      </c>
      <c r="P1211" s="17">
        <v>0.8474057731521879</v>
      </c>
      <c r="Q1211" s="17">
        <v>2.1522966571723914</v>
      </c>
      <c r="R1211" s="17">
        <v>0.76568763002416973</v>
      </c>
      <c r="S1211" s="17">
        <v>0.33333333333333348</v>
      </c>
      <c r="T1211" s="17">
        <v>0.33333333333333348</v>
      </c>
      <c r="U1211" s="17">
        <v>0.22028361938402202</v>
      </c>
      <c r="V1211" s="17">
        <v>-9.9700721660587979E-2</v>
      </c>
      <c r="W1211" s="17">
        <v>34.100796472836329</v>
      </c>
      <c r="X1211" s="17">
        <v>1.0148671616700347</v>
      </c>
      <c r="Y1211" s="17">
        <v>-1.0000000000000011</v>
      </c>
      <c r="Z1211" s="17">
        <v>-1.0000000000000011</v>
      </c>
      <c r="AA1211" s="17">
        <v>75.93419429379604</v>
      </c>
      <c r="AB1211" s="17">
        <v>0.22549889073875876</v>
      </c>
      <c r="AC1211" s="17">
        <v>0.39378545555437744</v>
      </c>
      <c r="AD1211" s="17">
        <v>0.20206985752557288</v>
      </c>
      <c r="AE1211" s="17">
        <v>41.067710190935415</v>
      </c>
      <c r="AF1211" s="17">
        <v>0.83333333333333337</v>
      </c>
      <c r="AG1211" s="17">
        <v>-1.0000000000000011</v>
      </c>
      <c r="AH1211" s="17">
        <v>-1.0000000000000011</v>
      </c>
      <c r="AI1211" s="17">
        <v>-2.8786511028350885E-2</v>
      </c>
      <c r="AJ1211" s="17">
        <v>-9.9700721660587979E-2</v>
      </c>
      <c r="AK1211" s="17">
        <v>0.12061991821575516</v>
      </c>
      <c r="AL1211" s="17">
        <v>7.0188935632142929E-2</v>
      </c>
      <c r="AM1211" s="17">
        <v>-0.14942945448503553</v>
      </c>
      <c r="AN1211" s="17">
        <v>4.3085297080327649E-2</v>
      </c>
      <c r="AO1211" s="17">
        <v>-3.1326367710471135</v>
      </c>
      <c r="AP1211" s="17">
        <v>1.428077105168905</v>
      </c>
      <c r="AQ1211" s="17">
        <v>30.184575626987908</v>
      </c>
      <c r="AR1211" s="17">
        <v>0.7872495643901013</v>
      </c>
      <c r="AS1211" s="17">
        <v>0.9495968142392277</v>
      </c>
      <c r="AT1211" s="17">
        <v>-1.0000000000000011</v>
      </c>
      <c r="AU1211" s="17">
        <v>-1.0000000000000011</v>
      </c>
      <c r="AV1211" s="17">
        <v>0.47565325833022087</v>
      </c>
      <c r="AW1211" s="17">
        <v>77.993692260644778</v>
      </c>
      <c r="AX1211" s="17">
        <v>67.447889874018983</v>
      </c>
      <c r="AY1211" s="17">
        <v>1.7590602659879176E-2</v>
      </c>
      <c r="AZ1211" s="17">
        <v>-0.30861029875525786</v>
      </c>
      <c r="BA1211" s="22">
        <v>1450.5042420043062</v>
      </c>
      <c r="CU1211" t="e">
        <v>#N/A</v>
      </c>
      <c r="CV1211" t="e">
        <v>#N/A</v>
      </c>
    </row>
    <row r="1212" spans="1:100" x14ac:dyDescent="0.25">
      <c r="A1212">
        <v>3259</v>
      </c>
      <c r="B1212" t="s">
        <v>1604</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1416.5353473195114</v>
      </c>
      <c r="CU1212" t="e">
        <v>#N/A</v>
      </c>
      <c r="CV1212" t="e">
        <v>#N/A</v>
      </c>
    </row>
    <row r="1213" spans="1:100" x14ac:dyDescent="0.25">
      <c r="A1213">
        <v>3260</v>
      </c>
      <c r="B1213" t="s">
        <v>1605</v>
      </c>
      <c r="C1213" s="22">
        <v>3</v>
      </c>
      <c r="D1213" s="17">
        <v>4.9224632382463822</v>
      </c>
      <c r="E1213" s="17">
        <v>-2.8701440028858764E-2</v>
      </c>
      <c r="F1213" s="17">
        <v>-5.7700974481867021E-2</v>
      </c>
      <c r="G1213" s="17">
        <v>-5.5306136101341649E-2</v>
      </c>
      <c r="H1213" s="17">
        <v>0.4603435933763127</v>
      </c>
      <c r="I1213" s="17">
        <v>0</v>
      </c>
      <c r="J1213" s="17">
        <v>27.620615602578749</v>
      </c>
      <c r="K1213" s="17">
        <v>0.4603435933763127</v>
      </c>
      <c r="L1213" s="17">
        <v>-1.0000000000000011</v>
      </c>
      <c r="M1213" s="17">
        <v>-1.0000000000000011</v>
      </c>
      <c r="N1213" s="17">
        <v>9.2068718675262478</v>
      </c>
      <c r="O1213" s="17">
        <v>32.487772704723803</v>
      </c>
      <c r="P1213" s="17">
        <v>7.5218687917247035E-2</v>
      </c>
      <c r="Q1213" s="17">
        <v>1.2924765105394709</v>
      </c>
      <c r="R1213" s="17">
        <v>0.38501910539174422</v>
      </c>
      <c r="S1213" s="17">
        <v>0.33333333333333376</v>
      </c>
      <c r="T1213" s="17">
        <v>0.38801965805678984</v>
      </c>
      <c r="U1213" s="17">
        <v>0.55757846492249663</v>
      </c>
      <c r="V1213" s="17">
        <v>6.6438493749931604E-2</v>
      </c>
      <c r="W1213" s="17">
        <v>35.401054267449553</v>
      </c>
      <c r="X1213" s="17">
        <v>2.9446405449268425</v>
      </c>
      <c r="Y1213" s="17">
        <v>-1.0000000000000011</v>
      </c>
      <c r="Z1213" s="17">
        <v>-1.0000000000000011</v>
      </c>
      <c r="AA1213" s="17">
        <v>60.209505209025096</v>
      </c>
      <c r="AB1213" s="17">
        <v>0.15300788848867278</v>
      </c>
      <c r="AC1213" s="17">
        <v>-3.6457126959981309E-2</v>
      </c>
      <c r="AD1213" s="17">
        <v>0.37191787519498459</v>
      </c>
      <c r="AE1213" s="17">
        <v>24.423431836183809</v>
      </c>
      <c r="AF1213" s="17">
        <v>0.5714285714285714</v>
      </c>
      <c r="AG1213" s="17">
        <v>-1.0000000000000011</v>
      </c>
      <c r="AH1213" s="17">
        <v>-1.0000000000000011</v>
      </c>
      <c r="AI1213" s="17">
        <v>0</v>
      </c>
      <c r="AJ1213" s="17">
        <v>6.6438493749931604E-2</v>
      </c>
      <c r="AK1213" s="17">
        <v>8.4224499948436171E-2</v>
      </c>
      <c r="AL1213" s="17">
        <v>5.6590796583856268E-2</v>
      </c>
      <c r="AM1213" s="17">
        <v>3.559325805398586E-2</v>
      </c>
      <c r="AN1213" s="17">
        <v>-0.17575314841308529</v>
      </c>
      <c r="AO1213" s="17">
        <v>1.3109539510918271</v>
      </c>
      <c r="AP1213" s="17">
        <v>-4.1108747274078512</v>
      </c>
      <c r="AQ1213" s="17">
        <v>63.021669870028305</v>
      </c>
      <c r="AR1213" s="17">
        <v>1.3453699500625518</v>
      </c>
      <c r="AS1213" s="17">
        <v>3.4049841383031545</v>
      </c>
      <c r="AT1213" s="17">
        <v>-1.0000000000000011</v>
      </c>
      <c r="AU1213" s="17">
        <v>-1.0000000000000011</v>
      </c>
      <c r="AV1213" s="17">
        <v>0.32971296929040239</v>
      </c>
      <c r="AW1213" s="17">
        <v>88.586403186341087</v>
      </c>
      <c r="AX1213" s="17">
        <v>95.230252561334282</v>
      </c>
      <c r="AY1213" s="17">
        <v>0.17451936095195714</v>
      </c>
      <c r="AZ1213" s="17">
        <v>21.752271200717193</v>
      </c>
      <c r="BA1213" s="22">
        <v>1473.7933362317258</v>
      </c>
      <c r="CU1213" t="e">
        <v>#N/A</v>
      </c>
      <c r="CV1213" t="e">
        <v>#N/A</v>
      </c>
    </row>
    <row r="1214" spans="1:100" x14ac:dyDescent="0.25">
      <c r="A1214">
        <v>3265</v>
      </c>
      <c r="B1214" t="s">
        <v>1606</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1421.5665821318669</v>
      </c>
      <c r="CU1214" t="e">
        <v>#N/A</v>
      </c>
      <c r="CV1214" t="e">
        <v>#N/A</v>
      </c>
    </row>
    <row r="1215" spans="1:100" x14ac:dyDescent="0.25">
      <c r="A1215">
        <v>3266</v>
      </c>
      <c r="B1215" t="s">
        <v>1607</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1608</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1609</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1610</v>
      </c>
      <c r="C1218" s="22">
        <v>3</v>
      </c>
      <c r="D1218" s="17">
        <v>5.1057931557233065</v>
      </c>
      <c r="E1218" s="17">
        <v>0.57965459320071278</v>
      </c>
      <c r="F1218" s="17">
        <v>-0.13527737731209621</v>
      </c>
      <c r="G1218" s="17">
        <v>1.2941509796672336E-2</v>
      </c>
      <c r="H1218" s="17">
        <v>8.1714233416878279E-2</v>
      </c>
      <c r="I1218" s="17">
        <v>0</v>
      </c>
      <c r="J1218" s="17">
        <v>4.9028540050126947</v>
      </c>
      <c r="K1218" s="17">
        <v>8.1714233416878279E-2</v>
      </c>
      <c r="L1218" s="17">
        <v>-1</v>
      </c>
      <c r="M1218" s="17">
        <v>-1</v>
      </c>
      <c r="N1218" s="17">
        <v>1.6342846683375667</v>
      </c>
      <c r="O1218" s="17">
        <v>10.021588670532683</v>
      </c>
      <c r="P1218" s="17">
        <v>1.7180384899545538</v>
      </c>
      <c r="Q1218" s="17">
        <v>-4.4766487127162247</v>
      </c>
      <c r="R1218" s="17">
        <v>-1.3001868186865047</v>
      </c>
      <c r="S1218" s="17">
        <v>0.33333333333333343</v>
      </c>
      <c r="T1218" s="17">
        <v>0.38521427432675831</v>
      </c>
      <c r="U1218" s="17">
        <v>0.22811708074175294</v>
      </c>
      <c r="V1218" s="17">
        <v>-1.3380387737503312E-2</v>
      </c>
      <c r="W1218" s="17">
        <v>34.062802689898511</v>
      </c>
      <c r="X1218" s="17">
        <v>1.5028599135443192</v>
      </c>
      <c r="Y1218" s="17">
        <v>-1</v>
      </c>
      <c r="Z1218" s="17">
        <v>-1</v>
      </c>
      <c r="AA1218" s="17">
        <v>71.500894268715541</v>
      </c>
      <c r="AB1218" s="17">
        <v>0.48823103858731282</v>
      </c>
      <c r="AC1218" s="17">
        <v>1.6559784674980427E-2</v>
      </c>
      <c r="AD1218" s="17">
        <v>0.26997474468777649</v>
      </c>
      <c r="AE1218" s="17">
        <v>38.738278397503485</v>
      </c>
      <c r="AF1218" s="17">
        <v>0.5</v>
      </c>
      <c r="AG1218" s="17">
        <v>-1</v>
      </c>
      <c r="AH1218" s="17">
        <v>-1</v>
      </c>
      <c r="AI1218" s="17">
        <v>0</v>
      </c>
      <c r="AJ1218" s="17">
        <v>-1.3380387737503312E-2</v>
      </c>
      <c r="AK1218" s="17">
        <v>-0.11066291031432469</v>
      </c>
      <c r="AL1218" s="17">
        <v>0.3099698141154022</v>
      </c>
      <c r="AM1218" s="17">
        <v>-5.7703231926067099E-2</v>
      </c>
      <c r="AN1218" s="17">
        <v>-9.6956886762322697E-2</v>
      </c>
      <c r="AO1218" s="17">
        <v>-1.995895349723301</v>
      </c>
      <c r="AP1218" s="17">
        <v>-0.87407309848105652</v>
      </c>
      <c r="AQ1218" s="17">
        <v>38.965656694911203</v>
      </c>
      <c r="AR1218" s="17">
        <v>0.93328430066434098</v>
      </c>
      <c r="AS1218" s="17">
        <v>1.5845741469611969</v>
      </c>
      <c r="AT1218" s="17">
        <v>-1</v>
      </c>
      <c r="AU1218" s="17">
        <v>-1</v>
      </c>
      <c r="AV1218" s="17">
        <v>-1.2872453088898324</v>
      </c>
      <c r="AW1218" s="17">
        <v>80.64840984076713</v>
      </c>
      <c r="AX1218" s="17">
        <v>79.310371067016803</v>
      </c>
      <c r="AY1218" s="17">
        <v>0.37588295930603449</v>
      </c>
      <c r="AZ1218" s="17">
        <v>19.857077983156771</v>
      </c>
      <c r="BA1218" s="22">
        <v>1502.2117551725476</v>
      </c>
      <c r="CU1218" t="e">
        <v>#N/A</v>
      </c>
      <c r="CV1218" t="e">
        <v>#N/A</v>
      </c>
    </row>
    <row r="1219" spans="1:100" x14ac:dyDescent="0.25">
      <c r="A1219">
        <v>3275</v>
      </c>
      <c r="B1219" t="s">
        <v>1611</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1612</v>
      </c>
      <c r="C1220" s="22">
        <v>3</v>
      </c>
      <c r="D1220" s="17">
        <v>4.5813448808332238</v>
      </c>
      <c r="E1220" s="17">
        <v>0.13346214626880609</v>
      </c>
      <c r="F1220" s="17">
        <v>0.20867558233830141</v>
      </c>
      <c r="G1220" s="17">
        <v>0.24651815808526301</v>
      </c>
      <c r="H1220" s="17">
        <v>0.1006784665743366</v>
      </c>
      <c r="I1220" s="17">
        <v>0</v>
      </c>
      <c r="J1220" s="17">
        <v>6.0407079944602007</v>
      </c>
      <c r="K1220" s="17">
        <v>0.1006784665743366</v>
      </c>
      <c r="L1220" s="17">
        <v>-0.99999999999999967</v>
      </c>
      <c r="M1220" s="17">
        <v>-0.99999999999999967</v>
      </c>
      <c r="N1220" s="17">
        <v>2.0135693314867336</v>
      </c>
      <c r="O1220" s="17">
        <v>10.868571033378688</v>
      </c>
      <c r="P1220" s="17">
        <v>-0.22273789919051065</v>
      </c>
      <c r="Q1220" s="17">
        <v>-6.2659206949000872</v>
      </c>
      <c r="R1220" s="17">
        <v>-2.0990505813794011</v>
      </c>
      <c r="S1220" s="17">
        <v>0.33333333333333337</v>
      </c>
      <c r="T1220" s="17">
        <v>0.33333333333333337</v>
      </c>
      <c r="U1220" s="17">
        <v>0.39232895610309471</v>
      </c>
      <c r="V1220" s="17">
        <v>0.17073312397273963</v>
      </c>
      <c r="W1220" s="17">
        <v>45.162011206726582</v>
      </c>
      <c r="X1220" s="17">
        <v>3.1597027683411469</v>
      </c>
      <c r="Y1220" s="17">
        <v>-0.99999999999999967</v>
      </c>
      <c r="Z1220" s="17">
        <v>-0.99999999999999967</v>
      </c>
      <c r="AA1220" s="17">
        <v>100.1611404726283</v>
      </c>
      <c r="AB1220" s="17">
        <v>0.47409157353904191</v>
      </c>
      <c r="AC1220" s="17">
        <v>0.39106820050615604</v>
      </c>
      <c r="AD1220" s="17">
        <v>0.27680382290042604</v>
      </c>
      <c r="AE1220" s="17">
        <v>57.098179847281195</v>
      </c>
      <c r="AF1220" s="17">
        <v>0.8571428571428571</v>
      </c>
      <c r="AG1220" s="17">
        <v>-0.99999999999999967</v>
      </c>
      <c r="AH1220" s="17">
        <v>-0.99999999999999967</v>
      </c>
      <c r="AI1220" s="17">
        <v>9.1229723972623827E-3</v>
      </c>
      <c r="AJ1220" s="17">
        <v>0.17073312397273963</v>
      </c>
      <c r="AK1220" s="17">
        <v>-6.2466875834341379E-2</v>
      </c>
      <c r="AL1220" s="17">
        <v>-6.3290659640355226E-2</v>
      </c>
      <c r="AM1220" s="17">
        <v>-0.10953936045045153</v>
      </c>
      <c r="AN1220" s="17">
        <v>0.11454210889948423</v>
      </c>
      <c r="AO1220" s="17">
        <v>-3.0508183904329949</v>
      </c>
      <c r="AP1220" s="17">
        <v>2.5470994242853306</v>
      </c>
      <c r="AQ1220" s="17">
        <v>51.202719201186795</v>
      </c>
      <c r="AR1220" s="17">
        <v>1.2297287467425009</v>
      </c>
      <c r="AS1220" s="17">
        <v>3.260381234915485</v>
      </c>
      <c r="AT1220" s="17">
        <v>-0.99999999999999967</v>
      </c>
      <c r="AU1220" s="17">
        <v>-0.99999999999999967</v>
      </c>
      <c r="AV1220" s="17">
        <v>-1.8525324232941385</v>
      </c>
      <c r="AW1220" s="17">
        <v>113.57681093029241</v>
      </c>
      <c r="AX1220" s="17">
        <v>130.8325827755117</v>
      </c>
      <c r="AY1220" s="17">
        <v>0.34798165811745069</v>
      </c>
      <c r="AZ1220" s="17">
        <v>43.963720660820961</v>
      </c>
      <c r="BA1220" s="22">
        <v>1506.4186292683573</v>
      </c>
      <c r="CU1220" t="e">
        <v>#N/A</v>
      </c>
      <c r="CV1220" t="e">
        <v>#N/A</v>
      </c>
    </row>
    <row r="1221" spans="1:100" x14ac:dyDescent="0.25">
      <c r="A1221">
        <v>3277</v>
      </c>
      <c r="B1221" t="s">
        <v>1613</v>
      </c>
      <c r="C1221" s="22">
        <v>3</v>
      </c>
      <c r="D1221" s="17">
        <v>0.16632751101411763</v>
      </c>
      <c r="E1221" s="17">
        <v>0</v>
      </c>
      <c r="F1221" s="17">
        <v>6.5775506706918518</v>
      </c>
      <c r="G1221" s="17">
        <v>6.5775506706918518</v>
      </c>
      <c r="H1221" s="17">
        <v>0.35655574165204829</v>
      </c>
      <c r="I1221" s="17">
        <v>0</v>
      </c>
      <c r="J1221" s="17">
        <v>21.3933444991229</v>
      </c>
      <c r="K1221" s="17">
        <v>0.35655574165204829</v>
      </c>
      <c r="L1221" s="17">
        <v>-1.0000000000000013</v>
      </c>
      <c r="M1221" s="17">
        <v>-1.0000000000000013</v>
      </c>
      <c r="N1221" s="17">
        <v>7.131114833040967</v>
      </c>
      <c r="O1221" s="17">
        <v>28.137222680828877</v>
      </c>
      <c r="P1221" s="17">
        <v>-0.79513194086071204</v>
      </c>
      <c r="Q1221" s="17">
        <v>57.855616475946519</v>
      </c>
      <c r="R1221" s="17">
        <v>18.813620861948547</v>
      </c>
      <c r="S1221" s="17">
        <v>0.34309275656237714</v>
      </c>
      <c r="T1221" s="17">
        <v>0.36931013026311121</v>
      </c>
      <c r="U1221" s="17">
        <v>-7.3094067469354984E-2</v>
      </c>
      <c r="V1221" s="17">
        <v>-1.7030034140540502E-2</v>
      </c>
      <c r="W1221" s="17">
        <v>10.628921742541767</v>
      </c>
      <c r="X1221" s="17">
        <v>-2.7325326174459375E-3</v>
      </c>
      <c r="Y1221" s="17">
        <v>-1.0000000000000013</v>
      </c>
      <c r="Z1221" s="17">
        <v>-1.0000000000000013</v>
      </c>
      <c r="AA1221" s="17">
        <v>90.243565882711948</v>
      </c>
      <c r="AB1221" s="17">
        <v>0.31671244419299555</v>
      </c>
      <c r="AC1221" s="17">
        <v>0.59934835998736036</v>
      </c>
      <c r="AD1221" s="17">
        <v>0.29995966138407648</v>
      </c>
      <c r="AE1221" s="17">
        <v>60.801023278221606</v>
      </c>
      <c r="AF1221" s="17">
        <v>0.7142857142857143</v>
      </c>
      <c r="AG1221" s="17">
        <v>-1.0000000000000013</v>
      </c>
      <c r="AH1221" s="17">
        <v>-1.0000000000000013</v>
      </c>
      <c r="AI1221" s="17">
        <v>0</v>
      </c>
      <c r="AJ1221" s="17">
        <v>-1.7030034140540502E-2</v>
      </c>
      <c r="AK1221" s="17">
        <v>0.87744761825576112</v>
      </c>
      <c r="AL1221" s="17">
        <v>-2.4690488647403152E-2</v>
      </c>
      <c r="AM1221" s="17">
        <v>-0.15818841476179948</v>
      </c>
      <c r="AN1221" s="17">
        <v>-4.7130961401062169E-2</v>
      </c>
      <c r="AO1221" s="17">
        <v>0.43252772223381686</v>
      </c>
      <c r="AP1221" s="17">
        <v>-1.301726478263568</v>
      </c>
      <c r="AQ1221" s="17">
        <v>32.022266241664653</v>
      </c>
      <c r="AR1221" s="17">
        <v>0.62227878521559266</v>
      </c>
      <c r="AS1221" s="17">
        <v>0.35382320903460229</v>
      </c>
      <c r="AT1221" s="17">
        <v>-1.0000000000000013</v>
      </c>
      <c r="AU1221" s="17">
        <v>-1.0000000000000013</v>
      </c>
      <c r="AV1221" s="17">
        <v>25.391171532640396</v>
      </c>
      <c r="AW1221" s="17">
        <v>117.07906208527717</v>
      </c>
      <c r="AX1221" s="17">
        <v>115.37605867122316</v>
      </c>
      <c r="AY1221" s="17">
        <v>0.47916877014967291</v>
      </c>
      <c r="AZ1221" s="17">
        <v>35.96004888015085</v>
      </c>
      <c r="BA1221" s="22">
        <v>1528.1038443976604</v>
      </c>
      <c r="CU1221" t="e">
        <v>#N/A</v>
      </c>
      <c r="CV1221" t="e">
        <v>#N/A</v>
      </c>
    </row>
    <row r="1222" spans="1:100" x14ac:dyDescent="0.25">
      <c r="A1222">
        <v>3278</v>
      </c>
      <c r="B1222" t="s">
        <v>1614</v>
      </c>
      <c r="C1222" s="22">
        <v>3</v>
      </c>
      <c r="D1222" s="17">
        <v>4.1440299492215376</v>
      </c>
      <c r="E1222" s="17">
        <v>-1.0335047407722111E-2</v>
      </c>
      <c r="F1222" s="17">
        <v>-0.25435170547460484</v>
      </c>
      <c r="G1222" s="17">
        <v>-0.25435170547460484</v>
      </c>
      <c r="H1222" s="17">
        <v>0.15625268911628015</v>
      </c>
      <c r="I1222" s="17">
        <v>0</v>
      </c>
      <c r="J1222" s="17">
        <v>9.3751613469768067</v>
      </c>
      <c r="K1222" s="17">
        <v>0.15625268911628015</v>
      </c>
      <c r="L1222" s="17">
        <v>-0.99999999999999745</v>
      </c>
      <c r="M1222" s="17">
        <v>-0.99999999999999745</v>
      </c>
      <c r="N1222" s="17">
        <v>3.1250537823256037</v>
      </c>
      <c r="O1222" s="17">
        <v>13.264839590723744</v>
      </c>
      <c r="P1222" s="17">
        <v>-0.49183057749173331</v>
      </c>
      <c r="Q1222" s="17">
        <v>-0.34393151017415224</v>
      </c>
      <c r="R1222" s="17">
        <v>-0.12160094562852662</v>
      </c>
      <c r="S1222" s="17">
        <v>0.33333333333333243</v>
      </c>
      <c r="T1222" s="17">
        <v>0.22465195248051786</v>
      </c>
      <c r="U1222" s="17">
        <v>0.34747602745414863</v>
      </c>
      <c r="V1222" s="17">
        <v>-2.1942447019858698E-2</v>
      </c>
      <c r="W1222" s="17">
        <v>29.090647085274391</v>
      </c>
      <c r="X1222" s="17">
        <v>1.6704894128227326</v>
      </c>
      <c r="Y1222" s="17">
        <v>-0.99999999999999745</v>
      </c>
      <c r="Z1222" s="17">
        <v>-0.99999999999999745</v>
      </c>
      <c r="AA1222" s="17">
        <v>55.51956460514559</v>
      </c>
      <c r="AB1222" s="17">
        <v>0.1986589336094414</v>
      </c>
      <c r="AC1222" s="17">
        <v>0.25498591558954975</v>
      </c>
      <c r="AD1222" s="17">
        <v>7.7365520111002561E-2</v>
      </c>
      <c r="AE1222" s="17">
        <v>26.550518465499664</v>
      </c>
      <c r="AF1222" s="17">
        <v>0.46153846153846156</v>
      </c>
      <c r="AG1222" s="17">
        <v>-0.99999999999999745</v>
      </c>
      <c r="AH1222" s="17">
        <v>-0.99999999999999745</v>
      </c>
      <c r="AI1222" s="17">
        <v>3.4153634463553345E-3</v>
      </c>
      <c r="AJ1222" s="17">
        <v>-2.1942447019858698E-2</v>
      </c>
      <c r="AK1222" s="17">
        <v>5.4546175853403364E-2</v>
      </c>
      <c r="AL1222" s="17">
        <v>-0.19246812805676014</v>
      </c>
      <c r="AM1222" s="17">
        <v>-6.5184981867377256E-2</v>
      </c>
      <c r="AN1222" s="17">
        <v>-1.7536245637164934E-2</v>
      </c>
      <c r="AO1222" s="17">
        <v>-1.356893667417415</v>
      </c>
      <c r="AP1222" s="17">
        <v>-1.4007467812129251</v>
      </c>
      <c r="AQ1222" s="17">
        <v>38.465808432251208</v>
      </c>
      <c r="AR1222" s="17">
        <v>0.88351886624814002</v>
      </c>
      <c r="AS1222" s="17">
        <v>1.8267421019390124</v>
      </c>
      <c r="AT1222" s="17">
        <v>-0.99999999999999745</v>
      </c>
      <c r="AU1222" s="17">
        <v>-0.99999999999999745</v>
      </c>
      <c r="AV1222" s="17">
        <v>-0.37595265110313142</v>
      </c>
      <c r="AW1222" s="17">
        <v>67.383657414656383</v>
      </c>
      <c r="AX1222" s="17">
        <v>65.257719981597603</v>
      </c>
      <c r="AY1222" s="17">
        <v>0.12233942479261417</v>
      </c>
      <c r="AZ1222" s="17">
        <v>-16.193361081186975</v>
      </c>
      <c r="BA1222" s="22">
        <v>1482.2501018029311</v>
      </c>
      <c r="CU1222" t="e">
        <v>#N/A</v>
      </c>
      <c r="CV1222" t="e">
        <v>#N/A</v>
      </c>
    </row>
    <row r="1223" spans="1:100" x14ac:dyDescent="0.25">
      <c r="A1223">
        <v>3282</v>
      </c>
      <c r="B1223" t="s">
        <v>1615</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1616</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1617</v>
      </c>
      <c r="C1225" s="22">
        <v>3</v>
      </c>
      <c r="D1225" s="17">
        <v>5.7742300233854182</v>
      </c>
      <c r="E1225" s="17">
        <v>0</v>
      </c>
      <c r="F1225" s="17">
        <v>3.9409092303865418</v>
      </c>
      <c r="G1225" s="17">
        <v>3.9409092303865418</v>
      </c>
      <c r="H1225" s="17">
        <v>0.16007736369308012</v>
      </c>
      <c r="I1225" s="17">
        <v>0</v>
      </c>
      <c r="J1225" s="17">
        <v>9.6046418215848099</v>
      </c>
      <c r="K1225" s="17">
        <v>0.16007736369308012</v>
      </c>
      <c r="L1225" s="17">
        <v>-1.0000000000000002</v>
      </c>
      <c r="M1225" s="17">
        <v>-1.0000000000000002</v>
      </c>
      <c r="N1225" s="17">
        <v>3.2015472738616046</v>
      </c>
      <c r="O1225" s="17">
        <v>19.319781075356758</v>
      </c>
      <c r="P1225" s="17">
        <v>4.0900058202414198E-3</v>
      </c>
      <c r="Q1225" s="17">
        <v>-2.9753847246214065</v>
      </c>
      <c r="R1225" s="17">
        <v>-0.94384151632899438</v>
      </c>
      <c r="S1225" s="17">
        <v>0.33333333333333337</v>
      </c>
      <c r="T1225" s="17">
        <v>0.33333333333333337</v>
      </c>
      <c r="U1225" s="17">
        <v>0.57285586030815827</v>
      </c>
      <c r="V1225" s="17">
        <v>1.2204306987545946E-2</v>
      </c>
      <c r="W1225" s="17">
        <v>43.665978810771634</v>
      </c>
      <c r="X1225" s="17">
        <v>2.8712385861314966</v>
      </c>
      <c r="Y1225" s="17">
        <v>-1.0000000000000002</v>
      </c>
      <c r="Z1225" s="17">
        <v>-1.0000000000000002</v>
      </c>
      <c r="AA1225" s="17">
        <v>92.068057635332224</v>
      </c>
      <c r="AB1225" s="17">
        <v>0.48569793356114366</v>
      </c>
      <c r="AC1225" s="17">
        <v>0.43435280961020711</v>
      </c>
      <c r="AD1225" s="17">
        <v>6.6867663646441033E-2</v>
      </c>
      <c r="AE1225" s="17">
        <v>49.345920340889613</v>
      </c>
      <c r="AF1225" s="17">
        <v>0.72222222222222221</v>
      </c>
      <c r="AG1225" s="17">
        <v>-1.0000000000000002</v>
      </c>
      <c r="AH1225" s="17">
        <v>-1.0000000000000002</v>
      </c>
      <c r="AI1225" s="17">
        <v>4.2450513899457334E-3</v>
      </c>
      <c r="AJ1225" s="17">
        <v>1.2204306987545946E-2</v>
      </c>
      <c r="AK1225" s="17">
        <v>3.3484155760992389E-2</v>
      </c>
      <c r="AL1225" s="17">
        <v>7.3785201279233006E-2</v>
      </c>
      <c r="AM1225" s="17">
        <v>0.21137944249158869</v>
      </c>
      <c r="AN1225" s="17">
        <v>8.8623671237142265E-2</v>
      </c>
      <c r="AO1225" s="17">
        <v>5.4519068410946794</v>
      </c>
      <c r="AP1225" s="17">
        <v>2.5845177873247227</v>
      </c>
      <c r="AQ1225" s="17">
        <v>53.270620632356433</v>
      </c>
      <c r="AR1225" s="17">
        <v>1.2517268339623706</v>
      </c>
      <c r="AS1225" s="17">
        <v>3.0313159498245761</v>
      </c>
      <c r="AT1225" s="17">
        <v>-1.0000000000000002</v>
      </c>
      <c r="AU1225" s="17">
        <v>-1.0000000000000002</v>
      </c>
      <c r="AV1225" s="17">
        <v>2.9970677140575472</v>
      </c>
      <c r="AW1225" s="17">
        <v>113.97235649801375</v>
      </c>
      <c r="AX1225" s="17">
        <v>115.27768822456727</v>
      </c>
      <c r="AY1225" s="17">
        <v>0.50066052290758056</v>
      </c>
      <c r="AZ1225" s="17">
        <v>51.535059196992492</v>
      </c>
      <c r="BA1225" s="22">
        <v>1634.0524924580066</v>
      </c>
      <c r="CU1225" t="e">
        <v>#N/A</v>
      </c>
      <c r="CV1225" t="e">
        <v>#N/A</v>
      </c>
    </row>
    <row r="1226" spans="1:100" x14ac:dyDescent="0.25">
      <c r="A1226">
        <v>3288</v>
      </c>
      <c r="B1226" t="s">
        <v>1618</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1619</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1620</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1621</v>
      </c>
      <c r="C1229" s="22">
        <v>3</v>
      </c>
      <c r="D1229" s="17">
        <v>4.7819865071310055</v>
      </c>
      <c r="E1229" s="17">
        <v>0</v>
      </c>
      <c r="F1229" s="17">
        <v>0.38189225002072757</v>
      </c>
      <c r="G1229" s="17">
        <v>0.38189225002072757</v>
      </c>
      <c r="H1229" s="17">
        <v>9.3786604520133113E-2</v>
      </c>
      <c r="I1229" s="17">
        <v>0</v>
      </c>
      <c r="J1229" s="17">
        <v>5.6271962712079899</v>
      </c>
      <c r="K1229" s="17">
        <v>9.3786604520133113E-2</v>
      </c>
      <c r="L1229" s="17">
        <v>-0.99999999999999756</v>
      </c>
      <c r="M1229" s="17">
        <v>-0.99999999999999756</v>
      </c>
      <c r="N1229" s="17">
        <v>1.8757320904026629</v>
      </c>
      <c r="O1229" s="17">
        <v>10.791075028359703</v>
      </c>
      <c r="P1229" s="17">
        <v>6.6167116565391719</v>
      </c>
      <c r="Q1229" s="17">
        <v>2.2535927820434964</v>
      </c>
      <c r="R1229" s="17">
        <v>1.1813227616723694</v>
      </c>
      <c r="S1229" s="17">
        <v>0.33607250399438754</v>
      </c>
      <c r="T1229" s="17">
        <v>0.31215517550024291</v>
      </c>
      <c r="U1229" s="17">
        <v>-1.4508930264175018E-3</v>
      </c>
      <c r="V1229" s="17">
        <v>-6.9306615751816875E-2</v>
      </c>
      <c r="W1229" s="17">
        <v>19.347342647850517</v>
      </c>
      <c r="X1229" s="17">
        <v>0.11161965052483669</v>
      </c>
      <c r="Y1229" s="17">
        <v>-0.99999999999999756</v>
      </c>
      <c r="Z1229" s="17">
        <v>-0.99999999999999756</v>
      </c>
      <c r="AA1229" s="17">
        <v>-2.961674168356712</v>
      </c>
      <c r="AB1229" s="17">
        <v>-0.33669991092415796</v>
      </c>
      <c r="AC1229" s="17">
        <v>-1.2427816048490262E-2</v>
      </c>
      <c r="AD1229" s="17">
        <v>-0.12067906458494418</v>
      </c>
      <c r="AE1229" s="17">
        <v>-23.49033957787962</v>
      </c>
      <c r="AF1229" s="17">
        <v>0.125</v>
      </c>
      <c r="AG1229" s="17">
        <v>-0.99999999999999756</v>
      </c>
      <c r="AH1229" s="17">
        <v>-0.99999999999999756</v>
      </c>
      <c r="AI1229" s="17">
        <v>0</v>
      </c>
      <c r="AJ1229" s="17">
        <v>-6.9306615751816875E-2</v>
      </c>
      <c r="AK1229" s="17">
        <v>-0.17354003119288003</v>
      </c>
      <c r="AL1229" s="17">
        <v>-0.10987907074308355</v>
      </c>
      <c r="AM1229" s="17">
        <v>0.57275087833012239</v>
      </c>
      <c r="AN1229" s="17">
        <v>0.48936691805732913</v>
      </c>
      <c r="AO1229" s="17">
        <v>13.451071802288665</v>
      </c>
      <c r="AP1229" s="17">
        <v>11.684777597717812</v>
      </c>
      <c r="AQ1229" s="17">
        <v>24.974538919058524</v>
      </c>
      <c r="AR1229" s="17">
        <v>0.57747017071639539</v>
      </c>
      <c r="AS1229" s="17">
        <v>0.20540625504496957</v>
      </c>
      <c r="AT1229" s="17">
        <v>-0.99999999999999756</v>
      </c>
      <c r="AU1229" s="17">
        <v>-0.99999999999999756</v>
      </c>
      <c r="AV1229" s="17">
        <v>1.5632150116930972</v>
      </c>
      <c r="AW1229" s="17">
        <v>19.514178457720813</v>
      </c>
      <c r="AX1229" s="17">
        <v>12.583516882539122</v>
      </c>
      <c r="AY1229" s="17">
        <v>-0.14531883717763089</v>
      </c>
      <c r="AZ1229" s="17">
        <v>-48.527405262921576</v>
      </c>
      <c r="BA1229" s="22">
        <v>1406.2236587745713</v>
      </c>
      <c r="CU1229" t="e">
        <v>#N/A</v>
      </c>
      <c r="CV1229" t="e">
        <v>#N/A</v>
      </c>
    </row>
    <row r="1230" spans="1:100" x14ac:dyDescent="0.25">
      <c r="A1230">
        <v>3293</v>
      </c>
      <c r="B1230" t="s">
        <v>1622</v>
      </c>
      <c r="C1230" s="22">
        <v>3</v>
      </c>
      <c r="D1230" s="17">
        <v>4.3334482000925867</v>
      </c>
      <c r="E1230" s="17">
        <v>8.0266306997168593E-2</v>
      </c>
      <c r="F1230" s="17">
        <v>-7.3604709974127214E-2</v>
      </c>
      <c r="G1230" s="17">
        <v>-4.3679016715283348E-2</v>
      </c>
      <c r="H1230" s="17">
        <v>0.57365618231979976</v>
      </c>
      <c r="I1230" s="17">
        <v>0</v>
      </c>
      <c r="J1230" s="17">
        <v>34.419370939187978</v>
      </c>
      <c r="K1230" s="17">
        <v>0.57365618231979976</v>
      </c>
      <c r="L1230" s="17">
        <v>-1.0000000000000018</v>
      </c>
      <c r="M1230" s="17">
        <v>-1.0000000000000018</v>
      </c>
      <c r="N1230" s="17">
        <v>11.47312364639599</v>
      </c>
      <c r="O1230" s="17">
        <v>38.709140122565273</v>
      </c>
      <c r="P1230" s="17">
        <v>-0.45328878250487464</v>
      </c>
      <c r="Q1230" s="17">
        <v>1.3909825606594124</v>
      </c>
      <c r="R1230" s="17">
        <v>0.37306348452164256</v>
      </c>
      <c r="S1230" s="17">
        <v>0.3333333333333337</v>
      </c>
      <c r="T1230" s="17">
        <v>0.48032049349856032</v>
      </c>
      <c r="U1230" s="17">
        <v>0.30785323329622871</v>
      </c>
      <c r="V1230" s="17">
        <v>-3.9959219240396776E-3</v>
      </c>
      <c r="W1230" s="17">
        <v>21.754198235371334</v>
      </c>
      <c r="X1230" s="17">
        <v>1.6094855625742939</v>
      </c>
      <c r="Y1230" s="17">
        <v>-1.0000000000000018</v>
      </c>
      <c r="Z1230" s="17">
        <v>-1.0000000000000018</v>
      </c>
      <c r="AA1230" s="17">
        <v>89.003861645163141</v>
      </c>
      <c r="AB1230" s="17">
        <v>0.24591566201600307</v>
      </c>
      <c r="AC1230" s="17">
        <v>0.53434663137061422</v>
      </c>
      <c r="AD1230" s="17">
        <v>0.55726970511878626</v>
      </c>
      <c r="AE1230" s="17">
        <v>66.876599925270142</v>
      </c>
      <c r="AF1230" s="17">
        <v>0.875</v>
      </c>
      <c r="AG1230" s="17">
        <v>-1.0000000000000018</v>
      </c>
      <c r="AH1230" s="17">
        <v>-1.0000000000000018</v>
      </c>
      <c r="AI1230" s="17">
        <v>0</v>
      </c>
      <c r="AJ1230" s="17">
        <v>-3.9959219240396776E-3</v>
      </c>
      <c r="AK1230" s="17">
        <v>-0.14586033388602718</v>
      </c>
      <c r="AL1230" s="17">
        <v>-4.8085734607494462E-2</v>
      </c>
      <c r="AM1230" s="17">
        <v>-5.6626557349432373E-3</v>
      </c>
      <c r="AN1230" s="17">
        <v>0.32741910085298825</v>
      </c>
      <c r="AO1230" s="17">
        <v>-0.87086806280371698</v>
      </c>
      <c r="AP1230" s="17">
        <v>7.9450488482872332</v>
      </c>
      <c r="AQ1230" s="17">
        <v>56.173569174559304</v>
      </c>
      <c r="AR1230" s="17">
        <v>1.1175111382040832</v>
      </c>
      <c r="AS1230" s="17">
        <v>2.1831417448940931</v>
      </c>
      <c r="AT1230" s="17">
        <v>-1.0000000000000018</v>
      </c>
      <c r="AU1230" s="17">
        <v>-1.0000000000000018</v>
      </c>
      <c r="AV1230" s="17">
        <v>0.32938446780635922</v>
      </c>
      <c r="AW1230" s="17">
        <v>135.65805061601566</v>
      </c>
      <c r="AX1230" s="17">
        <v>135.25845842361167</v>
      </c>
      <c r="AY1230" s="17">
        <v>0.5273474002362093</v>
      </c>
      <c r="AZ1230" s="17">
        <v>73.343792731898247</v>
      </c>
      <c r="BA1230" s="22">
        <v>1586.9426181613865</v>
      </c>
      <c r="CU1230" t="e">
        <v>#N/A</v>
      </c>
      <c r="CV1230" t="e">
        <v>#N/A</v>
      </c>
    </row>
    <row r="1231" spans="1:100" x14ac:dyDescent="0.25">
      <c r="A1231">
        <v>3294</v>
      </c>
      <c r="B1231" t="s">
        <v>1623</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1624</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877</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1625</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1626</v>
      </c>
      <c r="C1235" s="22">
        <v>3</v>
      </c>
      <c r="D1235" s="17">
        <v>6.5995890685182381</v>
      </c>
      <c r="E1235" s="17">
        <v>2.536448337525689E-3</v>
      </c>
      <c r="F1235" s="17">
        <v>-0.11426515292275924</v>
      </c>
      <c r="G1235" s="17">
        <v>-0.11426515292275924</v>
      </c>
      <c r="H1235" s="17">
        <v>0.1125241184628647</v>
      </c>
      <c r="I1235" s="17">
        <v>0</v>
      </c>
      <c r="J1235" s="17">
        <v>6.7514471077718818</v>
      </c>
      <c r="K1235" s="17">
        <v>0.1125241184628647</v>
      </c>
      <c r="L1235" s="17">
        <v>-0.999999999999999</v>
      </c>
      <c r="M1235" s="17">
        <v>-0.999999999999999</v>
      </c>
      <c r="N1235" s="17">
        <v>2.2504823692572917</v>
      </c>
      <c r="O1235" s="17">
        <v>13.236771023367352</v>
      </c>
      <c r="P1235" s="17">
        <v>-0.49110275302257667</v>
      </c>
      <c r="Q1235" s="17">
        <v>3.8808667430229722</v>
      </c>
      <c r="R1235" s="17">
        <v>1.3790357736593455</v>
      </c>
      <c r="S1235" s="17">
        <v>0.33333333333333298</v>
      </c>
      <c r="T1235" s="17">
        <v>0.38477648452615126</v>
      </c>
      <c r="U1235" s="17">
        <v>0.54470480347737082</v>
      </c>
      <c r="V1235" s="17">
        <v>-3.1241390461749056E-2</v>
      </c>
      <c r="W1235" s="17">
        <v>44.761964496489661</v>
      </c>
      <c r="X1235" s="17">
        <v>2.6564033085490628</v>
      </c>
      <c r="Y1235" s="17">
        <v>-0.999999999999999</v>
      </c>
      <c r="Z1235" s="17">
        <v>-0.999999999999999</v>
      </c>
      <c r="AA1235" s="17">
        <v>100.44297212689989</v>
      </c>
      <c r="AB1235" s="17">
        <v>0.36569467564744912</v>
      </c>
      <c r="AC1235" s="17">
        <v>0.45282272896062969</v>
      </c>
      <c r="AD1235" s="17">
        <v>0.26752203252693868</v>
      </c>
      <c r="AE1235" s="17">
        <v>54.301971856750868</v>
      </c>
      <c r="AF1235" s="17">
        <v>0.93333333333333335</v>
      </c>
      <c r="AG1235" s="17">
        <v>-0.999999999999999</v>
      </c>
      <c r="AH1235" s="17">
        <v>-0.999999999999999</v>
      </c>
      <c r="AI1235" s="17">
        <v>2.0068465407075943E-2</v>
      </c>
      <c r="AJ1235" s="17">
        <v>-3.1241390461749056E-2</v>
      </c>
      <c r="AK1235" s="17">
        <v>-7.5938473129934736E-2</v>
      </c>
      <c r="AL1235" s="17">
        <v>0.19906927970895125</v>
      </c>
      <c r="AM1235" s="17">
        <v>0.27934245282813663</v>
      </c>
      <c r="AN1235" s="17">
        <v>-0.22204082726126503</v>
      </c>
      <c r="AO1235" s="17">
        <v>6.6038689550537413</v>
      </c>
      <c r="AP1235" s="17">
        <v>-4.5556742829868675</v>
      </c>
      <c r="AQ1235" s="17">
        <v>51.51341160426152</v>
      </c>
      <c r="AR1235" s="17">
        <v>1.2315732308751057</v>
      </c>
      <c r="AS1235" s="17">
        <v>2.7689274270119291</v>
      </c>
      <c r="AT1235" s="17">
        <v>-0.999999999999999</v>
      </c>
      <c r="AU1235" s="17">
        <v>-0.999999999999999</v>
      </c>
      <c r="AV1235" s="17">
        <v>1.2647706207365861</v>
      </c>
      <c r="AW1235" s="17">
        <v>109.12406886728034</v>
      </c>
      <c r="AX1235" s="17">
        <v>106.40129912924699</v>
      </c>
      <c r="AY1235" s="17">
        <v>8.5473228618462599E-2</v>
      </c>
      <c r="AZ1235" s="17">
        <v>0.10083316107123802</v>
      </c>
      <c r="BA1235" s="22">
        <v>1477.7017140374733</v>
      </c>
      <c r="CU1235" t="e">
        <v>#N/A</v>
      </c>
      <c r="CV1235" t="e">
        <v>#N/A</v>
      </c>
    </row>
    <row r="1236" spans="1:100" x14ac:dyDescent="0.25">
      <c r="A1236">
        <v>3300</v>
      </c>
      <c r="B1236" t="s">
        <v>1627</v>
      </c>
      <c r="C1236" s="22">
        <v>3</v>
      </c>
      <c r="D1236" s="17">
        <v>7.0792979174927826</v>
      </c>
      <c r="E1236" s="17">
        <v>-2.7094867971821052E-2</v>
      </c>
      <c r="F1236" s="17">
        <v>0.22210303252751876</v>
      </c>
      <c r="G1236" s="17">
        <v>0.22210303252751876</v>
      </c>
      <c r="H1236" s="17">
        <v>-1.7690374235456593E-2</v>
      </c>
      <c r="I1236" s="17">
        <v>0</v>
      </c>
      <c r="J1236" s="17">
        <v>-1.0614224541273998</v>
      </c>
      <c r="K1236" s="17">
        <v>-1.7690374235456593E-2</v>
      </c>
      <c r="L1236" s="17">
        <v>-0.999999999999998</v>
      </c>
      <c r="M1236" s="17">
        <v>-0.999999999999998</v>
      </c>
      <c r="N1236" s="17">
        <v>-0.3538074847091327</v>
      </c>
      <c r="O1236" s="17">
        <v>6.239978495892899</v>
      </c>
      <c r="P1236" s="17">
        <v>6.7399771030570079</v>
      </c>
      <c r="Q1236" s="17">
        <v>-1.1360760628834652</v>
      </c>
      <c r="R1236" s="17">
        <v>0.18440790915347771</v>
      </c>
      <c r="S1236" s="17">
        <v>0.33333333333333287</v>
      </c>
      <c r="T1236" s="17">
        <v>0.24826771664820574</v>
      </c>
      <c r="U1236" s="17">
        <v>0.20810066404053337</v>
      </c>
      <c r="V1236" s="17">
        <v>4.3366824343834105E-2</v>
      </c>
      <c r="W1236" s="17">
        <v>34.03035650405451</v>
      </c>
      <c r="X1236" s="17">
        <v>1.5871301531532989</v>
      </c>
      <c r="Y1236" s="17">
        <v>-0.999999999999998</v>
      </c>
      <c r="Z1236" s="17">
        <v>-0.999999999999998</v>
      </c>
      <c r="AA1236" s="17">
        <v>36.561132502290668</v>
      </c>
      <c r="AB1236" s="17">
        <v>0.16353878633901847</v>
      </c>
      <c r="AC1236" s="17">
        <v>-0.135300289626232</v>
      </c>
      <c r="AD1236" s="17">
        <v>1.8688865068867064E-2</v>
      </c>
      <c r="AE1236" s="17">
        <v>2.3463680890826804</v>
      </c>
      <c r="AF1236" s="17">
        <v>0</v>
      </c>
      <c r="AG1236" s="17">
        <v>-0.999999999999998</v>
      </c>
      <c r="AH1236" s="17">
        <v>-0.999999999999998</v>
      </c>
      <c r="AI1236" s="17">
        <v>1.1646679038008966E-2</v>
      </c>
      <c r="AJ1236" s="17">
        <v>4.3366824343834105E-2</v>
      </c>
      <c r="AK1236" s="17">
        <v>0.2711463577176258</v>
      </c>
      <c r="AL1236" s="17">
        <v>-0.11422997718657146</v>
      </c>
      <c r="AM1236" s="17">
        <v>4.0622036273723232E-2</v>
      </c>
      <c r="AN1236" s="17">
        <v>0.40576481306005552</v>
      </c>
      <c r="AO1236" s="17">
        <v>2.3712826954312103</v>
      </c>
      <c r="AP1236" s="17">
        <v>9.5729704405685254</v>
      </c>
      <c r="AQ1236" s="17">
        <v>32.968934049927121</v>
      </c>
      <c r="AR1236" s="17">
        <v>0.83306853836590644</v>
      </c>
      <c r="AS1236" s="17">
        <v>1.5694397789178425</v>
      </c>
      <c r="AT1236" s="17">
        <v>-0.999999999999998</v>
      </c>
      <c r="AU1236" s="17">
        <v>-0.999999999999998</v>
      </c>
      <c r="AV1236" s="17">
        <v>0.40651094168099644</v>
      </c>
      <c r="AW1236" s="17">
        <v>52.374081438752135</v>
      </c>
      <c r="AX1236" s="17">
        <v>56.943697453895737</v>
      </c>
      <c r="AY1236" s="17">
        <v>-1.2907452895870648E-2</v>
      </c>
      <c r="AZ1236" s="17">
        <v>-39.352822456000681</v>
      </c>
      <c r="BA1236" s="22">
        <v>1351.5523075071487</v>
      </c>
      <c r="CU1236" t="e">
        <v>#N/A</v>
      </c>
      <c r="CV1236" t="e">
        <v>#N/A</v>
      </c>
    </row>
    <row r="1237" spans="1:100" x14ac:dyDescent="0.25">
      <c r="A1237">
        <v>3302</v>
      </c>
      <c r="B1237" t="s">
        <v>1628</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1476.7822350536169</v>
      </c>
      <c r="CU1237" t="e">
        <v>#N/A</v>
      </c>
      <c r="CV1237" t="e">
        <v>#N/A</v>
      </c>
    </row>
    <row r="1238" spans="1:100" x14ac:dyDescent="0.25">
      <c r="A1238">
        <v>3303</v>
      </c>
      <c r="B1238" t="s">
        <v>1629</v>
      </c>
      <c r="C1238" s="22">
        <v>3</v>
      </c>
      <c r="D1238" s="17">
        <v>5.1369027646548151</v>
      </c>
      <c r="E1238" s="17">
        <v>1.7689530263655585E-2</v>
      </c>
      <c r="F1238" s="17">
        <v>0.11544958796115767</v>
      </c>
      <c r="G1238" s="17">
        <v>0.12144629088825543</v>
      </c>
      <c r="H1238" s="17">
        <v>0.44462420435500283</v>
      </c>
      <c r="I1238" s="17">
        <v>0</v>
      </c>
      <c r="J1238" s="17">
        <v>26.677452261300161</v>
      </c>
      <c r="K1238" s="17">
        <v>0.44462420435500283</v>
      </c>
      <c r="L1238" s="17">
        <v>-0.99999999999999822</v>
      </c>
      <c r="M1238" s="17">
        <v>-0.99999999999999822</v>
      </c>
      <c r="N1238" s="17">
        <v>8.8924840871000583</v>
      </c>
      <c r="O1238" s="17">
        <v>31.935801316843225</v>
      </c>
      <c r="P1238" s="17">
        <v>1.496427863121502</v>
      </c>
      <c r="Q1238" s="17">
        <v>-4.0065062085314995</v>
      </c>
      <c r="R1238" s="17">
        <v>-1.1014415940410154</v>
      </c>
      <c r="S1238" s="17">
        <v>0.33333333333333282</v>
      </c>
      <c r="T1238" s="17">
        <v>0.32646739271797665</v>
      </c>
      <c r="U1238" s="17">
        <v>0.23637438204757313</v>
      </c>
      <c r="V1238" s="17">
        <v>-7.5026646973215252E-3</v>
      </c>
      <c r="W1238" s="17">
        <v>17.761929561862335</v>
      </c>
      <c r="X1238" s="17">
        <v>1.1087921210873144</v>
      </c>
      <c r="Y1238" s="17">
        <v>-0.99999999999999822</v>
      </c>
      <c r="Z1238" s="17">
        <v>-0.99999999999999822</v>
      </c>
      <c r="AA1238" s="17">
        <v>55.668908821178817</v>
      </c>
      <c r="AB1238" s="17">
        <v>0.37502048885894423</v>
      </c>
      <c r="AC1238" s="17">
        <v>0.14888314262032123</v>
      </c>
      <c r="AD1238" s="17">
        <v>0.25626478558788457</v>
      </c>
      <c r="AE1238" s="17">
        <v>39.008420853357507</v>
      </c>
      <c r="AF1238" s="17">
        <v>0.9</v>
      </c>
      <c r="AG1238" s="17">
        <v>-0.99999999999999822</v>
      </c>
      <c r="AH1238" s="17">
        <v>-0.99999999999999822</v>
      </c>
      <c r="AI1238" s="17">
        <v>-5.7795768550546446E-2</v>
      </c>
      <c r="AJ1238" s="17">
        <v>-7.5026646973215252E-3</v>
      </c>
      <c r="AK1238" s="17">
        <v>0.13499428987105364</v>
      </c>
      <c r="AL1238" s="17">
        <v>-0.1054941513534307</v>
      </c>
      <c r="AM1238" s="17">
        <v>-9.3057246669345103E-2</v>
      </c>
      <c r="AN1238" s="17">
        <v>0.34579087341862125</v>
      </c>
      <c r="AO1238" s="17">
        <v>-1.6514597173783598</v>
      </c>
      <c r="AP1238" s="17">
        <v>8.1173010786983699</v>
      </c>
      <c r="AQ1238" s="17">
        <v>44.439381823162485</v>
      </c>
      <c r="AR1238" s="17">
        <v>0.88867244340156071</v>
      </c>
      <c r="AS1238" s="17">
        <v>1.5534163254423161</v>
      </c>
      <c r="AT1238" s="17">
        <v>-0.99999999999999822</v>
      </c>
      <c r="AU1238" s="17">
        <v>-0.99999999999999822</v>
      </c>
      <c r="AV1238" s="17">
        <v>-0.97999530315276051</v>
      </c>
      <c r="AW1238" s="17">
        <v>95.722011216720418</v>
      </c>
      <c r="AX1238" s="17">
        <v>93.815829375977387</v>
      </c>
      <c r="AY1238" s="17">
        <v>5.957519935095907E-2</v>
      </c>
      <c r="AZ1238" s="17">
        <v>-1.2296486087592005</v>
      </c>
      <c r="BA1238" s="22">
        <v>1507.6633456432508</v>
      </c>
      <c r="CU1238" t="e">
        <v>#N/A</v>
      </c>
      <c r="CV1238" t="e">
        <v>#N/A</v>
      </c>
    </row>
    <row r="1239" spans="1:100" x14ac:dyDescent="0.25">
      <c r="A1239">
        <v>3305</v>
      </c>
      <c r="B1239" t="s">
        <v>1630</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1631</v>
      </c>
      <c r="C1240" s="22">
        <v>3</v>
      </c>
      <c r="D1240" s="17">
        <v>4.3375783285356162</v>
      </c>
      <c r="E1240" s="17">
        <v>-1.1327887553140426</v>
      </c>
      <c r="F1240" s="17">
        <v>21.451050379709102</v>
      </c>
      <c r="G1240" s="17">
        <v>21.126521110151121</v>
      </c>
      <c r="H1240" s="17">
        <v>0.10113085124820977</v>
      </c>
      <c r="I1240" s="17">
        <v>-2.216957033448437E-3</v>
      </c>
      <c r="J1240" s="17">
        <v>5.9348336528856764</v>
      </c>
      <c r="K1240" s="17">
        <v>9.8913894214761336E-2</v>
      </c>
      <c r="L1240" s="17">
        <v>-1.0000000000000007</v>
      </c>
      <c r="M1240" s="17">
        <v>-1.0000000000000007</v>
      </c>
      <c r="N1240" s="17">
        <v>1.978277884295224</v>
      </c>
      <c r="O1240" s="17">
        <v>31.398933091572406</v>
      </c>
      <c r="P1240" s="17">
        <v>-6.1091596154193614E-2</v>
      </c>
      <c r="Q1240" s="17">
        <v>60.950316605742053</v>
      </c>
      <c r="R1240" s="17">
        <v>20.007224463614495</v>
      </c>
      <c r="S1240" s="17">
        <v>0.33333333333333343</v>
      </c>
      <c r="T1240" s="17">
        <v>0.32784450157230655</v>
      </c>
      <c r="U1240" s="17">
        <v>0.14718039634250815</v>
      </c>
      <c r="V1240" s="17">
        <v>0.12714262826953443</v>
      </c>
      <c r="W1240" s="17">
        <v>33.463478612116837</v>
      </c>
      <c r="X1240" s="17">
        <v>1.9083524639170915</v>
      </c>
      <c r="Y1240" s="17">
        <v>-1.0000000000000007</v>
      </c>
      <c r="Z1240" s="17">
        <v>-1.0000000000000007</v>
      </c>
      <c r="AA1240" s="17">
        <v>102.62705222131154</v>
      </c>
      <c r="AB1240" s="17">
        <v>0.2418337412239894</v>
      </c>
      <c r="AC1240" s="17">
        <v>0.35530191223608659</v>
      </c>
      <c r="AD1240" s="17">
        <v>0.38599132945152825</v>
      </c>
      <c r="AE1240" s="17">
        <v>49.156349145580222</v>
      </c>
      <c r="AF1240" s="17">
        <v>0.75</v>
      </c>
      <c r="AG1240" s="17">
        <v>-1.0000000000000007</v>
      </c>
      <c r="AH1240" s="17">
        <v>-1.0000000000000007</v>
      </c>
      <c r="AI1240" s="17">
        <v>0.81210660776026677</v>
      </c>
      <c r="AJ1240" s="17">
        <v>0.12714262826953443</v>
      </c>
      <c r="AK1240" s="17">
        <v>6.9131940260650539E-3</v>
      </c>
      <c r="AL1240" s="17">
        <v>-0.13830108358648441</v>
      </c>
      <c r="AM1240" s="17">
        <v>1.9484380724394214E-2</v>
      </c>
      <c r="AN1240" s="17">
        <v>-2.2339977681389452E-2</v>
      </c>
      <c r="AO1240" s="17">
        <v>0.52167548824018151</v>
      </c>
      <c r="AP1240" s="17">
        <v>-1.2500048599671587</v>
      </c>
      <c r="AQ1240" s="17">
        <v>39.398312265002552</v>
      </c>
      <c r="AR1240" s="17">
        <v>0.93550085951768269</v>
      </c>
      <c r="AS1240" s="17">
        <v>2.0072663581318531</v>
      </c>
      <c r="AT1240" s="17">
        <v>-1.0000000000000007</v>
      </c>
      <c r="AU1240" s="17">
        <v>-1.0000000000000007</v>
      </c>
      <c r="AV1240" s="17">
        <v>41.133745573765616</v>
      </c>
      <c r="AW1240" s="17">
        <v>132.7759804529168</v>
      </c>
      <c r="AX1240" s="17">
        <v>161.73237543507554</v>
      </c>
      <c r="AY1240" s="17">
        <v>0.34996543153760612</v>
      </c>
      <c r="AZ1240" s="17">
        <v>24.380170919900102</v>
      </c>
      <c r="BA1240" s="22">
        <v>1637.3023022826931</v>
      </c>
      <c r="CU1240" t="e">
        <v>#N/A</v>
      </c>
      <c r="CV1240" t="e">
        <v>#N/A</v>
      </c>
    </row>
    <row r="1241" spans="1:100" x14ac:dyDescent="0.25">
      <c r="A1241">
        <v>3310</v>
      </c>
      <c r="B1241" t="s">
        <v>1632</v>
      </c>
      <c r="C1241" s="22">
        <v>3</v>
      </c>
      <c r="D1241" s="17">
        <v>4.5925136375538642</v>
      </c>
      <c r="E1241" s="17">
        <v>0</v>
      </c>
      <c r="F1241" s="17">
        <v>6.1720945630469402</v>
      </c>
      <c r="G1241" s="17">
        <v>6.1720945630469402</v>
      </c>
      <c r="H1241" s="17">
        <v>-5.7810512402884894E-2</v>
      </c>
      <c r="I1241" s="17">
        <v>0</v>
      </c>
      <c r="J1241" s="17">
        <v>-3.4686307441730913</v>
      </c>
      <c r="K1241" s="17">
        <v>-5.7810512402884894E-2</v>
      </c>
      <c r="L1241" s="17">
        <v>-1.0000000000000022</v>
      </c>
      <c r="M1241" s="17">
        <v>-1.0000000000000022</v>
      </c>
      <c r="N1241" s="17">
        <v>-1.1562102480576959</v>
      </c>
      <c r="O1241" s="17">
        <v>7.2959774564277105</v>
      </c>
      <c r="P1241" s="17">
        <v>-0.28658379770747133</v>
      </c>
      <c r="Q1241" s="17">
        <v>12.861988757471273</v>
      </c>
      <c r="R1241" s="17">
        <v>4.0355689037321802</v>
      </c>
      <c r="S1241" s="17">
        <v>0.33333333333333426</v>
      </c>
      <c r="T1241" s="17">
        <v>0.31822036579144825</v>
      </c>
      <c r="U1241" s="17">
        <v>0.55074310358605361</v>
      </c>
      <c r="V1241" s="17">
        <v>0.10349590267031393</v>
      </c>
      <c r="W1241" s="17">
        <v>54.544128711361395</v>
      </c>
      <c r="X1241" s="17">
        <v>3.5092856797901431</v>
      </c>
      <c r="Y1241" s="17">
        <v>-1.0000000000000022</v>
      </c>
      <c r="Z1241" s="17">
        <v>-1.0000000000000022</v>
      </c>
      <c r="AA1241" s="17">
        <v>104.38284878741206</v>
      </c>
      <c r="AB1241" s="17">
        <v>9.91185211581736E-2</v>
      </c>
      <c r="AC1241" s="17">
        <v>0.24648947369245422</v>
      </c>
      <c r="AD1241" s="17">
        <v>0.57045502859574226</v>
      </c>
      <c r="AE1241" s="17">
        <v>45.803151172318515</v>
      </c>
      <c r="AF1241" s="17">
        <v>0.94444444444444442</v>
      </c>
      <c r="AG1241" s="17">
        <v>-1.0000000000000022</v>
      </c>
      <c r="AH1241" s="17">
        <v>-1.0000000000000022</v>
      </c>
      <c r="AI1241" s="17">
        <v>0</v>
      </c>
      <c r="AJ1241" s="17">
        <v>0.10349590267031393</v>
      </c>
      <c r="AK1241" s="17">
        <v>-3.3785667040250447E-2</v>
      </c>
      <c r="AL1241" s="17">
        <v>0.23565298018155834</v>
      </c>
      <c r="AM1241" s="17">
        <v>0.43550910250952335</v>
      </c>
      <c r="AN1241" s="17">
        <v>-6.7778435355875175E-2</v>
      </c>
      <c r="AO1241" s="17">
        <v>10.718799227536831</v>
      </c>
      <c r="AP1241" s="17">
        <v>-0.51619598298908709</v>
      </c>
      <c r="AQ1241" s="17">
        <v>51.075497967188277</v>
      </c>
      <c r="AR1241" s="17">
        <v>1.3057927053811489</v>
      </c>
      <c r="AS1241" s="17">
        <v>3.4514751673872563</v>
      </c>
      <c r="AT1241" s="17">
        <v>-1.0000000000000022</v>
      </c>
      <c r="AU1241" s="17">
        <v>-1.0000000000000022</v>
      </c>
      <c r="AV1241" s="17">
        <v>10.207663466779122</v>
      </c>
      <c r="AW1241" s="17">
        <v>111.16263026085075</v>
      </c>
      <c r="AX1241" s="17">
        <v>121.51222052788214</v>
      </c>
      <c r="AY1241" s="17">
        <v>0.25652740642710065</v>
      </c>
      <c r="AZ1241" s="17">
        <v>46.537058213483718</v>
      </c>
      <c r="BA1241" s="22">
        <v>1635.3640397275301</v>
      </c>
      <c r="CU1241" t="e">
        <v>#N/A</v>
      </c>
      <c r="CV1241" t="e">
        <v>#N/A</v>
      </c>
    </row>
    <row r="1242" spans="1:100" x14ac:dyDescent="0.25">
      <c r="A1242">
        <v>3313</v>
      </c>
      <c r="B1242" t="s">
        <v>1633</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1634</v>
      </c>
      <c r="C1243" s="22">
        <v>3</v>
      </c>
      <c r="D1243" s="17">
        <v>4.3527990471770179</v>
      </c>
      <c r="E1243" s="17">
        <v>-0.90974082562018066</v>
      </c>
      <c r="F1243" s="17">
        <v>3.6961455709949065</v>
      </c>
      <c r="G1243" s="17">
        <v>3.4394671921313096</v>
      </c>
      <c r="H1243" s="17">
        <v>0.32359267935051444</v>
      </c>
      <c r="I1243" s="17">
        <v>-2.6549548357607256E-3</v>
      </c>
      <c r="J1243" s="17">
        <v>19.256263470885237</v>
      </c>
      <c r="K1243" s="17">
        <v>0.32093772451475372</v>
      </c>
      <c r="L1243" s="17">
        <v>-0.99999999999999767</v>
      </c>
      <c r="M1243" s="17">
        <v>-0.99999999999999767</v>
      </c>
      <c r="N1243" s="17">
        <v>6.4187544902950826</v>
      </c>
      <c r="O1243" s="17">
        <v>27.048529710193545</v>
      </c>
      <c r="P1243" s="17">
        <v>-2.976173638899381E-2</v>
      </c>
      <c r="Q1243" s="17">
        <v>-3.4932297008436062</v>
      </c>
      <c r="R1243" s="17">
        <v>-1.277471754172441</v>
      </c>
      <c r="S1243" s="17">
        <v>0.33333333333333232</v>
      </c>
      <c r="T1243" s="17">
        <v>0.326160541604052</v>
      </c>
      <c r="U1243" s="17">
        <v>0.26971135562529519</v>
      </c>
      <c r="V1243" s="17">
        <v>0.15767947251391076</v>
      </c>
      <c r="W1243" s="17">
        <v>30.637879142473473</v>
      </c>
      <c r="X1243" s="17">
        <v>2.3563056162779978</v>
      </c>
      <c r="Y1243" s="17">
        <v>-0.99999999999999767</v>
      </c>
      <c r="Z1243" s="17">
        <v>-0.99999999999999767</v>
      </c>
      <c r="AA1243" s="17">
        <v>76.231999721704966</v>
      </c>
      <c r="AB1243" s="17">
        <v>7.7733581415035308E-2</v>
      </c>
      <c r="AC1243" s="17">
        <v>0.31568846360294633</v>
      </c>
      <c r="AD1243" s="17">
        <v>0.54400980165009694</v>
      </c>
      <c r="AE1243" s="17">
        <v>46.871592333403918</v>
      </c>
      <c r="AF1243" s="17">
        <v>0.6875</v>
      </c>
      <c r="AG1243" s="17">
        <v>-0.99999999999999767</v>
      </c>
      <c r="AH1243" s="17">
        <v>-0.99999999999999767</v>
      </c>
      <c r="AI1243" s="17">
        <v>-3.8592431265817219E-2</v>
      </c>
      <c r="AJ1243" s="17">
        <v>0.15767947251391076</v>
      </c>
      <c r="AK1243" s="17">
        <v>-5.1539851528861147E-2</v>
      </c>
      <c r="AL1243" s="17">
        <v>8.3517719336038715E-2</v>
      </c>
      <c r="AM1243" s="17">
        <v>-0.20527504500422225</v>
      </c>
      <c r="AN1243" s="17">
        <v>0.92452144922970225</v>
      </c>
      <c r="AO1243" s="17">
        <v>-5.3895753827498609</v>
      </c>
      <c r="AP1243" s="17">
        <v>23.530624827422745</v>
      </c>
      <c r="AQ1243" s="17">
        <v>49.89414261335871</v>
      </c>
      <c r="AR1243" s="17">
        <v>1.0868847030765907</v>
      </c>
      <c r="AS1243" s="17">
        <v>2.6772433407927498</v>
      </c>
      <c r="AT1243" s="17">
        <v>-0.99999999999999767</v>
      </c>
      <c r="AU1243" s="17">
        <v>-0.99999999999999767</v>
      </c>
      <c r="AV1243" s="17">
        <v>2.1619954379588715</v>
      </c>
      <c r="AW1243" s="17">
        <v>126.8111542593212</v>
      </c>
      <c r="AX1243" s="17">
        <v>141.80725288539588</v>
      </c>
      <c r="AY1243" s="17">
        <v>0.60036576491624827</v>
      </c>
      <c r="AZ1243" s="17">
        <v>61.106305070189173</v>
      </c>
      <c r="BA1243" s="22">
        <v>1575.3103808293554</v>
      </c>
      <c r="CU1243" t="e">
        <v>#N/A</v>
      </c>
      <c r="CV1243" t="e">
        <v>#N/A</v>
      </c>
    </row>
    <row r="1244" spans="1:100" x14ac:dyDescent="0.25">
      <c r="A1244">
        <v>3316</v>
      </c>
      <c r="B1244" t="s">
        <v>1635</v>
      </c>
      <c r="C1244" s="22">
        <v>3</v>
      </c>
      <c r="D1244" s="17">
        <v>5.4405200684494455</v>
      </c>
      <c r="E1244" s="17">
        <v>0</v>
      </c>
      <c r="F1244" s="17">
        <v>1.2340180349182979</v>
      </c>
      <c r="G1244" s="17">
        <v>1.2340180349182979</v>
      </c>
      <c r="H1244" s="17">
        <v>0.17929799452469727</v>
      </c>
      <c r="I1244" s="17">
        <v>1.5269668577455407E-2</v>
      </c>
      <c r="J1244" s="17">
        <v>11.674059786129158</v>
      </c>
      <c r="K1244" s="17">
        <v>0.19456766310215262</v>
      </c>
      <c r="L1244" s="17">
        <v>-1.0000000000000029</v>
      </c>
      <c r="M1244" s="17">
        <v>-1.0000000000000029</v>
      </c>
      <c r="N1244" s="17">
        <v>3.8913532620430562</v>
      </c>
      <c r="O1244" s="17">
        <v>18.348597889496912</v>
      </c>
      <c r="P1244" s="17">
        <v>-3.7608303363238796E-2</v>
      </c>
      <c r="Q1244" s="17">
        <v>7.6832528812425087</v>
      </c>
      <c r="R1244" s="17">
        <v>2.5368936004196558</v>
      </c>
      <c r="S1244" s="17">
        <v>0.33333333333333426</v>
      </c>
      <c r="T1244" s="17">
        <v>0.33333333333333426</v>
      </c>
      <c r="U1244" s="17">
        <v>0.28141067771188005</v>
      </c>
      <c r="V1244" s="17">
        <v>2.9927150499933858E-2</v>
      </c>
      <c r="W1244" s="17">
        <v>31.337473271053153</v>
      </c>
      <c r="X1244" s="17">
        <v>1.7773046174116385</v>
      </c>
      <c r="Y1244" s="17">
        <v>-1.0000000000000029</v>
      </c>
      <c r="Z1244" s="17">
        <v>-1.0000000000000029</v>
      </c>
      <c r="AA1244" s="17">
        <v>93.826102741841652</v>
      </c>
      <c r="AB1244" s="17">
        <v>0.49150214434094935</v>
      </c>
      <c r="AC1244" s="17">
        <v>0.36924529924128557</v>
      </c>
      <c r="AD1244" s="17">
        <v>0.33828727382514107</v>
      </c>
      <c r="AE1244" s="17">
        <v>59.951735870368751</v>
      </c>
      <c r="AF1244" s="17">
        <v>0.90909090909090906</v>
      </c>
      <c r="AG1244" s="17">
        <v>-1.0000000000000029</v>
      </c>
      <c r="AH1244" s="17">
        <v>-1.0000000000000029</v>
      </c>
      <c r="AI1244" s="17">
        <v>2.6762464924760927E-2</v>
      </c>
      <c r="AJ1244" s="17">
        <v>2.9927150499933858E-2</v>
      </c>
      <c r="AK1244" s="17">
        <v>0.30105603893079314</v>
      </c>
      <c r="AL1244" s="17">
        <v>0.12276145645875908</v>
      </c>
      <c r="AM1244" s="17">
        <v>0.36295739204615651</v>
      </c>
      <c r="AN1244" s="17">
        <v>-0.13540484634382433</v>
      </c>
      <c r="AO1244" s="17">
        <v>10.579214995807886</v>
      </c>
      <c r="AP1244" s="17">
        <v>-2.7713138763018121</v>
      </c>
      <c r="AQ1244" s="17">
        <v>43.011533057182362</v>
      </c>
      <c r="AR1244" s="17">
        <v>0.97800449487848173</v>
      </c>
      <c r="AS1244" s="17">
        <v>1.9718722805137918</v>
      </c>
      <c r="AT1244" s="17">
        <v>-1.0000000000000029</v>
      </c>
      <c r="AU1244" s="17">
        <v>-1.0000000000000029</v>
      </c>
      <c r="AV1244" s="17">
        <v>3.770911635337951</v>
      </c>
      <c r="AW1244" s="17">
        <v>109.40338675503675</v>
      </c>
      <c r="AX1244" s="17">
        <v>112.9313511035253</v>
      </c>
      <c r="AY1244" s="17">
        <v>0.1324628446350915</v>
      </c>
      <c r="AZ1244" s="17">
        <v>-26.472568009445201</v>
      </c>
      <c r="BA1244" s="22">
        <v>1460.6565654706419</v>
      </c>
      <c r="CU1244" t="e">
        <v>#N/A</v>
      </c>
      <c r="CV1244" t="e">
        <v>#N/A</v>
      </c>
    </row>
    <row r="1245" spans="1:100" x14ac:dyDescent="0.25">
      <c r="A1245">
        <v>3318</v>
      </c>
      <c r="B1245" t="s">
        <v>1636</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1376.9294742164843</v>
      </c>
      <c r="CU1245" t="e">
        <v>#N/A</v>
      </c>
      <c r="CV1245" t="e">
        <v>#N/A</v>
      </c>
    </row>
    <row r="1246" spans="1:100" x14ac:dyDescent="0.25">
      <c r="A1246">
        <v>3319</v>
      </c>
      <c r="B1246" t="s">
        <v>1637</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1431.3435140508832</v>
      </c>
      <c r="CU1246" t="e">
        <v>#N/A</v>
      </c>
      <c r="CV1246" t="e">
        <v>#N/A</v>
      </c>
    </row>
    <row r="1247" spans="1:100" x14ac:dyDescent="0.25">
      <c r="A1247">
        <v>3321</v>
      </c>
      <c r="B1247" t="s">
        <v>1638</v>
      </c>
      <c r="C1247" s="22">
        <v>3</v>
      </c>
      <c r="D1247" s="17">
        <v>-0.24459653798457665</v>
      </c>
      <c r="E1247" s="17">
        <v>0</v>
      </c>
      <c r="F1247" s="17">
        <v>0.28471714328205533</v>
      </c>
      <c r="G1247" s="17">
        <v>0.28471714328205533</v>
      </c>
      <c r="H1247" s="17">
        <v>-4.9720606798935973E-2</v>
      </c>
      <c r="I1247" s="17">
        <v>0</v>
      </c>
      <c r="J1247" s="17">
        <v>-2.9832364079361571</v>
      </c>
      <c r="K1247" s="17">
        <v>-4.9720606798935973E-2</v>
      </c>
      <c r="L1247" s="17">
        <v>-1.0000000000000016</v>
      </c>
      <c r="M1247" s="17">
        <v>-1.0000000000000016</v>
      </c>
      <c r="N1247" s="17">
        <v>-0.99441213597871891</v>
      </c>
      <c r="O1247" s="17">
        <v>-2.9431158026386788</v>
      </c>
      <c r="P1247" s="17">
        <v>-0.68291270412015248</v>
      </c>
      <c r="Q1247" s="17">
        <v>4.2241673421936845</v>
      </c>
      <c r="R1247" s="17">
        <v>1.2302926856607308</v>
      </c>
      <c r="S1247" s="17">
        <v>0.33333333333333398</v>
      </c>
      <c r="T1247" s="17">
        <v>0.23287953891254459</v>
      </c>
      <c r="U1247" s="17">
        <v>-0.11684111520611629</v>
      </c>
      <c r="V1247" s="17">
        <v>-4.1321273652785123E-2</v>
      </c>
      <c r="W1247" s="17">
        <v>18.310843607436528</v>
      </c>
      <c r="X1247" s="17">
        <v>-0.19700683304346822</v>
      </c>
      <c r="Y1247" s="17">
        <v>-1.0000000000000016</v>
      </c>
      <c r="Z1247" s="17">
        <v>-1.0000000000000016</v>
      </c>
      <c r="AA1247" s="17">
        <v>14.831515967229278</v>
      </c>
      <c r="AB1247" s="17">
        <v>5.2347094617734118E-3</v>
      </c>
      <c r="AC1247" s="17">
        <v>-8.0254727434068196E-2</v>
      </c>
      <c r="AD1247" s="17">
        <v>-1.9172388545064509E-2</v>
      </c>
      <c r="AE1247" s="17">
        <v>-4.7096203258679612</v>
      </c>
      <c r="AF1247" s="17">
        <v>9.0909090909090912E-2</v>
      </c>
      <c r="AG1247" s="17">
        <v>-1.0000000000000016</v>
      </c>
      <c r="AH1247" s="17">
        <v>-1.0000000000000016</v>
      </c>
      <c r="AI1247" s="17">
        <v>4.8882624022633575E-2</v>
      </c>
      <c r="AJ1247" s="17">
        <v>-4.1321273652785123E-2</v>
      </c>
      <c r="AK1247" s="17">
        <v>6.4316523668366665E-3</v>
      </c>
      <c r="AL1247" s="17">
        <v>1.7476722126754489E-2</v>
      </c>
      <c r="AM1247" s="17">
        <v>7.6294492776303013E-2</v>
      </c>
      <c r="AN1247" s="17">
        <v>0.10468666082506922</v>
      </c>
      <c r="AO1247" s="17">
        <v>1.9395205812417577</v>
      </c>
      <c r="AP1247" s="17">
        <v>2.7045501312605014</v>
      </c>
      <c r="AQ1247" s="17">
        <v>15.327607199500347</v>
      </c>
      <c r="AR1247" s="17">
        <v>0.40805048338697691</v>
      </c>
      <c r="AS1247" s="17">
        <v>-0.24672743984240458</v>
      </c>
      <c r="AT1247" s="17">
        <v>-1.0000000000000016</v>
      </c>
      <c r="AU1247" s="17">
        <v>-1.0000000000000016</v>
      </c>
      <c r="AV1247" s="17">
        <v>1.5150098289427878</v>
      </c>
      <c r="AW1247" s="17">
        <v>14.592950295851116</v>
      </c>
      <c r="AX1247" s="17">
        <v>11.438475411025282</v>
      </c>
      <c r="AY1247" s="17">
        <v>-0.15395957010839847</v>
      </c>
      <c r="AZ1247" s="17">
        <v>-51.081192429349358</v>
      </c>
      <c r="BA1247" s="22">
        <v>1358.495646665167</v>
      </c>
      <c r="CU1247" t="e">
        <v>#N/A</v>
      </c>
      <c r="CV1247" t="e">
        <v>#N/A</v>
      </c>
    </row>
    <row r="1248" spans="1:100" x14ac:dyDescent="0.25">
      <c r="A1248">
        <v>3322</v>
      </c>
      <c r="B1248" t="s">
        <v>1639</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1534.8774985290856</v>
      </c>
      <c r="CU1248" t="e">
        <v>#N/A</v>
      </c>
      <c r="CV1248" t="e">
        <v>#N/A</v>
      </c>
    </row>
    <row r="1249" spans="1:100" x14ac:dyDescent="0.25">
      <c r="A1249">
        <v>3323</v>
      </c>
      <c r="B1249" t="s">
        <v>1640</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1356.1623200154011</v>
      </c>
      <c r="CU1249" t="e">
        <v>#N/A</v>
      </c>
      <c r="CV1249" t="e">
        <v>#N/A</v>
      </c>
    </row>
    <row r="1250" spans="1:100" x14ac:dyDescent="0.25">
      <c r="A1250">
        <v>3324</v>
      </c>
      <c r="B1250" t="s">
        <v>1641</v>
      </c>
      <c r="C1250" s="22">
        <v>3</v>
      </c>
      <c r="D1250" s="17">
        <v>4.3552570104812096</v>
      </c>
      <c r="E1250" s="17">
        <v>-0.33770636107522889</v>
      </c>
      <c r="F1250" s="17">
        <v>0.88787304264435052</v>
      </c>
      <c r="G1250" s="17">
        <v>0.80412256368726165</v>
      </c>
      <c r="H1250" s="17">
        <v>0.19636177035077329</v>
      </c>
      <c r="I1250" s="17">
        <v>0</v>
      </c>
      <c r="J1250" s="17">
        <v>11.781706221046395</v>
      </c>
      <c r="K1250" s="17">
        <v>0.19636177035077329</v>
      </c>
      <c r="L1250" s="17">
        <v>-1.0000000000000009</v>
      </c>
      <c r="M1250" s="17">
        <v>-1.0000000000000009</v>
      </c>
      <c r="N1250" s="17">
        <v>3.9272354070154654</v>
      </c>
      <c r="O1250" s="17">
        <v>16.941085795214867</v>
      </c>
      <c r="P1250" s="17">
        <v>1.6101078809440288</v>
      </c>
      <c r="Q1250" s="17">
        <v>0.2255282707393835</v>
      </c>
      <c r="R1250" s="17">
        <v>0.18915983633052594</v>
      </c>
      <c r="S1250" s="17">
        <v>0.33333333333333359</v>
      </c>
      <c r="T1250" s="17">
        <v>0.32545348557247106</v>
      </c>
      <c r="U1250" s="17">
        <v>0.3525926528177562</v>
      </c>
      <c r="V1250" s="17">
        <v>-1.3777555664922381E-2</v>
      </c>
      <c r="W1250" s="17">
        <v>32.049605828314597</v>
      </c>
      <c r="X1250" s="17">
        <v>1.7822504780756601</v>
      </c>
      <c r="Y1250" s="17">
        <v>-1.0000000000000009</v>
      </c>
      <c r="Z1250" s="17">
        <v>-1.0000000000000009</v>
      </c>
      <c r="AA1250" s="17">
        <v>80.279273858033662</v>
      </c>
      <c r="AB1250" s="17">
        <v>0.46960834318025724</v>
      </c>
      <c r="AC1250" s="17">
        <v>0.14447901072459746</v>
      </c>
      <c r="AD1250" s="17">
        <v>0.34672280996291743</v>
      </c>
      <c r="AE1250" s="17">
        <v>48.040508193388618</v>
      </c>
      <c r="AF1250" s="17">
        <v>0.75</v>
      </c>
      <c r="AG1250" s="17">
        <v>-1.0000000000000009</v>
      </c>
      <c r="AH1250" s="17">
        <v>-1.0000000000000009</v>
      </c>
      <c r="AI1250" s="17">
        <v>5.6719887267191016E-2</v>
      </c>
      <c r="AJ1250" s="17">
        <v>-1.3777555664922381E-2</v>
      </c>
      <c r="AK1250" s="17">
        <v>0.12768042739144925</v>
      </c>
      <c r="AL1250" s="17">
        <v>0.21226583620052097</v>
      </c>
      <c r="AM1250" s="17">
        <v>0.19708881483056495</v>
      </c>
      <c r="AN1250" s="17">
        <v>0.28172652955579697</v>
      </c>
      <c r="AO1250" s="17">
        <v>5.5656225077213701</v>
      </c>
      <c r="AP1250" s="17">
        <v>8.1044924198975323</v>
      </c>
      <c r="AQ1250" s="17">
        <v>43.831312049361024</v>
      </c>
      <c r="AR1250" s="17">
        <v>0.99760191605863868</v>
      </c>
      <c r="AS1250" s="17">
        <v>1.9786122484264328</v>
      </c>
      <c r="AT1250" s="17">
        <v>-1.0000000000000009</v>
      </c>
      <c r="AU1250" s="17">
        <v>-1.0000000000000009</v>
      </c>
      <c r="AV1250" s="17">
        <v>0.99328240001778811</v>
      </c>
      <c r="AW1250" s="17">
        <v>105.3248520731461</v>
      </c>
      <c r="AX1250" s="17">
        <v>105.08149425199768</v>
      </c>
      <c r="AY1250" s="17">
        <v>0.47379545725708999</v>
      </c>
      <c r="AZ1250" s="17">
        <v>75.091450764338006</v>
      </c>
      <c r="BA1250" s="22">
        <v>1552.0636761479586</v>
      </c>
      <c r="CU1250" t="e">
        <v>#N/A</v>
      </c>
      <c r="CV1250" t="e">
        <v>#N/A</v>
      </c>
    </row>
    <row r="1251" spans="1:100" x14ac:dyDescent="0.25">
      <c r="A1251">
        <v>3328</v>
      </c>
      <c r="B1251" t="s">
        <v>1642</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1643</v>
      </c>
      <c r="C1252" s="22">
        <v>3</v>
      </c>
      <c r="D1252" s="17">
        <v>5.1952337842077654</v>
      </c>
      <c r="E1252" s="17">
        <v>-0.13083010469289916</v>
      </c>
      <c r="F1252" s="17">
        <v>-0.38193955284457748</v>
      </c>
      <c r="G1252" s="17">
        <v>-0.40568941137891057</v>
      </c>
      <c r="H1252" s="17">
        <v>8.458063552496899E-3</v>
      </c>
      <c r="I1252" s="17">
        <v>0</v>
      </c>
      <c r="J1252" s="17">
        <v>0.50748381314981728</v>
      </c>
      <c r="K1252" s="17">
        <v>8.458063552496899E-3</v>
      </c>
      <c r="L1252" s="17">
        <v>-1.0000000000000004</v>
      </c>
      <c r="M1252" s="17">
        <v>-1.0000000000000004</v>
      </c>
      <c r="N1252" s="17">
        <v>0.16916127104993733</v>
      </c>
      <c r="O1252" s="17">
        <v>5.2970281859786725</v>
      </c>
      <c r="P1252" s="17">
        <v>0.23331419308398318</v>
      </c>
      <c r="Q1252" s="17">
        <v>0.81029568452125011</v>
      </c>
      <c r="R1252" s="17">
        <v>0.17797776671221299</v>
      </c>
      <c r="S1252" s="17">
        <v>0.33333333333333359</v>
      </c>
      <c r="T1252" s="17">
        <v>0.33900859831174335</v>
      </c>
      <c r="U1252" s="17">
        <v>0.31662336676858455</v>
      </c>
      <c r="V1252" s="17">
        <v>-1.9442166781219294E-2</v>
      </c>
      <c r="W1252" s="17">
        <v>38.442602723197808</v>
      </c>
      <c r="X1252" s="17">
        <v>1.819399599458011</v>
      </c>
      <c r="Y1252" s="17">
        <v>-1.0000000000000004</v>
      </c>
      <c r="Z1252" s="17">
        <v>-1.0000000000000004</v>
      </c>
      <c r="AA1252" s="17">
        <v>84.024272093601766</v>
      </c>
      <c r="AB1252" s="17">
        <v>0.24623096417012383</v>
      </c>
      <c r="AC1252" s="17">
        <v>0.32964969641204417</v>
      </c>
      <c r="AD1252" s="17">
        <v>0.33219317149166622</v>
      </c>
      <c r="AE1252" s="17">
        <v>45.403691603691691</v>
      </c>
      <c r="AF1252" s="17">
        <v>0.66666666666666663</v>
      </c>
      <c r="AG1252" s="17">
        <v>-1.0000000000000004</v>
      </c>
      <c r="AH1252" s="17">
        <v>-1.0000000000000004</v>
      </c>
      <c r="AI1252" s="17">
        <v>0</v>
      </c>
      <c r="AJ1252" s="17">
        <v>-1.9442166781219294E-2</v>
      </c>
      <c r="AK1252" s="17">
        <v>8.2577161660410001E-2</v>
      </c>
      <c r="AL1252" s="17">
        <v>-5.6476250722298185E-2</v>
      </c>
      <c r="AM1252" s="17">
        <v>-6.8470155862437848E-2</v>
      </c>
      <c r="AN1252" s="17">
        <v>-0.22788428321666446</v>
      </c>
      <c r="AO1252" s="17">
        <v>-1.2988680882588963</v>
      </c>
      <c r="AP1252" s="17">
        <v>-5.979488334028102</v>
      </c>
      <c r="AQ1252" s="17">
        <v>38.950086536347627</v>
      </c>
      <c r="AR1252" s="17">
        <v>0.96952313163244186</v>
      </c>
      <c r="AS1252" s="17">
        <v>1.8278576630105088</v>
      </c>
      <c r="AT1252" s="17">
        <v>-1.0000000000000004</v>
      </c>
      <c r="AU1252" s="17">
        <v>-1.0000000000000004</v>
      </c>
      <c r="AV1252" s="17">
        <v>-0.22771164466669763</v>
      </c>
      <c r="AW1252" s="17">
        <v>83.341811945552323</v>
      </c>
      <c r="AX1252" s="17">
        <v>81.397595267430404</v>
      </c>
      <c r="AY1252" s="17">
        <v>7.1034951424546397E-2</v>
      </c>
      <c r="AZ1252" s="17">
        <v>0.60166583804646312</v>
      </c>
      <c r="BA1252" s="22">
        <v>1457.2878958634258</v>
      </c>
      <c r="CU1252" t="e">
        <v>#N/A</v>
      </c>
      <c r="CV1252" t="e">
        <v>#N/A</v>
      </c>
    </row>
    <row r="1253" spans="1:100" x14ac:dyDescent="0.25">
      <c r="A1253">
        <v>3330</v>
      </c>
      <c r="B1253" t="s">
        <v>1644</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1645</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1426.8936333547897</v>
      </c>
      <c r="CU1254" t="e">
        <v>#N/A</v>
      </c>
      <c r="CV1254" t="e">
        <v>#N/A</v>
      </c>
    </row>
    <row r="1255" spans="1:100" x14ac:dyDescent="0.25">
      <c r="A1255">
        <v>3335</v>
      </c>
      <c r="B1255" t="s">
        <v>1646</v>
      </c>
      <c r="C1255" s="22">
        <v>3</v>
      </c>
      <c r="D1255" s="17">
        <v>5.0321801630548357</v>
      </c>
      <c r="E1255" s="17">
        <v>1.0494253476198739E-2</v>
      </c>
      <c r="F1255" s="17">
        <v>-0.39006606645127578</v>
      </c>
      <c r="G1255" s="17">
        <v>-0.39006606645127578</v>
      </c>
      <c r="H1255" s="17">
        <v>0.54930205380468666</v>
      </c>
      <c r="I1255" s="17">
        <v>-1.7590801408083199E-2</v>
      </c>
      <c r="J1255" s="17">
        <v>31.902675143796209</v>
      </c>
      <c r="K1255" s="17">
        <v>0.53171125239660355</v>
      </c>
      <c r="L1255" s="17">
        <v>-0.99999999999999944</v>
      </c>
      <c r="M1255" s="17">
        <v>-0.99999999999999944</v>
      </c>
      <c r="N1255" s="17">
        <v>10.634225047932071</v>
      </c>
      <c r="O1255" s="17">
        <v>36.544789240399773</v>
      </c>
      <c r="P1255" s="17">
        <v>-7.6923287960537337E-2</v>
      </c>
      <c r="Q1255" s="17">
        <v>-3.3061773541161612</v>
      </c>
      <c r="R1255" s="17">
        <v>-1.1694909099568942</v>
      </c>
      <c r="S1255" s="17">
        <v>0.32694202143089784</v>
      </c>
      <c r="T1255" s="17">
        <v>0.32694202143089784</v>
      </c>
      <c r="U1255" s="17">
        <v>0.11394035853029824</v>
      </c>
      <c r="V1255" s="17">
        <v>8.8977312834981198E-2</v>
      </c>
      <c r="W1255" s="17">
        <v>13.003618473218875</v>
      </c>
      <c r="X1255" s="17">
        <v>1.1054067896938375</v>
      </c>
      <c r="Y1255" s="17">
        <v>-0.99999999999999944</v>
      </c>
      <c r="Z1255" s="17">
        <v>-0.99999999999999944</v>
      </c>
      <c r="AA1255" s="17">
        <v>59.062079293711157</v>
      </c>
      <c r="AB1255" s="17">
        <v>0.18927553207894732</v>
      </c>
      <c r="AC1255" s="17">
        <v>0.42207951704387014</v>
      </c>
      <c r="AD1255" s="17">
        <v>0.33320398548616642</v>
      </c>
      <c r="AE1255" s="17">
        <v>47.227951730449163</v>
      </c>
      <c r="AF1255" s="17">
        <v>0.6</v>
      </c>
      <c r="AG1255" s="17">
        <v>-0.99999999999999944</v>
      </c>
      <c r="AH1255" s="17">
        <v>-0.99999999999999944</v>
      </c>
      <c r="AI1255" s="17">
        <v>-2.2549285359201691E-2</v>
      </c>
      <c r="AJ1255" s="17">
        <v>8.8977312834981198E-2</v>
      </c>
      <c r="AK1255" s="17">
        <v>9.023005498076507E-2</v>
      </c>
      <c r="AL1255" s="17">
        <v>-4.1592641855819498E-2</v>
      </c>
      <c r="AM1255" s="17">
        <v>-0.21219621437077391</v>
      </c>
      <c r="AN1255" s="17">
        <v>-9.2767086200310489E-2</v>
      </c>
      <c r="AO1255" s="17">
        <v>-4.8537550843655222</v>
      </c>
      <c r="AP1255" s="17">
        <v>-2.5271403642868604</v>
      </c>
      <c r="AQ1255" s="17">
        <v>44.906293617015123</v>
      </c>
      <c r="AR1255" s="17">
        <v>0.85680171422707574</v>
      </c>
      <c r="AS1255" s="17">
        <v>1.6371180420904405</v>
      </c>
      <c r="AT1255" s="17">
        <v>-0.99999999999999944</v>
      </c>
      <c r="AU1255" s="17">
        <v>-0.99999999999999944</v>
      </c>
      <c r="AV1255" s="17">
        <v>-1.5595569764081707</v>
      </c>
      <c r="AW1255" s="17">
        <v>93.079728169824136</v>
      </c>
      <c r="AX1255" s="17">
        <v>101.52647374613817</v>
      </c>
      <c r="AY1255" s="17">
        <v>0.1975060202414135</v>
      </c>
      <c r="AZ1255" s="17">
        <v>-3.814060050427432</v>
      </c>
      <c r="BA1255" s="22">
        <v>1540.3611770582354</v>
      </c>
      <c r="CU1255" t="e">
        <v>#N/A</v>
      </c>
      <c r="CV1255" t="e">
        <v>#N/A</v>
      </c>
    </row>
    <row r="1256" spans="1:100" x14ac:dyDescent="0.25">
      <c r="A1256">
        <v>3336</v>
      </c>
      <c r="B1256" t="s">
        <v>1647</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1380.6665681220509</v>
      </c>
      <c r="CU1256" t="e">
        <v>#N/A</v>
      </c>
      <c r="CV1256" t="e">
        <v>#N/A</v>
      </c>
    </row>
    <row r="1257" spans="1:100" x14ac:dyDescent="0.25">
      <c r="A1257">
        <v>3337</v>
      </c>
      <c r="B1257" t="s">
        <v>1648</v>
      </c>
      <c r="C1257" s="22">
        <v>3</v>
      </c>
      <c r="D1257" s="17">
        <v>5.0338615332125638</v>
      </c>
      <c r="E1257" s="17">
        <v>-3.0492570711600733E-2</v>
      </c>
      <c r="F1257" s="17">
        <v>-2.6385472601665905E-2</v>
      </c>
      <c r="G1257" s="17">
        <v>-2.6385472601665905E-2</v>
      </c>
      <c r="H1257" s="17">
        <v>0.29268624998149029</v>
      </c>
      <c r="I1257" s="17">
        <v>1.1268903279479221E-2</v>
      </c>
      <c r="J1257" s="17">
        <v>18.237309195658174</v>
      </c>
      <c r="K1257" s="17">
        <v>0.30395515326096956</v>
      </c>
      <c r="L1257" s="17">
        <v>-1.0000000000000011</v>
      </c>
      <c r="M1257" s="17">
        <v>-1.0000000000000011</v>
      </c>
      <c r="N1257" s="17">
        <v>6.079103065219388</v>
      </c>
      <c r="O1257" s="17">
        <v>23.244785256269076</v>
      </c>
      <c r="P1257" s="17">
        <v>-0.31396093305559669</v>
      </c>
      <c r="Q1257" s="17">
        <v>-7.5829405856986867</v>
      </c>
      <c r="R1257" s="17">
        <v>-2.5059920236957662</v>
      </c>
      <c r="S1257" s="17">
        <v>0.33333333333333376</v>
      </c>
      <c r="T1257" s="17">
        <v>0.33333333333333376</v>
      </c>
      <c r="U1257" s="17">
        <v>0.28376700520822062</v>
      </c>
      <c r="V1257" s="17">
        <v>-7.0802959076284089E-2</v>
      </c>
      <c r="W1257" s="17">
        <v>23.027022381505386</v>
      </c>
      <c r="X1257" s="17">
        <v>1.0729617797808748</v>
      </c>
      <c r="Y1257" s="17">
        <v>-1.0000000000000011</v>
      </c>
      <c r="Z1257" s="17">
        <v>-1.0000000000000011</v>
      </c>
      <c r="AA1257" s="17">
        <v>29.793726031519075</v>
      </c>
      <c r="AB1257" s="17">
        <v>8.548306406752107E-2</v>
      </c>
      <c r="AC1257" s="17">
        <v>0.1185570615803315</v>
      </c>
      <c r="AD1257" s="17">
        <v>-1.8586212173663342E-2</v>
      </c>
      <c r="AE1257" s="17">
        <v>9.2726956737094586</v>
      </c>
      <c r="AF1257" s="17">
        <v>0.8</v>
      </c>
      <c r="AG1257" s="17">
        <v>-1.0000000000000011</v>
      </c>
      <c r="AH1257" s="17">
        <v>-1.0000000000000011</v>
      </c>
      <c r="AI1257" s="17">
        <v>4.4693223865375567E-2</v>
      </c>
      <c r="AJ1257" s="17">
        <v>-7.0802959076284089E-2</v>
      </c>
      <c r="AK1257" s="17">
        <v>0.25153015546392388</v>
      </c>
      <c r="AL1257" s="17">
        <v>0.11437266639269379</v>
      </c>
      <c r="AM1257" s="17">
        <v>0.11556187248914603</v>
      </c>
      <c r="AN1257" s="17">
        <v>-0.12885978920868202</v>
      </c>
      <c r="AO1257" s="17">
        <v>4.1466975895482703</v>
      </c>
      <c r="AP1257" s="17">
        <v>-2.6496313982535815</v>
      </c>
      <c r="AQ1257" s="17">
        <v>41.264331577163553</v>
      </c>
      <c r="AR1257" s="17">
        <v>0.87963071279860394</v>
      </c>
      <c r="AS1257" s="17">
        <v>1.3769169330418449</v>
      </c>
      <c r="AT1257" s="17">
        <v>-1.0000000000000011</v>
      </c>
      <c r="AU1257" s="17">
        <v>-1.0000000000000011</v>
      </c>
      <c r="AV1257" s="17">
        <v>-2.5323774962974306</v>
      </c>
      <c r="AW1257" s="17">
        <v>50.388879889534579</v>
      </c>
      <c r="AX1257" s="17">
        <v>44.20244845921367</v>
      </c>
      <c r="AY1257" s="17">
        <v>9.0794334054209419E-2</v>
      </c>
      <c r="AZ1257" s="17">
        <v>-27.531126263363458</v>
      </c>
      <c r="BA1257" s="22">
        <v>1412.3143241901259</v>
      </c>
      <c r="CU1257" t="e">
        <v>#N/A</v>
      </c>
      <c r="CV1257" t="e">
        <v>#N/A</v>
      </c>
    </row>
    <row r="1258" spans="1:100" x14ac:dyDescent="0.25">
      <c r="A1258">
        <v>3339</v>
      </c>
      <c r="B1258" t="s">
        <v>1649</v>
      </c>
      <c r="C1258" s="22">
        <v>3</v>
      </c>
      <c r="D1258" s="17">
        <v>3.3026631316392172</v>
      </c>
      <c r="E1258" s="17">
        <v>-0.48144583706156974</v>
      </c>
      <c r="F1258" s="17">
        <v>9.0882261334709646</v>
      </c>
      <c r="G1258" s="17">
        <v>8.943601398396968</v>
      </c>
      <c r="H1258" s="17">
        <v>-3.1882765354671397E-2</v>
      </c>
      <c r="I1258" s="17">
        <v>-4.8682401347996777E-3</v>
      </c>
      <c r="J1258" s="17">
        <v>-2.2050603293682682</v>
      </c>
      <c r="K1258" s="17">
        <v>-3.6751005489471147E-2</v>
      </c>
      <c r="L1258" s="17">
        <v>-1.0000000000000011</v>
      </c>
      <c r="M1258" s="17">
        <v>-1.0000000000000011</v>
      </c>
      <c r="N1258" s="17">
        <v>-0.73502010978942323</v>
      </c>
      <c r="O1258" s="17">
        <v>10.041204200667913</v>
      </c>
      <c r="P1258" s="17">
        <v>-7.7130195335322158E-2</v>
      </c>
      <c r="Q1258" s="17">
        <v>10.573993778225431</v>
      </c>
      <c r="R1258" s="17">
        <v>3.1879202477877824</v>
      </c>
      <c r="S1258" s="17">
        <v>0.33333333333333376</v>
      </c>
      <c r="T1258" s="17">
        <v>0.33301180596739116</v>
      </c>
      <c r="U1258" s="17">
        <v>0.2763209285462222</v>
      </c>
      <c r="V1258" s="17">
        <v>0.31372192181237657</v>
      </c>
      <c r="W1258" s="17">
        <v>51.725559805951789</v>
      </c>
      <c r="X1258" s="17">
        <v>3.6907113898493433</v>
      </c>
      <c r="Y1258" s="17">
        <v>-1.0000000000000011</v>
      </c>
      <c r="Z1258" s="17">
        <v>-1.0000000000000011</v>
      </c>
      <c r="AA1258" s="17">
        <v>89.100189678523762</v>
      </c>
      <c r="AB1258" s="17">
        <v>9.9933994878004917E-2</v>
      </c>
      <c r="AC1258" s="17">
        <v>0.11837544074903714</v>
      </c>
      <c r="AD1258" s="17">
        <v>0.46542475686864332</v>
      </c>
      <c r="AE1258" s="17">
        <v>34.186709624784264</v>
      </c>
      <c r="AF1258" s="17">
        <v>0.7857142857142857</v>
      </c>
      <c r="AG1258" s="17">
        <v>-1.0000000000000011</v>
      </c>
      <c r="AH1258" s="17">
        <v>-1.0000000000000011</v>
      </c>
      <c r="AI1258" s="17">
        <v>0.14854505652093522</v>
      </c>
      <c r="AJ1258" s="17">
        <v>0.31372192181237657</v>
      </c>
      <c r="AK1258" s="17">
        <v>0.1318846430316889</v>
      </c>
      <c r="AL1258" s="17">
        <v>-9.8700194955214527E-3</v>
      </c>
      <c r="AM1258" s="17">
        <v>0.27936396121428858</v>
      </c>
      <c r="AN1258" s="17">
        <v>0.86995819510373718</v>
      </c>
      <c r="AO1258" s="17">
        <v>7.6435222455156477</v>
      </c>
      <c r="AP1258" s="17">
        <v>21.699604780115827</v>
      </c>
      <c r="AQ1258" s="17">
        <v>49.520499476583524</v>
      </c>
      <c r="AR1258" s="17">
        <v>1.256387989659324</v>
      </c>
      <c r="AS1258" s="17">
        <v>3.6539603843598742</v>
      </c>
      <c r="AT1258" s="17">
        <v>-1.0000000000000011</v>
      </c>
      <c r="AU1258" s="17">
        <v>-1.0000000000000011</v>
      </c>
      <c r="AV1258" s="17">
        <v>12.131521646184749</v>
      </c>
      <c r="AW1258" s="17">
        <v>120.8409986593075</v>
      </c>
      <c r="AX1258" s="17">
        <v>155.184091970964</v>
      </c>
      <c r="AY1258" s="17">
        <v>0.2659649812895139</v>
      </c>
      <c r="AZ1258" s="17">
        <v>21.069829604525296</v>
      </c>
      <c r="BA1258" s="22">
        <v>1572.7880946592379</v>
      </c>
      <c r="CU1258" t="e">
        <v>#N/A</v>
      </c>
      <c r="CV1258" t="e">
        <v>#N/A</v>
      </c>
    </row>
    <row r="1259" spans="1:100" x14ac:dyDescent="0.25">
      <c r="A1259">
        <v>3340</v>
      </c>
      <c r="B1259" t="s">
        <v>1650</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1416.8946746888137</v>
      </c>
      <c r="CU1259" t="e">
        <v>#N/A</v>
      </c>
      <c r="CV1259" t="e">
        <v>#N/A</v>
      </c>
    </row>
    <row r="1260" spans="1:100" x14ac:dyDescent="0.25">
      <c r="A1260">
        <v>3341</v>
      </c>
      <c r="B1260" t="s">
        <v>1651</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1652</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1380.8543903771013</v>
      </c>
      <c r="CU1261" t="e">
        <v>#N/A</v>
      </c>
      <c r="CV1261" t="e">
        <v>#N/A</v>
      </c>
    </row>
    <row r="1262" spans="1:100" x14ac:dyDescent="0.25">
      <c r="A1262">
        <v>3345</v>
      </c>
      <c r="B1262" t="s">
        <v>1139</v>
      </c>
      <c r="C1262" s="22">
        <v>3</v>
      </c>
      <c r="D1262" s="17">
        <v>5.7400553061110484</v>
      </c>
      <c r="E1262" s="17">
        <v>-0.17392415432541192</v>
      </c>
      <c r="F1262" s="17">
        <v>-0.10300533168499827</v>
      </c>
      <c r="G1262" s="17">
        <v>-0.15261968713905355</v>
      </c>
      <c r="H1262" s="17">
        <v>0.20782183326884587</v>
      </c>
      <c r="I1262" s="17">
        <v>0</v>
      </c>
      <c r="J1262" s="17">
        <v>12.469309996130752</v>
      </c>
      <c r="K1262" s="17">
        <v>0.20782183326884587</v>
      </c>
      <c r="L1262" s="17">
        <v>-0.99999999999999867</v>
      </c>
      <c r="M1262" s="17">
        <v>-0.99999999999999867</v>
      </c>
      <c r="N1262" s="17">
        <v>4.1564366653769165</v>
      </c>
      <c r="O1262" s="17">
        <v>18.056745615102741</v>
      </c>
      <c r="P1262" s="17">
        <v>7.6367019672029937</v>
      </c>
      <c r="Q1262" s="17">
        <v>-0.23296876545818726</v>
      </c>
      <c r="R1262" s="17">
        <v>0.74716432779355302</v>
      </c>
      <c r="S1262" s="17">
        <v>0.33333333333333293</v>
      </c>
      <c r="T1262" s="17">
        <v>0.39865422878300694</v>
      </c>
      <c r="U1262" s="17">
        <v>-0.28529985842979261</v>
      </c>
      <c r="V1262" s="17">
        <v>0</v>
      </c>
      <c r="W1262" s="17">
        <v>9.5546348167080559</v>
      </c>
      <c r="X1262" s="17">
        <v>-0.56045595768908696</v>
      </c>
      <c r="Y1262" s="17">
        <v>-0.99999999999999867</v>
      </c>
      <c r="Z1262" s="17">
        <v>-0.99999999999999867</v>
      </c>
      <c r="AA1262" s="17">
        <v>46.136482332528338</v>
      </c>
      <c r="AB1262" s="17">
        <v>9.2308257889539738E-2</v>
      </c>
      <c r="AC1262" s="17">
        <v>0.22937941366621908</v>
      </c>
      <c r="AD1262" s="17">
        <v>0.39500599220477617</v>
      </c>
      <c r="AE1262" s="17">
        <v>35.834683188026744</v>
      </c>
      <c r="AF1262" s="17">
        <v>0.75</v>
      </c>
      <c r="AG1262" s="17">
        <v>-0.99999999999999867</v>
      </c>
      <c r="AH1262" s="17">
        <v>-0.99999999999999867</v>
      </c>
      <c r="AI1262" s="17">
        <v>0</v>
      </c>
      <c r="AJ1262" s="17">
        <v>0</v>
      </c>
      <c r="AK1262" s="17">
        <v>-0.20085645861987006</v>
      </c>
      <c r="AL1262" s="17">
        <v>0.32933952782069764</v>
      </c>
      <c r="AM1262" s="17">
        <v>-0.36422761559685524</v>
      </c>
      <c r="AN1262" s="17">
        <v>0.45904582383145948</v>
      </c>
      <c r="AO1262" s="17">
        <v>-10.109972683020732</v>
      </c>
      <c r="AP1262" s="17">
        <v>13.122843234889972</v>
      </c>
      <c r="AQ1262" s="17">
        <v>22.02394481283881</v>
      </c>
      <c r="AR1262" s="17">
        <v>0.44668770368654714</v>
      </c>
      <c r="AS1262" s="17">
        <v>-0.35263412442024106</v>
      </c>
      <c r="AT1262" s="17">
        <v>-0.99999999999999867</v>
      </c>
      <c r="AU1262" s="17">
        <v>-0.99999999999999867</v>
      </c>
      <c r="AV1262" s="17">
        <v>0.59454464065449941</v>
      </c>
      <c r="AW1262" s="17">
        <v>77.316071182521085</v>
      </c>
      <c r="AX1262" s="17">
        <v>77.316071182521085</v>
      </c>
      <c r="AY1262" s="17">
        <v>0.39578185804238342</v>
      </c>
      <c r="AZ1262" s="17">
        <v>29.706109784114787</v>
      </c>
      <c r="BA1262" s="22">
        <v>1386.0558207117779</v>
      </c>
      <c r="CU1262" t="e">
        <v>#N/A</v>
      </c>
      <c r="CV1262" t="e">
        <v>#N/A</v>
      </c>
    </row>
    <row r="1263" spans="1:100" x14ac:dyDescent="0.25">
      <c r="A1263">
        <v>3350</v>
      </c>
      <c r="B1263" t="s">
        <v>1653</v>
      </c>
      <c r="C1263" s="22">
        <v>3</v>
      </c>
      <c r="D1263" s="17">
        <v>4.1463468586091565</v>
      </c>
      <c r="E1263" s="17">
        <v>-0.11039199613714493</v>
      </c>
      <c r="F1263" s="17">
        <v>-5.0922640219333577E-2</v>
      </c>
      <c r="G1263" s="17">
        <v>-8.6911922347408826E-2</v>
      </c>
      <c r="H1263" s="17">
        <v>2.4478861315903565E-2</v>
      </c>
      <c r="I1263" s="17">
        <v>0</v>
      </c>
      <c r="J1263" s="17">
        <v>1.4687316789542082</v>
      </c>
      <c r="K1263" s="17">
        <v>2.4478861315903565E-2</v>
      </c>
      <c r="L1263" s="17">
        <v>-0.99999999999999922</v>
      </c>
      <c r="M1263" s="17">
        <v>-0.99999999999999922</v>
      </c>
      <c r="N1263" s="17">
        <v>0.48957722631806838</v>
      </c>
      <c r="O1263" s="17">
        <v>5.528166615215957</v>
      </c>
      <c r="P1263" s="17">
        <v>-0.38932014769023243</v>
      </c>
      <c r="Q1263" s="17">
        <v>-2.2448834465808018E-2</v>
      </c>
      <c r="R1263" s="17">
        <v>-3.8015728685293626E-2</v>
      </c>
      <c r="S1263" s="17">
        <v>0.3333333333333332</v>
      </c>
      <c r="T1263" s="17">
        <v>0.2689741849641914</v>
      </c>
      <c r="U1263" s="17">
        <v>-0.19189462617329145</v>
      </c>
      <c r="V1263" s="17">
        <v>0</v>
      </c>
      <c r="W1263" s="17">
        <v>15.437361232333188</v>
      </c>
      <c r="X1263" s="17">
        <v>-0.26931461296211401</v>
      </c>
      <c r="Y1263" s="17">
        <v>-0.99999999999999922</v>
      </c>
      <c r="Z1263" s="17">
        <v>-0.99999999999999922</v>
      </c>
      <c r="AA1263" s="17">
        <v>14.808177458416099</v>
      </c>
      <c r="AB1263" s="17">
        <v>-3.4942045560890797E-2</v>
      </c>
      <c r="AC1263" s="17">
        <v>-1.330096079488928E-2</v>
      </c>
      <c r="AD1263" s="17">
        <v>3.6419645451144178E-2</v>
      </c>
      <c r="AE1263" s="17">
        <v>-0.59116804523180067</v>
      </c>
      <c r="AF1263" s="17">
        <v>0</v>
      </c>
      <c r="AG1263" s="17">
        <v>-0.99999999999999922</v>
      </c>
      <c r="AH1263" s="17">
        <v>-0.99999999999999922</v>
      </c>
      <c r="AI1263" s="17">
        <v>0</v>
      </c>
      <c r="AJ1263" s="17">
        <v>0</v>
      </c>
      <c r="AK1263" s="17">
        <v>0.10345757733596687</v>
      </c>
      <c r="AL1263" s="17">
        <v>8.3490570065966815E-2</v>
      </c>
      <c r="AM1263" s="17">
        <v>9.9220008965775333E-2</v>
      </c>
      <c r="AN1263" s="17">
        <v>-4.1124506074476985E-2</v>
      </c>
      <c r="AO1263" s="17">
        <v>2.997788110824215</v>
      </c>
      <c r="AP1263" s="17">
        <v>-0.61065980153209121</v>
      </c>
      <c r="AQ1263" s="17">
        <v>16.906092911287395</v>
      </c>
      <c r="AR1263" s="17">
        <v>0.4104128921242331</v>
      </c>
      <c r="AS1263" s="17">
        <v>-0.24483575164621077</v>
      </c>
      <c r="AT1263" s="17">
        <v>-0.99999999999999922</v>
      </c>
      <c r="AU1263" s="17">
        <v>-0.99999999999999922</v>
      </c>
      <c r="AV1263" s="17">
        <v>-0.12492765103270247</v>
      </c>
      <c r="AW1263" s="17">
        <v>19.725684272099958</v>
      </c>
      <c r="AX1263" s="17">
        <v>19.725684272099958</v>
      </c>
      <c r="AY1263" s="17">
        <v>-3.9520073139007635E-3</v>
      </c>
      <c r="AZ1263" s="17">
        <v>-53.22439712442592</v>
      </c>
      <c r="BA1263" s="22">
        <v>1311.6466284010207</v>
      </c>
      <c r="CU1263" t="e">
        <v>#N/A</v>
      </c>
      <c r="CV1263" t="e">
        <v>#N/A</v>
      </c>
    </row>
    <row r="1264" spans="1:100" x14ac:dyDescent="0.25">
      <c r="A1264">
        <v>3352</v>
      </c>
      <c r="B1264" t="s">
        <v>1654</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1519.2338785697073</v>
      </c>
      <c r="CU1264" t="e">
        <v>#N/A</v>
      </c>
      <c r="CV1264" t="e">
        <v>#N/A</v>
      </c>
    </row>
    <row r="1265" spans="1:100" x14ac:dyDescent="0.25">
      <c r="A1265">
        <v>3354</v>
      </c>
      <c r="B1265" t="s">
        <v>1655</v>
      </c>
      <c r="C1265" s="22">
        <v>3</v>
      </c>
      <c r="D1265" s="17">
        <v>4.7648755841071848</v>
      </c>
      <c r="E1265" s="17">
        <v>2.8602522305868683E-2</v>
      </c>
      <c r="F1265" s="17">
        <v>0.16795890707367114</v>
      </c>
      <c r="G1265" s="17">
        <v>0.17726811134481493</v>
      </c>
      <c r="H1265" s="17">
        <v>0.22671017231766835</v>
      </c>
      <c r="I1265" s="17">
        <v>0</v>
      </c>
      <c r="J1265" s="17">
        <v>13.602610339060096</v>
      </c>
      <c r="K1265" s="17">
        <v>0.22671017231766835</v>
      </c>
      <c r="L1265" s="17">
        <v>-0.99999999999999811</v>
      </c>
      <c r="M1265" s="17">
        <v>-0.99999999999999811</v>
      </c>
      <c r="N1265" s="17">
        <v>4.5342034463533665</v>
      </c>
      <c r="O1265" s="17">
        <v>18.544754034512092</v>
      </c>
      <c r="P1265" s="17">
        <v>-0.35784043662703613</v>
      </c>
      <c r="Q1265" s="17">
        <v>-1.6556674359241701</v>
      </c>
      <c r="R1265" s="17">
        <v>-0.54639907041885527</v>
      </c>
      <c r="S1265" s="17">
        <v>0.33333333333333298</v>
      </c>
      <c r="T1265" s="17">
        <v>0.39939887071638663</v>
      </c>
      <c r="U1265" s="17">
        <v>0.2634980782816152</v>
      </c>
      <c r="V1265" s="17">
        <v>-2.5784728251582525E-2</v>
      </c>
      <c r="W1265" s="17">
        <v>29.749415270483361</v>
      </c>
      <c r="X1265" s="17">
        <v>1.4713715127320706</v>
      </c>
      <c r="Y1265" s="17">
        <v>-0.99999999999999811</v>
      </c>
      <c r="Z1265" s="17">
        <v>-0.99999999999999811</v>
      </c>
      <c r="AA1265" s="17">
        <v>55.127028282724268</v>
      </c>
      <c r="AB1265" s="17">
        <v>0.27541425059365326</v>
      </c>
      <c r="AC1265" s="17">
        <v>0.15318654418656005</v>
      </c>
      <c r="AD1265" s="17">
        <v>8.9879446872982452E-2</v>
      </c>
      <c r="AE1265" s="17">
        <v>25.924012082659786</v>
      </c>
      <c r="AF1265" s="17">
        <v>0.27272727272727271</v>
      </c>
      <c r="AG1265" s="17">
        <v>-0.99999999999999811</v>
      </c>
      <c r="AH1265" s="17">
        <v>-0.99999999999999811</v>
      </c>
      <c r="AI1265" s="17">
        <v>-1.2774368913616663E-2</v>
      </c>
      <c r="AJ1265" s="17">
        <v>-2.5784728251582525E-2</v>
      </c>
      <c r="AK1265" s="17">
        <v>0.1521561974115323</v>
      </c>
      <c r="AL1265" s="17">
        <v>0.12487412427420547</v>
      </c>
      <c r="AM1265" s="17">
        <v>-3.9041274890907911E-2</v>
      </c>
      <c r="AN1265" s="17">
        <v>0.15339565481671902</v>
      </c>
      <c r="AO1265" s="17">
        <v>-0.21525088521503544</v>
      </c>
      <c r="AP1265" s="17">
        <v>4.4592619917890053</v>
      </c>
      <c r="AQ1265" s="17">
        <v>43.352025609543453</v>
      </c>
      <c r="AR1265" s="17">
        <v>0.97044555407975208</v>
      </c>
      <c r="AS1265" s="17">
        <v>1.6980816850497387</v>
      </c>
      <c r="AT1265" s="17">
        <v>-0.99999999999999811</v>
      </c>
      <c r="AU1265" s="17">
        <v>-0.99999999999999811</v>
      </c>
      <c r="AV1265" s="17">
        <v>-0.3691309590740402</v>
      </c>
      <c r="AW1265" s="17">
        <v>78.131044309025384</v>
      </c>
      <c r="AX1265" s="17">
        <v>75.297084105594791</v>
      </c>
      <c r="AY1265" s="17">
        <v>0.35568563293921701</v>
      </c>
      <c r="AZ1265" s="17">
        <v>13.912900924029495</v>
      </c>
      <c r="BA1265" s="22">
        <v>1431.0791882795627</v>
      </c>
      <c r="CU1265" t="e">
        <v>#N/A</v>
      </c>
      <c r="CV1265" t="e">
        <v>#N/A</v>
      </c>
    </row>
    <row r="1266" spans="1:100" x14ac:dyDescent="0.25">
      <c r="A1266">
        <v>3355</v>
      </c>
      <c r="B1266" t="s">
        <v>1656</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1657</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1325.0011679616766</v>
      </c>
      <c r="CU1267" t="e">
        <v>#N/A</v>
      </c>
      <c r="CV1267" t="e">
        <v>#N/A</v>
      </c>
    </row>
    <row r="1268" spans="1:100" x14ac:dyDescent="0.25">
      <c r="A1268">
        <v>3357</v>
      </c>
      <c r="B1268" t="s">
        <v>1658</v>
      </c>
      <c r="C1268" s="22">
        <v>3</v>
      </c>
      <c r="D1268" s="17">
        <v>5.1496751457676648</v>
      </c>
      <c r="E1268" s="17">
        <v>-8.4766443718210793E-2</v>
      </c>
      <c r="F1268" s="17">
        <v>11.173398173780317</v>
      </c>
      <c r="G1268" s="17">
        <v>11.151257192012011</v>
      </c>
      <c r="H1268" s="17">
        <v>0.33577553018525724</v>
      </c>
      <c r="I1268" s="17">
        <v>0</v>
      </c>
      <c r="J1268" s="17">
        <v>20.146531811115434</v>
      </c>
      <c r="K1268" s="17">
        <v>0.33577553018525724</v>
      </c>
      <c r="L1268" s="17">
        <v>-1.0000000000000004</v>
      </c>
      <c r="M1268" s="17">
        <v>-1.0000000000000004</v>
      </c>
      <c r="N1268" s="17">
        <v>6.7155106037051455</v>
      </c>
      <c r="O1268" s="17">
        <v>36.447464148895101</v>
      </c>
      <c r="P1268" s="17">
        <v>0.3291819137637999</v>
      </c>
      <c r="Q1268" s="17">
        <v>11.830326820028709</v>
      </c>
      <c r="R1268" s="17">
        <v>3.8139341941534077</v>
      </c>
      <c r="S1268" s="17">
        <v>0.33333333333333354</v>
      </c>
      <c r="T1268" s="17">
        <v>0.33333333333333354</v>
      </c>
      <c r="U1268" s="17">
        <v>0.33854280242224727</v>
      </c>
      <c r="V1268" s="17">
        <v>0.13693552514295054</v>
      </c>
      <c r="W1268" s="17">
        <v>32.25477856186432</v>
      </c>
      <c r="X1268" s="17">
        <v>2.5066754970281049</v>
      </c>
      <c r="Y1268" s="17">
        <v>-1.0000000000000004</v>
      </c>
      <c r="Z1268" s="17">
        <v>-1.0000000000000004</v>
      </c>
      <c r="AA1268" s="17">
        <v>73.60863806783108</v>
      </c>
      <c r="AB1268" s="17">
        <v>0.20059437051647863</v>
      </c>
      <c r="AC1268" s="17">
        <v>0.36110030846835017</v>
      </c>
      <c r="AD1268" s="17">
        <v>0.18910382725143821</v>
      </c>
      <c r="AE1268" s="17">
        <v>37.53992531181337</v>
      </c>
      <c r="AF1268" s="17">
        <v>0.82352941176470584</v>
      </c>
      <c r="AG1268" s="17">
        <v>-1.0000000000000004</v>
      </c>
      <c r="AH1268" s="17">
        <v>-1.0000000000000004</v>
      </c>
      <c r="AI1268" s="17">
        <v>0.16945519868787318</v>
      </c>
      <c r="AJ1268" s="17">
        <v>0.13693552514295054</v>
      </c>
      <c r="AK1268" s="17">
        <v>0.28639384280280633</v>
      </c>
      <c r="AL1268" s="17">
        <v>9.7719716199930112E-2</v>
      </c>
      <c r="AM1268" s="17">
        <v>0.21577712767909477</v>
      </c>
      <c r="AN1268" s="17">
        <v>-9.6100513354278994E-2</v>
      </c>
      <c r="AO1268" s="17">
        <v>6.8263974059914005</v>
      </c>
      <c r="AP1268" s="17">
        <v>-1.913914252857325</v>
      </c>
      <c r="AQ1268" s="17">
        <v>52.401310372979744</v>
      </c>
      <c r="AR1268" s="17">
        <v>1.1421449942318653</v>
      </c>
      <c r="AS1268" s="17">
        <v>2.8424510272133605</v>
      </c>
      <c r="AT1268" s="17">
        <v>-1.0000000000000004</v>
      </c>
      <c r="AU1268" s="17">
        <v>-1.0000000000000004</v>
      </c>
      <c r="AV1268" s="17">
        <v>14.965191386165424</v>
      </c>
      <c r="AW1268" s="17">
        <v>108.14218796386885</v>
      </c>
      <c r="AX1268" s="17">
        <v>125.22484445192143</v>
      </c>
      <c r="AY1268" s="17">
        <v>4.5928360826647127E-2</v>
      </c>
      <c r="AZ1268" s="17">
        <v>10.208955671924745</v>
      </c>
      <c r="BA1268" s="22">
        <v>1546.9960331536536</v>
      </c>
      <c r="CU1268" t="e">
        <v>#N/A</v>
      </c>
      <c r="CV1268" t="e">
        <v>#N/A</v>
      </c>
    </row>
    <row r="1269" spans="1:100" x14ac:dyDescent="0.25">
      <c r="A1269">
        <v>3359</v>
      </c>
      <c r="B1269" t="s">
        <v>1301</v>
      </c>
      <c r="C1269" s="22">
        <v>3</v>
      </c>
      <c r="D1269" s="17">
        <v>4.3470989188678262</v>
      </c>
      <c r="E1269" s="17">
        <v>0.22118468605535582</v>
      </c>
      <c r="F1269" s="17">
        <v>0.45017170673277546</v>
      </c>
      <c r="G1269" s="17">
        <v>0.51450362189855359</v>
      </c>
      <c r="H1269" s="17">
        <v>9.680607540976599E-2</v>
      </c>
      <c r="I1269" s="17">
        <v>-7.8662650912543555E-3</v>
      </c>
      <c r="J1269" s="17">
        <v>5.3363886191106946</v>
      </c>
      <c r="K1269" s="17">
        <v>8.8939810318511628E-2</v>
      </c>
      <c r="L1269" s="17">
        <v>-0.99999999999999911</v>
      </c>
      <c r="M1269" s="17">
        <v>-0.99999999999999911</v>
      </c>
      <c r="N1269" s="17">
        <v>1.7787962063702323</v>
      </c>
      <c r="O1269" s="17">
        <v>10.197991159877079</v>
      </c>
      <c r="P1269" s="17">
        <v>1.5928543836249078</v>
      </c>
      <c r="Q1269" s="17">
        <v>4.1531067479060253</v>
      </c>
      <c r="R1269" s="17">
        <v>1.4839821506065205</v>
      </c>
      <c r="S1269" s="17">
        <v>0.33333333333333337</v>
      </c>
      <c r="T1269" s="17">
        <v>0.33333333333333337</v>
      </c>
      <c r="U1269" s="17">
        <v>0.33270684231808434</v>
      </c>
      <c r="V1269" s="17">
        <v>0.14944763988816073</v>
      </c>
      <c r="W1269" s="17">
        <v>42.395253542176015</v>
      </c>
      <c r="X1269" s="17">
        <v>2.805240064949456</v>
      </c>
      <c r="Y1269" s="17">
        <v>-0.99999999999999911</v>
      </c>
      <c r="Z1269" s="17">
        <v>-0.99999999999999911</v>
      </c>
      <c r="AA1269" s="17">
        <v>75.144532658177923</v>
      </c>
      <c r="AB1269" s="17">
        <v>0.15329314142063735</v>
      </c>
      <c r="AC1269" s="17">
        <v>0.19482518430168785</v>
      </c>
      <c r="AD1269" s="17">
        <v>0.27718761358558319</v>
      </c>
      <c r="AE1269" s="17">
        <v>31.265296965395425</v>
      </c>
      <c r="AF1269" s="17">
        <v>0.91666666666666663</v>
      </c>
      <c r="AG1269" s="17">
        <v>-0.99999999999999911</v>
      </c>
      <c r="AH1269" s="17">
        <v>-0.99999999999999911</v>
      </c>
      <c r="AI1269" s="17">
        <v>6.1232828587128821E-2</v>
      </c>
      <c r="AJ1269" s="17">
        <v>0.14944763988816073</v>
      </c>
      <c r="AK1269" s="17">
        <v>0.25436592659001439</v>
      </c>
      <c r="AL1269" s="17">
        <v>-7.4817309864777512E-2</v>
      </c>
      <c r="AM1269" s="17">
        <v>0.12681577708968772</v>
      </c>
      <c r="AN1269" s="17">
        <v>9.1656277978589856E-2</v>
      </c>
      <c r="AO1269" s="17">
        <v>4.4422240601922676</v>
      </c>
      <c r="AP1269" s="17">
        <v>1.9173204001408577</v>
      </c>
      <c r="AQ1269" s="17">
        <v>47.731642161286715</v>
      </c>
      <c r="AR1269" s="17">
        <v>1.1488211488729112</v>
      </c>
      <c r="AS1269" s="17">
        <v>2.8941798752679682</v>
      </c>
      <c r="AT1269" s="17">
        <v>-0.99999999999999911</v>
      </c>
      <c r="AU1269" s="17">
        <v>-0.99999999999999911</v>
      </c>
      <c r="AV1269" s="17">
        <v>1.9984857725050749</v>
      </c>
      <c r="AW1269" s="17">
        <v>87.259844218195838</v>
      </c>
      <c r="AX1269" s="17">
        <v>103.42926477875459</v>
      </c>
      <c r="AY1269" s="17">
        <v>0.16202559872027408</v>
      </c>
      <c r="AZ1269" s="17">
        <v>-2.5479568614270938</v>
      </c>
      <c r="BA1269" s="22">
        <v>1514.575788504703</v>
      </c>
      <c r="CU1269" t="e">
        <v>#N/A</v>
      </c>
      <c r="CV1269" t="e">
        <v>#N/A</v>
      </c>
    </row>
    <row r="1270" spans="1:100" x14ac:dyDescent="0.25">
      <c r="A1270">
        <v>3360</v>
      </c>
      <c r="B1270" t="s">
        <v>1659</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1560.2009666772549</v>
      </c>
      <c r="CU1270" t="e">
        <v>#N/A</v>
      </c>
      <c r="CV1270" t="e">
        <v>#N/A</v>
      </c>
    </row>
    <row r="1271" spans="1:100" x14ac:dyDescent="0.25">
      <c r="A1271">
        <v>3361</v>
      </c>
      <c r="B1271" t="s">
        <v>1660</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1324.7528056985141</v>
      </c>
      <c r="CU1271" t="e">
        <v>#N/A</v>
      </c>
      <c r="CV1271" t="e">
        <v>#N/A</v>
      </c>
    </row>
    <row r="1272" spans="1:100" x14ac:dyDescent="0.25">
      <c r="A1272">
        <v>3366</v>
      </c>
      <c r="B1272" t="s">
        <v>1661</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1662</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640</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1288.862326963181</v>
      </c>
      <c r="CU1274" t="e">
        <v>#N/A</v>
      </c>
      <c r="CV1274" t="e">
        <v>#N/A</v>
      </c>
    </row>
    <row r="1275" spans="1:100" x14ac:dyDescent="0.25">
      <c r="A1275">
        <v>3373</v>
      </c>
      <c r="B1275" t="s">
        <v>1663</v>
      </c>
      <c r="C1275" s="22">
        <v>3</v>
      </c>
      <c r="D1275" s="17">
        <v>3.5182182135363069</v>
      </c>
      <c r="E1275" s="17">
        <v>-4.426603663183868E-2</v>
      </c>
      <c r="F1275" s="17">
        <v>0.23311187334777825</v>
      </c>
      <c r="G1275" s="17">
        <v>0.15605422450542958</v>
      </c>
      <c r="H1275" s="17">
        <v>6.8213587789733368E-2</v>
      </c>
      <c r="I1275" s="17">
        <v>-9.5992082814032511E-3</v>
      </c>
      <c r="J1275" s="17">
        <v>3.5168627704998006</v>
      </c>
      <c r="K1275" s="17">
        <v>5.8614379508330108E-2</v>
      </c>
      <c r="L1275" s="17">
        <v>-1.0000000000000011</v>
      </c>
      <c r="M1275" s="17">
        <v>-1.0000000000000011</v>
      </c>
      <c r="N1275" s="17">
        <v>1.1722875901666017</v>
      </c>
      <c r="O1275" s="17">
        <v>7.1911352085415468</v>
      </c>
      <c r="P1275" s="17">
        <v>0.24265879794752943</v>
      </c>
      <c r="Q1275" s="17">
        <v>3.0590507350573288</v>
      </c>
      <c r="R1275" s="17">
        <v>0.96926222140257001</v>
      </c>
      <c r="S1275" s="17">
        <v>0.33333333333333365</v>
      </c>
      <c r="T1275" s="17">
        <v>0.33333333333333365</v>
      </c>
      <c r="U1275" s="17">
        <v>5.2687473757669946E-3</v>
      </c>
      <c r="V1275" s="17">
        <v>-0.20335300737585152</v>
      </c>
      <c r="W1275" s="17">
        <v>16.39872108633012</v>
      </c>
      <c r="X1275" s="17">
        <v>-0.59099076759370417</v>
      </c>
      <c r="Y1275" s="17">
        <v>-1.0000000000000011</v>
      </c>
      <c r="Z1275" s="17">
        <v>-1.0000000000000011</v>
      </c>
      <c r="AA1275" s="17">
        <v>42.710805042157794</v>
      </c>
      <c r="AB1275" s="17">
        <v>0.22988745252093556</v>
      </c>
      <c r="AC1275" s="17">
        <v>0.25318356631467664</v>
      </c>
      <c r="AD1275" s="17">
        <v>2.3785415852890228E-2</v>
      </c>
      <c r="AE1275" s="17">
        <v>25.342821734425122</v>
      </c>
      <c r="AF1275" s="17">
        <v>0.66666666666666663</v>
      </c>
      <c r="AG1275" s="17">
        <v>-1.0000000000000011</v>
      </c>
      <c r="AH1275" s="17">
        <v>-1.0000000000000011</v>
      </c>
      <c r="AI1275" s="17">
        <v>-7.6455690996814337E-3</v>
      </c>
      <c r="AJ1275" s="17">
        <v>-0.20335300737585152</v>
      </c>
      <c r="AK1275" s="17">
        <v>0.13935633572704756</v>
      </c>
      <c r="AL1275" s="17">
        <v>0.23551020780541507</v>
      </c>
      <c r="AM1275" s="17">
        <v>-0.10567645240220602</v>
      </c>
      <c r="AN1275" s="17">
        <v>0.31056160979266761</v>
      </c>
      <c r="AO1275" s="17">
        <v>-1.9451296314199145</v>
      </c>
      <c r="AP1275" s="17">
        <v>8.941591283843767</v>
      </c>
      <c r="AQ1275" s="17">
        <v>19.915583856829922</v>
      </c>
      <c r="AR1275" s="17">
        <v>0.4685824066665833</v>
      </c>
      <c r="AS1275" s="17">
        <v>-0.53237638808537469</v>
      </c>
      <c r="AT1275" s="17">
        <v>-1.0000000000000011</v>
      </c>
      <c r="AU1275" s="17">
        <v>-1.0000000000000011</v>
      </c>
      <c r="AV1275" s="17">
        <v>1.1253164459079996</v>
      </c>
      <c r="AW1275" s="17">
        <v>58.843531534543132</v>
      </c>
      <c r="AX1275" s="17">
        <v>38.355319414964349</v>
      </c>
      <c r="AY1275" s="17">
        <v>-6.6789685116638728E-2</v>
      </c>
      <c r="AZ1275" s="17">
        <v>-20.679905962743007</v>
      </c>
      <c r="BA1275" s="22">
        <v>1441.939346879873</v>
      </c>
      <c r="CU1275" t="e">
        <v>#N/A</v>
      </c>
      <c r="CV1275" t="e">
        <v>#N/A</v>
      </c>
    </row>
    <row r="1276" spans="1:100" x14ac:dyDescent="0.25">
      <c r="A1276">
        <v>3374</v>
      </c>
      <c r="B1276" t="s">
        <v>1664</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1665</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1370.257592818316</v>
      </c>
      <c r="CU1277" t="e">
        <v>#N/A</v>
      </c>
      <c r="CV1277" t="e">
        <v>#N/A</v>
      </c>
    </row>
    <row r="1278" spans="1:100" x14ac:dyDescent="0.25">
      <c r="A1278">
        <v>3381</v>
      </c>
      <c r="B1278" t="s">
        <v>1666</v>
      </c>
      <c r="C1278" s="22">
        <v>3</v>
      </c>
      <c r="D1278" s="17">
        <v>4.8473220082665964</v>
      </c>
      <c r="E1278" s="17">
        <v>2.5385814548646371E-2</v>
      </c>
      <c r="F1278" s="17">
        <v>-1.3940934764831707</v>
      </c>
      <c r="G1278" s="17">
        <v>-1.3759191906566428</v>
      </c>
      <c r="H1278" s="17">
        <v>0.55912651092327781</v>
      </c>
      <c r="I1278" s="17">
        <v>0</v>
      </c>
      <c r="J1278" s="17">
        <v>33.547590655396682</v>
      </c>
      <c r="K1278" s="17">
        <v>0.55912651092327781</v>
      </c>
      <c r="L1278" s="17">
        <v>-1.0000000000000002</v>
      </c>
      <c r="M1278" s="17">
        <v>-1.0000000000000002</v>
      </c>
      <c r="N1278" s="17">
        <v>11.182530218465558</v>
      </c>
      <c r="O1278" s="17">
        <v>37.018993473006617</v>
      </c>
      <c r="P1278" s="17">
        <v>-0.21701853900089249</v>
      </c>
      <c r="Q1278" s="17">
        <v>5.7235682752461177</v>
      </c>
      <c r="R1278" s="17">
        <v>1.7443784802613176</v>
      </c>
      <c r="S1278" s="17">
        <v>0.3333333333333332</v>
      </c>
      <c r="T1278" s="17">
        <v>0.3333333333333332</v>
      </c>
      <c r="U1278" s="17">
        <v>0.39276132069073566</v>
      </c>
      <c r="V1278" s="17">
        <v>0.17328812372066815</v>
      </c>
      <c r="W1278" s="17">
        <v>26.943584006191681</v>
      </c>
      <c r="X1278" s="17">
        <v>2.7183141808303399</v>
      </c>
      <c r="Y1278" s="17">
        <v>-1.0000000000000002</v>
      </c>
      <c r="Z1278" s="17">
        <v>-1.0000000000000002</v>
      </c>
      <c r="AA1278" s="17">
        <v>78.181999721599681</v>
      </c>
      <c r="AB1278" s="17">
        <v>0.46634252636613333</v>
      </c>
      <c r="AC1278" s="17">
        <v>0.19354466324041808</v>
      </c>
      <c r="AD1278" s="17">
        <v>0.3299935550963824</v>
      </c>
      <c r="AE1278" s="17">
        <v>49.494037235146664</v>
      </c>
      <c r="AF1278" s="17">
        <v>0.76923076923076927</v>
      </c>
      <c r="AG1278" s="17">
        <v>-1.0000000000000002</v>
      </c>
      <c r="AH1278" s="17">
        <v>-1.0000000000000002</v>
      </c>
      <c r="AI1278" s="17">
        <v>-2.0177923794408976E-2</v>
      </c>
      <c r="AJ1278" s="17">
        <v>0.17328812372066815</v>
      </c>
      <c r="AK1278" s="17">
        <v>8.6575835372918714E-2</v>
      </c>
      <c r="AL1278" s="17">
        <v>0.27647716115250676</v>
      </c>
      <c r="AM1278" s="17">
        <v>0.1987709437996964</v>
      </c>
      <c r="AN1278" s="17">
        <v>-6.9221024839952475E-2</v>
      </c>
      <c r="AO1278" s="17">
        <v>5.4021527718570042</v>
      </c>
      <c r="AP1278" s="17">
        <v>-0.34813981523627863</v>
      </c>
      <c r="AQ1278" s="17">
        <v>60.491174661588367</v>
      </c>
      <c r="AR1278" s="17">
        <v>1.23271611107807</v>
      </c>
      <c r="AS1278" s="17">
        <v>3.2774406917536183</v>
      </c>
      <c r="AT1278" s="17">
        <v>-1.0000000000000002</v>
      </c>
      <c r="AU1278" s="17">
        <v>-1.0000000000000002</v>
      </c>
      <c r="AV1278" s="17">
        <v>0.3684592896046785</v>
      </c>
      <c r="AW1278" s="17">
        <v>114.85285337937006</v>
      </c>
      <c r="AX1278" s="17">
        <v>131.77810727554865</v>
      </c>
      <c r="AY1278" s="17">
        <v>0.27970120417348049</v>
      </c>
      <c r="AZ1278" s="17">
        <v>42.180530078109264</v>
      </c>
      <c r="BA1278" s="22">
        <v>1455.1962089598853</v>
      </c>
      <c r="CU1278" t="e">
        <v>#N/A</v>
      </c>
      <c r="CV1278" t="e">
        <v>#N/A</v>
      </c>
    </row>
    <row r="1279" spans="1:100" x14ac:dyDescent="0.25">
      <c r="A1279">
        <v>3386</v>
      </c>
      <c r="B1279" t="s">
        <v>1667</v>
      </c>
      <c r="C1279" s="22">
        <v>3</v>
      </c>
      <c r="D1279" s="17">
        <v>4.3471818620508138</v>
      </c>
      <c r="E1279" s="17">
        <v>-3.9688890163680539E-2</v>
      </c>
      <c r="F1279" s="17">
        <v>-0.22421299313943599</v>
      </c>
      <c r="G1279" s="17">
        <v>-0.2404829716365029</v>
      </c>
      <c r="H1279" s="17">
        <v>0.50528638200532994</v>
      </c>
      <c r="I1279" s="17">
        <v>0</v>
      </c>
      <c r="J1279" s="17">
        <v>30.317182920319794</v>
      </c>
      <c r="K1279" s="17">
        <v>0.50528638200532994</v>
      </c>
      <c r="L1279" s="17">
        <v>-0.99999999999999811</v>
      </c>
      <c r="M1279" s="17">
        <v>-0.99999999999999811</v>
      </c>
      <c r="N1279" s="17">
        <v>10.105727640106597</v>
      </c>
      <c r="O1279" s="17">
        <v>34.423881810734137</v>
      </c>
      <c r="P1279" s="17">
        <v>0.30898732916771604</v>
      </c>
      <c r="Q1279" s="17">
        <v>-1.3992164492019286</v>
      </c>
      <c r="R1279" s="17">
        <v>-0.38892649000076507</v>
      </c>
      <c r="S1279" s="17">
        <v>0.33333333333333237</v>
      </c>
      <c r="T1279" s="17">
        <v>0.40290873533883942</v>
      </c>
      <c r="U1279" s="17">
        <v>-8.70878808541624E-2</v>
      </c>
      <c r="V1279" s="17">
        <v>0</v>
      </c>
      <c r="W1279" s="17">
        <v>5.7547122325071722</v>
      </c>
      <c r="X1279" s="17">
        <v>-5.21966056129958E-2</v>
      </c>
      <c r="Y1279" s="17">
        <v>-0.99999999999999811</v>
      </c>
      <c r="Z1279" s="17">
        <v>-0.99999999999999811</v>
      </c>
      <c r="AA1279" s="17">
        <v>46.692909513069573</v>
      </c>
      <c r="AB1279" s="17">
        <v>0.21257287828705693</v>
      </c>
      <c r="AC1279" s="17">
        <v>0.37905327782338377</v>
      </c>
      <c r="AD1279" s="17">
        <v>0.23491631930082291</v>
      </c>
      <c r="AE1279" s="17">
        <v>41.327123770563169</v>
      </c>
      <c r="AF1279" s="17">
        <v>0.53333333333333333</v>
      </c>
      <c r="AG1279" s="17">
        <v>-0.99999999999999811</v>
      </c>
      <c r="AH1279" s="17">
        <v>-0.99999999999999811</v>
      </c>
      <c r="AI1279" s="17">
        <v>-1.3980112809767489E-2</v>
      </c>
      <c r="AJ1279" s="17">
        <v>0</v>
      </c>
      <c r="AK1279" s="17">
        <v>-0.14610090523503819</v>
      </c>
      <c r="AL1279" s="17">
        <v>8.072997288728543E-3</v>
      </c>
      <c r="AM1279" s="17">
        <v>0.11867515558077781</v>
      </c>
      <c r="AN1279" s="17">
        <v>-0.29480165666853198</v>
      </c>
      <c r="AO1279" s="17">
        <v>2.2363743633442552</v>
      </c>
      <c r="AP1279" s="17">
        <v>-7.3296764302696582</v>
      </c>
      <c r="AQ1279" s="17">
        <v>36.07189515282699</v>
      </c>
      <c r="AR1279" s="17">
        <v>0.64915418781800938</v>
      </c>
      <c r="AS1279" s="17">
        <v>0.45308977639233405</v>
      </c>
      <c r="AT1279" s="17">
        <v>-0.99999999999999811</v>
      </c>
      <c r="AU1279" s="17">
        <v>-0.99999999999999811</v>
      </c>
      <c r="AV1279" s="17">
        <v>-0.62940946163726796</v>
      </c>
      <c r="AW1279" s="17">
        <v>73.787114893534039</v>
      </c>
      <c r="AX1279" s="17">
        <v>73.507512637338692</v>
      </c>
      <c r="AY1279" s="17">
        <v>0.16994389906935753</v>
      </c>
      <c r="AZ1279" s="17">
        <v>-20.409710688265697</v>
      </c>
      <c r="BA1279" s="22">
        <v>1418.8625701717547</v>
      </c>
      <c r="CU1279" t="e">
        <v>#N/A</v>
      </c>
      <c r="CV1279" t="e">
        <v>#N/A</v>
      </c>
    </row>
    <row r="1280" spans="1:100" x14ac:dyDescent="0.25">
      <c r="A1280">
        <v>3387</v>
      </c>
      <c r="B1280" t="s">
        <v>1668</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1376.0332733845416</v>
      </c>
      <c r="CU1280" t="e">
        <v>#N/A</v>
      </c>
      <c r="CV1280" t="e">
        <v>#N/A</v>
      </c>
    </row>
    <row r="1281" spans="1:100" x14ac:dyDescent="0.25">
      <c r="A1281">
        <v>3388</v>
      </c>
      <c r="B1281" t="s">
        <v>887</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1390.8665744148409</v>
      </c>
      <c r="CU1281" t="e">
        <v>#N/A</v>
      </c>
      <c r="CV1281" t="e">
        <v>#N/A</v>
      </c>
    </row>
    <row r="1282" spans="1:100" x14ac:dyDescent="0.25">
      <c r="A1282">
        <v>3389</v>
      </c>
      <c r="B1282" t="s">
        <v>1669</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1670</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1391.2889622018727</v>
      </c>
      <c r="CU1283" t="e">
        <v>#N/A</v>
      </c>
      <c r="CV1283" t="e">
        <v>#N/A</v>
      </c>
    </row>
    <row r="1284" spans="1:100" x14ac:dyDescent="0.25">
      <c r="A1284">
        <v>3393</v>
      </c>
      <c r="B1284" t="s">
        <v>1671</v>
      </c>
      <c r="C1284" s="22">
        <v>3</v>
      </c>
      <c r="D1284" s="17">
        <v>5.2243182379222466</v>
      </c>
      <c r="E1284" s="17">
        <v>-2.0745947413095861E-3</v>
      </c>
      <c r="F1284" s="17">
        <v>0.84175102323599471</v>
      </c>
      <c r="G1284" s="17">
        <v>0.84175102323599471</v>
      </c>
      <c r="H1284" s="17">
        <v>-0.11849182948968598</v>
      </c>
      <c r="I1284" s="17">
        <v>0</v>
      </c>
      <c r="J1284" s="17">
        <v>-7.1095097693811518</v>
      </c>
      <c r="K1284" s="17">
        <v>-0.11849182948968598</v>
      </c>
      <c r="L1284" s="17">
        <v>-1.0000000000000024</v>
      </c>
      <c r="M1284" s="17">
        <v>-1.0000000000000024</v>
      </c>
      <c r="N1284" s="17">
        <v>-2.3698365897937186</v>
      </c>
      <c r="O1284" s="17">
        <v>-1.0434405082229126</v>
      </c>
      <c r="P1284" s="17">
        <v>-0.1195866473831674</v>
      </c>
      <c r="Q1284" s="17">
        <v>-0.82311237226196665</v>
      </c>
      <c r="R1284" s="17">
        <v>-0.36104331502105991</v>
      </c>
      <c r="S1284" s="17">
        <v>0.33333333333333409</v>
      </c>
      <c r="T1284" s="17">
        <v>0.32668803967242338</v>
      </c>
      <c r="U1284" s="17">
        <v>0.28800556127148186</v>
      </c>
      <c r="V1284" s="17">
        <v>-0.20332973149220485</v>
      </c>
      <c r="W1284" s="17">
        <v>34.527561290988849</v>
      </c>
      <c r="X1284" s="17">
        <v>0.70391176496723096</v>
      </c>
      <c r="Y1284" s="17">
        <v>-1.0000000000000024</v>
      </c>
      <c r="Z1284" s="17">
        <v>-1.0000000000000024</v>
      </c>
      <c r="AA1284" s="17">
        <v>74.68116332638661</v>
      </c>
      <c r="AB1284" s="17">
        <v>0.52409865134651779</v>
      </c>
      <c r="AC1284" s="17">
        <v>5.4203306208969751E-2</v>
      </c>
      <c r="AD1284" s="17">
        <v>0.23199094945288878</v>
      </c>
      <c r="AE1284" s="17">
        <v>40.514645350418846</v>
      </c>
      <c r="AF1284" s="17">
        <v>0.83333333333333337</v>
      </c>
      <c r="AG1284" s="17">
        <v>-1.0000000000000024</v>
      </c>
      <c r="AH1284" s="17">
        <v>-1.0000000000000024</v>
      </c>
      <c r="AI1284" s="17">
        <v>6.8866880186449105E-3</v>
      </c>
      <c r="AJ1284" s="17">
        <v>-0.20332973149220485</v>
      </c>
      <c r="AK1284" s="17">
        <v>0.17921834058535208</v>
      </c>
      <c r="AL1284" s="17">
        <v>0.19597763508459368</v>
      </c>
      <c r="AM1284" s="17">
        <v>0.23516081540559386</v>
      </c>
      <c r="AN1284" s="17">
        <v>-5.1537746047170152E-2</v>
      </c>
      <c r="AO1284" s="17">
        <v>6.7751120880666074</v>
      </c>
      <c r="AP1284" s="17">
        <v>-0.30855547575628578</v>
      </c>
      <c r="AQ1284" s="17">
        <v>27.418051521607637</v>
      </c>
      <c r="AR1284" s="17">
        <v>0.74469720278503415</v>
      </c>
      <c r="AS1284" s="17">
        <v>0.58541993547754601</v>
      </c>
      <c r="AT1284" s="17">
        <v>-1.0000000000000024</v>
      </c>
      <c r="AU1284" s="17">
        <v>-1.0000000000000024</v>
      </c>
      <c r="AV1284" s="17">
        <v>0.48070770821493503</v>
      </c>
      <c r="AW1284" s="17">
        <v>73.329167342407402</v>
      </c>
      <c r="AX1284" s="17">
        <v>53.133927953559777</v>
      </c>
      <c r="AY1284" s="17">
        <v>-0.11505132694174057</v>
      </c>
      <c r="AZ1284" s="17">
        <v>-64.450402003394586</v>
      </c>
      <c r="BA1284" s="22">
        <v>1400.7930093339744</v>
      </c>
      <c r="CU1284" t="e">
        <v>#N/A</v>
      </c>
      <c r="CV1284" t="e">
        <v>#N/A</v>
      </c>
    </row>
    <row r="1285" spans="1:100" x14ac:dyDescent="0.25">
      <c r="A1285">
        <v>3397</v>
      </c>
      <c r="B1285" t="s">
        <v>1672</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1673</v>
      </c>
      <c r="C1286" s="22">
        <v>3</v>
      </c>
      <c r="D1286" s="17">
        <v>5.0118491339185702</v>
      </c>
      <c r="E1286" s="17">
        <v>0.33089499696775265</v>
      </c>
      <c r="F1286" s="17">
        <v>4.1714828919475311E-2</v>
      </c>
      <c r="G1286" s="17">
        <v>0.12443857816141347</v>
      </c>
      <c r="H1286" s="17">
        <v>4.2303462800936161E-4</v>
      </c>
      <c r="I1286" s="17">
        <v>0</v>
      </c>
      <c r="J1286" s="17">
        <v>2.5382077680563421E-2</v>
      </c>
      <c r="K1286" s="17">
        <v>4.2303462800936161E-4</v>
      </c>
      <c r="L1286" s="17">
        <v>-0.99999999999999611</v>
      </c>
      <c r="M1286" s="17">
        <v>-0.99999999999999611</v>
      </c>
      <c r="N1286" s="17">
        <v>8.4606925601857993E-3</v>
      </c>
      <c r="O1286" s="17">
        <v>5.1616697897605421</v>
      </c>
      <c r="P1286" s="17">
        <v>1.4046483670348751</v>
      </c>
      <c r="Q1286" s="17">
        <v>-0.64232422157575231</v>
      </c>
      <c r="R1286" s="17">
        <v>-4.016579820593888E-2</v>
      </c>
      <c r="S1286" s="17">
        <v>0.33333333333333226</v>
      </c>
      <c r="T1286" s="17">
        <v>0.19258940664313742</v>
      </c>
      <c r="U1286" s="17">
        <v>-0.1290693917800301</v>
      </c>
      <c r="V1286" s="17">
        <v>-7.2333259218672619E-3</v>
      </c>
      <c r="W1286" s="17">
        <v>15.567879505862512</v>
      </c>
      <c r="X1286" s="17">
        <v>-9.6179199754435604E-2</v>
      </c>
      <c r="Y1286" s="17">
        <v>-0.99999999999999611</v>
      </c>
      <c r="Z1286" s="17">
        <v>-0.99999999999999611</v>
      </c>
      <c r="AA1286" s="17">
        <v>40.087583854154204</v>
      </c>
      <c r="AB1286" s="17">
        <v>0.22646263332931005</v>
      </c>
      <c r="AC1286" s="17">
        <v>-1.2124312710509797E-2</v>
      </c>
      <c r="AD1286" s="17">
        <v>0.27685908231115197</v>
      </c>
      <c r="AE1286" s="17">
        <v>24.559870146497616</v>
      </c>
      <c r="AF1286" s="17">
        <v>0.5</v>
      </c>
      <c r="AG1286" s="17">
        <v>-0.99999999999999611</v>
      </c>
      <c r="AH1286" s="17">
        <v>-0.99999999999999611</v>
      </c>
      <c r="AI1286" s="17">
        <v>0</v>
      </c>
      <c r="AJ1286" s="17">
        <v>-7.2333259218672619E-3</v>
      </c>
      <c r="AK1286" s="17">
        <v>0.28416673302292006</v>
      </c>
      <c r="AL1286" s="17">
        <v>0.18463211138880145</v>
      </c>
      <c r="AM1286" s="17">
        <v>-0.12608364066404545</v>
      </c>
      <c r="AN1286" s="17">
        <v>2.9955958147942212E-2</v>
      </c>
      <c r="AO1286" s="17">
        <v>-1.7312573514865359</v>
      </c>
      <c r="AP1286" s="17">
        <v>1.6720595106425622</v>
      </c>
      <c r="AQ1286" s="17">
        <v>15.593261583543056</v>
      </c>
      <c r="AR1286" s="17">
        <v>0.38962002227457226</v>
      </c>
      <c r="AS1286" s="17">
        <v>-9.5756165126426165E-2</v>
      </c>
      <c r="AT1286" s="17">
        <v>-0.99999999999999611</v>
      </c>
      <c r="AU1286" s="17">
        <v>-0.99999999999999611</v>
      </c>
      <c r="AV1286" s="17">
        <v>8.4272779955474608E-2</v>
      </c>
      <c r="AW1286" s="17">
        <v>46.921313154557318</v>
      </c>
      <c r="AX1286" s="17">
        <v>46.197980562370603</v>
      </c>
      <c r="AY1286" s="17">
        <v>1.9900177703195687E-2</v>
      </c>
      <c r="AZ1286" s="17">
        <v>3.0885558701230731</v>
      </c>
      <c r="BA1286" s="22">
        <v>1372.4212537809231</v>
      </c>
      <c r="CU1286" t="e">
        <v>#N/A</v>
      </c>
      <c r="CV1286" t="e">
        <v>#N/A</v>
      </c>
    </row>
    <row r="1287" spans="1:100" x14ac:dyDescent="0.25">
      <c r="A1287">
        <v>3402</v>
      </c>
      <c r="B1287" t="s">
        <v>1674</v>
      </c>
      <c r="C1287" s="22">
        <v>3</v>
      </c>
      <c r="D1287" s="17">
        <v>5.1000904722096623</v>
      </c>
      <c r="E1287" s="17">
        <v>0</v>
      </c>
      <c r="F1287" s="17">
        <v>0.71372114115915164</v>
      </c>
      <c r="G1287" s="17">
        <v>0.71372114115915164</v>
      </c>
      <c r="H1287" s="17">
        <v>0.47578979349654726</v>
      </c>
      <c r="I1287" s="17">
        <v>-8.9272197120547486E-3</v>
      </c>
      <c r="J1287" s="17">
        <v>28.011754427069551</v>
      </c>
      <c r="K1287" s="17">
        <v>0.46686257378449264</v>
      </c>
      <c r="L1287" s="17">
        <v>-1</v>
      </c>
      <c r="M1287" s="17">
        <v>-1</v>
      </c>
      <c r="N1287" s="17">
        <v>9.3372514756898557</v>
      </c>
      <c r="O1287" s="17">
        <v>33.825566040438368</v>
      </c>
      <c r="P1287" s="17">
        <v>0.92998382795304879</v>
      </c>
      <c r="Q1287" s="17">
        <v>-2.7419742805295604</v>
      </c>
      <c r="R1287" s="17">
        <v>-0.8206512857942686</v>
      </c>
      <c r="S1287" s="17">
        <v>0.33333333333333354</v>
      </c>
      <c r="T1287" s="17">
        <v>0.33333333333333354</v>
      </c>
      <c r="U1287" s="17">
        <v>0.32490321309020903</v>
      </c>
      <c r="V1287" s="17">
        <v>0.18384304097040829</v>
      </c>
      <c r="W1287" s="17">
        <v>28.342013877711679</v>
      </c>
      <c r="X1287" s="17">
        <v>2.6024751910654591</v>
      </c>
      <c r="Y1287" s="17">
        <v>-1</v>
      </c>
      <c r="Z1287" s="17">
        <v>-1</v>
      </c>
      <c r="AA1287" s="17">
        <v>79.027621569020823</v>
      </c>
      <c r="AB1287" s="17">
        <v>0.23526014031201847</v>
      </c>
      <c r="AC1287" s="17">
        <v>0.25514778837446828</v>
      </c>
      <c r="AD1287" s="17">
        <v>0.53971725085558264</v>
      </c>
      <c r="AE1287" s="17">
        <v>51.506258977103478</v>
      </c>
      <c r="AF1287" s="17">
        <v>0.9</v>
      </c>
      <c r="AG1287" s="17">
        <v>-1</v>
      </c>
      <c r="AH1287" s="17">
        <v>-1</v>
      </c>
      <c r="AI1287" s="17">
        <v>-3.948357617244723E-2</v>
      </c>
      <c r="AJ1287" s="17">
        <v>0.18384304097040829</v>
      </c>
      <c r="AK1287" s="17">
        <v>2.6290105617247081E-2</v>
      </c>
      <c r="AL1287" s="17">
        <v>-2.6394997674577772E-2</v>
      </c>
      <c r="AM1287" s="17">
        <v>0.33955662574577522</v>
      </c>
      <c r="AN1287" s="17">
        <v>-0.21726741228233057</v>
      </c>
      <c r="AO1287" s="17">
        <v>8.6203661717306161</v>
      </c>
      <c r="AP1287" s="17">
        <v>-5.5636602954311565</v>
      </c>
      <c r="AQ1287" s="17">
        <v>56.35376830478117</v>
      </c>
      <c r="AR1287" s="17">
        <v>1.1754129207272839</v>
      </c>
      <c r="AS1287" s="17">
        <v>3.069337764849954</v>
      </c>
      <c r="AT1287" s="17">
        <v>-1</v>
      </c>
      <c r="AU1287" s="17">
        <v>-1</v>
      </c>
      <c r="AV1287" s="17">
        <v>-0.1069301446351172</v>
      </c>
      <c r="AW1287" s="17">
        <v>107.28952731402811</v>
      </c>
      <c r="AX1287" s="17">
        <v>124.88415988762002</v>
      </c>
      <c r="AY1287" s="17">
        <v>6.6720026205223715E-2</v>
      </c>
      <c r="AZ1287" s="17">
        <v>-3.0087366235664721</v>
      </c>
      <c r="BA1287" s="22">
        <v>1509.8820726145143</v>
      </c>
      <c r="CU1287" t="e">
        <v>#N/A</v>
      </c>
      <c r="CV1287" t="e">
        <v>#N/A</v>
      </c>
    </row>
    <row r="1288" spans="1:100" x14ac:dyDescent="0.25">
      <c r="A1288">
        <v>3405</v>
      </c>
      <c r="B1288" t="s">
        <v>1408</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1675</v>
      </c>
      <c r="C1289" s="22">
        <v>3</v>
      </c>
      <c r="D1289" s="17">
        <v>5.2044464494286347</v>
      </c>
      <c r="E1289" s="17">
        <v>-2.4623279054006957E-3</v>
      </c>
      <c r="F1289" s="17">
        <v>-0.32629050446864194</v>
      </c>
      <c r="G1289" s="17">
        <v>-0.32629050446864194</v>
      </c>
      <c r="H1289" s="17">
        <v>0.11813039410222692</v>
      </c>
      <c r="I1289" s="17">
        <v>0</v>
      </c>
      <c r="J1289" s="17">
        <v>7.087823646133609</v>
      </c>
      <c r="K1289" s="17">
        <v>0.11813039410222692</v>
      </c>
      <c r="L1289" s="17">
        <v>-0.99999999999999845</v>
      </c>
      <c r="M1289" s="17">
        <v>-0.99999999999999845</v>
      </c>
      <c r="N1289" s="17">
        <v>2.3626078820445362</v>
      </c>
      <c r="O1289" s="17">
        <v>11.965979591093596</v>
      </c>
      <c r="P1289" s="17">
        <v>-0.30148410097236089</v>
      </c>
      <c r="Q1289" s="17">
        <v>-6.3736905177792611</v>
      </c>
      <c r="R1289" s="17">
        <v>-2.2639342348386564</v>
      </c>
      <c r="S1289" s="17">
        <v>0.3333333333333332</v>
      </c>
      <c r="T1289" s="17">
        <v>0.33541236866360591</v>
      </c>
      <c r="U1289" s="17">
        <v>-7.0785714327656762E-2</v>
      </c>
      <c r="V1289" s="17">
        <v>-2.1107865342459033E-2</v>
      </c>
      <c r="W1289" s="17">
        <v>18.348869128983839</v>
      </c>
      <c r="X1289" s="17">
        <v>0.12061452354562413</v>
      </c>
      <c r="Y1289" s="17">
        <v>-0.99999999999999845</v>
      </c>
      <c r="Z1289" s="17">
        <v>-0.99999999999999845</v>
      </c>
      <c r="AA1289" s="17">
        <v>39.479031366275997</v>
      </c>
      <c r="AB1289" s="17">
        <v>-1.5323145011761991E-2</v>
      </c>
      <c r="AC1289" s="17">
        <v>0.26304419392064982</v>
      </c>
      <c r="AD1289" s="17">
        <v>0.22016088053372831</v>
      </c>
      <c r="AE1289" s="17">
        <v>23.394096472130819</v>
      </c>
      <c r="AF1289" s="17">
        <v>0.625</v>
      </c>
      <c r="AG1289" s="17">
        <v>-0.99999999999999845</v>
      </c>
      <c r="AH1289" s="17">
        <v>-0.99999999999999845</v>
      </c>
      <c r="AI1289" s="17">
        <v>-2.1340474441641326E-2</v>
      </c>
      <c r="AJ1289" s="17">
        <v>-2.1107865342459033E-2</v>
      </c>
      <c r="AK1289" s="17">
        <v>0.18029999951071041</v>
      </c>
      <c r="AL1289" s="17">
        <v>-8.9855000731326087E-2</v>
      </c>
      <c r="AM1289" s="17">
        <v>0.53656503034249714</v>
      </c>
      <c r="AN1289" s="17">
        <v>0.60725128384460036</v>
      </c>
      <c r="AO1289" s="17">
        <v>14.315625756115983</v>
      </c>
      <c r="AP1289" s="17">
        <v>14.732007092458375</v>
      </c>
      <c r="AQ1289" s="17">
        <v>25.436692775117486</v>
      </c>
      <c r="AR1289" s="17">
        <v>0.57685212232682304</v>
      </c>
      <c r="AS1289" s="17">
        <v>0.238744917647851</v>
      </c>
      <c r="AT1289" s="17">
        <v>-0.99999999999999845</v>
      </c>
      <c r="AU1289" s="17">
        <v>-0.99999999999999845</v>
      </c>
      <c r="AV1289" s="17">
        <v>-2.590224739307299</v>
      </c>
      <c r="AW1289" s="17">
        <v>66.17701804982795</v>
      </c>
      <c r="AX1289" s="17">
        <v>63.63942202674923</v>
      </c>
      <c r="AY1289" s="17">
        <v>0.31934653835751264</v>
      </c>
      <c r="AZ1289" s="17">
        <v>5.1011289067580563</v>
      </c>
      <c r="BA1289" s="22">
        <v>1406.6960721166859</v>
      </c>
      <c r="CU1289" t="e">
        <v>#N/A</v>
      </c>
      <c r="CV1289" t="e">
        <v>#N/A</v>
      </c>
    </row>
    <row r="1290" spans="1:100" x14ac:dyDescent="0.25">
      <c r="A1290">
        <v>3408</v>
      </c>
      <c r="B1290" t="s">
        <v>1676</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1677</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1379.0573699865583</v>
      </c>
      <c r="CU1291" t="e">
        <v>#N/A</v>
      </c>
      <c r="CV1291" t="e">
        <v>#N/A</v>
      </c>
    </row>
    <row r="1292" spans="1:100" x14ac:dyDescent="0.25">
      <c r="A1292">
        <v>3414</v>
      </c>
      <c r="B1292" t="s">
        <v>1678</v>
      </c>
      <c r="C1292" s="22">
        <v>3</v>
      </c>
      <c r="D1292" s="17">
        <v>3.8715233885432792</v>
      </c>
      <c r="E1292" s="17">
        <v>-9.2072892305299581E-2</v>
      </c>
      <c r="F1292" s="17">
        <v>-0.3964745287109222</v>
      </c>
      <c r="G1292" s="17">
        <v>-0.41611727692075257</v>
      </c>
      <c r="H1292" s="17">
        <v>0.31939775514053242</v>
      </c>
      <c r="I1292" s="17">
        <v>-1.1220867142671037E-2</v>
      </c>
      <c r="J1292" s="17">
        <v>18.490613279871685</v>
      </c>
      <c r="K1292" s="17">
        <v>0.30817688799786142</v>
      </c>
      <c r="L1292" s="17">
        <v>-0.99999999999999989</v>
      </c>
      <c r="M1292" s="17">
        <v>-0.99999999999999989</v>
      </c>
      <c r="N1292" s="17">
        <v>6.1635377599572241</v>
      </c>
      <c r="O1292" s="17">
        <v>21.946019391494207</v>
      </c>
      <c r="P1292" s="17">
        <v>8.5914923266128027E-2</v>
      </c>
      <c r="Q1292" s="17">
        <v>1.3613345762271796</v>
      </c>
      <c r="R1292" s="17">
        <v>0.40361693798520737</v>
      </c>
      <c r="S1292" s="17">
        <v>0.33333333333333326</v>
      </c>
      <c r="T1292" s="17">
        <v>0.33333333333333326</v>
      </c>
      <c r="U1292" s="17">
        <v>0.34603748308336901</v>
      </c>
      <c r="V1292" s="17">
        <v>-0.15728518733633087</v>
      </c>
      <c r="W1292" s="17">
        <v>21.88968297663374</v>
      </c>
      <c r="X1292" s="17">
        <v>0.79892858698429614</v>
      </c>
      <c r="Y1292" s="17">
        <v>-0.99999999999999989</v>
      </c>
      <c r="Z1292" s="17">
        <v>-0.99999999999999989</v>
      </c>
      <c r="AA1292" s="17">
        <v>63.719574987166482</v>
      </c>
      <c r="AB1292" s="17">
        <v>0.35060510455335736</v>
      </c>
      <c r="AC1292" s="17">
        <v>0.21483710705105127</v>
      </c>
      <c r="AD1292" s="17">
        <v>0.26308328984654278</v>
      </c>
      <c r="AE1292" s="17">
        <v>41.426275072547561</v>
      </c>
      <c r="AF1292" s="17">
        <v>1</v>
      </c>
      <c r="AG1292" s="17">
        <v>-0.99999999999999989</v>
      </c>
      <c r="AH1292" s="17">
        <v>-0.99999999999999989</v>
      </c>
      <c r="AI1292" s="17">
        <v>8.6211512320939288E-4</v>
      </c>
      <c r="AJ1292" s="17">
        <v>-0.15728518733633087</v>
      </c>
      <c r="AK1292" s="17">
        <v>-8.1005403608170268E-2</v>
      </c>
      <c r="AL1292" s="17">
        <v>0.22325110163265471</v>
      </c>
      <c r="AM1292" s="17">
        <v>0.10466351516920205</v>
      </c>
      <c r="AN1292" s="17">
        <v>1.9701905631221282E-2</v>
      </c>
      <c r="AO1292" s="17">
        <v>2.2115608611892004</v>
      </c>
      <c r="AP1292" s="17">
        <v>1.6088031489438057</v>
      </c>
      <c r="AQ1292" s="17">
        <v>40.380296256505424</v>
      </c>
      <c r="AR1292" s="17">
        <v>0.85541896241370441</v>
      </c>
      <c r="AS1292" s="17">
        <v>1.1071054749821581</v>
      </c>
      <c r="AT1292" s="17">
        <v>-0.99999999999999989</v>
      </c>
      <c r="AU1292" s="17">
        <v>-0.99999999999999989</v>
      </c>
      <c r="AV1292" s="17">
        <v>-1.2500338935544928E-2</v>
      </c>
      <c r="AW1292" s="17">
        <v>87.274397527604549</v>
      </c>
      <c r="AX1292" s="17">
        <v>71.563121096435651</v>
      </c>
      <c r="AY1292" s="17">
        <v>-5.9900572142316318E-2</v>
      </c>
      <c r="AZ1292" s="17">
        <v>-22.923353509037884</v>
      </c>
      <c r="BA1292" s="22">
        <v>1501.7869159682568</v>
      </c>
      <c r="CU1292" t="e">
        <v>#N/A</v>
      </c>
      <c r="CV1292" t="e">
        <v>#N/A</v>
      </c>
    </row>
    <row r="1293" spans="1:100" x14ac:dyDescent="0.25">
      <c r="A1293">
        <v>3417</v>
      </c>
      <c r="B1293" t="s">
        <v>1679</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1340.8924924252792</v>
      </c>
      <c r="CU1293" t="e">
        <v>#N/A</v>
      </c>
      <c r="CV1293" t="e">
        <v>#N/A</v>
      </c>
    </row>
    <row r="1294" spans="1:100" x14ac:dyDescent="0.25">
      <c r="A1294">
        <v>3418</v>
      </c>
      <c r="B1294" t="s">
        <v>1680</v>
      </c>
      <c r="C1294" s="22">
        <v>3</v>
      </c>
      <c r="D1294" s="17">
        <v>5.1456277640029207</v>
      </c>
      <c r="E1294" s="17">
        <v>-0.13614735570111597</v>
      </c>
      <c r="F1294" s="17">
        <v>0.22094727021268901</v>
      </c>
      <c r="G1294" s="17">
        <v>0.19587559922859843</v>
      </c>
      <c r="H1294" s="17">
        <v>0.26387881035774674</v>
      </c>
      <c r="I1294" s="17">
        <v>0</v>
      </c>
      <c r="J1294" s="17">
        <v>15.83272862146481</v>
      </c>
      <c r="K1294" s="17">
        <v>0.26387881035774674</v>
      </c>
      <c r="L1294" s="17">
        <v>-1.0000000000000002</v>
      </c>
      <c r="M1294" s="17">
        <v>-1.0000000000000002</v>
      </c>
      <c r="N1294" s="17">
        <v>5.2775762071549375</v>
      </c>
      <c r="O1294" s="17">
        <v>21.174231984696323</v>
      </c>
      <c r="P1294" s="17">
        <v>0.52837540689721429</v>
      </c>
      <c r="Q1294" s="17">
        <v>-1.0487349544597551</v>
      </c>
      <c r="R1294" s="17">
        <v>-0.33852134776945636</v>
      </c>
      <c r="S1294" s="17">
        <v>0.33333333333333348</v>
      </c>
      <c r="T1294" s="17">
        <v>0.33333333333333348</v>
      </c>
      <c r="U1294" s="17">
        <v>0.41949844560327826</v>
      </c>
      <c r="V1294" s="17">
        <v>7.5837312846371283E-2</v>
      </c>
      <c r="W1294" s="17">
        <v>35.924944590342783</v>
      </c>
      <c r="X1294" s="17">
        <v>2.5358055158002624</v>
      </c>
      <c r="Y1294" s="17">
        <v>-1.0000000000000002</v>
      </c>
      <c r="Z1294" s="17">
        <v>-1.0000000000000002</v>
      </c>
      <c r="AA1294" s="17">
        <v>86.826229077207387</v>
      </c>
      <c r="AB1294" s="17">
        <v>0.42739142017248677</v>
      </c>
      <c r="AC1294" s="17">
        <v>0.30445721213796562</v>
      </c>
      <c r="AD1294" s="17">
        <v>0.29294748438222956</v>
      </c>
      <c r="AE1294" s="17">
        <v>51.23980583463409</v>
      </c>
      <c r="AF1294" s="17">
        <v>1</v>
      </c>
      <c r="AG1294" s="17">
        <v>-1.0000000000000002</v>
      </c>
      <c r="AH1294" s="17">
        <v>-1.0000000000000002</v>
      </c>
      <c r="AI1294" s="17">
        <v>-4.9333843146795099E-2</v>
      </c>
      <c r="AJ1294" s="17">
        <v>7.5837312846371283E-2</v>
      </c>
      <c r="AK1294" s="17">
        <v>-9.2415924290865661E-2</v>
      </c>
      <c r="AL1294" s="17">
        <v>1.0915041268994213E-2</v>
      </c>
      <c r="AM1294" s="17">
        <v>2.6773231613369072E-2</v>
      </c>
      <c r="AN1294" s="17">
        <v>0.28429468304103633</v>
      </c>
      <c r="AO1294" s="17">
        <v>0.20725116887989714</v>
      </c>
      <c r="AP1294" s="17">
        <v>7.1619422823708767</v>
      </c>
      <c r="AQ1294" s="17">
        <v>51.757673211807571</v>
      </c>
      <c r="AR1294" s="17">
        <v>1.1620024251163155</v>
      </c>
      <c r="AS1294" s="17">
        <v>2.7996843261580087</v>
      </c>
      <c r="AT1294" s="17">
        <v>-1.0000000000000002</v>
      </c>
      <c r="AU1294" s="17">
        <v>-1.0000000000000002</v>
      </c>
      <c r="AV1294" s="17">
        <v>-0.14264574854085896</v>
      </c>
      <c r="AW1294" s="17">
        <v>115.16240334427462</v>
      </c>
      <c r="AX1294" s="17">
        <v>121.7594577659759</v>
      </c>
      <c r="AY1294" s="17">
        <v>0.18425864834234298</v>
      </c>
      <c r="AZ1294" s="17">
        <v>25.028312567501903</v>
      </c>
      <c r="BA1294" s="22">
        <v>1535.6824081440784</v>
      </c>
      <c r="CU1294" t="e">
        <v>#N/A</v>
      </c>
      <c r="CV1294" t="e">
        <v>#N/A</v>
      </c>
    </row>
    <row r="1295" spans="1:100" x14ac:dyDescent="0.25">
      <c r="A1295">
        <v>3419</v>
      </c>
      <c r="B1295" t="s">
        <v>1681</v>
      </c>
      <c r="C1295" s="22">
        <v>3</v>
      </c>
      <c r="D1295" s="17">
        <v>3.8835738632878734</v>
      </c>
      <c r="E1295" s="17">
        <v>1.5488948022814841E-2</v>
      </c>
      <c r="F1295" s="17">
        <v>0.52059168234030861</v>
      </c>
      <c r="G1295" s="17">
        <v>0.52059168234030861</v>
      </c>
      <c r="H1295" s="17">
        <v>0.57626468618401017</v>
      </c>
      <c r="I1295" s="17">
        <v>0</v>
      </c>
      <c r="J1295" s="17">
        <v>34.575881171040585</v>
      </c>
      <c r="K1295" s="17">
        <v>0.57626468618401017</v>
      </c>
      <c r="L1295" s="17">
        <v>-1.0000000000000009</v>
      </c>
      <c r="M1295" s="17">
        <v>-1.0000000000000009</v>
      </c>
      <c r="N1295" s="17">
        <v>11.525293723680198</v>
      </c>
      <c r="O1295" s="17">
        <v>38.98004671666876</v>
      </c>
      <c r="P1295" s="17">
        <v>-0.11740180937328526</v>
      </c>
      <c r="Q1295" s="17">
        <v>1.2965600714695971</v>
      </c>
      <c r="R1295" s="17">
        <v>0.429219311827859</v>
      </c>
      <c r="S1295" s="17">
        <v>0.33333333333333343</v>
      </c>
      <c r="T1295" s="17">
        <v>0.39340258007202888</v>
      </c>
      <c r="U1295" s="17">
        <v>0.78875960056481165</v>
      </c>
      <c r="V1295" s="17">
        <v>-3.2953951103661075E-2</v>
      </c>
      <c r="W1295" s="17">
        <v>36.251075067300121</v>
      </c>
      <c r="X1295" s="17">
        <v>3.149031728574867</v>
      </c>
      <c r="Y1295" s="17">
        <v>-1.0000000000000009</v>
      </c>
      <c r="Z1295" s="17">
        <v>-1.0000000000000009</v>
      </c>
      <c r="AA1295" s="17">
        <v>82.815844289141097</v>
      </c>
      <c r="AB1295" s="17">
        <v>0.45412834063486496</v>
      </c>
      <c r="AC1295" s="17">
        <v>0.32832647219744632</v>
      </c>
      <c r="AD1295" s="17">
        <v>0.14025618536795106</v>
      </c>
      <c r="AE1295" s="17">
        <v>46.135549910013118</v>
      </c>
      <c r="AF1295" s="17">
        <v>0.94117647058823528</v>
      </c>
      <c r="AG1295" s="17">
        <v>-1.0000000000000009</v>
      </c>
      <c r="AH1295" s="17">
        <v>-1.0000000000000009</v>
      </c>
      <c r="AI1295" s="17">
        <v>6.815483853663229E-2</v>
      </c>
      <c r="AJ1295" s="17">
        <v>-3.2953951103661075E-2</v>
      </c>
      <c r="AK1295" s="17">
        <v>0.10329439027361992</v>
      </c>
      <c r="AL1295" s="17">
        <v>0.73552421666877887</v>
      </c>
      <c r="AM1295" s="17">
        <v>0.13923609001799311</v>
      </c>
      <c r="AN1295" s="17">
        <v>0.3341414554480196</v>
      </c>
      <c r="AO1295" s="17">
        <v>3.9973742018179297</v>
      </c>
      <c r="AP1295" s="17">
        <v>12.031157469544382</v>
      </c>
      <c r="AQ1295" s="17">
        <v>70.826956238340671</v>
      </c>
      <c r="AR1295" s="17">
        <v>1.4825415628665131</v>
      </c>
      <c r="AS1295" s="17">
        <v>3.7252964147588745</v>
      </c>
      <c r="AT1295" s="17">
        <v>-1.0000000000000009</v>
      </c>
      <c r="AU1295" s="17">
        <v>-1.0000000000000009</v>
      </c>
      <c r="AV1295" s="17">
        <v>0.94981099416816794</v>
      </c>
      <c r="AW1295" s="17">
        <v>133.82704847535425</v>
      </c>
      <c r="AX1295" s="17">
        <v>131.89475013572076</v>
      </c>
      <c r="AY1295" s="17">
        <v>0.55236421373313416</v>
      </c>
      <c r="AZ1295" s="17">
        <v>79.92712067352889</v>
      </c>
      <c r="BA1295" s="22">
        <v>1654.5424801985437</v>
      </c>
      <c r="CU1295" t="e">
        <v>#N/A</v>
      </c>
      <c r="CV1295" t="e">
        <v>#N/A</v>
      </c>
    </row>
    <row r="1296" spans="1:100" x14ac:dyDescent="0.25">
      <c r="A1296">
        <v>3451</v>
      </c>
      <c r="B1296" t="s">
        <v>1682</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1316.1594145800968</v>
      </c>
      <c r="CU1296" t="e">
        <v>#N/A</v>
      </c>
      <c r="CV1296" t="e">
        <v>#N/A</v>
      </c>
    </row>
    <row r="1297" spans="1:100" x14ac:dyDescent="0.25">
      <c r="A1297">
        <v>3452</v>
      </c>
      <c r="B1297" t="s">
        <v>1683</v>
      </c>
      <c r="C1297" s="22">
        <v>3</v>
      </c>
      <c r="D1297" s="17">
        <v>4.477462394124152</v>
      </c>
      <c r="E1297" s="17">
        <v>1.9296957962872348E-2</v>
      </c>
      <c r="F1297" s="17">
        <v>4.2713108779142974</v>
      </c>
      <c r="G1297" s="17">
        <v>4.28064562744302</v>
      </c>
      <c r="H1297" s="17">
        <v>0.47453762734574939</v>
      </c>
      <c r="I1297" s="17">
        <v>0</v>
      </c>
      <c r="J1297" s="17">
        <v>28.472257640744978</v>
      </c>
      <c r="K1297" s="17">
        <v>0.47453762734574939</v>
      </c>
      <c r="L1297" s="17">
        <v>-1.0000000000000007</v>
      </c>
      <c r="M1297" s="17">
        <v>-1.0000000000000007</v>
      </c>
      <c r="N1297" s="17">
        <v>9.4907525469149938</v>
      </c>
      <c r="O1297" s="17">
        <v>37.230365662312138</v>
      </c>
      <c r="P1297" s="17">
        <v>5.2832806940498023E-2</v>
      </c>
      <c r="Q1297" s="17">
        <v>2.628151807032117</v>
      </c>
      <c r="R1297" s="17">
        <v>0.87977307985020525</v>
      </c>
      <c r="S1297" s="17">
        <v>0.33333333333333359</v>
      </c>
      <c r="T1297" s="17">
        <v>0.33333333333333359</v>
      </c>
      <c r="U1297" s="17">
        <v>0.32831474755083434</v>
      </c>
      <c r="V1297" s="17">
        <v>0.41819135003485247</v>
      </c>
      <c r="W1297" s="17">
        <v>37.545405476264172</v>
      </c>
      <c r="X1297" s="17">
        <v>4.0145361297333686</v>
      </c>
      <c r="Y1297" s="17">
        <v>-1.0000000000000007</v>
      </c>
      <c r="Z1297" s="17">
        <v>-1.0000000000000007</v>
      </c>
      <c r="AA1297" s="17">
        <v>88.630708141522945</v>
      </c>
      <c r="AB1297" s="17">
        <v>0.3961351016611584</v>
      </c>
      <c r="AC1297" s="17">
        <v>0.21674216983572203</v>
      </c>
      <c r="AD1297" s="17">
        <v>0.39123332021129148</v>
      </c>
      <c r="AE1297" s="17">
        <v>50.205529585408591</v>
      </c>
      <c r="AF1297" s="17">
        <v>0.9285714285714286</v>
      </c>
      <c r="AG1297" s="17">
        <v>-1.0000000000000007</v>
      </c>
      <c r="AH1297" s="17">
        <v>-1.0000000000000007</v>
      </c>
      <c r="AI1297" s="17">
        <v>6.380459244591756E-2</v>
      </c>
      <c r="AJ1297" s="17">
        <v>0.41819135003485247</v>
      </c>
      <c r="AK1297" s="17">
        <v>-0.12092814018681047</v>
      </c>
      <c r="AL1297" s="17">
        <v>0.20002574577693963</v>
      </c>
      <c r="AM1297" s="17">
        <v>-1.1563484776159828E-2</v>
      </c>
      <c r="AN1297" s="17">
        <v>3.7588431244819732E-2</v>
      </c>
      <c r="AO1297" s="17">
        <v>-0.89372782033804765</v>
      </c>
      <c r="AP1297" s="17">
        <v>1.9398395100051915</v>
      </c>
      <c r="AQ1297" s="17">
        <v>66.017663117009093</v>
      </c>
      <c r="AR1297" s="17">
        <v>1.4131727642523544</v>
      </c>
      <c r="AS1297" s="17">
        <v>4.4890737570791197</v>
      </c>
      <c r="AT1297" s="17">
        <v>-1.0000000000000007</v>
      </c>
      <c r="AU1297" s="17">
        <v>-1.0000000000000007</v>
      </c>
      <c r="AV1297" s="17">
        <v>5.1604187072932239</v>
      </c>
      <c r="AW1297" s="17">
        <v>127.80091331384043</v>
      </c>
      <c r="AX1297" s="17">
        <v>170.89614016624395</v>
      </c>
      <c r="AY1297" s="17">
        <v>0.27281264501302938</v>
      </c>
      <c r="AZ1297" s="17">
        <v>36.635595736637832</v>
      </c>
      <c r="BA1297" s="22">
        <v>1578.2130642197671</v>
      </c>
      <c r="CU1297" t="e">
        <v>#N/A</v>
      </c>
      <c r="CV1297" t="e">
        <v>#N/A</v>
      </c>
    </row>
    <row r="1298" spans="1:100" x14ac:dyDescent="0.25">
      <c r="A1298">
        <v>3453</v>
      </c>
      <c r="B1298" t="s">
        <v>1684</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1685</v>
      </c>
      <c r="C1299" s="22">
        <v>3</v>
      </c>
      <c r="D1299" s="17">
        <v>3.4778611487535387</v>
      </c>
      <c r="E1299" s="17">
        <v>-1.6193879452819582E-2</v>
      </c>
      <c r="F1299" s="17">
        <v>-1.7999214536712878</v>
      </c>
      <c r="G1299" s="17">
        <v>-1.7999214536712878</v>
      </c>
      <c r="H1299" s="17">
        <v>-4.5463660400806599E-2</v>
      </c>
      <c r="I1299" s="17">
        <v>0</v>
      </c>
      <c r="J1299" s="17">
        <v>-2.7278196240483963</v>
      </c>
      <c r="K1299" s="17">
        <v>-4.5463660400806599E-2</v>
      </c>
      <c r="L1299" s="17">
        <v>-0.99999999999999667</v>
      </c>
      <c r="M1299" s="17">
        <v>-0.99999999999999667</v>
      </c>
      <c r="N1299" s="17">
        <v>-0.90927320801613187</v>
      </c>
      <c r="O1299" s="17">
        <v>-1.0498799289661456</v>
      </c>
      <c r="P1299" s="17">
        <v>1.3958885989727803</v>
      </c>
      <c r="Q1299" s="17">
        <v>-2.5878497244572882</v>
      </c>
      <c r="R1299" s="17">
        <v>-0.79820633004398567</v>
      </c>
      <c r="S1299" s="17">
        <v>0.33333333333333237</v>
      </c>
      <c r="T1299" s="17">
        <v>0.38527176909251298</v>
      </c>
      <c r="U1299" s="17">
        <v>0.18209640107058836</v>
      </c>
      <c r="V1299" s="17">
        <v>-2.352916960076698E-2</v>
      </c>
      <c r="W1299" s="17">
        <v>36.905439771858923</v>
      </c>
      <c r="X1299" s="17">
        <v>1.3764757880441203</v>
      </c>
      <c r="Y1299" s="17">
        <v>-0.99999999999999667</v>
      </c>
      <c r="Z1299" s="17">
        <v>-0.99999999999999667</v>
      </c>
      <c r="AA1299" s="17">
        <v>51.600903168030285</v>
      </c>
      <c r="AB1299" s="17">
        <v>-0.10545024503171868</v>
      </c>
      <c r="AC1299" s="17">
        <v>0.39530797594894357</v>
      </c>
      <c r="AD1299" s="17">
        <v>2.0015663607082172E-2</v>
      </c>
      <c r="AE1299" s="17">
        <v>15.493669726215346</v>
      </c>
      <c r="AF1299" s="17">
        <v>0</v>
      </c>
      <c r="AG1299" s="17">
        <v>-0.99999999999999667</v>
      </c>
      <c r="AH1299" s="17">
        <v>-0.99999999999999667</v>
      </c>
      <c r="AI1299" s="17">
        <v>-3.6849451661896369E-2</v>
      </c>
      <c r="AJ1299" s="17">
        <v>-2.352916960076698E-2</v>
      </c>
      <c r="AK1299" s="17">
        <v>0.47893656385133737</v>
      </c>
      <c r="AL1299" s="17">
        <v>0.19524022254131415</v>
      </c>
      <c r="AM1299" s="17">
        <v>0.33798286586840359</v>
      </c>
      <c r="AN1299" s="17">
        <v>0.41332651630181549</v>
      </c>
      <c r="AO1299" s="17">
        <v>10.844254465966781</v>
      </c>
      <c r="AP1299" s="17">
        <v>11.309364020251959</v>
      </c>
      <c r="AQ1299" s="17">
        <v>34.177620147810522</v>
      </c>
      <c r="AR1299" s="17">
        <v>0.87717233389566651</v>
      </c>
      <c r="AS1299" s="17">
        <v>1.3310121276433138</v>
      </c>
      <c r="AT1299" s="17">
        <v>-0.99999999999999667</v>
      </c>
      <c r="AU1299" s="17">
        <v>-0.99999999999999667</v>
      </c>
      <c r="AV1299" s="17">
        <v>-2.5981277837152734</v>
      </c>
      <c r="AW1299" s="17">
        <v>61.860387259316113</v>
      </c>
      <c r="AX1299" s="17">
        <v>58.770481266001468</v>
      </c>
      <c r="AY1299" s="17">
        <v>0.15840903434635939</v>
      </c>
      <c r="AZ1299" s="17">
        <v>-0.3873593088606937</v>
      </c>
      <c r="BA1299" s="22">
        <v>1416.0609742533236</v>
      </c>
      <c r="CU1299" t="e">
        <v>#N/A</v>
      </c>
      <c r="CV1299" t="e">
        <v>#N/A</v>
      </c>
    </row>
    <row r="1300" spans="1:100" x14ac:dyDescent="0.25">
      <c r="A1300">
        <v>3455</v>
      </c>
      <c r="B1300" t="s">
        <v>1686</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1687</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1688</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1399.7111793531787</v>
      </c>
      <c r="CU1302" t="e">
        <v>#N/A</v>
      </c>
      <c r="CV1302" t="e">
        <v>#N/A</v>
      </c>
    </row>
    <row r="1303" spans="1:100" x14ac:dyDescent="0.25">
      <c r="A1303">
        <v>3459</v>
      </c>
      <c r="B1303" t="s">
        <v>1689</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1447.133150831778</v>
      </c>
      <c r="CU1303" t="e">
        <v>#N/A</v>
      </c>
      <c r="CV1303" t="e">
        <v>#N/A</v>
      </c>
    </row>
    <row r="1304" spans="1:100" x14ac:dyDescent="0.25">
      <c r="A1304">
        <v>3461</v>
      </c>
      <c r="B1304" t="s">
        <v>1690</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1550.0389386050269</v>
      </c>
      <c r="CU1304" t="e">
        <v>#N/A</v>
      </c>
      <c r="CV1304" t="e">
        <v>#N/A</v>
      </c>
    </row>
    <row r="1305" spans="1:100" x14ac:dyDescent="0.25">
      <c r="A1305">
        <v>3464</v>
      </c>
      <c r="B1305" t="s">
        <v>1691</v>
      </c>
      <c r="C1305" s="22">
        <v>3</v>
      </c>
      <c r="D1305" s="17">
        <v>4.5934178473580021</v>
      </c>
      <c r="E1305" s="17">
        <v>-0.17469299433641503</v>
      </c>
      <c r="F1305" s="17">
        <v>3.9639040997704753E-2</v>
      </c>
      <c r="G1305" s="17">
        <v>-1.2360488797411986E-2</v>
      </c>
      <c r="H1305" s="17">
        <v>0.27725239259781997</v>
      </c>
      <c r="I1305" s="17">
        <v>0</v>
      </c>
      <c r="J1305" s="17">
        <v>16.635143555869199</v>
      </c>
      <c r="K1305" s="17">
        <v>0.27725239259781997</v>
      </c>
      <c r="L1305" s="17">
        <v>-1.0000000000000004</v>
      </c>
      <c r="M1305" s="17">
        <v>-1.0000000000000004</v>
      </c>
      <c r="N1305" s="17">
        <v>5.5450478519563982</v>
      </c>
      <c r="O1305" s="17">
        <v>21.216200914429777</v>
      </c>
      <c r="P1305" s="17">
        <v>2.6184552557666949</v>
      </c>
      <c r="Q1305" s="17">
        <v>3.5132243923849074</v>
      </c>
      <c r="R1305" s="17">
        <v>1.4031959989899419</v>
      </c>
      <c r="S1305" s="17">
        <v>0.33333333333333365</v>
      </c>
      <c r="T1305" s="17">
        <v>0.33333333333333365</v>
      </c>
      <c r="U1305" s="17">
        <v>0.24481731928290854</v>
      </c>
      <c r="V1305" s="17">
        <v>0.23754622875637513</v>
      </c>
      <c r="W1305" s="17">
        <v>34.87111288432525</v>
      </c>
      <c r="X1305" s="17">
        <v>2.7939609237387319</v>
      </c>
      <c r="Y1305" s="17">
        <v>-1.0000000000000004</v>
      </c>
      <c r="Z1305" s="17">
        <v>-1.0000000000000004</v>
      </c>
      <c r="AA1305" s="17">
        <v>81.759220036058977</v>
      </c>
      <c r="AB1305" s="17">
        <v>0.48013227586770163</v>
      </c>
      <c r="AC1305" s="17">
        <v>0.13590242099735511</v>
      </c>
      <c r="AD1305" s="17">
        <v>0.29366352618981889</v>
      </c>
      <c r="AE1305" s="17">
        <v>45.484911152743713</v>
      </c>
      <c r="AF1305" s="17">
        <v>0.8571428571428571</v>
      </c>
      <c r="AG1305" s="17">
        <v>-1.0000000000000004</v>
      </c>
      <c r="AH1305" s="17">
        <v>-1.0000000000000004</v>
      </c>
      <c r="AI1305" s="17">
        <v>7.6026955168940674E-2</v>
      </c>
      <c r="AJ1305" s="17">
        <v>0.23754622875637513</v>
      </c>
      <c r="AK1305" s="17">
        <v>6.5772317875127488E-4</v>
      </c>
      <c r="AL1305" s="17">
        <v>9.1620556844015003E-2</v>
      </c>
      <c r="AM1305" s="17">
        <v>-1.9298105393631915E-2</v>
      </c>
      <c r="AN1305" s="17">
        <v>0.32466373692582579</v>
      </c>
      <c r="AO1305" s="17">
        <v>-0.47916401894704136</v>
      </c>
      <c r="AP1305" s="17">
        <v>8.5746962073657205</v>
      </c>
      <c r="AQ1305" s="17">
        <v>51.506256440194441</v>
      </c>
      <c r="AR1305" s="17">
        <v>1.1490302147059512</v>
      </c>
      <c r="AS1305" s="17">
        <v>3.0712133163365536</v>
      </c>
      <c r="AT1305" s="17">
        <v>-1.0000000000000004</v>
      </c>
      <c r="AU1305" s="17">
        <v>-1.0000000000000004</v>
      </c>
      <c r="AV1305" s="17">
        <v>1.3908355101925314</v>
      </c>
      <c r="AW1305" s="17">
        <v>111.55011715785443</v>
      </c>
      <c r="AX1305" s="17">
        <v>136.82527913687088</v>
      </c>
      <c r="AY1305" s="17">
        <v>0.38033424214870876</v>
      </c>
      <c r="AZ1305" s="17">
        <v>18.632859646920242</v>
      </c>
      <c r="BA1305" s="22">
        <v>1569.6749589869637</v>
      </c>
      <c r="CU1305" t="e">
        <v>#N/A</v>
      </c>
      <c r="CV1305" t="e">
        <v>#N/A</v>
      </c>
    </row>
    <row r="1306" spans="1:100" x14ac:dyDescent="0.25">
      <c r="A1306">
        <v>3465</v>
      </c>
      <c r="B1306" t="s">
        <v>1692</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1693</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1410.9591200835757</v>
      </c>
      <c r="CU1307" t="e">
        <v>#N/A</v>
      </c>
      <c r="CV1307" t="e">
        <v>#N/A</v>
      </c>
    </row>
    <row r="1308" spans="1:100" x14ac:dyDescent="0.25">
      <c r="A1308">
        <v>3467</v>
      </c>
      <c r="B1308" t="s">
        <v>1694</v>
      </c>
      <c r="C1308" s="22">
        <v>3</v>
      </c>
      <c r="D1308" s="17">
        <v>5.254254905581826</v>
      </c>
      <c r="E1308" s="17">
        <v>-0.13200077801984683</v>
      </c>
      <c r="F1308" s="17">
        <v>4.0902589015874886</v>
      </c>
      <c r="G1308" s="17">
        <v>4.0499257596016376</v>
      </c>
      <c r="H1308" s="17">
        <v>0.12102497404864535</v>
      </c>
      <c r="I1308" s="17">
        <v>0</v>
      </c>
      <c r="J1308" s="17">
        <v>7.261498442918719</v>
      </c>
      <c r="K1308" s="17">
        <v>0.12102497404864535</v>
      </c>
      <c r="L1308" s="17">
        <v>-0.99999999999999989</v>
      </c>
      <c r="M1308" s="17">
        <v>-0.99999999999999989</v>
      </c>
      <c r="N1308" s="17">
        <v>2.420499480972905</v>
      </c>
      <c r="O1308" s="17">
        <v>16.565679108102163</v>
      </c>
      <c r="P1308" s="17">
        <v>-0.63934300079494699</v>
      </c>
      <c r="Q1308" s="17">
        <v>-3.8056902060309801</v>
      </c>
      <c r="R1308" s="17">
        <v>-1.3341824787344034</v>
      </c>
      <c r="S1308" s="17">
        <v>0.33333333333333326</v>
      </c>
      <c r="T1308" s="17">
        <v>0.33333333333333326</v>
      </c>
      <c r="U1308" s="17">
        <v>0.39834279143459062</v>
      </c>
      <c r="V1308" s="17">
        <v>8.0551225636358192E-2</v>
      </c>
      <c r="W1308" s="17">
        <v>40.981428387558836</v>
      </c>
      <c r="X1308" s="17">
        <v>2.6223202121745355</v>
      </c>
      <c r="Y1308" s="17">
        <v>-0.99999999999999989</v>
      </c>
      <c r="Z1308" s="17">
        <v>-0.99999999999999989</v>
      </c>
      <c r="AA1308" s="17">
        <v>76.30340275001015</v>
      </c>
      <c r="AB1308" s="17">
        <v>0.1603436564170734</v>
      </c>
      <c r="AC1308" s="17">
        <v>0.31438764347372561</v>
      </c>
      <c r="AD1308" s="17">
        <v>0.25839183693291634</v>
      </c>
      <c r="AE1308" s="17">
        <v>36.656156841185755</v>
      </c>
      <c r="AF1308" s="17">
        <v>0.91666666666666663</v>
      </c>
      <c r="AG1308" s="17">
        <v>-0.99999999999999989</v>
      </c>
      <c r="AH1308" s="17">
        <v>-0.99999999999999989</v>
      </c>
      <c r="AI1308" s="17">
        <v>-4.0456634230891214E-2</v>
      </c>
      <c r="AJ1308" s="17">
        <v>8.0551225636358192E-2</v>
      </c>
      <c r="AK1308" s="17">
        <v>0.10989553003743791</v>
      </c>
      <c r="AL1308" s="17">
        <v>0.11710996537693524</v>
      </c>
      <c r="AM1308" s="17">
        <v>3.3751966802701927E-2</v>
      </c>
      <c r="AN1308" s="17">
        <v>0.40296523104703075</v>
      </c>
      <c r="AO1308" s="17">
        <v>1.3932768202547379</v>
      </c>
      <c r="AP1308" s="17">
        <v>10.659680603060449</v>
      </c>
      <c r="AQ1308" s="17">
        <v>48.242926830477558</v>
      </c>
      <c r="AR1308" s="17">
        <v>1.1455606837376151</v>
      </c>
      <c r="AS1308" s="17">
        <v>2.7433451862231792</v>
      </c>
      <c r="AT1308" s="17">
        <v>-0.99999999999999989</v>
      </c>
      <c r="AU1308" s="17">
        <v>-0.99999999999999989</v>
      </c>
      <c r="AV1308" s="17">
        <v>2.7157432808672319</v>
      </c>
      <c r="AW1308" s="17">
        <v>103.52876246117287</v>
      </c>
      <c r="AX1308" s="17">
        <v>110.77475234019087</v>
      </c>
      <c r="AY1308" s="17">
        <v>0.17488022953903215</v>
      </c>
      <c r="AZ1308" s="17">
        <v>13.907241496626808</v>
      </c>
      <c r="BA1308" s="22">
        <v>1475.8444779796812</v>
      </c>
      <c r="CU1308" t="e">
        <v>#N/A</v>
      </c>
      <c r="CV1308" t="e">
        <v>#N/A</v>
      </c>
    </row>
    <row r="1309" spans="1:100" x14ac:dyDescent="0.25">
      <c r="A1309">
        <v>3468</v>
      </c>
      <c r="B1309" t="s">
        <v>1695</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1696</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c r="CU1310" t="e">
        <v>#N/A</v>
      </c>
      <c r="CV1310" t="e">
        <v>#N/A</v>
      </c>
    </row>
    <row r="1311" spans="1:100" x14ac:dyDescent="0.25">
      <c r="A1311">
        <v>3472</v>
      </c>
      <c r="B1311" t="s">
        <v>1697</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1479.173542745651</v>
      </c>
      <c r="CU1311" t="e">
        <v>#N/A</v>
      </c>
      <c r="CV1311" t="e">
        <v>#N/A</v>
      </c>
    </row>
    <row r="1312" spans="1:100" x14ac:dyDescent="0.25">
      <c r="A1312">
        <v>3473</v>
      </c>
      <c r="B1312" t="s">
        <v>1698</v>
      </c>
      <c r="C1312" s="22">
        <v>3</v>
      </c>
      <c r="D1312" s="17">
        <v>5.2212529734676236</v>
      </c>
      <c r="E1312" s="17">
        <v>0.20146220882878738</v>
      </c>
      <c r="F1312" s="17">
        <v>1.4362115831428695</v>
      </c>
      <c r="G1312" s="17">
        <v>1.4362115831428695</v>
      </c>
      <c r="H1312" s="17">
        <v>0.43342602687618725</v>
      </c>
      <c r="I1312" s="17">
        <v>-8.6527015081080093E-3</v>
      </c>
      <c r="J1312" s="17">
        <v>25.486399522084753</v>
      </c>
      <c r="K1312" s="17">
        <v>0.42477332536807932</v>
      </c>
      <c r="L1312" s="17">
        <v>-0.99999999999999856</v>
      </c>
      <c r="M1312" s="17">
        <v>-0.99999999999999856</v>
      </c>
      <c r="N1312" s="17">
        <v>8.4954665073615878</v>
      </c>
      <c r="O1312" s="17">
        <v>32.143864078695252</v>
      </c>
      <c r="P1312" s="17">
        <v>8.1059588454592433</v>
      </c>
      <c r="Q1312" s="17">
        <v>0.86869880451077597</v>
      </c>
      <c r="R1312" s="17">
        <v>1.2150731921694833</v>
      </c>
      <c r="S1312" s="17">
        <v>0.32336270562420966</v>
      </c>
      <c r="T1312" s="17">
        <v>0.32336270562420966</v>
      </c>
      <c r="U1312" s="17">
        <v>0.2208837757821786</v>
      </c>
      <c r="V1312" s="17">
        <v>0.32861374835842377</v>
      </c>
      <c r="W1312" s="17">
        <v>30.857984400837687</v>
      </c>
      <c r="X1312" s="17">
        <v>3.0671990514504737</v>
      </c>
      <c r="Y1312" s="17">
        <v>-0.99999999999999856</v>
      </c>
      <c r="Z1312" s="17">
        <v>-0.99999999999999856</v>
      </c>
      <c r="AA1312" s="17">
        <v>82.280738479356756</v>
      </c>
      <c r="AB1312" s="17">
        <v>0.28479947986437248</v>
      </c>
      <c r="AC1312" s="17">
        <v>0.48349754671354084</v>
      </c>
      <c r="AD1312" s="17">
        <v>0.23585659114907817</v>
      </c>
      <c r="AE1312" s="17">
        <v>50.207680886349578</v>
      </c>
      <c r="AF1312" s="17">
        <v>0.76923076923076927</v>
      </c>
      <c r="AG1312" s="17">
        <v>-0.99999999999999856</v>
      </c>
      <c r="AH1312" s="17">
        <v>-0.99999999999999856</v>
      </c>
      <c r="AI1312" s="17">
        <v>1.7265003210035816E-2</v>
      </c>
      <c r="AJ1312" s="17">
        <v>0.32861374835842377</v>
      </c>
      <c r="AK1312" s="17">
        <v>-0.13812710611230022</v>
      </c>
      <c r="AL1312" s="17">
        <v>0.43418605917494679</v>
      </c>
      <c r="AM1312" s="17">
        <v>-0.23753873574206152</v>
      </c>
      <c r="AN1312" s="17">
        <v>0.20173632632198296</v>
      </c>
      <c r="AO1312" s="17">
        <v>-6.6291039241130374</v>
      </c>
      <c r="AP1312" s="17">
        <v>7.2143384539243121</v>
      </c>
      <c r="AQ1312" s="17">
        <v>56.344383922922425</v>
      </c>
      <c r="AR1312" s="17">
        <v>1.1962229353890215</v>
      </c>
      <c r="AS1312" s="17">
        <v>3.491972376818552</v>
      </c>
      <c r="AT1312" s="17">
        <v>-0.99999999999999856</v>
      </c>
      <c r="AU1312" s="17">
        <v>-0.99999999999999856</v>
      </c>
      <c r="AV1312" s="17">
        <v>2.6512847753123543</v>
      </c>
      <c r="AW1312" s="17">
        <v>121.63894101197633</v>
      </c>
      <c r="AX1312" s="17">
        <v>154.84561591201933</v>
      </c>
      <c r="AY1312" s="17">
        <v>0.31799579458417171</v>
      </c>
      <c r="AZ1312" s="17">
        <v>36.377611050327175</v>
      </c>
      <c r="BA1312" s="22">
        <v>1580.0593345307232</v>
      </c>
      <c r="CU1312" t="e">
        <v>#N/A</v>
      </c>
      <c r="CV1312" t="e">
        <v>#N/A</v>
      </c>
    </row>
    <row r="1313" spans="1:100" x14ac:dyDescent="0.25">
      <c r="A1313">
        <v>3476</v>
      </c>
      <c r="B1313" t="s">
        <v>1699</v>
      </c>
      <c r="C1313" s="22">
        <v>3</v>
      </c>
      <c r="D1313" s="17">
        <v>3.7642068730752207</v>
      </c>
      <c r="E1313" s="17">
        <v>-9.6025472369760546E-3</v>
      </c>
      <c r="F1313" s="17">
        <v>-5.5351906036844693E-3</v>
      </c>
      <c r="G1313" s="17">
        <v>-5.5351906036844693E-3</v>
      </c>
      <c r="H1313" s="17">
        <v>3.642399891544032E-2</v>
      </c>
      <c r="I1313" s="17">
        <v>0.10542040067854548</v>
      </c>
      <c r="J1313" s="17">
        <v>8.5106639756391456</v>
      </c>
      <c r="K1313" s="17">
        <v>0.1418443995939859</v>
      </c>
      <c r="L1313" s="17">
        <v>-1.0000000000000022</v>
      </c>
      <c r="M1313" s="17">
        <v>-1.0000000000000022</v>
      </c>
      <c r="N1313" s="17">
        <v>2.8368879918797152</v>
      </c>
      <c r="O1313" s="17">
        <v>12.269335658110698</v>
      </c>
      <c r="P1313" s="17">
        <v>-1.6681452746058261</v>
      </c>
      <c r="Q1313" s="17">
        <v>7.7544107218744314</v>
      </c>
      <c r="R1313" s="17">
        <v>2.4401626660066875</v>
      </c>
      <c r="S1313" s="17">
        <v>0.33333333333333398</v>
      </c>
      <c r="T1313" s="17">
        <v>0.33333333333333398</v>
      </c>
      <c r="U1313" s="17">
        <v>0.30048596458498766</v>
      </c>
      <c r="V1313" s="17">
        <v>0.13486557386835069</v>
      </c>
      <c r="W1313" s="17">
        <v>38.406952221040832</v>
      </c>
      <c r="X1313" s="17">
        <v>2.535959568622737</v>
      </c>
      <c r="Y1313" s="17">
        <v>-1.0000000000000022</v>
      </c>
      <c r="Z1313" s="17">
        <v>-1.0000000000000022</v>
      </c>
      <c r="AA1313" s="17">
        <v>83.692307307361148</v>
      </c>
      <c r="AB1313" s="17">
        <v>0.24096337712171426</v>
      </c>
      <c r="AC1313" s="17">
        <v>0.3755848158491184</v>
      </c>
      <c r="AD1313" s="17">
        <v>0.24035565543543919</v>
      </c>
      <c r="AE1313" s="17">
        <v>42.845192420313609</v>
      </c>
      <c r="AF1313" s="17">
        <v>0.66666666666666663</v>
      </c>
      <c r="AG1313" s="17">
        <v>-1.0000000000000022</v>
      </c>
      <c r="AH1313" s="17">
        <v>-1.0000000000000022</v>
      </c>
      <c r="AI1313" s="17">
        <v>0.10204692896646467</v>
      </c>
      <c r="AJ1313" s="17">
        <v>0.13486557386835069</v>
      </c>
      <c r="AK1313" s="17">
        <v>0.27721017091108513</v>
      </c>
      <c r="AL1313" s="17">
        <v>6.8011188557976152E-2</v>
      </c>
      <c r="AM1313" s="17">
        <v>-0.10947351220498294</v>
      </c>
      <c r="AN1313" s="17">
        <v>0.3351886271687563</v>
      </c>
      <c r="AO1313" s="17">
        <v>-1.3507869505691494</v>
      </c>
      <c r="AP1313" s="17">
        <v>8.7197716220087873</v>
      </c>
      <c r="AQ1313" s="17">
        <v>46.917616196679973</v>
      </c>
      <c r="AR1313" s="17">
        <v>1.1020182051200067</v>
      </c>
      <c r="AS1313" s="17">
        <v>2.6778039682167254</v>
      </c>
      <c r="AT1313" s="17">
        <v>-1.0000000000000022</v>
      </c>
      <c r="AU1313" s="17">
        <v>-1.0000000000000022</v>
      </c>
      <c r="AV1313" s="17">
        <v>2.4346274754030017</v>
      </c>
      <c r="AW1313" s="17">
        <v>104.68141458748055</v>
      </c>
      <c r="AX1313" s="17">
        <v>120.20891055364497</v>
      </c>
      <c r="AY1313" s="17">
        <v>0.29484475255366149</v>
      </c>
      <c r="AZ1313" s="17">
        <v>43.12535118157836</v>
      </c>
      <c r="BA1313" s="22">
        <v>1570.7684309365757</v>
      </c>
      <c r="CU1313" t="e">
        <v>#N/A</v>
      </c>
      <c r="CV1313" t="e">
        <v>#N/A</v>
      </c>
    </row>
    <row r="1314" spans="1:100" x14ac:dyDescent="0.25">
      <c r="A1314">
        <v>3478</v>
      </c>
      <c r="B1314" t="s">
        <v>1700</v>
      </c>
      <c r="C1314" s="22">
        <v>3</v>
      </c>
      <c r="D1314" s="17">
        <v>4.7489710118323742</v>
      </c>
      <c r="E1314" s="17">
        <v>-2.5556914747577517E-2</v>
      </c>
      <c r="F1314" s="17">
        <v>6.6350246582479766</v>
      </c>
      <c r="G1314" s="17">
        <v>6.6228817512661946</v>
      </c>
      <c r="H1314" s="17">
        <v>0.18697752656708422</v>
      </c>
      <c r="I1314" s="17">
        <v>0</v>
      </c>
      <c r="J1314" s="17">
        <v>11.218651594025056</v>
      </c>
      <c r="K1314" s="17">
        <v>0.18697752656708422</v>
      </c>
      <c r="L1314" s="17">
        <v>-0.99999999999999967</v>
      </c>
      <c r="M1314" s="17">
        <v>-0.99999999999999967</v>
      </c>
      <c r="N1314" s="17">
        <v>3.7395505313416844</v>
      </c>
      <c r="O1314" s="17">
        <v>22.590504357123621</v>
      </c>
      <c r="P1314" s="17">
        <v>-2.1753494887607507</v>
      </c>
      <c r="Q1314" s="17">
        <v>88.296812409341399</v>
      </c>
      <c r="R1314" s="17">
        <v>28.995967988213401</v>
      </c>
      <c r="S1314" s="17">
        <v>0.33333333333333315</v>
      </c>
      <c r="T1314" s="17">
        <v>0.32241858047411764</v>
      </c>
      <c r="U1314" s="17">
        <v>0.10701791257350739</v>
      </c>
      <c r="V1314" s="17">
        <v>-8.0352698664106117E-2</v>
      </c>
      <c r="W1314" s="17">
        <v>19.81758404599071</v>
      </c>
      <c r="X1314" s="17">
        <v>0.4038150926905445</v>
      </c>
      <c r="Y1314" s="17">
        <v>-0.99999999999999967</v>
      </c>
      <c r="Z1314" s="17">
        <v>-0.99999999999999967</v>
      </c>
      <c r="AA1314" s="17">
        <v>80.673874856514288</v>
      </c>
      <c r="AB1314" s="17">
        <v>8.4558621898956632E-2</v>
      </c>
      <c r="AC1314" s="17">
        <v>0.36008437109169</v>
      </c>
      <c r="AD1314" s="17">
        <v>0.19256346345555617</v>
      </c>
      <c r="AE1314" s="17">
        <v>31.86032282231017</v>
      </c>
      <c r="AF1314" s="17">
        <v>0.75</v>
      </c>
      <c r="AG1314" s="17">
        <v>-0.99999999999999967</v>
      </c>
      <c r="AH1314" s="17">
        <v>-0.99999999999999967</v>
      </c>
      <c r="AI1314" s="17">
        <v>0.40379242869340071</v>
      </c>
      <c r="AJ1314" s="17">
        <v>-8.0352698664106117E-2</v>
      </c>
      <c r="AK1314" s="17">
        <v>-0.19559969342334491</v>
      </c>
      <c r="AL1314" s="17">
        <v>0.10228360547950897</v>
      </c>
      <c r="AM1314" s="17">
        <v>9.1876271302853196E-2</v>
      </c>
      <c r="AN1314" s="17">
        <v>-1.3326161905049079E-2</v>
      </c>
      <c r="AO1314" s="17">
        <v>1.3189083154546064</v>
      </c>
      <c r="AP1314" s="17">
        <v>0.1782639797713173</v>
      </c>
      <c r="AQ1314" s="17">
        <v>31.036235640015786</v>
      </c>
      <c r="AR1314" s="17">
        <v>0.68241712771685281</v>
      </c>
      <c r="AS1314" s="17">
        <v>0.59079261925762849</v>
      </c>
      <c r="AT1314" s="17">
        <v>-0.99999999999999967</v>
      </c>
      <c r="AU1314" s="17">
        <v>-0.99999999999999967</v>
      </c>
      <c r="AV1314" s="17">
        <v>35.6188497394796</v>
      </c>
      <c r="AW1314" s="17">
        <v>103.44264319340922</v>
      </c>
      <c r="AX1314" s="17">
        <v>103.48322190086662</v>
      </c>
      <c r="AY1314" s="17">
        <v>0.26555211433480042</v>
      </c>
      <c r="AZ1314" s="17">
        <v>4.4906220837362536</v>
      </c>
      <c r="BA1314" s="22">
        <v>1546.8722488667586</v>
      </c>
      <c r="CU1314" t="e">
        <v>#N/A</v>
      </c>
      <c r="CV1314" t="e">
        <v>#N/A</v>
      </c>
    </row>
    <row r="1315" spans="1:100" x14ac:dyDescent="0.25">
      <c r="A1315">
        <v>3480</v>
      </c>
      <c r="B1315" t="s">
        <v>1701</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1379.8922777471739</v>
      </c>
      <c r="CU1315" t="e">
        <v>#N/A</v>
      </c>
      <c r="CV1315" t="e">
        <v>#N/A</v>
      </c>
    </row>
    <row r="1316" spans="1:100" x14ac:dyDescent="0.25">
      <c r="A1316">
        <v>3481</v>
      </c>
      <c r="B1316" t="s">
        <v>1702</v>
      </c>
      <c r="C1316" s="22">
        <v>3</v>
      </c>
      <c r="D1316" s="17">
        <v>5.914201631595887</v>
      </c>
      <c r="E1316" s="17">
        <v>-3.537898060492644E-2</v>
      </c>
      <c r="F1316" s="17">
        <v>0.18497466758184017</v>
      </c>
      <c r="G1316" s="17">
        <v>0.18017520054179786</v>
      </c>
      <c r="H1316" s="17">
        <v>0.21755358529373103</v>
      </c>
      <c r="I1316" s="17">
        <v>0</v>
      </c>
      <c r="J1316" s="17">
        <v>13.053215117623861</v>
      </c>
      <c r="K1316" s="17">
        <v>0.21755358529373103</v>
      </c>
      <c r="L1316" s="17">
        <v>-0.99999999999999856</v>
      </c>
      <c r="M1316" s="17">
        <v>-0.99999999999999856</v>
      </c>
      <c r="N1316" s="17">
        <v>4.351071705874622</v>
      </c>
      <c r="O1316" s="17">
        <v>19.147591949761555</v>
      </c>
      <c r="P1316" s="17">
        <v>0.73289645320269037</v>
      </c>
      <c r="Q1316" s="17">
        <v>-0.21419037581548941</v>
      </c>
      <c r="R1316" s="17">
        <v>4.8670781383746177E-3</v>
      </c>
      <c r="S1316" s="17">
        <v>0.33333333333333304</v>
      </c>
      <c r="T1316" s="17">
        <v>0.39482479813303339</v>
      </c>
      <c r="U1316" s="17">
        <v>0.23131058916722297</v>
      </c>
      <c r="V1316" s="17">
        <v>0</v>
      </c>
      <c r="W1316" s="17">
        <v>29.676605413594324</v>
      </c>
      <c r="X1316" s="17">
        <v>1.4851206242309907</v>
      </c>
      <c r="Y1316" s="17">
        <v>-0.99999999999999856</v>
      </c>
      <c r="Z1316" s="17">
        <v>-0.99999999999999856</v>
      </c>
      <c r="AA1316" s="17">
        <v>66.061371816765174</v>
      </c>
      <c r="AB1316" s="17">
        <v>0.26126237955698856</v>
      </c>
      <c r="AC1316" s="17">
        <v>0.46854377430917327</v>
      </c>
      <c r="AD1316" s="17">
        <v>-2.2081673655121245E-3</v>
      </c>
      <c r="AE1316" s="17">
        <v>36.379899325032497</v>
      </c>
      <c r="AF1316" s="17">
        <v>0.69230769230769229</v>
      </c>
      <c r="AG1316" s="17">
        <v>-0.99999999999999856</v>
      </c>
      <c r="AH1316" s="17">
        <v>-0.99999999999999856</v>
      </c>
      <c r="AI1316" s="17">
        <v>0</v>
      </c>
      <c r="AJ1316" s="17">
        <v>0</v>
      </c>
      <c r="AK1316" s="17">
        <v>-0.3446485863363381</v>
      </c>
      <c r="AL1316" s="17">
        <v>-0.17180938265524065</v>
      </c>
      <c r="AM1316" s="17">
        <v>0.11180764543524811</v>
      </c>
      <c r="AN1316" s="17">
        <v>0.18648105538267523</v>
      </c>
      <c r="AO1316" s="17">
        <v>1.0719482041995105</v>
      </c>
      <c r="AP1316" s="17">
        <v>3.8029794712906746</v>
      </c>
      <c r="AQ1316" s="17">
        <v>42.729820531218188</v>
      </c>
      <c r="AR1316" s="17">
        <v>0.95946872063358912</v>
      </c>
      <c r="AS1316" s="17">
        <v>1.7026742095247214</v>
      </c>
      <c r="AT1316" s="17">
        <v>-0.99999999999999856</v>
      </c>
      <c r="AU1316" s="17">
        <v>-0.99999999999999856</v>
      </c>
      <c r="AV1316" s="17">
        <v>0.18504227868017248</v>
      </c>
      <c r="AW1316" s="17">
        <v>89.011943237817448</v>
      </c>
      <c r="AX1316" s="17">
        <v>89.011943237817448</v>
      </c>
      <c r="AY1316" s="17">
        <v>0.19065754438813257</v>
      </c>
      <c r="AZ1316" s="17">
        <v>33.995527422843111</v>
      </c>
      <c r="BA1316" s="22">
        <v>1540.4838601061695</v>
      </c>
      <c r="CU1316" t="e">
        <v>#N/A</v>
      </c>
      <c r="CV1316" t="e">
        <v>#N/A</v>
      </c>
    </row>
    <row r="1317" spans="1:100" x14ac:dyDescent="0.25">
      <c r="A1317">
        <v>3482</v>
      </c>
      <c r="B1317" t="s">
        <v>1703</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1704</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1493.6326715585867</v>
      </c>
      <c r="CU1318" t="e">
        <v>#N/A</v>
      </c>
      <c r="CV1318" t="e">
        <v>#N/A</v>
      </c>
    </row>
    <row r="1319" spans="1:100" x14ac:dyDescent="0.25">
      <c r="A1319">
        <v>3485</v>
      </c>
      <c r="B1319" t="s">
        <v>1705</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1706</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1707</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1408.3313972948545</v>
      </c>
      <c r="CU1321" t="e">
        <v>#N/A</v>
      </c>
      <c r="CV1321" t="e">
        <v>#N/A</v>
      </c>
    </row>
    <row r="1322" spans="1:100" x14ac:dyDescent="0.25">
      <c r="A1322">
        <v>3489</v>
      </c>
      <c r="B1322" t="s">
        <v>1708</v>
      </c>
      <c r="C1322" s="22">
        <v>3</v>
      </c>
      <c r="D1322" s="17">
        <v>5.4166326026599814</v>
      </c>
      <c r="E1322" s="17">
        <v>-4.0547619012579056E-2</v>
      </c>
      <c r="F1322" s="17">
        <v>0.82139121367366563</v>
      </c>
      <c r="G1322" s="17">
        <v>0.82139121367366563</v>
      </c>
      <c r="H1322" s="17">
        <v>0.52202057240053945</v>
      </c>
      <c r="I1322" s="17">
        <v>1.3827604420283279E-2</v>
      </c>
      <c r="J1322" s="17">
        <v>32.150890609249366</v>
      </c>
      <c r="K1322" s="17">
        <v>0.53584817682082275</v>
      </c>
      <c r="L1322" s="17">
        <v>-1.0000000000000009</v>
      </c>
      <c r="M1322" s="17">
        <v>-1.0000000000000009</v>
      </c>
      <c r="N1322" s="17">
        <v>10.716963536416459</v>
      </c>
      <c r="O1322" s="17">
        <v>38.388914425583003</v>
      </c>
      <c r="P1322" s="17">
        <v>-1.6563826949352556</v>
      </c>
      <c r="Q1322" s="17">
        <v>0.20852915405245021</v>
      </c>
      <c r="R1322" s="17">
        <v>-8.0017939588256884E-2</v>
      </c>
      <c r="S1322" s="17">
        <v>0.33721650337544451</v>
      </c>
      <c r="T1322" s="17">
        <v>0.33721650337544451</v>
      </c>
      <c r="U1322" s="17">
        <v>0.46664104481458313</v>
      </c>
      <c r="V1322" s="17">
        <v>0.13981085707545382</v>
      </c>
      <c r="W1322" s="17">
        <v>29.801469272804116</v>
      </c>
      <c r="X1322" s="17">
        <v>2.8478973216832313</v>
      </c>
      <c r="Y1322" s="17">
        <v>-1.0000000000000009</v>
      </c>
      <c r="Z1322" s="17">
        <v>-1.0000000000000009</v>
      </c>
      <c r="AA1322" s="17">
        <v>80.750195650551476</v>
      </c>
      <c r="AB1322" s="17">
        <v>0.20139227318522077</v>
      </c>
      <c r="AC1322" s="17">
        <v>0.23900021441279468</v>
      </c>
      <c r="AD1322" s="17">
        <v>0.58018239874869537</v>
      </c>
      <c r="AE1322" s="17">
        <v>51.028744317335537</v>
      </c>
      <c r="AF1322" s="17">
        <v>0.8125</v>
      </c>
      <c r="AG1322" s="17">
        <v>-1.0000000000000009</v>
      </c>
      <c r="AH1322" s="17">
        <v>-1.0000000000000009</v>
      </c>
      <c r="AI1322" s="17">
        <v>-1.6988941738483154E-2</v>
      </c>
      <c r="AJ1322" s="17">
        <v>0.13981085707545382</v>
      </c>
      <c r="AK1322" s="17">
        <v>1.2790583888969656E-2</v>
      </c>
      <c r="AL1322" s="17">
        <v>8.5160787486098052E-2</v>
      </c>
      <c r="AM1322" s="17">
        <v>0.70141971294074268</v>
      </c>
      <c r="AN1322" s="17">
        <v>-4.1556302330984798E-2</v>
      </c>
      <c r="AO1322" s="17">
        <v>17.599445742963415</v>
      </c>
      <c r="AP1322" s="17">
        <v>-0.61310362084412984</v>
      </c>
      <c r="AQ1322" s="17">
        <v>61.952359882053493</v>
      </c>
      <c r="AR1322" s="17">
        <v>1.2808849086409257</v>
      </c>
      <c r="AS1322" s="17">
        <v>3.3837454985040525</v>
      </c>
      <c r="AT1322" s="17">
        <v>-1.0000000000000009</v>
      </c>
      <c r="AU1322" s="17">
        <v>-1.0000000000000009</v>
      </c>
      <c r="AV1322" s="17">
        <v>0.7413732740854081</v>
      </c>
      <c r="AW1322" s="17">
        <v>118.52600645529031</v>
      </c>
      <c r="AX1322" s="17">
        <v>132.167313328066</v>
      </c>
      <c r="AY1322" s="17">
        <v>0.22393383922952145</v>
      </c>
      <c r="AZ1322" s="17">
        <v>0.83288889129516408</v>
      </c>
      <c r="BA1322" s="22">
        <v>1536.8838327082422</v>
      </c>
      <c r="CU1322" t="e">
        <v>#N/A</v>
      </c>
      <c r="CV1322" t="e">
        <v>#N/A</v>
      </c>
    </row>
    <row r="1323" spans="1:100" x14ac:dyDescent="0.25">
      <c r="A1323">
        <v>3490</v>
      </c>
      <c r="B1323" t="s">
        <v>1709</v>
      </c>
      <c r="C1323" s="22">
        <v>3</v>
      </c>
      <c r="D1323" s="17">
        <v>5.232368277914663</v>
      </c>
      <c r="E1323" s="17">
        <v>-0.33826924722749857</v>
      </c>
      <c r="F1323" s="17">
        <v>-1.3374412977407091</v>
      </c>
      <c r="G1323" s="17">
        <v>-1.4376468380990923</v>
      </c>
      <c r="H1323" s="17">
        <v>0.25284432827970554</v>
      </c>
      <c r="I1323" s="17">
        <v>1.3662231606078452E-2</v>
      </c>
      <c r="J1323" s="17">
        <v>15.990393593147035</v>
      </c>
      <c r="K1323" s="17">
        <v>0.26650655988578398</v>
      </c>
      <c r="L1323" s="17">
        <v>-0.99999999999999856</v>
      </c>
      <c r="M1323" s="17">
        <v>-0.99999999999999856</v>
      </c>
      <c r="N1323" s="17">
        <v>5.3301311977156756</v>
      </c>
      <c r="O1323" s="17">
        <v>19.785115032962608</v>
      </c>
      <c r="P1323" s="17">
        <v>9.9132127116327746E-3</v>
      </c>
      <c r="Q1323" s="17">
        <v>-3.7960713365289793</v>
      </c>
      <c r="R1323" s="17">
        <v>-1.2698583680577524</v>
      </c>
      <c r="S1323" s="17">
        <v>0.33333333333333315</v>
      </c>
      <c r="T1323" s="17">
        <v>0.35135666000727939</v>
      </c>
      <c r="U1323" s="17">
        <v>0.19514475255242109</v>
      </c>
      <c r="V1323" s="17">
        <v>-0.13889306792669634</v>
      </c>
      <c r="W1323" s="17">
        <v>18.977404723222101</v>
      </c>
      <c r="X1323" s="17">
        <v>0.36540403610433503</v>
      </c>
      <c r="Y1323" s="17">
        <v>-0.99999999999999856</v>
      </c>
      <c r="Z1323" s="17">
        <v>-0.99999999999999856</v>
      </c>
      <c r="AA1323" s="17">
        <v>70.136271312985329</v>
      </c>
      <c r="AB1323" s="17">
        <v>0.40394866371641452</v>
      </c>
      <c r="AC1323" s="17">
        <v>0.43037091550558637</v>
      </c>
      <c r="AD1323" s="17">
        <v>0.21425491993441903</v>
      </c>
      <c r="AE1323" s="17">
        <v>52.42872495782099</v>
      </c>
      <c r="AF1323" s="17">
        <v>0.9</v>
      </c>
      <c r="AG1323" s="17">
        <v>-0.99999999999999856</v>
      </c>
      <c r="AH1323" s="17">
        <v>-0.99999999999999856</v>
      </c>
      <c r="AI1323" s="17">
        <v>-9.1052048080000531E-2</v>
      </c>
      <c r="AJ1323" s="17">
        <v>-0.13889306792669634</v>
      </c>
      <c r="AK1323" s="17">
        <v>0.60095318310580792</v>
      </c>
      <c r="AL1323" s="17">
        <v>0.15674780946056868</v>
      </c>
      <c r="AM1323" s="17">
        <v>0.290273495852579</v>
      </c>
      <c r="AN1323" s="17">
        <v>0.44782987109174921</v>
      </c>
      <c r="AO1323" s="17">
        <v>10.261603311843515</v>
      </c>
      <c r="AP1323" s="17">
        <v>11.979485824596573</v>
      </c>
      <c r="AQ1323" s="17">
        <v>34.967798316369141</v>
      </c>
      <c r="AR1323" s="17">
        <v>0.7409416779663367</v>
      </c>
      <c r="AS1323" s="17">
        <v>0.63191059599011901</v>
      </c>
      <c r="AT1323" s="17">
        <v>-0.99999999999999856</v>
      </c>
      <c r="AU1323" s="17">
        <v>-0.99999999999999856</v>
      </c>
      <c r="AV1323" s="17">
        <v>-2.7075052061568474</v>
      </c>
      <c r="AW1323" s="17">
        <v>101.90087217054449</v>
      </c>
      <c r="AX1323" s="17">
        <v>86.19052441627484</v>
      </c>
      <c r="AY1323" s="17">
        <v>2.1863354611720461E-4</v>
      </c>
      <c r="AZ1323" s="17">
        <v>-12.760188909787464</v>
      </c>
      <c r="BA1323" s="22">
        <v>1530.0547647183087</v>
      </c>
      <c r="CU1323" t="e">
        <v>#N/A</v>
      </c>
      <c r="CV1323" t="e">
        <v>#N/A</v>
      </c>
    </row>
    <row r="1324" spans="1:100" x14ac:dyDescent="0.25">
      <c r="A1324">
        <v>3491</v>
      </c>
      <c r="B1324" t="s">
        <v>1710</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1711</v>
      </c>
      <c r="C1325" s="22">
        <v>3</v>
      </c>
      <c r="D1325" s="17">
        <v>4.7761132974292488</v>
      </c>
      <c r="E1325" s="17">
        <v>1.7989219336161481E-2</v>
      </c>
      <c r="F1325" s="17">
        <v>-0.12528286041108483</v>
      </c>
      <c r="G1325" s="17">
        <v>-0.11373729004401867</v>
      </c>
      <c r="H1325" s="17">
        <v>0.44496930090040393</v>
      </c>
      <c r="I1325" s="17">
        <v>0</v>
      </c>
      <c r="J1325" s="17">
        <v>26.698158054024248</v>
      </c>
      <c r="K1325" s="17">
        <v>0.44496930090040393</v>
      </c>
      <c r="L1325" s="17">
        <v>-1</v>
      </c>
      <c r="M1325" s="17">
        <v>-1</v>
      </c>
      <c r="N1325" s="17">
        <v>8.8993860180080802</v>
      </c>
      <c r="O1325" s="17">
        <v>31.360534061409467</v>
      </c>
      <c r="P1325" s="17">
        <v>0.65338128695499254</v>
      </c>
      <c r="Q1325" s="17">
        <v>-1.5350766544867098</v>
      </c>
      <c r="R1325" s="17">
        <v>-0.46888565056806897</v>
      </c>
      <c r="S1325" s="17">
        <v>0.3333333333333332</v>
      </c>
      <c r="T1325" s="17">
        <v>0.41940847303979767</v>
      </c>
      <c r="U1325" s="17">
        <v>0.196221644069383</v>
      </c>
      <c r="V1325" s="17">
        <v>-9.4347586139146341E-3</v>
      </c>
      <c r="W1325" s="17">
        <v>19.782375637127814</v>
      </c>
      <c r="X1325" s="17">
        <v>1.1221256697732354</v>
      </c>
      <c r="Y1325" s="17">
        <v>-1</v>
      </c>
      <c r="Z1325" s="17">
        <v>-1</v>
      </c>
      <c r="AA1325" s="17">
        <v>53.270322260741999</v>
      </c>
      <c r="AB1325" s="17">
        <v>0.24019039155134358</v>
      </c>
      <c r="AC1325" s="17">
        <v>-8.7882074690413411E-2</v>
      </c>
      <c r="AD1325" s="17">
        <v>0.52682832862271445</v>
      </c>
      <c r="AE1325" s="17">
        <v>33.956832274182254</v>
      </c>
      <c r="AF1325" s="17">
        <v>0.76470588235294112</v>
      </c>
      <c r="AG1325" s="17">
        <v>-1</v>
      </c>
      <c r="AH1325" s="17">
        <v>-1</v>
      </c>
      <c r="AI1325" s="17">
        <v>0</v>
      </c>
      <c r="AJ1325" s="17">
        <v>-9.4347586139146341E-3</v>
      </c>
      <c r="AK1325" s="17">
        <v>4.3318408131482203E-2</v>
      </c>
      <c r="AL1325" s="17">
        <v>3.9586185314574411E-2</v>
      </c>
      <c r="AM1325" s="17">
        <v>0.42419342625877282</v>
      </c>
      <c r="AN1325" s="17">
        <v>0.15542410078320607</v>
      </c>
      <c r="AO1325" s="17">
        <v>10.821427697126733</v>
      </c>
      <c r="AP1325" s="17">
        <v>4.0835334461530248</v>
      </c>
      <c r="AQ1325" s="17">
        <v>46.480533691152054</v>
      </c>
      <c r="AR1325" s="17">
        <v>0.93952869182859933</v>
      </c>
      <c r="AS1325" s="17">
        <v>1.5670949706736397</v>
      </c>
      <c r="AT1325" s="17">
        <v>-1</v>
      </c>
      <c r="AU1325" s="17">
        <v>-1</v>
      </c>
      <c r="AV1325" s="17">
        <v>-0.58262294061208753</v>
      </c>
      <c r="AW1325" s="17">
        <v>88.714389768304471</v>
      </c>
      <c r="AX1325" s="17">
        <v>87.770913906912995</v>
      </c>
      <c r="AY1325" s="17">
        <v>0.33551350653787326</v>
      </c>
      <c r="AZ1325" s="17">
        <v>5.6717943448477488</v>
      </c>
      <c r="BA1325" s="22">
        <v>1465.4022523128435</v>
      </c>
      <c r="CU1325" t="e">
        <v>#N/A</v>
      </c>
      <c r="CV1325" t="e">
        <v>#N/A</v>
      </c>
    </row>
    <row r="1326" spans="1:100" x14ac:dyDescent="0.25">
      <c r="A1326">
        <v>3494</v>
      </c>
      <c r="B1326" t="s">
        <v>1712</v>
      </c>
      <c r="C1326" s="22">
        <v>3</v>
      </c>
      <c r="D1326" s="17">
        <v>5.2786326053156021</v>
      </c>
      <c r="E1326" s="17">
        <v>0</v>
      </c>
      <c r="F1326" s="17">
        <v>0.13242169981384569</v>
      </c>
      <c r="G1326" s="17">
        <v>0.13242169981384569</v>
      </c>
      <c r="H1326" s="17">
        <v>0.13669454359780511</v>
      </c>
      <c r="I1326" s="17">
        <v>-1.9574576398348021E-2</v>
      </c>
      <c r="J1326" s="17">
        <v>7.0271980319674192</v>
      </c>
      <c r="K1326" s="17">
        <v>0.11711996719945708</v>
      </c>
      <c r="L1326" s="17">
        <v>-1.0000000000000004</v>
      </c>
      <c r="M1326" s="17">
        <v>-1.0000000000000004</v>
      </c>
      <c r="N1326" s="17">
        <v>2.3423993439891406</v>
      </c>
      <c r="O1326" s="17">
        <v>12.438252337096868</v>
      </c>
      <c r="P1326" s="17">
        <v>-0.35001662698548908</v>
      </c>
      <c r="Q1326" s="17">
        <v>-1.5520795344772822</v>
      </c>
      <c r="R1326" s="17">
        <v>-0.50898476511743107</v>
      </c>
      <c r="S1326" s="17">
        <v>0.33333333333333376</v>
      </c>
      <c r="T1326" s="17">
        <v>0.33333333333333376</v>
      </c>
      <c r="U1326" s="17">
        <v>0.33966175454984116</v>
      </c>
      <c r="V1326" s="17">
        <v>-0.23006609199195011</v>
      </c>
      <c r="W1326" s="17">
        <v>26.365694481004034</v>
      </c>
      <c r="X1326" s="17">
        <v>0.52779716571487345</v>
      </c>
      <c r="Y1326" s="17">
        <v>-1.0000000000000004</v>
      </c>
      <c r="Z1326" s="17">
        <v>-1.0000000000000004</v>
      </c>
      <c r="AA1326" s="17">
        <v>46.431844220891819</v>
      </c>
      <c r="AB1326" s="17">
        <v>0.12991528406653086</v>
      </c>
      <c r="AC1326" s="17">
        <v>3.2708569407748571E-2</v>
      </c>
      <c r="AD1326" s="17">
        <v>0.24887883662582425</v>
      </c>
      <c r="AE1326" s="17">
        <v>20.575134505005177</v>
      </c>
      <c r="AF1326" s="17">
        <v>0.41666666666666669</v>
      </c>
      <c r="AG1326" s="17">
        <v>-1.0000000000000004</v>
      </c>
      <c r="AH1326" s="17">
        <v>-1.0000000000000004</v>
      </c>
      <c r="AI1326" s="17">
        <v>0</v>
      </c>
      <c r="AJ1326" s="17">
        <v>-0.23006609199195011</v>
      </c>
      <c r="AK1326" s="17">
        <v>0.4253175846118924</v>
      </c>
      <c r="AL1326" s="17">
        <v>0.14503973431584191</v>
      </c>
      <c r="AM1326" s="17">
        <v>0.31049293739688477</v>
      </c>
      <c r="AN1326" s="17">
        <v>0.11133976915190008</v>
      </c>
      <c r="AO1326" s="17">
        <v>9.8889113579815859</v>
      </c>
      <c r="AP1326" s="17">
        <v>3.508692900376714</v>
      </c>
      <c r="AQ1326" s="17">
        <v>33.392892512971471</v>
      </c>
      <c r="AR1326" s="17">
        <v>0.77626232922455785</v>
      </c>
      <c r="AS1326" s="17">
        <v>0.64491713291433028</v>
      </c>
      <c r="AT1326" s="17">
        <v>-1.0000000000000004</v>
      </c>
      <c r="AU1326" s="17">
        <v>-1.0000000000000004</v>
      </c>
      <c r="AV1326" s="17">
        <v>-0.37656306530358541</v>
      </c>
      <c r="AW1326" s="17">
        <v>62.378789458365361</v>
      </c>
      <c r="AX1326" s="17">
        <v>39.372180259170342</v>
      </c>
      <c r="AY1326" s="17">
        <v>-0.11276692025715271</v>
      </c>
      <c r="AZ1326" s="17">
        <v>-36.570124247542225</v>
      </c>
      <c r="BA1326" s="22">
        <v>1467.7044529257621</v>
      </c>
      <c r="CU1326" t="e">
        <v>#N/A</v>
      </c>
      <c r="CV1326" t="e">
        <v>#N/A</v>
      </c>
    </row>
    <row r="1327" spans="1:100" x14ac:dyDescent="0.25">
      <c r="A1327">
        <v>3495</v>
      </c>
      <c r="B1327" t="s">
        <v>1713</v>
      </c>
      <c r="C1327" s="22">
        <v>3</v>
      </c>
      <c r="D1327" s="17">
        <v>5.1190537041387696</v>
      </c>
      <c r="E1327" s="17">
        <v>0.28418927636625274</v>
      </c>
      <c r="F1327" s="17">
        <v>-4.3742150462326421</v>
      </c>
      <c r="G1327" s="17">
        <v>-4.2944003562647284</v>
      </c>
      <c r="H1327" s="17">
        <v>0.59676429009198872</v>
      </c>
      <c r="I1327" s="17">
        <v>-2.5148440007865591E-2</v>
      </c>
      <c r="J1327" s="17">
        <v>34.296951005047383</v>
      </c>
      <c r="K1327" s="17">
        <v>0.57161585008412308</v>
      </c>
      <c r="L1327" s="17">
        <v>-0.999999999999998</v>
      </c>
      <c r="M1327" s="17">
        <v>-0.999999999999998</v>
      </c>
      <c r="N1327" s="17">
        <v>11.432317001682465</v>
      </c>
      <c r="O1327" s="17">
        <v>35.121604352921409</v>
      </c>
      <c r="P1327" s="17">
        <v>-0.3635012185762842</v>
      </c>
      <c r="Q1327" s="17">
        <v>2.3233279088562062</v>
      </c>
      <c r="R1327" s="17">
        <v>0.85381835124797689</v>
      </c>
      <c r="S1327" s="17">
        <v>0.33333333333333287</v>
      </c>
      <c r="T1327" s="17">
        <v>0.33333333333333287</v>
      </c>
      <c r="U1327" s="17">
        <v>0.13694486104862325</v>
      </c>
      <c r="V1327" s="17">
        <v>-6.0322871463128966E-2</v>
      </c>
      <c r="W1327" s="17">
        <v>6.8669122467214798</v>
      </c>
      <c r="X1327" s="17">
        <v>0.28089303199826249</v>
      </c>
      <c r="Y1327" s="17">
        <v>-0.999999999999998</v>
      </c>
      <c r="Z1327" s="17">
        <v>-0.999999999999998</v>
      </c>
      <c r="AA1327" s="17">
        <v>45.367398050294881</v>
      </c>
      <c r="AB1327" s="17">
        <v>0.48570627041822229</v>
      </c>
      <c r="AC1327" s="17">
        <v>0.25445407173678836</v>
      </c>
      <c r="AD1327" s="17">
        <v>1.2773006891497829E-2</v>
      </c>
      <c r="AE1327" s="17">
        <v>37.64666745232541</v>
      </c>
      <c r="AF1327" s="17">
        <v>0.66666666666666663</v>
      </c>
      <c r="AG1327" s="17">
        <v>-0.999999999999998</v>
      </c>
      <c r="AH1327" s="17">
        <v>-0.999999999999998</v>
      </c>
      <c r="AI1327" s="17">
        <v>-9.5545996554256676E-2</v>
      </c>
      <c r="AJ1327" s="17">
        <v>-6.0322871463128966E-2</v>
      </c>
      <c r="AK1327" s="17">
        <v>-6.8249600659619325E-2</v>
      </c>
      <c r="AL1327" s="17">
        <v>-0.16513244894935419</v>
      </c>
      <c r="AM1327" s="17">
        <v>9.1819149486524504E-2</v>
      </c>
      <c r="AN1327" s="17">
        <v>3.9641623439185376E-2</v>
      </c>
      <c r="AO1327" s="17">
        <v>1.9542307338650167</v>
      </c>
      <c r="AP1327" s="17">
        <v>0.16537834123286335</v>
      </c>
      <c r="AQ1327" s="17">
        <v>41.163863251768859</v>
      </c>
      <c r="AR1327" s="17">
        <v>0.7432886562521599</v>
      </c>
      <c r="AS1327" s="17">
        <v>0.85250888208238462</v>
      </c>
      <c r="AT1327" s="17">
        <v>-0.999999999999998</v>
      </c>
      <c r="AU1327" s="17">
        <v>-0.999999999999998</v>
      </c>
      <c r="AV1327" s="17">
        <v>-3.4405820050167484</v>
      </c>
      <c r="AW1327" s="17">
        <v>80.654380744449185</v>
      </c>
      <c r="AX1327" s="17">
        <v>72.711173667051199</v>
      </c>
      <c r="AY1327" s="17">
        <v>-0.24493247219698544</v>
      </c>
      <c r="AZ1327" s="17">
        <v>-21.267002374670948</v>
      </c>
      <c r="BA1327" s="22">
        <v>1454.3574288152729</v>
      </c>
      <c r="CU1327" t="e">
        <v>#N/A</v>
      </c>
      <c r="CV1327" t="e">
        <v>#N/A</v>
      </c>
    </row>
    <row r="1328" spans="1:100" x14ac:dyDescent="0.25">
      <c r="A1328">
        <v>3498</v>
      </c>
      <c r="B1328" t="s">
        <v>1714</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1715</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1716</v>
      </c>
      <c r="C1330" s="22">
        <v>3</v>
      </c>
      <c r="D1330" s="17">
        <v>4.4128169769928141</v>
      </c>
      <c r="E1330" s="17">
        <v>6.2684501073266771E-2</v>
      </c>
      <c r="F1330" s="17">
        <v>-0.12953319412560335</v>
      </c>
      <c r="G1330" s="17">
        <v>-0.11687216331684608</v>
      </c>
      <c r="H1330" s="17">
        <v>0.32396523010126377</v>
      </c>
      <c r="I1330" s="17">
        <v>0</v>
      </c>
      <c r="J1330" s="17">
        <v>19.437913806075823</v>
      </c>
      <c r="K1330" s="17">
        <v>0.32396523010126377</v>
      </c>
      <c r="L1330" s="17">
        <v>-1.0000000000000002</v>
      </c>
      <c r="M1330" s="17">
        <v>-1.0000000000000002</v>
      </c>
      <c r="N1330" s="17">
        <v>6.4793046020252758</v>
      </c>
      <c r="O1330" s="17">
        <v>23.7338586197518</v>
      </c>
      <c r="P1330" s="17">
        <v>0.61784387327437229</v>
      </c>
      <c r="Q1330" s="17">
        <v>0.98153472809540865</v>
      </c>
      <c r="R1330" s="17">
        <v>0.47630459156029692</v>
      </c>
      <c r="S1330" s="17">
        <v>0.33333333333333326</v>
      </c>
      <c r="T1330" s="17">
        <v>0.34688847749360741</v>
      </c>
      <c r="U1330" s="17">
        <v>0.38371356400441409</v>
      </c>
      <c r="V1330" s="17">
        <v>2.3350846685355052E-2</v>
      </c>
      <c r="W1330" s="17">
        <v>30.532839656617874</v>
      </c>
      <c r="X1330" s="17">
        <v>2.0447710610157381</v>
      </c>
      <c r="Y1330" s="17">
        <v>-1.0000000000000002</v>
      </c>
      <c r="Z1330" s="17">
        <v>-1.0000000000000002</v>
      </c>
      <c r="AA1330" s="17">
        <v>81.773547580936665</v>
      </c>
      <c r="AB1330" s="17">
        <v>0.60896926621648184</v>
      </c>
      <c r="AC1330" s="17">
        <v>0.14515262997436784</v>
      </c>
      <c r="AD1330" s="17">
        <v>0.26116617046432083</v>
      </c>
      <c r="AE1330" s="17">
        <v>50.764403332758526</v>
      </c>
      <c r="AF1330" s="17">
        <v>0.77777777777777779</v>
      </c>
      <c r="AG1330" s="17">
        <v>-1.0000000000000002</v>
      </c>
      <c r="AH1330" s="17">
        <v>-1.0000000000000002</v>
      </c>
      <c r="AI1330" s="17">
        <v>1.8669629567766015E-2</v>
      </c>
      <c r="AJ1330" s="17">
        <v>2.3350846685355052E-2</v>
      </c>
      <c r="AK1330" s="17">
        <v>0.14959551015311076</v>
      </c>
      <c r="AL1330" s="17">
        <v>-6.8575376951629186E-2</v>
      </c>
      <c r="AM1330" s="17">
        <v>0.23022145761609675</v>
      </c>
      <c r="AN1330" s="17">
        <v>6.0727349508879647E-2</v>
      </c>
      <c r="AO1330" s="17">
        <v>6.5035139911679742</v>
      </c>
      <c r="AP1330" s="17">
        <v>1.1753068529638449</v>
      </c>
      <c r="AQ1330" s="17">
        <v>49.970753462693672</v>
      </c>
      <c r="AR1330" s="17">
        <v>1.0872862215167101</v>
      </c>
      <c r="AS1330" s="17">
        <v>2.3687362911170018</v>
      </c>
      <c r="AT1330" s="17">
        <v>-1.0000000000000002</v>
      </c>
      <c r="AU1330" s="17">
        <v>-1.0000000000000002</v>
      </c>
      <c r="AV1330" s="17">
        <v>0.35943242824345123</v>
      </c>
      <c r="AW1330" s="17">
        <v>106.68271305365232</v>
      </c>
      <c r="AX1330" s="17">
        <v>109.39119031354312</v>
      </c>
      <c r="AY1330" s="17">
        <v>0.16126271144725801</v>
      </c>
      <c r="AZ1330" s="17">
        <v>15.099903303187768</v>
      </c>
      <c r="BA1330" s="22">
        <v>1491.6904229191114</v>
      </c>
      <c r="CU1330" t="e">
        <v>#N/A</v>
      </c>
      <c r="CV1330" t="e">
        <v>#N/A</v>
      </c>
    </row>
    <row r="1331" spans="1:100" x14ac:dyDescent="0.25">
      <c r="A1331">
        <v>3506</v>
      </c>
      <c r="B1331" t="s">
        <v>1717</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1428.401674869491</v>
      </c>
      <c r="CU1331" t="e">
        <v>#N/A</v>
      </c>
      <c r="CV1331" t="e">
        <v>#N/A</v>
      </c>
    </row>
    <row r="1332" spans="1:100" x14ac:dyDescent="0.25">
      <c r="A1332">
        <v>3507</v>
      </c>
      <c r="B1332" t="s">
        <v>1718</v>
      </c>
      <c r="C1332" s="22">
        <v>3</v>
      </c>
      <c r="D1332" s="17">
        <v>3.1472993658189461</v>
      </c>
      <c r="E1332" s="17">
        <v>2.2019204298480803E-3</v>
      </c>
      <c r="F1332" s="17">
        <v>2.3143485029771869</v>
      </c>
      <c r="G1332" s="17">
        <v>2.322419716251793</v>
      </c>
      <c r="H1332" s="17">
        <v>8.7426932194541118E-2</v>
      </c>
      <c r="I1332" s="17">
        <v>0</v>
      </c>
      <c r="J1332" s="17">
        <v>5.2456159316724644</v>
      </c>
      <c r="K1332" s="17">
        <v>8.7426932194541118E-2</v>
      </c>
      <c r="L1332" s="17">
        <v>-0.99999999999999944</v>
      </c>
      <c r="M1332" s="17">
        <v>-0.99999999999999944</v>
      </c>
      <c r="N1332" s="17">
        <v>1.7485386438908208</v>
      </c>
      <c r="O1332" s="17">
        <v>10.715335013743205</v>
      </c>
      <c r="P1332" s="17">
        <v>6.4702854119929842</v>
      </c>
      <c r="Q1332" s="17">
        <v>-2.5217549260158272</v>
      </c>
      <c r="R1332" s="17">
        <v>-0.13615957436685522</v>
      </c>
      <c r="S1332" s="17">
        <v>0.3333333333333332</v>
      </c>
      <c r="T1332" s="17">
        <v>0.34611134838082608</v>
      </c>
      <c r="U1332" s="17">
        <v>0.17887912644403048</v>
      </c>
      <c r="V1332" s="17">
        <v>-7.041866034796028E-2</v>
      </c>
      <c r="W1332" s="17">
        <v>28.019128624627545</v>
      </c>
      <c r="X1332" s="17">
        <v>0.89780030825547175</v>
      </c>
      <c r="Y1332" s="17">
        <v>-0.99999999999999944</v>
      </c>
      <c r="Z1332" s="17">
        <v>-0.99999999999999944</v>
      </c>
      <c r="AA1332" s="17">
        <v>70.582474335455743</v>
      </c>
      <c r="AB1332" s="17">
        <v>0.2615745462877222</v>
      </c>
      <c r="AC1332" s="17">
        <v>0.27999765983457586</v>
      </c>
      <c r="AD1332" s="17">
        <v>0.3124178995816031</v>
      </c>
      <c r="AE1332" s="17">
        <v>42.699505285195073</v>
      </c>
      <c r="AF1332" s="17">
        <v>0.72727272727272729</v>
      </c>
      <c r="AG1332" s="17">
        <v>-0.99999999999999944</v>
      </c>
      <c r="AH1332" s="17">
        <v>-0.99999999999999944</v>
      </c>
      <c r="AI1332" s="17">
        <v>-1.0123672752220944E-2</v>
      </c>
      <c r="AJ1332" s="17">
        <v>-7.041866034796028E-2</v>
      </c>
      <c r="AK1332" s="17">
        <v>-0.10409657238479804</v>
      </c>
      <c r="AL1332" s="17">
        <v>-0.11394678986381462</v>
      </c>
      <c r="AM1332" s="17">
        <v>-0.4116108781553845</v>
      </c>
      <c r="AN1332" s="17">
        <v>-0.18159945745224365</v>
      </c>
      <c r="AO1332" s="17">
        <v>-10.8107548158086</v>
      </c>
      <c r="AP1332" s="17">
        <v>-5.1097203856251641</v>
      </c>
      <c r="AQ1332" s="17">
        <v>33.264744556300002</v>
      </c>
      <c r="AR1332" s="17">
        <v>0.78790514781022958</v>
      </c>
      <c r="AS1332" s="17">
        <v>0.9852272404500132</v>
      </c>
      <c r="AT1332" s="17">
        <v>-0.99999999999999944</v>
      </c>
      <c r="AU1332" s="17">
        <v>-0.99999999999999944</v>
      </c>
      <c r="AV1332" s="17">
        <v>2.1862601418849352</v>
      </c>
      <c r="AW1332" s="17">
        <v>76.18808896357379</v>
      </c>
      <c r="AX1332" s="17">
        <v>68.943749473733348</v>
      </c>
      <c r="AY1332" s="17">
        <v>0.25936253286632033</v>
      </c>
      <c r="AZ1332" s="17">
        <v>14.625187490858931</v>
      </c>
      <c r="BA1332" s="22">
        <v>1473.3907670527026</v>
      </c>
      <c r="CU1332" t="e">
        <v>#N/A</v>
      </c>
      <c r="CV1332" t="e">
        <v>#N/A</v>
      </c>
    </row>
    <row r="1333" spans="1:100" x14ac:dyDescent="0.25">
      <c r="A1333">
        <v>3510</v>
      </c>
      <c r="B1333" t="s">
        <v>1719</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1720</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1506.3647718857653</v>
      </c>
      <c r="CU1334" t="e">
        <v>#N/A</v>
      </c>
      <c r="CV1334" t="e">
        <v>#N/A</v>
      </c>
    </row>
    <row r="1335" spans="1:100" x14ac:dyDescent="0.25">
      <c r="A1335">
        <v>3512</v>
      </c>
      <c r="B1335" t="s">
        <v>1721</v>
      </c>
      <c r="C1335" s="22">
        <v>3</v>
      </c>
      <c r="D1335" s="17">
        <v>5.5307451227519948</v>
      </c>
      <c r="E1335" s="17">
        <v>-5.6838539123005211E-2</v>
      </c>
      <c r="F1335" s="17">
        <v>0.45212744406977995</v>
      </c>
      <c r="G1335" s="17">
        <v>0.44005174760509408</v>
      </c>
      <c r="H1335" s="17">
        <v>0.23790578173538254</v>
      </c>
      <c r="I1335" s="17">
        <v>0</v>
      </c>
      <c r="J1335" s="17">
        <v>14.274346904122927</v>
      </c>
      <c r="K1335" s="17">
        <v>0.23790578173538254</v>
      </c>
      <c r="L1335" s="17">
        <v>-0.99999999999999833</v>
      </c>
      <c r="M1335" s="17">
        <v>-0.99999999999999833</v>
      </c>
      <c r="N1335" s="17">
        <v>4.758115634707643</v>
      </c>
      <c r="O1335" s="17">
        <v>20.24514377448001</v>
      </c>
      <c r="P1335" s="17">
        <v>1.2983977992314684</v>
      </c>
      <c r="Q1335" s="17">
        <v>1.0281150207378229</v>
      </c>
      <c r="R1335" s="17">
        <v>0.47245570280267779</v>
      </c>
      <c r="S1335" s="17">
        <v>0.3333333333333332</v>
      </c>
      <c r="T1335" s="17">
        <v>0.33394306581735206</v>
      </c>
      <c r="U1335" s="17">
        <v>0.24285743149273098</v>
      </c>
      <c r="V1335" s="17">
        <v>8.3343409739279617E-3</v>
      </c>
      <c r="W1335" s="17">
        <v>27.222495595278446</v>
      </c>
      <c r="X1335" s="17">
        <v>1.4514161217138126</v>
      </c>
      <c r="Y1335" s="17">
        <v>-0.99999999999999833</v>
      </c>
      <c r="Z1335" s="17">
        <v>-0.99999999999999833</v>
      </c>
      <c r="AA1335" s="17">
        <v>64.18599356837683</v>
      </c>
      <c r="AB1335" s="17">
        <v>0.147546275624687</v>
      </c>
      <c r="AC1335" s="17">
        <v>0.21145452637570383</v>
      </c>
      <c r="AD1335" s="17">
        <v>0.37082004340552327</v>
      </c>
      <c r="AE1335" s="17">
        <v>36.491042270295665</v>
      </c>
      <c r="AF1335" s="17">
        <v>0.8</v>
      </c>
      <c r="AG1335" s="17">
        <v>-0.99999999999999833</v>
      </c>
      <c r="AH1335" s="17">
        <v>-0.99999999999999833</v>
      </c>
      <c r="AI1335" s="17">
        <v>9.8914496186119517E-3</v>
      </c>
      <c r="AJ1335" s="17">
        <v>8.3343409739279617E-3</v>
      </c>
      <c r="AK1335" s="17">
        <v>7.0255997903683365E-2</v>
      </c>
      <c r="AL1335" s="17">
        <v>-0.11048114776523607</v>
      </c>
      <c r="AM1335" s="17">
        <v>0.48891899398265243</v>
      </c>
      <c r="AN1335" s="17">
        <v>0.96077776093822387</v>
      </c>
      <c r="AO1335" s="17">
        <v>12.574254839084729</v>
      </c>
      <c r="AP1335" s="17">
        <v>23.467038284629421</v>
      </c>
      <c r="AQ1335" s="17">
        <v>41.49684249940141</v>
      </c>
      <c r="AR1335" s="17">
        <v>0.91846817161734362</v>
      </c>
      <c r="AS1335" s="17">
        <v>1.6893219034491935</v>
      </c>
      <c r="AT1335" s="17">
        <v>-0.99999999999999833</v>
      </c>
      <c r="AU1335" s="17">
        <v>-0.99999999999999833</v>
      </c>
      <c r="AV1335" s="17">
        <v>0.9125074504077717</v>
      </c>
      <c r="AW1335" s="17">
        <v>107.89817562748627</v>
      </c>
      <c r="AX1335" s="17">
        <v>108.92943871725127</v>
      </c>
      <c r="AY1335" s="17">
        <v>0.10162681256117859</v>
      </c>
      <c r="AZ1335" s="17">
        <v>-3.1239226092360481</v>
      </c>
      <c r="BA1335" s="22">
        <v>1608.9701062362255</v>
      </c>
      <c r="CU1335" t="e">
        <v>#N/A</v>
      </c>
      <c r="CV1335" t="e">
        <v>#N/A</v>
      </c>
    </row>
    <row r="1336" spans="1:100" x14ac:dyDescent="0.25">
      <c r="A1336">
        <v>3513</v>
      </c>
      <c r="B1336" t="s">
        <v>1722</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1723</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1391.8919751796188</v>
      </c>
      <c r="CU1337" t="e">
        <v>#N/A</v>
      </c>
      <c r="CV1337" t="e">
        <v>#N/A</v>
      </c>
    </row>
    <row r="1338" spans="1:100" x14ac:dyDescent="0.25">
      <c r="A1338">
        <v>3525</v>
      </c>
      <c r="B1338" t="s">
        <v>1724</v>
      </c>
      <c r="C1338" s="22">
        <v>3</v>
      </c>
      <c r="D1338" s="17">
        <v>5.2332454129113657</v>
      </c>
      <c r="E1338" s="17">
        <v>0.15249578606364353</v>
      </c>
      <c r="F1338" s="17">
        <v>0.45073410543056186</v>
      </c>
      <c r="G1338" s="17">
        <v>0.45648353309979522</v>
      </c>
      <c r="H1338" s="17">
        <v>-9.3965401099198181E-2</v>
      </c>
      <c r="I1338" s="17">
        <v>0</v>
      </c>
      <c r="J1338" s="17">
        <v>-5.637924065951891</v>
      </c>
      <c r="K1338" s="17">
        <v>-9.3965401099198181E-2</v>
      </c>
      <c r="L1338" s="17">
        <v>-0.99999999999999944</v>
      </c>
      <c r="M1338" s="17">
        <v>-0.99999999999999944</v>
      </c>
      <c r="N1338" s="17">
        <v>-1.879308021983964</v>
      </c>
      <c r="O1338" s="17">
        <v>5.1804880059269143E-2</v>
      </c>
      <c r="P1338" s="17">
        <v>6.9561276473799283E-2</v>
      </c>
      <c r="Q1338" s="17">
        <v>3.9393595781871431</v>
      </c>
      <c r="R1338" s="17">
        <v>1.3179451154653259</v>
      </c>
      <c r="S1338" s="17">
        <v>0.33333333333333343</v>
      </c>
      <c r="T1338" s="17">
        <v>0.35071752574636678</v>
      </c>
      <c r="U1338" s="17">
        <v>-6.9022255210551359E-2</v>
      </c>
      <c r="V1338" s="17">
        <v>6.3253141098920482E-2</v>
      </c>
      <c r="W1338" s="17">
        <v>30.889885842690703</v>
      </c>
      <c r="X1338" s="17">
        <v>0.88144608593021578</v>
      </c>
      <c r="Y1338" s="17">
        <v>-0.99999999999999944</v>
      </c>
      <c r="Z1338" s="17">
        <v>-0.99999999999999944</v>
      </c>
      <c r="AA1338" s="17">
        <v>43.686921718516842</v>
      </c>
      <c r="AB1338" s="17">
        <v>-6.5785108194162953E-3</v>
      </c>
      <c r="AC1338" s="17">
        <v>0.32054560890259859</v>
      </c>
      <c r="AD1338" s="17">
        <v>-8.4385282875965903E-2</v>
      </c>
      <c r="AE1338" s="17">
        <v>11.479090760360815</v>
      </c>
      <c r="AF1338" s="17">
        <v>0.5</v>
      </c>
      <c r="AG1338" s="17">
        <v>-0.99999999999999944</v>
      </c>
      <c r="AH1338" s="17">
        <v>-0.99999999999999944</v>
      </c>
      <c r="AI1338" s="17">
        <v>5.9829352235614336E-2</v>
      </c>
      <c r="AJ1338" s="17">
        <v>6.3253141098920482E-2</v>
      </c>
      <c r="AK1338" s="17">
        <v>6.2502310079435935E-2</v>
      </c>
      <c r="AL1338" s="17">
        <v>3.7740373947441008E-2</v>
      </c>
      <c r="AM1338" s="17">
        <v>0.23238112292282384</v>
      </c>
      <c r="AN1338" s="17">
        <v>-0.14000730764334199</v>
      </c>
      <c r="AO1338" s="17">
        <v>6.1220396234677734</v>
      </c>
      <c r="AP1338" s="17">
        <v>-3.3114808213463451</v>
      </c>
      <c r="AQ1338" s="17">
        <v>25.251961776738803</v>
      </c>
      <c r="AR1338" s="17">
        <v>0.67828174496806937</v>
      </c>
      <c r="AS1338" s="17">
        <v>0.78748068483101752</v>
      </c>
      <c r="AT1338" s="17">
        <v>-0.99999999999999944</v>
      </c>
      <c r="AU1338" s="17">
        <v>-0.99999999999999944</v>
      </c>
      <c r="AV1338" s="17">
        <v>1.7744286485651211</v>
      </c>
      <c r="AW1338" s="17">
        <v>40.42724577722975</v>
      </c>
      <c r="AX1338" s="17">
        <v>47.949146931834058</v>
      </c>
      <c r="AY1338" s="17">
        <v>-0.27082758639263343</v>
      </c>
      <c r="AZ1338" s="17">
        <v>-59.060596424798476</v>
      </c>
      <c r="BA1338" s="22">
        <v>1329.7943332430091</v>
      </c>
      <c r="CU1338" t="e">
        <v>#N/A</v>
      </c>
      <c r="CV1338" t="e">
        <v>#N/A</v>
      </c>
    </row>
    <row r="1339" spans="1:100" x14ac:dyDescent="0.25">
      <c r="A1339">
        <v>3527</v>
      </c>
      <c r="B1339" t="s">
        <v>1725</v>
      </c>
      <c r="C1339" s="22">
        <v>3</v>
      </c>
      <c r="D1339" s="17">
        <v>5.931696383381075</v>
      </c>
      <c r="E1339" s="17">
        <v>-6.0585795872227066E-2</v>
      </c>
      <c r="F1339" s="17">
        <v>-0.41779125481640123</v>
      </c>
      <c r="G1339" s="17">
        <v>-0.41779125481640123</v>
      </c>
      <c r="H1339" s="17">
        <v>0.11530287821580031</v>
      </c>
      <c r="I1339" s="17">
        <v>-3.0629731851785046E-3</v>
      </c>
      <c r="J1339" s="17">
        <v>6.7343943018373089</v>
      </c>
      <c r="K1339" s="17">
        <v>0.1122399050306218</v>
      </c>
      <c r="L1339" s="17">
        <v>-1.0000000000000009</v>
      </c>
      <c r="M1339" s="17">
        <v>-1.0000000000000009</v>
      </c>
      <c r="N1339" s="17">
        <v>2.244798100612436</v>
      </c>
      <c r="O1339" s="17">
        <v>12.248299430401987</v>
      </c>
      <c r="P1339" s="17">
        <v>-1.1439817799933727</v>
      </c>
      <c r="Q1339" s="17">
        <v>-5.6873623369840676</v>
      </c>
      <c r="R1339" s="17">
        <v>-2.0606186994562927</v>
      </c>
      <c r="S1339" s="17">
        <v>0.33818371727633023</v>
      </c>
      <c r="T1339" s="17">
        <v>0.33818371727633023</v>
      </c>
      <c r="U1339" s="17">
        <v>0.24548659351926783</v>
      </c>
      <c r="V1339" s="17">
        <v>-0.17720158663687158</v>
      </c>
      <c r="W1339" s="17">
        <v>25.296501456177371</v>
      </c>
      <c r="X1339" s="17">
        <v>0.4877147677208773</v>
      </c>
      <c r="Y1339" s="17">
        <v>-1.0000000000000009</v>
      </c>
      <c r="Z1339" s="17">
        <v>-1.0000000000000009</v>
      </c>
      <c r="AA1339" s="17">
        <v>23.965121750978106</v>
      </c>
      <c r="AB1339" s="17">
        <v>-0.11501318115875084</v>
      </c>
      <c r="AC1339" s="17">
        <v>0.15624809133629186</v>
      </c>
      <c r="AD1339" s="17">
        <v>-2.6650130292401111E-2</v>
      </c>
      <c r="AE1339" s="17">
        <v>0.72923899425699745</v>
      </c>
      <c r="AF1339" s="17">
        <v>0.4</v>
      </c>
      <c r="AG1339" s="17">
        <v>-1.0000000000000009</v>
      </c>
      <c r="AH1339" s="17">
        <v>-1.0000000000000009</v>
      </c>
      <c r="AI1339" s="17">
        <v>-6.6507377848693081E-2</v>
      </c>
      <c r="AJ1339" s="17">
        <v>-0.17720158663687158</v>
      </c>
      <c r="AK1339" s="17">
        <v>-3.6943392201236401E-2</v>
      </c>
      <c r="AL1339" s="17">
        <v>-8.5430046227829889E-2</v>
      </c>
      <c r="AM1339" s="17">
        <v>-0.17765945511695463</v>
      </c>
      <c r="AN1339" s="17">
        <v>-0.14539522887450534</v>
      </c>
      <c r="AO1339" s="17">
        <v>-4.6262033389300479</v>
      </c>
      <c r="AP1339" s="17">
        <v>-4.0620309530017842</v>
      </c>
      <c r="AQ1339" s="17">
        <v>32.030895758014687</v>
      </c>
      <c r="AR1339" s="17">
        <v>0.74465244143505693</v>
      </c>
      <c r="AS1339" s="17">
        <v>0.59995467275149872</v>
      </c>
      <c r="AT1339" s="17">
        <v>-1.0000000000000009</v>
      </c>
      <c r="AU1339" s="17">
        <v>-1.0000000000000009</v>
      </c>
      <c r="AV1339" s="17">
        <v>-2.4784099542726938</v>
      </c>
      <c r="AW1339" s="17">
        <v>32.15139022837829</v>
      </c>
      <c r="AX1339" s="17">
        <v>13.101084007717274</v>
      </c>
      <c r="AY1339" s="17">
        <v>-0.13598582640802342</v>
      </c>
      <c r="AZ1339" s="17">
        <v>-55.581043229939915</v>
      </c>
      <c r="BA1339" s="22">
        <v>1364.7839971695819</v>
      </c>
      <c r="CU1339" t="e">
        <v>#N/A</v>
      </c>
      <c r="CV1339" t="e">
        <v>#N/A</v>
      </c>
    </row>
    <row r="1340" spans="1:100" x14ac:dyDescent="0.25">
      <c r="A1340">
        <v>3528</v>
      </c>
      <c r="B1340" t="s">
        <v>1726</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1727</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1265.4245303449213</v>
      </c>
      <c r="CU1341" t="e">
        <v>#N/A</v>
      </c>
      <c r="CV1341" t="e">
        <v>#N/A</v>
      </c>
    </row>
    <row r="1342" spans="1:100" x14ac:dyDescent="0.25">
      <c r="A1342">
        <v>3533</v>
      </c>
      <c r="B1342" t="s">
        <v>1728</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1400.9264986596975</v>
      </c>
      <c r="CU1342" t="e">
        <v>#N/A</v>
      </c>
      <c r="CV1342" t="e">
        <v>#N/A</v>
      </c>
    </row>
    <row r="1343" spans="1:100" x14ac:dyDescent="0.25">
      <c r="A1343">
        <v>3534</v>
      </c>
      <c r="B1343" t="s">
        <v>1729</v>
      </c>
      <c r="C1343" s="22">
        <v>3</v>
      </c>
      <c r="D1343" s="17">
        <v>5.0274032808981435</v>
      </c>
      <c r="E1343" s="17">
        <v>-1.3346302517338218E-2</v>
      </c>
      <c r="F1343" s="17">
        <v>3.1515347123468618</v>
      </c>
      <c r="G1343" s="17">
        <v>3.1509295085374172</v>
      </c>
      <c r="H1343" s="17">
        <v>0.37584980852210093</v>
      </c>
      <c r="I1343" s="17">
        <v>1.0298165608903444E-3</v>
      </c>
      <c r="J1343" s="17">
        <v>22.612777504979469</v>
      </c>
      <c r="K1343" s="17">
        <v>0.37687962508299128</v>
      </c>
      <c r="L1343" s="17">
        <v>-0.99999999999999967</v>
      </c>
      <c r="M1343" s="17">
        <v>-0.99999999999999967</v>
      </c>
      <c r="N1343" s="17">
        <v>7.5375925016598222</v>
      </c>
      <c r="O1343" s="17">
        <v>30.791110294415049</v>
      </c>
      <c r="P1343" s="17">
        <v>-5.799077425433867E-2</v>
      </c>
      <c r="Q1343" s="17">
        <v>2.1267724547661455</v>
      </c>
      <c r="R1343" s="17">
        <v>0.42108873204002295</v>
      </c>
      <c r="S1343" s="17">
        <v>0.33333333333333354</v>
      </c>
      <c r="T1343" s="17">
        <v>0.33333333333333354</v>
      </c>
      <c r="U1343" s="17">
        <v>0.26607975790908639</v>
      </c>
      <c r="V1343" s="17">
        <v>-5.8418543784206686E-3</v>
      </c>
      <c r="W1343" s="17">
        <v>22.000997804573664</v>
      </c>
      <c r="X1343" s="17">
        <v>1.3190549469494968</v>
      </c>
      <c r="Y1343" s="17">
        <v>-0.99999999999999967</v>
      </c>
      <c r="Z1343" s="17">
        <v>-0.99999999999999967</v>
      </c>
      <c r="AA1343" s="17">
        <v>65.36271252950722</v>
      </c>
      <c r="AB1343" s="17">
        <v>0.31933340838761204</v>
      </c>
      <c r="AC1343" s="17">
        <v>0.19653480793909395</v>
      </c>
      <c r="AD1343" s="17">
        <v>0.34294430353116523</v>
      </c>
      <c r="AE1343" s="17">
        <v>42.940625992893565</v>
      </c>
      <c r="AF1343" s="17">
        <v>0.75</v>
      </c>
      <c r="AG1343" s="17">
        <v>-0.99999999999999967</v>
      </c>
      <c r="AH1343" s="17">
        <v>-0.99999999999999967</v>
      </c>
      <c r="AI1343" s="17">
        <v>6.3486559787861285E-3</v>
      </c>
      <c r="AJ1343" s="17">
        <v>-5.8418543784206686E-3</v>
      </c>
      <c r="AK1343" s="17">
        <v>0.11228705883298028</v>
      </c>
      <c r="AL1343" s="17">
        <v>-7.7598254922015164E-2</v>
      </c>
      <c r="AM1343" s="17">
        <v>-4.2816196483007399E-2</v>
      </c>
      <c r="AN1343" s="17">
        <v>0.21381025030674811</v>
      </c>
      <c r="AO1343" s="17">
        <v>-0.50896961791028339</v>
      </c>
      <c r="AP1343" s="17">
        <v>4.9572649830586286</v>
      </c>
      <c r="AQ1343" s="17">
        <v>44.613775309553098</v>
      </c>
      <c r="AR1343" s="17">
        <v>0.92690457019733219</v>
      </c>
      <c r="AS1343" s="17">
        <v>1.6959345720324879</v>
      </c>
      <c r="AT1343" s="17">
        <v>-0.99999999999999967</v>
      </c>
      <c r="AU1343" s="17">
        <v>-0.99999999999999967</v>
      </c>
      <c r="AV1343" s="17">
        <v>3.5720182405774406</v>
      </c>
      <c r="AW1343" s="17">
        <v>101.11108780698082</v>
      </c>
      <c r="AX1343" s="17">
        <v>100.65387548871453</v>
      </c>
      <c r="AY1343" s="17">
        <v>0.3503380787918543</v>
      </c>
      <c r="AZ1343" s="17">
        <v>10.818407010873621</v>
      </c>
      <c r="BA1343" s="22">
        <v>1494.114895051971</v>
      </c>
      <c r="CU1343" t="e">
        <v>#N/A</v>
      </c>
      <c r="CV1343" t="e">
        <v>#N/A</v>
      </c>
    </row>
    <row r="1344" spans="1:100" x14ac:dyDescent="0.25">
      <c r="A1344">
        <v>3535</v>
      </c>
      <c r="B1344" t="s">
        <v>1730</v>
      </c>
      <c r="C1344" s="22">
        <v>3</v>
      </c>
      <c r="D1344" s="17">
        <v>3.5671563159819448</v>
      </c>
      <c r="E1344" s="17">
        <v>-7.9712207704563526E-2</v>
      </c>
      <c r="F1344" s="17">
        <v>6.0025172776816076</v>
      </c>
      <c r="G1344" s="17">
        <v>5.987842713147729</v>
      </c>
      <c r="H1344" s="17">
        <v>0.19491179444583218</v>
      </c>
      <c r="I1344" s="17">
        <v>-8.3215735711306884E-3</v>
      </c>
      <c r="J1344" s="17">
        <v>11.195413252482091</v>
      </c>
      <c r="K1344" s="17">
        <v>0.18659022087470142</v>
      </c>
      <c r="L1344" s="17">
        <v>-0.999999999999998</v>
      </c>
      <c r="M1344" s="17">
        <v>-0.999999999999998</v>
      </c>
      <c r="N1344" s="17">
        <v>3.7318044174940326</v>
      </c>
      <c r="O1344" s="17">
        <v>20.750412281611755</v>
      </c>
      <c r="P1344" s="17">
        <v>-6.7572643133295751E-2</v>
      </c>
      <c r="Q1344" s="17">
        <v>3.762056978113749</v>
      </c>
      <c r="R1344" s="17">
        <v>1.20264789215319</v>
      </c>
      <c r="S1344" s="17">
        <v>0.33333333333333265</v>
      </c>
      <c r="T1344" s="17">
        <v>0.33333333333333265</v>
      </c>
      <c r="U1344" s="17">
        <v>0.33884296692725763</v>
      </c>
      <c r="V1344" s="17">
        <v>2.9420243774806284E-2</v>
      </c>
      <c r="W1344" s="17">
        <v>33.933586259761121</v>
      </c>
      <c r="X1344" s="17">
        <v>2.011969776149833</v>
      </c>
      <c r="Y1344" s="17">
        <v>-0.999999999999998</v>
      </c>
      <c r="Z1344" s="17">
        <v>-0.999999999999998</v>
      </c>
      <c r="AA1344" s="17">
        <v>77.832368299203452</v>
      </c>
      <c r="AB1344" s="17">
        <v>0.35108729579853187</v>
      </c>
      <c r="AC1344" s="17">
        <v>0.23978824257238832</v>
      </c>
      <c r="AD1344" s="17">
        <v>0.26304714457486172</v>
      </c>
      <c r="AE1344" s="17">
        <v>42.696134147289101</v>
      </c>
      <c r="AF1344" s="17">
        <v>1</v>
      </c>
      <c r="AG1344" s="17">
        <v>-0.999999999999998</v>
      </c>
      <c r="AH1344" s="17">
        <v>-0.999999999999998</v>
      </c>
      <c r="AI1344" s="17">
        <v>8.4535127919197969E-2</v>
      </c>
      <c r="AJ1344" s="17">
        <v>2.9420243774806284E-2</v>
      </c>
      <c r="AK1344" s="17">
        <v>0.10315147881635769</v>
      </c>
      <c r="AL1344" s="17">
        <v>9.2524477951650516E-2</v>
      </c>
      <c r="AM1344" s="17">
        <v>-3.5907252297054208E-2</v>
      </c>
      <c r="AN1344" s="17">
        <v>0.16161807464323952</v>
      </c>
      <c r="AO1344" s="17">
        <v>-0.38192391334456738</v>
      </c>
      <c r="AP1344" s="17">
        <v>4.5030742558392411</v>
      </c>
      <c r="AQ1344" s="17">
        <v>45.128999512243205</v>
      </c>
      <c r="AR1344" s="17">
        <v>1.0349298773687297</v>
      </c>
      <c r="AS1344" s="17">
        <v>2.1985599970245331</v>
      </c>
      <c r="AT1344" s="17">
        <v>-0.999999999999998</v>
      </c>
      <c r="AU1344" s="17">
        <v>-0.999999999999998</v>
      </c>
      <c r="AV1344" s="17">
        <v>7.1904906053009174</v>
      </c>
      <c r="AW1344" s="17">
        <v>103.08585483665445</v>
      </c>
      <c r="AX1344" s="17">
        <v>107.71858177251902</v>
      </c>
      <c r="AY1344" s="17">
        <v>5.5427485409381735E-2</v>
      </c>
      <c r="AZ1344" s="17">
        <v>-13.087817801507057</v>
      </c>
      <c r="BA1344" s="22">
        <v>1497.5094041242905</v>
      </c>
      <c r="CU1344" t="e">
        <v>#N/A</v>
      </c>
      <c r="CV1344" t="e">
        <v>#N/A</v>
      </c>
    </row>
    <row r="1345" spans="1:100" x14ac:dyDescent="0.25">
      <c r="A1345">
        <v>3536</v>
      </c>
      <c r="B1345" t="s">
        <v>1731</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1492.2907396712001</v>
      </c>
      <c r="CU1345" t="e">
        <v>#N/A</v>
      </c>
      <c r="CV1345" t="e">
        <v>#N/A</v>
      </c>
    </row>
    <row r="1346" spans="1:100" x14ac:dyDescent="0.25">
      <c r="A1346">
        <v>3537</v>
      </c>
      <c r="B1346" t="s">
        <v>1732</v>
      </c>
      <c r="C1346" s="22">
        <v>3</v>
      </c>
      <c r="D1346" s="17">
        <v>5.4405848103377377</v>
      </c>
      <c r="E1346" s="17">
        <v>8.3533179393919854E-2</v>
      </c>
      <c r="F1346" s="17">
        <v>0.1430361310687967</v>
      </c>
      <c r="G1346" s="17">
        <v>0.20108596911804072</v>
      </c>
      <c r="H1346" s="17">
        <v>0.11207131086053967</v>
      </c>
      <c r="I1346" s="17">
        <v>0</v>
      </c>
      <c r="J1346" s="17">
        <v>6.7242786516323756</v>
      </c>
      <c r="K1346" s="17">
        <v>0.11207131086053967</v>
      </c>
      <c r="L1346" s="17">
        <v>-0.99999999999999911</v>
      </c>
      <c r="M1346" s="17">
        <v>-0.99999999999999911</v>
      </c>
      <c r="N1346" s="17">
        <v>2.2414262172107913</v>
      </c>
      <c r="O1346" s="17">
        <v>12.365949431088159</v>
      </c>
      <c r="P1346" s="17">
        <v>0.24683477858018701</v>
      </c>
      <c r="Q1346" s="17">
        <v>0.40043863717140193</v>
      </c>
      <c r="R1346" s="17">
        <v>8.0671631850933539E-2</v>
      </c>
      <c r="S1346" s="17">
        <v>0.33333333333333304</v>
      </c>
      <c r="T1346" s="17">
        <v>0.31882064483788558</v>
      </c>
      <c r="U1346" s="17">
        <v>0.35247273596042594</v>
      </c>
      <c r="V1346" s="17">
        <v>6.6442864035440447E-2</v>
      </c>
      <c r="W1346" s="17">
        <v>38.35993069226182</v>
      </c>
      <c r="X1346" s="17">
        <v>2.3341181068695782</v>
      </c>
      <c r="Y1346" s="17">
        <v>-0.99999999999999911</v>
      </c>
      <c r="Z1346" s="17">
        <v>-0.99999999999999911</v>
      </c>
      <c r="AA1346" s="17">
        <v>96.815116004057884</v>
      </c>
      <c r="AB1346" s="17">
        <v>0.40671965867309529</v>
      </c>
      <c r="AC1346" s="17">
        <v>0.41708382515207326</v>
      </c>
      <c r="AD1346" s="17">
        <v>0.3436867897737344</v>
      </c>
      <c r="AE1346" s="17">
        <v>58.374513679945174</v>
      </c>
      <c r="AF1346" s="17">
        <v>0.83333333333333337</v>
      </c>
      <c r="AG1346" s="17">
        <v>-0.99999999999999911</v>
      </c>
      <c r="AH1346" s="17">
        <v>-0.99999999999999911</v>
      </c>
      <c r="AI1346" s="17">
        <v>0</v>
      </c>
      <c r="AJ1346" s="17">
        <v>6.6442864035440447E-2</v>
      </c>
      <c r="AK1346" s="17">
        <v>-5.4719672567298296E-2</v>
      </c>
      <c r="AL1346" s="17">
        <v>-6.0490735446702006E-2</v>
      </c>
      <c r="AM1346" s="17">
        <v>-3.6784932154741289E-2</v>
      </c>
      <c r="AN1346" s="17">
        <v>9.770603759483458E-2</v>
      </c>
      <c r="AO1346" s="17">
        <v>-1.1932216667050237</v>
      </c>
      <c r="AP1346" s="17">
        <v>2.1401972626373542</v>
      </c>
      <c r="AQ1346" s="17">
        <v>45.084209343894194</v>
      </c>
      <c r="AR1346" s="17">
        <v>1.0710695781670851</v>
      </c>
      <c r="AS1346" s="17">
        <v>2.4461894177301171</v>
      </c>
      <c r="AT1346" s="17">
        <v>-0.99999999999999911</v>
      </c>
      <c r="AU1346" s="17">
        <v>-0.99999999999999911</v>
      </c>
      <c r="AV1346" s="17">
        <v>0.28175760096897434</v>
      </c>
      <c r="AW1346" s="17">
        <v>111.32126269778344</v>
      </c>
      <c r="AX1346" s="17">
        <v>117.96554910132747</v>
      </c>
      <c r="AY1346" s="17">
        <v>0.34671335492542255</v>
      </c>
      <c r="AZ1346" s="17">
        <v>42.298767406458261</v>
      </c>
      <c r="BA1346" s="22">
        <v>1444.1900626085189</v>
      </c>
      <c r="CU1346" t="e">
        <v>#N/A</v>
      </c>
      <c r="CV1346" t="e">
        <v>#N/A</v>
      </c>
    </row>
    <row r="1347" spans="1:100" x14ac:dyDescent="0.25">
      <c r="A1347">
        <v>3538</v>
      </c>
      <c r="B1347" t="s">
        <v>1733</v>
      </c>
      <c r="C1347" s="22">
        <v>3</v>
      </c>
      <c r="D1347" s="17">
        <v>3.8485071199889331</v>
      </c>
      <c r="E1347" s="17">
        <v>-1.7349976200399023E-2</v>
      </c>
      <c r="F1347" s="17">
        <v>0.71113008805977085</v>
      </c>
      <c r="G1347" s="17">
        <v>0.70534676265963792</v>
      </c>
      <c r="H1347" s="17">
        <v>0.34875186944034253</v>
      </c>
      <c r="I1347" s="17">
        <v>0</v>
      </c>
      <c r="J1347" s="17">
        <v>20.925112166420565</v>
      </c>
      <c r="K1347" s="17">
        <v>0.34875186944034253</v>
      </c>
      <c r="L1347" s="17">
        <v>-1.0000000000000007</v>
      </c>
      <c r="M1347" s="17">
        <v>-1.0000000000000007</v>
      </c>
      <c r="N1347" s="17">
        <v>6.9750373888068546</v>
      </c>
      <c r="O1347" s="17">
        <v>25.478966049069133</v>
      </c>
      <c r="P1347" s="17">
        <v>-0.72389060277755113</v>
      </c>
      <c r="Q1347" s="17">
        <v>-0.39398369614952883</v>
      </c>
      <c r="R1347" s="17">
        <v>-0.20121872562418139</v>
      </c>
      <c r="S1347" s="17">
        <v>0.33333333333333343</v>
      </c>
      <c r="T1347" s="17">
        <v>0.33333333333333343</v>
      </c>
      <c r="U1347" s="17">
        <v>0.34528613803272851</v>
      </c>
      <c r="V1347" s="17">
        <v>0.32649238601321523</v>
      </c>
      <c r="W1347" s="17">
        <v>39.587732850890696</v>
      </c>
      <c r="X1347" s="17">
        <v>3.6580136654365289</v>
      </c>
      <c r="Y1347" s="17">
        <v>-1.0000000000000007</v>
      </c>
      <c r="Z1347" s="17">
        <v>-1.0000000000000007</v>
      </c>
      <c r="AA1347" s="17">
        <v>87.368592164218924</v>
      </c>
      <c r="AB1347" s="17">
        <v>0.2775957671262238</v>
      </c>
      <c r="AC1347" s="17">
        <v>0.4533782274507776</v>
      </c>
      <c r="AD1347" s="17">
        <v>0.22866756620204592</v>
      </c>
      <c r="AE1347" s="17">
        <v>47.982078038952359</v>
      </c>
      <c r="AF1347" s="17">
        <v>0.75</v>
      </c>
      <c r="AG1347" s="17">
        <v>-1.0000000000000007</v>
      </c>
      <c r="AH1347" s="17">
        <v>-1.0000000000000007</v>
      </c>
      <c r="AI1347" s="17">
        <v>1.1034344655987618E-2</v>
      </c>
      <c r="AJ1347" s="17">
        <v>0.32649238601321523</v>
      </c>
      <c r="AK1347" s="17">
        <v>0.18373809545890352</v>
      </c>
      <c r="AL1347" s="17">
        <v>0.32994558435241739</v>
      </c>
      <c r="AM1347" s="17">
        <v>1.659546618077061E-2</v>
      </c>
      <c r="AN1347" s="17">
        <v>-5.7490084461630779E-2</v>
      </c>
      <c r="AO1347" s="17">
        <v>1.333577131813783</v>
      </c>
      <c r="AP1347" s="17">
        <v>0.21247581022131792</v>
      </c>
      <c r="AQ1347" s="17">
        <v>60.51284501731125</v>
      </c>
      <c r="AR1347" s="17">
        <v>1.3384451907126114</v>
      </c>
      <c r="AS1347" s="17">
        <v>4.0067655348768705</v>
      </c>
      <c r="AT1347" s="17">
        <v>-1.0000000000000007</v>
      </c>
      <c r="AU1347" s="17">
        <v>-1.0000000000000007</v>
      </c>
      <c r="AV1347" s="17">
        <v>0.50412803703545661</v>
      </c>
      <c r="AW1347" s="17">
        <v>113.06003402350937</v>
      </c>
      <c r="AX1347" s="17">
        <v>145.92995951795061</v>
      </c>
      <c r="AY1347" s="17">
        <v>0.31310840405988616</v>
      </c>
      <c r="AZ1347" s="17">
        <v>26.165145524076493</v>
      </c>
      <c r="BA1347" s="22">
        <v>1636.8518057063093</v>
      </c>
      <c r="CU1347" t="e">
        <v>#N/A</v>
      </c>
      <c r="CV1347" t="e">
        <v>#N/A</v>
      </c>
    </row>
    <row r="1348" spans="1:100" x14ac:dyDescent="0.25">
      <c r="A1348">
        <v>3539</v>
      </c>
      <c r="B1348" t="s">
        <v>1734</v>
      </c>
      <c r="C1348" s="22">
        <v>3</v>
      </c>
      <c r="D1348" s="17">
        <v>4.6856670878721047</v>
      </c>
      <c r="E1348" s="17">
        <v>0.12241749736092281</v>
      </c>
      <c r="F1348" s="17">
        <v>5.1742854218578005</v>
      </c>
      <c r="G1348" s="17">
        <v>5.1646760098376197</v>
      </c>
      <c r="H1348" s="17">
        <v>0.35899123941440547</v>
      </c>
      <c r="I1348" s="17">
        <v>0</v>
      </c>
      <c r="J1348" s="17">
        <v>21.539474364864326</v>
      </c>
      <c r="K1348" s="17">
        <v>0.35899123941440547</v>
      </c>
      <c r="L1348" s="17">
        <v>-0.999999999999999</v>
      </c>
      <c r="M1348" s="17">
        <v>-0.999999999999999</v>
      </c>
      <c r="N1348" s="17">
        <v>7.1798247882881139</v>
      </c>
      <c r="O1348" s="17">
        <v>31.389817462574086</v>
      </c>
      <c r="P1348" s="17">
        <v>-3.0223435813433269E-2</v>
      </c>
      <c r="Q1348" s="17">
        <v>6.2056754671476781</v>
      </c>
      <c r="R1348" s="17">
        <v>1.8628279320399106</v>
      </c>
      <c r="S1348" s="17">
        <v>0.33333333333333337</v>
      </c>
      <c r="T1348" s="17">
        <v>0.33333333333333337</v>
      </c>
      <c r="U1348" s="17">
        <v>0.33577434219142099</v>
      </c>
      <c r="V1348" s="17">
        <v>0.22838166256499079</v>
      </c>
      <c r="W1348" s="17">
        <v>34.873257280346941</v>
      </c>
      <c r="X1348" s="17">
        <v>3.0210627714078901</v>
      </c>
      <c r="Y1348" s="17">
        <v>-0.999999999999999</v>
      </c>
      <c r="Z1348" s="17">
        <v>-0.999999999999999</v>
      </c>
      <c r="AA1348" s="17">
        <v>92.300776046438443</v>
      </c>
      <c r="AB1348" s="17">
        <v>0.399663611152618</v>
      </c>
      <c r="AC1348" s="17">
        <v>0.43251565685137361</v>
      </c>
      <c r="AD1348" s="17">
        <v>0.27911454867704</v>
      </c>
      <c r="AE1348" s="17">
        <v>55.564690834051603</v>
      </c>
      <c r="AF1348" s="17">
        <v>0.7857142857142857</v>
      </c>
      <c r="AG1348" s="17">
        <v>-0.999999999999999</v>
      </c>
      <c r="AH1348" s="17">
        <v>-0.999999999999999</v>
      </c>
      <c r="AI1348" s="17">
        <v>2.6956150478591092E-3</v>
      </c>
      <c r="AJ1348" s="17">
        <v>0.22838166256499079</v>
      </c>
      <c r="AK1348" s="17">
        <v>-0.13668290302442007</v>
      </c>
      <c r="AL1348" s="17">
        <v>-8.6377644033510358E-4</v>
      </c>
      <c r="AM1348" s="17">
        <v>-3.2236854972741702E-2</v>
      </c>
      <c r="AN1348" s="17">
        <v>2.8480154363727618E-2</v>
      </c>
      <c r="AO1348" s="17">
        <v>-1.4893358894406414</v>
      </c>
      <c r="AP1348" s="17">
        <v>0.70768497689151555</v>
      </c>
      <c r="AQ1348" s="17">
        <v>56.412731645211252</v>
      </c>
      <c r="AR1348" s="17">
        <v>1.2308226714230779</v>
      </c>
      <c r="AS1348" s="17">
        <v>3.3800540108222941</v>
      </c>
      <c r="AT1348" s="17">
        <v>-0.999999999999999</v>
      </c>
      <c r="AU1348" s="17">
        <v>-0.999999999999999</v>
      </c>
      <c r="AV1348" s="17">
        <v>7.0275039418775345</v>
      </c>
      <c r="AW1348" s="17">
        <v>124.39827848590396</v>
      </c>
      <c r="AX1348" s="17">
        <v>147.29035704336013</v>
      </c>
      <c r="AY1348" s="17">
        <v>0.34014984203261278</v>
      </c>
      <c r="AZ1348" s="17">
        <v>31.792211281062123</v>
      </c>
      <c r="BA1348" s="22">
        <v>1569.714407992157</v>
      </c>
      <c r="CU1348" t="e">
        <v>#N/A</v>
      </c>
      <c r="CV1348" t="e">
        <v>#N/A</v>
      </c>
    </row>
    <row r="1349" spans="1:100" x14ac:dyDescent="0.25">
      <c r="A1349">
        <v>3542</v>
      </c>
      <c r="B1349" t="s">
        <v>1735</v>
      </c>
      <c r="C1349" s="22">
        <v>3</v>
      </c>
      <c r="D1349" s="17">
        <v>4.9392992181024393</v>
      </c>
      <c r="E1349" s="17">
        <v>2.9772944235704365E-2</v>
      </c>
      <c r="F1349" s="17">
        <v>4.2408159880168057</v>
      </c>
      <c r="G1349" s="17">
        <v>4.2501053076826931</v>
      </c>
      <c r="H1349" s="17">
        <v>4.0077180542817142E-2</v>
      </c>
      <c r="I1349" s="17">
        <v>0</v>
      </c>
      <c r="J1349" s="17">
        <v>2.4046308325690271</v>
      </c>
      <c r="K1349" s="17">
        <v>4.0077180542817142E-2</v>
      </c>
      <c r="L1349" s="17">
        <v>-1.0000000000000007</v>
      </c>
      <c r="M1349" s="17">
        <v>-1.0000000000000007</v>
      </c>
      <c r="N1349" s="17">
        <v>0.80154361085634374</v>
      </c>
      <c r="O1349" s="17">
        <v>11.594035358354166</v>
      </c>
      <c r="P1349" s="17">
        <v>3.6517201163912494E-2</v>
      </c>
      <c r="Q1349" s="17">
        <v>6.8230826512720419</v>
      </c>
      <c r="R1349" s="17">
        <v>2.2242539364071963</v>
      </c>
      <c r="S1349" s="17">
        <v>0.33333333333333337</v>
      </c>
      <c r="T1349" s="17">
        <v>0.33333333333333337</v>
      </c>
      <c r="U1349" s="17">
        <v>0.36148249489813444</v>
      </c>
      <c r="V1349" s="17">
        <v>-6.4530125749257927E-2</v>
      </c>
      <c r="W1349" s="17">
        <v>36.941674210909063</v>
      </c>
      <c r="X1349" s="17">
        <v>1.6853387112208409</v>
      </c>
      <c r="Y1349" s="17">
        <v>-1.0000000000000007</v>
      </c>
      <c r="Z1349" s="17">
        <v>-1.0000000000000007</v>
      </c>
      <c r="AA1349" s="17">
        <v>95.960339760614048</v>
      </c>
      <c r="AB1349" s="17">
        <v>0.42112278943858727</v>
      </c>
      <c r="AC1349" s="17">
        <v>0.40290016278286001</v>
      </c>
      <c r="AD1349" s="17">
        <v>0.31186528004450836</v>
      </c>
      <c r="AE1349" s="17">
        <v>56.794411613297804</v>
      </c>
      <c r="AF1349" s="17">
        <v>0.8</v>
      </c>
      <c r="AG1349" s="17">
        <v>-1.0000000000000007</v>
      </c>
      <c r="AH1349" s="17">
        <v>-1.0000000000000007</v>
      </c>
      <c r="AI1349" s="17">
        <v>1.6317483167907182E-2</v>
      </c>
      <c r="AJ1349" s="17">
        <v>-6.4530125749257927E-2</v>
      </c>
      <c r="AK1349" s="17">
        <v>-2.8840382670755345E-2</v>
      </c>
      <c r="AL1349" s="17">
        <v>-6.5486400409558165E-2</v>
      </c>
      <c r="AM1349" s="17">
        <v>0.10920830143518837</v>
      </c>
      <c r="AN1349" s="17">
        <v>-2.6523479301427837E-2</v>
      </c>
      <c r="AO1349" s="17">
        <v>2.5860056225259327</v>
      </c>
      <c r="AP1349" s="17">
        <v>-0.99051898458348719</v>
      </c>
      <c r="AQ1349" s="17">
        <v>39.34630504347809</v>
      </c>
      <c r="AR1349" s="17">
        <v>0.96361903581554376</v>
      </c>
      <c r="AS1349" s="17">
        <v>1.7254158917636577</v>
      </c>
      <c r="AT1349" s="17">
        <v>-1.0000000000000007</v>
      </c>
      <c r="AU1349" s="17">
        <v>-1.0000000000000007</v>
      </c>
      <c r="AV1349" s="17">
        <v>6.4743592440898894</v>
      </c>
      <c r="AW1349" s="17">
        <v>106.56385613438475</v>
      </c>
      <c r="AX1349" s="17">
        <v>100.43719322281707</v>
      </c>
      <c r="AY1349" s="17">
        <v>0.1756992792805096</v>
      </c>
      <c r="AZ1349" s="17">
        <v>9.3319275545805738</v>
      </c>
      <c r="BA1349" s="22">
        <v>1516.4282081936606</v>
      </c>
      <c r="CU1349" t="e">
        <v>#N/A</v>
      </c>
      <c r="CV1349" t="e">
        <v>#N/A</v>
      </c>
    </row>
    <row r="1350" spans="1:100" x14ac:dyDescent="0.25">
      <c r="A1350">
        <v>3543</v>
      </c>
      <c r="B1350" t="s">
        <v>1736</v>
      </c>
      <c r="C1350" s="22">
        <v>3</v>
      </c>
      <c r="D1350" s="17">
        <v>4.7746339309784851</v>
      </c>
      <c r="E1350" s="17">
        <v>-7.8386343073579938E-3</v>
      </c>
      <c r="F1350" s="17">
        <v>-3.1247814045175553E-2</v>
      </c>
      <c r="G1350" s="17">
        <v>-3.1247814045175553E-2</v>
      </c>
      <c r="H1350" s="17">
        <v>8.3643312718296489E-2</v>
      </c>
      <c r="I1350" s="17">
        <v>0</v>
      </c>
      <c r="J1350" s="17">
        <v>5.0185987630977902</v>
      </c>
      <c r="K1350" s="17">
        <v>8.3643312718296489E-2</v>
      </c>
      <c r="L1350" s="17">
        <v>-0.99999999999999956</v>
      </c>
      <c r="M1350" s="17">
        <v>-0.99999999999999956</v>
      </c>
      <c r="N1350" s="17">
        <v>1.6728662543659298</v>
      </c>
      <c r="O1350" s="17">
        <v>9.7619848800311022</v>
      </c>
      <c r="P1350" s="17">
        <v>2.3349225994502443</v>
      </c>
      <c r="Q1350" s="17">
        <v>1.2430043661669259</v>
      </c>
      <c r="R1350" s="17">
        <v>0.61279052879789098</v>
      </c>
      <c r="S1350" s="17">
        <v>0.33333333333333309</v>
      </c>
      <c r="T1350" s="17">
        <v>0.28094207866058851</v>
      </c>
      <c r="U1350" s="17">
        <v>0.23993590852006269</v>
      </c>
      <c r="V1350" s="17">
        <v>-2.0303037344634973E-2</v>
      </c>
      <c r="W1350" s="17">
        <v>30.010598818042116</v>
      </c>
      <c r="X1350" s="17">
        <v>1.3894647776268358</v>
      </c>
      <c r="Y1350" s="17">
        <v>-0.99999999999999956</v>
      </c>
      <c r="Z1350" s="17">
        <v>-0.99999999999999956</v>
      </c>
      <c r="AA1350" s="17">
        <v>40.230640514158772</v>
      </c>
      <c r="AB1350" s="17">
        <v>0.12208678676489625</v>
      </c>
      <c r="AC1350" s="17">
        <v>-4.4620221750578427E-2</v>
      </c>
      <c r="AD1350" s="17">
        <v>0.11467845833205741</v>
      </c>
      <c r="AE1350" s="17">
        <v>9.6072511673187666</v>
      </c>
      <c r="AF1350" s="17">
        <v>0.63157894736842102</v>
      </c>
      <c r="AG1350" s="17">
        <v>-0.99999999999999956</v>
      </c>
      <c r="AH1350" s="17">
        <v>-0.99999999999999956</v>
      </c>
      <c r="AI1350" s="17">
        <v>0</v>
      </c>
      <c r="AJ1350" s="17">
        <v>-2.0303037344634973E-2</v>
      </c>
      <c r="AK1350" s="17">
        <v>-2.6732173460056512E-2</v>
      </c>
      <c r="AL1350" s="17">
        <v>-9.0796222505264909E-2</v>
      </c>
      <c r="AM1350" s="17">
        <v>-2.4125297030973061E-2</v>
      </c>
      <c r="AN1350" s="17">
        <v>0.19181323075763312</v>
      </c>
      <c r="AO1350" s="17">
        <v>-0.73679329307461006</v>
      </c>
      <c r="AP1350" s="17">
        <v>4.3413496564145033</v>
      </c>
      <c r="AQ1350" s="17">
        <v>35.029197581139911</v>
      </c>
      <c r="AR1350" s="17">
        <v>0.83390828316934906</v>
      </c>
      <c r="AS1350" s="17">
        <v>1.4731080903451321</v>
      </c>
      <c r="AT1350" s="17">
        <v>-0.99999999999999956</v>
      </c>
      <c r="AU1350" s="17">
        <v>-0.99999999999999956</v>
      </c>
      <c r="AV1350" s="17">
        <v>0.58154271475271535</v>
      </c>
      <c r="AW1350" s="17">
        <v>54.333975050604352</v>
      </c>
      <c r="AX1350" s="17">
        <v>52.303671316140864</v>
      </c>
      <c r="AY1350" s="17">
        <v>-0.1408712864740399</v>
      </c>
      <c r="AZ1350" s="17">
        <v>-38.324249886885525</v>
      </c>
      <c r="BA1350" s="22">
        <v>1371.2379064353199</v>
      </c>
      <c r="CU1350" t="e">
        <v>#N/A</v>
      </c>
      <c r="CV1350" t="e">
        <v>#N/A</v>
      </c>
    </row>
    <row r="1351" spans="1:100" x14ac:dyDescent="0.25">
      <c r="A1351">
        <v>3544</v>
      </c>
      <c r="B1351" t="s">
        <v>1737</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1467.9786832555276</v>
      </c>
      <c r="CU1351" t="e">
        <v>#N/A</v>
      </c>
      <c r="CV1351" t="e">
        <v>#N/A</v>
      </c>
    </row>
    <row r="1352" spans="1:100" x14ac:dyDescent="0.25">
      <c r="A1352">
        <v>3545</v>
      </c>
      <c r="B1352" t="s">
        <v>1738</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1442.2663892207393</v>
      </c>
      <c r="CU1352" t="e">
        <v>#N/A</v>
      </c>
      <c r="CV1352" t="e">
        <v>#N/A</v>
      </c>
    </row>
    <row r="1353" spans="1:100" x14ac:dyDescent="0.25">
      <c r="A1353">
        <v>3546</v>
      </c>
      <c r="B1353" t="s">
        <v>1739</v>
      </c>
      <c r="C1353" s="22">
        <v>3</v>
      </c>
      <c r="D1353" s="17">
        <v>5.2388474642161169</v>
      </c>
      <c r="E1353" s="17">
        <v>-7.4184925491659198E-2</v>
      </c>
      <c r="F1353" s="17">
        <v>1.5919754018070491</v>
      </c>
      <c r="G1353" s="17">
        <v>1.5770634307686593</v>
      </c>
      <c r="H1353" s="17">
        <v>0.36073330623635791</v>
      </c>
      <c r="I1353" s="17">
        <v>0</v>
      </c>
      <c r="J1353" s="17">
        <v>21.643998374181464</v>
      </c>
      <c r="K1353" s="17">
        <v>0.36073330623635791</v>
      </c>
      <c r="L1353" s="17">
        <v>-0.99999999999999956</v>
      </c>
      <c r="M1353" s="17">
        <v>-0.99999999999999956</v>
      </c>
      <c r="N1353" s="17">
        <v>7.2146661247271595</v>
      </c>
      <c r="O1353" s="17">
        <v>28.459909269166239</v>
      </c>
      <c r="P1353" s="17">
        <v>-3.5502821447499312E-2</v>
      </c>
      <c r="Q1353" s="17">
        <v>-0.76218153177865444</v>
      </c>
      <c r="R1353" s="17">
        <v>-0.27088114606937841</v>
      </c>
      <c r="S1353" s="17">
        <v>0.33333333333333326</v>
      </c>
      <c r="T1353" s="17">
        <v>0.33333333333333326</v>
      </c>
      <c r="U1353" s="17">
        <v>0.33868068685148778</v>
      </c>
      <c r="V1353" s="17">
        <v>0.40004089157528566</v>
      </c>
      <c r="W1353" s="17">
        <v>41.786197554283291</v>
      </c>
      <c r="X1353" s="17">
        <v>4.0609014572879731</v>
      </c>
      <c r="Y1353" s="17">
        <v>-0.99999999999999956</v>
      </c>
      <c r="Z1353" s="17">
        <v>-0.99999999999999956</v>
      </c>
      <c r="AA1353" s="17">
        <v>89.218852350703898</v>
      </c>
      <c r="AB1353" s="17">
        <v>0.2996767118914227</v>
      </c>
      <c r="AC1353" s="17">
        <v>0.26757447823717384</v>
      </c>
      <c r="AD1353" s="17">
        <v>0.38681952872120312</v>
      </c>
      <c r="AE1353" s="17">
        <v>47.703535942489971</v>
      </c>
      <c r="AF1353" s="17">
        <v>0.88235294117647056</v>
      </c>
      <c r="AG1353" s="17">
        <v>-0.99999999999999956</v>
      </c>
      <c r="AH1353" s="17">
        <v>-0.99999999999999956</v>
      </c>
      <c r="AI1353" s="17">
        <v>-2.6110013878136763E-2</v>
      </c>
      <c r="AJ1353" s="17">
        <v>0.40004089157528566</v>
      </c>
      <c r="AK1353" s="17">
        <v>-0.10361440483198031</v>
      </c>
      <c r="AL1353" s="17">
        <v>0.23681933248407558</v>
      </c>
      <c r="AM1353" s="17">
        <v>0.29055076728798268</v>
      </c>
      <c r="AN1353" s="17">
        <v>9.5037660185168155E-2</v>
      </c>
      <c r="AO1353" s="17">
        <v>6.7456971580396656</v>
      </c>
      <c r="AP1353" s="17">
        <v>3.5600381670495809</v>
      </c>
      <c r="AQ1353" s="17">
        <v>63.430195928464777</v>
      </c>
      <c r="AR1353" s="17">
        <v>1.4053882450934394</v>
      </c>
      <c r="AS1353" s="17">
        <v>4.42163476352433</v>
      </c>
      <c r="AT1353" s="17">
        <v>-0.99999999999999956</v>
      </c>
      <c r="AU1353" s="17">
        <v>-0.99999999999999956</v>
      </c>
      <c r="AV1353" s="17">
        <v>1.3061822846992805</v>
      </c>
      <c r="AW1353" s="17">
        <v>121.23879978691971</v>
      </c>
      <c r="AX1353" s="17">
        <v>160.72068866688554</v>
      </c>
      <c r="AY1353" s="17">
        <v>0.36368247451900437</v>
      </c>
      <c r="AZ1353" s="17">
        <v>15.639295841616514</v>
      </c>
      <c r="BA1353" s="22">
        <v>1576.7408076701208</v>
      </c>
      <c r="CU1353" t="e">
        <v>#N/A</v>
      </c>
      <c r="CV1353" t="e">
        <v>#N/A</v>
      </c>
    </row>
    <row r="1354" spans="1:100" x14ac:dyDescent="0.25">
      <c r="A1354">
        <v>3547</v>
      </c>
      <c r="B1354" t="s">
        <v>1740</v>
      </c>
      <c r="C1354" s="22">
        <v>3</v>
      </c>
      <c r="D1354" s="17">
        <v>4.8610409952029183</v>
      </c>
      <c r="E1354" s="17">
        <v>1.0043123022528924</v>
      </c>
      <c r="F1354" s="17">
        <v>-0.18395280768396241</v>
      </c>
      <c r="G1354" s="17">
        <v>6.7125267879260611E-2</v>
      </c>
      <c r="H1354" s="17">
        <v>0.34864856444898656</v>
      </c>
      <c r="I1354" s="17">
        <v>0</v>
      </c>
      <c r="J1354" s="17">
        <v>20.918913866939189</v>
      </c>
      <c r="K1354" s="17">
        <v>0.34864856444898656</v>
      </c>
      <c r="L1354" s="17">
        <v>-1.0000000000000018</v>
      </c>
      <c r="M1354" s="17">
        <v>-1.0000000000000018</v>
      </c>
      <c r="N1354" s="17">
        <v>6.9729712889797328</v>
      </c>
      <c r="O1354" s="17">
        <v>25.847080130021379</v>
      </c>
      <c r="P1354" s="17">
        <v>1.0418966763810769</v>
      </c>
      <c r="Q1354" s="17">
        <v>-0.64967357156289884</v>
      </c>
      <c r="R1354" s="17">
        <v>-0.1405335962235619</v>
      </c>
      <c r="S1354" s="17">
        <v>0.33333333333333398</v>
      </c>
      <c r="T1354" s="17">
        <v>0.35318277156420769</v>
      </c>
      <c r="U1354" s="17">
        <v>0.25681376857805738</v>
      </c>
      <c r="V1354" s="17">
        <v>2.2536583221158448E-3</v>
      </c>
      <c r="W1354" s="17">
        <v>23.877398693949122</v>
      </c>
      <c r="X1354" s="17">
        <v>1.3846221654676374</v>
      </c>
      <c r="Y1354" s="17">
        <v>-1.0000000000000018</v>
      </c>
      <c r="Z1354" s="17">
        <v>-1.0000000000000018</v>
      </c>
      <c r="AA1354" s="17">
        <v>71.591295185130349</v>
      </c>
      <c r="AB1354" s="17">
        <v>0.46776057883929006</v>
      </c>
      <c r="AC1354" s="17">
        <v>0.27172823169845794</v>
      </c>
      <c r="AD1354" s="17">
        <v>0.21759979121034795</v>
      </c>
      <c r="AE1354" s="17">
        <v>47.854430087404793</v>
      </c>
      <c r="AF1354" s="17">
        <v>0.75</v>
      </c>
      <c r="AG1354" s="17">
        <v>-1.0000000000000018</v>
      </c>
      <c r="AH1354" s="17">
        <v>-1.0000000000000018</v>
      </c>
      <c r="AI1354" s="17">
        <v>0</v>
      </c>
      <c r="AJ1354" s="17">
        <v>2.2536583221158448E-3</v>
      </c>
      <c r="AK1354" s="17">
        <v>0.14263292462848162</v>
      </c>
      <c r="AL1354" s="17">
        <v>-0.14365045533740389</v>
      </c>
      <c r="AM1354" s="17">
        <v>-0.17127696982251428</v>
      </c>
      <c r="AN1354" s="17">
        <v>0.30739548413866929</v>
      </c>
      <c r="AO1354" s="17">
        <v>-3.5687596224204494</v>
      </c>
      <c r="AP1354" s="17">
        <v>6.9666348267797105</v>
      </c>
      <c r="AQ1354" s="17">
        <v>44.796312560888296</v>
      </c>
      <c r="AR1354" s="17">
        <v>0.94558353179771482</v>
      </c>
      <c r="AS1354" s="17">
        <v>1.7332707299166235</v>
      </c>
      <c r="AT1354" s="17">
        <v>-1.0000000000000018</v>
      </c>
      <c r="AU1354" s="17">
        <v>-1.0000000000000018</v>
      </c>
      <c r="AV1354" s="17">
        <v>-7.3408328344301235E-2</v>
      </c>
      <c r="AW1354" s="17">
        <v>104.40501014193143</v>
      </c>
      <c r="AX1354" s="17">
        <v>104.63037597414299</v>
      </c>
      <c r="AY1354" s="17">
        <v>0.3786114948089383</v>
      </c>
      <c r="AZ1354" s="17">
        <v>32.639862523558541</v>
      </c>
      <c r="BA1354" s="22">
        <v>1491.1509641327584</v>
      </c>
      <c r="CU1354" t="e">
        <v>#N/A</v>
      </c>
      <c r="CV1354" t="e">
        <v>#N/A</v>
      </c>
    </row>
    <row r="1355" spans="1:100" x14ac:dyDescent="0.25">
      <c r="A1355">
        <v>3550</v>
      </c>
      <c r="B1355" t="s">
        <v>1741</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1538.7784108977526</v>
      </c>
      <c r="CU1355" t="e">
        <v>#N/A</v>
      </c>
      <c r="CV1355" t="e">
        <v>#N/A</v>
      </c>
    </row>
    <row r="1356" spans="1:100" x14ac:dyDescent="0.25">
      <c r="A1356">
        <v>3555</v>
      </c>
      <c r="B1356" t="s">
        <v>1742</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1298.6047695287787</v>
      </c>
      <c r="CU1356" t="e">
        <v>#N/A</v>
      </c>
      <c r="CV1356" t="e">
        <v>#N/A</v>
      </c>
    </row>
    <row r="1357" spans="1:100" x14ac:dyDescent="0.25">
      <c r="A1357">
        <v>3556</v>
      </c>
      <c r="B1357" t="s">
        <v>1743</v>
      </c>
      <c r="C1357" s="22">
        <v>3</v>
      </c>
      <c r="D1357" s="17">
        <v>4.8916145214373676</v>
      </c>
      <c r="E1357" s="17">
        <v>1.9039560514055132E-2</v>
      </c>
      <c r="F1357" s="17">
        <v>-0.12404588424006455</v>
      </c>
      <c r="G1357" s="17">
        <v>-0.12404588424006455</v>
      </c>
      <c r="H1357" s="17">
        <v>0.31716564772236089</v>
      </c>
      <c r="I1357" s="17">
        <v>-1.9622134811752769E-2</v>
      </c>
      <c r="J1357" s="17">
        <v>17.852610774636481</v>
      </c>
      <c r="K1357" s="17">
        <v>0.2975435129106081</v>
      </c>
      <c r="L1357" s="17">
        <v>-0.99999999999999933</v>
      </c>
      <c r="M1357" s="17">
        <v>-0.99999999999999933</v>
      </c>
      <c r="N1357" s="17">
        <v>5.9508702582121611</v>
      </c>
      <c r="O1357" s="17">
        <v>22.620179411833785</v>
      </c>
      <c r="P1357" s="17">
        <v>0.59549241671769393</v>
      </c>
      <c r="Q1357" s="17">
        <v>3.5388781577678903</v>
      </c>
      <c r="R1357" s="17">
        <v>1.2355390788043961</v>
      </c>
      <c r="S1357" s="17">
        <v>0.34592312724032009</v>
      </c>
      <c r="T1357" s="17">
        <v>0.34592312724032009</v>
      </c>
      <c r="U1357" s="17">
        <v>0.24603358091382965</v>
      </c>
      <c r="V1357" s="17">
        <v>-1.7729686182787006E-2</v>
      </c>
      <c r="W1357" s="17">
        <v>24.90426545204301</v>
      </c>
      <c r="X1357" s="17">
        <v>1.2846487420356165</v>
      </c>
      <c r="Y1357" s="17">
        <v>-0.99999999999999933</v>
      </c>
      <c r="Z1357" s="17">
        <v>-0.99999999999999933</v>
      </c>
      <c r="AA1357" s="17">
        <v>73.181930487615688</v>
      </c>
      <c r="AB1357" s="17">
        <v>0.31825085771832473</v>
      </c>
      <c r="AC1357" s="17">
        <v>0.25776356206981721</v>
      </c>
      <c r="AD1357" s="17">
        <v>0.3648280993472231</v>
      </c>
      <c r="AE1357" s="17">
        <v>47.042125956768253</v>
      </c>
      <c r="AF1357" s="17">
        <v>0.7</v>
      </c>
      <c r="AG1357" s="17">
        <v>-0.99999999999999933</v>
      </c>
      <c r="AH1357" s="17">
        <v>-0.99999999999999933</v>
      </c>
      <c r="AI1357" s="17">
        <v>2.3682410139784296E-2</v>
      </c>
      <c r="AJ1357" s="17">
        <v>-1.7729686182787006E-2</v>
      </c>
      <c r="AK1357" s="17">
        <v>-0.10626060006785963</v>
      </c>
      <c r="AL1357" s="17">
        <v>-5.320069886435802E-2</v>
      </c>
      <c r="AM1357" s="17">
        <v>0.47566292819740014</v>
      </c>
      <c r="AN1357" s="17">
        <v>-3.7769462215742365E-2</v>
      </c>
      <c r="AO1357" s="17">
        <v>11.360270204595702</v>
      </c>
      <c r="AP1357" s="17">
        <v>-1.2102400497153496</v>
      </c>
      <c r="AQ1357" s="17">
        <v>42.756876226679495</v>
      </c>
      <c r="AR1357" s="17">
        <v>0.9201501492116827</v>
      </c>
      <c r="AS1357" s="17">
        <v>1.5821922549462242</v>
      </c>
      <c r="AT1357" s="17">
        <v>-0.99999999999999933</v>
      </c>
      <c r="AU1357" s="17">
        <v>-0.99999999999999933</v>
      </c>
      <c r="AV1357" s="17">
        <v>1.1114931945643294</v>
      </c>
      <c r="AW1357" s="17">
        <v>94.591869849734053</v>
      </c>
      <c r="AX1357" s="17">
        <v>93.292549434251072</v>
      </c>
      <c r="AY1357" s="17">
        <v>0.15436412922850595</v>
      </c>
      <c r="AZ1357" s="17">
        <v>-4.613249014479007</v>
      </c>
      <c r="BA1357" s="22">
        <v>1487.6358339046385</v>
      </c>
      <c r="CU1357" t="e">
        <v>#N/A</v>
      </c>
      <c r="CV1357" t="e">
        <v>#N/A</v>
      </c>
    </row>
    <row r="1358" spans="1:100" x14ac:dyDescent="0.25">
      <c r="A1358">
        <v>3559</v>
      </c>
      <c r="B1358" t="s">
        <v>1744</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1745</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470</v>
      </c>
      <c r="C1360" s="22">
        <v>3</v>
      </c>
      <c r="D1360" s="17">
        <v>4.2843193216047961</v>
      </c>
      <c r="E1360" s="17">
        <v>-5.591909597973866E-2</v>
      </c>
      <c r="F1360" s="17">
        <v>-0.21987595013014166</v>
      </c>
      <c r="G1360" s="17">
        <v>-0.23297294587619966</v>
      </c>
      <c r="H1360" s="17">
        <v>6.2095128937330685E-2</v>
      </c>
      <c r="I1360" s="17">
        <v>0</v>
      </c>
      <c r="J1360" s="17">
        <v>3.7257077362398388</v>
      </c>
      <c r="K1360" s="17">
        <v>6.2095128937330685E-2</v>
      </c>
      <c r="L1360" s="17">
        <v>-0.99999999999999956</v>
      </c>
      <c r="M1360" s="17">
        <v>-0.99999999999999956</v>
      </c>
      <c r="N1360" s="17">
        <v>1.241902578746612</v>
      </c>
      <c r="O1360" s="17">
        <v>7.7770541119684395</v>
      </c>
      <c r="P1360" s="17">
        <v>-0.22191041406744907</v>
      </c>
      <c r="Q1360" s="17">
        <v>0.56669898443517341</v>
      </c>
      <c r="R1360" s="17">
        <v>0.17350477696576766</v>
      </c>
      <c r="S1360" s="17">
        <v>0.3333333333333332</v>
      </c>
      <c r="T1360" s="17">
        <v>0.26366409637050592</v>
      </c>
      <c r="U1360" s="17">
        <v>-0.1132389801462424</v>
      </c>
      <c r="V1360" s="17">
        <v>0</v>
      </c>
      <c r="W1360" s="17">
        <v>16.866532824810651</v>
      </c>
      <c r="X1360" s="17">
        <v>8.5715711407857165E-3</v>
      </c>
      <c r="Y1360" s="17">
        <v>-0.99999999999999956</v>
      </c>
      <c r="Z1360" s="17">
        <v>-0.99999999999999956</v>
      </c>
      <c r="AA1360" s="17">
        <v>26.923161987422965</v>
      </c>
      <c r="AB1360" s="17">
        <v>0.36559376760329909</v>
      </c>
      <c r="AC1360" s="17">
        <v>4.6478182501418816E-2</v>
      </c>
      <c r="AD1360" s="17">
        <v>-0.21440946239178638</v>
      </c>
      <c r="AE1360" s="17">
        <v>9.8831243856465747</v>
      </c>
      <c r="AF1360" s="17">
        <v>0.4</v>
      </c>
      <c r="AG1360" s="17">
        <v>-0.99999999999999956</v>
      </c>
      <c r="AH1360" s="17">
        <v>-0.99999999999999956</v>
      </c>
      <c r="AI1360" s="17">
        <v>0</v>
      </c>
      <c r="AJ1360" s="17">
        <v>0</v>
      </c>
      <c r="AK1360" s="17">
        <v>0.37895782938372236</v>
      </c>
      <c r="AL1360" s="17">
        <v>-3.6164834389698378E-2</v>
      </c>
      <c r="AM1360" s="17">
        <v>-4.6172775527593801E-2</v>
      </c>
      <c r="AN1360" s="17">
        <v>0.20760820128996998</v>
      </c>
      <c r="AO1360" s="17">
        <v>0.74046975872876464</v>
      </c>
      <c r="AP1360" s="17">
        <v>5.0093808603007544</v>
      </c>
      <c r="AQ1360" s="17">
        <v>20.592240561050485</v>
      </c>
      <c r="AR1360" s="17">
        <v>0.48375844955759667</v>
      </c>
      <c r="AS1360" s="17">
        <v>7.0666700078116235E-2</v>
      </c>
      <c r="AT1360" s="17">
        <v>-0.99999999999999956</v>
      </c>
      <c r="AU1360" s="17">
        <v>-0.99999999999999956</v>
      </c>
      <c r="AV1360" s="17">
        <v>-5.9468168910432023E-2</v>
      </c>
      <c r="AW1360" s="17">
        <v>39.709596959692149</v>
      </c>
      <c r="AX1360" s="17">
        <v>39.709596959692149</v>
      </c>
      <c r="AY1360" s="17">
        <v>-0.20747680175278246</v>
      </c>
      <c r="AZ1360" s="17">
        <v>-81.546044801446669</v>
      </c>
      <c r="BA1360" s="22">
        <v>1337.4557787938525</v>
      </c>
      <c r="CU1360" t="e">
        <v>#N/A</v>
      </c>
      <c r="CV1360" t="e">
        <v>#N/A</v>
      </c>
    </row>
    <row r="1361" spans="1:100" x14ac:dyDescent="0.25">
      <c r="A1361">
        <v>3562</v>
      </c>
      <c r="B1361" t="s">
        <v>1746</v>
      </c>
      <c r="C1361" s="22">
        <v>3</v>
      </c>
      <c r="D1361" s="17">
        <v>2.926736578137922</v>
      </c>
      <c r="E1361" s="17">
        <v>-0.16649482362939599</v>
      </c>
      <c r="F1361" s="17">
        <v>-0.12274646068216022</v>
      </c>
      <c r="G1361" s="17">
        <v>-0.15623621566636908</v>
      </c>
      <c r="H1361" s="17">
        <v>0.15289467547100813</v>
      </c>
      <c r="I1361" s="17">
        <v>7.3682861810689271E-3</v>
      </c>
      <c r="J1361" s="17">
        <v>9.6157776991246173</v>
      </c>
      <c r="K1361" s="17">
        <v>0.16026296165207707</v>
      </c>
      <c r="L1361" s="17">
        <v>-1.0000000000000009</v>
      </c>
      <c r="M1361" s="17">
        <v>-1.0000000000000009</v>
      </c>
      <c r="N1361" s="17">
        <v>3.2052592330415446</v>
      </c>
      <c r="O1361" s="17">
        <v>12.386278061596171</v>
      </c>
      <c r="P1361" s="17">
        <v>0.18493083409292982</v>
      </c>
      <c r="Q1361" s="17">
        <v>8.5299852406766803</v>
      </c>
      <c r="R1361" s="17">
        <v>2.8781566138568175</v>
      </c>
      <c r="S1361" s="17">
        <v>0.33333333333333365</v>
      </c>
      <c r="T1361" s="17">
        <v>0.32487292895795455</v>
      </c>
      <c r="U1361" s="17">
        <v>3.8544694855995071E-2</v>
      </c>
      <c r="V1361" s="17">
        <v>-4.4724021102616647E-2</v>
      </c>
      <c r="W1361" s="17">
        <v>19.670558975703571</v>
      </c>
      <c r="X1361" s="17">
        <v>0.37531754907211257</v>
      </c>
      <c r="Y1361" s="17">
        <v>-1.0000000000000009</v>
      </c>
      <c r="Z1361" s="17">
        <v>-1.0000000000000009</v>
      </c>
      <c r="AA1361" s="17">
        <v>33.492905789763164</v>
      </c>
      <c r="AB1361" s="17">
        <v>9.8382354664720811E-2</v>
      </c>
      <c r="AC1361" s="17">
        <v>-6.4283688357454322E-2</v>
      </c>
      <c r="AD1361" s="17">
        <v>0.18478513769678892</v>
      </c>
      <c r="AE1361" s="17">
        <v>10.944190200202772</v>
      </c>
      <c r="AF1361" s="17">
        <v>0.4</v>
      </c>
      <c r="AG1361" s="17">
        <v>-1.0000000000000009</v>
      </c>
      <c r="AH1361" s="17">
        <v>-1.0000000000000009</v>
      </c>
      <c r="AI1361" s="17">
        <v>8.6189240392543331E-2</v>
      </c>
      <c r="AJ1361" s="17">
        <v>-4.4724021102616647E-2</v>
      </c>
      <c r="AK1361" s="17">
        <v>8.2951379846702006E-2</v>
      </c>
      <c r="AL1361" s="17">
        <v>0.19112332554014666</v>
      </c>
      <c r="AM1361" s="17">
        <v>-1.1188228883171752E-2</v>
      </c>
      <c r="AN1361" s="17">
        <v>3.8269189238332765E-2</v>
      </c>
      <c r="AO1361" s="17">
        <v>0.13505117715421494</v>
      </c>
      <c r="AP1361" s="17">
        <v>1.9123463586590519</v>
      </c>
      <c r="AQ1361" s="17">
        <v>29.286336674828203</v>
      </c>
      <c r="AR1361" s="17">
        <v>0.65202693604466666</v>
      </c>
      <c r="AS1361" s="17">
        <v>0.53558051072418877</v>
      </c>
      <c r="AT1361" s="17">
        <v>-1.0000000000000009</v>
      </c>
      <c r="AU1361" s="17">
        <v>-1.0000000000000009</v>
      </c>
      <c r="AV1361" s="17">
        <v>2.7219203981904445</v>
      </c>
      <c r="AW1361" s="17">
        <v>47.791530210018422</v>
      </c>
      <c r="AX1361" s="17">
        <v>45.042912907607587</v>
      </c>
      <c r="AY1361" s="17">
        <v>1.6936705904698503E-2</v>
      </c>
      <c r="AZ1361" s="17">
        <v>-53.689993528789202</v>
      </c>
      <c r="BA1361" s="22">
        <v>1313.0322621638168</v>
      </c>
      <c r="CU1361" t="e">
        <v>#N/A</v>
      </c>
      <c r="CV1361" t="e">
        <v>#N/A</v>
      </c>
    </row>
    <row r="1362" spans="1:100" x14ac:dyDescent="0.25">
      <c r="A1362">
        <v>3566</v>
      </c>
      <c r="B1362" t="s">
        <v>1747</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1521</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1357.9166893617694</v>
      </c>
      <c r="CU1363" t="e">
        <v>#N/A</v>
      </c>
      <c r="CV1363" t="e">
        <v>#N/A</v>
      </c>
    </row>
    <row r="1364" spans="1:100" x14ac:dyDescent="0.25">
      <c r="A1364">
        <v>3570</v>
      </c>
      <c r="B1364" t="s">
        <v>1748</v>
      </c>
      <c r="C1364" s="22">
        <v>3</v>
      </c>
      <c r="D1364" s="17">
        <v>4.3313858621410875</v>
      </c>
      <c r="E1364" s="17">
        <v>-1.1311697219923519E-2</v>
      </c>
      <c r="F1364" s="17">
        <v>-1.2200592323330712</v>
      </c>
      <c r="G1364" s="17">
        <v>-1.2226971857901965</v>
      </c>
      <c r="H1364" s="17">
        <v>-3.5319358142627759E-2</v>
      </c>
      <c r="I1364" s="17">
        <v>0</v>
      </c>
      <c r="J1364" s="17">
        <v>-2.1191614885576646</v>
      </c>
      <c r="K1364" s="17">
        <v>-3.5319358142627759E-2</v>
      </c>
      <c r="L1364" s="17">
        <v>-1</v>
      </c>
      <c r="M1364" s="17">
        <v>-1</v>
      </c>
      <c r="N1364" s="17">
        <v>-0.70638716285255554</v>
      </c>
      <c r="O1364" s="17">
        <v>0.98952718779322146</v>
      </c>
      <c r="P1364" s="17">
        <v>6.6565811029345268</v>
      </c>
      <c r="Q1364" s="17">
        <v>3.1660065167074335E-2</v>
      </c>
      <c r="R1364" s="17">
        <v>0.37904324268283135</v>
      </c>
      <c r="S1364" s="17">
        <v>0.33333333333333315</v>
      </c>
      <c r="T1364" s="17">
        <v>0.33296845180391932</v>
      </c>
      <c r="U1364" s="17">
        <v>9.6733633556693233E-2</v>
      </c>
      <c r="V1364" s="17">
        <v>-2.2423028114424651E-2</v>
      </c>
      <c r="W1364" s="17">
        <v>31.037269948885953</v>
      </c>
      <c r="X1364" s="17">
        <v>0.95365262729069167</v>
      </c>
      <c r="Y1364" s="17">
        <v>-1</v>
      </c>
      <c r="Z1364" s="17">
        <v>-1</v>
      </c>
      <c r="AA1364" s="17">
        <v>65.326635351092023</v>
      </c>
      <c r="AB1364" s="17">
        <v>0.21277783287417557</v>
      </c>
      <c r="AC1364" s="17">
        <v>0.36566563805775198</v>
      </c>
      <c r="AD1364" s="17">
        <v>9.9762972258537017E-2</v>
      </c>
      <c r="AE1364" s="17">
        <v>33.910322159523226</v>
      </c>
      <c r="AF1364" s="17">
        <v>0.75</v>
      </c>
      <c r="AG1364" s="17">
        <v>-1</v>
      </c>
      <c r="AH1364" s="17">
        <v>-1</v>
      </c>
      <c r="AI1364" s="17">
        <v>-2.3387025563507545E-2</v>
      </c>
      <c r="AJ1364" s="17">
        <v>-2.2423028114424651E-2</v>
      </c>
      <c r="AK1364" s="17">
        <v>9.0020350394381859E-2</v>
      </c>
      <c r="AL1364" s="17">
        <v>-6.7581504005292142E-2</v>
      </c>
      <c r="AM1364" s="17">
        <v>4.9804425018514148E-2</v>
      </c>
      <c r="AN1364" s="17">
        <v>-4.0727235162365677E-3</v>
      </c>
      <c r="AO1364" s="17">
        <v>1.6952123774347638</v>
      </c>
      <c r="AP1364" s="17">
        <v>-0.43972560793237547</v>
      </c>
      <c r="AQ1364" s="17">
        <v>28.918108460328291</v>
      </c>
      <c r="AR1364" s="17">
        <v>0.74061239057952122</v>
      </c>
      <c r="AS1364" s="17">
        <v>0.91833326914806379</v>
      </c>
      <c r="AT1364" s="17">
        <v>-1</v>
      </c>
      <c r="AU1364" s="17">
        <v>-1</v>
      </c>
      <c r="AV1364" s="17">
        <v>-0.84365394310736519</v>
      </c>
      <c r="AW1364" s="17">
        <v>65.876436930952877</v>
      </c>
      <c r="AX1364" s="17">
        <v>63.166393608240256</v>
      </c>
      <c r="AY1364" s="17">
        <v>0.1173681097285464</v>
      </c>
      <c r="AZ1364" s="17">
        <v>-25.319852685467406</v>
      </c>
      <c r="BA1364" s="22">
        <v>1380.4483265007655</v>
      </c>
      <c r="CU1364" t="e">
        <v>#N/A</v>
      </c>
      <c r="CV1364" t="e">
        <v>#N/A</v>
      </c>
    </row>
    <row r="1365" spans="1:100" x14ac:dyDescent="0.25">
      <c r="A1365">
        <v>3571</v>
      </c>
      <c r="B1365" t="s">
        <v>1749</v>
      </c>
      <c r="C1365" s="22">
        <v>3</v>
      </c>
      <c r="D1365" s="17">
        <v>3.5822320041511899</v>
      </c>
      <c r="E1365" s="17">
        <v>-4.9022931194447228E-2</v>
      </c>
      <c r="F1365" s="17">
        <v>0.46227687094057546</v>
      </c>
      <c r="G1365" s="17">
        <v>0.44827031917073301</v>
      </c>
      <c r="H1365" s="17">
        <v>0.13516077441973295</v>
      </c>
      <c r="I1365" s="17">
        <v>-8.4319023534492315E-3</v>
      </c>
      <c r="J1365" s="17">
        <v>7.603732323977022</v>
      </c>
      <c r="K1365" s="17">
        <v>0.12672887206628375</v>
      </c>
      <c r="L1365" s="17">
        <v>-0.99999999999999978</v>
      </c>
      <c r="M1365" s="17">
        <v>-0.99999999999999978</v>
      </c>
      <c r="N1365" s="17">
        <v>2.5345774413256739</v>
      </c>
      <c r="O1365" s="17">
        <v>11.634234647298959</v>
      </c>
      <c r="P1365" s="17">
        <v>-0.13111421241712026</v>
      </c>
      <c r="Q1365" s="17">
        <v>2.1488682863682018</v>
      </c>
      <c r="R1365" s="17">
        <v>0.81840694900205802</v>
      </c>
      <c r="S1365" s="17">
        <v>0.33333333333333348</v>
      </c>
      <c r="T1365" s="17">
        <v>0.33333333333333348</v>
      </c>
      <c r="U1365" s="17">
        <v>9.1583298204223618E-2</v>
      </c>
      <c r="V1365" s="17">
        <v>-0.1463135577327703</v>
      </c>
      <c r="W1365" s="17">
        <v>19.408301402873452</v>
      </c>
      <c r="X1365" s="17">
        <v>2.8389641020655582E-2</v>
      </c>
      <c r="Y1365" s="17">
        <v>-0.99999999999999978</v>
      </c>
      <c r="Z1365" s="17">
        <v>-0.99999999999999978</v>
      </c>
      <c r="AA1365" s="17">
        <v>54.096853348344787</v>
      </c>
      <c r="AB1365" s="17">
        <v>0.43989844131262135</v>
      </c>
      <c r="AC1365" s="17">
        <v>7.7581150318113717E-2</v>
      </c>
      <c r="AD1365" s="17">
        <v>0.15992330829865084</v>
      </c>
      <c r="AE1365" s="17">
        <v>33.870144996469286</v>
      </c>
      <c r="AF1365" s="17">
        <v>0.58333333333333337</v>
      </c>
      <c r="AG1365" s="17">
        <v>-0.99999999999999978</v>
      </c>
      <c r="AH1365" s="17">
        <v>-0.99999999999999978</v>
      </c>
      <c r="AI1365" s="17">
        <v>-4.6935195865585502E-3</v>
      </c>
      <c r="AJ1365" s="17">
        <v>-0.1463135577327703</v>
      </c>
      <c r="AK1365" s="17">
        <v>0.42262751713659513</v>
      </c>
      <c r="AL1365" s="17">
        <v>0.16452206124045798</v>
      </c>
      <c r="AM1365" s="17">
        <v>4.9004012478344711E-2</v>
      </c>
      <c r="AN1365" s="17">
        <v>-0.31648233266498255</v>
      </c>
      <c r="AO1365" s="17">
        <v>3.3382378976415934</v>
      </c>
      <c r="AP1365" s="17">
        <v>-7.0894480104222755</v>
      </c>
      <c r="AQ1365" s="17">
        <v>27.012033726850454</v>
      </c>
      <c r="AR1365" s="17">
        <v>0.61193640713812014</v>
      </c>
      <c r="AS1365" s="17">
        <v>0.15511851308693919</v>
      </c>
      <c r="AT1365" s="17">
        <v>-0.99999999999999978</v>
      </c>
      <c r="AU1365" s="17">
        <v>-0.99999999999999978</v>
      </c>
      <c r="AV1365" s="17">
        <v>1.2666772681727907</v>
      </c>
      <c r="AW1365" s="17">
        <v>58.641639985221417</v>
      </c>
      <c r="AX1365" s="17">
        <v>43.916413820213222</v>
      </c>
      <c r="AY1365" s="17">
        <v>3.5846953998123134E-2</v>
      </c>
      <c r="AZ1365" s="17">
        <v>-12.592726819855095</v>
      </c>
      <c r="BA1365" s="22">
        <v>1351.8610878012828</v>
      </c>
      <c r="CU1365" t="e">
        <v>#N/A</v>
      </c>
      <c r="CV1365" t="e">
        <v>#N/A</v>
      </c>
    </row>
    <row r="1366" spans="1:100" x14ac:dyDescent="0.25">
      <c r="A1366">
        <v>3572</v>
      </c>
      <c r="B1366" t="s">
        <v>1750</v>
      </c>
      <c r="C1366" s="22">
        <v>3</v>
      </c>
      <c r="D1366" s="17">
        <v>4.666779787170511</v>
      </c>
      <c r="E1366" s="17">
        <v>1.7592419463237075E-2</v>
      </c>
      <c r="F1366" s="17">
        <v>3.3250960867552512E-2</v>
      </c>
      <c r="G1366" s="17">
        <v>4.2147442354069184E-2</v>
      </c>
      <c r="H1366" s="17">
        <v>0.27995148793323127</v>
      </c>
      <c r="I1366" s="17">
        <v>0</v>
      </c>
      <c r="J1366" s="17">
        <v>16.797089275993891</v>
      </c>
      <c r="K1366" s="17">
        <v>0.27995148793323127</v>
      </c>
      <c r="L1366" s="17">
        <v>-0.99999999999999878</v>
      </c>
      <c r="M1366" s="17">
        <v>-0.99999999999999878</v>
      </c>
      <c r="N1366" s="17">
        <v>5.5990297586646305</v>
      </c>
      <c r="O1366" s="17">
        <v>21.50601650551846</v>
      </c>
      <c r="P1366" s="17">
        <v>5.5120882102762982E-3</v>
      </c>
      <c r="Q1366" s="17">
        <v>-2.3881661046337266</v>
      </c>
      <c r="R1366" s="17">
        <v>-0.86851853609745067</v>
      </c>
      <c r="S1366" s="17">
        <v>0.3333333333333332</v>
      </c>
      <c r="T1366" s="17">
        <v>0.3333333333333332</v>
      </c>
      <c r="U1366" s="17">
        <v>0.249887063972318</v>
      </c>
      <c r="V1366" s="17">
        <v>-6.695613127058829E-2</v>
      </c>
      <c r="W1366" s="17">
        <v>22.78584445740659</v>
      </c>
      <c r="X1366" s="17">
        <v>0.98452664699917802</v>
      </c>
      <c r="Y1366" s="17">
        <v>-0.99999999999999878</v>
      </c>
      <c r="Z1366" s="17">
        <v>-0.99999999999999878</v>
      </c>
      <c r="AA1366" s="17">
        <v>39.682148679126541</v>
      </c>
      <c r="AB1366" s="17">
        <v>0.13573818866621137</v>
      </c>
      <c r="AC1366" s="17">
        <v>0.19877236537131443</v>
      </c>
      <c r="AD1366" s="17">
        <v>2.0785901118821989E-2</v>
      </c>
      <c r="AE1366" s="17">
        <v>17.764822757817392</v>
      </c>
      <c r="AF1366" s="17">
        <v>0.75</v>
      </c>
      <c r="AG1366" s="17">
        <v>-0.99999999999999878</v>
      </c>
      <c r="AH1366" s="17">
        <v>-0.99999999999999878</v>
      </c>
      <c r="AI1366" s="17">
        <v>-1.3576763736988625E-2</v>
      </c>
      <c r="AJ1366" s="17">
        <v>-6.695613127058829E-2</v>
      </c>
      <c r="AK1366" s="17">
        <v>2.709946265332026E-2</v>
      </c>
      <c r="AL1366" s="17">
        <v>5.4278052801724978E-2</v>
      </c>
      <c r="AM1366" s="17">
        <v>-8.450821500327621E-2</v>
      </c>
      <c r="AN1366" s="17">
        <v>-4.153130590577285E-2</v>
      </c>
      <c r="AO1366" s="17">
        <v>-1.9772080618153036</v>
      </c>
      <c r="AP1366" s="17">
        <v>-0.76689238363569645</v>
      </c>
      <c r="AQ1366" s="17">
        <v>39.582933733400473</v>
      </c>
      <c r="AR1366" s="17">
        <v>0.84959759936839596</v>
      </c>
      <c r="AS1366" s="17">
        <v>1.2644781349324095</v>
      </c>
      <c r="AT1366" s="17">
        <v>-0.99999999999999878</v>
      </c>
      <c r="AU1366" s="17">
        <v>-0.99999999999999878</v>
      </c>
      <c r="AV1366" s="17">
        <v>-0.82637109374338102</v>
      </c>
      <c r="AW1366" s="17">
        <v>60.421272801009309</v>
      </c>
      <c r="AX1366" s="17">
        <v>53.454124399210663</v>
      </c>
      <c r="AY1366" s="17">
        <v>-5.074706730061318E-2</v>
      </c>
      <c r="AZ1366" s="17">
        <v>-44.086462074051681</v>
      </c>
      <c r="BA1366" s="22">
        <v>1425.8708033090732</v>
      </c>
      <c r="CU1366" t="e">
        <v>#N/A</v>
      </c>
      <c r="CV1366" t="e">
        <v>#N/A</v>
      </c>
    </row>
    <row r="1367" spans="1:100" x14ac:dyDescent="0.25">
      <c r="A1367">
        <v>3573</v>
      </c>
      <c r="B1367" t="s">
        <v>1751</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1364.1581664354105</v>
      </c>
      <c r="CU1367" t="e">
        <v>#N/A</v>
      </c>
      <c r="CV1367" t="e">
        <v>#N/A</v>
      </c>
    </row>
    <row r="1368" spans="1:100" x14ac:dyDescent="0.25">
      <c r="A1368">
        <v>3574</v>
      </c>
      <c r="B1368" t="s">
        <v>1752</v>
      </c>
      <c r="C1368" s="22">
        <v>3</v>
      </c>
      <c r="D1368" s="17">
        <v>5.2478003143543219</v>
      </c>
      <c r="E1368" s="17">
        <v>-0.10608970386543581</v>
      </c>
      <c r="F1368" s="17">
        <v>-0.33177300523447462</v>
      </c>
      <c r="G1368" s="17">
        <v>-0.37220111631960079</v>
      </c>
      <c r="H1368" s="17">
        <v>0.29870696373833933</v>
      </c>
      <c r="I1368" s="17">
        <v>0</v>
      </c>
      <c r="J1368" s="17">
        <v>17.922417824300368</v>
      </c>
      <c r="K1368" s="17">
        <v>0.29870696373833933</v>
      </c>
      <c r="L1368" s="17">
        <v>-1</v>
      </c>
      <c r="M1368" s="17">
        <v>-1</v>
      </c>
      <c r="N1368" s="17">
        <v>5.9741392747667836</v>
      </c>
      <c r="O1368" s="17">
        <v>22.798017022335088</v>
      </c>
      <c r="P1368" s="17">
        <v>1.0588856403087474</v>
      </c>
      <c r="Q1368" s="17">
        <v>3.5308215116324622</v>
      </c>
      <c r="R1368" s="17">
        <v>0.95513738077426102</v>
      </c>
      <c r="S1368" s="17">
        <v>0.33333333333333326</v>
      </c>
      <c r="T1368" s="17">
        <v>0.31735189130184499</v>
      </c>
      <c r="U1368" s="17">
        <v>0.11175140620980463</v>
      </c>
      <c r="V1368" s="17">
        <v>-9.7438513122517334E-2</v>
      </c>
      <c r="W1368" s="17">
        <v>14.651646159365049</v>
      </c>
      <c r="X1368" s="17">
        <v>0.19837136496946567</v>
      </c>
      <c r="Y1368" s="17">
        <v>-1</v>
      </c>
      <c r="Z1368" s="17">
        <v>-1</v>
      </c>
      <c r="AA1368" s="17">
        <v>48.957308105669291</v>
      </c>
      <c r="AB1368" s="17">
        <v>5.6769619328442295E-2</v>
      </c>
      <c r="AC1368" s="17">
        <v>0.38188888330869719</v>
      </c>
      <c r="AD1368" s="17">
        <v>0.22835198867345949</v>
      </c>
      <c r="AE1368" s="17">
        <v>33.350524565529959</v>
      </c>
      <c r="AF1368" s="17">
        <v>0.8</v>
      </c>
      <c r="AG1368" s="17">
        <v>-1</v>
      </c>
      <c r="AH1368" s="17">
        <v>-1</v>
      </c>
      <c r="AI1368" s="17">
        <v>5.6137236730590618E-3</v>
      </c>
      <c r="AJ1368" s="17">
        <v>-9.7438513122517334E-2</v>
      </c>
      <c r="AK1368" s="17">
        <v>-0.14292220843061632</v>
      </c>
      <c r="AL1368" s="17">
        <v>-0.11606717588423157</v>
      </c>
      <c r="AM1368" s="17">
        <v>-0.10161134443912516</v>
      </c>
      <c r="AN1368" s="17">
        <v>1.3477039094614044E-2</v>
      </c>
      <c r="AO1368" s="17">
        <v>-3.2548946531312102</v>
      </c>
      <c r="AP1368" s="17">
        <v>-0.24340990205580471</v>
      </c>
      <c r="AQ1368" s="17">
        <v>32.574063983665432</v>
      </c>
      <c r="AR1368" s="17">
        <v>0.66499811772246586</v>
      </c>
      <c r="AS1368" s="17">
        <v>0.49707832870780455</v>
      </c>
      <c r="AT1368" s="17">
        <v>-1</v>
      </c>
      <c r="AU1368" s="17">
        <v>-1</v>
      </c>
      <c r="AV1368" s="17">
        <v>0.58293626445466029</v>
      </c>
      <c r="AW1368" s="17">
        <v>71.511915225948556</v>
      </c>
      <c r="AX1368" s="17">
        <v>61.88033838715797</v>
      </c>
      <c r="AY1368" s="17">
        <v>0.13500939992363634</v>
      </c>
      <c r="AZ1368" s="17">
        <v>-14.253223961618344</v>
      </c>
      <c r="BA1368" s="22">
        <v>1391.392458640463</v>
      </c>
      <c r="CU1368" t="e">
        <v>#N/A</v>
      </c>
      <c r="CV1368" t="e">
        <v>#N/A</v>
      </c>
    </row>
    <row r="1369" spans="1:100" x14ac:dyDescent="0.25">
      <c r="A1369">
        <v>3575</v>
      </c>
      <c r="B1369" t="s">
        <v>1753</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1754</v>
      </c>
      <c r="C1370" s="22">
        <v>3</v>
      </c>
      <c r="D1370" s="17">
        <v>4.7762508656346867</v>
      </c>
      <c r="E1370" s="17">
        <v>0</v>
      </c>
      <c r="F1370" s="17">
        <v>8.8073922845762292E-2</v>
      </c>
      <c r="G1370" s="17">
        <v>8.8073922845762292E-2</v>
      </c>
      <c r="H1370" s="17">
        <v>0.18565723032410647</v>
      </c>
      <c r="I1370" s="17">
        <v>0</v>
      </c>
      <c r="J1370" s="17">
        <v>11.139433819446397</v>
      </c>
      <c r="K1370" s="17">
        <v>0.18565723032410647</v>
      </c>
      <c r="L1370" s="17">
        <v>-0.99999999999999922</v>
      </c>
      <c r="M1370" s="17">
        <v>-0.99999999999999922</v>
      </c>
      <c r="N1370" s="17">
        <v>3.7131446064821318</v>
      </c>
      <c r="O1370" s="17">
        <v>16.003758607926859</v>
      </c>
      <c r="P1370" s="17">
        <v>-2.3664916175781374</v>
      </c>
      <c r="Q1370" s="17">
        <v>-3.3213561532223319</v>
      </c>
      <c r="R1370" s="17">
        <v>-1.3329753794053525</v>
      </c>
      <c r="S1370" s="17">
        <v>0.33333333333333309</v>
      </c>
      <c r="T1370" s="17">
        <v>0.37669933773158215</v>
      </c>
      <c r="U1370" s="17">
        <v>-5.5832410042187933E-2</v>
      </c>
      <c r="V1370" s="17">
        <v>-3.9415793904765038E-2</v>
      </c>
      <c r="W1370" s="17">
        <v>17.165089471754218</v>
      </c>
      <c r="X1370" s="17">
        <v>8.2410484396520475E-2</v>
      </c>
      <c r="Y1370" s="17">
        <v>-0.99999999999999922</v>
      </c>
      <c r="Z1370" s="17">
        <v>-0.99999999999999922</v>
      </c>
      <c r="AA1370" s="17">
        <v>36.640992550981949</v>
      </c>
      <c r="AB1370" s="17">
        <v>-9.7722523820699108E-3</v>
      </c>
      <c r="AC1370" s="17">
        <v>0.24925436735584475</v>
      </c>
      <c r="AD1370" s="17">
        <v>0.17669545419888638</v>
      </c>
      <c r="AE1370" s="17">
        <v>20.808878458633057</v>
      </c>
      <c r="AF1370" s="17">
        <v>0.45454545454545453</v>
      </c>
      <c r="AG1370" s="17">
        <v>-0.99999999999999922</v>
      </c>
      <c r="AH1370" s="17">
        <v>-0.99999999999999922</v>
      </c>
      <c r="AI1370" s="17">
        <v>-5.1604449865720881E-2</v>
      </c>
      <c r="AJ1370" s="17">
        <v>-3.9415793904765038E-2</v>
      </c>
      <c r="AK1370" s="17">
        <v>-2.9185939733386811E-3</v>
      </c>
      <c r="AL1370" s="17">
        <v>0.1871216347907797</v>
      </c>
      <c r="AM1370" s="17">
        <v>2.5879958078637091E-4</v>
      </c>
      <c r="AN1370" s="17">
        <v>0.16886425132145372</v>
      </c>
      <c r="AO1370" s="17">
        <v>-8.1229803470338272E-3</v>
      </c>
      <c r="AP1370" s="17">
        <v>5.1572144569902418</v>
      </c>
      <c r="AQ1370" s="17">
        <v>28.304523291200635</v>
      </c>
      <c r="AR1370" s="17">
        <v>0.61478446711796231</v>
      </c>
      <c r="AS1370" s="17">
        <v>0.26806771472062718</v>
      </c>
      <c r="AT1370" s="17">
        <v>-0.99999999999999922</v>
      </c>
      <c r="AU1370" s="17">
        <v>-0.99999999999999922</v>
      </c>
      <c r="AV1370" s="17">
        <v>-1.2449014565595904</v>
      </c>
      <c r="AW1370" s="17">
        <v>57.80196561589905</v>
      </c>
      <c r="AX1370" s="17">
        <v>52.828297228108113</v>
      </c>
      <c r="AY1370" s="17">
        <v>-4.627280968249467E-2</v>
      </c>
      <c r="AZ1370" s="17">
        <v>-17.794951607667308</v>
      </c>
      <c r="BA1370" s="22">
        <v>1350.2560623133529</v>
      </c>
      <c r="CU1370" t="e">
        <v>#N/A</v>
      </c>
      <c r="CV1370" t="e">
        <v>#N/A</v>
      </c>
    </row>
    <row r="1371" spans="1:100" x14ac:dyDescent="0.25">
      <c r="A1371">
        <v>3581</v>
      </c>
      <c r="B1371" t="s">
        <v>1755</v>
      </c>
      <c r="C1371" s="22">
        <v>3</v>
      </c>
      <c r="D1371" s="17">
        <v>5.3862064126457749</v>
      </c>
      <c r="E1371" s="17">
        <v>2.3697187410727647</v>
      </c>
      <c r="F1371" s="17">
        <v>-0.42420210247254675</v>
      </c>
      <c r="G1371" s="17">
        <v>0.15677309940915232</v>
      </c>
      <c r="H1371" s="17">
        <v>0.12303050512387967</v>
      </c>
      <c r="I1371" s="17">
        <v>0</v>
      </c>
      <c r="J1371" s="17">
        <v>7.3818303074327796</v>
      </c>
      <c r="K1371" s="17">
        <v>0.12303050512387967</v>
      </c>
      <c r="L1371" s="17">
        <v>-0.99999999999999989</v>
      </c>
      <c r="M1371" s="17">
        <v>-0.99999999999999989</v>
      </c>
      <c r="N1371" s="17">
        <v>2.4606101024775935</v>
      </c>
      <c r="O1371" s="17">
        <v>12.924809819487711</v>
      </c>
      <c r="P1371" s="17">
        <v>0.34427579948692677</v>
      </c>
      <c r="Q1371" s="17">
        <v>-0.36629819448842349</v>
      </c>
      <c r="R1371" s="17">
        <v>-0.10324263427173909</v>
      </c>
      <c r="S1371" s="17">
        <v>0.33333333333333337</v>
      </c>
      <c r="T1371" s="17">
        <v>0.34413626586280266</v>
      </c>
      <c r="U1371" s="17">
        <v>0.18173836021440268</v>
      </c>
      <c r="V1371" s="17">
        <v>0.11545190178533982</v>
      </c>
      <c r="W1371" s="17">
        <v>34.065174242879927</v>
      </c>
      <c r="X1371" s="17">
        <v>1.9849068781713759</v>
      </c>
      <c r="Y1371" s="17">
        <v>-0.99999999999999989</v>
      </c>
      <c r="Z1371" s="17">
        <v>-0.99999999999999989</v>
      </c>
      <c r="AA1371" s="17">
        <v>25.44477201916925</v>
      </c>
      <c r="AB1371" s="17">
        <v>9.4519539352794488E-2</v>
      </c>
      <c r="AC1371" s="17">
        <v>-0.11214342319962535</v>
      </c>
      <c r="AD1371" s="17">
        <v>-0.15271930794194832</v>
      </c>
      <c r="AE1371" s="17">
        <v>-8.5171595894389576</v>
      </c>
      <c r="AF1371" s="17">
        <v>0.16666666666666666</v>
      </c>
      <c r="AG1371" s="17">
        <v>-0.99999999999999989</v>
      </c>
      <c r="AH1371" s="17">
        <v>-0.99999999999999989</v>
      </c>
      <c r="AI1371" s="17">
        <v>0</v>
      </c>
      <c r="AJ1371" s="17">
        <v>0.11545190178533982</v>
      </c>
      <c r="AK1371" s="17">
        <v>3.3967460852754011E-2</v>
      </c>
      <c r="AL1371" s="17">
        <v>3.615546480720172E-2</v>
      </c>
      <c r="AM1371" s="17">
        <v>4.9416989664905958E-2</v>
      </c>
      <c r="AN1371" s="17">
        <v>-0.13548561873491244</v>
      </c>
      <c r="AO1371" s="17">
        <v>1.4052620458864191</v>
      </c>
      <c r="AP1371" s="17">
        <v>-3.2063631443368017</v>
      </c>
      <c r="AQ1371" s="17">
        <v>41.447004550312698</v>
      </c>
      <c r="AR1371" s="17">
        <v>0.97465986119587844</v>
      </c>
      <c r="AS1371" s="17">
        <v>2.1079373832952535</v>
      </c>
      <c r="AT1371" s="17">
        <v>-0.99999999999999989</v>
      </c>
      <c r="AU1371" s="17">
        <v>-0.99999999999999989</v>
      </c>
      <c r="AV1371" s="17">
        <v>5.3530465137413337E-2</v>
      </c>
      <c r="AW1371" s="17">
        <v>35.163218694320165</v>
      </c>
      <c r="AX1371" s="17">
        <v>46.708408872854172</v>
      </c>
      <c r="AY1371" s="17">
        <v>5.4075485963734682E-2</v>
      </c>
      <c r="AZ1371" s="17">
        <v>-51.273141193345211</v>
      </c>
      <c r="BA1371" s="22">
        <v>1381.4943007804047</v>
      </c>
      <c r="CU1371" t="e">
        <v>#N/A</v>
      </c>
      <c r="CV1371" t="e">
        <v>#N/A</v>
      </c>
    </row>
    <row r="1372" spans="1:100" x14ac:dyDescent="0.25">
      <c r="A1372">
        <v>3588</v>
      </c>
      <c r="B1372" t="s">
        <v>1756</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1757</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1474.1797998990094</v>
      </c>
      <c r="CU1373" t="e">
        <v>#N/A</v>
      </c>
      <c r="CV1373" t="e">
        <v>#N/A</v>
      </c>
    </row>
    <row r="1374" spans="1:100" x14ac:dyDescent="0.25">
      <c r="A1374">
        <v>3593</v>
      </c>
      <c r="B1374" t="s">
        <v>1758</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1470.1602105394022</v>
      </c>
      <c r="CU1374" t="e">
        <v>#N/A</v>
      </c>
      <c r="CV1374" t="e">
        <v>#N/A</v>
      </c>
    </row>
    <row r="1375" spans="1:100" x14ac:dyDescent="0.25">
      <c r="A1375">
        <v>3596</v>
      </c>
      <c r="B1375" t="s">
        <v>1759</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1760</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1327.646928021916</v>
      </c>
      <c r="CU1376" t="e">
        <v>#N/A</v>
      </c>
      <c r="CV1376" t="e">
        <v>#N/A</v>
      </c>
    </row>
    <row r="1377" spans="1:100" x14ac:dyDescent="0.25">
      <c r="A1377">
        <v>3598</v>
      </c>
      <c r="B1377" t="s">
        <v>1761</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1762</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1763</v>
      </c>
      <c r="C1379" s="22">
        <v>3</v>
      </c>
      <c r="D1379" s="17">
        <v>5.5256376050080469</v>
      </c>
      <c r="E1379" s="17">
        <v>2.2910071146733775E-2</v>
      </c>
      <c r="F1379" s="17">
        <v>-0.15800611091927436</v>
      </c>
      <c r="G1379" s="17">
        <v>-0.14209284967903396</v>
      </c>
      <c r="H1379" s="17">
        <v>0.36264366322765346</v>
      </c>
      <c r="I1379" s="17">
        <v>0</v>
      </c>
      <c r="J1379" s="17">
        <v>21.758619793659207</v>
      </c>
      <c r="K1379" s="17">
        <v>0.36264366322765346</v>
      </c>
      <c r="L1379" s="17">
        <v>-1.0000000000000018</v>
      </c>
      <c r="M1379" s="17">
        <v>-1.0000000000000018</v>
      </c>
      <c r="N1379" s="17">
        <v>7.2528732645530702</v>
      </c>
      <c r="O1379" s="17">
        <v>27.14216454898823</v>
      </c>
      <c r="P1379" s="17">
        <v>-0.37731773259587031</v>
      </c>
      <c r="Q1379" s="17">
        <v>-0.51259544249464417</v>
      </c>
      <c r="R1379" s="17">
        <v>-0.10576370120971539</v>
      </c>
      <c r="S1379" s="17">
        <v>0.33333333333333404</v>
      </c>
      <c r="T1379" s="17">
        <v>0.33275834373017932</v>
      </c>
      <c r="U1379" s="17">
        <v>0.11870209769808897</v>
      </c>
      <c r="V1379" s="17">
        <v>1.1433425652251214E-2</v>
      </c>
      <c r="W1379" s="17">
        <v>17.343341487448015</v>
      </c>
      <c r="X1379" s="17">
        <v>0.84628196893856844</v>
      </c>
      <c r="Y1379" s="17">
        <v>-1.0000000000000018</v>
      </c>
      <c r="Z1379" s="17">
        <v>-1.0000000000000018</v>
      </c>
      <c r="AA1379" s="17">
        <v>32.551709161929828</v>
      </c>
      <c r="AB1379" s="17">
        <v>0.12503604079800273</v>
      </c>
      <c r="AC1379" s="17">
        <v>-5.7684145144188806E-2</v>
      </c>
      <c r="AD1379" s="17">
        <v>0.23893073186001662</v>
      </c>
      <c r="AE1379" s="17">
        <v>15.314131375691522</v>
      </c>
      <c r="AF1379" s="17">
        <v>0.5</v>
      </c>
      <c r="AG1379" s="17">
        <v>-1.0000000000000018</v>
      </c>
      <c r="AH1379" s="17">
        <v>-1.0000000000000018</v>
      </c>
      <c r="AI1379" s="17">
        <v>0</v>
      </c>
      <c r="AJ1379" s="17">
        <v>1.1433425652251214E-2</v>
      </c>
      <c r="AK1379" s="17">
        <v>-7.2763977003435093E-2</v>
      </c>
      <c r="AL1379" s="17">
        <v>-3.2894189052947893E-3</v>
      </c>
      <c r="AM1379" s="17">
        <v>0.2484555728085619</v>
      </c>
      <c r="AN1379" s="17">
        <v>2.0848067164321398E-2</v>
      </c>
      <c r="AO1379" s="17">
        <v>5.8475694351968723</v>
      </c>
      <c r="AP1379" s="17">
        <v>0.50475458458156131</v>
      </c>
      <c r="AQ1379" s="17">
        <v>39.101961281107229</v>
      </c>
      <c r="AR1379" s="17">
        <v>0.79622720041385331</v>
      </c>
      <c r="AS1379" s="17">
        <v>1.2089256321662218</v>
      </c>
      <c r="AT1379" s="17">
        <v>-1.0000000000000018</v>
      </c>
      <c r="AU1379" s="17">
        <v>-1.0000000000000018</v>
      </c>
      <c r="AV1379" s="17">
        <v>-0.24785655088874942</v>
      </c>
      <c r="AW1379" s="17">
        <v>60.198628295499596</v>
      </c>
      <c r="AX1379" s="17">
        <v>61.341970860724729</v>
      </c>
      <c r="AY1379" s="17">
        <v>-8.1860968216528121E-2</v>
      </c>
      <c r="AZ1379" s="17">
        <v>-39.589059209209424</v>
      </c>
      <c r="BA1379" s="22">
        <v>1359.2175977581426</v>
      </c>
      <c r="CU1379" t="e">
        <v>#N/A</v>
      </c>
      <c r="CV1379" t="e">
        <v>#N/A</v>
      </c>
    </row>
    <row r="1380" spans="1:100" x14ac:dyDescent="0.25">
      <c r="A1380">
        <v>3604</v>
      </c>
      <c r="B1380" t="s">
        <v>1764</v>
      </c>
      <c r="C1380" s="22">
        <v>3</v>
      </c>
      <c r="D1380" s="17">
        <v>5.144339730249091</v>
      </c>
      <c r="E1380" s="17">
        <v>-3.6366183465131145E-3</v>
      </c>
      <c r="F1380" s="17">
        <v>-0.90163430551217982</v>
      </c>
      <c r="G1380" s="17">
        <v>-0.8956634203671896</v>
      </c>
      <c r="H1380" s="17">
        <v>0.22021806863279661</v>
      </c>
      <c r="I1380" s="17">
        <v>0</v>
      </c>
      <c r="J1380" s="17">
        <v>13.213084117967796</v>
      </c>
      <c r="K1380" s="17">
        <v>0.22021806863279661</v>
      </c>
      <c r="L1380" s="17">
        <v>-0.99999999999999867</v>
      </c>
      <c r="M1380" s="17">
        <v>-0.99999999999999867</v>
      </c>
      <c r="N1380" s="17">
        <v>4.4043613726559299</v>
      </c>
      <c r="O1380" s="17">
        <v>17.461760427849693</v>
      </c>
      <c r="P1380" s="17">
        <v>1.8751146455650149E-2</v>
      </c>
      <c r="Q1380" s="17">
        <v>-3.068443135812827</v>
      </c>
      <c r="R1380" s="17">
        <v>-1.0533204595876957</v>
      </c>
      <c r="S1380" s="17">
        <v>0.33333333333333293</v>
      </c>
      <c r="T1380" s="17">
        <v>0.33333333333333293</v>
      </c>
      <c r="U1380" s="17">
        <v>0.33244805522614207</v>
      </c>
      <c r="V1380" s="17">
        <v>-7.1360161789592549E-2</v>
      </c>
      <c r="W1380" s="17">
        <v>28.301459658816707</v>
      </c>
      <c r="X1380" s="17">
        <v>1.3480798482008807</v>
      </c>
      <c r="Y1380" s="17">
        <v>-0.99999999999999867</v>
      </c>
      <c r="Z1380" s="17">
        <v>-0.99999999999999867</v>
      </c>
      <c r="AA1380" s="17">
        <v>34.986283961610603</v>
      </c>
      <c r="AB1380" s="17">
        <v>2.3573082163712265E-2</v>
      </c>
      <c r="AC1380" s="17">
        <v>5.2841250115165425E-2</v>
      </c>
      <c r="AD1380" s="17">
        <v>7.8348562968753324E-2</v>
      </c>
      <c r="AE1380" s="17">
        <v>7.7381447623815536</v>
      </c>
      <c r="AF1380" s="17">
        <v>0.66666666666666663</v>
      </c>
      <c r="AG1380" s="17">
        <v>-0.99999999999999867</v>
      </c>
      <c r="AH1380" s="17">
        <v>-0.99999999999999867</v>
      </c>
      <c r="AI1380" s="17">
        <v>1.8624589067629E-2</v>
      </c>
      <c r="AJ1380" s="17">
        <v>-7.1360161789592549E-2</v>
      </c>
      <c r="AK1380" s="17">
        <v>-8.8424898161764867E-2</v>
      </c>
      <c r="AL1380" s="17">
        <v>-6.1883867548606142E-2</v>
      </c>
      <c r="AM1380" s="17">
        <v>1.1376895149123104E-2</v>
      </c>
      <c r="AN1380" s="17">
        <v>-1.5275264445925914E-2</v>
      </c>
      <c r="AO1380" s="17">
        <v>-0.15770211208074791</v>
      </c>
      <c r="AP1380" s="17">
        <v>-0.69130094889117821</v>
      </c>
      <c r="AQ1380" s="17">
        <v>41.514543776784535</v>
      </c>
      <c r="AR1380" s="17">
        <v>0.92775456010321544</v>
      </c>
      <c r="AS1380" s="17">
        <v>1.5682979168336786</v>
      </c>
      <c r="AT1380" s="17">
        <v>-0.99999999999999867</v>
      </c>
      <c r="AU1380" s="17">
        <v>-0.99999999999999867</v>
      </c>
      <c r="AV1380" s="17">
        <v>-1.948983879954886</v>
      </c>
      <c r="AW1380" s="17">
        <v>51.756743440569089</v>
      </c>
      <c r="AX1380" s="17">
        <v>44.993219042962451</v>
      </c>
      <c r="AY1380" s="17">
        <v>-0.28642927981501148</v>
      </c>
      <c r="AZ1380" s="17">
        <v>-60.738620862306931</v>
      </c>
      <c r="BA1380" s="22">
        <v>1385.2743411919207</v>
      </c>
      <c r="CU1380" t="e">
        <v>#N/A</v>
      </c>
      <c r="CV1380" t="e">
        <v>#N/A</v>
      </c>
    </row>
    <row r="1381" spans="1:100" x14ac:dyDescent="0.25">
      <c r="A1381">
        <v>3606</v>
      </c>
      <c r="B1381" t="s">
        <v>1765</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1461.8871134142616</v>
      </c>
      <c r="CU1381" t="e">
        <v>#N/A</v>
      </c>
      <c r="CV1381" t="e">
        <v>#N/A</v>
      </c>
    </row>
    <row r="1382" spans="1:100" x14ac:dyDescent="0.25">
      <c r="A1382">
        <v>3609</v>
      </c>
      <c r="B1382" t="s">
        <v>1766</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1448.2225443911389</v>
      </c>
      <c r="CU1382" t="e">
        <v>#N/A</v>
      </c>
      <c r="CV1382" t="e">
        <v>#N/A</v>
      </c>
    </row>
    <row r="1383" spans="1:100" x14ac:dyDescent="0.25">
      <c r="A1383">
        <v>3610</v>
      </c>
      <c r="B1383" t="s">
        <v>1767</v>
      </c>
      <c r="C1383" s="22">
        <v>3</v>
      </c>
      <c r="D1383" s="17">
        <v>3.2395077703030868</v>
      </c>
      <c r="E1383" s="17">
        <v>0</v>
      </c>
      <c r="F1383" s="17">
        <v>-0.19911684954292158</v>
      </c>
      <c r="G1383" s="17">
        <v>-0.19911684954292158</v>
      </c>
      <c r="H1383" s="17">
        <v>7.678338508860115E-2</v>
      </c>
      <c r="I1383" s="17">
        <v>0</v>
      </c>
      <c r="J1383" s="17">
        <v>4.6070031053160703</v>
      </c>
      <c r="K1383" s="17">
        <v>7.678338508860115E-2</v>
      </c>
      <c r="L1383" s="17">
        <v>-1</v>
      </c>
      <c r="M1383" s="17">
        <v>-1</v>
      </c>
      <c r="N1383" s="17">
        <v>1.5356677017720217</v>
      </c>
      <c r="O1383" s="17">
        <v>7.6473940260762303</v>
      </c>
      <c r="P1383" s="17">
        <v>0.74890661608608289</v>
      </c>
      <c r="Q1383" s="17">
        <v>5.7757068951961132</v>
      </c>
      <c r="R1383" s="17">
        <v>1.9563277682618081</v>
      </c>
      <c r="S1383" s="17">
        <v>0.32017137660987033</v>
      </c>
      <c r="T1383" s="17">
        <v>0.35843137366096023</v>
      </c>
      <c r="U1383" s="17">
        <v>6.7173986393105997E-2</v>
      </c>
      <c r="V1383" s="17">
        <v>-6.9179676466357296E-2</v>
      </c>
      <c r="W1383" s="17">
        <v>23.992547004359135</v>
      </c>
      <c r="X1383" s="17">
        <v>0.48053529228413594</v>
      </c>
      <c r="Y1383" s="17">
        <v>-1</v>
      </c>
      <c r="Z1383" s="17">
        <v>-1</v>
      </c>
      <c r="AA1383" s="17">
        <v>30.7075644228849</v>
      </c>
      <c r="AB1383" s="17">
        <v>0.18554694061405358</v>
      </c>
      <c r="AC1383" s="17">
        <v>0.18630537846270245</v>
      </c>
      <c r="AD1383" s="17">
        <v>-0.27667852607147653</v>
      </c>
      <c r="AE1383" s="17">
        <v>4.7586896502639684</v>
      </c>
      <c r="AF1383" s="17">
        <v>0.25</v>
      </c>
      <c r="AG1383" s="17">
        <v>-1</v>
      </c>
      <c r="AH1383" s="17">
        <v>-1</v>
      </c>
      <c r="AI1383" s="17">
        <v>0</v>
      </c>
      <c r="AJ1383" s="17">
        <v>-6.9179676466357296E-2</v>
      </c>
      <c r="AK1383" s="17">
        <v>4.1995058088769133E-2</v>
      </c>
      <c r="AL1383" s="17">
        <v>-0.26942554343073039</v>
      </c>
      <c r="AM1383" s="17">
        <v>-0.25605341960136346</v>
      </c>
      <c r="AN1383" s="17">
        <v>-0.18866071802632606</v>
      </c>
      <c r="AO1383" s="17">
        <v>-6.1913601995902408</v>
      </c>
      <c r="AP1383" s="17">
        <v>-6.0636456678118025</v>
      </c>
      <c r="AQ1383" s="17">
        <v>28.599550109675199</v>
      </c>
      <c r="AR1383" s="17">
        <v>0.67659706019757948</v>
      </c>
      <c r="AS1383" s="17">
        <v>0.55731867737273766</v>
      </c>
      <c r="AT1383" s="17">
        <v>-1</v>
      </c>
      <c r="AU1383" s="17">
        <v>-1</v>
      </c>
      <c r="AV1383" s="17">
        <v>1.7572109187188856</v>
      </c>
      <c r="AW1383" s="17">
        <v>32.291312781149358</v>
      </c>
      <c r="AX1383" s="17">
        <v>25.373345134513613</v>
      </c>
      <c r="AY1383" s="17">
        <v>-0.21541605468550146</v>
      </c>
      <c r="AZ1383" s="17">
        <v>-76.978793412720293</v>
      </c>
      <c r="BA1383" s="22">
        <v>1314.9908359292328</v>
      </c>
      <c r="CU1383" t="e">
        <v>#N/A</v>
      </c>
      <c r="CV1383" t="e">
        <v>#N/A</v>
      </c>
    </row>
    <row r="1384" spans="1:100" x14ac:dyDescent="0.25">
      <c r="A1384">
        <v>3612</v>
      </c>
      <c r="B1384" t="s">
        <v>1768</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1769</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1770</v>
      </c>
      <c r="C1386" s="22">
        <v>3</v>
      </c>
      <c r="D1386" s="17">
        <v>5.111548594124522</v>
      </c>
      <c r="E1386" s="17">
        <v>-1.8081083226538657E-2</v>
      </c>
      <c r="F1386" s="17">
        <v>-0.52647962284569261</v>
      </c>
      <c r="G1386" s="17">
        <v>-0.52647962284569261</v>
      </c>
      <c r="H1386" s="17">
        <v>5.0355697830173567E-2</v>
      </c>
      <c r="I1386" s="17">
        <v>1.2060132365657641E-3</v>
      </c>
      <c r="J1386" s="17">
        <v>3.0937026640043586</v>
      </c>
      <c r="K1386" s="17">
        <v>5.1561711066739339E-2</v>
      </c>
      <c r="L1386" s="17">
        <v>-0.99999999999999767</v>
      </c>
      <c r="M1386" s="17">
        <v>-0.99999999999999767</v>
      </c>
      <c r="N1386" s="17">
        <v>1.0312342213347865</v>
      </c>
      <c r="O1386" s="17">
        <v>7.6787716352831881</v>
      </c>
      <c r="P1386" s="17">
        <v>-0.2477090992024876</v>
      </c>
      <c r="Q1386" s="17">
        <v>4.6765268917380318</v>
      </c>
      <c r="R1386" s="17">
        <v>1.4852657958946185</v>
      </c>
      <c r="S1386" s="17">
        <v>0.34687958334614033</v>
      </c>
      <c r="T1386" s="17">
        <v>0.34687958334614033</v>
      </c>
      <c r="U1386" s="17">
        <v>0.38911545597356612</v>
      </c>
      <c r="V1386" s="17">
        <v>0.28643012682196961</v>
      </c>
      <c r="W1386" s="17">
        <v>52.709721536843112</v>
      </c>
      <c r="X1386" s="17">
        <v>3.9307862904644346</v>
      </c>
      <c r="Y1386" s="17">
        <v>-0.99999999999999767</v>
      </c>
      <c r="Z1386" s="17">
        <v>-0.99999999999999767</v>
      </c>
      <c r="AA1386" s="17">
        <v>88.340555095266538</v>
      </c>
      <c r="AB1386" s="17">
        <v>0.19989169254097577</v>
      </c>
      <c r="AC1386" s="17">
        <v>-9.8313670259492156E-3</v>
      </c>
      <c r="AD1386" s="17">
        <v>0.49285102973554945</v>
      </c>
      <c r="AE1386" s="17">
        <v>34.145567762528806</v>
      </c>
      <c r="AF1386" s="17">
        <v>0.91666666666666663</v>
      </c>
      <c r="AG1386" s="17">
        <v>-0.99999999999999767</v>
      </c>
      <c r="AH1386" s="17">
        <v>-0.99999999999999767</v>
      </c>
      <c r="AI1386" s="17">
        <v>3.5127565494774006E-2</v>
      </c>
      <c r="AJ1386" s="17">
        <v>0.28643012682196961</v>
      </c>
      <c r="AK1386" s="17">
        <v>-4.6172813823278973E-2</v>
      </c>
      <c r="AL1386" s="17">
        <v>-0.19357129280565535</v>
      </c>
      <c r="AM1386" s="17">
        <v>7.5036087244671063E-2</v>
      </c>
      <c r="AN1386" s="17">
        <v>-0.15475466280766439</v>
      </c>
      <c r="AO1386" s="17">
        <v>1.6450381120003827</v>
      </c>
      <c r="AP1386" s="17">
        <v>-4.8367230342198866</v>
      </c>
      <c r="AQ1386" s="17">
        <v>55.803424200847481</v>
      </c>
      <c r="AR1386" s="17">
        <v>1.3693047494878172</v>
      </c>
      <c r="AS1386" s="17">
        <v>3.9823480015311712</v>
      </c>
      <c r="AT1386" s="17">
        <v>-0.99999999999999767</v>
      </c>
      <c r="AU1386" s="17">
        <v>-0.99999999999999767</v>
      </c>
      <c r="AV1386" s="17">
        <v>0.9587861730489271</v>
      </c>
      <c r="AW1386" s="17">
        <v>91.182603696329821</v>
      </c>
      <c r="AX1386" s="17">
        <v>120.52816768842226</v>
      </c>
      <c r="AY1386" s="17">
        <v>0.10277315965633248</v>
      </c>
      <c r="AZ1386" s="17">
        <v>15.529592888731306</v>
      </c>
      <c r="BA1386" s="22">
        <v>1565.2659506683146</v>
      </c>
      <c r="CU1386" t="e">
        <v>#N/A</v>
      </c>
      <c r="CV1386" t="e">
        <v>#N/A</v>
      </c>
    </row>
    <row r="1387" spans="1:100" x14ac:dyDescent="0.25">
      <c r="A1387">
        <v>3617</v>
      </c>
      <c r="B1387" t="s">
        <v>1771</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1365.4293931808361</v>
      </c>
      <c r="CU1387" t="e">
        <v>#N/A</v>
      </c>
      <c r="CV1387" t="e">
        <v>#N/A</v>
      </c>
    </row>
    <row r="1388" spans="1:100" x14ac:dyDescent="0.25">
      <c r="A1388">
        <v>3618</v>
      </c>
      <c r="B1388" t="s">
        <v>1772</v>
      </c>
      <c r="C1388" s="22">
        <v>3</v>
      </c>
      <c r="D1388" s="17">
        <v>4.383937675386175</v>
      </c>
      <c r="E1388" s="17">
        <v>5.7112394292496267E-2</v>
      </c>
      <c r="F1388" s="17">
        <v>0.23181863382178103</v>
      </c>
      <c r="G1388" s="17">
        <v>0.24432323713920434</v>
      </c>
      <c r="H1388" s="17">
        <v>0.47622988763874441</v>
      </c>
      <c r="I1388" s="17">
        <v>-8.5452063187011346E-3</v>
      </c>
      <c r="J1388" s="17">
        <v>28.061080879202589</v>
      </c>
      <c r="K1388" s="17">
        <v>0.46768468132004326</v>
      </c>
      <c r="L1388" s="17">
        <v>-1</v>
      </c>
      <c r="M1388" s="17">
        <v>-1</v>
      </c>
      <c r="N1388" s="17">
        <v>9.3536936264008705</v>
      </c>
      <c r="O1388" s="17">
        <v>32.689341791727983</v>
      </c>
      <c r="P1388" s="17">
        <v>0.70123311235433206</v>
      </c>
      <c r="Q1388" s="17">
        <v>2.1573027843491355E-2</v>
      </c>
      <c r="R1388" s="17">
        <v>0.10305690063846901</v>
      </c>
      <c r="S1388" s="17">
        <v>0.33333333333333337</v>
      </c>
      <c r="T1388" s="17">
        <v>0.33333333333333337</v>
      </c>
      <c r="U1388" s="17">
        <v>0.32803640347655627</v>
      </c>
      <c r="V1388" s="17">
        <v>0.24673280780676654</v>
      </c>
      <c r="W1388" s="17">
        <v>30.950047865197849</v>
      </c>
      <c r="X1388" s="17">
        <v>2.991524446093448</v>
      </c>
      <c r="Y1388" s="17">
        <v>-1</v>
      </c>
      <c r="Z1388" s="17">
        <v>-1</v>
      </c>
      <c r="AA1388" s="17">
        <v>72.993017845258478</v>
      </c>
      <c r="AB1388" s="17">
        <v>0.18108111654931791</v>
      </c>
      <c r="AC1388" s="17">
        <v>0.34512230987388487</v>
      </c>
      <c r="AD1388" s="17">
        <v>0.31259483516524156</v>
      </c>
      <c r="AE1388" s="17">
        <v>41.939913079422197</v>
      </c>
      <c r="AF1388" s="17">
        <v>0.8571428571428571</v>
      </c>
      <c r="AG1388" s="17">
        <v>-1</v>
      </c>
      <c r="AH1388" s="17">
        <v>-1</v>
      </c>
      <c r="AI1388" s="17">
        <v>-6.3298466225934213E-3</v>
      </c>
      <c r="AJ1388" s="17">
        <v>0.24673280780676654</v>
      </c>
      <c r="AK1388" s="17">
        <v>0.11550673985284442</v>
      </c>
      <c r="AL1388" s="17">
        <v>-0.11382530079423769</v>
      </c>
      <c r="AM1388" s="17">
        <v>5.5714175519120841E-2</v>
      </c>
      <c r="AN1388" s="17">
        <v>-8.3612349876062836E-2</v>
      </c>
      <c r="AO1388" s="17">
        <v>1.970388087242243</v>
      </c>
      <c r="AP1388" s="17">
        <v>-2.6594352508727583</v>
      </c>
      <c r="AQ1388" s="17">
        <v>59.011128744400452</v>
      </c>
      <c r="AR1388" s="17">
        <v>1.241435877949989</v>
      </c>
      <c r="AS1388" s="17">
        <v>3.45920912741349</v>
      </c>
      <c r="AT1388" s="17">
        <v>-1</v>
      </c>
      <c r="AU1388" s="17">
        <v>-1</v>
      </c>
      <c r="AV1388" s="17">
        <v>0.34738013777767313</v>
      </c>
      <c r="AW1388" s="17">
        <v>103.02292438611371</v>
      </c>
      <c r="AX1388" s="17">
        <v>127.5696082343385</v>
      </c>
      <c r="AY1388" s="17">
        <v>0.38825671835993497</v>
      </c>
      <c r="AZ1388" s="17">
        <v>11.253345411574813</v>
      </c>
      <c r="BA1388" s="22">
        <v>1485.3858379796086</v>
      </c>
      <c r="CU1388" t="e">
        <v>#N/A</v>
      </c>
      <c r="CV1388" t="e">
        <v>#N/A</v>
      </c>
    </row>
    <row r="1389" spans="1:100" x14ac:dyDescent="0.25">
      <c r="A1389">
        <v>3619</v>
      </c>
      <c r="B1389" t="s">
        <v>1773</v>
      </c>
      <c r="C1389" s="22">
        <v>3</v>
      </c>
      <c r="D1389" s="17">
        <v>4.194939052873516</v>
      </c>
      <c r="E1389" s="17">
        <v>4.7328602511013595E-3</v>
      </c>
      <c r="F1389" s="17">
        <v>-0.87190271425494115</v>
      </c>
      <c r="G1389" s="17">
        <v>-0.87190271425494115</v>
      </c>
      <c r="H1389" s="17">
        <v>8.6920163452906957E-3</v>
      </c>
      <c r="I1389" s="17">
        <v>0</v>
      </c>
      <c r="J1389" s="17">
        <v>0.52152098071744712</v>
      </c>
      <c r="K1389" s="17">
        <v>8.6920163452906957E-3</v>
      </c>
      <c r="L1389" s="17">
        <v>-1.0000000000000016</v>
      </c>
      <c r="M1389" s="17">
        <v>-1.0000000000000016</v>
      </c>
      <c r="N1389" s="17">
        <v>0.17384032690581397</v>
      </c>
      <c r="O1389" s="17">
        <v>3.844557319336019</v>
      </c>
      <c r="P1389" s="17">
        <v>-5.7329278362643316E-2</v>
      </c>
      <c r="Q1389" s="17">
        <v>-0.55845065459052345</v>
      </c>
      <c r="R1389" s="17">
        <v>-0.16439305265392568</v>
      </c>
      <c r="S1389" s="17">
        <v>0.33333333333333398</v>
      </c>
      <c r="T1389" s="17">
        <v>0.33333333333333398</v>
      </c>
      <c r="U1389" s="17">
        <v>0.32042294309420066</v>
      </c>
      <c r="V1389" s="17">
        <v>-0.10332617012543743</v>
      </c>
      <c r="W1389" s="17">
        <v>35.002856931605621</v>
      </c>
      <c r="X1389" s="17">
        <v>1.319709401945556</v>
      </c>
      <c r="Y1389" s="17">
        <v>-1.0000000000000016</v>
      </c>
      <c r="Z1389" s="17">
        <v>-1.0000000000000016</v>
      </c>
      <c r="AA1389" s="17">
        <v>55.018808134197002</v>
      </c>
      <c r="AB1389" s="17">
        <v>9.1987815881561907E-2</v>
      </c>
      <c r="AC1389" s="17">
        <v>0.25614322978682674</v>
      </c>
      <c r="AD1389" s="17">
        <v>5.5475839436517696E-2</v>
      </c>
      <c r="AE1389" s="17">
        <v>20.18034425524532</v>
      </c>
      <c r="AF1389" s="17">
        <v>0.58333333333333337</v>
      </c>
      <c r="AG1389" s="17">
        <v>-1.0000000000000016</v>
      </c>
      <c r="AH1389" s="17">
        <v>-1.0000000000000016</v>
      </c>
      <c r="AI1389" s="17">
        <v>0</v>
      </c>
      <c r="AJ1389" s="17">
        <v>-0.10332617012543743</v>
      </c>
      <c r="AK1389" s="17">
        <v>3.5493044753414582E-2</v>
      </c>
      <c r="AL1389" s="17">
        <v>0.15084666672004196</v>
      </c>
      <c r="AM1389" s="17">
        <v>-0.14507839107456244</v>
      </c>
      <c r="AN1389" s="17">
        <v>9.4966582175977036E-3</v>
      </c>
      <c r="AO1389" s="17">
        <v>-3.4494945530969874</v>
      </c>
      <c r="AP1389" s="17">
        <v>0.99164978904015233</v>
      </c>
      <c r="AQ1389" s="17">
        <v>35.524377912323054</v>
      </c>
      <c r="AR1389" s="17">
        <v>0.88376343963543091</v>
      </c>
      <c r="AS1389" s="17">
        <v>1.3284014182908461</v>
      </c>
      <c r="AT1389" s="17">
        <v>-1.0000000000000016</v>
      </c>
      <c r="AU1389" s="17">
        <v>-1.0000000000000016</v>
      </c>
      <c r="AV1389" s="17">
        <v>-1.0362957669088666</v>
      </c>
      <c r="AW1389" s="17">
        <v>59.855015242573216</v>
      </c>
      <c r="AX1389" s="17">
        <v>49.522398230029438</v>
      </c>
      <c r="AY1389" s="17">
        <v>6.0645603842216067E-2</v>
      </c>
      <c r="AZ1389" s="17">
        <v>-7.3724410376222815</v>
      </c>
      <c r="BA1389" s="22">
        <v>1409.9815986095998</v>
      </c>
      <c r="CU1389" t="e">
        <v>#N/A</v>
      </c>
      <c r="CV1389" t="e">
        <v>#N/A</v>
      </c>
    </row>
    <row r="1390" spans="1:100" x14ac:dyDescent="0.25">
      <c r="A1390">
        <v>3620</v>
      </c>
      <c r="B1390" t="s">
        <v>1774</v>
      </c>
      <c r="C1390" s="22">
        <v>3</v>
      </c>
      <c r="D1390" s="17">
        <v>5.0960099256546423</v>
      </c>
      <c r="E1390" s="17">
        <v>-0.13002935754503395</v>
      </c>
      <c r="F1390" s="17">
        <v>2.3939140985887901</v>
      </c>
      <c r="G1390" s="17">
        <v>2.364617476029049</v>
      </c>
      <c r="H1390" s="17">
        <v>0.28182378125992097</v>
      </c>
      <c r="I1390" s="17">
        <v>0</v>
      </c>
      <c r="J1390" s="17">
        <v>16.909426875595233</v>
      </c>
      <c r="K1390" s="17">
        <v>0.28182378125992097</v>
      </c>
      <c r="L1390" s="17">
        <v>-1.0000000000000009</v>
      </c>
      <c r="M1390" s="17">
        <v>-1.0000000000000009</v>
      </c>
      <c r="N1390" s="17">
        <v>5.6364756251984192</v>
      </c>
      <c r="O1390" s="17">
        <v>24.37005427727896</v>
      </c>
      <c r="P1390" s="17">
        <v>-6.6867089889459511E-2</v>
      </c>
      <c r="Q1390" s="17">
        <v>2.7088034277143929</v>
      </c>
      <c r="R1390" s="17">
        <v>0.78450326095168355</v>
      </c>
      <c r="S1390" s="17">
        <v>0.33333333333333354</v>
      </c>
      <c r="T1390" s="17">
        <v>0.33333333333333354</v>
      </c>
      <c r="U1390" s="17">
        <v>0.33934420534200088</v>
      </c>
      <c r="V1390" s="17">
        <v>0.40227796101445096</v>
      </c>
      <c r="W1390" s="17">
        <v>45.058602070527925</v>
      </c>
      <c r="X1390" s="17">
        <v>4.1558874728614557</v>
      </c>
      <c r="Y1390" s="17">
        <v>-1.0000000000000009</v>
      </c>
      <c r="Z1390" s="17">
        <v>-1.0000000000000009</v>
      </c>
      <c r="AA1390" s="17">
        <v>96.174082425224867</v>
      </c>
      <c r="AB1390" s="17">
        <v>0.27796986232619525</v>
      </c>
      <c r="AC1390" s="17">
        <v>0.35186231326281431</v>
      </c>
      <c r="AD1390" s="17">
        <v>0.37678736628589471</v>
      </c>
      <c r="AE1390" s="17">
        <v>50.33097709374519</v>
      </c>
      <c r="AF1390" s="17">
        <v>0.76470588235294112</v>
      </c>
      <c r="AG1390" s="17">
        <v>-1.0000000000000009</v>
      </c>
      <c r="AH1390" s="17">
        <v>-1.0000000000000009</v>
      </c>
      <c r="AI1390" s="17">
        <v>-2.4680005620031718E-2</v>
      </c>
      <c r="AJ1390" s="17">
        <v>0.40227796101445096</v>
      </c>
      <c r="AK1390" s="17">
        <v>0.30025977230784134</v>
      </c>
      <c r="AL1390" s="17">
        <v>-2.6682773924880863E-2</v>
      </c>
      <c r="AM1390" s="17">
        <v>0.23982856229434579</v>
      </c>
      <c r="AN1390" s="17">
        <v>0.17099415331589579</v>
      </c>
      <c r="AO1390" s="17">
        <v>7.4970129188978492</v>
      </c>
      <c r="AP1390" s="17">
        <v>4.1414399632729904</v>
      </c>
      <c r="AQ1390" s="17">
        <v>61.968028946123162</v>
      </c>
      <c r="AR1390" s="17">
        <v>1.4082888330231194</v>
      </c>
      <c r="AS1390" s="17">
        <v>4.4377112541213775</v>
      </c>
      <c r="AT1390" s="17">
        <v>-1.0000000000000009</v>
      </c>
      <c r="AU1390" s="17">
        <v>-1.0000000000000009</v>
      </c>
      <c r="AV1390" s="17">
        <v>3.149120736980735</v>
      </c>
      <c r="AW1390" s="17">
        <v>124.68557666577675</v>
      </c>
      <c r="AX1390" s="17">
        <v>164.41977265482129</v>
      </c>
      <c r="AY1390" s="17">
        <v>0.27563057631132371</v>
      </c>
      <c r="AZ1390" s="17">
        <v>12.012543518617155</v>
      </c>
      <c r="BA1390" s="22">
        <v>1569.6941849326686</v>
      </c>
      <c r="CU1390" t="e">
        <v>#N/A</v>
      </c>
      <c r="CV1390" t="e">
        <v>#N/A</v>
      </c>
    </row>
    <row r="1391" spans="1:100" x14ac:dyDescent="0.25">
      <c r="A1391">
        <v>3623</v>
      </c>
      <c r="B1391" t="s">
        <v>1775</v>
      </c>
      <c r="C1391" s="22">
        <v>3</v>
      </c>
      <c r="D1391" s="17">
        <v>4.6198323738091229</v>
      </c>
      <c r="E1391" s="17">
        <v>0.196560334643435</v>
      </c>
      <c r="F1391" s="17">
        <v>0.46744068281813411</v>
      </c>
      <c r="G1391" s="17">
        <v>0.53904413215809854</v>
      </c>
      <c r="H1391" s="17">
        <v>5.9223072660340492E-2</v>
      </c>
      <c r="I1391" s="17">
        <v>0</v>
      </c>
      <c r="J1391" s="17">
        <v>3.5533843596204306</v>
      </c>
      <c r="K1391" s="17">
        <v>5.9223072660340492E-2</v>
      </c>
      <c r="L1391" s="17">
        <v>-0.99999999999999967</v>
      </c>
      <c r="M1391" s="17">
        <v>-0.99999999999999967</v>
      </c>
      <c r="N1391" s="17">
        <v>1.1844614532068087</v>
      </c>
      <c r="O1391" s="17">
        <v>8.7122608655876519</v>
      </c>
      <c r="P1391" s="17">
        <v>7.9769344667925152E-2</v>
      </c>
      <c r="Q1391" s="17">
        <v>-3.940465105920111</v>
      </c>
      <c r="R1391" s="17">
        <v>-1.2615569614240916</v>
      </c>
      <c r="S1391" s="17">
        <v>0.33333333333333343</v>
      </c>
      <c r="T1391" s="17">
        <v>0.33333333333333343</v>
      </c>
      <c r="U1391" s="17">
        <v>0.35027595776266202</v>
      </c>
      <c r="V1391" s="17">
        <v>0.19485525354528871</v>
      </c>
      <c r="W1391" s="17">
        <v>46.102992212571102</v>
      </c>
      <c r="X1391" s="17">
        <v>3.177678946328709</v>
      </c>
      <c r="Y1391" s="17">
        <v>-0.99999999999999967</v>
      </c>
      <c r="Z1391" s="17">
        <v>-0.99999999999999967</v>
      </c>
      <c r="AA1391" s="17">
        <v>89.180937667265923</v>
      </c>
      <c r="AB1391" s="17">
        <v>0.27940134447604437</v>
      </c>
      <c r="AC1391" s="17">
        <v>0.38647809892788482</v>
      </c>
      <c r="AD1391" s="17">
        <v>0.22091060491845022</v>
      </c>
      <c r="AE1391" s="17">
        <v>44.339502416118947</v>
      </c>
      <c r="AF1391" s="17">
        <v>0.83333333333333337</v>
      </c>
      <c r="AG1391" s="17">
        <v>-0.99999999999999967</v>
      </c>
      <c r="AH1391" s="17">
        <v>-0.99999999999999967</v>
      </c>
      <c r="AI1391" s="17">
        <v>-6.7565506727974567E-3</v>
      </c>
      <c r="AJ1391" s="17">
        <v>0.19485525354528871</v>
      </c>
      <c r="AK1391" s="17">
        <v>0.1175189532969915</v>
      </c>
      <c r="AL1391" s="17">
        <v>-9.0594033750940189E-3</v>
      </c>
      <c r="AM1391" s="17">
        <v>-1.629465923382277E-4</v>
      </c>
      <c r="AN1391" s="17">
        <v>4.903131928311924E-2</v>
      </c>
      <c r="AO1391" s="17">
        <v>0.58352110167650073</v>
      </c>
      <c r="AP1391" s="17">
        <v>1.1804859652025106</v>
      </c>
      <c r="AQ1391" s="17">
        <v>49.65637657219149</v>
      </c>
      <c r="AR1391" s="17">
        <v>1.2117978779746175</v>
      </c>
      <c r="AS1391" s="17">
        <v>3.2369020189890483</v>
      </c>
      <c r="AT1391" s="17">
        <v>-0.99999999999999967</v>
      </c>
      <c r="AU1391" s="17">
        <v>-0.99999999999999967</v>
      </c>
      <c r="AV1391" s="17">
        <v>-0.72251282926599603</v>
      </c>
      <c r="AW1391" s="17">
        <v>99.073684498056096</v>
      </c>
      <c r="AX1391" s="17">
        <v>118.42407883912909</v>
      </c>
      <c r="AY1391" s="17">
        <v>-5.1547388281447157E-2</v>
      </c>
      <c r="AZ1391" s="17">
        <v>-8.3735007547510705</v>
      </c>
      <c r="BA1391" s="22">
        <v>1525.6688190831903</v>
      </c>
      <c r="CU1391" t="e">
        <v>#N/A</v>
      </c>
      <c r="CV1391" t="e">
        <v>#N/A</v>
      </c>
    </row>
    <row r="1392" spans="1:100" x14ac:dyDescent="0.25">
      <c r="A1392">
        <v>3624</v>
      </c>
      <c r="B1392" t="s">
        <v>1776</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1564.3215306712552</v>
      </c>
      <c r="CU1392" t="e">
        <v>#N/A</v>
      </c>
      <c r="CV1392" t="e">
        <v>#N/A</v>
      </c>
    </row>
    <row r="1393" spans="1:100" x14ac:dyDescent="0.25">
      <c r="A1393">
        <v>3627</v>
      </c>
      <c r="B1393" t="s">
        <v>1777</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1421.2730311007356</v>
      </c>
      <c r="CU1393" t="e">
        <v>#N/A</v>
      </c>
      <c r="CV1393" t="e">
        <v>#N/A</v>
      </c>
    </row>
    <row r="1394" spans="1:100" x14ac:dyDescent="0.25">
      <c r="A1394">
        <v>3630</v>
      </c>
      <c r="B1394" t="s">
        <v>1778</v>
      </c>
      <c r="C1394" s="22">
        <v>3</v>
      </c>
      <c r="D1394" s="17">
        <v>3.6627708130102694</v>
      </c>
      <c r="E1394" s="17">
        <v>-2.5981315066058878E-2</v>
      </c>
      <c r="F1394" s="17">
        <v>-4.2373041834005191E-2</v>
      </c>
      <c r="G1394" s="17">
        <v>-4.2373041834005191E-2</v>
      </c>
      <c r="H1394" s="17">
        <v>-0.30970803227018956</v>
      </c>
      <c r="I1394" s="17">
        <v>0</v>
      </c>
      <c r="J1394" s="17">
        <v>-18.582481936211366</v>
      </c>
      <c r="K1394" s="17">
        <v>-0.30970803227018956</v>
      </c>
      <c r="L1394" s="17">
        <v>-1.0000000000000007</v>
      </c>
      <c r="M1394" s="17">
        <v>-1.0000000000000007</v>
      </c>
      <c r="N1394" s="17">
        <v>-6.1941606454037892</v>
      </c>
      <c r="O1394" s="17">
        <v>-14.962084165035101</v>
      </c>
      <c r="P1394" s="17">
        <v>0.29351365401803009</v>
      </c>
      <c r="Q1394" s="17">
        <v>0.39369333692395503</v>
      </c>
      <c r="R1394" s="17">
        <v>0.17218203909499138</v>
      </c>
      <c r="S1394" s="17">
        <v>0.33333333333333365</v>
      </c>
      <c r="T1394" s="17">
        <v>0.3437070589500722</v>
      </c>
      <c r="U1394" s="17">
        <v>0.3916316338847185</v>
      </c>
      <c r="V1394" s="17">
        <v>9.5493888821290521E-2</v>
      </c>
      <c r="W1394" s="17">
        <v>58.954957890384158</v>
      </c>
      <c r="X1394" s="17">
        <v>3.1310353268793976</v>
      </c>
      <c r="Y1394" s="17">
        <v>-1.0000000000000007</v>
      </c>
      <c r="Z1394" s="17">
        <v>-1.0000000000000007</v>
      </c>
      <c r="AA1394" s="17">
        <v>87.639759859487071</v>
      </c>
      <c r="AB1394" s="17">
        <v>0.37994734116653228</v>
      </c>
      <c r="AC1394" s="17">
        <v>0.2492775873665623</v>
      </c>
      <c r="AD1394" s="17">
        <v>-5.8972529932935031E-2</v>
      </c>
      <c r="AE1394" s="17">
        <v>28.512619930007965</v>
      </c>
      <c r="AF1394" s="17">
        <v>0.76923076923076927</v>
      </c>
      <c r="AG1394" s="17">
        <v>-1.0000000000000007</v>
      </c>
      <c r="AH1394" s="17">
        <v>-1.0000000000000007</v>
      </c>
      <c r="AI1394" s="17">
        <v>-3.5461391577855401E-3</v>
      </c>
      <c r="AJ1394" s="17">
        <v>9.5493888821290521E-2</v>
      </c>
      <c r="AK1394" s="17">
        <v>-0.22723711428546001</v>
      </c>
      <c r="AL1394" s="17">
        <v>1.6494851475618522E-2</v>
      </c>
      <c r="AM1394" s="17">
        <v>-0.17380937257222148</v>
      </c>
      <c r="AN1394" s="17">
        <v>-1.56511276551543E-2</v>
      </c>
      <c r="AO1394" s="17">
        <v>-5.4814198857328371</v>
      </c>
      <c r="AP1394" s="17">
        <v>-0.30880393400076511</v>
      </c>
      <c r="AQ1394" s="17">
        <v>40.372475954172764</v>
      </c>
      <c r="AR1394" s="17">
        <v>1.1641659149894139</v>
      </c>
      <c r="AS1394" s="17">
        <v>2.8213272946092061</v>
      </c>
      <c r="AT1394" s="17">
        <v>-1.0000000000000007</v>
      </c>
      <c r="AU1394" s="17">
        <v>-1.0000000000000007</v>
      </c>
      <c r="AV1394" s="17">
        <v>0.12980899726098599</v>
      </c>
      <c r="AW1394" s="17">
        <v>72.368871760451242</v>
      </c>
      <c r="AX1394" s="17">
        <v>81.847337859424584</v>
      </c>
      <c r="AY1394" s="17">
        <v>0.26014085291575556</v>
      </c>
      <c r="AZ1394" s="17">
        <v>12.771694241162905</v>
      </c>
      <c r="BA1394" s="22">
        <v>1512.4006008872589</v>
      </c>
      <c r="CU1394" t="e">
        <v>#N/A</v>
      </c>
      <c r="CV1394" t="e">
        <v>#N/A</v>
      </c>
    </row>
    <row r="1395" spans="1:100" x14ac:dyDescent="0.25">
      <c r="A1395">
        <v>3632</v>
      </c>
      <c r="B1395" t="s">
        <v>1779</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1329.5579158817213</v>
      </c>
      <c r="CU1395" t="e">
        <v>#N/A</v>
      </c>
      <c r="CV1395" t="e">
        <v>#N/A</v>
      </c>
    </row>
    <row r="1396" spans="1:100" x14ac:dyDescent="0.25">
      <c r="A1396">
        <v>3633</v>
      </c>
      <c r="B1396" t="s">
        <v>1780</v>
      </c>
      <c r="C1396" s="22">
        <v>3</v>
      </c>
      <c r="D1396" s="17">
        <v>5.5884397818778355</v>
      </c>
      <c r="E1396" s="17">
        <v>0</v>
      </c>
      <c r="F1396" s="17">
        <v>-0.82999086221901108</v>
      </c>
      <c r="G1396" s="17">
        <v>-0.82999086221901108</v>
      </c>
      <c r="H1396" s="17">
        <v>9.5109867030233608E-2</v>
      </c>
      <c r="I1396" s="17">
        <v>0</v>
      </c>
      <c r="J1396" s="17">
        <v>5.7065920218140169</v>
      </c>
      <c r="K1396" s="17">
        <v>9.5109867030233608E-2</v>
      </c>
      <c r="L1396" s="17">
        <v>-1.0000000000000013</v>
      </c>
      <c r="M1396" s="17">
        <v>-1.0000000000000013</v>
      </c>
      <c r="N1396" s="17">
        <v>1.9021973406046737</v>
      </c>
      <c r="O1396" s="17">
        <v>10.465040941472841</v>
      </c>
      <c r="P1396" s="17">
        <v>1.1899142977395414</v>
      </c>
      <c r="Q1396" s="17">
        <v>-1.4273895276557809</v>
      </c>
      <c r="R1396" s="17">
        <v>-0.3997517855137398</v>
      </c>
      <c r="S1396" s="17">
        <v>0.32956598005254484</v>
      </c>
      <c r="T1396" s="17">
        <v>0.33218155866820037</v>
      </c>
      <c r="U1396" s="17">
        <v>0.20427804207075903</v>
      </c>
      <c r="V1396" s="17">
        <v>0.15931398790724258</v>
      </c>
      <c r="W1396" s="17">
        <v>37.209188066740495</v>
      </c>
      <c r="X1396" s="17">
        <v>2.3384819927518694</v>
      </c>
      <c r="Y1396" s="17">
        <v>-1.0000000000000013</v>
      </c>
      <c r="Z1396" s="17">
        <v>-1.0000000000000013</v>
      </c>
      <c r="AA1396" s="17">
        <v>67.780319807636474</v>
      </c>
      <c r="AB1396" s="17">
        <v>0.51860333746807719</v>
      </c>
      <c r="AC1396" s="17">
        <v>0.16082396580420261</v>
      </c>
      <c r="AD1396" s="17">
        <v>-6.0009632744085162E-2</v>
      </c>
      <c r="AE1396" s="17">
        <v>30.970883526409743</v>
      </c>
      <c r="AF1396" s="17">
        <v>0.8</v>
      </c>
      <c r="AG1396" s="17">
        <v>-1.0000000000000013</v>
      </c>
      <c r="AH1396" s="17">
        <v>-1.0000000000000013</v>
      </c>
      <c r="AI1396" s="17">
        <v>0</v>
      </c>
      <c r="AJ1396" s="17">
        <v>0.15931398790724258</v>
      </c>
      <c r="AK1396" s="17">
        <v>0.43852766349958433</v>
      </c>
      <c r="AL1396" s="17">
        <v>-0.22585307312204395</v>
      </c>
      <c r="AM1396" s="17">
        <v>0.31354847633586269</v>
      </c>
      <c r="AN1396" s="17">
        <v>-0.13121773173736154</v>
      </c>
      <c r="AO1396" s="17">
        <v>10.031350225894492</v>
      </c>
      <c r="AP1396" s="17">
        <v>-4.4097086590442585</v>
      </c>
      <c r="AQ1396" s="17">
        <v>42.915780088554527</v>
      </c>
      <c r="AR1396" s="17">
        <v>1.0253395686987461</v>
      </c>
      <c r="AS1396" s="17">
        <v>2.4335918597821022</v>
      </c>
      <c r="AT1396" s="17">
        <v>-1.0000000000000013</v>
      </c>
      <c r="AU1396" s="17">
        <v>-1.0000000000000013</v>
      </c>
      <c r="AV1396" s="17">
        <v>-1.2297426477327507</v>
      </c>
      <c r="AW1396" s="17">
        <v>73.835652090065111</v>
      </c>
      <c r="AX1396" s="17">
        <v>89.767050880789355</v>
      </c>
      <c r="AY1396" s="17">
        <v>0.32896530643115529</v>
      </c>
      <c r="AZ1396" s="17">
        <v>7.6559352029883954</v>
      </c>
      <c r="BA1396" s="22">
        <v>1389.8685713106049</v>
      </c>
      <c r="CU1396" t="e">
        <v>#N/A</v>
      </c>
      <c r="CV1396" t="e">
        <v>#N/A</v>
      </c>
    </row>
    <row r="1397" spans="1:100" x14ac:dyDescent="0.25">
      <c r="A1397">
        <v>3634</v>
      </c>
      <c r="B1397" t="s">
        <v>1781</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1415.2404153403818</v>
      </c>
      <c r="CU1397" t="e">
        <v>#N/A</v>
      </c>
      <c r="CV1397" t="e">
        <v>#N/A</v>
      </c>
    </row>
    <row r="1398" spans="1:100" x14ac:dyDescent="0.25">
      <c r="A1398">
        <v>3635</v>
      </c>
      <c r="B1398" t="s">
        <v>1782</v>
      </c>
      <c r="C1398" s="22">
        <v>3</v>
      </c>
      <c r="D1398" s="17">
        <v>4.1666639756835764</v>
      </c>
      <c r="E1398" s="17">
        <v>-7.46152419462498E-2</v>
      </c>
      <c r="F1398" s="17">
        <v>7.7706683741995972E-3</v>
      </c>
      <c r="G1398" s="17">
        <v>-1.7817276471191593E-2</v>
      </c>
      <c r="H1398" s="17">
        <v>-0.16510258184743556</v>
      </c>
      <c r="I1398" s="17">
        <v>0</v>
      </c>
      <c r="J1398" s="17">
        <v>-9.9061549108461335</v>
      </c>
      <c r="K1398" s="17">
        <v>-0.16510258184743556</v>
      </c>
      <c r="L1398" s="17">
        <v>-0.99999999999999889</v>
      </c>
      <c r="M1398" s="17">
        <v>-0.99999999999999889</v>
      </c>
      <c r="N1398" s="17">
        <v>-3.3020516369487116</v>
      </c>
      <c r="O1398" s="17">
        <v>-5.7573082116337533</v>
      </c>
      <c r="P1398" s="17">
        <v>-0.694065292527276</v>
      </c>
      <c r="Q1398" s="17">
        <v>1.2024994020340676</v>
      </c>
      <c r="R1398" s="17">
        <v>0.43089986480122011</v>
      </c>
      <c r="S1398" s="17">
        <v>0.3333333333333327</v>
      </c>
      <c r="T1398" s="17">
        <v>0.36087629845589242</v>
      </c>
      <c r="U1398" s="17">
        <v>0.52467053945901099</v>
      </c>
      <c r="V1398" s="17">
        <v>-2.9949155770189004E-2</v>
      </c>
      <c r="W1398" s="17">
        <v>54.161343893019335</v>
      </c>
      <c r="X1398" s="17">
        <v>2.8058424019741302</v>
      </c>
      <c r="Y1398" s="17">
        <v>-0.99999999999999889</v>
      </c>
      <c r="Z1398" s="17">
        <v>-0.99999999999999889</v>
      </c>
      <c r="AA1398" s="17">
        <v>117.87318865643662</v>
      </c>
      <c r="AB1398" s="17">
        <v>0.30537351707680882</v>
      </c>
      <c r="AC1398" s="17">
        <v>0.45201433271665914</v>
      </c>
      <c r="AD1398" s="17">
        <v>0.50823104817885356</v>
      </c>
      <c r="AE1398" s="17">
        <v>63.280944898616099</v>
      </c>
      <c r="AF1398" s="17">
        <v>0.8</v>
      </c>
      <c r="AG1398" s="17">
        <v>-0.99999999999999889</v>
      </c>
      <c r="AH1398" s="17">
        <v>-0.99999999999999889</v>
      </c>
      <c r="AI1398" s="17">
        <v>2.9532896769050741E-3</v>
      </c>
      <c r="AJ1398" s="17">
        <v>-2.9949155770189004E-2</v>
      </c>
      <c r="AK1398" s="17">
        <v>0.10377839924431452</v>
      </c>
      <c r="AL1398" s="17">
        <v>5.220691419707775E-2</v>
      </c>
      <c r="AM1398" s="17">
        <v>0.36519012577545551</v>
      </c>
      <c r="AN1398" s="17">
        <v>0.13915732377901707</v>
      </c>
      <c r="AO1398" s="17">
        <v>9.6486451406079574</v>
      </c>
      <c r="AP1398" s="17">
        <v>3.7399676654608141</v>
      </c>
      <c r="AQ1398" s="17">
        <v>44.255188982173188</v>
      </c>
      <c r="AR1398" s="17">
        <v>1.1889310154780477</v>
      </c>
      <c r="AS1398" s="17">
        <v>2.6407398201266945</v>
      </c>
      <c r="AT1398" s="17">
        <v>-0.99999999999999889</v>
      </c>
      <c r="AU1398" s="17">
        <v>-0.99999999999999889</v>
      </c>
      <c r="AV1398" s="17">
        <v>0.41308258833002875</v>
      </c>
      <c r="AW1398" s="17">
        <v>115.85584811026368</v>
      </c>
      <c r="AX1398" s="17">
        <v>112.91999832678286</v>
      </c>
      <c r="AY1398" s="17">
        <v>4.1032378264329025E-2</v>
      </c>
      <c r="AZ1398" s="17">
        <v>20.583821654649938</v>
      </c>
      <c r="BA1398" s="22">
        <v>1571.9150963212924</v>
      </c>
      <c r="CU1398" t="e">
        <v>#N/A</v>
      </c>
      <c r="CV1398" t="e">
        <v>#N/A</v>
      </c>
    </row>
    <row r="1399" spans="1:100" x14ac:dyDescent="0.25">
      <c r="A1399">
        <v>3636</v>
      </c>
      <c r="B1399" t="s">
        <v>1783</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1494.3970293326761</v>
      </c>
      <c r="CU1399" t="e">
        <v>#N/A</v>
      </c>
      <c r="CV1399" t="e">
        <v>#N/A</v>
      </c>
    </row>
    <row r="1400" spans="1:100" x14ac:dyDescent="0.25">
      <c r="A1400">
        <v>3637</v>
      </c>
      <c r="B1400" t="s">
        <v>1784</v>
      </c>
      <c r="C1400" s="22">
        <v>3</v>
      </c>
      <c r="D1400" s="17">
        <v>5.11316059020234</v>
      </c>
      <c r="E1400" s="17">
        <v>0</v>
      </c>
      <c r="F1400" s="17">
        <v>0.71364500754051774</v>
      </c>
      <c r="G1400" s="17">
        <v>0.71364500754051774</v>
      </c>
      <c r="H1400" s="17">
        <v>0.34227439775493484</v>
      </c>
      <c r="I1400" s="17">
        <v>2.3094083992958457E-3</v>
      </c>
      <c r="J1400" s="17">
        <v>20.675028369253841</v>
      </c>
      <c r="K1400" s="17">
        <v>0.34458380615423068</v>
      </c>
      <c r="L1400" s="17">
        <v>-1.0000000000000002</v>
      </c>
      <c r="M1400" s="17">
        <v>-1.0000000000000002</v>
      </c>
      <c r="N1400" s="17">
        <v>6.8916761230846113</v>
      </c>
      <c r="O1400" s="17">
        <v>26.501833966996703</v>
      </c>
      <c r="P1400" s="17">
        <v>3.2915734595930585E-2</v>
      </c>
      <c r="Q1400" s="17">
        <v>-0.79086844967428793</v>
      </c>
      <c r="R1400" s="17">
        <v>-0.33289595568713659</v>
      </c>
      <c r="S1400" s="17">
        <v>0.33333333333333354</v>
      </c>
      <c r="T1400" s="17">
        <v>0.33333333333333354</v>
      </c>
      <c r="U1400" s="17">
        <v>0.31821849698775267</v>
      </c>
      <c r="V1400" s="17">
        <v>3.04632517169778E-2</v>
      </c>
      <c r="W1400" s="17">
        <v>26.830584368686662</v>
      </c>
      <c r="X1400" s="17">
        <v>1.7777363587653114</v>
      </c>
      <c r="Y1400" s="17">
        <v>-1.0000000000000002</v>
      </c>
      <c r="Z1400" s="17">
        <v>-1.0000000000000002</v>
      </c>
      <c r="AA1400" s="17">
        <v>56.674447196927169</v>
      </c>
      <c r="AB1400" s="17">
        <v>0.11001434741028483</v>
      </c>
      <c r="AC1400" s="17">
        <v>0.39021795988576707</v>
      </c>
      <c r="AD1400" s="17">
        <v>0.10330286838250065</v>
      </c>
      <c r="AE1400" s="17">
        <v>30.176758783927625</v>
      </c>
      <c r="AF1400" s="17">
        <v>0.66666666666666663</v>
      </c>
      <c r="AG1400" s="17">
        <v>-1.0000000000000002</v>
      </c>
      <c r="AH1400" s="17">
        <v>-1.0000000000000002</v>
      </c>
      <c r="AI1400" s="17">
        <v>-1.1898193757380836E-2</v>
      </c>
      <c r="AJ1400" s="17">
        <v>3.04632517169778E-2</v>
      </c>
      <c r="AK1400" s="17">
        <v>6.4762333776356455E-3</v>
      </c>
      <c r="AL1400" s="17">
        <v>0.10154061158934688</v>
      </c>
      <c r="AM1400" s="17">
        <v>0.13118811654084606</v>
      </c>
      <c r="AN1400" s="17">
        <v>4.3355052089010068E-2</v>
      </c>
      <c r="AO1400" s="17">
        <v>3.3120840804093281</v>
      </c>
      <c r="AP1400" s="17">
        <v>1.5915793601719868</v>
      </c>
      <c r="AQ1400" s="17">
        <v>47.505612737940538</v>
      </c>
      <c r="AR1400" s="17">
        <v>1.0153484153713972</v>
      </c>
      <c r="AS1400" s="17">
        <v>2.1223201649195449</v>
      </c>
      <c r="AT1400" s="17">
        <v>-1.0000000000000002</v>
      </c>
      <c r="AU1400" s="17">
        <v>-1.0000000000000002</v>
      </c>
      <c r="AV1400" s="17">
        <v>0.38074905185338104</v>
      </c>
      <c r="AW1400" s="17">
        <v>84.76786052409588</v>
      </c>
      <c r="AX1400" s="17">
        <v>87.576221820646069</v>
      </c>
      <c r="AY1400" s="17">
        <v>-9.3571357495793567E-2</v>
      </c>
      <c r="AZ1400" s="17">
        <v>-25.826346915661407</v>
      </c>
      <c r="BA1400" s="22">
        <v>1476.0032922977662</v>
      </c>
      <c r="CU1400" t="e">
        <v>#N/A</v>
      </c>
      <c r="CV1400" t="e">
        <v>#N/A</v>
      </c>
    </row>
    <row r="1401" spans="1:100" x14ac:dyDescent="0.25">
      <c r="A1401">
        <v>3641</v>
      </c>
      <c r="B1401" t="s">
        <v>1785</v>
      </c>
      <c r="C1401" s="22">
        <v>3</v>
      </c>
      <c r="D1401" s="17">
        <v>3.8830040781960373</v>
      </c>
      <c r="E1401" s="17">
        <v>-7.0549257839886609E-2</v>
      </c>
      <c r="F1401" s="17">
        <v>1.186670568188009</v>
      </c>
      <c r="G1401" s="17">
        <v>1.1721767931433948</v>
      </c>
      <c r="H1401" s="17">
        <v>0.29025043004329665</v>
      </c>
      <c r="I1401" s="17">
        <v>0</v>
      </c>
      <c r="J1401" s="17">
        <v>17.415025802597814</v>
      </c>
      <c r="K1401" s="17">
        <v>0.29025043004329665</v>
      </c>
      <c r="L1401" s="17">
        <v>-1.0000000000000009</v>
      </c>
      <c r="M1401" s="17">
        <v>-1.0000000000000009</v>
      </c>
      <c r="N1401" s="17">
        <v>5.8050086008659338</v>
      </c>
      <c r="O1401" s="17">
        <v>22.470206673937234</v>
      </c>
      <c r="P1401" s="17">
        <v>-5.9532994841226552E-2</v>
      </c>
      <c r="Q1401" s="17">
        <v>4.5981549380351723</v>
      </c>
      <c r="R1401" s="17">
        <v>1.4611686314772736</v>
      </c>
      <c r="S1401" s="17">
        <v>0.33333333333333354</v>
      </c>
      <c r="T1401" s="17">
        <v>0.33333333333333354</v>
      </c>
      <c r="U1401" s="17">
        <v>0.25352646518717625</v>
      </c>
      <c r="V1401" s="17">
        <v>4.6961651471921842E-2</v>
      </c>
      <c r="W1401" s="17">
        <v>27.076174131298732</v>
      </c>
      <c r="X1401" s="17">
        <v>1.672292006203606</v>
      </c>
      <c r="Y1401" s="17">
        <v>-1.0000000000000009</v>
      </c>
      <c r="Z1401" s="17">
        <v>-1.0000000000000009</v>
      </c>
      <c r="AA1401" s="17">
        <v>66.900380466488514</v>
      </c>
      <c r="AB1401" s="17">
        <v>0.244028321156504</v>
      </c>
      <c r="AC1401" s="17">
        <v>0.22154461653306101</v>
      </c>
      <c r="AD1401" s="17">
        <v>0.30168781638468395</v>
      </c>
      <c r="AE1401" s="17">
        <v>38.363037703712472</v>
      </c>
      <c r="AF1401" s="17">
        <v>0.41666666666666669</v>
      </c>
      <c r="AG1401" s="17">
        <v>-1.0000000000000009</v>
      </c>
      <c r="AH1401" s="17">
        <v>-1.0000000000000009</v>
      </c>
      <c r="AI1401" s="17">
        <v>-3.3085755631219467E-2</v>
      </c>
      <c r="AJ1401" s="17">
        <v>4.6961651471921842E-2</v>
      </c>
      <c r="AK1401" s="17">
        <v>7.1630754339534405E-2</v>
      </c>
      <c r="AL1401" s="17">
        <v>0.22307358332152105</v>
      </c>
      <c r="AM1401" s="17">
        <v>5.2052396131501394E-2</v>
      </c>
      <c r="AN1401" s="17">
        <v>8.508644014257985E-2</v>
      </c>
      <c r="AO1401" s="17">
        <v>1.6594636749852072</v>
      </c>
      <c r="AP1401" s="17">
        <v>3.242528920172103</v>
      </c>
      <c r="AQ1401" s="17">
        <v>44.491199933896567</v>
      </c>
      <c r="AR1401" s="17">
        <v>0.96715478332576543</v>
      </c>
      <c r="AS1401" s="17">
        <v>1.9625424362469031</v>
      </c>
      <c r="AT1401" s="17">
        <v>-1.0000000000000009</v>
      </c>
      <c r="AU1401" s="17">
        <v>-1.0000000000000009</v>
      </c>
      <c r="AV1401" s="17">
        <v>2.6333454246206727</v>
      </c>
      <c r="AW1401" s="17">
        <v>92.613116060597832</v>
      </c>
      <c r="AX1401" s="17">
        <v>96.647566095165573</v>
      </c>
      <c r="AY1401" s="17">
        <v>0.2709912796105855</v>
      </c>
      <c r="AZ1401" s="17">
        <v>-9.4646391046284908</v>
      </c>
      <c r="BA1401" s="22">
        <v>1456.817132835748</v>
      </c>
      <c r="CU1401" t="e">
        <v>#N/A</v>
      </c>
      <c r="CV1401" t="e">
        <v>#N/A</v>
      </c>
    </row>
    <row r="1402" spans="1:100" x14ac:dyDescent="0.25">
      <c r="A1402">
        <v>3646</v>
      </c>
      <c r="B1402" t="s">
        <v>1786</v>
      </c>
      <c r="C1402" s="22">
        <v>3</v>
      </c>
      <c r="D1402" s="17">
        <v>4.7054395095824448</v>
      </c>
      <c r="E1402" s="17">
        <v>2.5273976132121692E-2</v>
      </c>
      <c r="F1402" s="17">
        <v>-0.61406973568475154</v>
      </c>
      <c r="G1402" s="17">
        <v>-0.60202393487942307</v>
      </c>
      <c r="H1402" s="17">
        <v>-0.16873212633817158</v>
      </c>
      <c r="I1402" s="17">
        <v>-3.124376335695541E-2</v>
      </c>
      <c r="J1402" s="17">
        <v>-11.99855338170762</v>
      </c>
      <c r="K1402" s="17">
        <v>-0.19997588969512697</v>
      </c>
      <c r="L1402" s="17">
        <v>-1.0000000000000002</v>
      </c>
      <c r="M1402" s="17">
        <v>-1.0000000000000002</v>
      </c>
      <c r="N1402" s="17">
        <v>-3.9995177939025388</v>
      </c>
      <c r="O1402" s="17">
        <v>-7.8951378070045877</v>
      </c>
      <c r="P1402" s="17">
        <v>0.10570985652483339</v>
      </c>
      <c r="Q1402" s="17">
        <v>-5.8964231313368645</v>
      </c>
      <c r="R1402" s="17">
        <v>-1.9307710469924808</v>
      </c>
      <c r="S1402" s="17">
        <v>0.33333333333333359</v>
      </c>
      <c r="T1402" s="17">
        <v>0.34575913870291386</v>
      </c>
      <c r="U1402" s="17">
        <v>0.20631963259334224</v>
      </c>
      <c r="V1402" s="17">
        <v>-0.13178879900932267</v>
      </c>
      <c r="W1402" s="17">
        <v>38.143967812615763</v>
      </c>
      <c r="X1402" s="17">
        <v>0.91361409804880744</v>
      </c>
      <c r="Y1402" s="17">
        <v>-1.0000000000000002</v>
      </c>
      <c r="Z1402" s="17">
        <v>-1.0000000000000002</v>
      </c>
      <c r="AA1402" s="17">
        <v>43.031408064475173</v>
      </c>
      <c r="AB1402" s="17">
        <v>0.11429387538860998</v>
      </c>
      <c r="AC1402" s="17">
        <v>-0.16986323664468539</v>
      </c>
      <c r="AD1402" s="17">
        <v>0.19193358723311393</v>
      </c>
      <c r="AE1402" s="17">
        <v>6.8182112988519288</v>
      </c>
      <c r="AF1402" s="17">
        <v>0.9</v>
      </c>
      <c r="AG1402" s="17">
        <v>-1.0000000000000002</v>
      </c>
      <c r="AH1402" s="17">
        <v>-1.0000000000000002</v>
      </c>
      <c r="AI1402" s="17">
        <v>-1.0060459234067584E-2</v>
      </c>
      <c r="AJ1402" s="17">
        <v>-0.13178879900932267</v>
      </c>
      <c r="AK1402" s="17">
        <v>6.5506259156645943E-2</v>
      </c>
      <c r="AL1402" s="17">
        <v>-0.10119106190824584</v>
      </c>
      <c r="AM1402" s="17">
        <v>0.26953885356221446</v>
      </c>
      <c r="AN1402" s="17">
        <v>4.4340728458454284E-2</v>
      </c>
      <c r="AO1402" s="17">
        <v>7.0660026348385916</v>
      </c>
      <c r="AP1402" s="17">
        <v>0.60256290192012774</v>
      </c>
      <c r="AQ1402" s="17">
        <v>26.145414430908136</v>
      </c>
      <c r="AR1402" s="17">
        <v>0.75362330562026614</v>
      </c>
      <c r="AS1402" s="17">
        <v>0.71363820835368075</v>
      </c>
      <c r="AT1402" s="17">
        <v>-1.0000000000000002</v>
      </c>
      <c r="AU1402" s="17">
        <v>-1.0000000000000002</v>
      </c>
      <c r="AV1402" s="17">
        <v>-2.5327949818719038</v>
      </c>
      <c r="AW1402" s="17">
        <v>35.738833159390751</v>
      </c>
      <c r="AX1402" s="17">
        <v>22.358744073777132</v>
      </c>
      <c r="AY1402" s="17">
        <v>-0.2234795076444826</v>
      </c>
      <c r="AZ1402" s="17">
        <v>-87.531012068240756</v>
      </c>
      <c r="BA1402" s="22">
        <v>1348.9228381174823</v>
      </c>
      <c r="CU1402" t="e">
        <v>#N/A</v>
      </c>
      <c r="CV1402" t="e">
        <v>#N/A</v>
      </c>
    </row>
    <row r="1403" spans="1:100" x14ac:dyDescent="0.25">
      <c r="A1403">
        <v>3647</v>
      </c>
      <c r="B1403" t="s">
        <v>1787</v>
      </c>
      <c r="C1403" s="22">
        <v>3</v>
      </c>
      <c r="D1403" s="17">
        <v>4.5265655623306182</v>
      </c>
      <c r="E1403" s="17">
        <v>1.3403196402843518E-2</v>
      </c>
      <c r="F1403" s="17">
        <v>-0.10516381808657307</v>
      </c>
      <c r="G1403" s="17">
        <v>-0.10516381808657307</v>
      </c>
      <c r="H1403" s="17">
        <v>0.29009591208378194</v>
      </c>
      <c r="I1403" s="17">
        <v>7.1883820227350466E-3</v>
      </c>
      <c r="J1403" s="17">
        <v>17.83705764639101</v>
      </c>
      <c r="K1403" s="17">
        <v>0.29728429410651691</v>
      </c>
      <c r="L1403" s="17">
        <v>-0.99999999999999811</v>
      </c>
      <c r="M1403" s="17">
        <v>-0.99999999999999811</v>
      </c>
      <c r="N1403" s="17">
        <v>5.945685882130336</v>
      </c>
      <c r="O1403" s="17">
        <v>22.258459390635046</v>
      </c>
      <c r="P1403" s="17">
        <v>4.1353693705850461</v>
      </c>
      <c r="Q1403" s="17">
        <v>7.8936551010567557</v>
      </c>
      <c r="R1403" s="17">
        <v>3.0164570846107095</v>
      </c>
      <c r="S1403" s="17">
        <v>0.34654364857745901</v>
      </c>
      <c r="T1403" s="17">
        <v>0.34654364857745901</v>
      </c>
      <c r="U1403" s="17">
        <v>0.34218347996344145</v>
      </c>
      <c r="V1403" s="17">
        <v>0.22893408046692046</v>
      </c>
      <c r="W1403" s="17">
        <v>38.6768225391505</v>
      </c>
      <c r="X1403" s="17">
        <v>3.151351720947817</v>
      </c>
      <c r="Y1403" s="17">
        <v>-0.99999999999999811</v>
      </c>
      <c r="Z1403" s="17">
        <v>-0.99999999999999811</v>
      </c>
      <c r="AA1403" s="17">
        <v>75.768731481979643</v>
      </c>
      <c r="AB1403" s="17">
        <v>0.37449143528290824</v>
      </c>
      <c r="AC1403" s="17">
        <v>0.11605538711040359</v>
      </c>
      <c r="AD1403" s="17">
        <v>0.19096221477105646</v>
      </c>
      <c r="AE1403" s="17">
        <v>34.075451858218415</v>
      </c>
      <c r="AF1403" s="17">
        <v>0.41666666666666669</v>
      </c>
      <c r="AG1403" s="17">
        <v>-0.99999999999999811</v>
      </c>
      <c r="AH1403" s="17">
        <v>-0.99999999999999811</v>
      </c>
      <c r="AI1403" s="17">
        <v>7.5050485243059989E-2</v>
      </c>
      <c r="AJ1403" s="17">
        <v>0.22893408046692046</v>
      </c>
      <c r="AK1403" s="17">
        <v>0.26495810430395167</v>
      </c>
      <c r="AL1403" s="17">
        <v>0.34685958270357586</v>
      </c>
      <c r="AM1403" s="17">
        <v>0.2124156005340814</v>
      </c>
      <c r="AN1403" s="17">
        <v>0.20830918853152289</v>
      </c>
      <c r="AO1403" s="17">
        <v>6.6351805348717949</v>
      </c>
      <c r="AP1403" s="17">
        <v>6.9420276268059515</v>
      </c>
      <c r="AQ1403" s="17">
        <v>56.513880185541538</v>
      </c>
      <c r="AR1403" s="17">
        <v>1.26420485758528</v>
      </c>
      <c r="AS1403" s="17">
        <v>3.448636015054328</v>
      </c>
      <c r="AT1403" s="17">
        <v>-0.99999999999999811</v>
      </c>
      <c r="AU1403" s="17">
        <v>-0.99999999999999811</v>
      </c>
      <c r="AV1403" s="17">
        <v>2.9112932665241367</v>
      </c>
      <c r="AW1403" s="17">
        <v>104.96921849942071</v>
      </c>
      <c r="AX1403" s="17">
        <v>129.36363625097394</v>
      </c>
      <c r="AY1403" s="17">
        <v>0.28861271611067857</v>
      </c>
      <c r="AZ1403" s="17">
        <v>42.259972700155046</v>
      </c>
      <c r="BA1403" s="22">
        <v>1603.9107084953844</v>
      </c>
      <c r="CU1403" t="e">
        <v>#N/A</v>
      </c>
      <c r="CV1403" t="e">
        <v>#N/A</v>
      </c>
    </row>
    <row r="1404" spans="1:100" x14ac:dyDescent="0.25">
      <c r="A1404">
        <v>3648</v>
      </c>
      <c r="B1404" t="s">
        <v>1788</v>
      </c>
      <c r="C1404" s="22">
        <v>3</v>
      </c>
      <c r="D1404" s="17">
        <v>4.8300369531764975</v>
      </c>
      <c r="E1404" s="17">
        <v>-0.43343104935908844</v>
      </c>
      <c r="F1404" s="17">
        <v>-0.28183017204488858</v>
      </c>
      <c r="G1404" s="17">
        <v>-0.41363854787673487</v>
      </c>
      <c r="H1404" s="17">
        <v>1.2246358482270236E-2</v>
      </c>
      <c r="I1404" s="17">
        <v>-9.1794908975806055E-3</v>
      </c>
      <c r="J1404" s="17">
        <v>0.18401205508138307</v>
      </c>
      <c r="K1404" s="17">
        <v>3.0668675846896309E-3</v>
      </c>
      <c r="L1404" s="17">
        <v>-1.0000000000000007</v>
      </c>
      <c r="M1404" s="17">
        <v>-1.0000000000000007</v>
      </c>
      <c r="N1404" s="17">
        <v>6.1337351693793174E-2</v>
      </c>
      <c r="O1404" s="17">
        <v>4.6004104603811422</v>
      </c>
      <c r="P1404" s="17">
        <v>0.11278970581781037</v>
      </c>
      <c r="Q1404" s="17">
        <v>-5.3323699984758637</v>
      </c>
      <c r="R1404" s="17">
        <v>-1.7642729205575292</v>
      </c>
      <c r="S1404" s="17">
        <v>0.33333333333333376</v>
      </c>
      <c r="T1404" s="17">
        <v>0.3345668689155753</v>
      </c>
      <c r="U1404" s="17">
        <v>0.36503249087844192</v>
      </c>
      <c r="V1404" s="17">
        <v>-0.10086513368485349</v>
      </c>
      <c r="W1404" s="17">
        <v>37.160027674312289</v>
      </c>
      <c r="X1404" s="17">
        <v>1.5197724960688652</v>
      </c>
      <c r="Y1404" s="17">
        <v>-1.0000000000000007</v>
      </c>
      <c r="Z1404" s="17">
        <v>-1.0000000000000007</v>
      </c>
      <c r="AA1404" s="17">
        <v>77.177403122122513</v>
      </c>
      <c r="AB1404" s="17">
        <v>0.37282998592110883</v>
      </c>
      <c r="AC1404" s="17">
        <v>3.6521686039128712E-2</v>
      </c>
      <c r="AD1404" s="17">
        <v>0.42628129540711729</v>
      </c>
      <c r="AE1404" s="17">
        <v>41.781648368367733</v>
      </c>
      <c r="AF1404" s="17">
        <v>0.81818181818181823</v>
      </c>
      <c r="AG1404" s="17">
        <v>-1.0000000000000007</v>
      </c>
      <c r="AH1404" s="17">
        <v>-1.0000000000000007</v>
      </c>
      <c r="AI1404" s="17">
        <v>-2.9466070228165258E-2</v>
      </c>
      <c r="AJ1404" s="17">
        <v>-0.10086513368485349</v>
      </c>
      <c r="AK1404" s="17">
        <v>-9.3213796427600887E-2</v>
      </c>
      <c r="AL1404" s="17">
        <v>-9.5405226680286871E-3</v>
      </c>
      <c r="AM1404" s="17">
        <v>9.890768695745418E-2</v>
      </c>
      <c r="AN1404" s="17">
        <v>0.13025171888819306</v>
      </c>
      <c r="AO1404" s="17">
        <v>2.0066231917983486</v>
      </c>
      <c r="AP1404" s="17">
        <v>3.2085903588646834</v>
      </c>
      <c r="AQ1404" s="17">
        <v>37.344039729393671</v>
      </c>
      <c r="AR1404" s="17">
        <v>0.9320675594424972</v>
      </c>
      <c r="AS1404" s="17">
        <v>1.5228393636535551</v>
      </c>
      <c r="AT1404" s="17">
        <v>-1.0000000000000007</v>
      </c>
      <c r="AU1404" s="17">
        <v>-1.0000000000000007</v>
      </c>
      <c r="AV1404" s="17">
        <v>-2.1779114684342629</v>
      </c>
      <c r="AW1404" s="17">
        <v>84.986403941368337</v>
      </c>
      <c r="AX1404" s="17">
        <v>74.310569168319674</v>
      </c>
      <c r="AY1404" s="17">
        <v>3.9750984539953363E-2</v>
      </c>
      <c r="AZ1404" s="17">
        <v>-8.0597412071284644</v>
      </c>
      <c r="BA1404" s="22">
        <v>1518.9456379512505</v>
      </c>
      <c r="CU1404" t="e">
        <v>#N/A</v>
      </c>
      <c r="CV1404" t="e">
        <v>#N/A</v>
      </c>
    </row>
    <row r="1405" spans="1:100" x14ac:dyDescent="0.25">
      <c r="A1405">
        <v>3650</v>
      </c>
      <c r="B1405" t="s">
        <v>1789</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1406.9268882424294</v>
      </c>
      <c r="CU1405" t="e">
        <v>#N/A</v>
      </c>
      <c r="CV1405" t="e">
        <v>#N/A</v>
      </c>
    </row>
    <row r="1406" spans="1:100" x14ac:dyDescent="0.25">
      <c r="A1406">
        <v>3651</v>
      </c>
      <c r="B1406" t="s">
        <v>1790</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1791</v>
      </c>
      <c r="C1407" s="22">
        <v>3</v>
      </c>
      <c r="D1407" s="17">
        <v>3.8252836878254048</v>
      </c>
      <c r="E1407" s="17">
        <v>0</v>
      </c>
      <c r="F1407" s="17">
        <v>1.3582897932281182</v>
      </c>
      <c r="G1407" s="17">
        <v>1.3582897932281182</v>
      </c>
      <c r="H1407" s="17">
        <v>0.4027809285017121</v>
      </c>
      <c r="I1407" s="17">
        <v>-1.1020382924775902E-2</v>
      </c>
      <c r="J1407" s="17">
        <v>23.505632734616178</v>
      </c>
      <c r="K1407" s="17">
        <v>0.39176054557693618</v>
      </c>
      <c r="L1407" s="17">
        <v>-1.0000000000000007</v>
      </c>
      <c r="M1407" s="17">
        <v>-1.0000000000000007</v>
      </c>
      <c r="N1407" s="17">
        <v>7.835210911538721</v>
      </c>
      <c r="O1407" s="17">
        <v>28.689206215669689</v>
      </c>
      <c r="P1407" s="17">
        <v>-4.6280730535861285E-2</v>
      </c>
      <c r="Q1407" s="17">
        <v>-4.3207500557157488</v>
      </c>
      <c r="R1407" s="17">
        <v>-1.4598224347693334</v>
      </c>
      <c r="S1407" s="17">
        <v>0.33333333333333348</v>
      </c>
      <c r="T1407" s="17">
        <v>0.33333333333333348</v>
      </c>
      <c r="U1407" s="17">
        <v>0.33793418754012811</v>
      </c>
      <c r="V1407" s="17">
        <v>-1.7683464282050733E-2</v>
      </c>
      <c r="W1407" s="17">
        <v>23.806273773912295</v>
      </c>
      <c r="X1407" s="17">
        <v>1.520542085557937</v>
      </c>
      <c r="Y1407" s="17">
        <v>-1.0000000000000007</v>
      </c>
      <c r="Z1407" s="17">
        <v>-1.0000000000000007</v>
      </c>
      <c r="AA1407" s="17">
        <v>63.568629218993657</v>
      </c>
      <c r="AB1407" s="17">
        <v>0.32839611713043704</v>
      </c>
      <c r="AC1407" s="17">
        <v>0.25689119308619512</v>
      </c>
      <c r="AD1407" s="17">
        <v>0.23915624738038282</v>
      </c>
      <c r="AE1407" s="17">
        <v>41.22217787985074</v>
      </c>
      <c r="AF1407" s="17">
        <v>0.7</v>
      </c>
      <c r="AG1407" s="17">
        <v>-1.0000000000000007</v>
      </c>
      <c r="AH1407" s="17">
        <v>-1.0000000000000007</v>
      </c>
      <c r="AI1407" s="17">
        <v>2.0891973125617578E-3</v>
      </c>
      <c r="AJ1407" s="17">
        <v>-1.7683464282050733E-2</v>
      </c>
      <c r="AK1407" s="17">
        <v>-0.14202111476377513</v>
      </c>
      <c r="AL1407" s="17">
        <v>0.17251698107403748</v>
      </c>
      <c r="AM1407" s="17">
        <v>9.3839993687302767E-2</v>
      </c>
      <c r="AN1407" s="17">
        <v>-6.4701849783885684E-2</v>
      </c>
      <c r="AO1407" s="17">
        <v>1.6358942683636912</v>
      </c>
      <c r="AP1407" s="17">
        <v>-0.75496133922695474</v>
      </c>
      <c r="AQ1407" s="17">
        <v>47.311906508528459</v>
      </c>
      <c r="AR1407" s="17">
        <v>0.98691738992474409</v>
      </c>
      <c r="AS1407" s="17">
        <v>1.9123026311348721</v>
      </c>
      <c r="AT1407" s="17">
        <v>-1.0000000000000007</v>
      </c>
      <c r="AU1407" s="17">
        <v>-1.0000000000000007</v>
      </c>
      <c r="AV1407" s="17">
        <v>-0.10153264154121307</v>
      </c>
      <c r="AW1407" s="17">
        <v>91.502874095436496</v>
      </c>
      <c r="AX1407" s="17">
        <v>89.776311613482619</v>
      </c>
      <c r="AY1407" s="17">
        <v>0.3349107181138688</v>
      </c>
      <c r="AZ1407" s="17">
        <v>48.303321381818314</v>
      </c>
      <c r="BA1407" s="22">
        <v>1553.1528802628545</v>
      </c>
      <c r="CU1407" t="e">
        <v>#N/A</v>
      </c>
      <c r="CV1407" t="e">
        <v>#N/A</v>
      </c>
    </row>
    <row r="1408" spans="1:100" x14ac:dyDescent="0.25">
      <c r="A1408">
        <v>3654</v>
      </c>
      <c r="B1408" t="s">
        <v>1792</v>
      </c>
      <c r="C1408" s="22">
        <v>3</v>
      </c>
      <c r="D1408" s="17">
        <v>5.0920429643960121</v>
      </c>
      <c r="E1408" s="17">
        <v>0.2296564790995782</v>
      </c>
      <c r="F1408" s="17">
        <v>0.97023270987846588</v>
      </c>
      <c r="G1408" s="17">
        <v>1.0477295033461622</v>
      </c>
      <c r="H1408" s="17">
        <v>5.7698135522016095E-2</v>
      </c>
      <c r="I1408" s="17">
        <v>0</v>
      </c>
      <c r="J1408" s="17">
        <v>3.4618881313209648</v>
      </c>
      <c r="K1408" s="17">
        <v>5.7698135522016095E-2</v>
      </c>
      <c r="L1408" s="17">
        <v>-0.99999999999999989</v>
      </c>
      <c r="M1408" s="17">
        <v>-0.99999999999999989</v>
      </c>
      <c r="N1408" s="17">
        <v>1.1539627104403223</v>
      </c>
      <c r="O1408" s="17">
        <v>9.601660599063143</v>
      </c>
      <c r="P1408" s="17">
        <v>-0.21906594774136801</v>
      </c>
      <c r="Q1408" s="17">
        <v>-1.8612504876485381</v>
      </c>
      <c r="R1408" s="17">
        <v>-0.66684877709354407</v>
      </c>
      <c r="S1408" s="17">
        <v>0.33333333333333315</v>
      </c>
      <c r="T1408" s="17">
        <v>0.33333333333333315</v>
      </c>
      <c r="U1408" s="17">
        <v>0.31630289749737101</v>
      </c>
      <c r="V1408" s="17">
        <v>0.23338348054659924</v>
      </c>
      <c r="W1408" s="17">
        <v>46.346196367544806</v>
      </c>
      <c r="X1408" s="17">
        <v>3.2744810044137287</v>
      </c>
      <c r="Y1408" s="17">
        <v>-0.99999999999999989</v>
      </c>
      <c r="Z1408" s="17">
        <v>-0.99999999999999989</v>
      </c>
      <c r="AA1408" s="17">
        <v>98.978730356874394</v>
      </c>
      <c r="AB1408" s="17">
        <v>0.22536779811499441</v>
      </c>
      <c r="AC1408" s="17">
        <v>0.41950699592628038</v>
      </c>
      <c r="AD1408" s="17">
        <v>0.42111286128718728</v>
      </c>
      <c r="AE1408" s="17">
        <v>53.299382766423115</v>
      </c>
      <c r="AF1408" s="17">
        <v>0.75</v>
      </c>
      <c r="AG1408" s="17">
        <v>-0.99999999999999989</v>
      </c>
      <c r="AH1408" s="17">
        <v>-0.99999999999999989</v>
      </c>
      <c r="AI1408" s="17">
        <v>-5.1528690171265761E-2</v>
      </c>
      <c r="AJ1408" s="17">
        <v>0.23338348054659924</v>
      </c>
      <c r="AK1408" s="17">
        <v>0.22596046882622456</v>
      </c>
      <c r="AL1408" s="17">
        <v>2.4338125980747822E-2</v>
      </c>
      <c r="AM1408" s="17">
        <v>-5.017612102668734E-3</v>
      </c>
      <c r="AN1408" s="17">
        <v>0.19769478514496466</v>
      </c>
      <c r="AO1408" s="17">
        <v>1.0043620415644039</v>
      </c>
      <c r="AP1408" s="17">
        <v>5.0640602585278556</v>
      </c>
      <c r="AQ1408" s="17">
        <v>49.808084498865803</v>
      </c>
      <c r="AR1408" s="17">
        <v>1.2163530447106365</v>
      </c>
      <c r="AS1408" s="17">
        <v>3.3321791399357465</v>
      </c>
      <c r="AT1408" s="17">
        <v>-0.99999999999999989</v>
      </c>
      <c r="AU1408" s="17">
        <v>-0.99999999999999989</v>
      </c>
      <c r="AV1408" s="17">
        <v>0.38088072625261893</v>
      </c>
      <c r="AW1408" s="17">
        <v>113.64445121446539</v>
      </c>
      <c r="AX1408" s="17">
        <v>135.95222546570002</v>
      </c>
      <c r="AY1408" s="17">
        <v>0.20133117490105729</v>
      </c>
      <c r="AZ1408" s="17">
        <v>16.57165412660077</v>
      </c>
      <c r="BA1408" s="22">
        <v>1557.149868614762</v>
      </c>
      <c r="CU1408" t="e">
        <v>#N/A</v>
      </c>
      <c r="CV1408" t="e">
        <v>#N/A</v>
      </c>
    </row>
    <row r="1409" spans="1:100" x14ac:dyDescent="0.25">
      <c r="A1409">
        <v>3655</v>
      </c>
      <c r="B1409" t="s">
        <v>1793</v>
      </c>
      <c r="C1409" s="22">
        <v>3</v>
      </c>
      <c r="D1409" s="17">
        <v>4.958124548409657</v>
      </c>
      <c r="E1409" s="17">
        <v>-0.35636852509064876</v>
      </c>
      <c r="F1409" s="17">
        <v>-0.237465448681007</v>
      </c>
      <c r="G1409" s="17">
        <v>-0.32939736873063097</v>
      </c>
      <c r="H1409" s="17">
        <v>0.29011598704925967</v>
      </c>
      <c r="I1409" s="17">
        <v>0</v>
      </c>
      <c r="J1409" s="17">
        <v>17.406959222955585</v>
      </c>
      <c r="K1409" s="17">
        <v>0.29011598704925967</v>
      </c>
      <c r="L1409" s="17">
        <v>-0.99999999999999944</v>
      </c>
      <c r="M1409" s="17">
        <v>-0.99999999999999944</v>
      </c>
      <c r="N1409" s="17">
        <v>5.8023197409851974</v>
      </c>
      <c r="O1409" s="17">
        <v>22.035686402634639</v>
      </c>
      <c r="P1409" s="17">
        <v>0.59860987993693604</v>
      </c>
      <c r="Q1409" s="17">
        <v>-1.1580901881266845</v>
      </c>
      <c r="R1409" s="17">
        <v>-0.23900077293463071</v>
      </c>
      <c r="S1409" s="17">
        <v>0.33333333333333315</v>
      </c>
      <c r="T1409" s="17">
        <v>0.33333333333333315</v>
      </c>
      <c r="U1409" s="17">
        <v>0.25183951334721544</v>
      </c>
      <c r="V1409" s="17">
        <v>0.33483712809366784</v>
      </c>
      <c r="W1409" s="17">
        <v>38.5290928423316</v>
      </c>
      <c r="X1409" s="17">
        <v>3.3929315015682753</v>
      </c>
      <c r="Y1409" s="17">
        <v>-0.99999999999999944</v>
      </c>
      <c r="Z1409" s="17">
        <v>-0.99999999999999944</v>
      </c>
      <c r="AA1409" s="17">
        <v>68.304477340160503</v>
      </c>
      <c r="AB1409" s="17">
        <v>0.19127620316630806</v>
      </c>
      <c r="AC1409" s="17">
        <v>0.225807059109634</v>
      </c>
      <c r="AD1409" s="17">
        <v>0.18320444313932935</v>
      </c>
      <c r="AE1409" s="17">
        <v>30.014385270763558</v>
      </c>
      <c r="AF1409" s="17">
        <v>0.75</v>
      </c>
      <c r="AG1409" s="17">
        <v>-0.99999999999999944</v>
      </c>
      <c r="AH1409" s="17">
        <v>-0.99999999999999944</v>
      </c>
      <c r="AI1409" s="17">
        <v>-5.8846260044325208E-3</v>
      </c>
      <c r="AJ1409" s="17">
        <v>0.33483712809366784</v>
      </c>
      <c r="AK1409" s="17">
        <v>-0.10561660482105185</v>
      </c>
      <c r="AL1409" s="17">
        <v>-4.7992597728859276E-2</v>
      </c>
      <c r="AM1409" s="17">
        <v>0.10588039448379499</v>
      </c>
      <c r="AN1409" s="17">
        <v>-6.6616410457109754E-2</v>
      </c>
      <c r="AO1409" s="17">
        <v>2.1189268379896165</v>
      </c>
      <c r="AP1409" s="17">
        <v>-1.9053732500720399</v>
      </c>
      <c r="AQ1409" s="17">
        <v>55.936052065287193</v>
      </c>
      <c r="AR1409" s="17">
        <v>1.2533433081075502</v>
      </c>
      <c r="AS1409" s="17">
        <v>3.6830474886175359</v>
      </c>
      <c r="AT1409" s="17">
        <v>-0.99999999999999944</v>
      </c>
      <c r="AU1409" s="17">
        <v>-0.99999999999999944</v>
      </c>
      <c r="AV1409" s="17">
        <v>-0.56839814166526181</v>
      </c>
      <c r="AW1409" s="17">
        <v>88.434790492723039</v>
      </c>
      <c r="AX1409" s="17">
        <v>121.80081078200116</v>
      </c>
      <c r="AY1409" s="17">
        <v>-7.5889348186754371E-2</v>
      </c>
      <c r="AZ1409" s="17">
        <v>-26.360730416723555</v>
      </c>
      <c r="BA1409" s="22">
        <v>1454.826909428919</v>
      </c>
      <c r="CU1409" t="e">
        <v>#N/A</v>
      </c>
      <c r="CV1409" t="e">
        <v>#N/A</v>
      </c>
    </row>
    <row r="1410" spans="1:100" x14ac:dyDescent="0.25">
      <c r="A1410">
        <v>3656</v>
      </c>
      <c r="B1410" t="s">
        <v>1794</v>
      </c>
      <c r="C1410" s="22">
        <v>3</v>
      </c>
      <c r="D1410" s="17">
        <v>5.3042944250656259</v>
      </c>
      <c r="E1410" s="17">
        <v>-0.13008837273886364</v>
      </c>
      <c r="F1410" s="17">
        <v>1.2454071380776395</v>
      </c>
      <c r="G1410" s="17">
        <v>1.2145519805561211</v>
      </c>
      <c r="H1410" s="17">
        <v>0.16151872032778838</v>
      </c>
      <c r="I1410" s="17">
        <v>0</v>
      </c>
      <c r="J1410" s="17">
        <v>9.6911232196673112</v>
      </c>
      <c r="K1410" s="17">
        <v>0.16151872032778838</v>
      </c>
      <c r="L1410" s="17">
        <v>-1</v>
      </c>
      <c r="M1410" s="17">
        <v>-1</v>
      </c>
      <c r="N1410" s="17">
        <v>3.2303744065557689</v>
      </c>
      <c r="O1410" s="17">
        <v>16.209969625289052</v>
      </c>
      <c r="P1410" s="17">
        <v>2.1470896800289435E-2</v>
      </c>
      <c r="Q1410" s="17">
        <v>4.2684998620225132</v>
      </c>
      <c r="R1410" s="17">
        <v>1.3598373727307891</v>
      </c>
      <c r="S1410" s="17">
        <v>0.33333333333333315</v>
      </c>
      <c r="T1410" s="17">
        <v>0.33333333333333315</v>
      </c>
      <c r="U1410" s="17">
        <v>0.34904811783619705</v>
      </c>
      <c r="V1410" s="17">
        <v>0.25476016409337732</v>
      </c>
      <c r="W1410" s="17">
        <v>44.358249130738102</v>
      </c>
      <c r="X1410" s="17">
        <v>3.4299014022439329</v>
      </c>
      <c r="Y1410" s="17">
        <v>-1</v>
      </c>
      <c r="Z1410" s="17">
        <v>-1</v>
      </c>
      <c r="AA1410" s="17">
        <v>93.078507179425074</v>
      </c>
      <c r="AB1410" s="17">
        <v>0.29888748866884152</v>
      </c>
      <c r="AC1410" s="17">
        <v>0.22349840021221967</v>
      </c>
      <c r="AD1410" s="17">
        <v>0.42482252463806225</v>
      </c>
      <c r="AE1410" s="17">
        <v>47.360420675956178</v>
      </c>
      <c r="AF1410" s="17">
        <v>0.83333333333333337</v>
      </c>
      <c r="AG1410" s="17">
        <v>-1</v>
      </c>
      <c r="AH1410" s="17">
        <v>-1</v>
      </c>
      <c r="AI1410" s="17">
        <v>8.1295862028699817E-2</v>
      </c>
      <c r="AJ1410" s="17">
        <v>0.25476016409337732</v>
      </c>
      <c r="AK1410" s="17">
        <v>5.8361172124834874E-4</v>
      </c>
      <c r="AL1410" s="17">
        <v>0.25980618963199958</v>
      </c>
      <c r="AM1410" s="17">
        <v>0.32599027279660503</v>
      </c>
      <c r="AN1410" s="17">
        <v>-3.8865048038263475E-2</v>
      </c>
      <c r="AO1410" s="17">
        <v>8.1526748785213634</v>
      </c>
      <c r="AP1410" s="17">
        <v>0.32740474720340995</v>
      </c>
      <c r="AQ1410" s="17">
        <v>54.049372350405406</v>
      </c>
      <c r="AR1410" s="17">
        <v>1.2704749485962405</v>
      </c>
      <c r="AS1410" s="17">
        <v>3.5914201225717175</v>
      </c>
      <c r="AT1410" s="17">
        <v>-1</v>
      </c>
      <c r="AU1410" s="17">
        <v>-1</v>
      </c>
      <c r="AV1410" s="17">
        <v>2.5743893532869104</v>
      </c>
      <c r="AW1410" s="17">
        <v>109.61588155191754</v>
      </c>
      <c r="AX1410" s="17">
        <v>136.71781520182924</v>
      </c>
      <c r="AY1410" s="17">
        <v>0.13709243799471904</v>
      </c>
      <c r="AZ1410" s="17">
        <v>-21.398271023202373</v>
      </c>
      <c r="BA1410" s="22">
        <v>1491.3875921121653</v>
      </c>
      <c r="CU1410" t="e">
        <v>#N/A</v>
      </c>
      <c r="CV1410" t="e">
        <v>#N/A</v>
      </c>
    </row>
    <row r="1411" spans="1:100" x14ac:dyDescent="0.25">
      <c r="A1411">
        <v>3658</v>
      </c>
      <c r="B1411" t="s">
        <v>1795</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1796</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1797</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1286.808815655721</v>
      </c>
      <c r="CU1413" t="e">
        <v>#N/A</v>
      </c>
      <c r="CV1413" t="e">
        <v>#N/A</v>
      </c>
    </row>
    <row r="1414" spans="1:100" x14ac:dyDescent="0.25">
      <c r="A1414">
        <v>3663</v>
      </c>
      <c r="B1414" t="s">
        <v>1798</v>
      </c>
      <c r="C1414" s="22">
        <v>3</v>
      </c>
      <c r="D1414" s="17">
        <v>5.6853652631868021</v>
      </c>
      <c r="E1414" s="17">
        <v>-8.1743737619050481E-3</v>
      </c>
      <c r="F1414" s="17">
        <v>0.79493014193420186</v>
      </c>
      <c r="G1414" s="17">
        <v>0.79493014193420186</v>
      </c>
      <c r="H1414" s="17">
        <v>0.24086675471774888</v>
      </c>
      <c r="I1414" s="17">
        <v>9.5570547229449319E-3</v>
      </c>
      <c r="J1414" s="17">
        <v>15.025428566441633</v>
      </c>
      <c r="K1414" s="17">
        <v>0.25042380944069398</v>
      </c>
      <c r="L1414" s="17">
        <v>-1.0000000000000004</v>
      </c>
      <c r="M1414" s="17">
        <v>-1.0000000000000004</v>
      </c>
      <c r="N1414" s="17">
        <v>5.0084761888138818</v>
      </c>
      <c r="O1414" s="17">
        <v>21.505723971562624</v>
      </c>
      <c r="P1414" s="17">
        <v>0.21770740154104309</v>
      </c>
      <c r="Q1414" s="17">
        <v>5.1032852509081019</v>
      </c>
      <c r="R1414" s="17">
        <v>1.598009265477025</v>
      </c>
      <c r="S1414" s="17">
        <v>0.34176389668571922</v>
      </c>
      <c r="T1414" s="17">
        <v>0.34176389668571922</v>
      </c>
      <c r="U1414" s="17">
        <v>0.28574269728314672</v>
      </c>
      <c r="V1414" s="17">
        <v>7.7393044899945126E-2</v>
      </c>
      <c r="W1414" s="17">
        <v>31.849589044553433</v>
      </c>
      <c r="X1414" s="17">
        <v>2.0488636058153875</v>
      </c>
      <c r="Y1414" s="17">
        <v>-1.0000000000000004</v>
      </c>
      <c r="Z1414" s="17">
        <v>-1.0000000000000004</v>
      </c>
      <c r="AA1414" s="17">
        <v>63.005812055901785</v>
      </c>
      <c r="AB1414" s="17">
        <v>2.5491869675602435E-2</v>
      </c>
      <c r="AC1414" s="17">
        <v>0.11886496522368492</v>
      </c>
      <c r="AD1414" s="17">
        <v>0.44680744001813927</v>
      </c>
      <c r="AE1414" s="17">
        <v>29.558213745871335</v>
      </c>
      <c r="AF1414" s="17">
        <v>0.84615384615384615</v>
      </c>
      <c r="AG1414" s="17">
        <v>-1.0000000000000004</v>
      </c>
      <c r="AH1414" s="17">
        <v>-1.0000000000000004</v>
      </c>
      <c r="AI1414" s="17">
        <v>4.2694780403471404E-2</v>
      </c>
      <c r="AJ1414" s="17">
        <v>7.7393044899945126E-2</v>
      </c>
      <c r="AK1414" s="17">
        <v>0.42197453237626842</v>
      </c>
      <c r="AL1414" s="17">
        <v>-3.7486032085336206E-2</v>
      </c>
      <c r="AM1414" s="17">
        <v>1.1734543430724715</v>
      </c>
      <c r="AN1414" s="17">
        <v>0.14645902496086044</v>
      </c>
      <c r="AO1414" s="17">
        <v>31.446231238693144</v>
      </c>
      <c r="AP1414" s="17">
        <v>3.4740454635948295</v>
      </c>
      <c r="AQ1414" s="17">
        <v>46.875017610995094</v>
      </c>
      <c r="AR1414" s="17">
        <v>1.0466635355545304</v>
      </c>
      <c r="AS1414" s="17">
        <v>2.2992874152560812</v>
      </c>
      <c r="AT1414" s="17">
        <v>-1.0000000000000004</v>
      </c>
      <c r="AU1414" s="17">
        <v>-1.0000000000000004</v>
      </c>
      <c r="AV1414" s="17">
        <v>2.3929394074112258</v>
      </c>
      <c r="AW1414" s="17">
        <v>87.985581491059349</v>
      </c>
      <c r="AX1414" s="17">
        <v>96.578781589123196</v>
      </c>
      <c r="AY1414" s="17">
        <v>5.855894769737148E-2</v>
      </c>
      <c r="AZ1414" s="17">
        <v>-14.780448198337902</v>
      </c>
      <c r="BA1414" s="22">
        <v>1580.3951535833796</v>
      </c>
      <c r="CU1414" t="e">
        <v>#N/A</v>
      </c>
      <c r="CV1414" t="e">
        <v>#N/A</v>
      </c>
    </row>
    <row r="1415" spans="1:100" x14ac:dyDescent="0.25">
      <c r="A1415">
        <v>3666</v>
      </c>
      <c r="B1415" t="s">
        <v>1799</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1429.5926018988446</v>
      </c>
      <c r="CU1415" t="e">
        <v>#N/A</v>
      </c>
      <c r="CV1415" t="e">
        <v>#N/A</v>
      </c>
    </row>
    <row r="1416" spans="1:100" x14ac:dyDescent="0.25">
      <c r="A1416">
        <v>3667</v>
      </c>
      <c r="B1416" t="s">
        <v>1800</v>
      </c>
      <c r="C1416" s="22">
        <v>3</v>
      </c>
      <c r="D1416" s="17">
        <v>5.0623266549238606</v>
      </c>
      <c r="E1416" s="17">
        <v>-1.7589381590020495E-2</v>
      </c>
      <c r="F1416" s="17">
        <v>0.16105253224344418</v>
      </c>
      <c r="G1416" s="17">
        <v>0.16105253224344418</v>
      </c>
      <c r="H1416" s="17">
        <v>0.42015427038979081</v>
      </c>
      <c r="I1416" s="17">
        <v>0</v>
      </c>
      <c r="J1416" s="17">
        <v>25.209256223387431</v>
      </c>
      <c r="K1416" s="17">
        <v>0.42015427038979081</v>
      </c>
      <c r="L1416" s="17">
        <v>-1.0000000000000002</v>
      </c>
      <c r="M1416" s="17">
        <v>-1.0000000000000002</v>
      </c>
      <c r="N1416" s="17">
        <v>8.4030854077958086</v>
      </c>
      <c r="O1416" s="17">
        <v>30.432635410554731</v>
      </c>
      <c r="P1416" s="17">
        <v>-2.3564721675821607E-2</v>
      </c>
      <c r="Q1416" s="17">
        <v>0.66878337836501289</v>
      </c>
      <c r="R1416" s="17">
        <v>0.22394883928353054</v>
      </c>
      <c r="S1416" s="17">
        <v>0.33333333333333393</v>
      </c>
      <c r="T1416" s="17">
        <v>0.33333333333333393</v>
      </c>
      <c r="U1416" s="17">
        <v>0.34789955984676602</v>
      </c>
      <c r="V1416" s="17">
        <v>9.2236878236130054E-2</v>
      </c>
      <c r="W1416" s="17">
        <v>27.465953374390878</v>
      </c>
      <c r="X1416" s="17">
        <v>2.1915319050807178</v>
      </c>
      <c r="Y1416" s="17">
        <v>-1.0000000000000002</v>
      </c>
      <c r="Z1416" s="17">
        <v>-1.0000000000000002</v>
      </c>
      <c r="AA1416" s="17">
        <v>60.356739726214876</v>
      </c>
      <c r="AB1416" s="17">
        <v>-1.266954470455817E-2</v>
      </c>
      <c r="AC1416" s="17">
        <v>0.55644470791672451</v>
      </c>
      <c r="AD1416" s="17">
        <v>0.10956158703864328</v>
      </c>
      <c r="AE1416" s="17">
        <v>32.666837512540454</v>
      </c>
      <c r="AF1416" s="17">
        <v>0.8666666666666667</v>
      </c>
      <c r="AG1416" s="17">
        <v>-1.0000000000000002</v>
      </c>
      <c r="AH1416" s="17">
        <v>-1.0000000000000002</v>
      </c>
      <c r="AI1416" s="17">
        <v>0</v>
      </c>
      <c r="AJ1416" s="17">
        <v>9.2236878236130054E-2</v>
      </c>
      <c r="AK1416" s="17">
        <v>-0.10974793718931633</v>
      </c>
      <c r="AL1416" s="17">
        <v>-3.9833832367659139E-2</v>
      </c>
      <c r="AM1416" s="17">
        <v>9.1005633114141019E-2</v>
      </c>
      <c r="AN1416" s="17">
        <v>1.5163553947808432E-2</v>
      </c>
      <c r="AO1416" s="17">
        <v>1.7264011419069452</v>
      </c>
      <c r="AP1416" s="17">
        <v>0.17991968685691512</v>
      </c>
      <c r="AQ1416" s="17">
        <v>52.675209597778313</v>
      </c>
      <c r="AR1416" s="17">
        <v>1.1068031047495621</v>
      </c>
      <c r="AS1416" s="17">
        <v>2.6116861754705094</v>
      </c>
      <c r="AT1416" s="17">
        <v>-1.0000000000000002</v>
      </c>
      <c r="AU1416" s="17">
        <v>-1.0000000000000002</v>
      </c>
      <c r="AV1416" s="17">
        <v>0.38500137152697494</v>
      </c>
      <c r="AW1416" s="17">
        <v>90.969294823626598</v>
      </c>
      <c r="AX1416" s="17">
        <v>100.1929826472395</v>
      </c>
      <c r="AY1416" s="17">
        <v>0.29141656195842813</v>
      </c>
      <c r="AZ1416" s="17">
        <v>19.001823088740252</v>
      </c>
      <c r="BA1416" s="22">
        <v>1462.0353463294389</v>
      </c>
      <c r="CU1416" t="e">
        <v>#N/A</v>
      </c>
      <c r="CV1416" t="e">
        <v>#N/A</v>
      </c>
    </row>
    <row r="1417" spans="1:100" x14ac:dyDescent="0.25">
      <c r="A1417">
        <v>3668</v>
      </c>
      <c r="B1417" t="s">
        <v>1801</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1517.898317721746</v>
      </c>
      <c r="CU1417" t="e">
        <v>#N/A</v>
      </c>
      <c r="CV1417" t="e">
        <v>#N/A</v>
      </c>
    </row>
    <row r="1418" spans="1:100" x14ac:dyDescent="0.25">
      <c r="A1418">
        <v>3669</v>
      </c>
      <c r="B1418" t="s">
        <v>1534</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1802</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1371.7182841044551</v>
      </c>
      <c r="CU1419" t="e">
        <v>#N/A</v>
      </c>
      <c r="CV1419" t="e">
        <v>#N/A</v>
      </c>
    </row>
    <row r="1420" spans="1:100" x14ac:dyDescent="0.25">
      <c r="A1420">
        <v>3674</v>
      </c>
      <c r="B1420" t="s">
        <v>1803</v>
      </c>
      <c r="C1420" s="22">
        <v>3</v>
      </c>
      <c r="D1420" s="17">
        <v>5.7399588924663938</v>
      </c>
      <c r="E1420" s="17">
        <v>-3.4384651576856017E-2</v>
      </c>
      <c r="F1420" s="17">
        <v>-0.24695561764939877</v>
      </c>
      <c r="G1420" s="17">
        <v>-0.25622926747262431</v>
      </c>
      <c r="H1420" s="17">
        <v>0.57620351461629959</v>
      </c>
      <c r="I1420" s="17">
        <v>0.19886178823527123</v>
      </c>
      <c r="J1420" s="17">
        <v>46.503918171094234</v>
      </c>
      <c r="K1420" s="17">
        <v>0.77506530285157083</v>
      </c>
      <c r="L1420" s="17">
        <v>-0.99999999999999889</v>
      </c>
      <c r="M1420" s="17">
        <v>-0.99999999999999889</v>
      </c>
      <c r="N1420" s="17">
        <v>15.501306057031407</v>
      </c>
      <c r="O1420" s="17">
        <v>51.987647796087998</v>
      </c>
      <c r="P1420" s="17">
        <v>-0.23426458299525804</v>
      </c>
      <c r="Q1420" s="17">
        <v>-7.7459469800520946</v>
      </c>
      <c r="R1420" s="17">
        <v>-2.598858196764446</v>
      </c>
      <c r="S1420" s="17">
        <v>0.33333333333333315</v>
      </c>
      <c r="T1420" s="17">
        <v>0.35019027559387039</v>
      </c>
      <c r="U1420" s="17">
        <v>0.3912647492117044</v>
      </c>
      <c r="V1420" s="17">
        <v>0.69867956862599412</v>
      </c>
      <c r="W1420" s="17">
        <v>39.936104956533249</v>
      </c>
      <c r="X1420" s="17">
        <v>5.6655947146784147</v>
      </c>
      <c r="Y1420" s="17">
        <v>-0.99999999999999889</v>
      </c>
      <c r="Z1420" s="17">
        <v>-0.99999999999999889</v>
      </c>
      <c r="AA1420" s="17">
        <v>77.430192845125688</v>
      </c>
      <c r="AB1420" s="17">
        <v>0.24550914090638806</v>
      </c>
      <c r="AC1420" s="17">
        <v>0.31788695675514772</v>
      </c>
      <c r="AD1420" s="17">
        <v>0.23846282404560198</v>
      </c>
      <c r="AE1420" s="17">
        <v>40.092946085356893</v>
      </c>
      <c r="AF1420" s="17">
        <v>0.8</v>
      </c>
      <c r="AG1420" s="17">
        <v>-0.99999999999999889</v>
      </c>
      <c r="AH1420" s="17">
        <v>-0.99999999999999889</v>
      </c>
      <c r="AI1420" s="17">
        <v>-0.12087621286342265</v>
      </c>
      <c r="AJ1420" s="17">
        <v>0.69867956862599412</v>
      </c>
      <c r="AK1420" s="17">
        <v>-0.15191106928692943</v>
      </c>
      <c r="AL1420" s="17">
        <v>-5.8017002442973364E-2</v>
      </c>
      <c r="AM1420" s="17">
        <v>-6.3493194635419095E-2</v>
      </c>
      <c r="AN1420" s="17">
        <v>0.30042605507769204</v>
      </c>
      <c r="AO1420" s="17">
        <v>-2.3468852123201236</v>
      </c>
      <c r="AP1420" s="17">
        <v>7.2205663647274347</v>
      </c>
      <c r="AQ1420" s="17">
        <v>86.440023127627526</v>
      </c>
      <c r="AR1420" s="17">
        <v>1.7734679267649021</v>
      </c>
      <c r="AS1420" s="17">
        <v>6.4406600175299848</v>
      </c>
      <c r="AT1420" s="17">
        <v>-0.99999999999999889</v>
      </c>
      <c r="AU1420" s="17">
        <v>-0.99999999999999889</v>
      </c>
      <c r="AV1420" s="17">
        <v>-2.8550874642370703</v>
      </c>
      <c r="AW1420" s="17">
        <v>136.6384070059411</v>
      </c>
      <c r="AX1420" s="17">
        <v>204.08883961127211</v>
      </c>
      <c r="AY1420" s="17">
        <v>0.26835037456034566</v>
      </c>
      <c r="AZ1420" s="17">
        <v>40.973155185843524</v>
      </c>
      <c r="BA1420" s="22">
        <v>1588.6462649920657</v>
      </c>
      <c r="CU1420" t="e">
        <v>#N/A</v>
      </c>
      <c r="CV1420" t="e">
        <v>#N/A</v>
      </c>
    </row>
    <row r="1421" spans="1:100" x14ac:dyDescent="0.25">
      <c r="A1421">
        <v>3676</v>
      </c>
      <c r="B1421" t="s">
        <v>1291</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1804</v>
      </c>
      <c r="C1422" s="22">
        <v>3</v>
      </c>
      <c r="D1422" s="17">
        <v>3.2078512023929338</v>
      </c>
      <c r="E1422" s="17">
        <v>-0.20586245889130531</v>
      </c>
      <c r="F1422" s="17">
        <v>0.27523907863306624</v>
      </c>
      <c r="G1422" s="17">
        <v>0.18701877311617968</v>
      </c>
      <c r="H1422" s="17">
        <v>-8.4789233265980507E-2</v>
      </c>
      <c r="I1422" s="17">
        <v>0</v>
      </c>
      <c r="J1422" s="17">
        <v>-5.087353995958833</v>
      </c>
      <c r="K1422" s="17">
        <v>-8.4789233265980507E-2</v>
      </c>
      <c r="L1422" s="17">
        <v>-1.0000000000000018</v>
      </c>
      <c r="M1422" s="17">
        <v>-1.0000000000000018</v>
      </c>
      <c r="N1422" s="17">
        <v>-1.6957846653196116</v>
      </c>
      <c r="O1422" s="17">
        <v>-1.692484020449722</v>
      </c>
      <c r="P1422" s="17">
        <v>-0.70498916514061205</v>
      </c>
      <c r="Q1422" s="17">
        <v>0.45415283562726139</v>
      </c>
      <c r="R1422" s="17">
        <v>3.9838341741863029E-2</v>
      </c>
      <c r="S1422" s="17">
        <v>0.33333333333333381</v>
      </c>
      <c r="T1422" s="17">
        <v>0.24406490786053239</v>
      </c>
      <c r="U1422" s="17">
        <v>-2.1150687114226668E-2</v>
      </c>
      <c r="V1422" s="17">
        <v>0</v>
      </c>
      <c r="W1422" s="17">
        <v>25.641471493824792</v>
      </c>
      <c r="X1422" s="17">
        <v>0.48699537564958906</v>
      </c>
      <c r="Y1422" s="17">
        <v>-1.0000000000000018</v>
      </c>
      <c r="Z1422" s="17">
        <v>-1.0000000000000018</v>
      </c>
      <c r="AA1422" s="17">
        <v>45.774876601848575</v>
      </c>
      <c r="AB1422" s="17">
        <v>5.6725772563111218E-2</v>
      </c>
      <c r="AC1422" s="17">
        <v>-6.9455790983306828E-2</v>
      </c>
      <c r="AD1422" s="17">
        <v>0.41460135374583423</v>
      </c>
      <c r="AE1422" s="17">
        <v>20.093566766281921</v>
      </c>
      <c r="AF1422" s="17">
        <v>0.83333333333333337</v>
      </c>
      <c r="AG1422" s="17">
        <v>-1.0000000000000018</v>
      </c>
      <c r="AH1422" s="17">
        <v>-1.0000000000000018</v>
      </c>
      <c r="AI1422" s="17">
        <v>0</v>
      </c>
      <c r="AJ1422" s="17">
        <v>0</v>
      </c>
      <c r="AK1422" s="17">
        <v>0.38143717878946432</v>
      </c>
      <c r="AL1422" s="17">
        <v>-3.9839238683179255E-2</v>
      </c>
      <c r="AM1422" s="17">
        <v>-0.17105550361416846</v>
      </c>
      <c r="AN1422" s="17">
        <v>-8.4742485217096417E-2</v>
      </c>
      <c r="AO1422" s="17">
        <v>-2.369201696406888</v>
      </c>
      <c r="AP1422" s="17">
        <v>-2.3177583238433073</v>
      </c>
      <c r="AQ1422" s="17">
        <v>20.554117497865974</v>
      </c>
      <c r="AR1422" s="17">
        <v>0.55624755407963933</v>
      </c>
      <c r="AS1422" s="17">
        <v>0.40220614238360974</v>
      </c>
      <c r="AT1422" s="17">
        <v>-1.0000000000000018</v>
      </c>
      <c r="AU1422" s="17">
        <v>-1.0000000000000018</v>
      </c>
      <c r="AV1422" s="17">
        <v>0.22685711485804269</v>
      </c>
      <c r="AW1422" s="17">
        <v>41.764634257555564</v>
      </c>
      <c r="AX1422" s="17">
        <v>41.764634257555564</v>
      </c>
      <c r="AY1422" s="17">
        <v>1.5387577185427301E-2</v>
      </c>
      <c r="AZ1422" s="17">
        <v>-7.0577896304825956</v>
      </c>
      <c r="BA1422" s="22">
        <v>1408.12710874351</v>
      </c>
      <c r="CU1422" t="e">
        <v>#N/A</v>
      </c>
      <c r="CV1422" t="e">
        <v>#N/A</v>
      </c>
    </row>
    <row r="1423" spans="1:100" x14ac:dyDescent="0.25">
      <c r="A1423">
        <v>3680</v>
      </c>
      <c r="B1423" t="s">
        <v>1805</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1230.8613748791265</v>
      </c>
      <c r="CU1423" t="e">
        <v>#N/A</v>
      </c>
      <c r="CV1423" t="e">
        <v>#N/A</v>
      </c>
    </row>
    <row r="1424" spans="1:100" x14ac:dyDescent="0.25">
      <c r="A1424">
        <v>3683</v>
      </c>
      <c r="B1424" t="s">
        <v>1806</v>
      </c>
      <c r="C1424" s="22">
        <v>3</v>
      </c>
      <c r="D1424" s="17">
        <v>5.1006078857029005</v>
      </c>
      <c r="E1424" s="17">
        <v>1.3768762757555553</v>
      </c>
      <c r="F1424" s="17">
        <v>-1.1198077135099183</v>
      </c>
      <c r="G1424" s="17">
        <v>-0.69495577672917341</v>
      </c>
      <c r="H1424" s="17">
        <v>0.21517269869141031</v>
      </c>
      <c r="I1424" s="17">
        <v>-4.4977047219656535E-2</v>
      </c>
      <c r="J1424" s="17">
        <v>10.21173908830524</v>
      </c>
      <c r="K1424" s="17">
        <v>0.17019565147175386</v>
      </c>
      <c r="L1424" s="17">
        <v>-0.99999999999999956</v>
      </c>
      <c r="M1424" s="17">
        <v>-0.99999999999999956</v>
      </c>
      <c r="N1424" s="17">
        <v>3.4039130294350759</v>
      </c>
      <c r="O1424" s="17">
        <v>14.617391197278955</v>
      </c>
      <c r="P1424" s="17">
        <v>29.291027185396757</v>
      </c>
      <c r="Q1424" s="17">
        <v>3.1288450021744421</v>
      </c>
      <c r="R1424" s="17">
        <v>4.2846972158577952</v>
      </c>
      <c r="S1424" s="17">
        <v>0.33333333333333309</v>
      </c>
      <c r="T1424" s="17">
        <v>0.34001907449720531</v>
      </c>
      <c r="U1424" s="17">
        <v>0.34157396618300701</v>
      </c>
      <c r="V1424" s="17">
        <v>0.34482797553291411</v>
      </c>
      <c r="W1424" s="17">
        <v>47.582347922988234</v>
      </c>
      <c r="X1424" s="17">
        <v>3.9451062154521708</v>
      </c>
      <c r="Y1424" s="17">
        <v>-0.99999999999999956</v>
      </c>
      <c r="Z1424" s="17">
        <v>-0.99999999999999956</v>
      </c>
      <c r="AA1424" s="17">
        <v>95.244801669176667</v>
      </c>
      <c r="AB1424" s="17">
        <v>0.34971620826106475</v>
      </c>
      <c r="AC1424" s="17">
        <v>0.2374999756801334</v>
      </c>
      <c r="AD1424" s="17">
        <v>0.28033894666541598</v>
      </c>
      <c r="AE1424" s="17">
        <v>43.377756530330714</v>
      </c>
      <c r="AF1424" s="17">
        <v>0.84615384615384615</v>
      </c>
      <c r="AG1424" s="17">
        <v>-0.99999999999999956</v>
      </c>
      <c r="AH1424" s="17">
        <v>-0.99999999999999956</v>
      </c>
      <c r="AI1424" s="17">
        <v>4.3664049377868004E-2</v>
      </c>
      <c r="AJ1424" s="17">
        <v>0.34482797553291411</v>
      </c>
      <c r="AK1424" s="17">
        <v>0.3706990049130694</v>
      </c>
      <c r="AL1424" s="17">
        <v>0.17000506070340812</v>
      </c>
      <c r="AM1424" s="17">
        <v>2.6188646012558481E-2</v>
      </c>
      <c r="AN1424" s="17">
        <v>0.12441339989711168</v>
      </c>
      <c r="AO1424" s="17">
        <v>2.5082111748793103</v>
      </c>
      <c r="AP1424" s="17">
        <v>3.9603603009448327</v>
      </c>
      <c r="AQ1424" s="17">
        <v>57.794087011293456</v>
      </c>
      <c r="AR1424" s="17">
        <v>1.3597543495464597</v>
      </c>
      <c r="AS1424" s="17">
        <v>4.1153018669239252</v>
      </c>
      <c r="AT1424" s="17">
        <v>-0.99999999999999956</v>
      </c>
      <c r="AU1424" s="17">
        <v>-0.99999999999999956</v>
      </c>
      <c r="AV1424" s="17">
        <v>3.5897414391286184</v>
      </c>
      <c r="AW1424" s="17">
        <v>113.82255316740057</v>
      </c>
      <c r="AX1424" s="17">
        <v>149.17863170824936</v>
      </c>
      <c r="AY1424" s="17">
        <v>0.38367503597953917</v>
      </c>
      <c r="AZ1424" s="17">
        <v>32.274854560885572</v>
      </c>
      <c r="BA1424" s="22">
        <v>1610.6181868468925</v>
      </c>
      <c r="CU1424" t="e">
        <v>#N/A</v>
      </c>
      <c r="CV1424" t="e">
        <v>#N/A</v>
      </c>
    </row>
    <row r="1425" spans="1:100" x14ac:dyDescent="0.25">
      <c r="A1425">
        <v>3684</v>
      </c>
      <c r="B1425" t="s">
        <v>1054</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1807</v>
      </c>
      <c r="C1426" s="22">
        <v>3</v>
      </c>
      <c r="D1426" s="17">
        <v>5.3256275192967797</v>
      </c>
      <c r="E1426" s="17">
        <v>-1.7205246003722849E-2</v>
      </c>
      <c r="F1426" s="17">
        <v>0.27477181087884367</v>
      </c>
      <c r="G1426" s="17">
        <v>0.26903672887760272</v>
      </c>
      <c r="H1426" s="17">
        <v>0.2237462975458856</v>
      </c>
      <c r="I1426" s="17">
        <v>0</v>
      </c>
      <c r="J1426" s="17">
        <v>13.424777852753126</v>
      </c>
      <c r="K1426" s="17">
        <v>0.2237462975458856</v>
      </c>
      <c r="L1426" s="17">
        <v>-0.99999999999999911</v>
      </c>
      <c r="M1426" s="17">
        <v>-0.99999999999999911</v>
      </c>
      <c r="N1426" s="17">
        <v>4.4749259509177088</v>
      </c>
      <c r="O1426" s="17">
        <v>19.019442100927524</v>
      </c>
      <c r="P1426" s="17">
        <v>-0.3732707295833213</v>
      </c>
      <c r="Q1426" s="17">
        <v>-3.8226718710890539</v>
      </c>
      <c r="R1426" s="17">
        <v>-1.3633279528277562</v>
      </c>
      <c r="S1426" s="17">
        <v>0.33333333333333315</v>
      </c>
      <c r="T1426" s="17">
        <v>0.33333333333333315</v>
      </c>
      <c r="U1426" s="17">
        <v>0.27316499067619265</v>
      </c>
      <c r="V1426" s="17">
        <v>-4.8303949657507894E-2</v>
      </c>
      <c r="W1426" s="17">
        <v>26.711256405578609</v>
      </c>
      <c r="X1426" s="17">
        <v>1.2457566338805035</v>
      </c>
      <c r="Y1426" s="17">
        <v>-0.99999999999999911</v>
      </c>
      <c r="Z1426" s="17">
        <v>-0.99999999999999911</v>
      </c>
      <c r="AA1426" s="17">
        <v>62.604879177520623</v>
      </c>
      <c r="AB1426" s="17">
        <v>0.31734422279419672</v>
      </c>
      <c r="AC1426" s="17">
        <v>0.21149791244804955</v>
      </c>
      <c r="AD1426" s="17">
        <v>0.21629687925314867</v>
      </c>
      <c r="AE1426" s="17">
        <v>37.256950724769737</v>
      </c>
      <c r="AF1426" s="17">
        <v>0.91666666666666663</v>
      </c>
      <c r="AG1426" s="17">
        <v>-0.99999999999999911</v>
      </c>
      <c r="AH1426" s="17">
        <v>-0.99999999999999911</v>
      </c>
      <c r="AI1426" s="17">
        <v>-7.1088804871052763E-2</v>
      </c>
      <c r="AJ1426" s="17">
        <v>-4.8303949657507894E-2</v>
      </c>
      <c r="AK1426" s="17">
        <v>0.26869154626563169</v>
      </c>
      <c r="AL1426" s="17">
        <v>-0.22524296268743216</v>
      </c>
      <c r="AM1426" s="17">
        <v>-0.20753148638788432</v>
      </c>
      <c r="AN1426" s="17">
        <v>-0.10583214936562606</v>
      </c>
      <c r="AO1426" s="17">
        <v>-3.844829428368949</v>
      </c>
      <c r="AP1426" s="17">
        <v>-3.7720185475778112</v>
      </c>
      <c r="AQ1426" s="17">
        <v>40.136034258331733</v>
      </c>
      <c r="AR1426" s="17">
        <v>0.89152770768535072</v>
      </c>
      <c r="AS1426" s="17">
        <v>1.4695029314263888</v>
      </c>
      <c r="AT1426" s="17">
        <v>-0.99999999999999911</v>
      </c>
      <c r="AU1426" s="17">
        <v>-0.99999999999999911</v>
      </c>
      <c r="AV1426" s="17">
        <v>-1.0942912239501523</v>
      </c>
      <c r="AW1426" s="17">
        <v>77.852302730870292</v>
      </c>
      <c r="AX1426" s="17">
        <v>71.600131667698392</v>
      </c>
      <c r="AY1426" s="17">
        <v>-5.3867595606321726E-2</v>
      </c>
      <c r="AZ1426" s="17">
        <v>-33.487740424425169</v>
      </c>
      <c r="BA1426" s="22">
        <v>1473.00519651218</v>
      </c>
      <c r="CU1426" t="e">
        <v>#N/A</v>
      </c>
      <c r="CV1426" t="e">
        <v>#N/A</v>
      </c>
    </row>
    <row r="1427" spans="1:100" x14ac:dyDescent="0.25">
      <c r="A1427">
        <v>3691</v>
      </c>
      <c r="B1427" t="s">
        <v>470</v>
      </c>
      <c r="C1427" s="22">
        <v>3</v>
      </c>
      <c r="D1427" s="17">
        <v>3.9170090465997629</v>
      </c>
      <c r="E1427" s="17">
        <v>0</v>
      </c>
      <c r="F1427" s="17">
        <v>-0.33705873053331825</v>
      </c>
      <c r="G1427" s="17">
        <v>-0.33705873053331825</v>
      </c>
      <c r="H1427" s="17">
        <v>0.47528492957831314</v>
      </c>
      <c r="I1427" s="17">
        <v>0</v>
      </c>
      <c r="J1427" s="17">
        <v>28.517095774698809</v>
      </c>
      <c r="K1427" s="17">
        <v>0.47528492957831314</v>
      </c>
      <c r="L1427" s="17">
        <v>-1.0000000000000002</v>
      </c>
      <c r="M1427" s="17">
        <v>-1.0000000000000002</v>
      </c>
      <c r="N1427" s="17">
        <v>9.5056985915662686</v>
      </c>
      <c r="O1427" s="17">
        <v>32.097046090765247</v>
      </c>
      <c r="P1427" s="17">
        <v>-0.60676993710502813</v>
      </c>
      <c r="Q1427" s="17">
        <v>3.2010284385986028</v>
      </c>
      <c r="R1427" s="17">
        <v>1.0343674076531326</v>
      </c>
      <c r="S1427" s="17">
        <v>0.34444093194639319</v>
      </c>
      <c r="T1427" s="17">
        <v>0.24960923492701254</v>
      </c>
      <c r="U1427" s="17">
        <v>9.7435020337268086E-2</v>
      </c>
      <c r="V1427" s="17">
        <v>-2.4458407753584353E-2</v>
      </c>
      <c r="W1427" s="17">
        <v>7.6696739951510438</v>
      </c>
      <c r="X1427" s="17">
        <v>0.27803077371633811</v>
      </c>
      <c r="Y1427" s="17">
        <v>-1.0000000000000002</v>
      </c>
      <c r="Z1427" s="17">
        <v>-1.0000000000000002</v>
      </c>
      <c r="AA1427" s="17">
        <v>58.074744681719025</v>
      </c>
      <c r="AB1427" s="17">
        <v>0.16438039446155236</v>
      </c>
      <c r="AC1427" s="17">
        <v>0.44927935801912866</v>
      </c>
      <c r="AD1427" s="17">
        <v>0.37375431309761437</v>
      </c>
      <c r="AE1427" s="17">
        <v>49.370703278914789</v>
      </c>
      <c r="AF1427" s="17">
        <v>0.4</v>
      </c>
      <c r="AG1427" s="17">
        <v>-1.0000000000000002</v>
      </c>
      <c r="AH1427" s="17">
        <v>-1.0000000000000002</v>
      </c>
      <c r="AI1427" s="17">
        <v>0</v>
      </c>
      <c r="AJ1427" s="17">
        <v>-2.4458407753584353E-2</v>
      </c>
      <c r="AK1427" s="17">
        <v>6.1315825091295767E-2</v>
      </c>
      <c r="AL1427" s="17">
        <v>0.23655756717084583</v>
      </c>
      <c r="AM1427" s="17">
        <v>-0.10128101555798354</v>
      </c>
      <c r="AN1427" s="17">
        <v>-6.9609642815871065E-2</v>
      </c>
      <c r="AO1427" s="17">
        <v>-2.2254462634931089</v>
      </c>
      <c r="AP1427" s="17">
        <v>-0.55745323454254914</v>
      </c>
      <c r="AQ1427" s="17">
        <v>36.18676976984986</v>
      </c>
      <c r="AR1427" s="17">
        <v>0.66702677945708955</v>
      </c>
      <c r="AS1427" s="17">
        <v>0.75331570329465203</v>
      </c>
      <c r="AT1427" s="17">
        <v>-1.0000000000000002</v>
      </c>
      <c r="AU1427" s="17">
        <v>-1.0000000000000002</v>
      </c>
      <c r="AV1427" s="17">
        <v>0.69730867711981426</v>
      </c>
      <c r="AW1427" s="17">
        <v>89.614337537941708</v>
      </c>
      <c r="AX1427" s="17">
        <v>87.16849676258326</v>
      </c>
      <c r="AY1427" s="17">
        <v>0.18345882518129031</v>
      </c>
      <c r="AZ1427" s="17">
        <v>9.927665517689686</v>
      </c>
      <c r="BA1427" s="22">
        <v>1407.0017124061503</v>
      </c>
      <c r="CU1427" t="e">
        <v>#N/A</v>
      </c>
      <c r="CV1427" t="e">
        <v>#N/A</v>
      </c>
    </row>
    <row r="1428" spans="1:100" x14ac:dyDescent="0.25">
      <c r="A1428">
        <v>3692</v>
      </c>
      <c r="B1428" t="s">
        <v>1808</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1809</v>
      </c>
      <c r="C1429" s="22">
        <v>3</v>
      </c>
      <c r="D1429" s="17">
        <v>4.5603378012732287</v>
      </c>
      <c r="E1429" s="17">
        <v>5.0486021296218108E-3</v>
      </c>
      <c r="F1429" s="17">
        <v>0.23473701114075191</v>
      </c>
      <c r="G1429" s="17">
        <v>0.23473701114075191</v>
      </c>
      <c r="H1429" s="17">
        <v>0.17066470683679391</v>
      </c>
      <c r="I1429" s="17">
        <v>0</v>
      </c>
      <c r="J1429" s="17">
        <v>10.239882410207631</v>
      </c>
      <c r="K1429" s="17">
        <v>0.17066470683679391</v>
      </c>
      <c r="L1429" s="17">
        <v>-1.0000000000000013</v>
      </c>
      <c r="M1429" s="17">
        <v>-1.0000000000000013</v>
      </c>
      <c r="N1429" s="17">
        <v>3.4132941367358778</v>
      </c>
      <c r="O1429" s="17">
        <v>15.034957222621609</v>
      </c>
      <c r="P1429" s="17">
        <v>1.2662563737933605</v>
      </c>
      <c r="Q1429" s="17">
        <v>13.252687878715005</v>
      </c>
      <c r="R1429" s="17">
        <v>4.4056719590692666</v>
      </c>
      <c r="S1429" s="17">
        <v>0.33333333333333387</v>
      </c>
      <c r="T1429" s="17">
        <v>0.33492369625897928</v>
      </c>
      <c r="U1429" s="17">
        <v>0.2665554414686237</v>
      </c>
      <c r="V1429" s="17">
        <v>2.7894604319668892E-2</v>
      </c>
      <c r="W1429" s="17">
        <v>31.681694741752469</v>
      </c>
      <c r="X1429" s="17">
        <v>1.7327720774736728</v>
      </c>
      <c r="Y1429" s="17">
        <v>-1.0000000000000013</v>
      </c>
      <c r="Z1429" s="17">
        <v>-1.0000000000000013</v>
      </c>
      <c r="AA1429" s="17">
        <v>66.148585797227199</v>
      </c>
      <c r="AB1429" s="17">
        <v>0.35635992998325861</v>
      </c>
      <c r="AC1429" s="17">
        <v>0.19736156726043372</v>
      </c>
      <c r="AD1429" s="17">
        <v>4.7502884684417365E-2</v>
      </c>
      <c r="AE1429" s="17">
        <v>30.061219096405484</v>
      </c>
      <c r="AF1429" s="17">
        <v>0.5</v>
      </c>
      <c r="AG1429" s="17">
        <v>-1.0000000000000013</v>
      </c>
      <c r="AH1429" s="17">
        <v>-1.0000000000000013</v>
      </c>
      <c r="AI1429" s="17">
        <v>5.3085762579024254E-2</v>
      </c>
      <c r="AJ1429" s="17">
        <v>2.7894604319668892E-2</v>
      </c>
      <c r="AK1429" s="17">
        <v>-0.12221906344408616</v>
      </c>
      <c r="AL1429" s="17">
        <v>-9.0416554441858255E-2</v>
      </c>
      <c r="AM1429" s="17">
        <v>-6.0695648411662015E-2</v>
      </c>
      <c r="AN1429" s="17">
        <v>-0.12292350442179246</v>
      </c>
      <c r="AO1429" s="17">
        <v>-2.12848652751198</v>
      </c>
      <c r="AP1429" s="17">
        <v>-3.5251703827541041</v>
      </c>
      <c r="AQ1429" s="17">
        <v>41.921577151960115</v>
      </c>
      <c r="AR1429" s="17">
        <v>0.96270707538060574</v>
      </c>
      <c r="AS1429" s="17">
        <v>1.9034367843104658</v>
      </c>
      <c r="AT1429" s="17">
        <v>-1.0000000000000013</v>
      </c>
      <c r="AU1429" s="17">
        <v>-1.0000000000000013</v>
      </c>
      <c r="AV1429" s="17">
        <v>4.6404089702100215</v>
      </c>
      <c r="AW1429" s="17">
        <v>77.658372637094772</v>
      </c>
      <c r="AX1429" s="17">
        <v>81.509548320642125</v>
      </c>
      <c r="AY1429" s="17">
        <v>0.11862963983268257</v>
      </c>
      <c r="AZ1429" s="17">
        <v>-11.792431186890051</v>
      </c>
      <c r="BA1429" s="22">
        <v>1498.460757898383</v>
      </c>
      <c r="CU1429" t="e">
        <v>#N/A</v>
      </c>
      <c r="CV1429" t="e">
        <v>#N/A</v>
      </c>
    </row>
    <row r="1430" spans="1:100" x14ac:dyDescent="0.25">
      <c r="A1430">
        <v>3694</v>
      </c>
      <c r="B1430" t="s">
        <v>1810</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1344.5186628658355</v>
      </c>
      <c r="CU1430" t="e">
        <v>#N/A</v>
      </c>
      <c r="CV1430" t="e">
        <v>#N/A</v>
      </c>
    </row>
    <row r="1431" spans="1:100" x14ac:dyDescent="0.25">
      <c r="A1431">
        <v>3695</v>
      </c>
      <c r="B1431" t="s">
        <v>1811</v>
      </c>
      <c r="C1431" s="22">
        <v>3</v>
      </c>
      <c r="D1431" s="17">
        <v>3.85558887691993</v>
      </c>
      <c r="E1431" s="17">
        <v>0.20882675780369359</v>
      </c>
      <c r="F1431" s="17">
        <v>0.17842978048956376</v>
      </c>
      <c r="G1431" s="17">
        <v>0.24712835547092932</v>
      </c>
      <c r="H1431" s="17">
        <v>0.29549470330231609</v>
      </c>
      <c r="I1431" s="17">
        <v>0</v>
      </c>
      <c r="J1431" s="17">
        <v>17.729682198138953</v>
      </c>
      <c r="K1431" s="17">
        <v>0.29549470330231609</v>
      </c>
      <c r="L1431" s="17">
        <v>-0.99999999999999878</v>
      </c>
      <c r="M1431" s="17">
        <v>-0.99999999999999878</v>
      </c>
      <c r="N1431" s="17">
        <v>5.9098940660463217</v>
      </c>
      <c r="O1431" s="17">
        <v>21.832399430529836</v>
      </c>
      <c r="P1431" s="17">
        <v>-1.0309237982347013</v>
      </c>
      <c r="Q1431" s="17">
        <v>-3.2109812675914307</v>
      </c>
      <c r="R1431" s="17">
        <v>-1.1955861140564887</v>
      </c>
      <c r="S1431" s="17">
        <v>0.33333333333333293</v>
      </c>
      <c r="T1431" s="17">
        <v>0.33333333333333293</v>
      </c>
      <c r="U1431" s="17">
        <v>0.54367178106571201</v>
      </c>
      <c r="V1431" s="17">
        <v>5.997283121345446E-2</v>
      </c>
      <c r="W1431" s="17">
        <v>38.992663025740647</v>
      </c>
      <c r="X1431" s="17">
        <v>2.9056960749079259</v>
      </c>
      <c r="Y1431" s="17">
        <v>-0.99999999999999878</v>
      </c>
      <c r="Z1431" s="17">
        <v>-0.99999999999999878</v>
      </c>
      <c r="AA1431" s="17">
        <v>79.505180736120366</v>
      </c>
      <c r="AB1431" s="17">
        <v>0.15253195532201883</v>
      </c>
      <c r="AC1431" s="17">
        <v>0.317237292853502</v>
      </c>
      <c r="AD1431" s="17">
        <v>0.36439282831320297</v>
      </c>
      <c r="AE1431" s="17">
        <v>41.708103824436172</v>
      </c>
      <c r="AF1431" s="17">
        <v>0.84615384615384615</v>
      </c>
      <c r="AG1431" s="17">
        <v>-0.99999999999999878</v>
      </c>
      <c r="AH1431" s="17">
        <v>-0.99999999999999878</v>
      </c>
      <c r="AI1431" s="17">
        <v>-1.7835775161760221E-2</v>
      </c>
      <c r="AJ1431" s="17">
        <v>5.997283121345446E-2</v>
      </c>
      <c r="AK1431" s="17">
        <v>0.26944277028910157</v>
      </c>
      <c r="AL1431" s="17">
        <v>0.20062899874732573</v>
      </c>
      <c r="AM1431" s="17">
        <v>0.57590570178722489</v>
      </c>
      <c r="AN1431" s="17">
        <v>0.51130800858130465</v>
      </c>
      <c r="AO1431" s="17">
        <v>15.744856396126133</v>
      </c>
      <c r="AP1431" s="17">
        <v>13.785845208269246</v>
      </c>
      <c r="AQ1431" s="17">
        <v>56.722345223879593</v>
      </c>
      <c r="AR1431" s="17">
        <v>1.2703112789458326</v>
      </c>
      <c r="AS1431" s="17">
        <v>3.2011907782102416</v>
      </c>
      <c r="AT1431" s="17">
        <v>-0.99999999999999878</v>
      </c>
      <c r="AU1431" s="17">
        <v>-0.99999999999999878</v>
      </c>
      <c r="AV1431" s="17">
        <v>-0.94845775858555958</v>
      </c>
      <c r="AW1431" s="17">
        <v>115.12342537491938</v>
      </c>
      <c r="AX1431" s="17">
        <v>120.76399299302963</v>
      </c>
      <c r="AY1431" s="17">
        <v>0.18266536240623119</v>
      </c>
      <c r="AZ1431" s="17">
        <v>15.788974478815103</v>
      </c>
      <c r="BA1431" s="22">
        <v>1488.544065428448</v>
      </c>
      <c r="CU1431" t="e">
        <v>#N/A</v>
      </c>
      <c r="CV1431" t="e">
        <v>#N/A</v>
      </c>
    </row>
    <row r="1432" spans="1:100" x14ac:dyDescent="0.25">
      <c r="A1432">
        <v>3700</v>
      </c>
      <c r="B1432" t="s">
        <v>1812</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1813</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1814</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1447.3365425085719</v>
      </c>
      <c r="CU1434" t="e">
        <v>#N/A</v>
      </c>
      <c r="CV1434" t="e">
        <v>#N/A</v>
      </c>
    </row>
    <row r="1435" spans="1:100" x14ac:dyDescent="0.25">
      <c r="A1435">
        <v>3711</v>
      </c>
      <c r="B1435" t="s">
        <v>1815</v>
      </c>
      <c r="C1435" s="22">
        <v>3</v>
      </c>
      <c r="D1435" s="17">
        <v>5.4604407278212053</v>
      </c>
      <c r="E1435" s="17">
        <v>-1.0178400820498347E-3</v>
      </c>
      <c r="F1435" s="17">
        <v>0.59077792033468213</v>
      </c>
      <c r="G1435" s="17">
        <v>0.59077792033468213</v>
      </c>
      <c r="H1435" s="17">
        <v>0.40984160335466846</v>
      </c>
      <c r="I1435" s="17">
        <v>0</v>
      </c>
      <c r="J1435" s="17">
        <v>24.590496201280125</v>
      </c>
      <c r="K1435" s="17">
        <v>0.40984160335466846</v>
      </c>
      <c r="L1435" s="17">
        <v>-1.0000000000000033</v>
      </c>
      <c r="M1435" s="17">
        <v>-1.0000000000000033</v>
      </c>
      <c r="N1435" s="17">
        <v>8.196832067093375</v>
      </c>
      <c r="O1435" s="17">
        <v>30.641714849436024</v>
      </c>
      <c r="P1435" s="17">
        <v>7.847433872991047E-2</v>
      </c>
      <c r="Q1435" s="17">
        <v>-5.0519651464734423</v>
      </c>
      <c r="R1435" s="17">
        <v>-1.6702714280868896</v>
      </c>
      <c r="S1435" s="17">
        <v>0.33333333333333381</v>
      </c>
      <c r="T1435" s="17">
        <v>0.33596325518711956</v>
      </c>
      <c r="U1435" s="17">
        <v>0.42714308866344441</v>
      </c>
      <c r="V1435" s="17">
        <v>-0.10722954772284608</v>
      </c>
      <c r="W1435" s="17">
        <v>23.174741044255345</v>
      </c>
      <c r="X1435" s="17">
        <v>1.3272799753362714</v>
      </c>
      <c r="Y1435" s="17">
        <v>-1.0000000000000033</v>
      </c>
      <c r="Z1435" s="17">
        <v>-1.0000000000000033</v>
      </c>
      <c r="AA1435" s="17">
        <v>51.823274607112744</v>
      </c>
      <c r="AB1435" s="17">
        <v>0.19542534508798545</v>
      </c>
      <c r="AC1435" s="17">
        <v>0.30591414303623621</v>
      </c>
      <c r="AD1435" s="17">
        <v>0.10503661169466444</v>
      </c>
      <c r="AE1435" s="17">
        <v>30.318804990944336</v>
      </c>
      <c r="AF1435" s="17">
        <v>0.58333333333333337</v>
      </c>
      <c r="AG1435" s="17">
        <v>-1.0000000000000033</v>
      </c>
      <c r="AH1435" s="17">
        <v>-1.0000000000000033</v>
      </c>
      <c r="AI1435" s="17">
        <v>-7.4875174645586823E-2</v>
      </c>
      <c r="AJ1435" s="17">
        <v>-0.10722954772284608</v>
      </c>
      <c r="AK1435" s="17">
        <v>0.26655802586309707</v>
      </c>
      <c r="AL1435" s="17">
        <v>0.47079003527216279</v>
      </c>
      <c r="AM1435" s="17">
        <v>0.33280526916729142</v>
      </c>
      <c r="AN1435" s="17">
        <v>-3.5072426131899273E-2</v>
      </c>
      <c r="AO1435" s="17">
        <v>9.6529218584977734</v>
      </c>
      <c r="AP1435" s="17">
        <v>1.4771395230633311</v>
      </c>
      <c r="AQ1435" s="17">
        <v>47.765237245535431</v>
      </c>
      <c r="AR1435" s="17">
        <v>0.9892101294610528</v>
      </c>
      <c r="AS1435" s="17">
        <v>1.7371215786909422</v>
      </c>
      <c r="AT1435" s="17">
        <v>-1.0000000000000033</v>
      </c>
      <c r="AU1435" s="17">
        <v>-1.0000000000000033</v>
      </c>
      <c r="AV1435" s="17">
        <v>-1.0794935077522081</v>
      </c>
      <c r="AW1435" s="17">
        <v>83.942128979612093</v>
      </c>
      <c r="AX1435" s="17">
        <v>71.721670714415765</v>
      </c>
      <c r="AY1435" s="17">
        <v>4.9811948681990122E-3</v>
      </c>
      <c r="AZ1435" s="17">
        <v>-31.877715249943556</v>
      </c>
      <c r="BA1435" s="22">
        <v>1468.8443703978298</v>
      </c>
      <c r="CU1435" t="e">
        <v>#N/A</v>
      </c>
      <c r="CV1435" t="e">
        <v>#N/A</v>
      </c>
    </row>
    <row r="1436" spans="1:100" x14ac:dyDescent="0.25">
      <c r="A1436">
        <v>3712</v>
      </c>
      <c r="B1436" t="s">
        <v>618</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1816</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1398.9007691815862</v>
      </c>
      <c r="CU1437" t="e">
        <v>#N/A</v>
      </c>
      <c r="CV1437" t="e">
        <v>#N/A</v>
      </c>
    </row>
    <row r="1438" spans="1:100" x14ac:dyDescent="0.25">
      <c r="A1438">
        <v>3719</v>
      </c>
      <c r="B1438" t="s">
        <v>1817</v>
      </c>
      <c r="C1438" s="22">
        <v>3</v>
      </c>
      <c r="D1438" s="17">
        <v>4.3062461887206718</v>
      </c>
      <c r="E1438" s="17">
        <v>0.11946710249690408</v>
      </c>
      <c r="F1438" s="17">
        <v>0.23046690072182921</v>
      </c>
      <c r="G1438" s="17">
        <v>0.27866788889958</v>
      </c>
      <c r="H1438" s="17">
        <v>0.42051039206306517</v>
      </c>
      <c r="I1438" s="17">
        <v>0</v>
      </c>
      <c r="J1438" s="17">
        <v>25.230623523783905</v>
      </c>
      <c r="K1438" s="17">
        <v>0.42051039206306517</v>
      </c>
      <c r="L1438" s="17">
        <v>-0.99999999999999944</v>
      </c>
      <c r="M1438" s="17">
        <v>-0.99999999999999944</v>
      </c>
      <c r="N1438" s="17">
        <v>8.4102078412612968</v>
      </c>
      <c r="O1438" s="17">
        <v>29.815537601404163</v>
      </c>
      <c r="P1438" s="17">
        <v>-1.9478339704070764E-2</v>
      </c>
      <c r="Q1438" s="17">
        <v>4.2320105450680119</v>
      </c>
      <c r="R1438" s="17">
        <v>1.3759887080183875</v>
      </c>
      <c r="S1438" s="17">
        <v>0.33333333333333326</v>
      </c>
      <c r="T1438" s="17">
        <v>0.33333333333333326</v>
      </c>
      <c r="U1438" s="17">
        <v>0.23173690284723567</v>
      </c>
      <c r="V1438" s="17">
        <v>0.33457328875467829</v>
      </c>
      <c r="W1438" s="17">
        <v>32.498658648220569</v>
      </c>
      <c r="X1438" s="17">
        <v>3.1805436185206144</v>
      </c>
      <c r="Y1438" s="17">
        <v>-0.99999999999999944</v>
      </c>
      <c r="Z1438" s="17">
        <v>-0.99999999999999944</v>
      </c>
      <c r="AA1438" s="17">
        <v>85.061352229033616</v>
      </c>
      <c r="AB1438" s="17">
        <v>0.3495531540517921</v>
      </c>
      <c r="AC1438" s="17">
        <v>0.2013456008705761</v>
      </c>
      <c r="AD1438" s="17">
        <v>0.47283534253352527</v>
      </c>
      <c r="AE1438" s="17">
        <v>51.186704872794657</v>
      </c>
      <c r="AF1438" s="17">
        <v>0.95</v>
      </c>
      <c r="AG1438" s="17">
        <v>-0.99999999999999944</v>
      </c>
      <c r="AH1438" s="17">
        <v>-0.99999999999999944</v>
      </c>
      <c r="AI1438" s="17">
        <v>7.3879379006621835E-3</v>
      </c>
      <c r="AJ1438" s="17">
        <v>0.33457328875467829</v>
      </c>
      <c r="AK1438" s="17">
        <v>-5.4568466253418116E-2</v>
      </c>
      <c r="AL1438" s="17">
        <v>-1.5766296335343113E-4</v>
      </c>
      <c r="AM1438" s="17">
        <v>0.2201926030708517</v>
      </c>
      <c r="AN1438" s="17">
        <v>-0.12477322130038392</v>
      </c>
      <c r="AO1438" s="17">
        <v>5.2319727455042031</v>
      </c>
      <c r="AP1438" s="17">
        <v>-3.1201188473263648</v>
      </c>
      <c r="AQ1438" s="17">
        <v>57.72928217200451</v>
      </c>
      <c r="AR1438" s="17">
        <v>1.2329768582685796</v>
      </c>
      <c r="AS1438" s="17">
        <v>3.6010540105836797</v>
      </c>
      <c r="AT1438" s="17">
        <v>-0.99999999999999944</v>
      </c>
      <c r="AU1438" s="17">
        <v>-0.99999999999999944</v>
      </c>
      <c r="AV1438" s="17">
        <v>1.6546565969179674</v>
      </c>
      <c r="AW1438" s="17">
        <v>111.75677098311139</v>
      </c>
      <c r="AX1438" s="17">
        <v>145.36185861659251</v>
      </c>
      <c r="AY1438" s="17">
        <v>0.33244882567520428</v>
      </c>
      <c r="AZ1438" s="17">
        <v>9.842401109134304</v>
      </c>
      <c r="BA1438" s="22">
        <v>1493.0655527096387</v>
      </c>
      <c r="CU1438" t="e">
        <v>#N/A</v>
      </c>
      <c r="CV1438" t="e">
        <v>#N/A</v>
      </c>
    </row>
    <row r="1439" spans="1:100" x14ac:dyDescent="0.25">
      <c r="A1439">
        <v>3721</v>
      </c>
      <c r="B1439" t="s">
        <v>656</v>
      </c>
      <c r="C1439" s="22">
        <v>3</v>
      </c>
      <c r="D1439" s="17">
        <v>4.8369938998496025</v>
      </c>
      <c r="E1439" s="17">
        <v>2.7296754952905469E-2</v>
      </c>
      <c r="F1439" s="17">
        <v>1.5519512497865577</v>
      </c>
      <c r="G1439" s="17">
        <v>1.5671275150858393</v>
      </c>
      <c r="H1439" s="17">
        <v>0.18484585080876506</v>
      </c>
      <c r="I1439" s="17">
        <v>-4.8142309186393643E-3</v>
      </c>
      <c r="J1439" s="17">
        <v>10.801897193407545</v>
      </c>
      <c r="K1439" s="17">
        <v>0.1800316198901257</v>
      </c>
      <c r="L1439" s="17">
        <v>-1.0000000000000007</v>
      </c>
      <c r="M1439" s="17">
        <v>-1.0000000000000007</v>
      </c>
      <c r="N1439" s="17">
        <v>3.6006323978025128</v>
      </c>
      <c r="O1439" s="17">
        <v>17.206018608342987</v>
      </c>
      <c r="P1439" s="17">
        <v>0.11953732892243185</v>
      </c>
      <c r="Q1439" s="17">
        <v>-2.5282676808864619</v>
      </c>
      <c r="R1439" s="17">
        <v>-0.73468797072825209</v>
      </c>
      <c r="S1439" s="17">
        <v>0.33333333333333393</v>
      </c>
      <c r="T1439" s="17">
        <v>0.3458495856669459</v>
      </c>
      <c r="U1439" s="17">
        <v>0.27595634986501216</v>
      </c>
      <c r="V1439" s="17">
        <v>-1.7367537012120633E-2</v>
      </c>
      <c r="W1439" s="17">
        <v>30.30960447852182</v>
      </c>
      <c r="X1439" s="17">
        <v>1.4987714764974789</v>
      </c>
      <c r="Y1439" s="17">
        <v>-1.0000000000000007</v>
      </c>
      <c r="Z1439" s="17">
        <v>-1.0000000000000007</v>
      </c>
      <c r="AA1439" s="17">
        <v>81.700452204446734</v>
      </c>
      <c r="AB1439" s="17">
        <v>0.49297366263980369</v>
      </c>
      <c r="AC1439" s="17">
        <v>9.8572602835870882E-2</v>
      </c>
      <c r="AD1439" s="17">
        <v>0.45096444845738914</v>
      </c>
      <c r="AE1439" s="17">
        <v>52.125535696653216</v>
      </c>
      <c r="AF1439" s="17">
        <v>0.9</v>
      </c>
      <c r="AG1439" s="17">
        <v>-1.0000000000000007</v>
      </c>
      <c r="AH1439" s="17">
        <v>-1.0000000000000007</v>
      </c>
      <c r="AI1439" s="17">
        <v>1.982052673244529E-2</v>
      </c>
      <c r="AJ1439" s="17">
        <v>-1.7367537012120633E-2</v>
      </c>
      <c r="AK1439" s="17">
        <v>0.40687568649367484</v>
      </c>
      <c r="AL1439" s="17">
        <v>0.45701619186077347</v>
      </c>
      <c r="AM1439" s="17">
        <v>6.1854135147408531E-3</v>
      </c>
      <c r="AN1439" s="17">
        <v>0.10664523317018197</v>
      </c>
      <c r="AO1439" s="17">
        <v>2.1890137703368935</v>
      </c>
      <c r="AP1439" s="17">
        <v>4.9512117885584175</v>
      </c>
      <c r="AQ1439" s="17">
        <v>41.111501671929332</v>
      </c>
      <c r="AR1439" s="17">
        <v>0.93777173185317075</v>
      </c>
      <c r="AS1439" s="17">
        <v>1.6788030963876037</v>
      </c>
      <c r="AT1439" s="17">
        <v>-1.0000000000000007</v>
      </c>
      <c r="AU1439" s="17">
        <v>-1.0000000000000007</v>
      </c>
      <c r="AV1439" s="17">
        <v>0.83243954435758605</v>
      </c>
      <c r="AW1439" s="17">
        <v>103.85768260134809</v>
      </c>
      <c r="AX1439" s="17">
        <v>102.51733943478499</v>
      </c>
      <c r="AY1439" s="17">
        <v>0.47492249489260807</v>
      </c>
      <c r="AZ1439" s="17">
        <v>38.647904125391392</v>
      </c>
      <c r="BA1439" s="22">
        <v>1516.8943502988218</v>
      </c>
      <c r="CU1439" t="e">
        <v>#N/A</v>
      </c>
      <c r="CV1439" t="e">
        <v>#N/A</v>
      </c>
    </row>
    <row r="1440" spans="1:100" x14ac:dyDescent="0.25">
      <c r="A1440">
        <v>3723</v>
      </c>
      <c r="B1440" t="s">
        <v>1818</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1819</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1820</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1821</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1418.5264451385826</v>
      </c>
      <c r="CU1443" t="e">
        <v>#N/A</v>
      </c>
      <c r="CV1443" t="e">
        <v>#N/A</v>
      </c>
    </row>
    <row r="1444" spans="1:100" x14ac:dyDescent="0.25">
      <c r="A1444">
        <v>3735</v>
      </c>
      <c r="B1444" t="s">
        <v>1822</v>
      </c>
      <c r="C1444" s="22">
        <v>3</v>
      </c>
      <c r="D1444" s="17">
        <v>5.3260155228145027</v>
      </c>
      <c r="E1444" s="17">
        <v>-9.6590883238372571E-3</v>
      </c>
      <c r="F1444" s="17">
        <v>0.87324028063927739</v>
      </c>
      <c r="G1444" s="17">
        <v>0.87324028063927739</v>
      </c>
      <c r="H1444" s="17">
        <v>0.42622946757148927</v>
      </c>
      <c r="I1444" s="17">
        <v>9.8347074971343679E-2</v>
      </c>
      <c r="J1444" s="17">
        <v>31.474592552569977</v>
      </c>
      <c r="K1444" s="17">
        <v>0.52457654254283281</v>
      </c>
      <c r="L1444" s="17">
        <v>-1.0000000000000013</v>
      </c>
      <c r="M1444" s="17">
        <v>-1.0000000000000013</v>
      </c>
      <c r="N1444" s="17">
        <v>10.491530850856661</v>
      </c>
      <c r="O1444" s="17">
        <v>37.673848356023754</v>
      </c>
      <c r="P1444" s="17">
        <v>7.7558877023440748E-2</v>
      </c>
      <c r="Q1444" s="17">
        <v>-4.912613171743585</v>
      </c>
      <c r="R1444" s="17">
        <v>-1.57758915585708</v>
      </c>
      <c r="S1444" s="17">
        <v>0.32636375602217765</v>
      </c>
      <c r="T1444" s="17">
        <v>0.32636375602217765</v>
      </c>
      <c r="U1444" s="17">
        <v>0.41874123824986181</v>
      </c>
      <c r="V1444" s="17">
        <v>0.10676059816211947</v>
      </c>
      <c r="W1444" s="17">
        <v>26.146112236540151</v>
      </c>
      <c r="X1444" s="17">
        <v>2.4367099341625313</v>
      </c>
      <c r="Y1444" s="17">
        <v>-1.0000000000000013</v>
      </c>
      <c r="Z1444" s="17">
        <v>-1.0000000000000013</v>
      </c>
      <c r="AA1444" s="17">
        <v>51.974911007440575</v>
      </c>
      <c r="AB1444" s="17">
        <v>0.31623016332551107</v>
      </c>
      <c r="AC1444" s="17">
        <v>-3.864674536752967E-4</v>
      </c>
      <c r="AD1444" s="17">
        <v>0.23228406266331464</v>
      </c>
      <c r="AE1444" s="17">
        <v>27.406387926757507</v>
      </c>
      <c r="AF1444" s="17">
        <v>0.83333333333333337</v>
      </c>
      <c r="AG1444" s="17">
        <v>-1.0000000000000013</v>
      </c>
      <c r="AH1444" s="17">
        <v>-1.0000000000000013</v>
      </c>
      <c r="AI1444" s="17">
        <v>-8.6292578596764785E-2</v>
      </c>
      <c r="AJ1444" s="17">
        <v>0.10676059816211947</v>
      </c>
      <c r="AK1444" s="17">
        <v>-7.1642789346621688E-2</v>
      </c>
      <c r="AL1444" s="17">
        <v>-1.4455640238118666E-2</v>
      </c>
      <c r="AM1444" s="17">
        <v>-0.18908818479626338</v>
      </c>
      <c r="AN1444" s="17">
        <v>0.76532123164696131</v>
      </c>
      <c r="AO1444" s="17">
        <v>-5.0854185666396958</v>
      </c>
      <c r="AP1444" s="17">
        <v>19.060752589983437</v>
      </c>
      <c r="AQ1444" s="17">
        <v>57.620704789110135</v>
      </c>
      <c r="AR1444" s="17">
        <v>1.1782293484563364</v>
      </c>
      <c r="AS1444" s="17">
        <v>2.9612864767053635</v>
      </c>
      <c r="AT1444" s="17">
        <v>-1.0000000000000013</v>
      </c>
      <c r="AU1444" s="17">
        <v>-1.0000000000000013</v>
      </c>
      <c r="AV1444" s="17">
        <v>-0.70434887521780243</v>
      </c>
      <c r="AW1444" s="17">
        <v>108.70951195344782</v>
      </c>
      <c r="AX1444" s="17">
        <v>117.65972019772448</v>
      </c>
      <c r="AY1444" s="17">
        <v>6.865015519010996E-2</v>
      </c>
      <c r="AZ1444" s="17">
        <v>7.7274499352775425</v>
      </c>
      <c r="BA1444" s="22">
        <v>1502.5766644121557</v>
      </c>
      <c r="CU1444" t="e">
        <v>#N/A</v>
      </c>
      <c r="CV1444" t="e">
        <v>#N/A</v>
      </c>
    </row>
    <row r="1445" spans="1:100" x14ac:dyDescent="0.25">
      <c r="A1445">
        <v>3737</v>
      </c>
      <c r="B1445" t="s">
        <v>1823</v>
      </c>
      <c r="C1445" s="22">
        <v>3</v>
      </c>
      <c r="D1445" s="17">
        <v>5.5139458520340554</v>
      </c>
      <c r="E1445" s="17">
        <v>-2.6835002936135444E-2</v>
      </c>
      <c r="F1445" s="17">
        <v>-2.1716594746278282</v>
      </c>
      <c r="G1445" s="17">
        <v>-2.1716594746278282</v>
      </c>
      <c r="H1445" s="17">
        <v>0.34474109424712412</v>
      </c>
      <c r="I1445" s="17">
        <v>-1.2665093536540693E-2</v>
      </c>
      <c r="J1445" s="17">
        <v>19.924560042634997</v>
      </c>
      <c r="K1445" s="17">
        <v>0.33207600071058335</v>
      </c>
      <c r="L1445" s="17">
        <v>-1.0000000000000013</v>
      </c>
      <c r="M1445" s="17">
        <v>-1.0000000000000013</v>
      </c>
      <c r="N1445" s="17">
        <v>6.6415200142116655</v>
      </c>
      <c r="O1445" s="17">
        <v>23.266846420041244</v>
      </c>
      <c r="P1445" s="17">
        <v>0.47230575732775498</v>
      </c>
      <c r="Q1445" s="17">
        <v>-7.4970163871157443</v>
      </c>
      <c r="R1445" s="17">
        <v>-2.3447851112265585</v>
      </c>
      <c r="S1445" s="17">
        <v>0.33333333333333387</v>
      </c>
      <c r="T1445" s="17">
        <v>0.33333333333333387</v>
      </c>
      <c r="U1445" s="17">
        <v>0.33065276697027529</v>
      </c>
      <c r="V1445" s="17">
        <v>0.36639466941766674</v>
      </c>
      <c r="W1445" s="17">
        <v>41.26552409376103</v>
      </c>
      <c r="X1445" s="17">
        <v>3.8555697503431854</v>
      </c>
      <c r="Y1445" s="17">
        <v>-1.0000000000000013</v>
      </c>
      <c r="Z1445" s="17">
        <v>-1.0000000000000013</v>
      </c>
      <c r="AA1445" s="17">
        <v>81.403636907694491</v>
      </c>
      <c r="AB1445" s="17">
        <v>0.13853641153767085</v>
      </c>
      <c r="AC1445" s="17">
        <v>0.44561249602347114</v>
      </c>
      <c r="AD1445" s="17">
        <v>0.26550905094205995</v>
      </c>
      <c r="AE1445" s="17">
        <v>42.48289792516011</v>
      </c>
      <c r="AF1445" s="17">
        <v>0.66666666666666663</v>
      </c>
      <c r="AG1445" s="17">
        <v>-1.0000000000000013</v>
      </c>
      <c r="AH1445" s="17">
        <v>-1.0000000000000013</v>
      </c>
      <c r="AI1445" s="17">
        <v>-7.7585375093099138E-2</v>
      </c>
      <c r="AJ1445" s="17">
        <v>0.36639466941766674</v>
      </c>
      <c r="AK1445" s="17">
        <v>-0.13750250863131383</v>
      </c>
      <c r="AL1445" s="17">
        <v>-0.15920096825146998</v>
      </c>
      <c r="AM1445" s="17">
        <v>-0.14962607464157018</v>
      </c>
      <c r="AN1445" s="17">
        <v>-0.1929781419850192</v>
      </c>
      <c r="AO1445" s="17">
        <v>-4.4281644091958219</v>
      </c>
      <c r="AP1445" s="17">
        <v>-5.6204583908828276</v>
      </c>
      <c r="AQ1445" s="17">
        <v>61.190084136396081</v>
      </c>
      <c r="AR1445" s="17">
        <v>1.3637141030546105</v>
      </c>
      <c r="AS1445" s="17">
        <v>4.1876457510537692</v>
      </c>
      <c r="AT1445" s="17">
        <v>-1.0000000000000013</v>
      </c>
      <c r="AU1445" s="17">
        <v>-1.0000000000000013</v>
      </c>
      <c r="AV1445" s="17">
        <v>-4.5164445858543845</v>
      </c>
      <c r="AW1445" s="17">
        <v>99.050024936852978</v>
      </c>
      <c r="AX1445" s="17">
        <v>134.13778437675762</v>
      </c>
      <c r="AY1445" s="17">
        <v>0.22496278699198752</v>
      </c>
      <c r="AZ1445" s="17">
        <v>-4.5127960934076752</v>
      </c>
      <c r="BA1445" s="22">
        <v>1489.7159967749149</v>
      </c>
      <c r="CU1445" t="e">
        <v>#N/A</v>
      </c>
      <c r="CV1445" t="e">
        <v>#N/A</v>
      </c>
    </row>
    <row r="1446" spans="1:100" x14ac:dyDescent="0.25">
      <c r="A1446">
        <v>3739</v>
      </c>
      <c r="B1446" t="s">
        <v>1824</v>
      </c>
      <c r="C1446" s="22">
        <v>3</v>
      </c>
      <c r="D1446" s="17">
        <v>5.9274775186492334</v>
      </c>
      <c r="E1446" s="17">
        <v>-8.2939665051097906E-3</v>
      </c>
      <c r="F1446" s="17">
        <v>-0.12416085599205187</v>
      </c>
      <c r="G1446" s="17">
        <v>-0.12416085599205187</v>
      </c>
      <c r="H1446" s="17">
        <v>4.733267111513776E-2</v>
      </c>
      <c r="I1446" s="17">
        <v>0</v>
      </c>
      <c r="J1446" s="17">
        <v>2.8399602669082666</v>
      </c>
      <c r="K1446" s="17">
        <v>4.733267111513776E-2</v>
      </c>
      <c r="L1446" s="17">
        <v>-1.0000000000000007</v>
      </c>
      <c r="M1446" s="17">
        <v>-1.0000000000000007</v>
      </c>
      <c r="N1446" s="17">
        <v>0.94665342230275562</v>
      </c>
      <c r="O1446" s="17">
        <v>8.6432769295654452</v>
      </c>
      <c r="P1446" s="17">
        <v>-1.1508160840595212</v>
      </c>
      <c r="Q1446" s="17">
        <v>0.69587829231300047</v>
      </c>
      <c r="R1446" s="17">
        <v>6.6125917063103057E-2</v>
      </c>
      <c r="S1446" s="17">
        <v>0.33333333333333348</v>
      </c>
      <c r="T1446" s="17">
        <v>0.26812571098970772</v>
      </c>
      <c r="U1446" s="17">
        <v>0.38859860549486558</v>
      </c>
      <c r="V1446" s="17">
        <v>-2.5263053445568517E-2</v>
      </c>
      <c r="W1446" s="17">
        <v>36.698477010288038</v>
      </c>
      <c r="X1446" s="17">
        <v>1.9652575333539755</v>
      </c>
      <c r="Y1446" s="17">
        <v>-1.0000000000000007</v>
      </c>
      <c r="Z1446" s="17">
        <v>-1.0000000000000007</v>
      </c>
      <c r="AA1446" s="17">
        <v>76.976395549009411</v>
      </c>
      <c r="AB1446" s="17">
        <v>0.38624834918808504</v>
      </c>
      <c r="AC1446" s="17">
        <v>0.26633592617338064</v>
      </c>
      <c r="AD1446" s="17">
        <v>0.15165157707169957</v>
      </c>
      <c r="AE1446" s="17">
        <v>40.211792621658248</v>
      </c>
      <c r="AF1446" s="17">
        <v>0.5</v>
      </c>
      <c r="AG1446" s="17">
        <v>-1.0000000000000007</v>
      </c>
      <c r="AH1446" s="17">
        <v>-1.0000000000000007</v>
      </c>
      <c r="AI1446" s="17">
        <v>0</v>
      </c>
      <c r="AJ1446" s="17">
        <v>-2.5263053445568517E-2</v>
      </c>
      <c r="AK1446" s="17">
        <v>-2.5827059054740774E-2</v>
      </c>
      <c r="AL1446" s="17">
        <v>5.6604430987361063E-3</v>
      </c>
      <c r="AM1446" s="17">
        <v>0.15247892837373853</v>
      </c>
      <c r="AN1446" s="17">
        <v>0.11887085089029294</v>
      </c>
      <c r="AO1446" s="17">
        <v>3.6828379140697596</v>
      </c>
      <c r="AP1446" s="17">
        <v>3.0000734877510036</v>
      </c>
      <c r="AQ1446" s="17">
        <v>39.538437277196287</v>
      </c>
      <c r="AR1446" s="17">
        <v>0.96479459637233833</v>
      </c>
      <c r="AS1446" s="17">
        <v>2.0125902044691126</v>
      </c>
      <c r="AT1446" s="17">
        <v>-1.0000000000000007</v>
      </c>
      <c r="AU1446" s="17">
        <v>-1.0000000000000007</v>
      </c>
      <c r="AV1446" s="17">
        <v>-5.8034938928948759E-2</v>
      </c>
      <c r="AW1446" s="17">
        <v>88.619745966325851</v>
      </c>
      <c r="AX1446" s="17">
        <v>86.093440621768977</v>
      </c>
      <c r="AY1446" s="17">
        <v>0.25161655737765359</v>
      </c>
      <c r="AZ1446" s="17">
        <v>7.0441344657498286</v>
      </c>
      <c r="BA1446" s="22">
        <v>1336.5046291175058</v>
      </c>
      <c r="CU1446" t="e">
        <v>#N/A</v>
      </c>
      <c r="CV1446" t="e">
        <v>#N/A</v>
      </c>
    </row>
    <row r="1447" spans="1:100" x14ac:dyDescent="0.25">
      <c r="A1447">
        <v>3740</v>
      </c>
      <c r="B1447" t="s">
        <v>1825</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1826</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1827</v>
      </c>
      <c r="C1449" s="22">
        <v>3</v>
      </c>
      <c r="D1449" s="17">
        <v>5.2617450553128808</v>
      </c>
      <c r="E1449" s="17">
        <v>5.2553862697649967E-4</v>
      </c>
      <c r="F1449" s="17">
        <v>-0.60314062900617216</v>
      </c>
      <c r="G1449" s="17">
        <v>-0.60314062900617216</v>
      </c>
      <c r="H1449" s="17">
        <v>0.29281172976235814</v>
      </c>
      <c r="I1449" s="17">
        <v>-7.6861266936591672E-3</v>
      </c>
      <c r="J1449" s="17">
        <v>17.107536184121944</v>
      </c>
      <c r="K1449" s="17">
        <v>0.28512560306869905</v>
      </c>
      <c r="L1449" s="17">
        <v>-0.99999999999999845</v>
      </c>
      <c r="M1449" s="17">
        <v>-0.99999999999999845</v>
      </c>
      <c r="N1449" s="17">
        <v>5.7025120613739828</v>
      </c>
      <c r="O1449" s="17">
        <v>21.766140610428657</v>
      </c>
      <c r="P1449" s="17">
        <v>9.8930147698484155E-2</v>
      </c>
      <c r="Q1449" s="17">
        <v>5.991824239942428</v>
      </c>
      <c r="R1449" s="17">
        <v>2.0699481973264797</v>
      </c>
      <c r="S1449" s="17">
        <v>0.22899276542259983</v>
      </c>
      <c r="T1449" s="17">
        <v>0.22899276542259983</v>
      </c>
      <c r="U1449" s="17">
        <v>0.2186827473760013</v>
      </c>
      <c r="V1449" s="17">
        <v>-0.15436436816839921</v>
      </c>
      <c r="W1449" s="17">
        <v>9.4871322793640971</v>
      </c>
      <c r="X1449" s="17">
        <v>1.7064140359377103E-2</v>
      </c>
      <c r="Y1449" s="17">
        <v>-0.99999999999999845</v>
      </c>
      <c r="Z1449" s="17">
        <v>-0.99999999999999845</v>
      </c>
      <c r="AA1449" s="17">
        <v>29.396501035190688</v>
      </c>
      <c r="AB1449" s="17">
        <v>0.44128318061101024</v>
      </c>
      <c r="AC1449" s="17">
        <v>-8.7864018828862078E-4</v>
      </c>
      <c r="AD1449" s="17">
        <v>-8.3616129252719565E-2</v>
      </c>
      <c r="AE1449" s="17">
        <v>17.839420558500095</v>
      </c>
      <c r="AF1449" s="17">
        <v>0.4</v>
      </c>
      <c r="AG1449" s="17">
        <v>-0.99999999999999845</v>
      </c>
      <c r="AH1449" s="17">
        <v>-0.99999999999999845</v>
      </c>
      <c r="AI1449" s="17">
        <v>-4.6175526703229629E-2</v>
      </c>
      <c r="AJ1449" s="17">
        <v>-0.15436436816839921</v>
      </c>
      <c r="AK1449" s="17">
        <v>-1.8322153769546275E-2</v>
      </c>
      <c r="AL1449" s="17">
        <v>0.45563455429166133</v>
      </c>
      <c r="AM1449" s="17">
        <v>-2.4836634472744007E-2</v>
      </c>
      <c r="AN1449" s="17">
        <v>0.39704601188870065</v>
      </c>
      <c r="AO1449" s="17">
        <v>-0.71252663066632982</v>
      </c>
      <c r="AP1449" s="17">
        <v>12.204323068675821</v>
      </c>
      <c r="AQ1449" s="17">
        <v>26.594668463486045</v>
      </c>
      <c r="AR1449" s="17">
        <v>0.52230391005280152</v>
      </c>
      <c r="AS1449" s="17">
        <v>0.30218974342807586</v>
      </c>
      <c r="AT1449" s="17">
        <v>-0.99999999999999845</v>
      </c>
      <c r="AU1449" s="17">
        <v>-0.99999999999999845</v>
      </c>
      <c r="AV1449" s="17">
        <v>1.4668075683203066</v>
      </c>
      <c r="AW1449" s="17">
        <v>63.366964714295086</v>
      </c>
      <c r="AX1449" s="17">
        <v>47.007017363390631</v>
      </c>
      <c r="AY1449" s="17">
        <v>0.10099246904118217</v>
      </c>
      <c r="AZ1449" s="17">
        <v>-30.899450816147851</v>
      </c>
      <c r="BA1449" s="22">
        <v>1425.1435943992603</v>
      </c>
      <c r="CU1449" t="e">
        <v>#N/A</v>
      </c>
      <c r="CV1449" t="e">
        <v>#N/A</v>
      </c>
    </row>
    <row r="1450" spans="1:100" x14ac:dyDescent="0.25">
      <c r="A1450">
        <v>3745</v>
      </c>
      <c r="B1450" t="s">
        <v>1828</v>
      </c>
      <c r="C1450" s="22">
        <v>3</v>
      </c>
      <c r="D1450" s="17">
        <v>5.6729870508776203</v>
      </c>
      <c r="E1450" s="17">
        <v>9.2661596370294513E-3</v>
      </c>
      <c r="F1450" s="17">
        <v>0.40956900154828568</v>
      </c>
      <c r="G1450" s="17">
        <v>0.40956900154828568</v>
      </c>
      <c r="H1450" s="17">
        <v>0.19301140914448428</v>
      </c>
      <c r="I1450" s="17">
        <v>0</v>
      </c>
      <c r="J1450" s="17">
        <v>11.580684548669064</v>
      </c>
      <c r="K1450" s="17">
        <v>0.19301140914448428</v>
      </c>
      <c r="L1450" s="17">
        <v>-1</v>
      </c>
      <c r="M1450" s="17">
        <v>-1</v>
      </c>
      <c r="N1450" s="17">
        <v>3.8602281828896881</v>
      </c>
      <c r="O1450" s="17">
        <v>17.663240601094966</v>
      </c>
      <c r="P1450" s="17">
        <v>-0.33803514690342018</v>
      </c>
      <c r="Q1450" s="17">
        <v>0.79638517632464123</v>
      </c>
      <c r="R1450" s="17">
        <v>0.29357582843498947</v>
      </c>
      <c r="S1450" s="17">
        <v>0.33333333333333354</v>
      </c>
      <c r="T1450" s="17">
        <v>0.33360348667430162</v>
      </c>
      <c r="U1450" s="17">
        <v>0.13779052071389758</v>
      </c>
      <c r="V1450" s="17">
        <v>-2.5987168206529451E-2</v>
      </c>
      <c r="W1450" s="17">
        <v>23.429150534820753</v>
      </c>
      <c r="X1450" s="17">
        <v>0.87107792071819712</v>
      </c>
      <c r="Y1450" s="17">
        <v>-1</v>
      </c>
      <c r="Z1450" s="17">
        <v>-1</v>
      </c>
      <c r="AA1450" s="17">
        <v>65.921411041860296</v>
      </c>
      <c r="AB1450" s="17">
        <v>0.10476819408421768</v>
      </c>
      <c r="AC1450" s="17">
        <v>0.2008664410994242</v>
      </c>
      <c r="AD1450" s="17">
        <v>0.53833905838844898</v>
      </c>
      <c r="AE1450" s="17">
        <v>42.198684678604529</v>
      </c>
      <c r="AF1450" s="17">
        <v>0.5</v>
      </c>
      <c r="AG1450" s="17">
        <v>-1</v>
      </c>
      <c r="AH1450" s="17">
        <v>-1</v>
      </c>
      <c r="AI1450" s="17">
        <v>1.7339864006848275E-2</v>
      </c>
      <c r="AJ1450" s="17">
        <v>-2.5987168206529451E-2</v>
      </c>
      <c r="AK1450" s="17">
        <v>9.0787364517397162E-2</v>
      </c>
      <c r="AL1450" s="17">
        <v>-0.13797482052031287</v>
      </c>
      <c r="AM1450" s="17">
        <v>5.5106665392864636E-2</v>
      </c>
      <c r="AN1450" s="17">
        <v>-0.18816683957910837</v>
      </c>
      <c r="AO1450" s="17">
        <v>1.8316034574086015</v>
      </c>
      <c r="AP1450" s="17">
        <v>-5.3940450920792751</v>
      </c>
      <c r="AQ1450" s="17">
        <v>35.009835083489811</v>
      </c>
      <c r="AR1450" s="17">
        <v>0.77874017251500316</v>
      </c>
      <c r="AS1450" s="17">
        <v>1.0640893298626812</v>
      </c>
      <c r="AT1450" s="17">
        <v>-1</v>
      </c>
      <c r="AU1450" s="17">
        <v>-1</v>
      </c>
      <c r="AV1450" s="17">
        <v>0.70314482998327521</v>
      </c>
      <c r="AW1450" s="17">
        <v>78.190606550875941</v>
      </c>
      <c r="AX1450" s="17">
        <v>75.93868701035997</v>
      </c>
      <c r="AY1450" s="17">
        <v>6.5437180728065439E-2</v>
      </c>
      <c r="AZ1450" s="17">
        <v>18.713274446207762</v>
      </c>
      <c r="BA1450" s="22">
        <v>1444.355655705657</v>
      </c>
      <c r="CU1450" t="e">
        <v>#N/A</v>
      </c>
      <c r="CV1450" t="e">
        <v>#N/A</v>
      </c>
    </row>
    <row r="1451" spans="1:100" x14ac:dyDescent="0.25">
      <c r="A1451">
        <v>3748</v>
      </c>
      <c r="B1451" t="s">
        <v>1829</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1411.1565706144183</v>
      </c>
      <c r="CU1451" t="e">
        <v>#N/A</v>
      </c>
      <c r="CV1451" t="e">
        <v>#N/A</v>
      </c>
    </row>
    <row r="1452" spans="1:100" x14ac:dyDescent="0.25">
      <c r="A1452">
        <v>3749</v>
      </c>
      <c r="B1452" t="s">
        <v>1830</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1831</v>
      </c>
      <c r="C1453" s="22">
        <v>3</v>
      </c>
      <c r="D1453" s="17">
        <v>4.4912118232294835</v>
      </c>
      <c r="E1453" s="17">
        <v>-0.14542330001714793</v>
      </c>
      <c r="F1453" s="17">
        <v>-0.51947515911230102</v>
      </c>
      <c r="G1453" s="17">
        <v>-0.53657766843485477</v>
      </c>
      <c r="H1453" s="17">
        <v>0.17114922982841013</v>
      </c>
      <c r="I1453" s="17">
        <v>0</v>
      </c>
      <c r="J1453" s="17">
        <v>10.268953789704611</v>
      </c>
      <c r="K1453" s="17">
        <v>0.17114922982841013</v>
      </c>
      <c r="L1453" s="17">
        <v>-1.0000000000000002</v>
      </c>
      <c r="M1453" s="17">
        <v>-1.0000000000000002</v>
      </c>
      <c r="N1453" s="17">
        <v>3.4229845965682038</v>
      </c>
      <c r="O1453" s="17">
        <v>14.22358794449924</v>
      </c>
      <c r="P1453" s="17">
        <v>3.7129008356242417</v>
      </c>
      <c r="Q1453" s="17">
        <v>0.24442353276786086</v>
      </c>
      <c r="R1453" s="17">
        <v>0.27995704328107618</v>
      </c>
      <c r="S1453" s="17">
        <v>0.33333333333333359</v>
      </c>
      <c r="T1453" s="17">
        <v>0.33333333333333359</v>
      </c>
      <c r="U1453" s="17">
        <v>0.32095117677913343</v>
      </c>
      <c r="V1453" s="17">
        <v>0.14682595068322324</v>
      </c>
      <c r="W1453" s="17">
        <v>38.531782572024539</v>
      </c>
      <c r="X1453" s="17">
        <v>2.6602778480541289</v>
      </c>
      <c r="Y1453" s="17">
        <v>-1.0000000000000002</v>
      </c>
      <c r="Z1453" s="17">
        <v>-1.0000000000000002</v>
      </c>
      <c r="AA1453" s="17">
        <v>83.923092665322329</v>
      </c>
      <c r="AB1453" s="17">
        <v>0.12330163483343165</v>
      </c>
      <c r="AC1453" s="17">
        <v>0.34068389748888561</v>
      </c>
      <c r="AD1453" s="17">
        <v>0.43824152867801769</v>
      </c>
      <c r="AE1453" s="17">
        <v>45.111353050016767</v>
      </c>
      <c r="AF1453" s="17">
        <v>0.8</v>
      </c>
      <c r="AG1453" s="17">
        <v>-1.0000000000000002</v>
      </c>
      <c r="AH1453" s="17">
        <v>-1.0000000000000002</v>
      </c>
      <c r="AI1453" s="17">
        <v>-3.824262639937831E-2</v>
      </c>
      <c r="AJ1453" s="17">
        <v>0.14682595068322324</v>
      </c>
      <c r="AK1453" s="17">
        <v>7.5381275634440914E-2</v>
      </c>
      <c r="AL1453" s="17">
        <v>0.3707843979927522</v>
      </c>
      <c r="AM1453" s="17">
        <v>0.1071766439469283</v>
      </c>
      <c r="AN1453" s="17">
        <v>-0.13024594210553295</v>
      </c>
      <c r="AO1453" s="17">
        <v>3.0563224768454109</v>
      </c>
      <c r="AP1453" s="17">
        <v>-1.4022265626745629</v>
      </c>
      <c r="AQ1453" s="17">
        <v>48.800736361729129</v>
      </c>
      <c r="AR1453" s="17">
        <v>1.1344437941290229</v>
      </c>
      <c r="AS1453" s="17">
        <v>2.8314270778825406</v>
      </c>
      <c r="AT1453" s="17">
        <v>-1.0000000000000002</v>
      </c>
      <c r="AU1453" s="17">
        <v>-1.0000000000000002</v>
      </c>
      <c r="AV1453" s="17">
        <v>-0.25662062515377831</v>
      </c>
      <c r="AW1453" s="17">
        <v>96.744454047147045</v>
      </c>
      <c r="AX1453" s="17">
        <v>110.66219658748183</v>
      </c>
      <c r="AY1453" s="17">
        <v>0.32080687778603645</v>
      </c>
      <c r="AZ1453" s="17">
        <v>22.04116941706824</v>
      </c>
      <c r="BA1453" s="22">
        <v>1527.7295831169833</v>
      </c>
      <c r="CU1453" t="e">
        <v>#N/A</v>
      </c>
      <c r="CV1453" t="e">
        <v>#N/A</v>
      </c>
    </row>
    <row r="1454" spans="1:100" x14ac:dyDescent="0.25">
      <c r="A1454">
        <v>3751</v>
      </c>
      <c r="B1454" t="s">
        <v>1832</v>
      </c>
      <c r="C1454" s="22">
        <v>3</v>
      </c>
      <c r="D1454" s="17">
        <v>5.8664895966513706</v>
      </c>
      <c r="E1454" s="17">
        <v>0.12490838601250343</v>
      </c>
      <c r="F1454" s="17">
        <v>0.66638009995368586</v>
      </c>
      <c r="G1454" s="17">
        <v>0.66638009995368586</v>
      </c>
      <c r="H1454" s="17">
        <v>0.15168686501331294</v>
      </c>
      <c r="I1454" s="17">
        <v>0</v>
      </c>
      <c r="J1454" s="17">
        <v>9.1012119007987735</v>
      </c>
      <c r="K1454" s="17">
        <v>0.15168686501331294</v>
      </c>
      <c r="L1454" s="17">
        <v>-1.0000000000000002</v>
      </c>
      <c r="M1454" s="17">
        <v>-1.0000000000000002</v>
      </c>
      <c r="N1454" s="17">
        <v>3.0337373002662589</v>
      </c>
      <c r="O1454" s="17">
        <v>15.634081597403826</v>
      </c>
      <c r="P1454" s="17">
        <v>-0.33376533115501728</v>
      </c>
      <c r="Q1454" s="17">
        <v>3.2113781630318101</v>
      </c>
      <c r="R1454" s="17">
        <v>1.0054069653894608</v>
      </c>
      <c r="S1454" s="17">
        <v>0.33333333333333365</v>
      </c>
      <c r="T1454" s="17">
        <v>0.40807477357354</v>
      </c>
      <c r="U1454" s="17">
        <v>0.40037152814867588</v>
      </c>
      <c r="V1454" s="17">
        <v>-4.4487176485426203E-3</v>
      </c>
      <c r="W1454" s="17">
        <v>39.425762095747757</v>
      </c>
      <c r="X1454" s="17">
        <v>2.2058313097416202</v>
      </c>
      <c r="Y1454" s="17">
        <v>-1.0000000000000002</v>
      </c>
      <c r="Z1454" s="17">
        <v>-1.0000000000000002</v>
      </c>
      <c r="AA1454" s="17">
        <v>92.788517718879504</v>
      </c>
      <c r="AB1454" s="17">
        <v>0.39022976026130246</v>
      </c>
      <c r="AC1454" s="17">
        <v>0.2054615790265264</v>
      </c>
      <c r="AD1454" s="17">
        <v>0.45145563386701687</v>
      </c>
      <c r="AE1454" s="17">
        <v>52.357348657742286</v>
      </c>
      <c r="AF1454" s="17">
        <v>0.625</v>
      </c>
      <c r="AG1454" s="17">
        <v>-1.0000000000000002</v>
      </c>
      <c r="AH1454" s="17">
        <v>-1.0000000000000002</v>
      </c>
      <c r="AI1454" s="17">
        <v>-1.2997207558817541E-2</v>
      </c>
      <c r="AJ1454" s="17">
        <v>-4.4487176485426203E-3</v>
      </c>
      <c r="AK1454" s="17">
        <v>8.012738996327462E-2</v>
      </c>
      <c r="AL1454" s="17">
        <v>-2.618882768114645E-2</v>
      </c>
      <c r="AM1454" s="17">
        <v>-0.15959034013473386</v>
      </c>
      <c r="AN1454" s="17">
        <v>0.32720047446054784</v>
      </c>
      <c r="AO1454" s="17">
        <v>-3.5891215535519727</v>
      </c>
      <c r="AP1454" s="17">
        <v>8.0490677231079601</v>
      </c>
      <c r="AQ1454" s="17">
        <v>48.526973996546516</v>
      </c>
      <c r="AR1454" s="17">
        <v>1.1373309174070065</v>
      </c>
      <c r="AS1454" s="17">
        <v>2.3575181747549334</v>
      </c>
      <c r="AT1454" s="17">
        <v>-1.0000000000000002</v>
      </c>
      <c r="AU1454" s="17">
        <v>-1.0000000000000002</v>
      </c>
      <c r="AV1454" s="17">
        <v>1.6717870653431468</v>
      </c>
      <c r="AW1454" s="17">
        <v>116.47166703939138</v>
      </c>
      <c r="AX1454" s="17">
        <v>115.76685112336077</v>
      </c>
      <c r="AY1454" s="17">
        <v>0.427172242907912</v>
      </c>
      <c r="AZ1454" s="17">
        <v>48.06790010898645</v>
      </c>
      <c r="BA1454" s="22">
        <v>1476.8065816880517</v>
      </c>
      <c r="CU1454" t="e">
        <v>#N/A</v>
      </c>
      <c r="CV1454" t="e">
        <v>#N/A</v>
      </c>
    </row>
    <row r="1455" spans="1:100" x14ac:dyDescent="0.25">
      <c r="A1455">
        <v>3753</v>
      </c>
      <c r="B1455" t="s">
        <v>1833</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1389.1707298596527</v>
      </c>
      <c r="CU1455" t="e">
        <v>#N/A</v>
      </c>
      <c r="CV1455" t="e">
        <v>#N/A</v>
      </c>
    </row>
    <row r="1456" spans="1:100" x14ac:dyDescent="0.25">
      <c r="A1456">
        <v>3754</v>
      </c>
      <c r="B1456" t="s">
        <v>1834</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1234</v>
      </c>
      <c r="C1457" s="22">
        <v>3</v>
      </c>
      <c r="D1457" s="17">
        <v>6.3077449162929975</v>
      </c>
      <c r="E1457" s="17">
        <v>-0.26719306402599918</v>
      </c>
      <c r="F1457" s="17">
        <v>-3.6366231483053929E-2</v>
      </c>
      <c r="G1457" s="17">
        <v>-0.11293718364453162</v>
      </c>
      <c r="H1457" s="17">
        <v>0.41203190432673859</v>
      </c>
      <c r="I1457" s="17">
        <v>0</v>
      </c>
      <c r="J1457" s="17">
        <v>24.721914259604304</v>
      </c>
      <c r="K1457" s="17">
        <v>0.41203190432673859</v>
      </c>
      <c r="L1457" s="17">
        <v>-0.99999999999999867</v>
      </c>
      <c r="M1457" s="17">
        <v>-0.99999999999999867</v>
      </c>
      <c r="N1457" s="17">
        <v>8.240638086534771</v>
      </c>
      <c r="O1457" s="17">
        <v>30.916721992252782</v>
      </c>
      <c r="P1457" s="17">
        <v>-1.3241149497082985</v>
      </c>
      <c r="Q1457" s="17">
        <v>-2.125643706975723</v>
      </c>
      <c r="R1457" s="17">
        <v>-0.7996622865643066</v>
      </c>
      <c r="S1457" s="17">
        <v>0.33333333333333282</v>
      </c>
      <c r="T1457" s="17">
        <v>0.44403072885019984</v>
      </c>
      <c r="U1457" s="17">
        <v>0.101445960154659</v>
      </c>
      <c r="V1457" s="17">
        <v>6.2289636835461439E-3</v>
      </c>
      <c r="W1457" s="17">
        <v>18.920283267799984</v>
      </c>
      <c r="X1457" s="17">
        <v>0.92743898241217948</v>
      </c>
      <c r="Y1457" s="17">
        <v>-0.99999999999999867</v>
      </c>
      <c r="Z1457" s="17">
        <v>-0.99999999999999867</v>
      </c>
      <c r="AA1457" s="17">
        <v>78.177362927024589</v>
      </c>
      <c r="AB1457" s="17">
        <v>0.50214983605126373</v>
      </c>
      <c r="AC1457" s="17">
        <v>0.38507315069491455</v>
      </c>
      <c r="AD1457" s="17">
        <v>0.31391185216959899</v>
      </c>
      <c r="AE1457" s="17">
        <v>60.056741945788822</v>
      </c>
      <c r="AF1457" s="17">
        <v>0.66666666666666663</v>
      </c>
      <c r="AG1457" s="17">
        <v>-0.99999999999999867</v>
      </c>
      <c r="AH1457" s="17">
        <v>-0.99999999999999867</v>
      </c>
      <c r="AI1457" s="17">
        <v>0</v>
      </c>
      <c r="AJ1457" s="17">
        <v>6.2289636835461439E-3</v>
      </c>
      <c r="AK1457" s="17">
        <v>-0.13646468912715945</v>
      </c>
      <c r="AL1457" s="17">
        <v>4.260237120024396E-2</v>
      </c>
      <c r="AM1457" s="17">
        <v>-7.4989053020282401E-2</v>
      </c>
      <c r="AN1457" s="17">
        <v>0.21603162848011903</v>
      </c>
      <c r="AO1457" s="17">
        <v>-2.5570497711428568</v>
      </c>
      <c r="AP1457" s="17">
        <v>5.6138025680041963</v>
      </c>
      <c r="AQ1457" s="17">
        <v>43.642197527404264</v>
      </c>
      <c r="AR1457" s="17">
        <v>0.88503898602173747</v>
      </c>
      <c r="AS1457" s="17">
        <v>1.3394708867389178</v>
      </c>
      <c r="AT1457" s="17">
        <v>-0.99999999999999867</v>
      </c>
      <c r="AU1457" s="17">
        <v>-0.99999999999999867</v>
      </c>
      <c r="AV1457" s="17">
        <v>-0.91259947020883825</v>
      </c>
      <c r="AW1457" s="17">
        <v>114.7078874872815</v>
      </c>
      <c r="AX1457" s="17">
        <v>115.33078385563611</v>
      </c>
      <c r="AY1457" s="17">
        <v>0.47847595107267232</v>
      </c>
      <c r="AZ1457" s="17">
        <v>38.635123724352432</v>
      </c>
      <c r="BA1457" s="22">
        <v>1513.7024182125738</v>
      </c>
      <c r="CU1457" t="e">
        <v>#N/A</v>
      </c>
      <c r="CV1457" t="e">
        <v>#N/A</v>
      </c>
    </row>
    <row r="1458" spans="1:100" x14ac:dyDescent="0.25">
      <c r="A1458">
        <v>3756</v>
      </c>
      <c r="B1458" t="s">
        <v>1835</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1383.8124196621768</v>
      </c>
      <c r="CU1458" t="e">
        <v>#N/A</v>
      </c>
      <c r="CV1458" t="e">
        <v>#N/A</v>
      </c>
    </row>
    <row r="1459" spans="1:100" x14ac:dyDescent="0.25">
      <c r="A1459">
        <v>3759</v>
      </c>
      <c r="B1459" t="s">
        <v>1836</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1837</v>
      </c>
      <c r="C1460" s="22">
        <v>3</v>
      </c>
      <c r="D1460" s="17">
        <v>3.1405561820589059</v>
      </c>
      <c r="E1460" s="17">
        <v>-2.3682739148691637E-2</v>
      </c>
      <c r="F1460" s="17">
        <v>-0.3897604780636349</v>
      </c>
      <c r="G1460" s="17">
        <v>-0.3897604780636349</v>
      </c>
      <c r="H1460" s="17">
        <v>0.17321978112833042</v>
      </c>
      <c r="I1460" s="17">
        <v>0</v>
      </c>
      <c r="J1460" s="17">
        <v>10.393186867699834</v>
      </c>
      <c r="K1460" s="17">
        <v>0.17321978112833042</v>
      </c>
      <c r="L1460" s="17">
        <v>-1.0000000000000004</v>
      </c>
      <c r="M1460" s="17">
        <v>-1.0000000000000004</v>
      </c>
      <c r="N1460" s="17">
        <v>3.4643956225666082</v>
      </c>
      <c r="O1460" s="17">
        <v>13.143982571695092</v>
      </c>
      <c r="P1460" s="17">
        <v>-0.18411931232218834</v>
      </c>
      <c r="Q1460" s="17">
        <v>7.11502330747172</v>
      </c>
      <c r="R1460" s="17">
        <v>2.4123946032261108</v>
      </c>
      <c r="S1460" s="17">
        <v>0.33333333333333348</v>
      </c>
      <c r="T1460" s="17">
        <v>0.40324507257219677</v>
      </c>
      <c r="U1460" s="17">
        <v>-8.5601626372671838E-2</v>
      </c>
      <c r="V1460" s="17">
        <v>-4.9050895337546412E-2</v>
      </c>
      <c r="W1460" s="17">
        <v>17.148244122679262</v>
      </c>
      <c r="X1460" s="17">
        <v>-3.1097167097617166E-2</v>
      </c>
      <c r="Y1460" s="17">
        <v>-1.0000000000000004</v>
      </c>
      <c r="Z1460" s="17">
        <v>-1.0000000000000004</v>
      </c>
      <c r="AA1460" s="17">
        <v>33.634692761191666</v>
      </c>
      <c r="AB1460" s="17">
        <v>5.0995782322027852E-4</v>
      </c>
      <c r="AC1460" s="17">
        <v>0.29657718243595699</v>
      </c>
      <c r="AD1460" s="17">
        <v>-1.5606059553451245E-2</v>
      </c>
      <c r="AE1460" s="17">
        <v>14.074054035286293</v>
      </c>
      <c r="AF1460" s="17">
        <v>0.8</v>
      </c>
      <c r="AG1460" s="17">
        <v>-1.0000000000000004</v>
      </c>
      <c r="AH1460" s="17">
        <v>-1.0000000000000004</v>
      </c>
      <c r="AI1460" s="17">
        <v>-4.9957298609081199E-2</v>
      </c>
      <c r="AJ1460" s="17">
        <v>-4.9050895337546412E-2</v>
      </c>
      <c r="AK1460" s="17">
        <v>1.1620951508663555</v>
      </c>
      <c r="AL1460" s="17">
        <v>7.8574430089705355E-2</v>
      </c>
      <c r="AM1460" s="17">
        <v>-0.18473542159236195</v>
      </c>
      <c r="AN1460" s="17">
        <v>0.97787991647212902</v>
      </c>
      <c r="AO1460" s="17">
        <v>1.1920902145227292</v>
      </c>
      <c r="AP1460" s="17">
        <v>24.839870062251748</v>
      </c>
      <c r="AQ1460" s="17">
        <v>27.541430990379105</v>
      </c>
      <c r="AR1460" s="17">
        <v>0.60192588419531179</v>
      </c>
      <c r="AS1460" s="17">
        <v>0.14212261403071319</v>
      </c>
      <c r="AT1460" s="17">
        <v>-1.0000000000000004</v>
      </c>
      <c r="AU1460" s="17">
        <v>-1.0000000000000004</v>
      </c>
      <c r="AV1460" s="17">
        <v>2.0226341251624755</v>
      </c>
      <c r="AW1460" s="17">
        <v>71.61854539513854</v>
      </c>
      <c r="AX1460" s="17">
        <v>65.714309889202255</v>
      </c>
      <c r="AY1460" s="17">
        <v>0.20038382604154278</v>
      </c>
      <c r="AZ1460" s="17">
        <v>12.089934809697079</v>
      </c>
      <c r="BA1460" s="22">
        <v>1434.0069201249717</v>
      </c>
      <c r="CU1460" t="e">
        <v>#N/A</v>
      </c>
      <c r="CV1460" t="e">
        <v>#N/A</v>
      </c>
    </row>
    <row r="1461" spans="1:100" x14ac:dyDescent="0.25">
      <c r="A1461">
        <v>3767</v>
      </c>
      <c r="B1461" t="s">
        <v>1838</v>
      </c>
      <c r="C1461" s="22">
        <v>3</v>
      </c>
      <c r="D1461" s="17">
        <v>4.7601967272678136</v>
      </c>
      <c r="E1461" s="17">
        <v>-4.4889063681652741E-2</v>
      </c>
      <c r="F1461" s="17">
        <v>-1.2361362545952139</v>
      </c>
      <c r="G1461" s="17">
        <v>-1.252610720379316</v>
      </c>
      <c r="H1461" s="17">
        <v>0.31653762075606307</v>
      </c>
      <c r="I1461" s="17">
        <v>0</v>
      </c>
      <c r="J1461" s="17">
        <v>18.992257245363778</v>
      </c>
      <c r="K1461" s="17">
        <v>0.31653762075606307</v>
      </c>
      <c r="L1461" s="17">
        <v>-0.99999999999999889</v>
      </c>
      <c r="M1461" s="17">
        <v>-0.99999999999999889</v>
      </c>
      <c r="N1461" s="17">
        <v>6.3307524151212586</v>
      </c>
      <c r="O1461" s="17">
        <v>22.499843252252287</v>
      </c>
      <c r="P1461" s="17">
        <v>-3.2674615593863268E-2</v>
      </c>
      <c r="Q1461" s="17">
        <v>-2.264053958898701</v>
      </c>
      <c r="R1461" s="17">
        <v>-0.83480209476331213</v>
      </c>
      <c r="S1461" s="17">
        <v>0.33333333333333293</v>
      </c>
      <c r="T1461" s="17">
        <v>0.33333333333333293</v>
      </c>
      <c r="U1461" s="17">
        <v>0.34257751514048729</v>
      </c>
      <c r="V1461" s="17">
        <v>7.5538131153527019E-2</v>
      </c>
      <c r="W1461" s="17">
        <v>30.729787688184683</v>
      </c>
      <c r="X1461" s="17">
        <v>2.1736678933937132</v>
      </c>
      <c r="Y1461" s="17">
        <v>-0.99999999999999889</v>
      </c>
      <c r="Z1461" s="17">
        <v>-0.99999999999999889</v>
      </c>
      <c r="AA1461" s="17">
        <v>57.171017407267158</v>
      </c>
      <c r="AB1461" s="17">
        <v>0.17091584118378891</v>
      </c>
      <c r="AC1461" s="17">
        <v>0.29189483273595052</v>
      </c>
      <c r="AD1461" s="17">
        <v>8.2709962357175704E-2</v>
      </c>
      <c r="AE1461" s="17">
        <v>27.276031813845755</v>
      </c>
      <c r="AF1461" s="17">
        <v>0.41666666666666669</v>
      </c>
      <c r="AG1461" s="17">
        <v>-0.99999999999999889</v>
      </c>
      <c r="AH1461" s="17">
        <v>-0.99999999999999889</v>
      </c>
      <c r="AI1461" s="17">
        <v>-2.4360077915710956E-2</v>
      </c>
      <c r="AJ1461" s="17">
        <v>7.5538131153527019E-2</v>
      </c>
      <c r="AK1461" s="17">
        <v>-3.8133977003621727E-2</v>
      </c>
      <c r="AL1461" s="17">
        <v>-0.1249085369318766</v>
      </c>
      <c r="AM1461" s="17">
        <v>0.56165480806771673</v>
      </c>
      <c r="AN1461" s="17">
        <v>2.1886559778610318E-2</v>
      </c>
      <c r="AO1461" s="17">
        <v>13.850700316674809</v>
      </c>
      <c r="AP1461" s="17">
        <v>-7.7378690194124758E-2</v>
      </c>
      <c r="AQ1461" s="17">
        <v>49.722044933548439</v>
      </c>
      <c r="AR1461" s="17">
        <v>1.0847823129606806</v>
      </c>
      <c r="AS1461" s="17">
        <v>2.490205514149777</v>
      </c>
      <c r="AT1461" s="17">
        <v>-0.99999999999999889</v>
      </c>
      <c r="AU1461" s="17">
        <v>-0.99999999999999889</v>
      </c>
      <c r="AV1461" s="17">
        <v>-2.0874128151426286</v>
      </c>
      <c r="AW1461" s="17">
        <v>79.593481969325254</v>
      </c>
      <c r="AX1461" s="17">
        <v>86.660093526363724</v>
      </c>
      <c r="AY1461" s="17">
        <v>-3.3349110370691444E-2</v>
      </c>
      <c r="AZ1461" s="17">
        <v>-38.988774966283707</v>
      </c>
      <c r="BA1461" s="22">
        <v>1377.0671620494584</v>
      </c>
      <c r="CU1461" t="e">
        <v>#N/A</v>
      </c>
      <c r="CV1461" t="e">
        <v>#N/A</v>
      </c>
    </row>
    <row r="1462" spans="1:100" x14ac:dyDescent="0.25">
      <c r="A1462">
        <v>3770</v>
      </c>
      <c r="B1462" t="s">
        <v>1839</v>
      </c>
      <c r="C1462" s="22">
        <v>3</v>
      </c>
      <c r="D1462" s="17">
        <v>5.0804978054162344</v>
      </c>
      <c r="E1462" s="17">
        <v>-2.250879443648035E-2</v>
      </c>
      <c r="F1462" s="17">
        <v>0.21202333113742078</v>
      </c>
      <c r="G1462" s="17">
        <v>0.20452039965859403</v>
      </c>
      <c r="H1462" s="17">
        <v>0.42631636061369504</v>
      </c>
      <c r="I1462" s="17">
        <v>0</v>
      </c>
      <c r="J1462" s="17">
        <v>25.578981636821698</v>
      </c>
      <c r="K1462" s="17">
        <v>0.42631636061369504</v>
      </c>
      <c r="L1462" s="17">
        <v>-1.0000000000000007</v>
      </c>
      <c r="M1462" s="17">
        <v>-1.0000000000000007</v>
      </c>
      <c r="N1462" s="17">
        <v>8.5263272122739071</v>
      </c>
      <c r="O1462" s="17">
        <v>30.863999841896536</v>
      </c>
      <c r="P1462" s="17">
        <v>-0.66461735940636713</v>
      </c>
      <c r="Q1462" s="17">
        <v>-0.1409845274317173</v>
      </c>
      <c r="R1462" s="17">
        <v>-6.8761588635373239E-2</v>
      </c>
      <c r="S1462" s="17">
        <v>0.33333333333333337</v>
      </c>
      <c r="T1462" s="17">
        <v>0.33333333333333337</v>
      </c>
      <c r="U1462" s="17">
        <v>0.37683194136214737</v>
      </c>
      <c r="V1462" s="17">
        <v>0.43450525711219806</v>
      </c>
      <c r="W1462" s="17">
        <v>42.067500181092697</v>
      </c>
      <c r="X1462" s="17">
        <v>4.3547096141747499</v>
      </c>
      <c r="Y1462" s="17">
        <v>-1.0000000000000007</v>
      </c>
      <c r="Z1462" s="17">
        <v>-1.0000000000000007</v>
      </c>
      <c r="AA1462" s="17">
        <v>75.379685394769126</v>
      </c>
      <c r="AB1462" s="17">
        <v>0.28398923897924006</v>
      </c>
      <c r="AC1462" s="17">
        <v>-7.4004310065999956E-4</v>
      </c>
      <c r="AD1462" s="17">
        <v>0.38436974016765552</v>
      </c>
      <c r="AE1462" s="17">
        <v>33.38094680231179</v>
      </c>
      <c r="AF1462" s="17">
        <v>0.875</v>
      </c>
      <c r="AG1462" s="17">
        <v>-1.0000000000000007</v>
      </c>
      <c r="AH1462" s="17">
        <v>-1.0000000000000007</v>
      </c>
      <c r="AI1462" s="17">
        <v>-2.4576917246538175E-3</v>
      </c>
      <c r="AJ1462" s="17">
        <v>0.43450525711219806</v>
      </c>
      <c r="AK1462" s="17">
        <v>-0.15470368077381616</v>
      </c>
      <c r="AL1462" s="17">
        <v>-0.17836730311416785</v>
      </c>
      <c r="AM1462" s="17">
        <v>-0.16896600516289861</v>
      </c>
      <c r="AN1462" s="17">
        <v>0.49620539592345653</v>
      </c>
      <c r="AO1462" s="17">
        <v>-4.9976685329415478</v>
      </c>
      <c r="AP1462" s="17">
        <v>11.513298382515575</v>
      </c>
      <c r="AQ1462" s="17">
        <v>67.646481817914349</v>
      </c>
      <c r="AR1462" s="17">
        <v>1.4780038651410135</v>
      </c>
      <c r="AS1462" s="17">
        <v>4.7810259747884425</v>
      </c>
      <c r="AT1462" s="17">
        <v>-1.0000000000000007</v>
      </c>
      <c r="AU1462" s="17">
        <v>-1.0000000000000007</v>
      </c>
      <c r="AV1462" s="17">
        <v>0.13575881102322079</v>
      </c>
      <c r="AW1462" s="17">
        <v>117.75698361918118</v>
      </c>
      <c r="AX1462" s="17">
        <v>161.1583554959079</v>
      </c>
      <c r="AY1462" s="17">
        <v>0.38980249670362943</v>
      </c>
      <c r="AZ1462" s="17">
        <v>19.993529523437786</v>
      </c>
      <c r="BA1462" s="22">
        <v>1597.6307033185121</v>
      </c>
      <c r="CU1462" t="e">
        <v>#N/A</v>
      </c>
      <c r="CV1462" t="e">
        <v>#N/A</v>
      </c>
    </row>
    <row r="1463" spans="1:100" x14ac:dyDescent="0.25">
      <c r="A1463">
        <v>3773</v>
      </c>
      <c r="B1463" t="s">
        <v>1840</v>
      </c>
      <c r="C1463" s="22">
        <v>3</v>
      </c>
      <c r="D1463" s="17">
        <v>0.83992744728637303</v>
      </c>
      <c r="E1463" s="17">
        <v>-7.006026212204839E-3</v>
      </c>
      <c r="F1463" s="17">
        <v>-0.31624028874073362</v>
      </c>
      <c r="G1463" s="17">
        <v>-0.31624028874073362</v>
      </c>
      <c r="H1463" s="17">
        <v>1.2561616467103714E-2</v>
      </c>
      <c r="I1463" s="17">
        <v>0</v>
      </c>
      <c r="J1463" s="17">
        <v>0.75369698802621943</v>
      </c>
      <c r="K1463" s="17">
        <v>1.2561616467103714E-2</v>
      </c>
      <c r="L1463" s="17">
        <v>-0.99999999999999944</v>
      </c>
      <c r="M1463" s="17">
        <v>-0.99999999999999944</v>
      </c>
      <c r="N1463" s="17">
        <v>0.25123232934207396</v>
      </c>
      <c r="O1463" s="17">
        <v>1.2773841465718663</v>
      </c>
      <c r="P1463" s="17">
        <v>-2.5817737340217015E-2</v>
      </c>
      <c r="Q1463" s="17">
        <v>-0.60904465395691909</v>
      </c>
      <c r="R1463" s="17">
        <v>-0.17901015892566771</v>
      </c>
      <c r="S1463" s="17">
        <v>0.33333333333333326</v>
      </c>
      <c r="T1463" s="17">
        <v>0.33333333333333326</v>
      </c>
      <c r="U1463" s="17">
        <v>0.1644770128950086</v>
      </c>
      <c r="V1463" s="17">
        <v>1.1442252087136614E-2</v>
      </c>
      <c r="W1463" s="17">
        <v>33.200972607268326</v>
      </c>
      <c r="X1463" s="17">
        <v>1.3806666143024169</v>
      </c>
      <c r="Y1463" s="17">
        <v>-0.99999999999999944</v>
      </c>
      <c r="Z1463" s="17">
        <v>-0.99999999999999944</v>
      </c>
      <c r="AA1463" s="17">
        <v>48.097080373171728</v>
      </c>
      <c r="AB1463" s="17">
        <v>0.17912521331632153</v>
      </c>
      <c r="AC1463" s="17">
        <v>5.1623487261495966E-2</v>
      </c>
      <c r="AD1463" s="17">
        <v>7.075365791876409E-2</v>
      </c>
      <c r="AE1463" s="17">
        <v>15.07511792482908</v>
      </c>
      <c r="AF1463" s="17">
        <v>0.58333333333333337</v>
      </c>
      <c r="AG1463" s="17">
        <v>-0.99999999999999944</v>
      </c>
      <c r="AH1463" s="17">
        <v>-0.99999999999999944</v>
      </c>
      <c r="AI1463" s="17">
        <v>0</v>
      </c>
      <c r="AJ1463" s="17">
        <v>1.1442252087136614E-2</v>
      </c>
      <c r="AK1463" s="17">
        <v>0.24635246181575648</v>
      </c>
      <c r="AL1463" s="17">
        <v>-0.11298302470335775</v>
      </c>
      <c r="AM1463" s="17">
        <v>1.2991996014449579E-2</v>
      </c>
      <c r="AN1463" s="17">
        <v>-0.14078613095519604</v>
      </c>
      <c r="AO1463" s="17">
        <v>1.5565622094400222</v>
      </c>
      <c r="AP1463" s="17">
        <v>-4.0845683973966898</v>
      </c>
      <c r="AQ1463" s="17">
        <v>33.95466959529454</v>
      </c>
      <c r="AR1463" s="17">
        <v>0.84258593164881113</v>
      </c>
      <c r="AS1463" s="17">
        <v>1.3932282307695203</v>
      </c>
      <c r="AT1463" s="17">
        <v>-0.99999999999999944</v>
      </c>
      <c r="AU1463" s="17">
        <v>-0.99999999999999944</v>
      </c>
      <c r="AV1463" s="17">
        <v>-0.49525044766640125</v>
      </c>
      <c r="AW1463" s="17">
        <v>45.289896122346896</v>
      </c>
      <c r="AX1463" s="17">
        <v>46.43412133106056</v>
      </c>
      <c r="AY1463" s="17">
        <v>-7.1284358393549727E-2</v>
      </c>
      <c r="AZ1463" s="17">
        <v>-51.363772411155175</v>
      </c>
      <c r="BA1463" s="22">
        <v>1343.1107956863364</v>
      </c>
      <c r="CU1463" t="e">
        <v>#N/A</v>
      </c>
      <c r="CV1463" t="e">
        <v>#N/A</v>
      </c>
    </row>
    <row r="1464" spans="1:100" x14ac:dyDescent="0.25">
      <c r="A1464">
        <v>3777</v>
      </c>
      <c r="B1464" t="s">
        <v>1841</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1842</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1273.3873421322285</v>
      </c>
      <c r="CU1465" t="e">
        <v>#N/A</v>
      </c>
      <c r="CV1465" t="e">
        <v>#N/A</v>
      </c>
    </row>
    <row r="1466" spans="1:100" x14ac:dyDescent="0.25">
      <c r="A1466">
        <v>3781</v>
      </c>
      <c r="B1466" t="s">
        <v>1843</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1844</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1845</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1846</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1847</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1848</v>
      </c>
      <c r="C1471" s="22">
        <v>3</v>
      </c>
      <c r="D1471" s="17">
        <v>4.5691419083803257</v>
      </c>
      <c r="E1471" s="17">
        <v>0.42527256689495002</v>
      </c>
      <c r="F1471" s="17">
        <v>-0.12721036637862237</v>
      </c>
      <c r="G1471" s="17">
        <v>5.025267553197715E-3</v>
      </c>
      <c r="H1471" s="17">
        <v>0.40199205895986495</v>
      </c>
      <c r="I1471" s="17">
        <v>5.3936683858142234E-3</v>
      </c>
      <c r="J1471" s="17">
        <v>24.443143640740765</v>
      </c>
      <c r="K1471" s="17">
        <v>0.40738572734567918</v>
      </c>
      <c r="L1471" s="17">
        <v>-0.99999999999999978</v>
      </c>
      <c r="M1471" s="17">
        <v>-0.99999999999999978</v>
      </c>
      <c r="N1471" s="17">
        <v>8.1477145469135905</v>
      </c>
      <c r="O1471" s="17">
        <v>29.0173108166743</v>
      </c>
      <c r="P1471" s="17">
        <v>0.35012967113044957</v>
      </c>
      <c r="Q1471" s="17">
        <v>1.7395296708026891</v>
      </c>
      <c r="R1471" s="17">
        <v>0.50701791428102894</v>
      </c>
      <c r="S1471" s="17">
        <v>0.33333333333333304</v>
      </c>
      <c r="T1471" s="17">
        <v>0.33333333333333304</v>
      </c>
      <c r="U1471" s="17">
        <v>0.36025662983326678</v>
      </c>
      <c r="V1471" s="17">
        <v>0.33396662869636923</v>
      </c>
      <c r="W1471" s="17">
        <v>38.140167914024921</v>
      </c>
      <c r="X1471" s="17">
        <v>3.7041072308322693</v>
      </c>
      <c r="Y1471" s="17">
        <v>-0.99999999999999978</v>
      </c>
      <c r="Z1471" s="17">
        <v>-0.99999999999999978</v>
      </c>
      <c r="AA1471" s="17">
        <v>76.869546819364132</v>
      </c>
      <c r="AB1471" s="17">
        <v>0.39263095380052032</v>
      </c>
      <c r="AC1471" s="17">
        <v>0.17074685372347906</v>
      </c>
      <c r="AD1471" s="17">
        <v>0.20106941229716319</v>
      </c>
      <c r="AE1471" s="17">
        <v>38.222360991058139</v>
      </c>
      <c r="AF1471" s="17">
        <v>0.75</v>
      </c>
      <c r="AG1471" s="17">
        <v>-0.99999999999999978</v>
      </c>
      <c r="AH1471" s="17">
        <v>-0.99999999999999978</v>
      </c>
      <c r="AI1471" s="17">
        <v>-1.846402129112483E-2</v>
      </c>
      <c r="AJ1471" s="17">
        <v>0.33396662869636923</v>
      </c>
      <c r="AK1471" s="17">
        <v>8.2773211317705986E-2</v>
      </c>
      <c r="AL1471" s="17">
        <v>-2.7165657290884708E-3</v>
      </c>
      <c r="AM1471" s="17">
        <v>-0.15157863709911598</v>
      </c>
      <c r="AN1471" s="17">
        <v>-1.9718005702979415E-2</v>
      </c>
      <c r="AO1471" s="17">
        <v>-3.3755998708893697</v>
      </c>
      <c r="AP1471" s="17">
        <v>-0.50653297121992802</v>
      </c>
      <c r="AQ1471" s="17">
        <v>62.583311554765714</v>
      </c>
      <c r="AR1471" s="17">
        <v>1.3608899251963018</v>
      </c>
      <c r="AS1471" s="17">
        <v>4.1114929581779505</v>
      </c>
      <c r="AT1471" s="17">
        <v>-0.99999999999999978</v>
      </c>
      <c r="AU1471" s="17">
        <v>-0.99999999999999978</v>
      </c>
      <c r="AV1471" s="17">
        <v>0.51204318183422648</v>
      </c>
      <c r="AW1471" s="17">
        <v>105.38032466481859</v>
      </c>
      <c r="AX1471" s="17">
        <v>138.40770710863293</v>
      </c>
      <c r="AY1471" s="17">
        <v>0.59041044926605546</v>
      </c>
      <c r="AZ1471" s="17">
        <v>58.904928275040398</v>
      </c>
      <c r="BA1471" s="22">
        <v>1622.1191723556369</v>
      </c>
      <c r="CU1471" t="e">
        <v>#N/A</v>
      </c>
      <c r="CV1471" t="e">
        <v>#N/A</v>
      </c>
    </row>
    <row r="1472" spans="1:100" x14ac:dyDescent="0.25">
      <c r="A1472">
        <v>3794</v>
      </c>
      <c r="B1472" t="s">
        <v>1849</v>
      </c>
      <c r="C1472" s="22">
        <v>3</v>
      </c>
      <c r="D1472" s="17">
        <v>4.282564088833583</v>
      </c>
      <c r="E1472" s="17">
        <v>1.4049195304672569E-2</v>
      </c>
      <c r="F1472" s="17">
        <v>-0.22293636992403121</v>
      </c>
      <c r="G1472" s="17">
        <v>-0.22293636992403121</v>
      </c>
      <c r="H1472" s="17">
        <v>0.14237690434814604</v>
      </c>
      <c r="I1472" s="17">
        <v>1.0335674392353982E-2</v>
      </c>
      <c r="J1472" s="17">
        <v>9.1627547244300178</v>
      </c>
      <c r="K1472" s="17">
        <v>0.15271257874050004</v>
      </c>
      <c r="L1472" s="17">
        <v>-0.99999999999999756</v>
      </c>
      <c r="M1472" s="17">
        <v>-0.99999999999999756</v>
      </c>
      <c r="N1472" s="17">
        <v>3.0542515748100012</v>
      </c>
      <c r="O1472" s="17">
        <v>13.222382443339557</v>
      </c>
      <c r="P1472" s="17">
        <v>7.6743392068840427E-2</v>
      </c>
      <c r="Q1472" s="17">
        <v>2.8330531573364737</v>
      </c>
      <c r="R1472" s="17">
        <v>0.93975280945386896</v>
      </c>
      <c r="S1472" s="17">
        <v>0.33333333333333259</v>
      </c>
      <c r="T1472" s="17">
        <v>0.33333333333333259</v>
      </c>
      <c r="U1472" s="17">
        <v>0.31907009082326643</v>
      </c>
      <c r="V1472" s="17">
        <v>-0.10021102925822635</v>
      </c>
      <c r="W1472" s="17">
        <v>29.312525979648235</v>
      </c>
      <c r="X1472" s="17">
        <v>1.1889682756698734</v>
      </c>
      <c r="Y1472" s="17">
        <v>-0.99999999999999756</v>
      </c>
      <c r="Z1472" s="17">
        <v>-0.99999999999999756</v>
      </c>
      <c r="AA1472" s="17">
        <v>68.312889777790005</v>
      </c>
      <c r="AB1472" s="17">
        <v>0.13119319961776094</v>
      </c>
      <c r="AC1472" s="17">
        <v>0.28192826623011968</v>
      </c>
      <c r="AD1472" s="17">
        <v>0.34809075392587829</v>
      </c>
      <c r="AE1472" s="17">
        <v>38.060610988687984</v>
      </c>
      <c r="AF1472" s="17">
        <v>0.7</v>
      </c>
      <c r="AG1472" s="17">
        <v>-0.99999999999999756</v>
      </c>
      <c r="AH1472" s="17">
        <v>-0.99999999999999756</v>
      </c>
      <c r="AI1472" s="17">
        <v>-5.0440138563840706E-2</v>
      </c>
      <c r="AJ1472" s="17">
        <v>-0.10021102925822635</v>
      </c>
      <c r="AK1472" s="17">
        <v>0.55658096921626932</v>
      </c>
      <c r="AL1472" s="17">
        <v>-7.7795069948187426E-2</v>
      </c>
      <c r="AM1472" s="17">
        <v>0.12136321544785116</v>
      </c>
      <c r="AN1472" s="17">
        <v>-8.9809288992233949E-2</v>
      </c>
      <c r="AO1472" s="17">
        <v>5.8169852322776254</v>
      </c>
      <c r="AP1472" s="17">
        <v>-2.6342075745467866</v>
      </c>
      <c r="AQ1472" s="17">
        <v>38.475280704078209</v>
      </c>
      <c r="AR1472" s="17">
        <v>0.88552572823170483</v>
      </c>
      <c r="AS1472" s="17">
        <v>1.3416808544103722</v>
      </c>
      <c r="AT1472" s="17">
        <v>-0.99999999999999756</v>
      </c>
      <c r="AU1472" s="17">
        <v>-0.99999999999999756</v>
      </c>
      <c r="AV1472" s="17">
        <v>0.71681643952983742</v>
      </c>
      <c r="AW1472" s="17">
        <v>78.901064646582725</v>
      </c>
      <c r="AX1472" s="17">
        <v>67.871158949483302</v>
      </c>
      <c r="AY1472" s="17">
        <v>0.13631897470018522</v>
      </c>
      <c r="AZ1472" s="17">
        <v>-37.542930609083058</v>
      </c>
      <c r="BA1472" s="22">
        <v>1395.1762269455617</v>
      </c>
      <c r="CU1472" t="e">
        <v>#N/A</v>
      </c>
      <c r="CV1472" t="e">
        <v>#N/A</v>
      </c>
    </row>
    <row r="1473" spans="1:100" x14ac:dyDescent="0.25">
      <c r="A1473">
        <v>3796</v>
      </c>
      <c r="B1473" t="s">
        <v>1850</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1399.3909903315366</v>
      </c>
      <c r="CU1473" t="e">
        <v>#N/A</v>
      </c>
      <c r="CV1473" t="e">
        <v>#N/A</v>
      </c>
    </row>
    <row r="1474" spans="1:100" x14ac:dyDescent="0.25">
      <c r="A1474">
        <v>3799</v>
      </c>
      <c r="B1474" t="s">
        <v>1851</v>
      </c>
      <c r="C1474" s="22">
        <v>3</v>
      </c>
      <c r="D1474" s="17">
        <v>4.0331761382820757</v>
      </c>
      <c r="E1474" s="17">
        <v>-2.5076342868852124E-2</v>
      </c>
      <c r="F1474" s="17">
        <v>0.58577628937262771</v>
      </c>
      <c r="G1474" s="17">
        <v>0.58577628937262771</v>
      </c>
      <c r="H1474" s="17">
        <v>5.9080766658930875E-2</v>
      </c>
      <c r="I1474" s="17">
        <v>0</v>
      </c>
      <c r="J1474" s="17">
        <v>3.5448459995358554</v>
      </c>
      <c r="K1474" s="17">
        <v>5.9080766658930875E-2</v>
      </c>
      <c r="L1474" s="17">
        <v>-0.99999999999999989</v>
      </c>
      <c r="M1474" s="17">
        <v>-0.99999999999999989</v>
      </c>
      <c r="N1474" s="17">
        <v>1.1816153331786183</v>
      </c>
      <c r="O1474" s="17">
        <v>8.1637984271905673</v>
      </c>
      <c r="P1474" s="17">
        <v>-0.98874931072645256</v>
      </c>
      <c r="Q1474" s="17">
        <v>0.54804446528210138</v>
      </c>
      <c r="R1474" s="17">
        <v>9.5921174971500517E-2</v>
      </c>
      <c r="S1474" s="17">
        <v>0.33333333333333348</v>
      </c>
      <c r="T1474" s="17">
        <v>0.3839064487762146</v>
      </c>
      <c r="U1474" s="17">
        <v>0.1548702592765632</v>
      </c>
      <c r="V1474" s="17">
        <v>-1.5040231852444609E-2</v>
      </c>
      <c r="W1474" s="17">
        <v>31.919561714989424</v>
      </c>
      <c r="X1474" s="17">
        <v>1.2363591287212019</v>
      </c>
      <c r="Y1474" s="17">
        <v>-0.99999999999999989</v>
      </c>
      <c r="Z1474" s="17">
        <v>-0.99999999999999989</v>
      </c>
      <c r="AA1474" s="17">
        <v>75.758002898050819</v>
      </c>
      <c r="AB1474" s="17">
        <v>0.43045925319789313</v>
      </c>
      <c r="AC1474" s="17">
        <v>0.23158045003768091</v>
      </c>
      <c r="AD1474" s="17">
        <v>0.21281069692622412</v>
      </c>
      <c r="AE1474" s="17">
        <v>43.742520008089926</v>
      </c>
      <c r="AF1474" s="17">
        <v>0.75</v>
      </c>
      <c r="AG1474" s="17">
        <v>-0.99999999999999989</v>
      </c>
      <c r="AH1474" s="17">
        <v>-0.99999999999999989</v>
      </c>
      <c r="AI1474" s="17">
        <v>-7.0196350183236722E-3</v>
      </c>
      <c r="AJ1474" s="17">
        <v>-1.5040231852444609E-2</v>
      </c>
      <c r="AK1474" s="17">
        <v>0.24176654072745321</v>
      </c>
      <c r="AL1474" s="17">
        <v>-0.15471750147428215</v>
      </c>
      <c r="AM1474" s="17">
        <v>2.2262339822852695E-2</v>
      </c>
      <c r="AN1474" s="17">
        <v>-0.11443935692255174</v>
      </c>
      <c r="AO1474" s="17">
        <v>1.7653911992085836</v>
      </c>
      <c r="AP1474" s="17">
        <v>-3.6345714304352041</v>
      </c>
      <c r="AQ1474" s="17">
        <v>35.464407714525258</v>
      </c>
      <c r="AR1474" s="17">
        <v>0.85706980953366663</v>
      </c>
      <c r="AS1474" s="17">
        <v>1.2954398953801327</v>
      </c>
      <c r="AT1474" s="17">
        <v>-0.99999999999999989</v>
      </c>
      <c r="AU1474" s="17">
        <v>-0.99999999999999989</v>
      </c>
      <c r="AV1474" s="17">
        <v>0.68169746434412781</v>
      </c>
      <c r="AW1474" s="17">
        <v>80.287229894806202</v>
      </c>
      <c r="AX1474" s="17">
        <v>78.642814009195277</v>
      </c>
      <c r="AY1474" s="17">
        <v>7.1534880518298816E-2</v>
      </c>
      <c r="AZ1474" s="17">
        <v>-32.600608859968858</v>
      </c>
      <c r="BA1474" s="22">
        <v>1426.9497435947378</v>
      </c>
      <c r="CU1474" t="e">
        <v>#N/A</v>
      </c>
      <c r="CV1474" t="e">
        <v>#N/A</v>
      </c>
    </row>
    <row r="1475" spans="1:100" x14ac:dyDescent="0.25">
      <c r="A1475">
        <v>3800</v>
      </c>
      <c r="B1475" t="s">
        <v>1852</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1416.0566346320954</v>
      </c>
      <c r="CU1475" t="e">
        <v>#N/A</v>
      </c>
      <c r="CV1475" t="e">
        <v>#N/A</v>
      </c>
    </row>
    <row r="1476" spans="1:100" x14ac:dyDescent="0.25">
      <c r="A1476">
        <v>3802</v>
      </c>
      <c r="B1476" t="s">
        <v>1853</v>
      </c>
      <c r="C1476" s="22">
        <v>3</v>
      </c>
      <c r="D1476" s="17">
        <v>5.2224708166470872</v>
      </c>
      <c r="E1476" s="17">
        <v>7.8322184775862905E-2</v>
      </c>
      <c r="F1476" s="17">
        <v>-0.95992328171737951</v>
      </c>
      <c r="G1476" s="17">
        <v>-0.93032846951796988</v>
      </c>
      <c r="H1476" s="17">
        <v>0.51192459374254884</v>
      </c>
      <c r="I1476" s="17">
        <v>1.0625594138947942E-2</v>
      </c>
      <c r="J1476" s="17">
        <v>31.353011272889788</v>
      </c>
      <c r="K1476" s="17">
        <v>0.52255018788149676</v>
      </c>
      <c r="L1476" s="17">
        <v>-1.0000000000000016</v>
      </c>
      <c r="M1476" s="17">
        <v>-1.0000000000000016</v>
      </c>
      <c r="N1476" s="17">
        <v>10.451003757629934</v>
      </c>
      <c r="O1476" s="17">
        <v>35.645153620018874</v>
      </c>
      <c r="P1476" s="17">
        <v>7.526560878837478E-2</v>
      </c>
      <c r="Q1476" s="17">
        <v>-1.4967018151341804</v>
      </c>
      <c r="R1476" s="17">
        <v>-0.37565900508242489</v>
      </c>
      <c r="S1476" s="17">
        <v>0.33333333333333409</v>
      </c>
      <c r="T1476" s="17">
        <v>0.35517222516334118</v>
      </c>
      <c r="U1476" s="17">
        <v>0.42044553441225435</v>
      </c>
      <c r="V1476" s="17">
        <v>0.37166245335126946</v>
      </c>
      <c r="W1476" s="17">
        <v>38.322534335148141</v>
      </c>
      <c r="X1476" s="17">
        <v>4.0777122283718121</v>
      </c>
      <c r="Y1476" s="17">
        <v>-1.0000000000000016</v>
      </c>
      <c r="Z1476" s="17">
        <v>-1.0000000000000016</v>
      </c>
      <c r="AA1476" s="17">
        <v>75.338365590247022</v>
      </c>
      <c r="AB1476" s="17">
        <v>0.4251668707791279</v>
      </c>
      <c r="AC1476" s="17">
        <v>0.14859596440439654</v>
      </c>
      <c r="AD1476" s="17">
        <v>0.17406697002010316</v>
      </c>
      <c r="AE1476" s="17">
        <v>37.391490260181342</v>
      </c>
      <c r="AF1476" s="17">
        <v>0.9</v>
      </c>
      <c r="AG1476" s="17">
        <v>-1.0000000000000016</v>
      </c>
      <c r="AH1476" s="17">
        <v>-1.0000000000000016</v>
      </c>
      <c r="AI1476" s="17">
        <v>-2.3052515081392645E-2</v>
      </c>
      <c r="AJ1476" s="17">
        <v>0.37166245335126946</v>
      </c>
      <c r="AK1476" s="17">
        <v>9.5154783243580857E-2</v>
      </c>
      <c r="AL1476" s="17">
        <v>-1.8648997200518068E-2</v>
      </c>
      <c r="AM1476" s="17">
        <v>1.3088011984993779</v>
      </c>
      <c r="AN1476" s="17">
        <v>6.2261110005212478E-2</v>
      </c>
      <c r="AO1476" s="17">
        <v>33.195803878702336</v>
      </c>
      <c r="AP1476" s="17">
        <v>1.4632827641277211</v>
      </c>
      <c r="AQ1476" s="17">
        <v>69.675545608037865</v>
      </c>
      <c r="AR1476" s="17">
        <v>1.4806135462601988</v>
      </c>
      <c r="AS1476" s="17">
        <v>4.6002624162533117</v>
      </c>
      <c r="AT1476" s="17">
        <v>-1.0000000000000016</v>
      </c>
      <c r="AU1476" s="17">
        <v>-1.0000000000000016</v>
      </c>
      <c r="AV1476" s="17">
        <v>-1.3059874746003939</v>
      </c>
      <c r="AW1476" s="17">
        <v>112.44680197439375</v>
      </c>
      <c r="AX1476" s="17">
        <v>149.15199700789282</v>
      </c>
      <c r="AY1476" s="17">
        <v>0.18038619525770361</v>
      </c>
      <c r="AZ1476" s="17">
        <v>10.821790689925665</v>
      </c>
      <c r="BA1476" s="22">
        <v>1526.9976912271479</v>
      </c>
      <c r="CU1476" t="e">
        <v>#N/A</v>
      </c>
      <c r="CV1476" t="e">
        <v>#N/A</v>
      </c>
    </row>
    <row r="1477" spans="1:100" x14ac:dyDescent="0.25">
      <c r="A1477">
        <v>3807</v>
      </c>
      <c r="B1477" t="s">
        <v>1854</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1855</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1367.4251365961957</v>
      </c>
      <c r="CU1478" t="e">
        <v>#N/A</v>
      </c>
      <c r="CV1478" t="e">
        <v>#N/A</v>
      </c>
    </row>
    <row r="1479" spans="1:100" x14ac:dyDescent="0.25">
      <c r="A1479">
        <v>3814</v>
      </c>
      <c r="B1479" t="s">
        <v>1856</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1555.0715455361519</v>
      </c>
      <c r="CU1479" t="e">
        <v>#N/A</v>
      </c>
      <c r="CV1479" t="e">
        <v>#N/A</v>
      </c>
    </row>
    <row r="1480" spans="1:100" x14ac:dyDescent="0.25">
      <c r="A1480">
        <v>3815</v>
      </c>
      <c r="B1480" t="s">
        <v>1857</v>
      </c>
      <c r="C1480" s="22">
        <v>3</v>
      </c>
      <c r="D1480" s="17">
        <v>4.8997301061169516</v>
      </c>
      <c r="E1480" s="17">
        <v>0.10648115481888526</v>
      </c>
      <c r="F1480" s="17">
        <v>-0.24257502020806809</v>
      </c>
      <c r="G1480" s="17">
        <v>-0.19762505948677697</v>
      </c>
      <c r="H1480" s="17">
        <v>0.44290915116566743</v>
      </c>
      <c r="I1480" s="17">
        <v>0</v>
      </c>
      <c r="J1480" s="17">
        <v>26.574549069940051</v>
      </c>
      <c r="K1480" s="17">
        <v>0.44290915116566743</v>
      </c>
      <c r="L1480" s="17">
        <v>-1.0000000000000004</v>
      </c>
      <c r="M1480" s="17">
        <v>-1.0000000000000004</v>
      </c>
      <c r="N1480" s="17">
        <v>8.8581830233133463</v>
      </c>
      <c r="O1480" s="17">
        <v>31.276654116570231</v>
      </c>
      <c r="P1480" s="17">
        <v>0.17421285189058039</v>
      </c>
      <c r="Q1480" s="17">
        <v>-0.10107903995787676</v>
      </c>
      <c r="R1480" s="17">
        <v>-7.8080072683313531E-2</v>
      </c>
      <c r="S1480" s="17">
        <v>0.33333333333333337</v>
      </c>
      <c r="T1480" s="17">
        <v>0.33546572009320996</v>
      </c>
      <c r="U1480" s="17">
        <v>0.24222548097882859</v>
      </c>
      <c r="V1480" s="17">
        <v>-1.8864349679000143E-2</v>
      </c>
      <c r="W1480" s="17">
        <v>17.970041342428168</v>
      </c>
      <c r="X1480" s="17">
        <v>1.0837381148620648</v>
      </c>
      <c r="Y1480" s="17">
        <v>-1.0000000000000004</v>
      </c>
      <c r="Z1480" s="17">
        <v>-1.0000000000000004</v>
      </c>
      <c r="AA1480" s="17">
        <v>17.957962867106897</v>
      </c>
      <c r="AB1480" s="17">
        <v>7.6998602498928495E-2</v>
      </c>
      <c r="AC1480" s="17">
        <v>0.19614688415819012</v>
      </c>
      <c r="AD1480" s="17">
        <v>-0.27182545470987779</v>
      </c>
      <c r="AE1480" s="17">
        <v>6.6001597362044362E-2</v>
      </c>
      <c r="AF1480" s="17">
        <v>0.25</v>
      </c>
      <c r="AG1480" s="17">
        <v>-1.0000000000000004</v>
      </c>
      <c r="AH1480" s="17">
        <v>-1.0000000000000004</v>
      </c>
      <c r="AI1480" s="17">
        <v>0</v>
      </c>
      <c r="AJ1480" s="17">
        <v>-1.8864349679000143E-2</v>
      </c>
      <c r="AK1480" s="17">
        <v>1.7258266845522459E-2</v>
      </c>
      <c r="AL1480" s="17">
        <v>-1.7205774141079849E-2</v>
      </c>
      <c r="AM1480" s="17">
        <v>0.27210562888558737</v>
      </c>
      <c r="AN1480" s="17">
        <v>1.4023349206147701E-3</v>
      </c>
      <c r="AO1480" s="17">
        <v>6.8889320563672998</v>
      </c>
      <c r="AP1480" s="17">
        <v>-5.0970497690029704E-2</v>
      </c>
      <c r="AQ1480" s="17">
        <v>44.544590412368194</v>
      </c>
      <c r="AR1480" s="17">
        <v>0.89216018472637115</v>
      </c>
      <c r="AS1480" s="17">
        <v>1.5266472660277328</v>
      </c>
      <c r="AT1480" s="17">
        <v>-1.0000000000000004</v>
      </c>
      <c r="AU1480" s="17">
        <v>-1.0000000000000004</v>
      </c>
      <c r="AV1480" s="17">
        <v>-0.27570513217009041</v>
      </c>
      <c r="AW1480" s="17">
        <v>49.183646485987097</v>
      </c>
      <c r="AX1480" s="17">
        <v>47.297211518087067</v>
      </c>
      <c r="AY1480" s="17">
        <v>-0.11323201945699986</v>
      </c>
      <c r="AZ1480" s="17">
        <v>-57.653005942810154</v>
      </c>
      <c r="BA1480" s="22">
        <v>1357.7573727812537</v>
      </c>
      <c r="CU1480" t="e">
        <v>#N/A</v>
      </c>
      <c r="CV1480" t="e">
        <v>#N/A</v>
      </c>
    </row>
    <row r="1481" spans="1:100" x14ac:dyDescent="0.25">
      <c r="A1481">
        <v>3821</v>
      </c>
      <c r="B1481" t="s">
        <v>1858</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1357.5967335253144</v>
      </c>
      <c r="CU1481" t="e">
        <v>#N/A</v>
      </c>
      <c r="CV1481" t="e">
        <v>#N/A</v>
      </c>
    </row>
    <row r="1482" spans="1:100" x14ac:dyDescent="0.25">
      <c r="A1482">
        <v>3822</v>
      </c>
      <c r="B1482" t="s">
        <v>1859</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1323.9162038854638</v>
      </c>
      <c r="CU1482" t="e">
        <v>#N/A</v>
      </c>
      <c r="CV1482" t="e">
        <v>#N/A</v>
      </c>
    </row>
    <row r="1483" spans="1:100" x14ac:dyDescent="0.25">
      <c r="A1483">
        <v>3824</v>
      </c>
      <c r="B1483" t="s">
        <v>1860</v>
      </c>
      <c r="C1483" s="22">
        <v>3</v>
      </c>
      <c r="D1483" s="17">
        <v>3.3842476089087801</v>
      </c>
      <c r="E1483" s="17">
        <v>0</v>
      </c>
      <c r="F1483" s="17">
        <v>0.63276968191333149</v>
      </c>
      <c r="G1483" s="17">
        <v>0.63276968191333149</v>
      </c>
      <c r="H1483" s="17">
        <v>0.5653089443522179</v>
      </c>
      <c r="I1483" s="17">
        <v>1.7630430217112539E-2</v>
      </c>
      <c r="J1483" s="17">
        <v>34.976362474159828</v>
      </c>
      <c r="K1483" s="17">
        <v>0.58293937456933076</v>
      </c>
      <c r="L1483" s="17">
        <v>-0.99999999999999944</v>
      </c>
      <c r="M1483" s="17">
        <v>-0.99999999999999944</v>
      </c>
      <c r="N1483" s="17">
        <v>11.658787491386613</v>
      </c>
      <c r="O1483" s="17">
        <v>38.993379764981945</v>
      </c>
      <c r="P1483" s="17">
        <v>-5.1091584262970613E-2</v>
      </c>
      <c r="Q1483" s="17">
        <v>4.6216870869636484</v>
      </c>
      <c r="R1483" s="17">
        <v>1.4307016575946054</v>
      </c>
      <c r="S1483" s="17">
        <v>0.33333333333333309</v>
      </c>
      <c r="T1483" s="17">
        <v>0.33333333333333309</v>
      </c>
      <c r="U1483" s="17">
        <v>0.42657799866808932</v>
      </c>
      <c r="V1483" s="17">
        <v>0.20573614251929701</v>
      </c>
      <c r="W1483" s="17">
        <v>28.641657331388888</v>
      </c>
      <c r="X1483" s="17">
        <v>3.0244561418854765</v>
      </c>
      <c r="Y1483" s="17">
        <v>-0.99999999999999944</v>
      </c>
      <c r="Z1483" s="17">
        <v>-0.99999999999999944</v>
      </c>
      <c r="AA1483" s="17">
        <v>76.42909325680813</v>
      </c>
      <c r="AB1483" s="17">
        <v>0.46122517051276263</v>
      </c>
      <c r="AC1483" s="17">
        <v>0.12082293408634918</v>
      </c>
      <c r="AD1483" s="17">
        <v>0.34508658075738147</v>
      </c>
      <c r="AE1483" s="17">
        <v>46.356734267824628</v>
      </c>
      <c r="AF1483" s="17">
        <v>1</v>
      </c>
      <c r="AG1483" s="17">
        <v>-0.99999999999999944</v>
      </c>
      <c r="AH1483" s="17">
        <v>-0.99999999999999944</v>
      </c>
      <c r="AI1483" s="17">
        <v>5.2404925962654336E-2</v>
      </c>
      <c r="AJ1483" s="17">
        <v>0.20573614251929701</v>
      </c>
      <c r="AK1483" s="17">
        <v>0.12202145624515134</v>
      </c>
      <c r="AL1483" s="17">
        <v>-3.3491356607265765E-2</v>
      </c>
      <c r="AM1483" s="17">
        <v>0.58878232699973021</v>
      </c>
      <c r="AN1483" s="17">
        <v>0.29194796136489337</v>
      </c>
      <c r="AO1483" s="17">
        <v>15.329665456219024</v>
      </c>
      <c r="AP1483" s="17">
        <v>7.1312422510860065</v>
      </c>
      <c r="AQ1483" s="17">
        <v>63.618019805548741</v>
      </c>
      <c r="AR1483" s="17">
        <v>1.2989808078540528</v>
      </c>
      <c r="AS1483" s="17">
        <v>3.6073955164548073</v>
      </c>
      <c r="AT1483" s="17">
        <v>-0.99999999999999944</v>
      </c>
      <c r="AU1483" s="17">
        <v>-0.99999999999999944</v>
      </c>
      <c r="AV1483" s="17">
        <v>2.0634713395079394</v>
      </c>
      <c r="AW1483" s="17">
        <v>122.55371527287619</v>
      </c>
      <c r="AX1483" s="17">
        <v>144.17542804405892</v>
      </c>
      <c r="AY1483" s="17">
        <v>0.26244001033551906</v>
      </c>
      <c r="AZ1483" s="17">
        <v>10.595481709112404</v>
      </c>
      <c r="BA1483" s="22">
        <v>1550.8013970627899</v>
      </c>
      <c r="CU1483" t="e">
        <v>#N/A</v>
      </c>
      <c r="CV1483" t="e">
        <v>#N/A</v>
      </c>
    </row>
    <row r="1484" spans="1:100" x14ac:dyDescent="0.25">
      <c r="A1484">
        <v>3826</v>
      </c>
      <c r="B1484" t="s">
        <v>1861</v>
      </c>
      <c r="C1484" s="22">
        <v>3</v>
      </c>
      <c r="D1484" s="17">
        <v>4.3664750669103398</v>
      </c>
      <c r="E1484" s="17">
        <v>0</v>
      </c>
      <c r="F1484" s="17">
        <v>0.47852472588949285</v>
      </c>
      <c r="G1484" s="17">
        <v>0.47852472588949285</v>
      </c>
      <c r="H1484" s="17">
        <v>0.47430457521285874</v>
      </c>
      <c r="I1484" s="17">
        <v>5.7111844390974045E-3</v>
      </c>
      <c r="J1484" s="17">
        <v>28.800945579117368</v>
      </c>
      <c r="K1484" s="17">
        <v>0.4800157596519562</v>
      </c>
      <c r="L1484" s="17">
        <v>-1.0000000000000004</v>
      </c>
      <c r="M1484" s="17">
        <v>-1.0000000000000004</v>
      </c>
      <c r="N1484" s="17">
        <v>9.6003151930391279</v>
      </c>
      <c r="O1484" s="17">
        <v>33.645945371917186</v>
      </c>
      <c r="P1484" s="17">
        <v>0.21383531489847532</v>
      </c>
      <c r="Q1484" s="17">
        <v>-1.6643111181541554</v>
      </c>
      <c r="R1484" s="17">
        <v>-0.48260975011850149</v>
      </c>
      <c r="S1484" s="17">
        <v>0.33333333333333331</v>
      </c>
      <c r="T1484" s="17">
        <v>0.33333333333333331</v>
      </c>
      <c r="U1484" s="17">
        <v>0.31929456880829421</v>
      </c>
      <c r="V1484" s="17">
        <v>8.8548088860694554E-2</v>
      </c>
      <c r="W1484" s="17">
        <v>23.779742587347979</v>
      </c>
      <c r="X1484" s="17">
        <v>1.9951177154120556</v>
      </c>
      <c r="Y1484" s="17">
        <v>-1.0000000000000004</v>
      </c>
      <c r="Z1484" s="17">
        <v>-1.0000000000000004</v>
      </c>
      <c r="AA1484" s="17">
        <v>59.615422575700663</v>
      </c>
      <c r="AB1484" s="17">
        <v>-4.6994224932138645E-2</v>
      </c>
      <c r="AC1484" s="17">
        <v>0.46074670785223176</v>
      </c>
      <c r="AD1484" s="17">
        <v>0.31261331184933078</v>
      </c>
      <c r="AE1484" s="17">
        <v>36.318289738471194</v>
      </c>
      <c r="AF1484" s="17">
        <v>0.7</v>
      </c>
      <c r="AG1484" s="17">
        <v>-1.0000000000000004</v>
      </c>
      <c r="AH1484" s="17">
        <v>-1.0000000000000004</v>
      </c>
      <c r="AI1484" s="17">
        <v>-1.7794395891780737E-2</v>
      </c>
      <c r="AJ1484" s="17">
        <v>8.8548088860694554E-2</v>
      </c>
      <c r="AK1484" s="17">
        <v>9.2472391799762146E-2</v>
      </c>
      <c r="AL1484" s="17">
        <v>6.2098437575883424E-3</v>
      </c>
      <c r="AM1484" s="17">
        <v>9.93368742242327E-3</v>
      </c>
      <c r="AN1484" s="17">
        <v>-0.33791236172883155</v>
      </c>
      <c r="AO1484" s="17">
        <v>0.71070414455939535</v>
      </c>
      <c r="AP1484" s="17">
        <v>-8.4167598244328463</v>
      </c>
      <c r="AQ1484" s="17">
        <v>52.58068816646535</v>
      </c>
      <c r="AR1484" s="17">
        <v>1.0745093243356552</v>
      </c>
      <c r="AS1484" s="17">
        <v>2.4751334750640117</v>
      </c>
      <c r="AT1484" s="17">
        <v>-1.0000000000000004</v>
      </c>
      <c r="AU1484" s="17">
        <v>-1.0000000000000004</v>
      </c>
      <c r="AV1484" s="17">
        <v>-4.0850242290077499E-3</v>
      </c>
      <c r="AW1484" s="17">
        <v>84.844608123185083</v>
      </c>
      <c r="AX1484" s="17">
        <v>93.343529091418915</v>
      </c>
      <c r="AY1484" s="17">
        <v>-8.4392704733237373E-2</v>
      </c>
      <c r="AZ1484" s="17">
        <v>-35.109288291820107</v>
      </c>
      <c r="BA1484" s="22">
        <v>1495.0054364164878</v>
      </c>
      <c r="CU1484" t="e">
        <v>#N/A</v>
      </c>
      <c r="CV1484" t="e">
        <v>#N/A</v>
      </c>
    </row>
    <row r="1485" spans="1:100" x14ac:dyDescent="0.25">
      <c r="A1485">
        <v>3834</v>
      </c>
      <c r="B1485" t="s">
        <v>1862</v>
      </c>
      <c r="C1485" s="22">
        <v>3</v>
      </c>
      <c r="D1485" s="17">
        <v>4.4832132879748938</v>
      </c>
      <c r="E1485" s="17">
        <v>0</v>
      </c>
      <c r="F1485" s="17">
        <v>0.2744256985228184</v>
      </c>
      <c r="G1485" s="17">
        <v>0.2744256985228184</v>
      </c>
      <c r="H1485" s="17">
        <v>0.27400786187889731</v>
      </c>
      <c r="I1485" s="17">
        <v>-8.3130839546376126E-3</v>
      </c>
      <c r="J1485" s="17">
        <v>15.941686675455582</v>
      </c>
      <c r="K1485" s="17">
        <v>0.26569477792425972</v>
      </c>
      <c r="L1485" s="17">
        <v>-0.99999999999999711</v>
      </c>
      <c r="M1485" s="17">
        <v>-0.99999999999999711</v>
      </c>
      <c r="N1485" s="17">
        <v>5.3138955584851999</v>
      </c>
      <c r="O1485" s="17">
        <v>20.699325661953299</v>
      </c>
      <c r="P1485" s="17">
        <v>-9.8780681254029251E-2</v>
      </c>
      <c r="Q1485" s="17">
        <v>2.75948850780882</v>
      </c>
      <c r="R1485" s="17">
        <v>0.874934150284849</v>
      </c>
      <c r="S1485" s="17">
        <v>0.33333333333333282</v>
      </c>
      <c r="T1485" s="17">
        <v>0.33333333333333282</v>
      </c>
      <c r="U1485" s="17">
        <v>0.18031210492197638</v>
      </c>
      <c r="V1485" s="17">
        <v>-8.5934757546402452E-2</v>
      </c>
      <c r="W1485" s="17">
        <v>19.813969444719188</v>
      </c>
      <c r="X1485" s="17">
        <v>0.60661176315189591</v>
      </c>
      <c r="Y1485" s="17">
        <v>-0.99999999999999711</v>
      </c>
      <c r="Z1485" s="17">
        <v>-0.99999999999999711</v>
      </c>
      <c r="AA1485" s="17">
        <v>64.705968512434211</v>
      </c>
      <c r="AB1485" s="17">
        <v>0.39446437590817235</v>
      </c>
      <c r="AC1485" s="17">
        <v>0.17436983446217366</v>
      </c>
      <c r="AD1485" s="17">
        <v>0.31150708797825855</v>
      </c>
      <c r="AE1485" s="17">
        <v>44.017064917430197</v>
      </c>
      <c r="AF1485" s="17">
        <v>0.7</v>
      </c>
      <c r="AG1485" s="17">
        <v>-0.99999999999999711</v>
      </c>
      <c r="AH1485" s="17">
        <v>-0.99999999999999711</v>
      </c>
      <c r="AI1485" s="17">
        <v>-9.0656566704005181E-3</v>
      </c>
      <c r="AJ1485" s="17">
        <v>-8.5934757546402452E-2</v>
      </c>
      <c r="AK1485" s="17">
        <v>2.3736337304398916E-2</v>
      </c>
      <c r="AL1485" s="17">
        <v>3.9396546214866181E-3</v>
      </c>
      <c r="AM1485" s="17">
        <v>4.3741381559129121E-2</v>
      </c>
      <c r="AN1485" s="17">
        <v>-2.6819405024877646E-2</v>
      </c>
      <c r="AO1485" s="17">
        <v>1.2122162255002225</v>
      </c>
      <c r="AP1485" s="17">
        <v>-0.65078685251450874</v>
      </c>
      <c r="AQ1485" s="17">
        <v>35.755656120174763</v>
      </c>
      <c r="AR1485" s="17">
        <v>0.76104401404223876</v>
      </c>
      <c r="AS1485" s="17">
        <v>0.87230654107615591</v>
      </c>
      <c r="AT1485" s="17">
        <v>-0.99999999999999711</v>
      </c>
      <c r="AU1485" s="17">
        <v>-0.99999999999999711</v>
      </c>
      <c r="AV1485" s="17">
        <v>1.1493598488076671</v>
      </c>
      <c r="AW1485" s="17">
        <v>84.754507321872993</v>
      </c>
      <c r="AX1485" s="17">
        <v>75.979718433824772</v>
      </c>
      <c r="AY1485" s="17">
        <v>-3.8427262951528054E-2</v>
      </c>
      <c r="AZ1485" s="17">
        <v>-22.124527107725491</v>
      </c>
      <c r="BA1485" s="22">
        <v>1373.8503846160052</v>
      </c>
      <c r="CU1485" t="e">
        <v>#N/A</v>
      </c>
      <c r="CV1485" t="e">
        <v>#N/A</v>
      </c>
    </row>
    <row r="1486" spans="1:100" x14ac:dyDescent="0.25">
      <c r="A1486">
        <v>3835</v>
      </c>
      <c r="B1486" t="s">
        <v>1863</v>
      </c>
      <c r="C1486" s="22">
        <v>3</v>
      </c>
      <c r="D1486" s="17">
        <v>4.9370120331183571</v>
      </c>
      <c r="E1486" s="17">
        <v>0.91376615523146243</v>
      </c>
      <c r="F1486" s="17">
        <v>3.0058108583491991</v>
      </c>
      <c r="G1486" s="17">
        <v>3.2484639158851385</v>
      </c>
      <c r="H1486" s="17">
        <v>0.29190618440526889</v>
      </c>
      <c r="I1486" s="17">
        <v>-2.3695029717849606E-2</v>
      </c>
      <c r="J1486" s="17">
        <v>16.092669281245154</v>
      </c>
      <c r="K1486" s="17">
        <v>0.2682111546874193</v>
      </c>
      <c r="L1486" s="17">
        <v>-1.0000000000000009</v>
      </c>
      <c r="M1486" s="17">
        <v>-1.0000000000000009</v>
      </c>
      <c r="N1486" s="17">
        <v>5.3642230937483841</v>
      </c>
      <c r="O1486" s="17">
        <v>24.278145230248647</v>
      </c>
      <c r="P1486" s="17">
        <v>-0.10034541730321948</v>
      </c>
      <c r="Q1486" s="17">
        <v>1.6545901232031257E-2</v>
      </c>
      <c r="R1486" s="17">
        <v>2.7965158678586732E-3</v>
      </c>
      <c r="S1486" s="17">
        <v>0.33333333333333354</v>
      </c>
      <c r="T1486" s="17">
        <v>0.32703719188678848</v>
      </c>
      <c r="U1486" s="17">
        <v>0.44104978352711444</v>
      </c>
      <c r="V1486" s="17">
        <v>0.10703786127481227</v>
      </c>
      <c r="W1486" s="17">
        <v>37.609880613385151</v>
      </c>
      <c r="X1486" s="17">
        <v>2.7922895308434863</v>
      </c>
      <c r="Y1486" s="17">
        <v>-1.0000000000000009</v>
      </c>
      <c r="Z1486" s="17">
        <v>-1.0000000000000009</v>
      </c>
      <c r="AA1486" s="17">
        <v>69.806923065891098</v>
      </c>
      <c r="AB1486" s="17">
        <v>0.38931337792789944</v>
      </c>
      <c r="AC1486" s="17">
        <v>0.13344736180591046</v>
      </c>
      <c r="AD1486" s="17">
        <v>0.12112417899895228</v>
      </c>
      <c r="AE1486" s="17">
        <v>32.194245936638097</v>
      </c>
      <c r="AF1486" s="17">
        <v>0.6428571428571429</v>
      </c>
      <c r="AG1486" s="17">
        <v>-1.0000000000000009</v>
      </c>
      <c r="AH1486" s="17">
        <v>-1.0000000000000009</v>
      </c>
      <c r="AI1486" s="17">
        <v>5.0341709958006201E-2</v>
      </c>
      <c r="AJ1486" s="17">
        <v>0.10703786127481227</v>
      </c>
      <c r="AK1486" s="17">
        <v>8.457025775945845E-2</v>
      </c>
      <c r="AL1486" s="17">
        <v>0.13660382426240647</v>
      </c>
      <c r="AM1486" s="17">
        <v>-0.1031816602841472</v>
      </c>
      <c r="AN1486" s="17">
        <v>2.3798662124818994E-2</v>
      </c>
      <c r="AO1486" s="17">
        <v>-2.1566902183063887</v>
      </c>
      <c r="AP1486" s="17">
        <v>1.2779856744325071</v>
      </c>
      <c r="AQ1486" s="17">
        <v>53.702549894630316</v>
      </c>
      <c r="AR1486" s="17">
        <v>1.2084581700220478</v>
      </c>
      <c r="AS1486" s="17">
        <v>3.0605006855309074</v>
      </c>
      <c r="AT1486" s="17">
        <v>-1.0000000000000009</v>
      </c>
      <c r="AU1486" s="17">
        <v>-1.0000000000000009</v>
      </c>
      <c r="AV1486" s="17">
        <v>3.2512604317529967</v>
      </c>
      <c r="AW1486" s="17">
        <v>95.363053970572281</v>
      </c>
      <c r="AX1486" s="17">
        <v>107.07367429721366</v>
      </c>
      <c r="AY1486" s="17">
        <v>0.25667956124499886</v>
      </c>
      <c r="AZ1486" s="17">
        <v>28.433402616351955</v>
      </c>
      <c r="BA1486" s="22">
        <v>1560.1288670825968</v>
      </c>
      <c r="CU1486" t="e">
        <v>#N/A</v>
      </c>
      <c r="CV1486" t="e">
        <v>#N/A</v>
      </c>
    </row>
    <row r="1487" spans="1:100" x14ac:dyDescent="0.25">
      <c r="A1487">
        <v>3838</v>
      </c>
      <c r="B1487" t="s">
        <v>1864</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1865</v>
      </c>
      <c r="C1488" s="22">
        <v>3</v>
      </c>
      <c r="D1488" s="17">
        <v>4.7061945544537238</v>
      </c>
      <c r="E1488" s="17">
        <v>2.1974532117334349E-3</v>
      </c>
      <c r="F1488" s="17">
        <v>0.23492361085744884</v>
      </c>
      <c r="G1488" s="17">
        <v>0.23492361085744884</v>
      </c>
      <c r="H1488" s="17">
        <v>2.712312062199071E-2</v>
      </c>
      <c r="I1488" s="17">
        <v>0</v>
      </c>
      <c r="J1488" s="17">
        <v>1.6273872373194356</v>
      </c>
      <c r="K1488" s="17">
        <v>2.712312062199071E-2</v>
      </c>
      <c r="L1488" s="17">
        <v>-1.0000000000000004</v>
      </c>
      <c r="M1488" s="17">
        <v>-1.0000000000000004</v>
      </c>
      <c r="N1488" s="17">
        <v>0.54246241243981441</v>
      </c>
      <c r="O1488" s="17">
        <v>6.5685054026306169</v>
      </c>
      <c r="P1488" s="17">
        <v>-0.69650540626904844</v>
      </c>
      <c r="Q1488" s="17">
        <v>-1.9860008182490259</v>
      </c>
      <c r="R1488" s="17">
        <v>-0.7486652633176949</v>
      </c>
      <c r="S1488" s="17">
        <v>0.3333333333333332</v>
      </c>
      <c r="T1488" s="17">
        <v>0.47702584176222596</v>
      </c>
      <c r="U1488" s="17">
        <v>7.5445237009875835E-2</v>
      </c>
      <c r="V1488" s="17">
        <v>-3.3611305930891698E-2</v>
      </c>
      <c r="W1488" s="17">
        <v>33.002799422102136</v>
      </c>
      <c r="X1488" s="17">
        <v>0.92926104528309006</v>
      </c>
      <c r="Y1488" s="17">
        <v>-1.0000000000000004</v>
      </c>
      <c r="Z1488" s="17">
        <v>-1.0000000000000004</v>
      </c>
      <c r="AA1488" s="17">
        <v>107.99410169299256</v>
      </c>
      <c r="AB1488" s="17">
        <v>0.30924209134118708</v>
      </c>
      <c r="AC1488" s="17">
        <v>0.51849922649519919</v>
      </c>
      <c r="AD1488" s="17">
        <v>0.68705803284777622</v>
      </c>
      <c r="AE1488" s="17">
        <v>75.739967534208176</v>
      </c>
      <c r="AF1488" s="17">
        <v>0.875</v>
      </c>
      <c r="AG1488" s="17">
        <v>-1.0000000000000004</v>
      </c>
      <c r="AH1488" s="17">
        <v>-1.0000000000000004</v>
      </c>
      <c r="AI1488" s="17">
        <v>7.1517436822861203E-3</v>
      </c>
      <c r="AJ1488" s="17">
        <v>-3.3611305930891698E-2</v>
      </c>
      <c r="AK1488" s="17">
        <v>0.10838301348670881</v>
      </c>
      <c r="AL1488" s="17">
        <v>0.35146138661857462</v>
      </c>
      <c r="AM1488" s="17">
        <v>-0.14612912486067056</v>
      </c>
      <c r="AN1488" s="17">
        <v>-2.3223099301953369E-2</v>
      </c>
      <c r="AO1488" s="17">
        <v>-3.1113130540832206</v>
      </c>
      <c r="AP1488" s="17">
        <v>1.1767294505440395</v>
      </c>
      <c r="AQ1488" s="17">
        <v>34.630186659421554</v>
      </c>
      <c r="AR1488" s="17">
        <v>0.85219310617454369</v>
      </c>
      <c r="AS1488" s="17">
        <v>0.95638416590508069</v>
      </c>
      <c r="AT1488" s="17">
        <v>-1.0000000000000004</v>
      </c>
      <c r="AU1488" s="17">
        <v>-1.0000000000000004</v>
      </c>
      <c r="AV1488" s="17">
        <v>-0.5137416524602465</v>
      </c>
      <c r="AW1488" s="17">
        <v>115.73933654616717</v>
      </c>
      <c r="AX1488" s="17">
        <v>112.52124082672373</v>
      </c>
      <c r="AY1488" s="17">
        <v>8.646476498011349E-2</v>
      </c>
      <c r="AZ1488" s="17">
        <v>-1.7643116865205939</v>
      </c>
      <c r="BA1488" s="22">
        <v>1430.6615297872875</v>
      </c>
      <c r="CU1488" t="e">
        <v>#N/A</v>
      </c>
      <c r="CV1488" t="e">
        <v>#N/A</v>
      </c>
    </row>
    <row r="1489" spans="1:100" x14ac:dyDescent="0.25">
      <c r="A1489">
        <v>3840</v>
      </c>
      <c r="B1489" t="s">
        <v>1866</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1867</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1442.8030443708442</v>
      </c>
      <c r="CU1490" t="e">
        <v>#N/A</v>
      </c>
      <c r="CV1490" t="e">
        <v>#N/A</v>
      </c>
    </row>
    <row r="1491" spans="1:100" x14ac:dyDescent="0.25">
      <c r="A1491">
        <v>3844</v>
      </c>
      <c r="B1491" t="s">
        <v>1868</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1395.0558177035853</v>
      </c>
      <c r="CU1491" t="e">
        <v>#N/A</v>
      </c>
      <c r="CV1491" t="e">
        <v>#N/A</v>
      </c>
    </row>
    <row r="1492" spans="1:100" x14ac:dyDescent="0.25">
      <c r="A1492">
        <v>3845</v>
      </c>
      <c r="B1492" t="s">
        <v>1869</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1394.3687859946576</v>
      </c>
      <c r="CU1492" t="e">
        <v>#N/A</v>
      </c>
      <c r="CV1492" t="e">
        <v>#N/A</v>
      </c>
    </row>
    <row r="1493" spans="1:100" x14ac:dyDescent="0.25">
      <c r="A1493">
        <v>3847</v>
      </c>
      <c r="B1493" t="s">
        <v>1870</v>
      </c>
      <c r="C1493" s="22">
        <v>3</v>
      </c>
      <c r="D1493" s="17">
        <v>1.6840977524340104</v>
      </c>
      <c r="E1493" s="17">
        <v>2.214366344673762E-2</v>
      </c>
      <c r="F1493" s="17">
        <v>-0.95927843717223138</v>
      </c>
      <c r="G1493" s="17">
        <v>-0.95927843717223138</v>
      </c>
      <c r="H1493" s="17">
        <v>5.6739513658680164E-3</v>
      </c>
      <c r="I1493" s="17">
        <v>-6.608810468568622E-3</v>
      </c>
      <c r="J1493" s="17">
        <v>-5.6091546162042594E-2</v>
      </c>
      <c r="K1493" s="17">
        <v>-9.3485910270068792E-4</v>
      </c>
      <c r="L1493" s="17">
        <v>-0.99999999999999867</v>
      </c>
      <c r="M1493" s="17">
        <v>-0.99999999999999867</v>
      </c>
      <c r="N1493" s="17">
        <v>-1.8697182054016381E-2</v>
      </c>
      <c r="O1493" s="17">
        <v>0.66872776909973042</v>
      </c>
      <c r="P1493" s="17">
        <v>-5.751027548075862E-2</v>
      </c>
      <c r="Q1493" s="17">
        <v>-10.799309589613571</v>
      </c>
      <c r="R1493" s="17">
        <v>-3.524413067710471</v>
      </c>
      <c r="S1493" s="17">
        <v>0.33541838192355844</v>
      </c>
      <c r="T1493" s="17">
        <v>0.33541838192355844</v>
      </c>
      <c r="U1493" s="17">
        <v>0.37037827389732347</v>
      </c>
      <c r="V1493" s="17">
        <v>0.31075282132180249</v>
      </c>
      <c r="W1493" s="17">
        <v>54.116108726757695</v>
      </c>
      <c r="X1493" s="17">
        <v>4.0198866950601495</v>
      </c>
      <c r="Y1493" s="17">
        <v>-0.99999999999999867</v>
      </c>
      <c r="Z1493" s="17">
        <v>-0.99999999999999867</v>
      </c>
      <c r="AA1493" s="17">
        <v>108.5815132317814</v>
      </c>
      <c r="AB1493" s="17">
        <v>0.47568201186316972</v>
      </c>
      <c r="AC1493" s="17">
        <v>0.57766440074298198</v>
      </c>
      <c r="AD1493" s="17">
        <v>0.10644993884853307</v>
      </c>
      <c r="AE1493" s="17">
        <v>57.989817572734232</v>
      </c>
      <c r="AF1493" s="17">
        <v>0.92307692307692313</v>
      </c>
      <c r="AG1493" s="17">
        <v>-0.99999999999999867</v>
      </c>
      <c r="AH1493" s="17">
        <v>-0.99999999999999867</v>
      </c>
      <c r="AI1493" s="17">
        <v>-7.0035001954167286E-2</v>
      </c>
      <c r="AJ1493" s="17">
        <v>0.31075282132180249</v>
      </c>
      <c r="AK1493" s="17">
        <v>0.2392399260413878</v>
      </c>
      <c r="AL1493" s="17">
        <v>5.9183429334312476E-2</v>
      </c>
      <c r="AM1493" s="17">
        <v>0.25245850093329725</v>
      </c>
      <c r="AN1493" s="17">
        <v>0.10131511557362882</v>
      </c>
      <c r="AO1493" s="17">
        <v>7.5076621535393695</v>
      </c>
      <c r="AP1493" s="17">
        <v>2.8287950360122842</v>
      </c>
      <c r="AQ1493" s="17">
        <v>54.060017180595686</v>
      </c>
      <c r="AR1493" s="17">
        <v>1.3519678590662416</v>
      </c>
      <c r="AS1493" s="17">
        <v>4.0189518359574485</v>
      </c>
      <c r="AT1493" s="17">
        <v>-0.99999999999999867</v>
      </c>
      <c r="AU1493" s="17">
        <v>-0.99999999999999867</v>
      </c>
      <c r="AV1493" s="17">
        <v>-4.4836915048827031</v>
      </c>
      <c r="AW1493" s="17">
        <v>112.07903603689354</v>
      </c>
      <c r="AX1493" s="17">
        <v>141.75361812999049</v>
      </c>
      <c r="AY1493" s="17">
        <v>6.7368554593986607E-2</v>
      </c>
      <c r="AZ1493" s="17">
        <v>-3.7396235435232703</v>
      </c>
      <c r="BA1493" s="22">
        <v>1539.02566252564</v>
      </c>
      <c r="CU1493" t="e">
        <v>#N/A</v>
      </c>
      <c r="CV1493" t="e">
        <v>#N/A</v>
      </c>
    </row>
    <row r="1494" spans="1:100" x14ac:dyDescent="0.25">
      <c r="A1494">
        <v>3848</v>
      </c>
      <c r="B1494" t="s">
        <v>1871</v>
      </c>
      <c r="C1494" s="22">
        <v>3</v>
      </c>
      <c r="D1494" s="17">
        <v>3.8610312996527907</v>
      </c>
      <c r="E1494" s="17">
        <v>0</v>
      </c>
      <c r="F1494" s="17">
        <v>0.2733103887814548</v>
      </c>
      <c r="G1494" s="17">
        <v>0.2733103887814548</v>
      </c>
      <c r="H1494" s="17">
        <v>-4.6355584555533298E-2</v>
      </c>
      <c r="I1494" s="17">
        <v>0</v>
      </c>
      <c r="J1494" s="17">
        <v>-2.7813350733319977</v>
      </c>
      <c r="K1494" s="17">
        <v>-4.6355584555533298E-2</v>
      </c>
      <c r="L1494" s="17">
        <v>-0.99999999999999911</v>
      </c>
      <c r="M1494" s="17">
        <v>-0.99999999999999911</v>
      </c>
      <c r="N1494" s="17">
        <v>-0.92711169111066638</v>
      </c>
      <c r="O1494" s="17">
        <v>1.3530066151022528</v>
      </c>
      <c r="P1494" s="17">
        <v>0.10000494261921554</v>
      </c>
      <c r="Q1494" s="17">
        <v>-1.7478852554952684</v>
      </c>
      <c r="R1494" s="17">
        <v>-0.61688168913056685</v>
      </c>
      <c r="S1494" s="17">
        <v>0.32829392527712448</v>
      </c>
      <c r="T1494" s="17">
        <v>0.28568363933576651</v>
      </c>
      <c r="U1494" s="17">
        <v>0.42747925919790508</v>
      </c>
      <c r="V1494" s="17">
        <v>-3.42133521042991E-2</v>
      </c>
      <c r="W1494" s="17">
        <v>42.143962250481195</v>
      </c>
      <c r="X1494" s="17">
        <v>2.1173203793366833</v>
      </c>
      <c r="Y1494" s="17">
        <v>-0.99999999999999911</v>
      </c>
      <c r="Z1494" s="17">
        <v>-0.99999999999999911</v>
      </c>
      <c r="AA1494" s="17">
        <v>63.904810503827314</v>
      </c>
      <c r="AB1494" s="17">
        <v>-0.28155427389490345</v>
      </c>
      <c r="AC1494" s="17">
        <v>0.36499488881677267</v>
      </c>
      <c r="AD1494" s="17">
        <v>0.3641139839276637</v>
      </c>
      <c r="AE1494" s="17">
        <v>22.377729942476652</v>
      </c>
      <c r="AF1494" s="17">
        <v>0.75</v>
      </c>
      <c r="AG1494" s="17">
        <v>-0.99999999999999911</v>
      </c>
      <c r="AH1494" s="17">
        <v>-0.99999999999999911</v>
      </c>
      <c r="AI1494" s="17">
        <v>0</v>
      </c>
      <c r="AJ1494" s="17">
        <v>-3.42133521042991E-2</v>
      </c>
      <c r="AK1494" s="17">
        <v>-1.2212559229346947E-2</v>
      </c>
      <c r="AL1494" s="17">
        <v>4.8884538112719797E-2</v>
      </c>
      <c r="AM1494" s="17">
        <v>-0.38748357669486888</v>
      </c>
      <c r="AN1494" s="17">
        <v>-0.13486136888869826</v>
      </c>
      <c r="AO1494" s="17">
        <v>-9.7481522135184555</v>
      </c>
      <c r="AP1494" s="17">
        <v>-3.1271115316538629</v>
      </c>
      <c r="AQ1494" s="17">
        <v>39.362627177149207</v>
      </c>
      <c r="AR1494" s="17">
        <v>1.0072434717064973</v>
      </c>
      <c r="AS1494" s="17">
        <v>2.0709647947811511</v>
      </c>
      <c r="AT1494" s="17">
        <v>-0.99999999999999911</v>
      </c>
      <c r="AU1494" s="17">
        <v>-0.99999999999999911</v>
      </c>
      <c r="AV1494" s="17">
        <v>-0.34357130034911204</v>
      </c>
      <c r="AW1494" s="17">
        <v>62.130705587275649</v>
      </c>
      <c r="AX1494" s="17">
        <v>58.709370376845719</v>
      </c>
      <c r="AY1494" s="17">
        <v>0.30412205182495122</v>
      </c>
      <c r="AZ1494" s="17">
        <v>13.211761007049681</v>
      </c>
      <c r="BA1494" s="22">
        <v>1479.7532759447211</v>
      </c>
      <c r="CU1494" t="e">
        <v>#N/A</v>
      </c>
      <c r="CV1494" t="e">
        <v>#N/A</v>
      </c>
    </row>
    <row r="1495" spans="1:100" x14ac:dyDescent="0.25">
      <c r="A1495">
        <v>3851</v>
      </c>
      <c r="B1495" t="s">
        <v>1872</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1873</v>
      </c>
      <c r="C1496" s="22">
        <v>3</v>
      </c>
      <c r="D1496" s="17">
        <v>3.5718103337572606</v>
      </c>
      <c r="E1496" s="17">
        <v>0</v>
      </c>
      <c r="F1496" s="17">
        <v>-0.14605360323117592</v>
      </c>
      <c r="G1496" s="17">
        <v>-0.14605360323117592</v>
      </c>
      <c r="H1496" s="17">
        <v>-0.1000287730792624</v>
      </c>
      <c r="I1496" s="17">
        <v>0</v>
      </c>
      <c r="J1496" s="17">
        <v>-6.001726384755746</v>
      </c>
      <c r="K1496" s="17">
        <v>-0.1000287730792624</v>
      </c>
      <c r="L1496" s="17">
        <v>-1.0000000000000004</v>
      </c>
      <c r="M1496" s="17">
        <v>-1.0000000000000004</v>
      </c>
      <c r="N1496" s="17">
        <v>-2.0005754615852465</v>
      </c>
      <c r="O1496" s="17">
        <v>-2.5759696542296582</v>
      </c>
      <c r="P1496" s="17">
        <v>1.9816620627265917</v>
      </c>
      <c r="Q1496" s="17">
        <v>-0.41443367854584245</v>
      </c>
      <c r="R1496" s="17">
        <v>4.58639020350258E-2</v>
      </c>
      <c r="S1496" s="17">
        <v>0.33333333333333381</v>
      </c>
      <c r="T1496" s="17">
        <v>0.2833696857825897</v>
      </c>
      <c r="U1496" s="17">
        <v>-3.9391592392073904E-2</v>
      </c>
      <c r="V1496" s="17">
        <v>-7.7514542816089051E-3</v>
      </c>
      <c r="W1496" s="17">
        <v>26.783549820860109</v>
      </c>
      <c r="X1496" s="17">
        <v>0.47625957279260606</v>
      </c>
      <c r="Y1496" s="17">
        <v>-1.0000000000000004</v>
      </c>
      <c r="Z1496" s="17">
        <v>-1.0000000000000004</v>
      </c>
      <c r="AA1496" s="17">
        <v>16.809739999382359</v>
      </c>
      <c r="AB1496" s="17">
        <v>-0.15400203863362305</v>
      </c>
      <c r="AC1496" s="17">
        <v>-3.5878800374553418E-2</v>
      </c>
      <c r="AD1496" s="17">
        <v>-1.0512635462079409E-2</v>
      </c>
      <c r="AE1496" s="17">
        <v>-10.019673723512792</v>
      </c>
      <c r="AF1496" s="17">
        <v>9.0909090909090912E-2</v>
      </c>
      <c r="AG1496" s="17">
        <v>-1.0000000000000004</v>
      </c>
      <c r="AH1496" s="17">
        <v>-1.0000000000000004</v>
      </c>
      <c r="AI1496" s="17">
        <v>-1.0918040841283139E-2</v>
      </c>
      <c r="AJ1496" s="17">
        <v>-7.7514542816089051E-3</v>
      </c>
      <c r="AK1496" s="17">
        <v>0.11500087264371309</v>
      </c>
      <c r="AL1496" s="17">
        <v>0.21434011941964159</v>
      </c>
      <c r="AM1496" s="17">
        <v>4.2320326251201745E-3</v>
      </c>
      <c r="AN1496" s="17">
        <v>-2.8426538147451635E-2</v>
      </c>
      <c r="AO1496" s="17">
        <v>0.68080517884656988</v>
      </c>
      <c r="AP1496" s="17">
        <v>0.3610371434119175</v>
      </c>
      <c r="AQ1496" s="17">
        <v>20.781823436104371</v>
      </c>
      <c r="AR1496" s="17">
        <v>0.56955997244224044</v>
      </c>
      <c r="AS1496" s="17">
        <v>0.37623079971334394</v>
      </c>
      <c r="AT1496" s="17">
        <v>-1.0000000000000004</v>
      </c>
      <c r="AU1496" s="17">
        <v>-1.0000000000000004</v>
      </c>
      <c r="AV1496" s="17">
        <v>-0.10018970119614989</v>
      </c>
      <c r="AW1496" s="17">
        <v>14.594807488564618</v>
      </c>
      <c r="AX1496" s="17">
        <v>13.601301243578055</v>
      </c>
      <c r="AY1496" s="17">
        <v>-0.14547138430239251</v>
      </c>
      <c r="AZ1496" s="17">
        <v>-56.987180152868397</v>
      </c>
      <c r="BA1496" s="22">
        <v>1356.2701046084574</v>
      </c>
      <c r="CU1496" t="e">
        <v>#N/A</v>
      </c>
      <c r="CV1496" t="e">
        <v>#N/A</v>
      </c>
    </row>
    <row r="1497" spans="1:100" x14ac:dyDescent="0.25">
      <c r="A1497">
        <v>3859</v>
      </c>
      <c r="B1497" t="s">
        <v>1874</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1875</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1412.2547980687962</v>
      </c>
      <c r="CU1498" t="e">
        <v>#N/A</v>
      </c>
      <c r="CV1498" t="e">
        <v>#N/A</v>
      </c>
    </row>
    <row r="1499" spans="1:100" x14ac:dyDescent="0.25">
      <c r="A1499">
        <v>3863</v>
      </c>
      <c r="B1499" t="s">
        <v>1876</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1877</v>
      </c>
      <c r="C1500" s="22">
        <v>3</v>
      </c>
      <c r="D1500" s="17">
        <v>3.9623177988145772</v>
      </c>
      <c r="E1500" s="17">
        <v>0</v>
      </c>
      <c r="F1500" s="17">
        <v>0.74053642230714678</v>
      </c>
      <c r="G1500" s="17">
        <v>0.74053642230714678</v>
      </c>
      <c r="H1500" s="17">
        <v>7.3856445231617524E-2</v>
      </c>
      <c r="I1500" s="17">
        <v>-2.534405582670392E-3</v>
      </c>
      <c r="J1500" s="17">
        <v>4.2793223789368255</v>
      </c>
      <c r="K1500" s="17">
        <v>7.1322039648947136E-2</v>
      </c>
      <c r="L1500" s="17">
        <v>-1.0000000000000002</v>
      </c>
      <c r="M1500" s="17">
        <v>-1.0000000000000002</v>
      </c>
      <c r="N1500" s="17">
        <v>1.4264407929789422</v>
      </c>
      <c r="O1500" s="17">
        <v>8.9821766000585495</v>
      </c>
      <c r="P1500" s="17">
        <v>-0.38562365402719401</v>
      </c>
      <c r="Q1500" s="17">
        <v>2.0825662607819466</v>
      </c>
      <c r="R1500" s="17">
        <v>0.6034900907089219</v>
      </c>
      <c r="S1500" s="17">
        <v>0.33333333333333337</v>
      </c>
      <c r="T1500" s="17">
        <v>0.33333333333333337</v>
      </c>
      <c r="U1500" s="17">
        <v>0.20756868133422354</v>
      </c>
      <c r="V1500" s="17">
        <v>-0.11781768531207605</v>
      </c>
      <c r="W1500" s="17">
        <v>27.40382492159468</v>
      </c>
      <c r="X1500" s="17">
        <v>0.71871324048215723</v>
      </c>
      <c r="Y1500" s="17">
        <v>-1.0000000000000002</v>
      </c>
      <c r="Z1500" s="17">
        <v>-1.0000000000000002</v>
      </c>
      <c r="AA1500" s="17">
        <v>51.321458052062233</v>
      </c>
      <c r="AB1500" s="17">
        <v>0.13950189030585541</v>
      </c>
      <c r="AC1500" s="17">
        <v>0.12370854580711763</v>
      </c>
      <c r="AD1500" s="17">
        <v>0.20307242468219969</v>
      </c>
      <c r="AE1500" s="17">
        <v>23.314143039758626</v>
      </c>
      <c r="AF1500" s="17">
        <v>0.75</v>
      </c>
      <c r="AG1500" s="17">
        <v>-1.0000000000000002</v>
      </c>
      <c r="AH1500" s="17">
        <v>-1.0000000000000002</v>
      </c>
      <c r="AI1500" s="17">
        <v>0</v>
      </c>
      <c r="AJ1500" s="17">
        <v>-0.11781768531207605</v>
      </c>
      <c r="AK1500" s="17">
        <v>5.9817030957968073E-2</v>
      </c>
      <c r="AL1500" s="17">
        <v>5.899569443612163E-3</v>
      </c>
      <c r="AM1500" s="17">
        <v>0.52849791977301863</v>
      </c>
      <c r="AN1500" s="17">
        <v>1.3811030959850064E-2</v>
      </c>
      <c r="AO1500" s="17">
        <v>13.511533149115316</v>
      </c>
      <c r="AP1500" s="17">
        <v>0.37477362121431224</v>
      </c>
      <c r="AQ1500" s="17">
        <v>31.683147300531495</v>
      </c>
      <c r="AR1500" s="17">
        <v>0.75641766268881427</v>
      </c>
      <c r="AS1500" s="17">
        <v>0.79003528013110458</v>
      </c>
      <c r="AT1500" s="17">
        <v>-1.0000000000000002</v>
      </c>
      <c r="AU1500" s="17">
        <v>-1.0000000000000002</v>
      </c>
      <c r="AV1500" s="17">
        <v>1.344026513016068</v>
      </c>
      <c r="AW1500" s="17">
        <v>60.678408273335123</v>
      </c>
      <c r="AX1500" s="17">
        <v>48.896639742127505</v>
      </c>
      <c r="AY1500" s="17">
        <v>1.7395155423091495E-4</v>
      </c>
      <c r="AZ1500" s="17">
        <v>-43.027448590830105</v>
      </c>
      <c r="BA1500" s="22">
        <v>1410.9709841542838</v>
      </c>
      <c r="CU1500" t="e">
        <v>#N/A</v>
      </c>
      <c r="CV1500" t="e">
        <v>#N/A</v>
      </c>
    </row>
    <row r="1501" spans="1:100" x14ac:dyDescent="0.25">
      <c r="A1501">
        <v>3871</v>
      </c>
      <c r="B1501" t="s">
        <v>1878</v>
      </c>
      <c r="C1501" s="22">
        <v>3</v>
      </c>
      <c r="D1501" s="17">
        <v>6.0598884517160236</v>
      </c>
      <c r="E1501" s="17">
        <v>1.9750069371943117E-2</v>
      </c>
      <c r="F1501" s="17">
        <v>1.1371336416167155</v>
      </c>
      <c r="G1501" s="17">
        <v>1.1371336416167155</v>
      </c>
      <c r="H1501" s="17">
        <v>0.15708189567352177</v>
      </c>
      <c r="I1501" s="17">
        <v>0</v>
      </c>
      <c r="J1501" s="17">
        <v>9.4249137404113039</v>
      </c>
      <c r="K1501" s="17">
        <v>0.15708189567352177</v>
      </c>
      <c r="L1501" s="17">
        <v>-0.99999999999999989</v>
      </c>
      <c r="M1501" s="17">
        <v>-0.99999999999999989</v>
      </c>
      <c r="N1501" s="17">
        <v>3.1416379134704342</v>
      </c>
      <c r="O1501" s="17">
        <v>16.62193583374404</v>
      </c>
      <c r="P1501" s="17">
        <v>3.5254189476581459</v>
      </c>
      <c r="Q1501" s="17">
        <v>13.395774353485553</v>
      </c>
      <c r="R1501" s="17">
        <v>4.854390004736949</v>
      </c>
      <c r="S1501" s="17">
        <v>0.33333333333333337</v>
      </c>
      <c r="T1501" s="17">
        <v>0.33735304692343249</v>
      </c>
      <c r="U1501" s="17">
        <v>0.2289541003806061</v>
      </c>
      <c r="V1501" s="17">
        <v>5.5803546074424698E-2</v>
      </c>
      <c r="W1501" s="17">
        <v>31.934485241530997</v>
      </c>
      <c r="X1501" s="17">
        <v>1.7619946654536052</v>
      </c>
      <c r="Y1501" s="17">
        <v>-0.99999999999999989</v>
      </c>
      <c r="Z1501" s="17">
        <v>-0.99999999999999989</v>
      </c>
      <c r="AA1501" s="17">
        <v>64.24503656283369</v>
      </c>
      <c r="AB1501" s="17">
        <v>0.1772034894701468</v>
      </c>
      <c r="AC1501" s="17">
        <v>0.24314628221311402</v>
      </c>
      <c r="AD1501" s="17">
        <v>0.12877345464805384</v>
      </c>
      <c r="AE1501" s="17">
        <v>27.45616131656573</v>
      </c>
      <c r="AF1501" s="17">
        <v>0.72727272727272729</v>
      </c>
      <c r="AG1501" s="17">
        <v>-0.99999999999999989</v>
      </c>
      <c r="AH1501" s="17">
        <v>-0.99999999999999989</v>
      </c>
      <c r="AI1501" s="17">
        <v>3.3909502115237224E-3</v>
      </c>
      <c r="AJ1501" s="17">
        <v>5.5803546074424698E-2</v>
      </c>
      <c r="AK1501" s="17">
        <v>-0.14952478542719733</v>
      </c>
      <c r="AL1501" s="17">
        <v>2.5255529325037121E-2</v>
      </c>
      <c r="AM1501" s="17">
        <v>6.6021398663462336E-2</v>
      </c>
      <c r="AN1501" s="17">
        <v>2.663341744156579E-2</v>
      </c>
      <c r="AO1501" s="17">
        <v>0.90291103945057116</v>
      </c>
      <c r="AP1501" s="17">
        <v>0.79211308266433056</v>
      </c>
      <c r="AQ1501" s="17">
        <v>41.359398981942277</v>
      </c>
      <c r="AR1501" s="17">
        <v>0.95544402671179618</v>
      </c>
      <c r="AS1501" s="17">
        <v>1.9190765611271265</v>
      </c>
      <c r="AT1501" s="17">
        <v>-0.99999999999999989</v>
      </c>
      <c r="AU1501" s="17">
        <v>-0.99999999999999989</v>
      </c>
      <c r="AV1501" s="17">
        <v>5.9915236463536639</v>
      </c>
      <c r="AW1501" s="17">
        <v>81.659085479242037</v>
      </c>
      <c r="AX1501" s="17">
        <v>87.307259090915025</v>
      </c>
      <c r="AY1501" s="17">
        <v>0.33384215590231842</v>
      </c>
      <c r="AZ1501" s="17">
        <v>16.701620750829747</v>
      </c>
      <c r="BA1501" s="22">
        <v>1456.5478189191097</v>
      </c>
      <c r="CU1501" t="e">
        <v>#N/A</v>
      </c>
      <c r="CV1501" t="e">
        <v>#N/A</v>
      </c>
    </row>
    <row r="1502" spans="1:100" x14ac:dyDescent="0.25">
      <c r="A1502">
        <v>3872</v>
      </c>
      <c r="B1502" t="s">
        <v>1879</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1410.9252700594002</v>
      </c>
      <c r="CU1502" t="e">
        <v>#N/A</v>
      </c>
      <c r="CV1502" t="e">
        <v>#N/A</v>
      </c>
    </row>
    <row r="1503" spans="1:100" x14ac:dyDescent="0.25">
      <c r="A1503">
        <v>3875</v>
      </c>
      <c r="B1503" t="s">
        <v>1880</v>
      </c>
      <c r="C1503" s="22">
        <v>3</v>
      </c>
      <c r="D1503" s="17">
        <v>4.7462279810437025</v>
      </c>
      <c r="E1503" s="17">
        <v>2.964246032092803E-2</v>
      </c>
      <c r="F1503" s="17">
        <v>0.39158614855691365</v>
      </c>
      <c r="G1503" s="17">
        <v>0.40146696866388965</v>
      </c>
      <c r="H1503" s="17">
        <v>0.3717650290132008</v>
      </c>
      <c r="I1503" s="17">
        <v>0</v>
      </c>
      <c r="J1503" s="17">
        <v>22.305901740792052</v>
      </c>
      <c r="K1503" s="17">
        <v>0.3717650290132008</v>
      </c>
      <c r="L1503" s="17">
        <v>-1.0000000000000009</v>
      </c>
      <c r="M1503" s="17">
        <v>-1.0000000000000009</v>
      </c>
      <c r="N1503" s="17">
        <v>7.4353005802640171</v>
      </c>
      <c r="O1503" s="17">
        <v>27.453596690499612</v>
      </c>
      <c r="P1503" s="17">
        <v>-0.54475809407786602</v>
      </c>
      <c r="Q1503" s="17">
        <v>2.1024642701003873</v>
      </c>
      <c r="R1503" s="17">
        <v>0.64528283372631834</v>
      </c>
      <c r="S1503" s="17">
        <v>0.33333333333333365</v>
      </c>
      <c r="T1503" s="17">
        <v>0.33333333333333365</v>
      </c>
      <c r="U1503" s="17">
        <v>0.27305811244537115</v>
      </c>
      <c r="V1503" s="17">
        <v>0.36152461020822901</v>
      </c>
      <c r="W1503" s="17">
        <v>37.179374412282662</v>
      </c>
      <c r="X1503" s="17">
        <v>3.5562817486843246</v>
      </c>
      <c r="Y1503" s="17">
        <v>-1.0000000000000009</v>
      </c>
      <c r="Z1503" s="17">
        <v>-1.0000000000000009</v>
      </c>
      <c r="AA1503" s="17">
        <v>80.270331231072618</v>
      </c>
      <c r="AB1503" s="17">
        <v>0.40062025136915391</v>
      </c>
      <c r="AC1503" s="17">
        <v>0.363914253901649</v>
      </c>
      <c r="AD1503" s="17">
        <v>8.4378974430470127E-2</v>
      </c>
      <c r="AE1503" s="17">
        <v>42.445673985063642</v>
      </c>
      <c r="AF1503" s="17">
        <v>0.8571428571428571</v>
      </c>
      <c r="AG1503" s="17">
        <v>-1.0000000000000009</v>
      </c>
      <c r="AH1503" s="17">
        <v>-1.0000000000000009</v>
      </c>
      <c r="AI1503" s="17">
        <v>1.83389546513106E-2</v>
      </c>
      <c r="AJ1503" s="17">
        <v>0.36152461020822901</v>
      </c>
      <c r="AK1503" s="17">
        <v>4.695268765016046E-2</v>
      </c>
      <c r="AL1503" s="17">
        <v>-8.047601393472556E-2</v>
      </c>
      <c r="AM1503" s="17">
        <v>6.7647340759747307E-2</v>
      </c>
      <c r="AN1503" s="17">
        <v>-0.14097820140346023</v>
      </c>
      <c r="AO1503" s="17">
        <v>1.9259469572444858</v>
      </c>
      <c r="AP1503" s="17">
        <v>-3.9268351047601331</v>
      </c>
      <c r="AQ1503" s="17">
        <v>59.485276153074707</v>
      </c>
      <c r="AR1503" s="17">
        <v>1.3012493893202668</v>
      </c>
      <c r="AS1503" s="17">
        <v>3.9280467776975265</v>
      </c>
      <c r="AT1503" s="17">
        <v>-1.0000000000000009</v>
      </c>
      <c r="AU1503" s="17">
        <v>-1.0000000000000009</v>
      </c>
      <c r="AV1503" s="17">
        <v>1.0467498023902075</v>
      </c>
      <c r="AW1503" s="17">
        <v>103.79709281681217</v>
      </c>
      <c r="AX1503" s="17">
        <v>140.3163329306613</v>
      </c>
      <c r="AY1503" s="17">
        <v>0.16810988174821392</v>
      </c>
      <c r="AZ1503" s="17">
        <v>7.9331336017964205</v>
      </c>
      <c r="BA1503" s="22">
        <v>1485.55023618411</v>
      </c>
      <c r="CU1503" t="e">
        <v>#N/A</v>
      </c>
      <c r="CV1503" t="e">
        <v>#N/A</v>
      </c>
    </row>
    <row r="1504" spans="1:100" x14ac:dyDescent="0.25">
      <c r="A1504">
        <v>3876</v>
      </c>
      <c r="B1504" t="s">
        <v>1881</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882</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1349.6294880115981</v>
      </c>
      <c r="CU1505" t="e">
        <v>#N/A</v>
      </c>
      <c r="CV1505" t="e">
        <v>#N/A</v>
      </c>
    </row>
    <row r="1506" spans="1:100" x14ac:dyDescent="0.25">
      <c r="A1506">
        <v>3880</v>
      </c>
      <c r="B1506" t="s">
        <v>1882</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1482.3492689110719</v>
      </c>
      <c r="CU1506" t="e">
        <v>#N/A</v>
      </c>
      <c r="CV1506" t="e">
        <v>#N/A</v>
      </c>
    </row>
    <row r="1507" spans="1:100" x14ac:dyDescent="0.25">
      <c r="A1507">
        <v>3881</v>
      </c>
      <c r="B1507" t="s">
        <v>1883</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1350.5308531106598</v>
      </c>
      <c r="CU1507" t="e">
        <v>#N/A</v>
      </c>
      <c r="CV1507" t="e">
        <v>#N/A</v>
      </c>
    </row>
    <row r="1508" spans="1:100" x14ac:dyDescent="0.25">
      <c r="A1508">
        <v>3882</v>
      </c>
      <c r="B1508" t="s">
        <v>1884</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1511.1821495659271</v>
      </c>
      <c r="CU1508" t="e">
        <v>#N/A</v>
      </c>
      <c r="CV1508" t="e">
        <v>#N/A</v>
      </c>
    </row>
    <row r="1509" spans="1:100" x14ac:dyDescent="0.25">
      <c r="A1509">
        <v>3883</v>
      </c>
      <c r="B1509" t="s">
        <v>1885</v>
      </c>
      <c r="C1509" s="22">
        <v>3</v>
      </c>
      <c r="D1509" s="17">
        <v>6.0833915608775149</v>
      </c>
      <c r="E1509" s="17">
        <v>0</v>
      </c>
      <c r="F1509" s="17">
        <v>2.7443512328701383</v>
      </c>
      <c r="G1509" s="17">
        <v>2.7443512328701383</v>
      </c>
      <c r="H1509" s="17">
        <v>0.59831848900648565</v>
      </c>
      <c r="I1509" s="17">
        <v>0</v>
      </c>
      <c r="J1509" s="17">
        <v>35.899109340389153</v>
      </c>
      <c r="K1509" s="17">
        <v>0.59831848900648565</v>
      </c>
      <c r="L1509" s="17">
        <v>-0.99999999999999822</v>
      </c>
      <c r="M1509" s="17">
        <v>-0.99999999999999822</v>
      </c>
      <c r="N1509" s="17">
        <v>11.966369780129709</v>
      </c>
      <c r="O1509" s="17">
        <v>44.726852134136799</v>
      </c>
      <c r="P1509" s="17">
        <v>3.1525138685513876</v>
      </c>
      <c r="Q1509" s="17">
        <v>3.8779090896132904</v>
      </c>
      <c r="R1509" s="17">
        <v>1.3642133585045941</v>
      </c>
      <c r="S1509" s="17">
        <v>0.33222014616104056</v>
      </c>
      <c r="T1509" s="17">
        <v>0.36390539179269554</v>
      </c>
      <c r="U1509" s="17">
        <v>0.41011898106077205</v>
      </c>
      <c r="V1509" s="17">
        <v>-3.0910267336537123E-2</v>
      </c>
      <c r="W1509" s="17">
        <v>19.080630506859414</v>
      </c>
      <c r="X1509" s="17">
        <v>1.5833934276304791</v>
      </c>
      <c r="Y1509" s="17">
        <v>-0.99999999999999822</v>
      </c>
      <c r="Z1509" s="17">
        <v>-0.99999999999999822</v>
      </c>
      <c r="AA1509" s="17">
        <v>55.322637830340014</v>
      </c>
      <c r="AB1509" s="17">
        <v>0.35905617745968266</v>
      </c>
      <c r="AC1509" s="17">
        <v>0.20089380056600889</v>
      </c>
      <c r="AD1509" s="17">
        <v>0.13760590127382863</v>
      </c>
      <c r="AE1509" s="17">
        <v>34.877793964976028</v>
      </c>
      <c r="AF1509" s="17">
        <v>0.84615384615384615</v>
      </c>
      <c r="AG1509" s="17">
        <v>-0.99999999999999822</v>
      </c>
      <c r="AH1509" s="17">
        <v>-0.99999999999999822</v>
      </c>
      <c r="AI1509" s="17">
        <v>0</v>
      </c>
      <c r="AJ1509" s="17">
        <v>-3.0910267336537123E-2</v>
      </c>
      <c r="AK1509" s="17">
        <v>0.104662305718612</v>
      </c>
      <c r="AL1509" s="17">
        <v>0.38028723130123826</v>
      </c>
      <c r="AM1509" s="17">
        <v>0.30763238185076086</v>
      </c>
      <c r="AN1509" s="17">
        <v>0.2818029935234298</v>
      </c>
      <c r="AO1509" s="17">
        <v>8.2141210748620797</v>
      </c>
      <c r="AP1509" s="17">
        <v>8.9465109945919341</v>
      </c>
      <c r="AQ1509" s="17">
        <v>54.979739847248574</v>
      </c>
      <c r="AR1509" s="17">
        <v>1.0753342516779714</v>
      </c>
      <c r="AS1509" s="17">
        <v>2.1817119166369654</v>
      </c>
      <c r="AT1509" s="17">
        <v>-0.99999999999999822</v>
      </c>
      <c r="AU1509" s="17">
        <v>-0.99999999999999822</v>
      </c>
      <c r="AV1509" s="17">
        <v>4.1085645913747326</v>
      </c>
      <c r="AW1509" s="17">
        <v>108.99600095906874</v>
      </c>
      <c r="AX1509" s="17">
        <v>105.904974225415</v>
      </c>
      <c r="AY1509" s="17">
        <v>0.35905523676209272</v>
      </c>
      <c r="AZ1509" s="17">
        <v>21.363004554319822</v>
      </c>
      <c r="BA1509" s="22">
        <v>1530.1267467364082</v>
      </c>
      <c r="CU1509" t="e">
        <v>#N/A</v>
      </c>
      <c r="CV1509" t="e">
        <v>#N/A</v>
      </c>
    </row>
    <row r="1510" spans="1:100" x14ac:dyDescent="0.25">
      <c r="A1510">
        <v>3925</v>
      </c>
      <c r="B1510" t="s">
        <v>1886</v>
      </c>
      <c r="C1510" s="22">
        <v>3</v>
      </c>
      <c r="D1510" s="17">
        <v>5.9031178142496579</v>
      </c>
      <c r="E1510" s="17">
        <v>-7.0914168201174077E-2</v>
      </c>
      <c r="F1510" s="17">
        <v>2.5434051047854598</v>
      </c>
      <c r="G1510" s="17">
        <v>2.5182739570708663</v>
      </c>
      <c r="H1510" s="17">
        <v>0.17712284846469048</v>
      </c>
      <c r="I1510" s="17">
        <v>-1.8536703696795179E-4</v>
      </c>
      <c r="J1510" s="17">
        <v>10.616248885663351</v>
      </c>
      <c r="K1510" s="17">
        <v>0.17693748142772245</v>
      </c>
      <c r="L1510" s="17">
        <v>-1.0000000000000002</v>
      </c>
      <c r="M1510" s="17">
        <v>-1.0000000000000002</v>
      </c>
      <c r="N1510" s="17">
        <v>3.5387496285544495</v>
      </c>
      <c r="O1510" s="17">
        <v>19.037640656983857</v>
      </c>
      <c r="P1510" s="17">
        <v>-0.356090335479749</v>
      </c>
      <c r="Q1510" s="17">
        <v>7.6163856365823666</v>
      </c>
      <c r="R1510" s="17">
        <v>2.351353330391603</v>
      </c>
      <c r="S1510" s="17">
        <v>0.33333333333333376</v>
      </c>
      <c r="T1510" s="17">
        <v>0.33310912087016792</v>
      </c>
      <c r="U1510" s="17">
        <v>0.37743769488020001</v>
      </c>
      <c r="V1510" s="17">
        <v>0.26625941957583116</v>
      </c>
      <c r="W1510" s="17">
        <v>45.328083489272387</v>
      </c>
      <c r="X1510" s="17">
        <v>3.5968122697515623</v>
      </c>
      <c r="Y1510" s="17">
        <v>-1.0000000000000002</v>
      </c>
      <c r="Z1510" s="17">
        <v>-1.0000000000000002</v>
      </c>
      <c r="AA1510" s="17">
        <v>75.421953268710951</v>
      </c>
      <c r="AB1510" s="17">
        <v>0.38667577624737348</v>
      </c>
      <c r="AC1510" s="17">
        <v>-6.6705851711855821E-2</v>
      </c>
      <c r="AD1510" s="17">
        <v>0.23488040444542138</v>
      </c>
      <c r="AE1510" s="17">
        <v>27.742516449046917</v>
      </c>
      <c r="AF1510" s="17">
        <v>0.6</v>
      </c>
      <c r="AG1510" s="17">
        <v>-1.0000000000000002</v>
      </c>
      <c r="AH1510" s="17">
        <v>-1.0000000000000002</v>
      </c>
      <c r="AI1510" s="17">
        <v>4.1936432807164012E-2</v>
      </c>
      <c r="AJ1510" s="17">
        <v>0.26625941957583116</v>
      </c>
      <c r="AK1510" s="17">
        <v>1.0883562718936604E-2</v>
      </c>
      <c r="AL1510" s="17">
        <v>0.11996255703616536</v>
      </c>
      <c r="AM1510" s="17">
        <v>9.947490207532711E-2</v>
      </c>
      <c r="AN1510" s="17">
        <v>0.19202415434490311</v>
      </c>
      <c r="AO1510" s="17">
        <v>2.5412903654778614</v>
      </c>
      <c r="AP1510" s="17">
        <v>5.4004166438034042</v>
      </c>
      <c r="AQ1510" s="17">
        <v>55.944332374935769</v>
      </c>
      <c r="AR1510" s="17">
        <v>1.3101395686595325</v>
      </c>
      <c r="AS1510" s="17">
        <v>3.7737497511792832</v>
      </c>
      <c r="AT1510" s="17">
        <v>-1.0000000000000002</v>
      </c>
      <c r="AU1510" s="17">
        <v>-1.0000000000000002</v>
      </c>
      <c r="AV1510" s="17">
        <v>4.8696272874624658</v>
      </c>
      <c r="AW1510" s="17">
        <v>99.860010569498129</v>
      </c>
      <c r="AX1510" s="17">
        <v>127.3246811832246</v>
      </c>
      <c r="AY1510" s="17">
        <v>0.15294640882620961</v>
      </c>
      <c r="AZ1510" s="17">
        <v>2.3568870814644041</v>
      </c>
      <c r="BA1510" s="22">
        <v>1487.0439974833864</v>
      </c>
      <c r="CU1510" t="e">
        <v>#N/A</v>
      </c>
      <c r="CV1510" t="e">
        <v>#N/A</v>
      </c>
    </row>
    <row r="1511" spans="1:100" x14ac:dyDescent="0.25">
      <c r="A1511">
        <v>3926</v>
      </c>
      <c r="B1511" t="s">
        <v>1887</v>
      </c>
      <c r="C1511" s="22">
        <v>3</v>
      </c>
      <c r="D1511" s="17">
        <v>4.5299726470171526</v>
      </c>
      <c r="E1511" s="17">
        <v>0</v>
      </c>
      <c r="F1511" s="17">
        <v>-0.48543093322760222</v>
      </c>
      <c r="G1511" s="17">
        <v>-0.48543093322760222</v>
      </c>
      <c r="H1511" s="17">
        <v>-5.4135703940740965E-2</v>
      </c>
      <c r="I1511" s="17">
        <v>0</v>
      </c>
      <c r="J1511" s="17">
        <v>-3.2481422364444588</v>
      </c>
      <c r="K1511" s="17">
        <v>-5.4135703940740965E-2</v>
      </c>
      <c r="L1511" s="17">
        <v>-0.99999999999999922</v>
      </c>
      <c r="M1511" s="17">
        <v>-0.99999999999999922</v>
      </c>
      <c r="N1511" s="17">
        <v>-1.0827140788148184</v>
      </c>
      <c r="O1511" s="17">
        <v>0.79639947734509642</v>
      </c>
      <c r="P1511" s="17">
        <v>0.25190723576560914</v>
      </c>
      <c r="Q1511" s="17">
        <v>-2.0754885453893195</v>
      </c>
      <c r="R1511" s="17">
        <v>-0.67131930057565115</v>
      </c>
      <c r="S1511" s="17">
        <v>0.32345366444378121</v>
      </c>
      <c r="T1511" s="17">
        <v>0.41000480075576562</v>
      </c>
      <c r="U1511" s="17">
        <v>0.40947600658534211</v>
      </c>
      <c r="V1511" s="17">
        <v>-1.4980358017454504E-2</v>
      </c>
      <c r="W1511" s="17">
        <v>47.283592708326985</v>
      </c>
      <c r="X1511" s="17">
        <v>2.4122875147993623</v>
      </c>
      <c r="Y1511" s="17">
        <v>-0.99999999999999922</v>
      </c>
      <c r="Z1511" s="17">
        <v>-0.99999999999999922</v>
      </c>
      <c r="AA1511" s="17">
        <v>76.999112225534489</v>
      </c>
      <c r="AB1511" s="17">
        <v>0.6076009346476664</v>
      </c>
      <c r="AC1511" s="17">
        <v>0.18537612571401926</v>
      </c>
      <c r="AD1511" s="17">
        <v>-0.18524028400602235</v>
      </c>
      <c r="AE1511" s="17">
        <v>30.386838817783147</v>
      </c>
      <c r="AF1511" s="17">
        <v>0.5</v>
      </c>
      <c r="AG1511" s="17">
        <v>-0.99999999999999922</v>
      </c>
      <c r="AH1511" s="17">
        <v>-0.99999999999999922</v>
      </c>
      <c r="AI1511" s="17">
        <v>0</v>
      </c>
      <c r="AJ1511" s="17">
        <v>-1.4980358017454504E-2</v>
      </c>
      <c r="AK1511" s="17">
        <v>0.46830523012268543</v>
      </c>
      <c r="AL1511" s="17">
        <v>-6.9169094450912683E-2</v>
      </c>
      <c r="AM1511" s="17">
        <v>0.11044047383200813</v>
      </c>
      <c r="AN1511" s="17">
        <v>-3.4151885782807173E-2</v>
      </c>
      <c r="AO1511" s="17">
        <v>5.1025379964136324</v>
      </c>
      <c r="AP1511" s="17">
        <v>-1.1996426168247423</v>
      </c>
      <c r="AQ1511" s="17">
        <v>44.035450471882541</v>
      </c>
      <c r="AR1511" s="17">
        <v>1.127954113767434</v>
      </c>
      <c r="AS1511" s="17">
        <v>2.3581518108586192</v>
      </c>
      <c r="AT1511" s="17">
        <v>-0.99999999999999922</v>
      </c>
      <c r="AU1511" s="17">
        <v>-0.99999999999999922</v>
      </c>
      <c r="AV1511" s="17">
        <v>-1.1567502338032534</v>
      </c>
      <c r="AW1511" s="17">
        <v>76.595869086054861</v>
      </c>
      <c r="AX1511" s="17">
        <v>75.097833284309417</v>
      </c>
      <c r="AY1511" s="17">
        <v>-1.4969233305699088E-2</v>
      </c>
      <c r="AZ1511" s="17">
        <v>-26.048527042590266</v>
      </c>
      <c r="BA1511" s="22">
        <v>1449.4899253008207</v>
      </c>
      <c r="CU1511" t="e">
        <v>#N/A</v>
      </c>
      <c r="CV1511" t="e">
        <v>#N/A</v>
      </c>
    </row>
    <row r="1512" spans="1:100" x14ac:dyDescent="0.25">
      <c r="A1512">
        <v>3928</v>
      </c>
      <c r="B1512" t="s">
        <v>1888</v>
      </c>
      <c r="C1512" s="22">
        <v>3</v>
      </c>
      <c r="D1512" s="17">
        <v>4.3025334792151471</v>
      </c>
      <c r="E1512" s="17">
        <v>0</v>
      </c>
      <c r="F1512" s="17">
        <v>-0.93954125327606453</v>
      </c>
      <c r="G1512" s="17">
        <v>-0.93954125327606453</v>
      </c>
      <c r="H1512" s="17">
        <v>0.19404602506670904</v>
      </c>
      <c r="I1512" s="17">
        <v>0</v>
      </c>
      <c r="J1512" s="17">
        <v>11.642761504002545</v>
      </c>
      <c r="K1512" s="17">
        <v>0.19404602506670904</v>
      </c>
      <c r="L1512" s="17">
        <v>-0.99999999999999911</v>
      </c>
      <c r="M1512" s="17">
        <v>-0.99999999999999911</v>
      </c>
      <c r="N1512" s="17">
        <v>3.8809205013341819</v>
      </c>
      <c r="O1512" s="17">
        <v>15.005753729941629</v>
      </c>
      <c r="P1512" s="17">
        <v>-0.30617578804650603</v>
      </c>
      <c r="Q1512" s="17">
        <v>-0.56046524184636681</v>
      </c>
      <c r="R1512" s="17">
        <v>-0.18149173474278957</v>
      </c>
      <c r="S1512" s="17">
        <v>0.3362201805595344</v>
      </c>
      <c r="T1512" s="17">
        <v>0.39189052608211777</v>
      </c>
      <c r="U1512" s="17">
        <v>0.64745925643685354</v>
      </c>
      <c r="V1512" s="17">
        <v>-2.1445402278853658E-2</v>
      </c>
      <c r="W1512" s="17">
        <v>46.403141429317706</v>
      </c>
      <c r="X1512" s="17">
        <v>3.0537864863980193</v>
      </c>
      <c r="Y1512" s="17">
        <v>-0.99999999999999911</v>
      </c>
      <c r="Z1512" s="17">
        <v>-0.99999999999999911</v>
      </c>
      <c r="AA1512" s="17">
        <v>119.20706517595328</v>
      </c>
      <c r="AB1512" s="17">
        <v>0.37020026635890796</v>
      </c>
      <c r="AC1512" s="17">
        <v>0.39298901970097938</v>
      </c>
      <c r="AD1512" s="17">
        <v>0.69651902356767881</v>
      </c>
      <c r="AE1512" s="17">
        <v>72.985415481378297</v>
      </c>
      <c r="AF1512" s="17">
        <v>1</v>
      </c>
      <c r="AG1512" s="17">
        <v>-0.99999999999999911</v>
      </c>
      <c r="AH1512" s="17">
        <v>-0.99999999999999911</v>
      </c>
      <c r="AI1512" s="17">
        <v>0</v>
      </c>
      <c r="AJ1512" s="17">
        <v>-2.1445402278853658E-2</v>
      </c>
      <c r="AK1512" s="17">
        <v>0.19347299394163719</v>
      </c>
      <c r="AL1512" s="17">
        <v>0.22973658840658892</v>
      </c>
      <c r="AM1512" s="17">
        <v>0.58266259363719552</v>
      </c>
      <c r="AN1512" s="17">
        <v>6.5842624793779461E-2</v>
      </c>
      <c r="AO1512" s="17">
        <v>15.533929810638071</v>
      </c>
      <c r="AP1512" s="17">
        <v>2.7947485618774333</v>
      </c>
      <c r="AQ1512" s="17">
        <v>58.045902933320264</v>
      </c>
      <c r="AR1512" s="17">
        <v>1.3541245607996519</v>
      </c>
      <c r="AS1512" s="17">
        <v>3.2478325114647286</v>
      </c>
      <c r="AT1512" s="17">
        <v>-0.99999999999999911</v>
      </c>
      <c r="AU1512" s="17">
        <v>-0.99999999999999911</v>
      </c>
      <c r="AV1512" s="17">
        <v>-1.1210329880188541</v>
      </c>
      <c r="AW1512" s="17">
        <v>137.00756746777219</v>
      </c>
      <c r="AX1512" s="17">
        <v>134.86302723988686</v>
      </c>
      <c r="AY1512" s="17">
        <v>0.6095746234716154</v>
      </c>
      <c r="AZ1512" s="17">
        <v>60.926255313217439</v>
      </c>
      <c r="BA1512" s="22">
        <v>1546.2168642257918</v>
      </c>
      <c r="CU1512" t="e">
        <v>#N/A</v>
      </c>
      <c r="CV1512" t="e">
        <v>#N/A</v>
      </c>
    </row>
    <row r="1513" spans="1:100" x14ac:dyDescent="0.25">
      <c r="A1513">
        <v>3929</v>
      </c>
      <c r="B1513" t="s">
        <v>1889</v>
      </c>
      <c r="C1513" s="22">
        <v>3</v>
      </c>
      <c r="D1513" s="17">
        <v>4.5680790201971249</v>
      </c>
      <c r="E1513" s="17">
        <v>0</v>
      </c>
      <c r="F1513" s="17">
        <v>-1.5133447737019723</v>
      </c>
      <c r="G1513" s="17">
        <v>-1.5133447737019723</v>
      </c>
      <c r="H1513" s="17">
        <v>0.28562380003447529</v>
      </c>
      <c r="I1513" s="17">
        <v>-1.6896934038246512E-2</v>
      </c>
      <c r="J1513" s="17">
        <v>16.123611959773722</v>
      </c>
      <c r="K1513" s="17">
        <v>0.26872686599622875</v>
      </c>
      <c r="L1513" s="17">
        <v>-0.99999999999999944</v>
      </c>
      <c r="M1513" s="17">
        <v>-0.99999999999999944</v>
      </c>
      <c r="N1513" s="17">
        <v>5.3745373199245732</v>
      </c>
      <c r="O1513" s="17">
        <v>19.178346206268873</v>
      </c>
      <c r="P1513" s="17">
        <v>-2.182835283288348E-2</v>
      </c>
      <c r="Q1513" s="17">
        <v>-1.1192683734628865</v>
      </c>
      <c r="R1513" s="17">
        <v>-0.43359742685095271</v>
      </c>
      <c r="S1513" s="17">
        <v>0.33333333333333293</v>
      </c>
      <c r="T1513" s="17">
        <v>0.33333333333333293</v>
      </c>
      <c r="U1513" s="17">
        <v>0.35028816627606452</v>
      </c>
      <c r="V1513" s="17">
        <v>1.4557421324184189E-2</v>
      </c>
      <c r="W1513" s="17">
        <v>30.511415530827435</v>
      </c>
      <c r="X1513" s="17">
        <v>1.8864369937197998</v>
      </c>
      <c r="Y1513" s="17">
        <v>-0.99999999999999944</v>
      </c>
      <c r="Z1513" s="17">
        <v>-0.99999999999999944</v>
      </c>
      <c r="AA1513" s="17">
        <v>75.464821418725094</v>
      </c>
      <c r="AB1513" s="17">
        <v>0.2369447602619684</v>
      </c>
      <c r="AC1513" s="17">
        <v>0.41497643271757229</v>
      </c>
      <c r="AD1513" s="17">
        <v>0.25581887331543224</v>
      </c>
      <c r="AE1513" s="17">
        <v>45.387003314748654</v>
      </c>
      <c r="AF1513" s="17">
        <v>0.88888888888888884</v>
      </c>
      <c r="AG1513" s="17">
        <v>-0.99999999999999944</v>
      </c>
      <c r="AH1513" s="17">
        <v>-0.99999999999999944</v>
      </c>
      <c r="AI1513" s="17">
        <v>4.4425418524431737E-3</v>
      </c>
      <c r="AJ1513" s="17">
        <v>1.4557421324184189E-2</v>
      </c>
      <c r="AK1513" s="17">
        <v>-5.2349998489085836E-2</v>
      </c>
      <c r="AL1513" s="17">
        <v>0.27231313135616469</v>
      </c>
      <c r="AM1513" s="17">
        <v>0.16058019369321683</v>
      </c>
      <c r="AN1513" s="17">
        <v>8.0000589802258812E-2</v>
      </c>
      <c r="AO1513" s="17">
        <v>3.7527548498849939</v>
      </c>
      <c r="AP1513" s="17">
        <v>3.3615804018372915</v>
      </c>
      <c r="AQ1513" s="17">
        <v>46.635027490601132</v>
      </c>
      <c r="AR1513" s="17">
        <v>1.0315122542669157</v>
      </c>
      <c r="AS1513" s="17">
        <v>2.1551638597160299</v>
      </c>
      <c r="AT1513" s="17">
        <v>-0.99999999999999944</v>
      </c>
      <c r="AU1513" s="17">
        <v>-0.99999999999999944</v>
      </c>
      <c r="AV1513" s="17">
        <v>-1.9469422005529247</v>
      </c>
      <c r="AW1513" s="17">
        <v>98.004748026831322</v>
      </c>
      <c r="AX1513" s="17">
        <v>99.549340996298554</v>
      </c>
      <c r="AY1513" s="17">
        <v>0.21872893609178143</v>
      </c>
      <c r="AZ1513" s="17">
        <v>7.957876924568299</v>
      </c>
      <c r="BA1513" s="22">
        <v>1592.319938544098</v>
      </c>
      <c r="CU1513" t="e">
        <v>#N/A</v>
      </c>
      <c r="CV1513" t="e">
        <v>#N/A</v>
      </c>
    </row>
    <row r="1514" spans="1:100" x14ac:dyDescent="0.25">
      <c r="A1514">
        <v>3930</v>
      </c>
      <c r="B1514" t="s">
        <v>1890</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1385.6149691489231</v>
      </c>
      <c r="CU1514" t="e">
        <v>#N/A</v>
      </c>
      <c r="CV1514" t="e">
        <v>#N/A</v>
      </c>
    </row>
    <row r="1515" spans="1:100" x14ac:dyDescent="0.25">
      <c r="A1515">
        <v>3931</v>
      </c>
      <c r="B1515" t="s">
        <v>1891</v>
      </c>
      <c r="C1515" s="22">
        <v>3</v>
      </c>
      <c r="D1515" s="17">
        <v>4.5738885030324914</v>
      </c>
      <c r="E1515" s="17">
        <v>9.8672131411758346E-3</v>
      </c>
      <c r="F1515" s="17">
        <v>2.3740184359368568</v>
      </c>
      <c r="G1515" s="17">
        <v>2.3831413684224358</v>
      </c>
      <c r="H1515" s="17">
        <v>-0.14255634990364785</v>
      </c>
      <c r="I1515" s="17">
        <v>-1.4489357473058146E-3</v>
      </c>
      <c r="J1515" s="17">
        <v>-8.6403171390572169</v>
      </c>
      <c r="K1515" s="17">
        <v>-0.14400528565095366</v>
      </c>
      <c r="L1515" s="17">
        <v>-1.0000000000000002</v>
      </c>
      <c r="M1515" s="17">
        <v>-1.0000000000000002</v>
      </c>
      <c r="N1515" s="17">
        <v>-2.8801057130190704</v>
      </c>
      <c r="O1515" s="17">
        <v>-1.6832872676022901</v>
      </c>
      <c r="P1515" s="17">
        <v>2.3966109794234899E-2</v>
      </c>
      <c r="Q1515" s="17">
        <v>-0.22418046410992243</v>
      </c>
      <c r="R1515" s="17">
        <v>-4.4913053180984805E-2</v>
      </c>
      <c r="S1515" s="17">
        <v>0.33333333333333337</v>
      </c>
      <c r="T1515" s="17">
        <v>0.32914230833012492</v>
      </c>
      <c r="U1515" s="17">
        <v>0.14123057927733457</v>
      </c>
      <c r="V1515" s="17">
        <v>-0.14011620310310388</v>
      </c>
      <c r="W1515" s="17">
        <v>32.303812139545713</v>
      </c>
      <c r="X1515" s="17">
        <v>0.52651500080191804</v>
      </c>
      <c r="Y1515" s="17">
        <v>-1.0000000000000002</v>
      </c>
      <c r="Z1515" s="17">
        <v>-1.0000000000000002</v>
      </c>
      <c r="AA1515" s="17">
        <v>96.619206143985991</v>
      </c>
      <c r="AB1515" s="17">
        <v>0.44264318401259334</v>
      </c>
      <c r="AC1515" s="17">
        <v>0.51168669768777331</v>
      </c>
      <c r="AD1515" s="17">
        <v>0.33287625945205945</v>
      </c>
      <c r="AE1515" s="17">
        <v>64.360307057621256</v>
      </c>
      <c r="AF1515" s="17">
        <v>1</v>
      </c>
      <c r="AG1515" s="17">
        <v>-1.0000000000000002</v>
      </c>
      <c r="AH1515" s="17">
        <v>-1.0000000000000002</v>
      </c>
      <c r="AI1515" s="17">
        <v>-6.2709515261938145E-2</v>
      </c>
      <c r="AJ1515" s="17">
        <v>-0.14011620310310388</v>
      </c>
      <c r="AK1515" s="17">
        <v>2.0348128614740477E-2</v>
      </c>
      <c r="AL1515" s="17">
        <v>0.40391633136779237</v>
      </c>
      <c r="AM1515" s="17">
        <v>0.30039270851167194</v>
      </c>
      <c r="AN1515" s="17">
        <v>1.9712916831752171E-2</v>
      </c>
      <c r="AO1515" s="17">
        <v>7.6115583558655011</v>
      </c>
      <c r="AP1515" s="17">
        <v>2.5124045776327653</v>
      </c>
      <c r="AQ1515" s="17">
        <v>23.663495000488489</v>
      </c>
      <c r="AR1515" s="17">
        <v>0.66359001783768889</v>
      </c>
      <c r="AS1515" s="17">
        <v>0.38250971515096488</v>
      </c>
      <c r="AT1515" s="17">
        <v>-1.0000000000000002</v>
      </c>
      <c r="AU1515" s="17">
        <v>-1.0000000000000002</v>
      </c>
      <c r="AV1515" s="17">
        <v>2.3382283152414503</v>
      </c>
      <c r="AW1515" s="17">
        <v>97.448323454016474</v>
      </c>
      <c r="AX1515" s="17">
        <v>82.182512838467332</v>
      </c>
      <c r="AY1515" s="17">
        <v>5.7468970450608566E-2</v>
      </c>
      <c r="AZ1515" s="17">
        <v>11.9380857283784</v>
      </c>
      <c r="BA1515" s="22">
        <v>1500.6691768899009</v>
      </c>
      <c r="CU1515" t="e">
        <v>#N/A</v>
      </c>
      <c r="CV1515" t="e">
        <v>#N/A</v>
      </c>
    </row>
    <row r="1516" spans="1:100" x14ac:dyDescent="0.25">
      <c r="A1516">
        <v>3932</v>
      </c>
      <c r="B1516" t="s">
        <v>1892</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1488.4490683924143</v>
      </c>
      <c r="CU1516" t="e">
        <v>#N/A</v>
      </c>
      <c r="CV1516" t="e">
        <v>#N/A</v>
      </c>
    </row>
    <row r="1517" spans="1:100" x14ac:dyDescent="0.25">
      <c r="A1517">
        <v>3933</v>
      </c>
      <c r="B1517" t="s">
        <v>1893</v>
      </c>
      <c r="C1517" s="22">
        <v>3</v>
      </c>
      <c r="D1517" s="17">
        <v>2.7773274374325534</v>
      </c>
      <c r="E1517" s="17">
        <v>8.2106188831577234E-3</v>
      </c>
      <c r="F1517" s="17">
        <v>0.65320372494870249</v>
      </c>
      <c r="G1517" s="17">
        <v>0.65804985166906482</v>
      </c>
      <c r="H1517" s="17">
        <v>0.31075417171277353</v>
      </c>
      <c r="I1517" s="17">
        <v>0</v>
      </c>
      <c r="J1517" s="17">
        <v>18.645250302766414</v>
      </c>
      <c r="K1517" s="17">
        <v>0.31075417171277353</v>
      </c>
      <c r="L1517" s="17">
        <v>-1.0000000000000016</v>
      </c>
      <c r="M1517" s="17">
        <v>-1.0000000000000016</v>
      </c>
      <c r="N1517" s="17">
        <v>6.2150834342554733</v>
      </c>
      <c r="O1517" s="17">
        <v>22.080627591868033</v>
      </c>
      <c r="P1517" s="17">
        <v>1.4273903450645631</v>
      </c>
      <c r="Q1517" s="17">
        <v>-1.1293194851263979</v>
      </c>
      <c r="R1517" s="17">
        <v>-0.20458153028801265</v>
      </c>
      <c r="S1517" s="17">
        <v>0.33333333333333393</v>
      </c>
      <c r="T1517" s="17">
        <v>0.3762212681351359</v>
      </c>
      <c r="U1517" s="17">
        <v>0.38057269310115488</v>
      </c>
      <c r="V1517" s="17">
        <v>-2.2383672728159054E-2</v>
      </c>
      <c r="W1517" s="17">
        <v>30.279578005147663</v>
      </c>
      <c r="X1517" s="17">
        <v>1.8296771005931631</v>
      </c>
      <c r="Y1517" s="17">
        <v>-1.0000000000000016</v>
      </c>
      <c r="Z1517" s="17">
        <v>-1.0000000000000016</v>
      </c>
      <c r="AA1517" s="17">
        <v>53.195473515331663</v>
      </c>
      <c r="AB1517" s="17">
        <v>-5.0983828694118188E-2</v>
      </c>
      <c r="AC1517" s="17">
        <v>0.15865954730234844</v>
      </c>
      <c r="AD1517" s="17">
        <v>0.35473382220121003</v>
      </c>
      <c r="AE1517" s="17">
        <v>23.120477040472011</v>
      </c>
      <c r="AF1517" s="17">
        <v>0.81818181818181823</v>
      </c>
      <c r="AG1517" s="17">
        <v>-1.0000000000000016</v>
      </c>
      <c r="AH1517" s="17">
        <v>-1.0000000000000016</v>
      </c>
      <c r="AI1517" s="17">
        <v>4.3343090642605747E-2</v>
      </c>
      <c r="AJ1517" s="17">
        <v>-2.2383672728159054E-2</v>
      </c>
      <c r="AK1517" s="17">
        <v>4.0519097703521419E-2</v>
      </c>
      <c r="AL1517" s="17">
        <v>0.3176000350940652</v>
      </c>
      <c r="AM1517" s="17">
        <v>-9.4527566945939556E-2</v>
      </c>
      <c r="AN1517" s="17">
        <v>-0.19876880751600756</v>
      </c>
      <c r="AO1517" s="17">
        <v>-2.1605936851308827</v>
      </c>
      <c r="AP1517" s="17">
        <v>-3.381220012429861</v>
      </c>
      <c r="AQ1517" s="17">
        <v>48.924828307914069</v>
      </c>
      <c r="AR1517" s="17">
        <v>1.0677436218414655</v>
      </c>
      <c r="AS1517" s="17">
        <v>2.140431272305936</v>
      </c>
      <c r="AT1517" s="17">
        <v>-1.0000000000000016</v>
      </c>
      <c r="AU1517" s="17">
        <v>-1.0000000000000016</v>
      </c>
      <c r="AV1517" s="17">
        <v>0.45346832138105309</v>
      </c>
      <c r="AW1517" s="17">
        <v>71.894881094769843</v>
      </c>
      <c r="AX1517" s="17">
        <v>70.52337563480603</v>
      </c>
      <c r="AY1517" s="17">
        <v>0.18655204416565818</v>
      </c>
      <c r="AZ1517" s="17">
        <v>3.7977762184374972</v>
      </c>
      <c r="BA1517" s="22">
        <v>1438.4485997653467</v>
      </c>
      <c r="CU1517" t="e">
        <v>#N/A</v>
      </c>
      <c r="CV1517" t="e">
        <v>#N/A</v>
      </c>
    </row>
    <row r="1518" spans="1:100" x14ac:dyDescent="0.25">
      <c r="A1518">
        <v>3936</v>
      </c>
      <c r="B1518" t="s">
        <v>1894</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1895</v>
      </c>
      <c r="C1519" s="22">
        <v>3</v>
      </c>
      <c r="D1519" s="17">
        <v>4.8348360588803674</v>
      </c>
      <c r="E1519" s="17">
        <v>-1.6974132791600833E-2</v>
      </c>
      <c r="F1519" s="17">
        <v>0.43467569340208601</v>
      </c>
      <c r="G1519" s="17">
        <v>0.43467569340208601</v>
      </c>
      <c r="H1519" s="17">
        <v>0.24512930009730624</v>
      </c>
      <c r="I1519" s="17">
        <v>-1.8960983977799216E-3</v>
      </c>
      <c r="J1519" s="17">
        <v>14.59399210197158</v>
      </c>
      <c r="K1519" s="17">
        <v>0.24323320169952631</v>
      </c>
      <c r="L1519" s="17">
        <v>-0.99999999999999989</v>
      </c>
      <c r="M1519" s="17">
        <v>-0.99999999999999989</v>
      </c>
      <c r="N1519" s="17">
        <v>4.8646640339905272</v>
      </c>
      <c r="O1519" s="17">
        <v>19.863503854254024</v>
      </c>
      <c r="P1519" s="17">
        <v>-0.50560443011342104</v>
      </c>
      <c r="Q1519" s="17">
        <v>21.931000516572581</v>
      </c>
      <c r="R1519" s="17">
        <v>7.0916524847409947</v>
      </c>
      <c r="S1519" s="17">
        <v>0.33333333333333337</v>
      </c>
      <c r="T1519" s="17">
        <v>0.33333333333333337</v>
      </c>
      <c r="U1519" s="17">
        <v>0.2328056244310395</v>
      </c>
      <c r="V1519" s="17">
        <v>8.1290912617718272E-2</v>
      </c>
      <c r="W1519" s="17">
        <v>29.501200080635904</v>
      </c>
      <c r="X1519" s="17">
        <v>1.8424014383976091</v>
      </c>
      <c r="Y1519" s="17">
        <v>-0.99999999999999989</v>
      </c>
      <c r="Z1519" s="17">
        <v>-0.99999999999999989</v>
      </c>
      <c r="AA1519" s="17">
        <v>85.804827599582367</v>
      </c>
      <c r="AB1519" s="17">
        <v>0.23379711170539288</v>
      </c>
      <c r="AC1519" s="17">
        <v>0.39368791530742842</v>
      </c>
      <c r="AD1519" s="17">
        <v>0.35675447367128837</v>
      </c>
      <c r="AE1519" s="17">
        <v>49.211975034205523</v>
      </c>
      <c r="AF1519" s="17">
        <v>0.73333333333333328</v>
      </c>
      <c r="AG1519" s="17">
        <v>-0.99999999999999989</v>
      </c>
      <c r="AH1519" s="17">
        <v>-0.99999999999999989</v>
      </c>
      <c r="AI1519" s="17">
        <v>-1.0812897569230998E-3</v>
      </c>
      <c r="AJ1519" s="17">
        <v>8.1290912617718272E-2</v>
      </c>
      <c r="AK1519" s="17">
        <v>0.18433056647780593</v>
      </c>
      <c r="AL1519" s="17">
        <v>2.8624840456665468E-2</v>
      </c>
      <c r="AM1519" s="17">
        <v>0.16260901927052102</v>
      </c>
      <c r="AN1519" s="17">
        <v>-0.39923901894051689</v>
      </c>
      <c r="AO1519" s="17">
        <v>4.9868783141520563</v>
      </c>
      <c r="AP1519" s="17">
        <v>-9.8378512712295976</v>
      </c>
      <c r="AQ1519" s="17">
        <v>44.095192182607505</v>
      </c>
      <c r="AR1519" s="17">
        <v>0.98076320371542414</v>
      </c>
      <c r="AS1519" s="17">
        <v>2.0856346400971342</v>
      </c>
      <c r="AT1519" s="17">
        <v>-0.99999999999999989</v>
      </c>
      <c r="AU1519" s="17">
        <v>-0.99999999999999989</v>
      </c>
      <c r="AV1519" s="17">
        <v>7.5263281781430758</v>
      </c>
      <c r="AW1519" s="17">
        <v>95.830480182606848</v>
      </c>
      <c r="AX1519" s="17">
        <v>103.93794564924018</v>
      </c>
      <c r="AY1519" s="17">
        <v>0.17193990995835187</v>
      </c>
      <c r="AZ1519" s="17">
        <v>5.9827795516409141</v>
      </c>
      <c r="BA1519" s="22">
        <v>1575.1329119876195</v>
      </c>
      <c r="CU1519" t="e">
        <v>#N/A</v>
      </c>
      <c r="CV1519" t="e">
        <v>#N/A</v>
      </c>
    </row>
    <row r="1520" spans="1:100" x14ac:dyDescent="0.25">
      <c r="A1520">
        <v>3939</v>
      </c>
      <c r="B1520" t="s">
        <v>1896</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1409.0343226865489</v>
      </c>
      <c r="CU1520" t="e">
        <v>#N/A</v>
      </c>
      <c r="CV1520" t="e">
        <v>#N/A</v>
      </c>
    </row>
    <row r="1521" spans="1:100" x14ac:dyDescent="0.25">
      <c r="A1521">
        <v>3940</v>
      </c>
      <c r="B1521" t="s">
        <v>1897</v>
      </c>
      <c r="C1521" s="22">
        <v>3</v>
      </c>
      <c r="D1521" s="17">
        <v>4.6807601975607467</v>
      </c>
      <c r="E1521" s="17">
        <v>0</v>
      </c>
      <c r="F1521" s="17">
        <v>0.51843724215911413</v>
      </c>
      <c r="G1521" s="17">
        <v>0.51843724215911413</v>
      </c>
      <c r="H1521" s="17">
        <v>4.6163254699930302E-2</v>
      </c>
      <c r="I1521" s="17">
        <v>-2.7912369070076427E-2</v>
      </c>
      <c r="J1521" s="17">
        <v>1.0950531377912327</v>
      </c>
      <c r="K1521" s="17">
        <v>1.8250885629853907E-2</v>
      </c>
      <c r="L1521" s="17">
        <v>-0.99999999999999933</v>
      </c>
      <c r="M1521" s="17">
        <v>-0.99999999999999933</v>
      </c>
      <c r="N1521" s="17">
        <v>0.36501771259707816</v>
      </c>
      <c r="O1521" s="17">
        <v>6.2942505775110913</v>
      </c>
      <c r="P1521" s="17">
        <v>1.3843026274471599</v>
      </c>
      <c r="Q1521" s="17">
        <v>36.737374120236417</v>
      </c>
      <c r="R1521" s="17">
        <v>12.324970535739801</v>
      </c>
      <c r="S1521" s="17">
        <v>0.33333333333333337</v>
      </c>
      <c r="T1521" s="17">
        <v>0.33333333333333337</v>
      </c>
      <c r="U1521" s="17">
        <v>0.25720879163994825</v>
      </c>
      <c r="V1521" s="17">
        <v>-0.14590877730032492</v>
      </c>
      <c r="W1521" s="17">
        <v>30.388631815057444</v>
      </c>
      <c r="X1521" s="17">
        <v>0.8017982837946569</v>
      </c>
      <c r="Y1521" s="17">
        <v>-0.99999999999999933</v>
      </c>
      <c r="Z1521" s="17">
        <v>-0.99999999999999933</v>
      </c>
      <c r="AA1521" s="17">
        <v>61.639679063250554</v>
      </c>
      <c r="AB1521" s="17">
        <v>-0.11763509564424059</v>
      </c>
      <c r="AC1521" s="17">
        <v>0.15810734124190653</v>
      </c>
      <c r="AD1521" s="17">
        <v>0.33804928865140016</v>
      </c>
      <c r="AE1521" s="17">
        <v>18.926076712453309</v>
      </c>
      <c r="AF1521" s="17">
        <v>0.5714285714285714</v>
      </c>
      <c r="AG1521" s="17">
        <v>-0.99999999999999933</v>
      </c>
      <c r="AH1521" s="17">
        <v>-0.99999999999999933</v>
      </c>
      <c r="AI1521" s="17">
        <v>0</v>
      </c>
      <c r="AJ1521" s="17">
        <v>-0.14590877730032492</v>
      </c>
      <c r="AK1521" s="17">
        <v>8.9815355346172646E-2</v>
      </c>
      <c r="AL1521" s="17">
        <v>0.24430721599975919</v>
      </c>
      <c r="AM1521" s="17">
        <v>0.56350317921991744</v>
      </c>
      <c r="AN1521" s="17">
        <v>-5.8710390959985674E-3</v>
      </c>
      <c r="AO1521" s="17">
        <v>14.536656257228797</v>
      </c>
      <c r="AP1521" s="17">
        <v>1.0747601025988311</v>
      </c>
      <c r="AQ1521" s="17">
        <v>31.483684952848677</v>
      </c>
      <c r="AR1521" s="17">
        <v>0.77796668100628974</v>
      </c>
      <c r="AS1521" s="17">
        <v>0.82004916942450967</v>
      </c>
      <c r="AT1521" s="17">
        <v>-0.99999999999999933</v>
      </c>
      <c r="AU1521" s="17">
        <v>-0.99999999999999933</v>
      </c>
      <c r="AV1521" s="17">
        <v>12.843407777898918</v>
      </c>
      <c r="AW1521" s="17">
        <v>69.008689743360435</v>
      </c>
      <c r="AX1521" s="17">
        <v>54.417812013328003</v>
      </c>
      <c r="AY1521" s="17">
        <v>-6.8907720140797823E-2</v>
      </c>
      <c r="AZ1521" s="17">
        <v>-46.739183147073753</v>
      </c>
      <c r="BA1521" s="22">
        <v>1396.6133038363739</v>
      </c>
      <c r="CU1521" t="e">
        <v>#N/A</v>
      </c>
      <c r="CV1521" t="e">
        <v>#N/A</v>
      </c>
    </row>
    <row r="1522" spans="1:100" x14ac:dyDescent="0.25">
      <c r="A1522">
        <v>3941</v>
      </c>
      <c r="B1522" t="s">
        <v>1898</v>
      </c>
      <c r="C1522" s="22">
        <v>3</v>
      </c>
      <c r="D1522" s="17">
        <v>5.9971950944181707</v>
      </c>
      <c r="E1522" s="17">
        <v>-0.57143043441359964</v>
      </c>
      <c r="F1522" s="17">
        <v>0.22511744974119235</v>
      </c>
      <c r="G1522" s="17">
        <v>7.1692019723005915E-2</v>
      </c>
      <c r="H1522" s="17">
        <v>0.11881739994360271</v>
      </c>
      <c r="I1522" s="17">
        <v>1.6182472366253302E-3</v>
      </c>
      <c r="J1522" s="17">
        <v>7.226138830813678</v>
      </c>
      <c r="K1522" s="17">
        <v>0.12043564718022803</v>
      </c>
      <c r="L1522" s="17">
        <v>-1.0000000000000004</v>
      </c>
      <c r="M1522" s="17">
        <v>-1.0000000000000004</v>
      </c>
      <c r="N1522" s="17">
        <v>2.4087129436045607</v>
      </c>
      <c r="O1522" s="17">
        <v>13.295025944954856</v>
      </c>
      <c r="P1522" s="17">
        <v>-0.4709303684385221</v>
      </c>
      <c r="Q1522" s="17">
        <v>-0.40494393193136852</v>
      </c>
      <c r="R1522" s="17">
        <v>-0.15587824403119993</v>
      </c>
      <c r="S1522" s="17">
        <v>0.33333333333333343</v>
      </c>
      <c r="T1522" s="17">
        <v>0.33333333333333343</v>
      </c>
      <c r="U1522" s="17">
        <v>0.37414279945314555</v>
      </c>
      <c r="V1522" s="17">
        <v>5.9810915453847938E-2</v>
      </c>
      <c r="W1522" s="17">
        <v>39.207389375737272</v>
      </c>
      <c r="X1522" s="17">
        <v>2.4016677100221071</v>
      </c>
      <c r="Y1522" s="17">
        <v>-1.0000000000000004</v>
      </c>
      <c r="Z1522" s="17">
        <v>-1.0000000000000004</v>
      </c>
      <c r="AA1522" s="17">
        <v>89.169161074454891</v>
      </c>
      <c r="AB1522" s="17">
        <v>0.25044834628319218</v>
      </c>
      <c r="AC1522" s="17">
        <v>0.4742526549732089</v>
      </c>
      <c r="AD1522" s="17">
        <v>0.27765199759857445</v>
      </c>
      <c r="AE1522" s="17">
        <v>50.117649942748791</v>
      </c>
      <c r="AF1522" s="17">
        <v>0.66666666666666663</v>
      </c>
      <c r="AG1522" s="17">
        <v>-1.0000000000000004</v>
      </c>
      <c r="AH1522" s="17">
        <v>-1.0000000000000004</v>
      </c>
      <c r="AI1522" s="17">
        <v>-5.0846036467329051E-3</v>
      </c>
      <c r="AJ1522" s="17">
        <v>5.9810915453847938E-2</v>
      </c>
      <c r="AK1522" s="17">
        <v>0.10469230603297505</v>
      </c>
      <c r="AL1522" s="17">
        <v>0.16058641957348682</v>
      </c>
      <c r="AM1522" s="17">
        <v>-0.11593124524516953</v>
      </c>
      <c r="AN1522" s="17">
        <v>-0.11931161276097475</v>
      </c>
      <c r="AO1522" s="17">
        <v>-2.3748196009643627</v>
      </c>
      <c r="AP1522" s="17">
        <v>-2.1798582211569357</v>
      </c>
      <c r="AQ1522" s="17">
        <v>46.43352820655096</v>
      </c>
      <c r="AR1522" s="17">
        <v>1.100620381573659</v>
      </c>
      <c r="AS1522" s="17">
        <v>2.5221033572023344</v>
      </c>
      <c r="AT1522" s="17">
        <v>-1.0000000000000004</v>
      </c>
      <c r="AU1522" s="17">
        <v>-1.0000000000000004</v>
      </c>
      <c r="AV1522" s="17">
        <v>-8.4186224308194363E-2</v>
      </c>
      <c r="AW1522" s="17">
        <v>100.28432879825276</v>
      </c>
      <c r="AX1522" s="17">
        <v>106.16372827070292</v>
      </c>
      <c r="AY1522" s="17">
        <v>9.5784677139536284E-2</v>
      </c>
      <c r="AZ1522" s="17">
        <v>2.1723100932086146</v>
      </c>
      <c r="BA1522" s="22">
        <v>1502.4149089736432</v>
      </c>
      <c r="CU1522" t="e">
        <v>#N/A</v>
      </c>
      <c r="CV1522" t="e">
        <v>#N/A</v>
      </c>
    </row>
    <row r="1523" spans="1:100" x14ac:dyDescent="0.25">
      <c r="A1523">
        <v>3944</v>
      </c>
      <c r="B1523" t="s">
        <v>1899</v>
      </c>
      <c r="C1523" s="22">
        <v>3</v>
      </c>
      <c r="D1523" s="17">
        <v>4.7011462132389843</v>
      </c>
      <c r="E1523" s="17">
        <v>0</v>
      </c>
      <c r="F1523" s="17">
        <v>0.18462167841394944</v>
      </c>
      <c r="G1523" s="17">
        <v>0.18462167841394944</v>
      </c>
      <c r="H1523" s="17">
        <v>-0.10426061678793379</v>
      </c>
      <c r="I1523" s="17">
        <v>0</v>
      </c>
      <c r="J1523" s="17">
        <v>-6.2556370072760261</v>
      </c>
      <c r="K1523" s="17">
        <v>-0.10426061678793379</v>
      </c>
      <c r="L1523" s="17">
        <v>-0.99999999999999922</v>
      </c>
      <c r="M1523" s="17">
        <v>-0.99999999999999922</v>
      </c>
      <c r="N1523" s="17">
        <v>-2.0852123357586758</v>
      </c>
      <c r="O1523" s="17">
        <v>-1.3698691156231031</v>
      </c>
      <c r="P1523" s="17">
        <v>3.4764687933801094E-2</v>
      </c>
      <c r="Q1523" s="17">
        <v>-1.6173399587065831</v>
      </c>
      <c r="R1523" s="17">
        <v>-0.59530389172636289</v>
      </c>
      <c r="S1523" s="17">
        <v>0.33333333333333315</v>
      </c>
      <c r="T1523" s="17">
        <v>0.25407123963766826</v>
      </c>
      <c r="U1523" s="17">
        <v>0.11417037098133231</v>
      </c>
      <c r="V1523" s="17">
        <v>3.349218024394672E-2</v>
      </c>
      <c r="W1523" s="17">
        <v>33.573109639368546</v>
      </c>
      <c r="X1523" s="17">
        <v>1.2677615277662511</v>
      </c>
      <c r="Y1523" s="17">
        <v>-0.99999999999999922</v>
      </c>
      <c r="Z1523" s="17">
        <v>-0.99999999999999922</v>
      </c>
      <c r="AA1523" s="17">
        <v>76.656522956372569</v>
      </c>
      <c r="AB1523" s="17">
        <v>0.45189885093327109</v>
      </c>
      <c r="AC1523" s="17">
        <v>0.39810847127794335</v>
      </c>
      <c r="AD1523" s="17">
        <v>2.356702196339339E-2</v>
      </c>
      <c r="AE1523" s="17">
        <v>43.678717208730383</v>
      </c>
      <c r="AF1523" s="17">
        <v>0.6428571428571429</v>
      </c>
      <c r="AG1523" s="17">
        <v>-0.99999999999999922</v>
      </c>
      <c r="AH1523" s="17">
        <v>-0.99999999999999922</v>
      </c>
      <c r="AI1523" s="17">
        <v>-3.1288088571394021E-2</v>
      </c>
      <c r="AJ1523" s="17">
        <v>3.349218024394672E-2</v>
      </c>
      <c r="AK1523" s="17">
        <v>8.5144748567226619E-2</v>
      </c>
      <c r="AL1523" s="17">
        <v>8.066469954717928E-2</v>
      </c>
      <c r="AM1523" s="17">
        <v>-0.1437407652579136</v>
      </c>
      <c r="AN1523" s="17">
        <v>4.7953057206745642E-2</v>
      </c>
      <c r="AO1523" s="17">
        <v>-3.1677953886117063</v>
      </c>
      <c r="AP1523" s="17">
        <v>1.602149927904537</v>
      </c>
      <c r="AQ1523" s="17">
        <v>27.317472632092528</v>
      </c>
      <c r="AR1523" s="17">
        <v>0.73506712419628017</v>
      </c>
      <c r="AS1523" s="17">
        <v>1.1635009109783165</v>
      </c>
      <c r="AT1523" s="17">
        <v>-0.99999999999999922</v>
      </c>
      <c r="AU1523" s="17">
        <v>-0.99999999999999922</v>
      </c>
      <c r="AV1523" s="17">
        <v>-0.41068221331241311</v>
      </c>
      <c r="AW1523" s="17">
        <v>76.888803768654014</v>
      </c>
      <c r="AX1523" s="17">
        <v>79.612260021620799</v>
      </c>
      <c r="AY1523" s="17">
        <v>0.22948492937651055</v>
      </c>
      <c r="AZ1523" s="17">
        <v>24.374950294851978</v>
      </c>
      <c r="BA1523" s="22">
        <v>1485.1676965565198</v>
      </c>
      <c r="CU1523" t="e">
        <v>#N/A</v>
      </c>
      <c r="CV1523" t="e">
        <v>#N/A</v>
      </c>
    </row>
    <row r="1524" spans="1:100" x14ac:dyDescent="0.25">
      <c r="A1524">
        <v>3946</v>
      </c>
      <c r="B1524" t="s">
        <v>1900</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1334.2432697325435</v>
      </c>
      <c r="CU1524" t="e">
        <v>#N/A</v>
      </c>
      <c r="CV1524" t="e">
        <v>#N/A</v>
      </c>
    </row>
    <row r="1525" spans="1:100" x14ac:dyDescent="0.25">
      <c r="A1525">
        <v>3947</v>
      </c>
      <c r="B1525" t="s">
        <v>1901</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1902</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1425.9865103393004</v>
      </c>
      <c r="CU1526" t="e">
        <v>#N/A</v>
      </c>
      <c r="CV1526" t="e">
        <v>#N/A</v>
      </c>
    </row>
    <row r="1527" spans="1:100" x14ac:dyDescent="0.25">
      <c r="A1527">
        <v>3951</v>
      </c>
      <c r="B1527" t="s">
        <v>1903</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1904</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1905</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1906</v>
      </c>
      <c r="C1530" s="22">
        <v>3</v>
      </c>
      <c r="D1530" s="17">
        <v>4.1385167068879936</v>
      </c>
      <c r="E1530" s="17">
        <v>-0.13331585749953317</v>
      </c>
      <c r="F1530" s="17">
        <v>-0.19638366758636283</v>
      </c>
      <c r="G1530" s="17">
        <v>-0.24253975445729975</v>
      </c>
      <c r="H1530" s="17">
        <v>-2.263668170896152E-2</v>
      </c>
      <c r="I1530" s="17">
        <v>0</v>
      </c>
      <c r="J1530" s="17">
        <v>-1.3582009025376913</v>
      </c>
      <c r="K1530" s="17">
        <v>-2.263668170896152E-2</v>
      </c>
      <c r="L1530" s="17">
        <v>-0.99999999999999911</v>
      </c>
      <c r="M1530" s="17">
        <v>-0.99999999999999911</v>
      </c>
      <c r="N1530" s="17">
        <v>-0.45273363417923018</v>
      </c>
      <c r="O1530" s="17">
        <v>2.5377760498930089</v>
      </c>
      <c r="P1530" s="17">
        <v>-0.10365164902405376</v>
      </c>
      <c r="Q1530" s="17">
        <v>0.12951166142830928</v>
      </c>
      <c r="R1530" s="17">
        <v>8.6933843374907616E-2</v>
      </c>
      <c r="S1530" s="17">
        <v>0.33333333333333337</v>
      </c>
      <c r="T1530" s="17">
        <v>0.37523561803735472</v>
      </c>
      <c r="U1530" s="17">
        <v>0.19614886672198964</v>
      </c>
      <c r="V1530" s="17">
        <v>-6.8817000900488774E-3</v>
      </c>
      <c r="W1530" s="17">
        <v>36.818911988463604</v>
      </c>
      <c r="X1530" s="17">
        <v>1.5164131841313362</v>
      </c>
      <c r="Y1530" s="17">
        <v>-0.99999999999999911</v>
      </c>
      <c r="Z1530" s="17">
        <v>-0.99999999999999911</v>
      </c>
      <c r="AA1530" s="17">
        <v>61.728070894826629</v>
      </c>
      <c r="AB1530" s="17">
        <v>0.2431380634342355</v>
      </c>
      <c r="AC1530" s="17">
        <v>0.26199858258205</v>
      </c>
      <c r="AD1530" s="17">
        <v>-8.6921447565227617E-3</v>
      </c>
      <c r="AE1530" s="17">
        <v>24.822225062988132</v>
      </c>
      <c r="AF1530" s="17">
        <v>0.5</v>
      </c>
      <c r="AG1530" s="17">
        <v>-0.99999999999999911</v>
      </c>
      <c r="AH1530" s="17">
        <v>-0.99999999999999911</v>
      </c>
      <c r="AI1530" s="17">
        <v>0</v>
      </c>
      <c r="AJ1530" s="17">
        <v>-6.8817000900488774E-3</v>
      </c>
      <c r="AK1530" s="17">
        <v>9.6992554599296649E-2</v>
      </c>
      <c r="AL1530" s="17">
        <v>-0.18871664731828394</v>
      </c>
      <c r="AM1530" s="17">
        <v>0.12194556636311213</v>
      </c>
      <c r="AN1530" s="17">
        <v>-0.18712207193586181</v>
      </c>
      <c r="AO1530" s="17">
        <v>3.5336019320742862</v>
      </c>
      <c r="AP1530" s="17">
        <v>-5.6216350349879667</v>
      </c>
      <c r="AQ1530" s="17">
        <v>35.460711085925908</v>
      </c>
      <c r="AR1530" s="17">
        <v>0.89783611800262897</v>
      </c>
      <c r="AS1530" s="17">
        <v>1.493776502422375</v>
      </c>
      <c r="AT1530" s="17">
        <v>-0.99999999999999911</v>
      </c>
      <c r="AU1530" s="17">
        <v>-0.99999999999999911</v>
      </c>
      <c r="AV1530" s="17">
        <v>-0.15560591108239213</v>
      </c>
      <c r="AW1530" s="17">
        <v>58.644211909731695</v>
      </c>
      <c r="AX1530" s="17">
        <v>57.956041900726824</v>
      </c>
      <c r="AY1530" s="17">
        <v>-2.5627447709600574E-2</v>
      </c>
      <c r="AZ1530" s="17">
        <v>-29.463457268833473</v>
      </c>
      <c r="BA1530" s="22">
        <v>1455.7685683513553</v>
      </c>
      <c r="CU1530" t="e">
        <v>#N/A</v>
      </c>
      <c r="CV1530" t="e">
        <v>#N/A</v>
      </c>
    </row>
    <row r="1531" spans="1:100" x14ac:dyDescent="0.25">
      <c r="A1531">
        <v>3955</v>
      </c>
      <c r="B1531" t="s">
        <v>1907</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1443.1204355450993</v>
      </c>
      <c r="CU1531" t="e">
        <v>#N/A</v>
      </c>
      <c r="CV1531" t="e">
        <v>#N/A</v>
      </c>
    </row>
    <row r="1532" spans="1:100" x14ac:dyDescent="0.25">
      <c r="A1532">
        <v>3957</v>
      </c>
      <c r="B1532" t="s">
        <v>1908</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1435.5590523552119</v>
      </c>
      <c r="CU1532" t="e">
        <v>#N/A</v>
      </c>
      <c r="CV1532" t="e">
        <v>#N/A</v>
      </c>
    </row>
    <row r="1533" spans="1:100" x14ac:dyDescent="0.25">
      <c r="A1533">
        <v>3958</v>
      </c>
      <c r="B1533" t="s">
        <v>1909</v>
      </c>
      <c r="C1533" s="22">
        <v>3</v>
      </c>
      <c r="D1533" s="17">
        <v>4.9228219062440646</v>
      </c>
      <c r="E1533" s="17">
        <v>2.4974126588710246E-3</v>
      </c>
      <c r="F1533" s="17">
        <v>-1.3940106832162009</v>
      </c>
      <c r="G1533" s="17">
        <v>-1.3912629084427282</v>
      </c>
      <c r="H1533" s="17">
        <v>3.4050776480175543E-2</v>
      </c>
      <c r="I1533" s="17">
        <v>0</v>
      </c>
      <c r="J1533" s="17">
        <v>2.0430465888105345</v>
      </c>
      <c r="K1533" s="17">
        <v>3.4050776480175543E-2</v>
      </c>
      <c r="L1533" s="17">
        <v>-0.99999999999999989</v>
      </c>
      <c r="M1533" s="17">
        <v>-0.99999999999999989</v>
      </c>
      <c r="N1533" s="17">
        <v>0.68101552960351164</v>
      </c>
      <c r="O1533" s="17">
        <v>5.5746055866118729</v>
      </c>
      <c r="P1533" s="17">
        <v>-1.2182371096763405</v>
      </c>
      <c r="Q1533" s="17">
        <v>-5.3444702261675738</v>
      </c>
      <c r="R1533" s="17">
        <v>-1.7850508462694488</v>
      </c>
      <c r="S1533" s="17">
        <v>0.33333333333333304</v>
      </c>
      <c r="T1533" s="17">
        <v>0.33333333333333304</v>
      </c>
      <c r="U1533" s="17">
        <v>0.11654588948684166</v>
      </c>
      <c r="V1533" s="17">
        <v>-9.8625211138313768E-2</v>
      </c>
      <c r="W1533" s="17">
        <v>26.021462741400743</v>
      </c>
      <c r="X1533" s="17">
        <v>0.50704818130397489</v>
      </c>
      <c r="Y1533" s="17">
        <v>-0.99999999999999989</v>
      </c>
      <c r="Z1533" s="17">
        <v>-0.99999999999999989</v>
      </c>
      <c r="AA1533" s="17">
        <v>54.715115127451462</v>
      </c>
      <c r="AB1533" s="17">
        <v>0.25913075276120079</v>
      </c>
      <c r="AC1533" s="17">
        <v>0.29424932271004456</v>
      </c>
      <c r="AD1533" s="17">
        <v>5.6193989175157805E-2</v>
      </c>
      <c r="AE1533" s="17">
        <v>30.478703232320143</v>
      </c>
      <c r="AF1533" s="17">
        <v>0.91666666666666663</v>
      </c>
      <c r="AG1533" s="17">
        <v>-0.99999999999999989</v>
      </c>
      <c r="AH1533" s="17">
        <v>-0.99999999999999989</v>
      </c>
      <c r="AI1533" s="17">
        <v>-4.7787923183578711E-2</v>
      </c>
      <c r="AJ1533" s="17">
        <v>-9.8625211138313768E-2</v>
      </c>
      <c r="AK1533" s="17">
        <v>0.16521574754360566</v>
      </c>
      <c r="AL1533" s="17">
        <v>0.11758948730251752</v>
      </c>
      <c r="AM1533" s="17">
        <v>0.46412827892188069</v>
      </c>
      <c r="AN1533" s="17">
        <v>-1.9404503948162989E-2</v>
      </c>
      <c r="AO1533" s="17">
        <v>12.429285710765045</v>
      </c>
      <c r="AP1533" s="17">
        <v>0.1028348378085128</v>
      </c>
      <c r="AQ1533" s="17">
        <v>28.064509330211276</v>
      </c>
      <c r="AR1533" s="17">
        <v>0.68458734501519414</v>
      </c>
      <c r="AS1533" s="17">
        <v>0.54109895778415007</v>
      </c>
      <c r="AT1533" s="17">
        <v>-0.99999999999999989</v>
      </c>
      <c r="AU1533" s="17">
        <v>-0.99999999999999989</v>
      </c>
      <c r="AV1533" s="17">
        <v>-3.1763137547121763</v>
      </c>
      <c r="AW1533" s="17">
        <v>60.392555551871823</v>
      </c>
      <c r="AX1533" s="17">
        <v>49.574275974368852</v>
      </c>
      <c r="AY1533" s="17">
        <v>-0.11791819864262727</v>
      </c>
      <c r="AZ1533" s="17">
        <v>-59.832863820203229</v>
      </c>
      <c r="BA1533" s="22">
        <v>1375.4405767089124</v>
      </c>
      <c r="CU1533" t="e">
        <v>#N/A</v>
      </c>
      <c r="CV1533" t="e">
        <v>#N/A</v>
      </c>
    </row>
    <row r="1534" spans="1:100" x14ac:dyDescent="0.25">
      <c r="A1534">
        <v>3959</v>
      </c>
      <c r="B1534" t="s">
        <v>1910</v>
      </c>
      <c r="C1534" s="22">
        <v>3</v>
      </c>
      <c r="D1534" s="17">
        <v>4.4451322902553558</v>
      </c>
      <c r="E1534" s="17">
        <v>1.4533127431757846E-2</v>
      </c>
      <c r="F1534" s="17">
        <v>1.9190626555414552</v>
      </c>
      <c r="G1534" s="17">
        <v>1.9268988576810624</v>
      </c>
      <c r="H1534" s="17">
        <v>0.23786829958821235</v>
      </c>
      <c r="I1534" s="17">
        <v>0</v>
      </c>
      <c r="J1534" s="17">
        <v>14.272097975292748</v>
      </c>
      <c r="K1534" s="17">
        <v>0.23786829958821235</v>
      </c>
      <c r="L1534" s="17">
        <v>-0.99999999999999978</v>
      </c>
      <c r="M1534" s="17">
        <v>-0.99999999999999978</v>
      </c>
      <c r="N1534" s="17">
        <v>4.7573659917642459</v>
      </c>
      <c r="O1534" s="17">
        <v>20.64412912322916</v>
      </c>
      <c r="P1534" s="17">
        <v>15.396185997184789</v>
      </c>
      <c r="Q1534" s="17">
        <v>6.873871833119793</v>
      </c>
      <c r="R1534" s="17">
        <v>3.8465454087586415</v>
      </c>
      <c r="S1534" s="17">
        <v>0.3333333333333332</v>
      </c>
      <c r="T1534" s="17">
        <v>0.35338468327194755</v>
      </c>
      <c r="U1534" s="17">
        <v>-3.1384656480103433E-2</v>
      </c>
      <c r="V1534" s="17">
        <v>-5.8818456393684965E-2</v>
      </c>
      <c r="W1534" s="17">
        <v>14.3458641657312</v>
      </c>
      <c r="X1534" s="17">
        <v>-9.5482973268405588E-3</v>
      </c>
      <c r="Y1534" s="17">
        <v>-0.99999999999999978</v>
      </c>
      <c r="Z1534" s="17">
        <v>-0.99999999999999978</v>
      </c>
      <c r="AA1534" s="17">
        <v>64.996513698710388</v>
      </c>
      <c r="AB1534" s="17">
        <v>0.42865151998599343</v>
      </c>
      <c r="AC1534" s="17">
        <v>0.16020447638223836</v>
      </c>
      <c r="AD1534" s="17">
        <v>0.34722608611617878</v>
      </c>
      <c r="AE1534" s="17">
        <v>46.804104124220537</v>
      </c>
      <c r="AF1534" s="17">
        <v>0.83333333333333337</v>
      </c>
      <c r="AG1534" s="17">
        <v>-0.99999999999999978</v>
      </c>
      <c r="AH1534" s="17">
        <v>-0.99999999999999978</v>
      </c>
      <c r="AI1534" s="17">
        <v>8.0799731945761386E-2</v>
      </c>
      <c r="AJ1534" s="17">
        <v>-5.8818456393684965E-2</v>
      </c>
      <c r="AK1534" s="17">
        <v>4.1984848085956676E-3</v>
      </c>
      <c r="AL1534" s="17">
        <v>-3.006089895693316E-2</v>
      </c>
      <c r="AM1534" s="17">
        <v>-0.35703891036190871</v>
      </c>
      <c r="AN1534" s="17">
        <v>-0.31089746013438346</v>
      </c>
      <c r="AO1534" s="17">
        <v>-8.9049803350047405</v>
      </c>
      <c r="AP1534" s="17">
        <v>-7.9227409981442527</v>
      </c>
      <c r="AQ1534" s="17">
        <v>28.617962141023941</v>
      </c>
      <c r="AR1534" s="17">
        <v>0.59651490373149252</v>
      </c>
      <c r="AS1534" s="17">
        <v>0.22832000226137139</v>
      </c>
      <c r="AT1534" s="17">
        <v>-0.99999999999999978</v>
      </c>
      <c r="AU1534" s="17">
        <v>-0.99999999999999978</v>
      </c>
      <c r="AV1534" s="17">
        <v>5.773444266439701</v>
      </c>
      <c r="AW1534" s="17">
        <v>77.717901823795302</v>
      </c>
      <c r="AX1534" s="17">
        <v>73.452050823342049</v>
      </c>
      <c r="AY1534" s="17">
        <v>4.9243436685697771E-2</v>
      </c>
      <c r="AZ1534" s="17">
        <v>6.0463814901701909</v>
      </c>
      <c r="BA1534" s="22">
        <v>1546.9843106346584</v>
      </c>
      <c r="CU1534" t="e">
        <v>#N/A</v>
      </c>
      <c r="CV1534" t="e">
        <v>#N/A</v>
      </c>
    </row>
    <row r="1535" spans="1:100" x14ac:dyDescent="0.25">
      <c r="A1535">
        <v>3965</v>
      </c>
      <c r="B1535" t="s">
        <v>1911</v>
      </c>
      <c r="C1535" s="22">
        <v>3</v>
      </c>
      <c r="D1535" s="17">
        <v>3.5025249459810328</v>
      </c>
      <c r="E1535" s="17">
        <v>8.6089638751143199E-2</v>
      </c>
      <c r="F1535" s="17">
        <v>-2.2977583501619878</v>
      </c>
      <c r="G1535" s="17">
        <v>-2.274123924160051</v>
      </c>
      <c r="H1535" s="17">
        <v>6.4685150075291672E-2</v>
      </c>
      <c r="I1535" s="17">
        <v>-1.1662134743111232E-2</v>
      </c>
      <c r="J1535" s="17">
        <v>3.1813809199308278</v>
      </c>
      <c r="K1535" s="17">
        <v>5.3023015332180429E-2</v>
      </c>
      <c r="L1535" s="17">
        <v>-1.0000000000000009</v>
      </c>
      <c r="M1535" s="17">
        <v>-1.0000000000000009</v>
      </c>
      <c r="N1535" s="17">
        <v>1.0604603066436089</v>
      </c>
      <c r="O1535" s="17">
        <v>4.4097819417518069</v>
      </c>
      <c r="P1535" s="17">
        <v>-0.157782223954511</v>
      </c>
      <c r="Q1535" s="17">
        <v>-4.7741760673375149</v>
      </c>
      <c r="R1535" s="17">
        <v>-1.5993848167903768</v>
      </c>
      <c r="S1535" s="17">
        <v>0.33333333333333381</v>
      </c>
      <c r="T1535" s="17">
        <v>0.33333333333333381</v>
      </c>
      <c r="U1535" s="17">
        <v>9.0306766549019493E-2</v>
      </c>
      <c r="V1535" s="17">
        <v>4.4421299394501554E-2</v>
      </c>
      <c r="W1535" s="17">
        <v>29.934868691120322</v>
      </c>
      <c r="X1535" s="17">
        <v>1.2413985138975743</v>
      </c>
      <c r="Y1535" s="17">
        <v>-1.0000000000000009</v>
      </c>
      <c r="Z1535" s="17">
        <v>-1.0000000000000009</v>
      </c>
      <c r="AA1535" s="17">
        <v>53.938806894282109</v>
      </c>
      <c r="AB1535" s="17">
        <v>0.27837168650196403</v>
      </c>
      <c r="AC1535" s="17">
        <v>5.888035039259143E-2</v>
      </c>
      <c r="AD1535" s="17">
        <v>0.17481442350448856</v>
      </c>
      <c r="AE1535" s="17">
        <v>25.603323019952192</v>
      </c>
      <c r="AF1535" s="17">
        <v>0.55555555555555558</v>
      </c>
      <c r="AG1535" s="17">
        <v>-1.0000000000000009</v>
      </c>
      <c r="AH1535" s="17">
        <v>-1.0000000000000009</v>
      </c>
      <c r="AI1535" s="17">
        <v>-1.1831164052563747E-2</v>
      </c>
      <c r="AJ1535" s="17">
        <v>4.4421299394501554E-2</v>
      </c>
      <c r="AK1535" s="17">
        <v>-0.14065158376192902</v>
      </c>
      <c r="AL1535" s="17">
        <v>8.4946009800998437E-2</v>
      </c>
      <c r="AM1535" s="17">
        <v>-0.10649828266587552</v>
      </c>
      <c r="AN1535" s="17">
        <v>0.33898698248021319</v>
      </c>
      <c r="AO1535" s="17">
        <v>-3.3657149854565325</v>
      </c>
      <c r="AP1535" s="17">
        <v>8.8994046110103238</v>
      </c>
      <c r="AQ1535" s="17">
        <v>33.116249611051131</v>
      </c>
      <c r="AR1535" s="17">
        <v>0.80139473261018845</v>
      </c>
      <c r="AS1535" s="17">
        <v>1.2944215292297547</v>
      </c>
      <c r="AT1535" s="17">
        <v>-1.0000000000000009</v>
      </c>
      <c r="AU1535" s="17">
        <v>-1.0000000000000009</v>
      </c>
      <c r="AV1535" s="17">
        <v>-3.8735087409504287</v>
      </c>
      <c r="AW1535" s="17">
        <v>67.247993447044294</v>
      </c>
      <c r="AX1535" s="17">
        <v>71.453500105443169</v>
      </c>
      <c r="AY1535" s="17">
        <v>9.0777104380127829E-2</v>
      </c>
      <c r="AZ1535" s="17">
        <v>-15.103711210013788</v>
      </c>
      <c r="BA1535" s="22">
        <v>1407.9203175584732</v>
      </c>
      <c r="CU1535" t="e">
        <v>#N/A</v>
      </c>
      <c r="CV1535" t="e">
        <v>#N/A</v>
      </c>
    </row>
    <row r="1536" spans="1:100" x14ac:dyDescent="0.25">
      <c r="A1536">
        <v>3966</v>
      </c>
      <c r="B1536" t="s">
        <v>1912</v>
      </c>
      <c r="C1536" s="22">
        <v>3</v>
      </c>
      <c r="D1536" s="17">
        <v>5.6848216174612354</v>
      </c>
      <c r="E1536" s="17">
        <v>3.7252750536700213E-2</v>
      </c>
      <c r="F1536" s="17">
        <v>8.4950743672840112E-2</v>
      </c>
      <c r="G1536" s="17">
        <v>9.7407111187264903E-2</v>
      </c>
      <c r="H1536" s="17">
        <v>0.30619004545539169</v>
      </c>
      <c r="I1536" s="17">
        <v>0</v>
      </c>
      <c r="J1536" s="17">
        <v>18.371402727323488</v>
      </c>
      <c r="K1536" s="17">
        <v>0.30619004545539169</v>
      </c>
      <c r="L1536" s="17">
        <v>-1.0000000000000038</v>
      </c>
      <c r="M1536" s="17">
        <v>-1.0000000000000038</v>
      </c>
      <c r="N1536" s="17">
        <v>6.1238009091078345</v>
      </c>
      <c r="O1536" s="17">
        <v>24.153631455972015</v>
      </c>
      <c r="P1536" s="17">
        <v>-1.3284567877972395</v>
      </c>
      <c r="Q1536" s="17">
        <v>-1.5659234951897125</v>
      </c>
      <c r="R1536" s="17">
        <v>-0.67255519644255812</v>
      </c>
      <c r="S1536" s="17">
        <v>0.33333333333333426</v>
      </c>
      <c r="T1536" s="17">
        <v>0.32095774838994551</v>
      </c>
      <c r="U1536" s="17">
        <v>0.22455910670511842</v>
      </c>
      <c r="V1536" s="17">
        <v>7.6153061855518997E-2</v>
      </c>
      <c r="W1536" s="17">
        <v>25.952528193141056</v>
      </c>
      <c r="X1536" s="17">
        <v>1.690880249278089</v>
      </c>
      <c r="Y1536" s="17">
        <v>-1.0000000000000038</v>
      </c>
      <c r="Z1536" s="17">
        <v>-1.0000000000000038</v>
      </c>
      <c r="AA1536" s="17">
        <v>36.031099316344246</v>
      </c>
      <c r="AB1536" s="17">
        <v>0.24740240933859448</v>
      </c>
      <c r="AC1536" s="17">
        <v>-0.12902551613910801</v>
      </c>
      <c r="AD1536" s="17">
        <v>9.6645633193428795E-2</v>
      </c>
      <c r="AE1536" s="17">
        <v>10.75112631964577</v>
      </c>
      <c r="AF1536" s="17">
        <v>0.5</v>
      </c>
      <c r="AG1536" s="17">
        <v>-1.0000000000000038</v>
      </c>
      <c r="AH1536" s="17">
        <v>-1.0000000000000038</v>
      </c>
      <c r="AI1536" s="17">
        <v>9.6889339584534124E-3</v>
      </c>
      <c r="AJ1536" s="17">
        <v>7.6153061855518997E-2</v>
      </c>
      <c r="AK1536" s="17">
        <v>-4.4081947083242479E-2</v>
      </c>
      <c r="AL1536" s="17">
        <v>0.1820075443468239</v>
      </c>
      <c r="AM1536" s="17">
        <v>-0.60457866060737075</v>
      </c>
      <c r="AN1536" s="17">
        <v>-9.3336440490763811E-2</v>
      </c>
      <c r="AO1536" s="17">
        <v>-15.334876250600482</v>
      </c>
      <c r="AP1536" s="17">
        <v>-1.4233732905349736</v>
      </c>
      <c r="AQ1536" s="17">
        <v>44.32393092046452</v>
      </c>
      <c r="AR1536" s="17">
        <v>0.95500325028391753</v>
      </c>
      <c r="AS1536" s="17">
        <v>1.9970702947334809</v>
      </c>
      <c r="AT1536" s="17">
        <v>-1.0000000000000038</v>
      </c>
      <c r="AU1536" s="17">
        <v>-1.0000000000000038</v>
      </c>
      <c r="AV1536" s="17">
        <v>-0.57514808525529393</v>
      </c>
      <c r="AW1536" s="17">
        <v>58.761357481781282</v>
      </c>
      <c r="AX1536" s="17">
        <v>66.570442346502276</v>
      </c>
      <c r="AY1536" s="17">
        <v>0.13636589585013495</v>
      </c>
      <c r="AZ1536" s="17">
        <v>-10.781820132618874</v>
      </c>
      <c r="BA1536" s="22">
        <v>1462.6556037656021</v>
      </c>
      <c r="CU1536" t="e">
        <v>#N/A</v>
      </c>
      <c r="CV1536" t="e">
        <v>#N/A</v>
      </c>
    </row>
    <row r="1537" spans="1:100" x14ac:dyDescent="0.25">
      <c r="A1537">
        <v>3969</v>
      </c>
      <c r="B1537" t="s">
        <v>1063</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1379.5383232348097</v>
      </c>
      <c r="CU1537" t="e">
        <v>#N/A</v>
      </c>
      <c r="CV1537" t="e">
        <v>#N/A</v>
      </c>
    </row>
    <row r="1538" spans="1:100" x14ac:dyDescent="0.25">
      <c r="A1538">
        <v>3970</v>
      </c>
      <c r="B1538" t="s">
        <v>1913</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1914</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1359.0885802613757</v>
      </c>
      <c r="CU1539" t="e">
        <v>#N/A</v>
      </c>
      <c r="CV1539" t="e">
        <v>#N/A</v>
      </c>
    </row>
    <row r="1540" spans="1:100" x14ac:dyDescent="0.25">
      <c r="A1540">
        <v>3974</v>
      </c>
      <c r="B1540" t="s">
        <v>1915</v>
      </c>
      <c r="C1540" s="22">
        <v>3</v>
      </c>
      <c r="D1540" s="17">
        <v>4.8809438510051706</v>
      </c>
      <c r="E1540" s="17">
        <v>0</v>
      </c>
      <c r="F1540" s="17">
        <v>-0.48786750401881551</v>
      </c>
      <c r="G1540" s="17">
        <v>-0.48786750401881551</v>
      </c>
      <c r="H1540" s="17">
        <v>0.49105878293364036</v>
      </c>
      <c r="I1540" s="17">
        <v>-6.9992517056079086E-4</v>
      </c>
      <c r="J1540" s="17">
        <v>29.421531465784781</v>
      </c>
      <c r="K1540" s="17">
        <v>0.49035885776307953</v>
      </c>
      <c r="L1540" s="17">
        <v>-1.0000000000000024</v>
      </c>
      <c r="M1540" s="17">
        <v>-1.0000000000000024</v>
      </c>
      <c r="N1540" s="17">
        <v>9.8071771552615967</v>
      </c>
      <c r="O1540" s="17">
        <v>33.814607812771129</v>
      </c>
      <c r="P1540" s="17">
        <v>-3.3983922948957454E-2</v>
      </c>
      <c r="Q1540" s="17">
        <v>-1.0610342304483751</v>
      </c>
      <c r="R1540" s="17">
        <v>-0.37673361720843523</v>
      </c>
      <c r="S1540" s="17">
        <v>0.33333333333333376</v>
      </c>
      <c r="T1540" s="17">
        <v>0.33333333333333376</v>
      </c>
      <c r="U1540" s="17">
        <v>0.35967499727736413</v>
      </c>
      <c r="V1540" s="17">
        <v>0.66031106088738889</v>
      </c>
      <c r="W1540" s="17">
        <v>47.851754682733684</v>
      </c>
      <c r="X1540" s="17">
        <v>5.5768741633373837</v>
      </c>
      <c r="Y1540" s="17">
        <v>-1.0000000000000024</v>
      </c>
      <c r="Z1540" s="17">
        <v>-1.0000000000000024</v>
      </c>
      <c r="AA1540" s="17">
        <v>97.115018300848618</v>
      </c>
      <c r="AB1540" s="17">
        <v>0.48710954546060936</v>
      </c>
      <c r="AC1540" s="17">
        <v>0.27567244110900041</v>
      </c>
      <c r="AD1540" s="17">
        <v>0.23001795813685674</v>
      </c>
      <c r="AE1540" s="17">
        <v>49.639997235323349</v>
      </c>
      <c r="AF1540" s="17">
        <v>0.83333333333333337</v>
      </c>
      <c r="AG1540" s="17">
        <v>-1.0000000000000024</v>
      </c>
      <c r="AH1540" s="17">
        <v>-1.0000000000000024</v>
      </c>
      <c r="AI1540" s="17">
        <v>9.6922941345331526E-4</v>
      </c>
      <c r="AJ1540" s="17">
        <v>0.66031106088738889</v>
      </c>
      <c r="AK1540" s="17">
        <v>1.0162192927219788E-2</v>
      </c>
      <c r="AL1540" s="17">
        <v>-6.9203498118506762E-2</v>
      </c>
      <c r="AM1540" s="17">
        <v>0.51855966468879999</v>
      </c>
      <c r="AN1540" s="17">
        <v>1.8771695104618666E-2</v>
      </c>
      <c r="AO1540" s="17">
        <v>13.014802581856095</v>
      </c>
      <c r="AP1540" s="17">
        <v>0.12327488702293385</v>
      </c>
      <c r="AQ1540" s="17">
        <v>77.273286148518437</v>
      </c>
      <c r="AR1540" s="17">
        <v>1.6866527248314214</v>
      </c>
      <c r="AS1540" s="17">
        <v>6.0672330211004608</v>
      </c>
      <c r="AT1540" s="17">
        <v>-1.0000000000000024</v>
      </c>
      <c r="AU1540" s="17">
        <v>-1.0000000000000024</v>
      </c>
      <c r="AV1540" s="17">
        <v>-0.86460112122725064</v>
      </c>
      <c r="AW1540" s="17">
        <v>131.05290100064269</v>
      </c>
      <c r="AX1540" s="17">
        <v>197.10339167765051</v>
      </c>
      <c r="AY1540" s="17">
        <v>0.20787469961390556</v>
      </c>
      <c r="AZ1540" s="17">
        <v>-1.5027439005590939</v>
      </c>
      <c r="BA1540" s="22">
        <v>1530.2607969765004</v>
      </c>
      <c r="CU1540" t="e">
        <v>#N/A</v>
      </c>
      <c r="CV1540" t="e">
        <v>#N/A</v>
      </c>
    </row>
    <row r="1541" spans="1:100" x14ac:dyDescent="0.25">
      <c r="A1541">
        <v>3975</v>
      </c>
      <c r="B1541" t="s">
        <v>1916</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1398.9240295871186</v>
      </c>
      <c r="CU1541" t="e">
        <v>#N/A</v>
      </c>
      <c r="CV1541" t="e">
        <v>#N/A</v>
      </c>
    </row>
    <row r="1542" spans="1:100" x14ac:dyDescent="0.25">
      <c r="A1542">
        <v>3976</v>
      </c>
      <c r="B1542" t="s">
        <v>1917</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1918</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1362.4802822533381</v>
      </c>
      <c r="CU1543" t="e">
        <v>#N/A</v>
      </c>
      <c r="CV1543" t="e">
        <v>#N/A</v>
      </c>
    </row>
    <row r="1544" spans="1:100" x14ac:dyDescent="0.25">
      <c r="A1544">
        <v>3984</v>
      </c>
      <c r="B1544" t="s">
        <v>1919</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1460.671941655296</v>
      </c>
      <c r="CU1544" t="e">
        <v>#N/A</v>
      </c>
      <c r="CV1544" t="e">
        <v>#N/A</v>
      </c>
    </row>
    <row r="1545" spans="1:100" x14ac:dyDescent="0.25">
      <c r="A1545">
        <v>3985</v>
      </c>
      <c r="B1545" t="s">
        <v>1920</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1475.5444932313558</v>
      </c>
      <c r="CU1545" t="e">
        <v>#N/A</v>
      </c>
      <c r="CV1545" t="e">
        <v>#N/A</v>
      </c>
    </row>
    <row r="1546" spans="1:100" x14ac:dyDescent="0.25">
      <c r="A1546">
        <v>3986</v>
      </c>
      <c r="B1546" t="s">
        <v>1921</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1384.2236536720779</v>
      </c>
      <c r="CU1546" t="e">
        <v>#N/A</v>
      </c>
      <c r="CV1546" t="e">
        <v>#N/A</v>
      </c>
    </row>
    <row r="1547" spans="1:100" x14ac:dyDescent="0.25">
      <c r="A1547">
        <v>3988</v>
      </c>
      <c r="B1547" t="s">
        <v>1922</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1319.9623702291792</v>
      </c>
      <c r="CU1547" t="e">
        <v>#N/A</v>
      </c>
      <c r="CV1547" t="e">
        <v>#N/A</v>
      </c>
    </row>
    <row r="1548" spans="1:100" x14ac:dyDescent="0.25">
      <c r="A1548">
        <v>3990</v>
      </c>
      <c r="B1548" t="s">
        <v>1923</v>
      </c>
      <c r="C1548" s="22">
        <v>3</v>
      </c>
      <c r="D1548" s="17">
        <v>5.4957535024604356</v>
      </c>
      <c r="E1548" s="17">
        <v>-7.7355860293370396E-2</v>
      </c>
      <c r="F1548" s="17">
        <v>-0.50017649127873987</v>
      </c>
      <c r="G1548" s="17">
        <v>-0.52007042184198726</v>
      </c>
      <c r="H1548" s="17">
        <v>0.34603920308376362</v>
      </c>
      <c r="I1548" s="17">
        <v>0</v>
      </c>
      <c r="J1548" s="17">
        <v>20.762352185025811</v>
      </c>
      <c r="K1548" s="17">
        <v>0.34603920308376362</v>
      </c>
      <c r="L1548" s="17">
        <v>-0.999999999999999</v>
      </c>
      <c r="M1548" s="17">
        <v>-0.999999999999999</v>
      </c>
      <c r="N1548" s="17">
        <v>6.9207840616752705</v>
      </c>
      <c r="O1548" s="17">
        <v>25.738035265644264</v>
      </c>
      <c r="P1548" s="17">
        <v>0.15920027567526535</v>
      </c>
      <c r="Q1548" s="17">
        <v>-7.2230073519858822</v>
      </c>
      <c r="R1548" s="17">
        <v>-2.4647022979834659</v>
      </c>
      <c r="S1548" s="17">
        <v>0.33333333333333326</v>
      </c>
      <c r="T1548" s="17">
        <v>0.45794190163205278</v>
      </c>
      <c r="U1548" s="17">
        <v>0.544857775768812</v>
      </c>
      <c r="V1548" s="17">
        <v>0</v>
      </c>
      <c r="W1548" s="17">
        <v>39.603752306017363</v>
      </c>
      <c r="X1548" s="17">
        <v>2.7324581712352365</v>
      </c>
      <c r="Y1548" s="17">
        <v>-0.999999999999999</v>
      </c>
      <c r="Z1548" s="17">
        <v>-0.999999999999999</v>
      </c>
      <c r="AA1548" s="17">
        <v>76.882285263071296</v>
      </c>
      <c r="AB1548" s="17">
        <v>0.37775565952902929</v>
      </c>
      <c r="AC1548" s="17">
        <v>0.10662368702812172</v>
      </c>
      <c r="AD1548" s="17">
        <v>0.3104853585435961</v>
      </c>
      <c r="AE1548" s="17">
        <v>39.743235255037376</v>
      </c>
      <c r="AF1548" s="17">
        <v>0.7857142857142857</v>
      </c>
      <c r="AG1548" s="17">
        <v>-0.999999999999999</v>
      </c>
      <c r="AH1548" s="17">
        <v>-0.999999999999999</v>
      </c>
      <c r="AI1548" s="17">
        <v>-8.647530642491531E-3</v>
      </c>
      <c r="AJ1548" s="17">
        <v>0</v>
      </c>
      <c r="AK1548" s="17">
        <v>0.36758935397367709</v>
      </c>
      <c r="AL1548" s="17">
        <v>9.6646351376687381E-2</v>
      </c>
      <c r="AM1548" s="17">
        <v>2.7708226893775219E-2</v>
      </c>
      <c r="AN1548" s="17">
        <v>4.9152973934732107E-2</v>
      </c>
      <c r="AO1548" s="17">
        <v>2.530652442212765</v>
      </c>
      <c r="AP1548" s="17">
        <v>1.7120561052517398</v>
      </c>
      <c r="AQ1548" s="17">
        <v>60.366104491043203</v>
      </c>
      <c r="AR1548" s="17">
        <v>1.3361330107341978</v>
      </c>
      <c r="AS1548" s="17">
        <v>3.0784973743189989</v>
      </c>
      <c r="AT1548" s="17">
        <v>-0.999999999999999</v>
      </c>
      <c r="AU1548" s="17">
        <v>-0.999999999999999</v>
      </c>
      <c r="AV1548" s="17">
        <v>-2.9847727198254534</v>
      </c>
      <c r="AW1548" s="17">
        <v>104.33237663396726</v>
      </c>
      <c r="AX1548" s="17">
        <v>104.15942602111743</v>
      </c>
      <c r="AY1548" s="17">
        <v>0.51627409820005954</v>
      </c>
      <c r="AZ1548" s="17">
        <v>62.4865694637705</v>
      </c>
      <c r="BA1548" s="22">
        <v>1494.5600909933478</v>
      </c>
      <c r="CU1548" t="e">
        <v>#N/A</v>
      </c>
      <c r="CV1548" t="e">
        <v>#N/A</v>
      </c>
    </row>
    <row r="1549" spans="1:100" x14ac:dyDescent="0.25">
      <c r="A1549">
        <v>3991</v>
      </c>
      <c r="B1549" t="s">
        <v>1924</v>
      </c>
      <c r="C1549" s="22">
        <v>3</v>
      </c>
      <c r="D1549" s="17">
        <v>5.455312859824752</v>
      </c>
      <c r="E1549" s="17">
        <v>0</v>
      </c>
      <c r="F1549" s="17">
        <v>-0.66528719061301111</v>
      </c>
      <c r="G1549" s="17">
        <v>-0.66528719061301111</v>
      </c>
      <c r="H1549" s="17">
        <v>0.28798048248352681</v>
      </c>
      <c r="I1549" s="17">
        <v>-2.4068930058290833E-2</v>
      </c>
      <c r="J1549" s="17">
        <v>15.834693145514166</v>
      </c>
      <c r="K1549" s="17">
        <v>0.26391155242523584</v>
      </c>
      <c r="L1549" s="17">
        <v>-1.0000000000000004</v>
      </c>
      <c r="M1549" s="17">
        <v>-1.0000000000000004</v>
      </c>
      <c r="N1549" s="17">
        <v>5.2782310485047175</v>
      </c>
      <c r="O1549" s="17">
        <v>20.624718814725917</v>
      </c>
      <c r="P1549" s="17">
        <v>5.1026692706524795E-2</v>
      </c>
      <c r="Q1549" s="17">
        <v>2.323924473033351</v>
      </c>
      <c r="R1549" s="17">
        <v>0.76097424764428157</v>
      </c>
      <c r="S1549" s="17">
        <v>0.33333333333333348</v>
      </c>
      <c r="T1549" s="17">
        <v>0.33333333333333348</v>
      </c>
      <c r="U1549" s="17">
        <v>0.3588599825783137</v>
      </c>
      <c r="V1549" s="17">
        <v>0.14587466546015904</v>
      </c>
      <c r="W1549" s="17">
        <v>36.299590491196184</v>
      </c>
      <c r="X1549" s="17">
        <v>2.7134430373156411</v>
      </c>
      <c r="Y1549" s="17">
        <v>-1.0000000000000004</v>
      </c>
      <c r="Z1549" s="17">
        <v>-1.0000000000000004</v>
      </c>
      <c r="AA1549" s="17">
        <v>61.118553967498691</v>
      </c>
      <c r="AB1549" s="17">
        <v>3.8011758015816896E-2</v>
      </c>
      <c r="AC1549" s="17">
        <v>5.4203322335798054E-2</v>
      </c>
      <c r="AD1549" s="17">
        <v>0.38894470422155109</v>
      </c>
      <c r="AE1549" s="17">
        <v>24.057989228658311</v>
      </c>
      <c r="AF1549" s="17">
        <v>0.3</v>
      </c>
      <c r="AG1549" s="17">
        <v>-1.0000000000000004</v>
      </c>
      <c r="AH1549" s="17">
        <v>-1.0000000000000004</v>
      </c>
      <c r="AI1549" s="17">
        <v>1.8102864551197976E-2</v>
      </c>
      <c r="AJ1549" s="17">
        <v>0.14587466546015904</v>
      </c>
      <c r="AK1549" s="17">
        <v>5.8565136573597316E-3</v>
      </c>
      <c r="AL1549" s="17">
        <v>3.4698849983553312E-2</v>
      </c>
      <c r="AM1549" s="17">
        <v>-0.1614529123514864</v>
      </c>
      <c r="AN1549" s="17">
        <v>-0.33275430466242528</v>
      </c>
      <c r="AO1549" s="17">
        <v>-4.0070402405003627</v>
      </c>
      <c r="AP1549" s="17">
        <v>-8.1453633666428669</v>
      </c>
      <c r="AQ1549" s="17">
        <v>52.134283636710329</v>
      </c>
      <c r="AR1549" s="17">
        <v>1.1714013147051399</v>
      </c>
      <c r="AS1549" s="17">
        <v>2.9773545897408775</v>
      </c>
      <c r="AT1549" s="17">
        <v>-1.0000000000000004</v>
      </c>
      <c r="AU1549" s="17">
        <v>-1.0000000000000004</v>
      </c>
      <c r="AV1549" s="17">
        <v>9.5687057031271158E-2</v>
      </c>
      <c r="AW1549" s="17">
        <v>73.597909415581768</v>
      </c>
      <c r="AX1549" s="17">
        <v>88.547433252621616</v>
      </c>
      <c r="AY1549" s="17">
        <v>0.19624484829994179</v>
      </c>
      <c r="AZ1549" s="17">
        <v>-10.868070567428193</v>
      </c>
      <c r="BA1549" s="22">
        <v>1461.9879214992891</v>
      </c>
      <c r="CU1549" t="e">
        <v>#N/A</v>
      </c>
      <c r="CV1549" t="e">
        <v>#N/A</v>
      </c>
    </row>
    <row r="1550" spans="1:100" x14ac:dyDescent="0.25">
      <c r="A1550">
        <v>3993</v>
      </c>
      <c r="B1550" t="s">
        <v>1925</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1926</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1451.0840689632701</v>
      </c>
      <c r="CU1551" t="e">
        <v>#N/A</v>
      </c>
      <c r="CV1551" t="e">
        <v>#N/A</v>
      </c>
    </row>
    <row r="1552" spans="1:100" x14ac:dyDescent="0.25">
      <c r="A1552">
        <v>3997</v>
      </c>
      <c r="B1552" t="s">
        <v>1927</v>
      </c>
      <c r="C1552" s="22">
        <v>3</v>
      </c>
      <c r="D1552" s="17">
        <v>5.9178007957246601</v>
      </c>
      <c r="E1552" s="17">
        <v>1.5110624573038117E-3</v>
      </c>
      <c r="F1552" s="17">
        <v>-0.87749785228517196</v>
      </c>
      <c r="G1552" s="17">
        <v>-0.87749785228517196</v>
      </c>
      <c r="H1552" s="17">
        <v>0.20526045730118733</v>
      </c>
      <c r="I1552" s="17">
        <v>-2.5100141509963331E-3</v>
      </c>
      <c r="J1552" s="17">
        <v>12.165026589011452</v>
      </c>
      <c r="K1552" s="17">
        <v>0.20275044315019106</v>
      </c>
      <c r="L1552" s="17">
        <v>-1.0000000000000013</v>
      </c>
      <c r="M1552" s="17">
        <v>-1.0000000000000013</v>
      </c>
      <c r="N1552" s="17">
        <v>4.0550088630038195</v>
      </c>
      <c r="O1552" s="17">
        <v>17.20532953245095</v>
      </c>
      <c r="P1552" s="17">
        <v>0.2064106814291565</v>
      </c>
      <c r="Q1552" s="17">
        <v>-3.7625268135514673</v>
      </c>
      <c r="R1552" s="17">
        <v>-1.2039905212518565</v>
      </c>
      <c r="S1552" s="17">
        <v>0.3333333333333337</v>
      </c>
      <c r="T1552" s="17">
        <v>0.3333333333333337</v>
      </c>
      <c r="U1552" s="17">
        <v>0.37958908489136534</v>
      </c>
      <c r="V1552" s="17">
        <v>0.19738841987170588</v>
      </c>
      <c r="W1552" s="17">
        <v>41.635749131181889</v>
      </c>
      <c r="X1552" s="17">
        <v>3.1666030823121747</v>
      </c>
      <c r="Y1552" s="17">
        <v>-1.0000000000000013</v>
      </c>
      <c r="Z1552" s="17">
        <v>-1.0000000000000013</v>
      </c>
      <c r="AA1552" s="17">
        <v>77.394223481055732</v>
      </c>
      <c r="AB1552" s="17">
        <v>0.47205030001647291</v>
      </c>
      <c r="AC1552" s="17">
        <v>3.3776256948856553E-2</v>
      </c>
      <c r="AD1552" s="17">
        <v>0.23342274045718472</v>
      </c>
      <c r="AE1552" s="17">
        <v>36.962464871125718</v>
      </c>
      <c r="AF1552" s="17">
        <v>0.91666666666666663</v>
      </c>
      <c r="AG1552" s="17">
        <v>-1.0000000000000013</v>
      </c>
      <c r="AH1552" s="17">
        <v>-1.0000000000000013</v>
      </c>
      <c r="AI1552" s="17">
        <v>-3.0649951522765687E-2</v>
      </c>
      <c r="AJ1552" s="17">
        <v>0.19738841987170588</v>
      </c>
      <c r="AK1552" s="17">
        <v>-0.19257505847771977</v>
      </c>
      <c r="AL1552" s="17">
        <v>-5.9992859767575998E-2</v>
      </c>
      <c r="AM1552" s="17">
        <v>-7.2054198553198529E-2</v>
      </c>
      <c r="AN1552" s="17">
        <v>2.6112284669395629E-2</v>
      </c>
      <c r="AO1552" s="17">
        <v>-2.7642302562185619</v>
      </c>
      <c r="AP1552" s="17">
        <v>0.35284281789701127</v>
      </c>
      <c r="AQ1552" s="17">
        <v>53.80077572019335</v>
      </c>
      <c r="AR1552" s="17">
        <v>1.2436441714297377</v>
      </c>
      <c r="AS1552" s="17">
        <v>3.3693535254623646</v>
      </c>
      <c r="AT1552" s="17">
        <v>-1.0000000000000013</v>
      </c>
      <c r="AU1552" s="17">
        <v>-1.0000000000000013</v>
      </c>
      <c r="AV1552" s="17">
        <v>-2.0814883735370286</v>
      </c>
      <c r="AW1552" s="17">
        <v>94.952395831403734</v>
      </c>
      <c r="AX1552" s="17">
        <v>114.07823878811891</v>
      </c>
      <c r="AY1552" s="17">
        <v>0.21516408223578243</v>
      </c>
      <c r="AZ1552" s="17">
        <v>24.724336823518051</v>
      </c>
      <c r="BA1552" s="22">
        <v>1547.1731234753286</v>
      </c>
      <c r="CU1552" t="e">
        <v>#N/A</v>
      </c>
      <c r="CV1552" t="e">
        <v>#N/A</v>
      </c>
    </row>
    <row r="1553" spans="1:100" x14ac:dyDescent="0.25">
      <c r="A1553">
        <v>3998</v>
      </c>
      <c r="B1553" t="s">
        <v>1928</v>
      </c>
      <c r="C1553" s="22">
        <v>3</v>
      </c>
      <c r="D1553" s="17">
        <v>5.5797215773190576</v>
      </c>
      <c r="E1553" s="17">
        <v>0.28685946719528865</v>
      </c>
      <c r="F1553" s="17">
        <v>-0.10482798530128151</v>
      </c>
      <c r="G1553" s="17">
        <v>3.6060499922541803E-2</v>
      </c>
      <c r="H1553" s="17">
        <v>0.22010307915767527</v>
      </c>
      <c r="I1553" s="17">
        <v>0</v>
      </c>
      <c r="J1553" s="17">
        <v>13.206184749460508</v>
      </c>
      <c r="K1553" s="17">
        <v>0.22010307915767527</v>
      </c>
      <c r="L1553" s="17">
        <v>-0.99999999999999922</v>
      </c>
      <c r="M1553" s="17">
        <v>-0.99999999999999922</v>
      </c>
      <c r="N1553" s="17">
        <v>4.4020615831535039</v>
      </c>
      <c r="O1553" s="17">
        <v>18.82196682670212</v>
      </c>
      <c r="P1553" s="17">
        <v>-5.9911040531534163E-2</v>
      </c>
      <c r="Q1553" s="17">
        <v>4.3825893524337522E-2</v>
      </c>
      <c r="R1553" s="17">
        <v>-5.6547789669861362E-3</v>
      </c>
      <c r="S1553" s="17">
        <v>0.33333333333333326</v>
      </c>
      <c r="T1553" s="17">
        <v>0.323940475978169</v>
      </c>
      <c r="U1553" s="17">
        <v>0.34160680179598379</v>
      </c>
      <c r="V1553" s="17">
        <v>5.8837652348435375E-2</v>
      </c>
      <c r="W1553" s="17">
        <v>33.504607371929822</v>
      </c>
      <c r="X1553" s="17">
        <v>2.1472309940732077</v>
      </c>
      <c r="Y1553" s="17">
        <v>-0.99999999999999922</v>
      </c>
      <c r="Z1553" s="17">
        <v>-0.99999999999999922</v>
      </c>
      <c r="AA1553" s="17">
        <v>82.741139590321239</v>
      </c>
      <c r="AB1553" s="17">
        <v>0.4240165498809374</v>
      </c>
      <c r="AC1553" s="17">
        <v>0.17490360053183343</v>
      </c>
      <c r="AD1553" s="17">
        <v>0.38592358953439776</v>
      </c>
      <c r="AE1553" s="17">
        <v>49.242186997358431</v>
      </c>
      <c r="AF1553" s="17">
        <v>0.82352941176470584</v>
      </c>
      <c r="AG1553" s="17">
        <v>-0.99999999999999922</v>
      </c>
      <c r="AH1553" s="17">
        <v>-0.99999999999999922</v>
      </c>
      <c r="AI1553" s="17">
        <v>0</v>
      </c>
      <c r="AJ1553" s="17">
        <v>5.8837652348435375E-2</v>
      </c>
      <c r="AK1553" s="17">
        <v>4.8310356673488902E-2</v>
      </c>
      <c r="AL1553" s="17">
        <v>3.9356276542921106E-2</v>
      </c>
      <c r="AM1553" s="17">
        <v>-0.14528063150555887</v>
      </c>
      <c r="AN1553" s="17">
        <v>0.15635061979639875</v>
      </c>
      <c r="AO1553" s="17">
        <v>-3.3904640042715282</v>
      </c>
      <c r="AP1553" s="17">
        <v>4.1055468776245752</v>
      </c>
      <c r="AQ1553" s="17">
        <v>46.710792121390348</v>
      </c>
      <c r="AR1553" s="17">
        <v>1.057718263455921</v>
      </c>
      <c r="AS1553" s="17">
        <v>2.3673340732308832</v>
      </c>
      <c r="AT1553" s="17">
        <v>-0.99999999999999922</v>
      </c>
      <c r="AU1553" s="17">
        <v>-0.99999999999999922</v>
      </c>
      <c r="AV1553" s="17">
        <v>3.0405720955555673E-2</v>
      </c>
      <c r="AW1553" s="17">
        <v>105.66865329464794</v>
      </c>
      <c r="AX1553" s="17">
        <v>111.55241852949146</v>
      </c>
      <c r="AY1553" s="17">
        <v>0.41167964238173416</v>
      </c>
      <c r="AZ1553" s="17">
        <v>44.046807504689824</v>
      </c>
      <c r="BA1553" s="22">
        <v>1535.6080634659595</v>
      </c>
      <c r="CU1553" t="e">
        <v>#N/A</v>
      </c>
      <c r="CV1553" t="e">
        <v>#N/A</v>
      </c>
    </row>
    <row r="1554" spans="1:100" x14ac:dyDescent="0.25">
      <c r="A1554">
        <v>3999</v>
      </c>
      <c r="B1554" t="s">
        <v>1929</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1477.1869528978407</v>
      </c>
      <c r="CU1554" t="e">
        <v>#N/A</v>
      </c>
      <c r="CV1554" t="e">
        <v>#N/A</v>
      </c>
    </row>
    <row r="1555" spans="1:100" x14ac:dyDescent="0.25">
      <c r="A1555">
        <v>4001</v>
      </c>
      <c r="B1555" t="s">
        <v>1930</v>
      </c>
      <c r="C1555" s="22">
        <v>3</v>
      </c>
      <c r="D1555" s="17">
        <v>5.1414425945858158</v>
      </c>
      <c r="E1555" s="17">
        <v>-6.8842750538330333E-2</v>
      </c>
      <c r="F1555" s="17">
        <v>-0.73030027535789288</v>
      </c>
      <c r="G1555" s="17">
        <v>-0.7527294146523098</v>
      </c>
      <c r="H1555" s="17">
        <v>0.28999198430688689</v>
      </c>
      <c r="I1555" s="17">
        <v>7.4904306633008177E-2</v>
      </c>
      <c r="J1555" s="17">
        <v>21.893777456393703</v>
      </c>
      <c r="K1555" s="17">
        <v>0.3648962909398954</v>
      </c>
      <c r="L1555" s="17">
        <v>-1.0000000000000002</v>
      </c>
      <c r="M1555" s="17">
        <v>-1.0000000000000002</v>
      </c>
      <c r="N1555" s="17">
        <v>7.2979258187979026</v>
      </c>
      <c r="O1555" s="17">
        <v>26.282490636327232</v>
      </c>
      <c r="P1555" s="17">
        <v>1.2790042714181356</v>
      </c>
      <c r="Q1555" s="17">
        <v>6.9706934258884949</v>
      </c>
      <c r="R1555" s="17">
        <v>2.4694958598260843</v>
      </c>
      <c r="S1555" s="17">
        <v>0.33333333333333393</v>
      </c>
      <c r="T1555" s="17">
        <v>0.34058847666198477</v>
      </c>
      <c r="U1555" s="17">
        <v>0.33205079120152103</v>
      </c>
      <c r="V1555" s="17">
        <v>6.6450024753883591E-2</v>
      </c>
      <c r="W1555" s="17">
        <v>28.301053400433091</v>
      </c>
      <c r="X1555" s="17">
        <v>2.0431839757134589</v>
      </c>
      <c r="Y1555" s="17">
        <v>-1.0000000000000002</v>
      </c>
      <c r="Z1555" s="17">
        <v>-1.0000000000000002</v>
      </c>
      <c r="AA1555" s="17">
        <v>67.359019247248995</v>
      </c>
      <c r="AB1555" s="17">
        <v>9.2810913285496857E-2</v>
      </c>
      <c r="AC1555" s="17">
        <v>0.28146388764870856</v>
      </c>
      <c r="AD1555" s="17">
        <v>0.35749459880559165</v>
      </c>
      <c r="AE1555" s="17">
        <v>36.58846998698985</v>
      </c>
      <c r="AF1555" s="17">
        <v>0.72727272727272729</v>
      </c>
      <c r="AG1555" s="17">
        <v>-1.0000000000000002</v>
      </c>
      <c r="AH1555" s="17">
        <v>-1.0000000000000002</v>
      </c>
      <c r="AI1555" s="17">
        <v>2.133283402810171E-2</v>
      </c>
      <c r="AJ1555" s="17">
        <v>6.6450024753883591E-2</v>
      </c>
      <c r="AK1555" s="17">
        <v>-0.11789009622943569</v>
      </c>
      <c r="AL1555" s="17">
        <v>0.29532401945658515</v>
      </c>
      <c r="AM1555" s="17">
        <v>0.15489317367372993</v>
      </c>
      <c r="AN1555" s="17">
        <v>4.6391466522041222E-2</v>
      </c>
      <c r="AO1555" s="17">
        <v>3.2828788606960702</v>
      </c>
      <c r="AP1555" s="17">
        <v>2.6364067603339554</v>
      </c>
      <c r="AQ1555" s="17">
        <v>50.194830856826798</v>
      </c>
      <c r="AR1555" s="17">
        <v>1.0724226259507219</v>
      </c>
      <c r="AS1555" s="17">
        <v>2.4080802666533541</v>
      </c>
      <c r="AT1555" s="17">
        <v>-1.0000000000000002</v>
      </c>
      <c r="AU1555" s="17">
        <v>-1.0000000000000002</v>
      </c>
      <c r="AV1555" s="17">
        <v>1.7167664451737792</v>
      </c>
      <c r="AW1555" s="17">
        <v>96.277916643910203</v>
      </c>
      <c r="AX1555" s="17">
        <v>103.34957579986062</v>
      </c>
      <c r="AY1555" s="17">
        <v>0.33498979772051796</v>
      </c>
      <c r="AZ1555" s="17">
        <v>14.203560102348254</v>
      </c>
      <c r="BA1555" s="22">
        <v>1567.223710464528</v>
      </c>
      <c r="CU1555" t="e">
        <v>#N/A</v>
      </c>
      <c r="CV1555" t="e">
        <v>#N/A</v>
      </c>
    </row>
    <row r="1556" spans="1:100" x14ac:dyDescent="0.25">
      <c r="A1556">
        <v>4003</v>
      </c>
      <c r="B1556" t="s">
        <v>1931</v>
      </c>
      <c r="C1556" s="22">
        <v>3</v>
      </c>
      <c r="D1556" s="17">
        <v>4.3175845218609812</v>
      </c>
      <c r="E1556" s="17">
        <v>-2.0781883538450441E-2</v>
      </c>
      <c r="F1556" s="17">
        <v>-1.0363379851813264</v>
      </c>
      <c r="G1556" s="17">
        <v>-1.0432652796941431</v>
      </c>
      <c r="H1556" s="17">
        <v>0.48290304271022733</v>
      </c>
      <c r="I1556" s="17">
        <v>0</v>
      </c>
      <c r="J1556" s="17">
        <v>28.974182562613642</v>
      </c>
      <c r="K1556" s="17">
        <v>0.48290304271022733</v>
      </c>
      <c r="L1556" s="17">
        <v>-0.99999999999999889</v>
      </c>
      <c r="M1556" s="17">
        <v>-0.99999999999999889</v>
      </c>
      <c r="N1556" s="17">
        <v>9.6580608542045496</v>
      </c>
      <c r="O1556" s="17">
        <v>32.248501804780489</v>
      </c>
      <c r="P1556" s="17">
        <v>0.3236946963888907</v>
      </c>
      <c r="Q1556" s="17">
        <v>3.459740149570345</v>
      </c>
      <c r="R1556" s="17">
        <v>1.1784701176099461</v>
      </c>
      <c r="S1556" s="17">
        <v>0.33333333333333309</v>
      </c>
      <c r="T1556" s="17">
        <v>0.33333333333333309</v>
      </c>
      <c r="U1556" s="17">
        <v>0.33546066374341704</v>
      </c>
      <c r="V1556" s="17">
        <v>0.22964135570990446</v>
      </c>
      <c r="W1556" s="17">
        <v>29.954625736390437</v>
      </c>
      <c r="X1556" s="17">
        <v>2.9034544131895363</v>
      </c>
      <c r="Y1556" s="17">
        <v>-0.99999999999999889</v>
      </c>
      <c r="Z1556" s="17">
        <v>-0.99999999999999889</v>
      </c>
      <c r="AA1556" s="17">
        <v>81.579315924452459</v>
      </c>
      <c r="AB1556" s="17">
        <v>0.24611392318577563</v>
      </c>
      <c r="AC1556" s="17">
        <v>0.35537903464267329</v>
      </c>
      <c r="AD1556" s="17">
        <v>0.40743144358059308</v>
      </c>
      <c r="AE1556" s="17">
        <v>50.446220070452114</v>
      </c>
      <c r="AF1556" s="17">
        <v>0.9375</v>
      </c>
      <c r="AG1556" s="17">
        <v>-0.99999999999999889</v>
      </c>
      <c r="AH1556" s="17">
        <v>-0.99999999999999889</v>
      </c>
      <c r="AI1556" s="17">
        <v>-5.1215642107098662E-2</v>
      </c>
      <c r="AJ1556" s="17">
        <v>0.22964135570990446</v>
      </c>
      <c r="AK1556" s="17">
        <v>-4.318113293277516E-2</v>
      </c>
      <c r="AL1556" s="17">
        <v>3.2806791609144882E-2</v>
      </c>
      <c r="AM1556" s="17">
        <v>-0.10272170825690848</v>
      </c>
      <c r="AN1556" s="17">
        <v>0.33121995220935446</v>
      </c>
      <c r="AO1556" s="17">
        <v>-2.7839483710865887</v>
      </c>
      <c r="AP1556" s="17">
        <v>8.4445327632795859</v>
      </c>
      <c r="AQ1556" s="17">
        <v>58.928808299004082</v>
      </c>
      <c r="AR1556" s="17">
        <v>1.2317686861199877</v>
      </c>
      <c r="AS1556" s="17">
        <v>3.3863574558997618</v>
      </c>
      <c r="AT1556" s="17">
        <v>-0.99999999999999889</v>
      </c>
      <c r="AU1556" s="17">
        <v>-0.99999999999999889</v>
      </c>
      <c r="AV1556" s="17">
        <v>0.13520483791580384</v>
      </c>
      <c r="AW1556" s="17">
        <v>122.2723504925125</v>
      </c>
      <c r="AX1556" s="17">
        <v>144.21217322136101</v>
      </c>
      <c r="AY1556" s="17">
        <v>0.14491001818454502</v>
      </c>
      <c r="AZ1556" s="17">
        <v>16.633337097295669</v>
      </c>
      <c r="BA1556" s="22">
        <v>1581.6939632452452</v>
      </c>
      <c r="CU1556" t="e">
        <v>#N/A</v>
      </c>
      <c r="CV1556" t="e">
        <v>#N/A</v>
      </c>
    </row>
    <row r="1557" spans="1:100" x14ac:dyDescent="0.25">
      <c r="A1557">
        <v>4004</v>
      </c>
      <c r="B1557" t="s">
        <v>1932</v>
      </c>
      <c r="C1557" s="22">
        <v>3</v>
      </c>
      <c r="D1557" s="17">
        <v>1.312438822636643</v>
      </c>
      <c r="E1557" s="17">
        <v>-2.5285712418020908E-2</v>
      </c>
      <c r="F1557" s="17">
        <v>3.6120206434866207</v>
      </c>
      <c r="G1557" s="17">
        <v>3.6035920726806134</v>
      </c>
      <c r="H1557" s="17">
        <v>1.5509590446150232E-2</v>
      </c>
      <c r="I1557" s="17">
        <v>0</v>
      </c>
      <c r="J1557" s="17">
        <v>0.93057542676902116</v>
      </c>
      <c r="K1557" s="17">
        <v>1.5509590446150232E-2</v>
      </c>
      <c r="L1557" s="17">
        <v>-1</v>
      </c>
      <c r="M1557" s="17">
        <v>-1</v>
      </c>
      <c r="N1557" s="17">
        <v>0.31019180892300979</v>
      </c>
      <c r="O1557" s="17">
        <v>5.8466063220862807</v>
      </c>
      <c r="P1557" s="17">
        <v>-0.34132070594753855</v>
      </c>
      <c r="Q1557" s="17">
        <v>3.4613908602925925</v>
      </c>
      <c r="R1557" s="17">
        <v>1.0759140496403865</v>
      </c>
      <c r="S1557" s="17">
        <v>0.3333333333333337</v>
      </c>
      <c r="T1557" s="17">
        <v>0.3333333333333337</v>
      </c>
      <c r="U1557" s="17">
        <v>0.3484947130315289</v>
      </c>
      <c r="V1557" s="17">
        <v>-0.22883751808611652</v>
      </c>
      <c r="W1557" s="17">
        <v>30.832570846637122</v>
      </c>
      <c r="X1557" s="17">
        <v>0.67211081982993115</v>
      </c>
      <c r="Y1557" s="17">
        <v>-1</v>
      </c>
      <c r="Z1557" s="17">
        <v>-1</v>
      </c>
      <c r="AA1557" s="17">
        <v>58.884212600703052</v>
      </c>
      <c r="AB1557" s="17">
        <v>8.799415876737765E-2</v>
      </c>
      <c r="AC1557" s="17">
        <v>4.2163327103839521E-2</v>
      </c>
      <c r="AD1557" s="17">
        <v>0.40935706821729378</v>
      </c>
      <c r="AE1557" s="17">
        <v>26.97572770442553</v>
      </c>
      <c r="AF1557" s="17">
        <v>0.75</v>
      </c>
      <c r="AG1557" s="17">
        <v>-1</v>
      </c>
      <c r="AH1557" s="17">
        <v>-1</v>
      </c>
      <c r="AI1557" s="17">
        <v>-2.9790560098209027E-3</v>
      </c>
      <c r="AJ1557" s="17">
        <v>-0.22883751808611652</v>
      </c>
      <c r="AK1557" s="17">
        <v>0.61539939644898689</v>
      </c>
      <c r="AL1557" s="17">
        <v>8.0112320952363883E-4</v>
      </c>
      <c r="AM1557" s="17">
        <v>3.8756906104934007E-2</v>
      </c>
      <c r="AN1557" s="17">
        <v>0.34097421095321662</v>
      </c>
      <c r="AO1557" s="17">
        <v>4.0459196348682829</v>
      </c>
      <c r="AP1557" s="17">
        <v>8.5283608898780336</v>
      </c>
      <c r="AQ1557" s="17">
        <v>31.763146273406136</v>
      </c>
      <c r="AR1557" s="17">
        <v>0.78632386161207868</v>
      </c>
      <c r="AS1557" s="17">
        <v>0.68762041027608145</v>
      </c>
      <c r="AT1557" s="17">
        <v>-1</v>
      </c>
      <c r="AU1557" s="17">
        <v>-1</v>
      </c>
      <c r="AV1557" s="17">
        <v>4.6795061223210004</v>
      </c>
      <c r="AW1557" s="17">
        <v>73.259179812667384</v>
      </c>
      <c r="AX1557" s="17">
        <v>50.315846883859287</v>
      </c>
      <c r="AY1557" s="17">
        <v>-0.10835430331773135</v>
      </c>
      <c r="AZ1557" s="17">
        <v>-23.908699353140548</v>
      </c>
      <c r="BA1557" s="22">
        <v>1478.486985202524</v>
      </c>
      <c r="CU1557" t="e">
        <v>#N/A</v>
      </c>
      <c r="CV1557" t="e">
        <v>#N/A</v>
      </c>
    </row>
    <row r="1558" spans="1:100" x14ac:dyDescent="0.25">
      <c r="A1558">
        <v>4005</v>
      </c>
      <c r="B1558" t="s">
        <v>1933</v>
      </c>
      <c r="C1558" s="22">
        <v>3</v>
      </c>
      <c r="D1558" s="17">
        <v>4.4068241897075691</v>
      </c>
      <c r="E1558" s="17">
        <v>0.35183217880019263</v>
      </c>
      <c r="F1558" s="17">
        <v>-0.85819496867430267</v>
      </c>
      <c r="G1558" s="17">
        <v>-0.80983514412917279</v>
      </c>
      <c r="H1558" s="17">
        <v>-2.4776066460027939E-2</v>
      </c>
      <c r="I1558" s="17">
        <v>-2.0463672680448739E-3</v>
      </c>
      <c r="J1558" s="17">
        <v>-1.6093460236843666</v>
      </c>
      <c r="K1558" s="17">
        <v>-2.6822433728072741E-2</v>
      </c>
      <c r="L1558" s="17">
        <v>-0.99999999999999845</v>
      </c>
      <c r="M1558" s="17">
        <v>-0.99999999999999845</v>
      </c>
      <c r="N1558" s="17">
        <v>-0.53644867456145584</v>
      </c>
      <c r="O1558" s="17">
        <v>1.9876430218940353</v>
      </c>
      <c r="P1558" s="17">
        <v>-8.8724439760250063E-3</v>
      </c>
      <c r="Q1558" s="17">
        <v>-2.797951882299631</v>
      </c>
      <c r="R1558" s="17">
        <v>-0.82671973187223069</v>
      </c>
      <c r="S1558" s="17">
        <v>0.33333333333333309</v>
      </c>
      <c r="T1558" s="17">
        <v>0.23031584585030038</v>
      </c>
      <c r="U1558" s="17">
        <v>5.3024442140596068E-2</v>
      </c>
      <c r="V1558" s="17">
        <v>-0.17889703567432777</v>
      </c>
      <c r="W1558" s="17">
        <v>18.583960775118957</v>
      </c>
      <c r="X1558" s="17">
        <v>-0.37383032005490913</v>
      </c>
      <c r="Y1558" s="17">
        <v>-0.99999999999999845</v>
      </c>
      <c r="Z1558" s="17">
        <v>-0.99999999999999845</v>
      </c>
      <c r="AA1558" s="17">
        <v>52.924990515750615</v>
      </c>
      <c r="AB1558" s="17">
        <v>0.32508976104773057</v>
      </c>
      <c r="AC1558" s="17">
        <v>0.37131682874317601</v>
      </c>
      <c r="AD1558" s="17">
        <v>6.9483996591713565E-3</v>
      </c>
      <c r="AE1558" s="17">
        <v>35.167749472503893</v>
      </c>
      <c r="AF1558" s="17">
        <v>0.6</v>
      </c>
      <c r="AG1558" s="17">
        <v>-0.99999999999999845</v>
      </c>
      <c r="AH1558" s="17">
        <v>-0.99999999999999845</v>
      </c>
      <c r="AI1558" s="17">
        <v>-1.997321092202585E-2</v>
      </c>
      <c r="AJ1558" s="17">
        <v>-0.17889703567432777</v>
      </c>
      <c r="AK1558" s="17">
        <v>0.44422213864256338</v>
      </c>
      <c r="AL1558" s="17">
        <v>0.38456437082415623</v>
      </c>
      <c r="AM1558" s="17">
        <v>0.27956112073791528</v>
      </c>
      <c r="AN1558" s="17">
        <v>0.2369331051517734</v>
      </c>
      <c r="AO1558" s="17">
        <v>9.2101387116607007</v>
      </c>
      <c r="AP1558" s="17">
        <v>7.8461494829151164</v>
      </c>
      <c r="AQ1558" s="17">
        <v>16.974614751434583</v>
      </c>
      <c r="AR1558" s="17">
        <v>0.43777658564990107</v>
      </c>
      <c r="AS1558" s="17">
        <v>-0.4006527537829816</v>
      </c>
      <c r="AT1558" s="17">
        <v>-0.99999999999999845</v>
      </c>
      <c r="AU1558" s="17">
        <v>-0.99999999999999845</v>
      </c>
      <c r="AV1558" s="17">
        <v>-1.6365548760014028</v>
      </c>
      <c r="AW1558" s="17">
        <v>62.758783020559747</v>
      </c>
      <c r="AX1558" s="17">
        <v>44.469615234686479</v>
      </c>
      <c r="AY1558" s="17">
        <v>0.32195345253821489</v>
      </c>
      <c r="AZ1558" s="17">
        <v>-30.360369916104929</v>
      </c>
      <c r="BA1558" s="22">
        <v>1446.2456167016389</v>
      </c>
      <c r="CU1558" t="e">
        <v>#N/A</v>
      </c>
      <c r="CV1558" t="e">
        <v>#N/A</v>
      </c>
    </row>
    <row r="1559" spans="1:100" x14ac:dyDescent="0.25">
      <c r="A1559">
        <v>4006</v>
      </c>
      <c r="B1559" t="s">
        <v>1934</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1468.0703835627942</v>
      </c>
      <c r="CU1559" t="e">
        <v>#N/A</v>
      </c>
      <c r="CV1559" t="e">
        <v>#N/A</v>
      </c>
    </row>
    <row r="1560" spans="1:100" x14ac:dyDescent="0.25">
      <c r="A1560">
        <v>4007</v>
      </c>
      <c r="B1560" t="s">
        <v>1935</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1397.6725985170563</v>
      </c>
      <c r="CU1560" t="e">
        <v>#N/A</v>
      </c>
      <c r="CV1560" t="e">
        <v>#N/A</v>
      </c>
    </row>
    <row r="1561" spans="1:100" x14ac:dyDescent="0.25">
      <c r="A1561">
        <v>4009</v>
      </c>
      <c r="B1561" t="s">
        <v>1936</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1937</v>
      </c>
      <c r="C1562" s="22">
        <v>3</v>
      </c>
      <c r="D1562" s="17">
        <v>5.4227133338508686</v>
      </c>
      <c r="E1562" s="17">
        <v>-5.9836477923598599E-3</v>
      </c>
      <c r="F1562" s="17">
        <v>-0.33844243124684303</v>
      </c>
      <c r="G1562" s="17">
        <v>-0.33418996792818934</v>
      </c>
      <c r="H1562" s="17">
        <v>0.20986053214025441</v>
      </c>
      <c r="I1562" s="17">
        <v>0</v>
      </c>
      <c r="J1562" s="17">
        <v>12.591631928415259</v>
      </c>
      <c r="K1562" s="17">
        <v>0.20986053214025441</v>
      </c>
      <c r="L1562" s="17">
        <v>-1.0000000000000007</v>
      </c>
      <c r="M1562" s="17">
        <v>-1.0000000000000007</v>
      </c>
      <c r="N1562" s="17">
        <v>4.1972106428050866</v>
      </c>
      <c r="O1562" s="17">
        <v>17.68015529433794</v>
      </c>
      <c r="P1562" s="17">
        <v>-0.53442833506822551</v>
      </c>
      <c r="Q1562" s="17">
        <v>1.445445456629588</v>
      </c>
      <c r="R1562" s="17">
        <v>0.32071466106295865</v>
      </c>
      <c r="S1562" s="17">
        <v>0.3333333333333337</v>
      </c>
      <c r="T1562" s="17">
        <v>0.32132577819126096</v>
      </c>
      <c r="U1562" s="17">
        <v>0.18833610202430837</v>
      </c>
      <c r="V1562" s="17">
        <v>3.5645286719747912E-2</v>
      </c>
      <c r="W1562" s="17">
        <v>26.751198725135851</v>
      </c>
      <c r="X1562" s="17">
        <v>1.4000071526579891</v>
      </c>
      <c r="Y1562" s="17">
        <v>-1.0000000000000007</v>
      </c>
      <c r="Z1562" s="17">
        <v>-1.0000000000000007</v>
      </c>
      <c r="AA1562" s="17">
        <v>41.743490278038522</v>
      </c>
      <c r="AB1562" s="17">
        <v>0.29847395042983221</v>
      </c>
      <c r="AC1562" s="17">
        <v>-3.7751827612314034E-2</v>
      </c>
      <c r="AD1562" s="17">
        <v>3.2709415019275809E-2</v>
      </c>
      <c r="AE1562" s="17">
        <v>14.671576891839695</v>
      </c>
      <c r="AF1562" s="17">
        <v>0.6</v>
      </c>
      <c r="AG1562" s="17">
        <v>-1.0000000000000007</v>
      </c>
      <c r="AH1562" s="17">
        <v>-1.0000000000000007</v>
      </c>
      <c r="AI1562" s="17">
        <v>-3.164872675619778E-3</v>
      </c>
      <c r="AJ1562" s="17">
        <v>3.5645286719747912E-2</v>
      </c>
      <c r="AK1562" s="17">
        <v>0.56604490891417558</v>
      </c>
      <c r="AL1562" s="17">
        <v>-0.20922186074533583</v>
      </c>
      <c r="AM1562" s="17">
        <v>0.28274726805446132</v>
      </c>
      <c r="AN1562" s="17">
        <v>-0.25086307425737636</v>
      </c>
      <c r="AO1562" s="17">
        <v>9.8989062459324089</v>
      </c>
      <c r="AP1562" s="17">
        <v>-7.317686160161089</v>
      </c>
      <c r="AQ1562" s="17">
        <v>39.34283065355114</v>
      </c>
      <c r="AR1562" s="17">
        <v>0.87864050026865159</v>
      </c>
      <c r="AS1562" s="17">
        <v>1.6098676847982423</v>
      </c>
      <c r="AT1562" s="17">
        <v>-1.0000000000000007</v>
      </c>
      <c r="AU1562" s="17">
        <v>-1.0000000000000007</v>
      </c>
      <c r="AV1562" s="17">
        <v>-1.3475306865230515E-2</v>
      </c>
      <c r="AW1562" s="17">
        <v>52.105959412215412</v>
      </c>
      <c r="AX1562" s="17">
        <v>55.607190630677806</v>
      </c>
      <c r="AY1562" s="17">
        <v>0.1609274635256942</v>
      </c>
      <c r="AZ1562" s="17">
        <v>-33.429013333817807</v>
      </c>
      <c r="BA1562" s="22">
        <v>1397.0797406460561</v>
      </c>
      <c r="CU1562" t="e">
        <v>#N/A</v>
      </c>
      <c r="CV1562" t="e">
        <v>#N/A</v>
      </c>
    </row>
    <row r="1563" spans="1:100" x14ac:dyDescent="0.25">
      <c r="A1563">
        <v>4011</v>
      </c>
      <c r="B1563" t="s">
        <v>1938</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1939</v>
      </c>
      <c r="C1564" s="22">
        <v>3</v>
      </c>
      <c r="D1564" s="17">
        <v>4.545995270494771</v>
      </c>
      <c r="E1564" s="17">
        <v>-1.3052367281779614E-2</v>
      </c>
      <c r="F1564" s="17">
        <v>-0.1473393010029001</v>
      </c>
      <c r="G1564" s="17">
        <v>-0.1473393010029001</v>
      </c>
      <c r="H1564" s="17">
        <v>-0.36138600315184427</v>
      </c>
      <c r="I1564" s="17">
        <v>0</v>
      </c>
      <c r="J1564" s="17">
        <v>-21.683160189110666</v>
      </c>
      <c r="K1564" s="17">
        <v>-0.36138600315184427</v>
      </c>
      <c r="L1564" s="17">
        <v>-1.0000000000000002</v>
      </c>
      <c r="M1564" s="17">
        <v>-1.0000000000000002</v>
      </c>
      <c r="N1564" s="17">
        <v>-7.2277200630368892</v>
      </c>
      <c r="O1564" s="17">
        <v>-17.284504219618789</v>
      </c>
      <c r="P1564" s="17">
        <v>0.70234640062182396</v>
      </c>
      <c r="Q1564" s="17">
        <v>0.27982839143978311</v>
      </c>
      <c r="R1564" s="17">
        <v>5.3811467671639066E-2</v>
      </c>
      <c r="S1564" s="17">
        <v>0.33333333333333326</v>
      </c>
      <c r="T1564" s="17">
        <v>0.11182220946667319</v>
      </c>
      <c r="U1564" s="17">
        <v>-0.11037474192498979</v>
      </c>
      <c r="V1564" s="17">
        <v>9.0649684743728011E-3</v>
      </c>
      <c r="W1564" s="17">
        <v>28.209270900049336</v>
      </c>
      <c r="X1564" s="17">
        <v>0.20909611047349128</v>
      </c>
      <c r="Y1564" s="17">
        <v>-1.0000000000000002</v>
      </c>
      <c r="Z1564" s="17">
        <v>-1.0000000000000002</v>
      </c>
      <c r="AA1564" s="17">
        <v>64.597425462703512</v>
      </c>
      <c r="AB1564" s="17">
        <v>0.11247711537035159</v>
      </c>
      <c r="AC1564" s="17">
        <v>0.40423183190392786</v>
      </c>
      <c r="AD1564" s="17">
        <v>0.20997791462537066</v>
      </c>
      <c r="AE1564" s="17">
        <v>36.334343094982522</v>
      </c>
      <c r="AF1564" s="17">
        <v>0.3</v>
      </c>
      <c r="AG1564" s="17">
        <v>-1.0000000000000002</v>
      </c>
      <c r="AH1564" s="17">
        <v>-1.0000000000000002</v>
      </c>
      <c r="AI1564" s="17">
        <v>6.2881553495497317E-2</v>
      </c>
      <c r="AJ1564" s="17">
        <v>9.0649684743728011E-3</v>
      </c>
      <c r="AK1564" s="17">
        <v>-0.44847298115700707</v>
      </c>
      <c r="AL1564" s="17">
        <v>-5.5354245089198426E-3</v>
      </c>
      <c r="AM1564" s="17">
        <v>-0.34910213225096276</v>
      </c>
      <c r="AN1564" s="17">
        <v>0.11168744864642005</v>
      </c>
      <c r="AO1564" s="17">
        <v>-10.969918212059104</v>
      </c>
      <c r="AP1564" s="17">
        <v>2.7645090936159025</v>
      </c>
      <c r="AQ1564" s="17">
        <v>6.5261107109386973</v>
      </c>
      <c r="AR1564" s="17">
        <v>0.34384576934938954</v>
      </c>
      <c r="AS1564" s="17">
        <v>-0.15228989267835311</v>
      </c>
      <c r="AT1564" s="17">
        <v>-1.0000000000000002</v>
      </c>
      <c r="AU1564" s="17">
        <v>-1.0000000000000002</v>
      </c>
      <c r="AV1564" s="17">
        <v>-9.3527833331262147E-2</v>
      </c>
      <c r="AW1564" s="17">
        <v>50.077430336700651</v>
      </c>
      <c r="AX1564" s="17">
        <v>52.241558254047852</v>
      </c>
      <c r="AY1564" s="17">
        <v>-2.9020077371953749E-3</v>
      </c>
      <c r="AZ1564" s="17">
        <v>-6.0045900756477755</v>
      </c>
      <c r="BA1564" s="22">
        <v>1421.4437196098422</v>
      </c>
      <c r="CU1564" t="e">
        <v>#N/A</v>
      </c>
      <c r="CV1564" t="e">
        <v>#N/A</v>
      </c>
    </row>
    <row r="1565" spans="1:100" x14ac:dyDescent="0.25">
      <c r="A1565">
        <v>4013</v>
      </c>
      <c r="B1565" t="s">
        <v>1940</v>
      </c>
      <c r="C1565" s="22">
        <v>3</v>
      </c>
      <c r="D1565" s="17">
        <v>4.2041742331789207</v>
      </c>
      <c r="E1565" s="17">
        <v>-1.080160779174843E-2</v>
      </c>
      <c r="F1565" s="17">
        <v>-0.26082012285395162</v>
      </c>
      <c r="G1565" s="17">
        <v>-0.26082012285395162</v>
      </c>
      <c r="H1565" s="17">
        <v>0.35676812046411427</v>
      </c>
      <c r="I1565" s="17">
        <v>-8.8271719574390707E-3</v>
      </c>
      <c r="J1565" s="17">
        <v>20.876456910400488</v>
      </c>
      <c r="K1565" s="17">
        <v>0.34794094850667517</v>
      </c>
      <c r="L1565" s="17">
        <v>-1.0000000000000013</v>
      </c>
      <c r="M1565" s="17">
        <v>-1.0000000000000013</v>
      </c>
      <c r="N1565" s="17">
        <v>6.9588189701335024</v>
      </c>
      <c r="O1565" s="17">
        <v>24.819811020725478</v>
      </c>
      <c r="P1565" s="17">
        <v>0.42206635602532749</v>
      </c>
      <c r="Q1565" s="17">
        <v>-1.248800884133126</v>
      </c>
      <c r="R1565" s="17">
        <v>-0.37233052229697589</v>
      </c>
      <c r="S1565" s="17">
        <v>0.33349339750460566</v>
      </c>
      <c r="T1565" s="17">
        <v>0.33349339750460566</v>
      </c>
      <c r="U1565" s="17">
        <v>0.38059667454878704</v>
      </c>
      <c r="V1565" s="17">
        <v>-0.1257733017936073</v>
      </c>
      <c r="W1565" s="17">
        <v>22.954768770308611</v>
      </c>
      <c r="X1565" s="17">
        <v>1.0869527981073104</v>
      </c>
      <c r="Y1565" s="17">
        <v>-1.0000000000000013</v>
      </c>
      <c r="Z1565" s="17">
        <v>-1.0000000000000013</v>
      </c>
      <c r="AA1565" s="17">
        <v>70.76867508530664</v>
      </c>
      <c r="AB1565" s="17">
        <v>0.38028272974070243</v>
      </c>
      <c r="AC1565" s="17">
        <v>0.30901456814033612</v>
      </c>
      <c r="AD1565" s="17">
        <v>0.27442743886486115</v>
      </c>
      <c r="AE1565" s="17">
        <v>48.186236837294956</v>
      </c>
      <c r="AF1565" s="17">
        <v>0.8</v>
      </c>
      <c r="AG1565" s="17">
        <v>-1.0000000000000013</v>
      </c>
      <c r="AH1565" s="17">
        <v>-1.0000000000000013</v>
      </c>
      <c r="AI1565" s="17">
        <v>1.8227002206492881E-2</v>
      </c>
      <c r="AJ1565" s="17">
        <v>-0.1257733017936073</v>
      </c>
      <c r="AK1565" s="17">
        <v>-6.2625759754379923E-2</v>
      </c>
      <c r="AL1565" s="17">
        <v>-5.1958974574860914E-2</v>
      </c>
      <c r="AM1565" s="17">
        <v>-0.20012697127805909</v>
      </c>
      <c r="AN1565" s="17">
        <v>9.2726776176200121E-2</v>
      </c>
      <c r="AO1565" s="17">
        <v>-5.316303080723376</v>
      </c>
      <c r="AP1565" s="17">
        <v>2.0583745315306974</v>
      </c>
      <c r="AQ1565" s="17">
        <v>43.831225680709103</v>
      </c>
      <c r="AR1565" s="17">
        <v>0.92181016776439029</v>
      </c>
      <c r="AS1565" s="17">
        <v>1.4348937466139855</v>
      </c>
      <c r="AT1565" s="17">
        <v>-1.0000000000000013</v>
      </c>
      <c r="AU1565" s="17">
        <v>-1.0000000000000013</v>
      </c>
      <c r="AV1565" s="17">
        <v>-0.63315064515092712</v>
      </c>
      <c r="AW1565" s="17">
        <v>97.646860637562838</v>
      </c>
      <c r="AX1565" s="17">
        <v>85.434070502331835</v>
      </c>
      <c r="AY1565" s="17">
        <v>6.956349863366993E-3</v>
      </c>
      <c r="AZ1565" s="17">
        <v>-13.966615491327836</v>
      </c>
      <c r="BA1565" s="22">
        <v>1422.508067162154</v>
      </c>
      <c r="CU1565" t="e">
        <v>#N/A</v>
      </c>
      <c r="CV1565" t="e">
        <v>#N/A</v>
      </c>
    </row>
    <row r="1566" spans="1:100" x14ac:dyDescent="0.25">
      <c r="A1566">
        <v>4014</v>
      </c>
      <c r="B1566" t="s">
        <v>1941</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1942</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1943</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1944</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1570.573590983151</v>
      </c>
      <c r="CU1569" t="e">
        <v>#N/A</v>
      </c>
      <c r="CV1569" t="e">
        <v>#N/A</v>
      </c>
    </row>
    <row r="1570" spans="1:100" x14ac:dyDescent="0.25">
      <c r="A1570">
        <v>4021</v>
      </c>
      <c r="B1570" t="s">
        <v>1945</v>
      </c>
      <c r="C1570" s="22">
        <v>3</v>
      </c>
      <c r="D1570" s="17">
        <v>4.2877947507684668</v>
      </c>
      <c r="E1570" s="17">
        <v>0.1510105894008022</v>
      </c>
      <c r="F1570" s="17">
        <v>-0.75407025982215914</v>
      </c>
      <c r="G1570" s="17">
        <v>-0.71204493095808141</v>
      </c>
      <c r="H1570" s="17">
        <v>0.24811510557573377</v>
      </c>
      <c r="I1570" s="17">
        <v>0</v>
      </c>
      <c r="J1570" s="17">
        <v>14.886906334544024</v>
      </c>
      <c r="K1570" s="17">
        <v>0.24811510557573377</v>
      </c>
      <c r="L1570" s="17">
        <v>-1.0000000000000004</v>
      </c>
      <c r="M1570" s="17">
        <v>-1.0000000000000004</v>
      </c>
      <c r="N1570" s="17">
        <v>4.9623021115146733</v>
      </c>
      <c r="O1570" s="17">
        <v>18.462656154354402</v>
      </c>
      <c r="P1570" s="17">
        <v>-0.6857272953463398</v>
      </c>
      <c r="Q1570" s="17">
        <v>2.4412020972005695</v>
      </c>
      <c r="R1570" s="17">
        <v>0.64452936322823096</v>
      </c>
      <c r="S1570" s="17">
        <v>0.33333333333333359</v>
      </c>
      <c r="T1570" s="17">
        <v>0.33333333333333359</v>
      </c>
      <c r="U1570" s="17">
        <v>0.34902055925690439</v>
      </c>
      <c r="V1570" s="17">
        <v>-5.7836461257322481E-2</v>
      </c>
      <c r="W1570" s="17">
        <v>28.389426363620622</v>
      </c>
      <c r="X1570" s="17">
        <v>1.4676150305746165</v>
      </c>
      <c r="Y1570" s="17">
        <v>-1.0000000000000004</v>
      </c>
      <c r="Z1570" s="17">
        <v>-1.0000000000000004</v>
      </c>
      <c r="AA1570" s="17">
        <v>41.643984052091895</v>
      </c>
      <c r="AB1570" s="17">
        <v>-0.17451392549866851</v>
      </c>
      <c r="AC1570" s="17">
        <v>0.27179784961146669</v>
      </c>
      <c r="AD1570" s="17">
        <v>0.15491664239206304</v>
      </c>
      <c r="AE1570" s="17">
        <v>12.61002832524307</v>
      </c>
      <c r="AF1570" s="17">
        <v>0.2</v>
      </c>
      <c r="AG1570" s="17">
        <v>-1.0000000000000004</v>
      </c>
      <c r="AH1570" s="17">
        <v>-1.0000000000000004</v>
      </c>
      <c r="AI1570" s="17">
        <v>-3.9948034928700025E-3</v>
      </c>
      <c r="AJ1570" s="17">
        <v>-5.7836461257322481E-2</v>
      </c>
      <c r="AK1570" s="17">
        <v>0.29415459875383637</v>
      </c>
      <c r="AL1570" s="17">
        <v>8.3981011567094838E-2</v>
      </c>
      <c r="AM1570" s="17">
        <v>3.2749236220779819E-2</v>
      </c>
      <c r="AN1570" s="17">
        <v>0.38486574234049636</v>
      </c>
      <c r="AO1570" s="17">
        <v>2.2895038992886771</v>
      </c>
      <c r="AP1570" s="17">
        <v>10.041548616347882</v>
      </c>
      <c r="AQ1570" s="17">
        <v>43.276332698164595</v>
      </c>
      <c r="AR1570" s="17">
        <v>0.95785076466624952</v>
      </c>
      <c r="AS1570" s="17">
        <v>1.7157301361503496</v>
      </c>
      <c r="AT1570" s="17">
        <v>-1.0000000000000004</v>
      </c>
      <c r="AU1570" s="17">
        <v>-1.0000000000000004</v>
      </c>
      <c r="AV1570" s="17">
        <v>-6.7515567729851303E-2</v>
      </c>
      <c r="AW1570" s="17">
        <v>70.148188822794168</v>
      </c>
      <c r="AX1570" s="17">
        <v>64.284646627204538</v>
      </c>
      <c r="AY1570" s="17">
        <v>0.12383816709227914</v>
      </c>
      <c r="AZ1570" s="17">
        <v>2.2084809672542955</v>
      </c>
      <c r="BA1570" s="22">
        <v>1498.2244221294013</v>
      </c>
      <c r="CU1570" t="e">
        <v>#N/A</v>
      </c>
      <c r="CV1570" t="e">
        <v>#N/A</v>
      </c>
    </row>
    <row r="1571" spans="1:100" x14ac:dyDescent="0.25">
      <c r="A1571">
        <v>4023</v>
      </c>
      <c r="B1571" t="s">
        <v>1946</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1947</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1360.3073646809294</v>
      </c>
      <c r="CU1572" t="e">
        <v>#N/A</v>
      </c>
      <c r="CV1572" t="e">
        <v>#N/A</v>
      </c>
    </row>
    <row r="1573" spans="1:100" x14ac:dyDescent="0.25">
      <c r="A1573">
        <v>4026</v>
      </c>
      <c r="B1573" t="s">
        <v>1948</v>
      </c>
      <c r="C1573" s="22">
        <v>3</v>
      </c>
      <c r="D1573" s="17">
        <v>5.6910538100197599</v>
      </c>
      <c r="E1573" s="17">
        <v>-0.33178088796521099</v>
      </c>
      <c r="F1573" s="17">
        <v>-5.1311481991628848E-2</v>
      </c>
      <c r="G1573" s="17">
        <v>-0.16454424038213278</v>
      </c>
      <c r="H1573" s="17">
        <v>0.26994642216251818</v>
      </c>
      <c r="I1573" s="17">
        <v>0</v>
      </c>
      <c r="J1573" s="17">
        <v>16.196785329751098</v>
      </c>
      <c r="K1573" s="17">
        <v>0.26994642216251818</v>
      </c>
      <c r="L1573" s="17">
        <v>-1</v>
      </c>
      <c r="M1573" s="17">
        <v>-1</v>
      </c>
      <c r="N1573" s="17">
        <v>5.3989284432503686</v>
      </c>
      <c r="O1573" s="17">
        <v>21.723294899388719</v>
      </c>
      <c r="P1573" s="17">
        <v>-0.18027353168007237</v>
      </c>
      <c r="Q1573" s="17">
        <v>1.9774692584115245</v>
      </c>
      <c r="R1573" s="17">
        <v>0.40889989558349127</v>
      </c>
      <c r="S1573" s="17">
        <v>0.33333333333333337</v>
      </c>
      <c r="T1573" s="17">
        <v>0.33871239082838456</v>
      </c>
      <c r="U1573" s="17">
        <v>0.39695457166806358</v>
      </c>
      <c r="V1573" s="17">
        <v>8.4453155393866386E-2</v>
      </c>
      <c r="W1573" s="17">
        <v>35.340281162445194</v>
      </c>
      <c r="X1573" s="17">
        <v>2.5020155785297047</v>
      </c>
      <c r="Y1573" s="17">
        <v>-1</v>
      </c>
      <c r="Z1573" s="17">
        <v>-1</v>
      </c>
      <c r="AA1573" s="17">
        <v>67.426771389788144</v>
      </c>
      <c r="AB1573" s="17">
        <v>0.3846997855360782</v>
      </c>
      <c r="AC1573" s="17">
        <v>0.1470775595710849</v>
      </c>
      <c r="AD1573" s="17">
        <v>0.10177446152802616</v>
      </c>
      <c r="AE1573" s="17">
        <v>31.67759033175944</v>
      </c>
      <c r="AF1573" s="17">
        <v>0.6428571428571429</v>
      </c>
      <c r="AG1573" s="17">
        <v>-1</v>
      </c>
      <c r="AH1573" s="17">
        <v>-1</v>
      </c>
      <c r="AI1573" s="17">
        <v>0</v>
      </c>
      <c r="AJ1573" s="17">
        <v>8.4453155393866386E-2</v>
      </c>
      <c r="AK1573" s="17">
        <v>-9.7818050394133035E-3</v>
      </c>
      <c r="AL1573" s="17">
        <v>-7.6944702296444706E-2</v>
      </c>
      <c r="AM1573" s="17">
        <v>-0.11902858360668131</v>
      </c>
      <c r="AN1573" s="17">
        <v>0.18801873944324227</v>
      </c>
      <c r="AO1573" s="17">
        <v>-3.024623615364098</v>
      </c>
      <c r="AP1573" s="17">
        <v>4.3157449745988323</v>
      </c>
      <c r="AQ1573" s="17">
        <v>51.537066492196274</v>
      </c>
      <c r="AR1573" s="17">
        <v>1.1534534512236483</v>
      </c>
      <c r="AS1573" s="17">
        <v>2.7719620006922239</v>
      </c>
      <c r="AT1573" s="17">
        <v>-1</v>
      </c>
      <c r="AU1573" s="17">
        <v>-1</v>
      </c>
      <c r="AV1573" s="17">
        <v>0.24435565520135852</v>
      </c>
      <c r="AW1573" s="17">
        <v>93.465811263775649</v>
      </c>
      <c r="AX1573" s="17">
        <v>101.91112680316222</v>
      </c>
      <c r="AY1573" s="17">
        <v>6.4235424350652798E-2</v>
      </c>
      <c r="AZ1573" s="17">
        <v>8.8480395976640001</v>
      </c>
      <c r="BA1573" s="22">
        <v>1460.1267360588708</v>
      </c>
      <c r="CU1573" t="e">
        <v>#N/A</v>
      </c>
      <c r="CV1573" t="e">
        <v>#N/A</v>
      </c>
    </row>
    <row r="1574" spans="1:100" x14ac:dyDescent="0.25">
      <c r="A1574">
        <v>4027</v>
      </c>
      <c r="B1574" t="s">
        <v>1949</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1559.8037269619804</v>
      </c>
      <c r="CU1574" t="e">
        <v>#N/A</v>
      </c>
      <c r="CV1574" t="e">
        <v>#N/A</v>
      </c>
    </row>
    <row r="1575" spans="1:100" x14ac:dyDescent="0.25">
      <c r="A1575">
        <v>4028</v>
      </c>
      <c r="B1575" t="s">
        <v>1950</v>
      </c>
      <c r="C1575" s="22">
        <v>3</v>
      </c>
      <c r="D1575" s="17">
        <v>5.1676621826978524</v>
      </c>
      <c r="E1575" s="17">
        <v>-0.24896833670758184</v>
      </c>
      <c r="F1575" s="17">
        <v>0.67764927703751954</v>
      </c>
      <c r="G1575" s="17">
        <v>0.5886140353114</v>
      </c>
      <c r="H1575" s="17">
        <v>0.4073944125809521</v>
      </c>
      <c r="I1575" s="17">
        <v>0</v>
      </c>
      <c r="J1575" s="17">
        <v>24.443664754857142</v>
      </c>
      <c r="K1575" s="17">
        <v>0.4073944125809521</v>
      </c>
      <c r="L1575" s="17">
        <v>-1.0000000000000002</v>
      </c>
      <c r="M1575" s="17">
        <v>-1.0000000000000002</v>
      </c>
      <c r="N1575" s="17">
        <v>8.1478882516190385</v>
      </c>
      <c r="O1575" s="17">
        <v>30.199940972866383</v>
      </c>
      <c r="P1575" s="17">
        <v>0.14685497911119308</v>
      </c>
      <c r="Q1575" s="17">
        <v>18.848474102193279</v>
      </c>
      <c r="R1575" s="17">
        <v>6.0618549919632896</v>
      </c>
      <c r="S1575" s="17">
        <v>0.33333333333333348</v>
      </c>
      <c r="T1575" s="17">
        <v>0.33549107998218358</v>
      </c>
      <c r="U1575" s="17">
        <v>0.47645747950034306</v>
      </c>
      <c r="V1575" s="17">
        <v>1.35663745892977E-2</v>
      </c>
      <c r="W1575" s="17">
        <v>30.058154192968225</v>
      </c>
      <c r="X1575" s="17">
        <v>2.2508159129205736</v>
      </c>
      <c r="Y1575" s="17">
        <v>-1.0000000000000002</v>
      </c>
      <c r="Z1575" s="17">
        <v>-1.0000000000000002</v>
      </c>
      <c r="AA1575" s="17">
        <v>84.513877346133071</v>
      </c>
      <c r="AB1575" s="17">
        <v>0.37408457573022647</v>
      </c>
      <c r="AC1575" s="17">
        <v>0.23153785458651549</v>
      </c>
      <c r="AD1575" s="17">
        <v>0.36225493290728961</v>
      </c>
      <c r="AE1575" s="17">
        <v>48.39386816120161</v>
      </c>
      <c r="AF1575" s="17">
        <v>0.8666666666666667</v>
      </c>
      <c r="AG1575" s="17">
        <v>-1.0000000000000002</v>
      </c>
      <c r="AH1575" s="17">
        <v>-1.0000000000000002</v>
      </c>
      <c r="AI1575" s="17">
        <v>-7.1693916000591218E-2</v>
      </c>
      <c r="AJ1575" s="17">
        <v>1.35663745892977E-2</v>
      </c>
      <c r="AK1575" s="17">
        <v>-2.4186798176702676E-2</v>
      </c>
      <c r="AL1575" s="17">
        <v>-0.12726361522959656</v>
      </c>
      <c r="AM1575" s="17">
        <v>0.27339239536697552</v>
      </c>
      <c r="AN1575" s="17">
        <v>-3.1109268763704099E-2</v>
      </c>
      <c r="AO1575" s="17">
        <v>6.7138758932908766</v>
      </c>
      <c r="AP1575" s="17">
        <v>-1.4140497952405859</v>
      </c>
      <c r="AQ1575" s="17">
        <v>54.501818947825342</v>
      </c>
      <c r="AR1575" s="17">
        <v>1.1588482674051577</v>
      </c>
      <c r="AS1575" s="17">
        <v>2.6582103255015253</v>
      </c>
      <c r="AT1575" s="17">
        <v>-1.0000000000000002</v>
      </c>
      <c r="AU1575" s="17">
        <v>-1.0000000000000002</v>
      </c>
      <c r="AV1575" s="17">
        <v>6.6504690272746867</v>
      </c>
      <c r="AW1575" s="17">
        <v>113.29976852375889</v>
      </c>
      <c r="AX1575" s="17">
        <v>113.22252766267685</v>
      </c>
      <c r="AY1575" s="17">
        <v>0.45218066180223671</v>
      </c>
      <c r="AZ1575" s="17">
        <v>49.331285504123812</v>
      </c>
      <c r="BA1575" s="22">
        <v>1639.2388056062402</v>
      </c>
      <c r="CU1575" t="e">
        <v>#N/A</v>
      </c>
      <c r="CV1575" t="e">
        <v>#N/A</v>
      </c>
    </row>
    <row r="1576" spans="1:100" x14ac:dyDescent="0.25">
      <c r="A1576">
        <v>4034</v>
      </c>
      <c r="B1576" t="s">
        <v>1951</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1318.6369718357412</v>
      </c>
      <c r="CU1576" t="e">
        <v>#N/A</v>
      </c>
      <c r="CV1576" t="e">
        <v>#N/A</v>
      </c>
    </row>
    <row r="1577" spans="1:100" x14ac:dyDescent="0.25">
      <c r="A1577">
        <v>4035</v>
      </c>
      <c r="B1577" t="s">
        <v>1952</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1390.3998039260134</v>
      </c>
      <c r="CU1577" t="e">
        <v>#N/A</v>
      </c>
      <c r="CV1577" t="e">
        <v>#N/A</v>
      </c>
    </row>
    <row r="1578" spans="1:100" x14ac:dyDescent="0.25">
      <c r="A1578">
        <v>4039</v>
      </c>
      <c r="B1578" t="s">
        <v>1953</v>
      </c>
      <c r="C1578" s="22">
        <v>3</v>
      </c>
      <c r="D1578" s="17">
        <v>4.9123788060068021</v>
      </c>
      <c r="E1578" s="17">
        <v>-0.24719760773774641</v>
      </c>
      <c r="F1578" s="17">
        <v>0.2777417972945741</v>
      </c>
      <c r="G1578" s="17">
        <v>0.20636590381511682</v>
      </c>
      <c r="H1578" s="17">
        <v>0.24747547717092175</v>
      </c>
      <c r="I1578" s="17">
        <v>-3.5639776567854588E-2</v>
      </c>
      <c r="J1578" s="17">
        <v>12.71014203618402</v>
      </c>
      <c r="K1578" s="17">
        <v>0.2118357006030672</v>
      </c>
      <c r="L1578" s="17">
        <v>-1</v>
      </c>
      <c r="M1578" s="17">
        <v>-1</v>
      </c>
      <c r="N1578" s="17">
        <v>4.2367140120613414</v>
      </c>
      <c r="O1578" s="17">
        <v>17.828886746005939</v>
      </c>
      <c r="P1578" s="17">
        <v>1.4664168676240825</v>
      </c>
      <c r="Q1578" s="17">
        <v>-4.4514372267776423</v>
      </c>
      <c r="R1578" s="17">
        <v>-1.4156875707262726</v>
      </c>
      <c r="S1578" s="17">
        <v>0.3333333333333332</v>
      </c>
      <c r="T1578" s="17">
        <v>0.32509713144959246</v>
      </c>
      <c r="U1578" s="17">
        <v>0.35552939598880001</v>
      </c>
      <c r="V1578" s="17">
        <v>0.50182824600312803</v>
      </c>
      <c r="W1578" s="17">
        <v>52.15809624687148</v>
      </c>
      <c r="X1578" s="17">
        <v>4.8714456222700822</v>
      </c>
      <c r="Y1578" s="17">
        <v>-1</v>
      </c>
      <c r="Z1578" s="17">
        <v>-1</v>
      </c>
      <c r="AA1578" s="17">
        <v>87.337055985610633</v>
      </c>
      <c r="AB1578" s="17">
        <v>0.20804453474621087</v>
      </c>
      <c r="AC1578" s="17">
        <v>0.31645802069241652</v>
      </c>
      <c r="AD1578" s="17">
        <v>0.20739039075068108</v>
      </c>
      <c r="AE1578" s="17">
        <v>36.594647309465444</v>
      </c>
      <c r="AF1578" s="17">
        <v>0.66666666666666663</v>
      </c>
      <c r="AG1578" s="17">
        <v>-1</v>
      </c>
      <c r="AH1578" s="17">
        <v>-1</v>
      </c>
      <c r="AI1578" s="17">
        <v>-3.2474734100543759E-2</v>
      </c>
      <c r="AJ1578" s="17">
        <v>0.50182824600312803</v>
      </c>
      <c r="AK1578" s="17">
        <v>-6.4485688116465129E-2</v>
      </c>
      <c r="AL1578" s="17">
        <v>-5.7098584653838373E-2</v>
      </c>
      <c r="AM1578" s="17">
        <v>1.2036782024530903E-2</v>
      </c>
      <c r="AN1578" s="17">
        <v>-3.6129019380818014E-2</v>
      </c>
      <c r="AO1578" s="17">
        <v>-2.1508889969052813E-2</v>
      </c>
      <c r="AP1578" s="17">
        <v>-1.1887184077896416</v>
      </c>
      <c r="AQ1578" s="17">
        <v>64.868238283055504</v>
      </c>
      <c r="AR1578" s="17">
        <v>1.5157881067748538</v>
      </c>
      <c r="AS1578" s="17">
        <v>5.0832813228731535</v>
      </c>
      <c r="AT1578" s="17">
        <v>-1</v>
      </c>
      <c r="AU1578" s="17">
        <v>-1</v>
      </c>
      <c r="AV1578" s="17">
        <v>-1.2093216669111566</v>
      </c>
      <c r="AW1578" s="17">
        <v>103.97722432382689</v>
      </c>
      <c r="AX1578" s="17">
        <v>153.51055424212879</v>
      </c>
      <c r="AY1578" s="17">
        <v>0.19646580199910099</v>
      </c>
      <c r="AZ1578" s="17">
        <v>7.465961077365459</v>
      </c>
      <c r="BA1578" s="22">
        <v>1569.3140480457914</v>
      </c>
      <c r="CU1578" t="e">
        <v>#N/A</v>
      </c>
      <c r="CV1578" t="e">
        <v>#N/A</v>
      </c>
    </row>
    <row r="1579" spans="1:100" x14ac:dyDescent="0.25">
      <c r="A1579">
        <v>4041</v>
      </c>
      <c r="B1579" t="s">
        <v>1954</v>
      </c>
      <c r="C1579" s="22">
        <v>3</v>
      </c>
      <c r="D1579" s="17">
        <v>5.2128756011549697</v>
      </c>
      <c r="E1579" s="17">
        <v>0.40044776802224163</v>
      </c>
      <c r="F1579" s="17">
        <v>-7.8770892773774026E-2</v>
      </c>
      <c r="G1579" s="17">
        <v>6.2077063002306899E-2</v>
      </c>
      <c r="H1579" s="17">
        <v>0.37617455805275035</v>
      </c>
      <c r="I1579" s="17">
        <v>0</v>
      </c>
      <c r="J1579" s="17">
        <v>22.570473483164999</v>
      </c>
      <c r="K1579" s="17">
        <v>0.37617455805275035</v>
      </c>
      <c r="L1579" s="17">
        <v>-1.0000000000000016</v>
      </c>
      <c r="M1579" s="17">
        <v>-1.0000000000000016</v>
      </c>
      <c r="N1579" s="17">
        <v>7.5234911610550075</v>
      </c>
      <c r="O1579" s="17">
        <v>27.845426147322289</v>
      </c>
      <c r="P1579" s="17">
        <v>-8.1015802763317796E-2</v>
      </c>
      <c r="Q1579" s="17">
        <v>-0.93687762415611509</v>
      </c>
      <c r="R1579" s="17">
        <v>-0.31388453492288165</v>
      </c>
      <c r="S1579" s="17">
        <v>0.33333333333333404</v>
      </c>
      <c r="T1579" s="17">
        <v>0.33333333333333404</v>
      </c>
      <c r="U1579" s="17">
        <v>0.16698714686249411</v>
      </c>
      <c r="V1579" s="17">
        <v>-0.10440152653370002</v>
      </c>
      <c r="W1579" s="17">
        <v>14.123109157708464</v>
      </c>
      <c r="X1579" s="17">
        <v>0.3320315368616934</v>
      </c>
      <c r="Y1579" s="17">
        <v>-1.0000000000000016</v>
      </c>
      <c r="Z1579" s="17">
        <v>-1.0000000000000016</v>
      </c>
      <c r="AA1579" s="17">
        <v>52.891241984500546</v>
      </c>
      <c r="AB1579" s="17">
        <v>0.24655510145049189</v>
      </c>
      <c r="AC1579" s="17">
        <v>0.31358907743621878</v>
      </c>
      <c r="AD1579" s="17">
        <v>0.22149616834758895</v>
      </c>
      <c r="AE1579" s="17">
        <v>39.082017361714939</v>
      </c>
      <c r="AF1579" s="17">
        <v>0.83333333333333337</v>
      </c>
      <c r="AG1579" s="17">
        <v>-1.0000000000000016</v>
      </c>
      <c r="AH1579" s="17">
        <v>-1.0000000000000016</v>
      </c>
      <c r="AI1579" s="17">
        <v>-2.1342863481123775E-3</v>
      </c>
      <c r="AJ1579" s="17">
        <v>-0.10440152653370002</v>
      </c>
      <c r="AK1579" s="17">
        <v>0.19601148041441843</v>
      </c>
      <c r="AL1579" s="17">
        <v>6.4877932197467833E-2</v>
      </c>
      <c r="AM1579" s="17">
        <v>3.477868633123718E-2</v>
      </c>
      <c r="AN1579" s="17">
        <v>-5.142911890012529E-2</v>
      </c>
      <c r="AO1579" s="17">
        <v>1.8495245603530215</v>
      </c>
      <c r="AP1579" s="17">
        <v>-0.96133831151579208</v>
      </c>
      <c r="AQ1579" s="17">
        <v>36.693582640873487</v>
      </c>
      <c r="AR1579" s="17">
        <v>0.72925228699546218</v>
      </c>
      <c r="AS1579" s="17">
        <v>0.70820609491444397</v>
      </c>
      <c r="AT1579" s="17">
        <v>-1.0000000000000016</v>
      </c>
      <c r="AU1579" s="17">
        <v>-1.0000000000000016</v>
      </c>
      <c r="AV1579" s="17">
        <v>-0.25180747192057484</v>
      </c>
      <c r="AW1579" s="17">
        <v>79.775329820307036</v>
      </c>
      <c r="AX1579" s="17">
        <v>69.292491439974796</v>
      </c>
      <c r="AY1579" s="17">
        <v>3.9822560202844345E-2</v>
      </c>
      <c r="AZ1579" s="17">
        <v>-18.800823596272355</v>
      </c>
      <c r="BA1579" s="22">
        <v>1494.7599658540798</v>
      </c>
      <c r="CU1579" t="e">
        <v>#N/A</v>
      </c>
      <c r="CV1579" t="e">
        <v>#N/A</v>
      </c>
    </row>
    <row r="1580" spans="1:100" x14ac:dyDescent="0.25">
      <c r="A1580">
        <v>4042</v>
      </c>
      <c r="B1580" t="s">
        <v>1955</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1212.6579704371202</v>
      </c>
      <c r="CU1580" t="e">
        <v>#N/A</v>
      </c>
      <c r="CV1580" t="e">
        <v>#N/A</v>
      </c>
    </row>
    <row r="1581" spans="1:100" x14ac:dyDescent="0.25">
      <c r="A1581">
        <v>4043</v>
      </c>
      <c r="B1581" t="s">
        <v>1956</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1519.9921475929675</v>
      </c>
      <c r="CU1581" t="e">
        <v>#N/A</v>
      </c>
      <c r="CV1581" t="e">
        <v>#N/A</v>
      </c>
    </row>
    <row r="1582" spans="1:100" x14ac:dyDescent="0.25">
      <c r="A1582">
        <v>4048</v>
      </c>
      <c r="B1582" t="s">
        <v>1957</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1446.1233358931363</v>
      </c>
      <c r="CU1582" t="e">
        <v>#N/A</v>
      </c>
      <c r="CV1582" t="e">
        <v>#N/A</v>
      </c>
    </row>
    <row r="1583" spans="1:100" x14ac:dyDescent="0.25">
      <c r="A1583">
        <v>4049</v>
      </c>
      <c r="B1583" t="s">
        <v>1958</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1432.8428436130118</v>
      </c>
      <c r="CU1583" t="e">
        <v>#N/A</v>
      </c>
      <c r="CV1583" t="e">
        <v>#N/A</v>
      </c>
    </row>
    <row r="1584" spans="1:100" x14ac:dyDescent="0.25">
      <c r="A1584">
        <v>4050</v>
      </c>
      <c r="B1584" t="s">
        <v>1959</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1556.2324578151815</v>
      </c>
      <c r="CU1584" t="e">
        <v>#N/A</v>
      </c>
      <c r="CV1584" t="e">
        <v>#N/A</v>
      </c>
    </row>
    <row r="1585" spans="1:100" x14ac:dyDescent="0.25">
      <c r="A1585">
        <v>4051</v>
      </c>
      <c r="B1585" t="s">
        <v>1960</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1417.8820763227948</v>
      </c>
      <c r="CU1585" t="e">
        <v>#N/A</v>
      </c>
      <c r="CV1585" t="e">
        <v>#N/A</v>
      </c>
    </row>
    <row r="1586" spans="1:100" x14ac:dyDescent="0.25">
      <c r="A1586">
        <v>4053</v>
      </c>
      <c r="B1586" t="s">
        <v>1961</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1345.1823342469884</v>
      </c>
      <c r="CU1586" t="e">
        <v>#N/A</v>
      </c>
      <c r="CV1586" t="e">
        <v>#N/A</v>
      </c>
    </row>
    <row r="1587" spans="1:100" x14ac:dyDescent="0.25">
      <c r="A1587">
        <v>4054</v>
      </c>
      <c r="B1587" t="s">
        <v>1962</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1963</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1508.7683300989768</v>
      </c>
      <c r="CU1588" t="e">
        <v>#N/A</v>
      </c>
      <c r="CV1588" t="e">
        <v>#N/A</v>
      </c>
    </row>
    <row r="1589" spans="1:100" x14ac:dyDescent="0.25">
      <c r="A1589">
        <v>4056</v>
      </c>
      <c r="B1589" t="s">
        <v>1964</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1965</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1413.3067031347721</v>
      </c>
      <c r="CU1590" t="e">
        <v>#N/A</v>
      </c>
      <c r="CV1590" t="e">
        <v>#N/A</v>
      </c>
    </row>
    <row r="1591" spans="1:100" x14ac:dyDescent="0.25">
      <c r="A1591">
        <v>4060</v>
      </c>
      <c r="B1591" t="s">
        <v>1966</v>
      </c>
      <c r="C1591" s="22">
        <v>3</v>
      </c>
      <c r="D1591" s="17">
        <v>4.4789773450879551</v>
      </c>
      <c r="E1591" s="17">
        <v>0</v>
      </c>
      <c r="F1591" s="17">
        <v>-0.6561222439962745</v>
      </c>
      <c r="G1591" s="17">
        <v>-0.6561222439962745</v>
      </c>
      <c r="H1591" s="17">
        <v>-0.10483391133727345</v>
      </c>
      <c r="I1591" s="17">
        <v>1.8955978812062553E-3</v>
      </c>
      <c r="J1591" s="17">
        <v>-6.1762988073640299</v>
      </c>
      <c r="K1591" s="17">
        <v>-0.1029383134560672</v>
      </c>
      <c r="L1591" s="17">
        <v>-1.0000000000000031</v>
      </c>
      <c r="M1591" s="17">
        <v>-1.0000000000000031</v>
      </c>
      <c r="N1591" s="17">
        <v>-2.0587662691213424</v>
      </c>
      <c r="O1591" s="17">
        <v>-2.3534437062723557</v>
      </c>
      <c r="P1591" s="17">
        <v>-0.26158202393194563</v>
      </c>
      <c r="Q1591" s="17">
        <v>0.24233865713683184</v>
      </c>
      <c r="R1591" s="17">
        <v>0.10583412640899116</v>
      </c>
      <c r="S1591" s="17">
        <v>0.33333333333333415</v>
      </c>
      <c r="T1591" s="17">
        <v>0.33333333333333415</v>
      </c>
      <c r="U1591" s="17">
        <v>0.31485801098943167</v>
      </c>
      <c r="V1591" s="17">
        <v>-3.8894353678011903E-2</v>
      </c>
      <c r="W1591" s="17">
        <v>41.822745497366192</v>
      </c>
      <c r="X1591" s="17">
        <v>1.795670902012392</v>
      </c>
      <c r="Y1591" s="17">
        <v>-1.0000000000000031</v>
      </c>
      <c r="Z1591" s="17">
        <v>-1.0000000000000031</v>
      </c>
      <c r="AA1591" s="17">
        <v>61.767888817769169</v>
      </c>
      <c r="AB1591" s="17">
        <v>0.19804934141949254</v>
      </c>
      <c r="AC1591" s="17">
        <v>0.24159824805087871</v>
      </c>
      <c r="AD1591" s="17">
        <v>-4.2861405590492785E-2</v>
      </c>
      <c r="AE1591" s="17">
        <v>19.839309193993913</v>
      </c>
      <c r="AF1591" s="17">
        <v>0.8</v>
      </c>
      <c r="AG1591" s="17">
        <v>-1.0000000000000031</v>
      </c>
      <c r="AH1591" s="17">
        <v>-1.0000000000000031</v>
      </c>
      <c r="AI1591" s="17">
        <v>3.7161512777656967E-3</v>
      </c>
      <c r="AJ1591" s="17">
        <v>-3.8894353678011903E-2</v>
      </c>
      <c r="AK1591" s="17">
        <v>0.13063400987448637</v>
      </c>
      <c r="AL1591" s="17">
        <v>0.167649318887864</v>
      </c>
      <c r="AM1591" s="17">
        <v>-0.53018334725132366</v>
      </c>
      <c r="AN1591" s="17">
        <v>0.40847184335744491</v>
      </c>
      <c r="AO1591" s="17">
        <v>-12.601413631910658</v>
      </c>
      <c r="AP1591" s="17">
        <v>11.050042678375444</v>
      </c>
      <c r="AQ1591" s="17">
        <v>35.646446690002165</v>
      </c>
      <c r="AR1591" s="17">
        <v>0.94263032397808866</v>
      </c>
      <c r="AS1591" s="17">
        <v>1.6927325885563242</v>
      </c>
      <c r="AT1591" s="17">
        <v>-1.0000000000000031</v>
      </c>
      <c r="AU1591" s="17">
        <v>-1.0000000000000031</v>
      </c>
      <c r="AV1591" s="17">
        <v>-0.55028811758728302</v>
      </c>
      <c r="AW1591" s="17">
        <v>70.464487789872152</v>
      </c>
      <c r="AX1591" s="17">
        <v>66.649375447626312</v>
      </c>
      <c r="AY1591" s="17">
        <v>3.4654939733934145E-3</v>
      </c>
      <c r="AZ1591" s="17">
        <v>-11.629034809931523</v>
      </c>
      <c r="BA1591" s="22">
        <v>1478.889535192937</v>
      </c>
      <c r="CU1591" t="e">
        <v>#N/A</v>
      </c>
      <c r="CV1591" t="e">
        <v>#N/A</v>
      </c>
    </row>
    <row r="1592" spans="1:100" x14ac:dyDescent="0.25">
      <c r="A1592">
        <v>4061</v>
      </c>
      <c r="B1592" t="s">
        <v>833</v>
      </c>
      <c r="C1592" s="22">
        <v>3</v>
      </c>
      <c r="D1592" s="17">
        <v>5.2157533536417766</v>
      </c>
      <c r="E1592" s="17">
        <v>-2.519304157682143E-2</v>
      </c>
      <c r="F1592" s="17">
        <v>0.71799759266581342</v>
      </c>
      <c r="G1592" s="17">
        <v>0.71799759266581342</v>
      </c>
      <c r="H1592" s="17">
        <v>0.22152652683182675</v>
      </c>
      <c r="I1592" s="17">
        <v>-2.121217731786832E-3</v>
      </c>
      <c r="J1592" s="17">
        <v>13.164318546002395</v>
      </c>
      <c r="K1592" s="17">
        <v>0.21940530910003994</v>
      </c>
      <c r="L1592" s="17">
        <v>-0.99999999999999789</v>
      </c>
      <c r="M1592" s="17">
        <v>-0.99999999999999789</v>
      </c>
      <c r="N1592" s="17">
        <v>4.3881061820007998</v>
      </c>
      <c r="O1592" s="17">
        <v>19.09806949231</v>
      </c>
      <c r="P1592" s="17">
        <v>-0.9979929909300147</v>
      </c>
      <c r="Q1592" s="17">
        <v>-3.0199182829099334</v>
      </c>
      <c r="R1592" s="17">
        <v>-1.1343523283750645</v>
      </c>
      <c r="S1592" s="17">
        <v>0.33333333333333282</v>
      </c>
      <c r="T1592" s="17">
        <v>0.33333333333333282</v>
      </c>
      <c r="U1592" s="17">
        <v>0.34409135604439123</v>
      </c>
      <c r="V1592" s="17">
        <v>0.2033677965945701</v>
      </c>
      <c r="W1592" s="17">
        <v>39.788820408223494</v>
      </c>
      <c r="X1592" s="17">
        <v>3.0438335613116099</v>
      </c>
      <c r="Y1592" s="17">
        <v>-0.99999999999999789</v>
      </c>
      <c r="Z1592" s="17">
        <v>-0.99999999999999789</v>
      </c>
      <c r="AA1592" s="17">
        <v>95.419562517655621</v>
      </c>
      <c r="AB1592" s="17">
        <v>0.37839672571896282</v>
      </c>
      <c r="AC1592" s="17">
        <v>0.53197185413042103</v>
      </c>
      <c r="AD1592" s="17">
        <v>0.22493330890676014</v>
      </c>
      <c r="AE1592" s="17">
        <v>56.765094437807193</v>
      </c>
      <c r="AF1592" s="17">
        <v>0.9</v>
      </c>
      <c r="AG1592" s="17">
        <v>-0.99999999999999789</v>
      </c>
      <c r="AH1592" s="17">
        <v>-0.99999999999999789</v>
      </c>
      <c r="AI1592" s="17">
        <v>2.1119410144446404E-2</v>
      </c>
      <c r="AJ1592" s="17">
        <v>0.2033677965945701</v>
      </c>
      <c r="AK1592" s="17">
        <v>4.1523238426625156E-2</v>
      </c>
      <c r="AL1592" s="17">
        <v>5.7947546471015104E-2</v>
      </c>
      <c r="AM1592" s="17">
        <v>-2.1871006985885719E-2</v>
      </c>
      <c r="AN1592" s="17">
        <v>2.1382462372668644E-2</v>
      </c>
      <c r="AO1592" s="17">
        <v>-0.33915898251401871</v>
      </c>
      <c r="AP1592" s="17">
        <v>0.82429929167179272</v>
      </c>
      <c r="AQ1592" s="17">
        <v>52.953138954225878</v>
      </c>
      <c r="AR1592" s="17">
        <v>1.2141258193056272</v>
      </c>
      <c r="AS1592" s="17">
        <v>3.2632388704116506</v>
      </c>
      <c r="AT1592" s="17">
        <v>-0.99999999999999789</v>
      </c>
      <c r="AU1592" s="17">
        <v>-0.99999999999999789</v>
      </c>
      <c r="AV1592" s="17">
        <v>-0.41635473570925086</v>
      </c>
      <c r="AW1592" s="17">
        <v>115.3419313016374</v>
      </c>
      <c r="AX1592" s="17">
        <v>136.10109916398338</v>
      </c>
      <c r="AY1592" s="17">
        <v>0.22015342592485426</v>
      </c>
      <c r="AZ1592" s="17">
        <v>46.49039572192553</v>
      </c>
      <c r="BA1592" s="22">
        <v>1587.2248842358649</v>
      </c>
      <c r="CU1592" t="e">
        <v>#N/A</v>
      </c>
      <c r="CV1592" t="e">
        <v>#N/A</v>
      </c>
    </row>
    <row r="1593" spans="1:100" x14ac:dyDescent="0.25">
      <c r="A1593">
        <v>4063</v>
      </c>
      <c r="B1593" t="s">
        <v>1967</v>
      </c>
      <c r="C1593" s="22">
        <v>3</v>
      </c>
      <c r="D1593" s="17">
        <v>3.3465023648573284</v>
      </c>
      <c r="E1593" s="17">
        <v>-4.9791139828035028E-2</v>
      </c>
      <c r="F1593" s="17">
        <v>4.0556622113522582</v>
      </c>
      <c r="G1593" s="17">
        <v>4.0356430265265555</v>
      </c>
      <c r="H1593" s="17">
        <v>0.21559621132173115</v>
      </c>
      <c r="I1593" s="17">
        <v>-8.8743998220922361E-3</v>
      </c>
      <c r="J1593" s="17">
        <v>12.403308689978333</v>
      </c>
      <c r="K1593" s="17">
        <v>0.20672181149963889</v>
      </c>
      <c r="L1593" s="17">
        <v>-1.0000000000000013</v>
      </c>
      <c r="M1593" s="17">
        <v>-1.0000000000000013</v>
      </c>
      <c r="N1593" s="17">
        <v>4.1344362299927768</v>
      </c>
      <c r="O1593" s="17">
        <v>19.785454081362211</v>
      </c>
      <c r="P1593" s="17">
        <v>-0.38317345522041724</v>
      </c>
      <c r="Q1593" s="17">
        <v>-2.5665842223753303</v>
      </c>
      <c r="R1593" s="17">
        <v>-0.87488824142077704</v>
      </c>
      <c r="S1593" s="17">
        <v>0.33333333333333343</v>
      </c>
      <c r="T1593" s="17">
        <v>0.33696201232009187</v>
      </c>
      <c r="U1593" s="17">
        <v>0.3987376216378114</v>
      </c>
      <c r="V1593" s="17">
        <v>0.20181688360698075</v>
      </c>
      <c r="W1593" s="17">
        <v>42.565121575943138</v>
      </c>
      <c r="X1593" s="17">
        <v>3.2694253223469185</v>
      </c>
      <c r="Y1593" s="17">
        <v>-1.0000000000000013</v>
      </c>
      <c r="Z1593" s="17">
        <v>-1.0000000000000013</v>
      </c>
      <c r="AA1593" s="17">
        <v>109.92411490860732</v>
      </c>
      <c r="AB1593" s="17">
        <v>0.38985157346953514</v>
      </c>
      <c r="AC1593" s="17">
        <v>0.56660462590082306</v>
      </c>
      <c r="AD1593" s="17">
        <v>0.40822143211134004</v>
      </c>
      <c r="AE1593" s="17">
        <v>68.233881574084933</v>
      </c>
      <c r="AF1593" s="17">
        <v>1</v>
      </c>
      <c r="AG1593" s="17">
        <v>-1.0000000000000013</v>
      </c>
      <c r="AH1593" s="17">
        <v>-1.0000000000000013</v>
      </c>
      <c r="AI1593" s="17">
        <v>4.8567705568376938E-3</v>
      </c>
      <c r="AJ1593" s="17">
        <v>0.20181688360698075</v>
      </c>
      <c r="AK1593" s="17">
        <v>-0.22989363134415516</v>
      </c>
      <c r="AL1593" s="17">
        <v>-3.3060632677268074E-2</v>
      </c>
      <c r="AM1593" s="17">
        <v>0.24797874766421812</v>
      </c>
      <c r="AN1593" s="17">
        <v>0.13572656082521345</v>
      </c>
      <c r="AO1593" s="17">
        <v>5.0500005348846759</v>
      </c>
      <c r="AP1593" s="17">
        <v>3.2278608572439973</v>
      </c>
      <c r="AQ1593" s="17">
        <v>54.968430265921491</v>
      </c>
      <c r="AR1593" s="17">
        <v>1.2708498508982184</v>
      </c>
      <c r="AS1593" s="17">
        <v>3.4761471338465593</v>
      </c>
      <c r="AT1593" s="17">
        <v>-1.0000000000000013</v>
      </c>
      <c r="AU1593" s="17">
        <v>-1.0000000000000013</v>
      </c>
      <c r="AV1593" s="17">
        <v>3.1607547851057785</v>
      </c>
      <c r="AW1593" s="17">
        <v>132.93742984721354</v>
      </c>
      <c r="AX1593" s="17">
        <v>153.21625361904844</v>
      </c>
      <c r="AY1593" s="17">
        <v>0.47092278411527566</v>
      </c>
      <c r="AZ1593" s="17">
        <v>74.166345676044017</v>
      </c>
      <c r="BA1593" s="22">
        <v>1639.7931368367979</v>
      </c>
      <c r="CU1593" t="e">
        <v>#N/A</v>
      </c>
      <c r="CV1593" t="e">
        <v>#N/A</v>
      </c>
    </row>
    <row r="1594" spans="1:100" x14ac:dyDescent="0.25">
      <c r="A1594">
        <v>4064</v>
      </c>
      <c r="B1594" t="s">
        <v>1968</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1482.2246440349354</v>
      </c>
      <c r="CU1594" t="e">
        <v>#N/A</v>
      </c>
      <c r="CV1594" t="e">
        <v>#N/A</v>
      </c>
    </row>
    <row r="1595" spans="1:100" x14ac:dyDescent="0.25">
      <c r="A1595">
        <v>4065</v>
      </c>
      <c r="B1595" t="s">
        <v>1969</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1460.4631156744422</v>
      </c>
      <c r="CU1595" t="e">
        <v>#N/A</v>
      </c>
      <c r="CV1595" t="e">
        <v>#N/A</v>
      </c>
    </row>
    <row r="1596" spans="1:100" x14ac:dyDescent="0.25">
      <c r="A1596">
        <v>4067</v>
      </c>
      <c r="B1596" t="s">
        <v>1970</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1425.1451137864703</v>
      </c>
      <c r="CU1596" t="e">
        <v>#N/A</v>
      </c>
      <c r="CV1596" t="e">
        <v>#N/A</v>
      </c>
    </row>
    <row r="1597" spans="1:100" x14ac:dyDescent="0.25">
      <c r="A1597">
        <v>4068</v>
      </c>
      <c r="B1597" t="s">
        <v>1971</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1972</v>
      </c>
      <c r="C1598" s="22">
        <v>3</v>
      </c>
      <c r="D1598" s="17">
        <v>1.0668513782608646</v>
      </c>
      <c r="E1598" s="17">
        <v>-1.5054853530699302E-2</v>
      </c>
      <c r="F1598" s="17">
        <v>0.80431083523767322</v>
      </c>
      <c r="G1598" s="17">
        <v>0.80431083523767322</v>
      </c>
      <c r="H1598" s="17">
        <v>0.10941757938835059</v>
      </c>
      <c r="I1598" s="17">
        <v>0</v>
      </c>
      <c r="J1598" s="17">
        <v>6.5650547633010339</v>
      </c>
      <c r="K1598" s="17">
        <v>0.10941757938835059</v>
      </c>
      <c r="L1598" s="17">
        <v>-0.99999999999999922</v>
      </c>
      <c r="M1598" s="17">
        <v>-0.99999999999999922</v>
      </c>
      <c r="N1598" s="17">
        <v>2.1883515877670114</v>
      </c>
      <c r="O1598" s="17">
        <v>8.4362169767995745</v>
      </c>
      <c r="P1598" s="17">
        <v>-0.78561998516671394</v>
      </c>
      <c r="Q1598" s="17">
        <v>2.8708568363743523</v>
      </c>
      <c r="R1598" s="17">
        <v>0.9138657083500441</v>
      </c>
      <c r="S1598" s="17">
        <v>0.33333333333333315</v>
      </c>
      <c r="T1598" s="17">
        <v>0.35855167965483903</v>
      </c>
      <c r="U1598" s="17">
        <v>-5.9470889010944092E-2</v>
      </c>
      <c r="V1598" s="17">
        <v>-2.7341830727613779E-2</v>
      </c>
      <c r="W1598" s="17">
        <v>19.82618855445056</v>
      </c>
      <c r="X1598" s="17">
        <v>0.19915448177598352</v>
      </c>
      <c r="Y1598" s="17">
        <v>-0.99999999999999922</v>
      </c>
      <c r="Z1598" s="17">
        <v>-0.99999999999999922</v>
      </c>
      <c r="AA1598" s="17">
        <v>37.964916531764423</v>
      </c>
      <c r="AB1598" s="17">
        <v>-3.8977063144391658E-2</v>
      </c>
      <c r="AC1598" s="17">
        <v>0.12309085464815582</v>
      </c>
      <c r="AD1598" s="17">
        <v>0.26038345387551232</v>
      </c>
      <c r="AE1598" s="17">
        <v>17.224862268963811</v>
      </c>
      <c r="AF1598" s="17">
        <v>0.35714285714285715</v>
      </c>
      <c r="AG1598" s="17">
        <v>-0.99999999999999922</v>
      </c>
      <c r="AH1598" s="17">
        <v>-0.99999999999999922</v>
      </c>
      <c r="AI1598" s="17">
        <v>0</v>
      </c>
      <c r="AJ1598" s="17">
        <v>-2.7341830727613779E-2</v>
      </c>
      <c r="AK1598" s="17">
        <v>4.8362442645074027E-2</v>
      </c>
      <c r="AL1598" s="17">
        <v>7.009846992889901E-2</v>
      </c>
      <c r="AM1598" s="17">
        <v>-6.9413676187530721E-2</v>
      </c>
      <c r="AN1598" s="17">
        <v>0.18241103981270562</v>
      </c>
      <c r="AO1598" s="17">
        <v>-1.4935296914628973</v>
      </c>
      <c r="AP1598" s="17">
        <v>4.9107683449621344</v>
      </c>
      <c r="AQ1598" s="17">
        <v>26.391243317751599</v>
      </c>
      <c r="AR1598" s="17">
        <v>0.60507229324961431</v>
      </c>
      <c r="AS1598" s="17">
        <v>0.30857206116433394</v>
      </c>
      <c r="AT1598" s="17">
        <v>-0.99999999999999922</v>
      </c>
      <c r="AU1598" s="17">
        <v>-0.99999999999999922</v>
      </c>
      <c r="AV1598" s="17">
        <v>1.7181765435877172</v>
      </c>
      <c r="AW1598" s="17">
        <v>51.311901853526116</v>
      </c>
      <c r="AX1598" s="17">
        <v>48.577718780764755</v>
      </c>
      <c r="AY1598" s="17">
        <v>1.3775133739650752E-2</v>
      </c>
      <c r="AZ1598" s="17">
        <v>-33.407612128055099</v>
      </c>
      <c r="BA1598" s="22">
        <v>1338.9608186874166</v>
      </c>
      <c r="CU1598" t="e">
        <v>#N/A</v>
      </c>
      <c r="CV1598" t="e">
        <v>#N/A</v>
      </c>
    </row>
    <row r="1599" spans="1:100" x14ac:dyDescent="0.25">
      <c r="A1599">
        <v>4073</v>
      </c>
      <c r="B1599" t="s">
        <v>1973</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1974</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1975</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1976</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1977</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714</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1978</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1979</v>
      </c>
      <c r="C1606" s="22">
        <v>3</v>
      </c>
      <c r="D1606" s="17">
        <v>5.238318653401195</v>
      </c>
      <c r="E1606" s="17">
        <v>-0.10443082497279511</v>
      </c>
      <c r="F1606" s="17">
        <v>0.342807312905197</v>
      </c>
      <c r="G1606" s="17">
        <v>0.30656188402720441</v>
      </c>
      <c r="H1606" s="17">
        <v>0.18770068860841449</v>
      </c>
      <c r="I1606" s="17">
        <v>0</v>
      </c>
      <c r="J1606" s="17">
        <v>11.262041316504869</v>
      </c>
      <c r="K1606" s="17">
        <v>0.18770068860841449</v>
      </c>
      <c r="L1606" s="17">
        <v>-1.0000000000000029</v>
      </c>
      <c r="M1606" s="17">
        <v>-1.0000000000000029</v>
      </c>
      <c r="N1606" s="17">
        <v>3.7540137721682871</v>
      </c>
      <c r="O1606" s="17">
        <v>16.806921853933265</v>
      </c>
      <c r="P1606" s="17">
        <v>0.58945048482665086</v>
      </c>
      <c r="Q1606" s="17">
        <v>0.83020355029120019</v>
      </c>
      <c r="R1606" s="17">
        <v>0.36347064846088717</v>
      </c>
      <c r="S1606" s="17">
        <v>0.3333333333333342</v>
      </c>
      <c r="T1606" s="17">
        <v>0.33119562584062356</v>
      </c>
      <c r="U1606" s="17">
        <v>0.45141664856720598</v>
      </c>
      <c r="V1606" s="17">
        <v>-0.10148332656117938</v>
      </c>
      <c r="W1606" s="17">
        <v>33.070463702862817</v>
      </c>
      <c r="X1606" s="17">
        <v>1.6714571979745829</v>
      </c>
      <c r="Y1606" s="17">
        <v>-1.0000000000000029</v>
      </c>
      <c r="Z1606" s="17">
        <v>-1.0000000000000029</v>
      </c>
      <c r="AA1606" s="17">
        <v>55.9460683191027</v>
      </c>
      <c r="AB1606" s="17">
        <v>0.12473041544547819</v>
      </c>
      <c r="AC1606" s="17">
        <v>0.22654723789733658</v>
      </c>
      <c r="AD1606" s="17">
        <v>9.8965026012765231E-2</v>
      </c>
      <c r="AE1606" s="17">
        <v>22.512133967778979</v>
      </c>
      <c r="AF1606" s="17">
        <v>0.8</v>
      </c>
      <c r="AG1606" s="17">
        <v>-1.0000000000000029</v>
      </c>
      <c r="AH1606" s="17">
        <v>-1.0000000000000029</v>
      </c>
      <c r="AI1606" s="17">
        <v>7.2019003318747721E-2</v>
      </c>
      <c r="AJ1606" s="17">
        <v>-0.10148332656117938</v>
      </c>
      <c r="AK1606" s="17">
        <v>0.19998539502051549</v>
      </c>
      <c r="AL1606" s="17">
        <v>5.7578730812014395E-2</v>
      </c>
      <c r="AM1606" s="17">
        <v>0.37960350049935915</v>
      </c>
      <c r="AN1606" s="17">
        <v>0.70889707618112541</v>
      </c>
      <c r="AO1606" s="17">
        <v>10.490014487586555</v>
      </c>
      <c r="AP1606" s="17">
        <v>18.010320558588219</v>
      </c>
      <c r="AQ1606" s="17">
        <v>44.332505019367687</v>
      </c>
      <c r="AR1606" s="17">
        <v>1.0144622811799855</v>
      </c>
      <c r="AS1606" s="17">
        <v>1.8591578865829952</v>
      </c>
      <c r="AT1606" s="17">
        <v>-1.0000000000000029</v>
      </c>
      <c r="AU1606" s="17">
        <v>-1.0000000000000029</v>
      </c>
      <c r="AV1606" s="17">
        <v>0.67003253248809203</v>
      </c>
      <c r="AW1606" s="17">
        <v>90.763310731624173</v>
      </c>
      <c r="AX1606" s="17">
        <v>82.055358141881186</v>
      </c>
      <c r="AY1606" s="17">
        <v>0.21181299380037191</v>
      </c>
      <c r="AZ1606" s="17">
        <v>35.199573723810438</v>
      </c>
      <c r="BA1606" s="22">
        <v>1520.0259330031276</v>
      </c>
      <c r="CU1606" t="e">
        <v>#N/A</v>
      </c>
      <c r="CV1606" t="e">
        <v>#N/A</v>
      </c>
    </row>
    <row r="1607" spans="1:100" x14ac:dyDescent="0.25">
      <c r="A1607">
        <v>4083</v>
      </c>
      <c r="B1607" t="s">
        <v>1980</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929</v>
      </c>
      <c r="C1608" s="22">
        <v>3</v>
      </c>
      <c r="D1608" s="17">
        <v>5.5857596206947111</v>
      </c>
      <c r="E1608" s="17">
        <v>3.5405122717407922E-4</v>
      </c>
      <c r="F1608" s="17">
        <v>0.87875163027291303</v>
      </c>
      <c r="G1608" s="17">
        <v>0.84329403243468537</v>
      </c>
      <c r="H1608" s="17">
        <v>0.54185992883757739</v>
      </c>
      <c r="I1608" s="17">
        <v>0</v>
      </c>
      <c r="J1608" s="17">
        <v>32.511595730254648</v>
      </c>
      <c r="K1608" s="17">
        <v>0.54185992883757739</v>
      </c>
      <c r="L1608" s="17">
        <v>-1.0000000000000007</v>
      </c>
      <c r="M1608" s="17">
        <v>-1.0000000000000007</v>
      </c>
      <c r="N1608" s="17">
        <v>10.837198576751552</v>
      </c>
      <c r="O1608" s="17">
        <v>38.940649383384063</v>
      </c>
      <c r="P1608" s="17">
        <v>0.20165464236728314</v>
      </c>
      <c r="Q1608" s="17">
        <v>-0.37485580316647071</v>
      </c>
      <c r="R1608" s="17">
        <v>-0.22316999285079811</v>
      </c>
      <c r="S1608" s="17">
        <v>0.33333333333333376</v>
      </c>
      <c r="T1608" s="17">
        <v>0.33170501841034333</v>
      </c>
      <c r="U1608" s="17">
        <v>7.5282819497323947E-2</v>
      </c>
      <c r="V1608" s="17">
        <v>-5.0429810481855533E-2</v>
      </c>
      <c r="W1608" s="17">
        <v>5.9212572768627103</v>
      </c>
      <c r="X1608" s="17">
        <v>0.12010252308127212</v>
      </c>
      <c r="Y1608" s="17">
        <v>-1.0000000000000007</v>
      </c>
      <c r="Z1608" s="17">
        <v>-1.0000000000000007</v>
      </c>
      <c r="AA1608" s="17">
        <v>46.243688889857495</v>
      </c>
      <c r="AB1608" s="17">
        <v>0.38462722578152442</v>
      </c>
      <c r="AC1608" s="17">
        <v>0.30300910051808266</v>
      </c>
      <c r="AD1608" s="17">
        <v>0.12327570581730492</v>
      </c>
      <c r="AE1608" s="17">
        <v>40.545601605845569</v>
      </c>
      <c r="AF1608" s="17">
        <v>0.63636363636363635</v>
      </c>
      <c r="AG1608" s="17">
        <v>-1.0000000000000007</v>
      </c>
      <c r="AH1608" s="17">
        <v>-1.0000000000000007</v>
      </c>
      <c r="AI1608" s="17">
        <v>-5.8406285580506808E-3</v>
      </c>
      <c r="AJ1608" s="17">
        <v>-5.0429810481855533E-2</v>
      </c>
      <c r="AK1608" s="17">
        <v>0.35619720024658358</v>
      </c>
      <c r="AL1608" s="17">
        <v>1.8028916391825724E-2</v>
      </c>
      <c r="AM1608" s="17">
        <v>0.2615586031259306</v>
      </c>
      <c r="AN1608" s="17">
        <v>-8.2011271831177512E-2</v>
      </c>
      <c r="AO1608" s="17">
        <v>8.3199510793811822</v>
      </c>
      <c r="AP1608" s="17">
        <v>-1.9601372138203086</v>
      </c>
      <c r="AQ1608" s="17">
        <v>38.432853007117387</v>
      </c>
      <c r="AR1608" s="17">
        <v>0.68989136075914581</v>
      </c>
      <c r="AS1608" s="17">
        <v>0.66196245191884995</v>
      </c>
      <c r="AT1608" s="17">
        <v>-1.0000000000000007</v>
      </c>
      <c r="AU1608" s="17">
        <v>-1.0000000000000007</v>
      </c>
      <c r="AV1608" s="17">
        <v>0.62012403958388762</v>
      </c>
      <c r="AW1608" s="17">
        <v>83.224201059421233</v>
      </c>
      <c r="AX1608" s="17">
        <v>78.064407440074689</v>
      </c>
      <c r="AY1608" s="17">
        <v>0.26412892379035091</v>
      </c>
      <c r="AZ1608" s="17">
        <v>-6.3411783475028534</v>
      </c>
      <c r="BA1608" s="22">
        <v>1483.8711401364615</v>
      </c>
      <c r="CU1608" t="e">
        <v>#N/A</v>
      </c>
      <c r="CV1608" t="e">
        <v>#N/A</v>
      </c>
    </row>
    <row r="1609" spans="1:100" x14ac:dyDescent="0.25">
      <c r="A1609">
        <v>4087</v>
      </c>
      <c r="B1609" t="s">
        <v>748</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1441.852468710624</v>
      </c>
      <c r="CU1609" t="e">
        <v>#N/A</v>
      </c>
      <c r="CV1609" t="e">
        <v>#N/A</v>
      </c>
    </row>
    <row r="1610" spans="1:100" x14ac:dyDescent="0.25">
      <c r="A1610">
        <v>4089</v>
      </c>
      <c r="B1610" t="s">
        <v>1981</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1982</v>
      </c>
      <c r="C1611" s="22">
        <v>3</v>
      </c>
      <c r="D1611" s="17">
        <v>4.7583379304570084</v>
      </c>
      <c r="E1611" s="17">
        <v>-0.10796164362801679</v>
      </c>
      <c r="F1611" s="17">
        <v>2.5766073763662196</v>
      </c>
      <c r="G1611" s="17">
        <v>2.5416183846030047</v>
      </c>
      <c r="H1611" s="17">
        <v>-1.4955295062397973E-3</v>
      </c>
      <c r="I1611" s="17">
        <v>-1.4869141829609554E-2</v>
      </c>
      <c r="J1611" s="17">
        <v>-0.98188028015095985</v>
      </c>
      <c r="K1611" s="17">
        <v>-1.6364671335849373E-2</v>
      </c>
      <c r="L1611" s="17">
        <v>-1.0000000000000002</v>
      </c>
      <c r="M1611" s="17">
        <v>-1.0000000000000002</v>
      </c>
      <c r="N1611" s="17">
        <v>-0.32729342671698824</v>
      </c>
      <c r="O1611" s="17">
        <v>6.3180760349090557</v>
      </c>
      <c r="P1611" s="17">
        <v>4.3801425647277237E-2</v>
      </c>
      <c r="Q1611" s="17">
        <v>3.2407725866771098</v>
      </c>
      <c r="R1611" s="17">
        <v>1.1532546172858975</v>
      </c>
      <c r="S1611" s="17">
        <v>0.33333333333333354</v>
      </c>
      <c r="T1611" s="17">
        <v>0.34014064365091062</v>
      </c>
      <c r="U1611" s="17">
        <v>0.17041699113484962</v>
      </c>
      <c r="V1611" s="17">
        <v>-3.0452654184722219E-2</v>
      </c>
      <c r="W1611" s="17">
        <v>33.19211941080885</v>
      </c>
      <c r="X1611" s="17">
        <v>1.1887906877511596</v>
      </c>
      <c r="Y1611" s="17">
        <v>-1.0000000000000002</v>
      </c>
      <c r="Z1611" s="17">
        <v>-1.0000000000000002</v>
      </c>
      <c r="AA1611" s="17">
        <v>67.734639141064434</v>
      </c>
      <c r="AB1611" s="17">
        <v>0.14110612836840031</v>
      </c>
      <c r="AC1611" s="17">
        <v>0.31364141896453063</v>
      </c>
      <c r="AD1611" s="17">
        <v>0.21303775492646235</v>
      </c>
      <c r="AE1611" s="17">
        <v>33.389265112969674</v>
      </c>
      <c r="AF1611" s="17">
        <v>0.6</v>
      </c>
      <c r="AG1611" s="17">
        <v>-1.0000000000000002</v>
      </c>
      <c r="AH1611" s="17">
        <v>-1.0000000000000002</v>
      </c>
      <c r="AI1611" s="17">
        <v>5.5398370728168118E-2</v>
      </c>
      <c r="AJ1611" s="17">
        <v>-3.0452654184722219E-2</v>
      </c>
      <c r="AK1611" s="17">
        <v>0.19848706498140337</v>
      </c>
      <c r="AL1611" s="17">
        <v>0.1965651951232858</v>
      </c>
      <c r="AM1611" s="17">
        <v>0.10897783113443674</v>
      </c>
      <c r="AN1611" s="17">
        <v>8.6319138341131266E-2</v>
      </c>
      <c r="AO1611" s="17">
        <v>3.7168811032679372</v>
      </c>
      <c r="AP1611" s="17">
        <v>3.1408044341447163</v>
      </c>
      <c r="AQ1611" s="17">
        <v>32.210239130657889</v>
      </c>
      <c r="AR1611" s="17">
        <v>0.81343831393437205</v>
      </c>
      <c r="AS1611" s="17">
        <v>1.17242601641531</v>
      </c>
      <c r="AT1611" s="17">
        <v>-1.0000000000000002</v>
      </c>
      <c r="AU1611" s="17">
        <v>-1.0000000000000002</v>
      </c>
      <c r="AV1611" s="17">
        <v>3.6948730018889009</v>
      </c>
      <c r="AW1611" s="17">
        <v>77.193519610118202</v>
      </c>
      <c r="AX1611" s="17">
        <v>75.256221606209309</v>
      </c>
      <c r="AY1611" s="17">
        <v>-3.2899609196859393E-2</v>
      </c>
      <c r="AZ1611" s="17">
        <v>-42.108858576391839</v>
      </c>
      <c r="BA1611" s="22">
        <v>1389.6509754138385</v>
      </c>
      <c r="CU1611" t="e">
        <v>#N/A</v>
      </c>
      <c r="CV1611" t="e">
        <v>#N/A</v>
      </c>
    </row>
    <row r="1612" spans="1:100" x14ac:dyDescent="0.25">
      <c r="A1612">
        <v>4096</v>
      </c>
      <c r="B1612" t="s">
        <v>1983</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1501.7479585078922</v>
      </c>
      <c r="CU1612" t="e">
        <v>#N/A</v>
      </c>
      <c r="CV1612" t="e">
        <v>#N/A</v>
      </c>
    </row>
    <row r="1613" spans="1:100" x14ac:dyDescent="0.25">
      <c r="A1613">
        <v>4097</v>
      </c>
      <c r="B1613" t="s">
        <v>1984</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1451.8891352588726</v>
      </c>
      <c r="CU1613" t="e">
        <v>#N/A</v>
      </c>
      <c r="CV1613" t="e">
        <v>#N/A</v>
      </c>
    </row>
    <row r="1614" spans="1:100" x14ac:dyDescent="0.25">
      <c r="A1614">
        <v>4098</v>
      </c>
      <c r="B1614" t="s">
        <v>1985</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1383.0171516839732</v>
      </c>
      <c r="CU1614" t="e">
        <v>#N/A</v>
      </c>
      <c r="CV1614" t="e">
        <v>#N/A</v>
      </c>
    </row>
    <row r="1615" spans="1:100" x14ac:dyDescent="0.25">
      <c r="A1615">
        <v>4099</v>
      </c>
      <c r="B1615" t="s">
        <v>1986</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1429.3502174529965</v>
      </c>
      <c r="CU1615" t="e">
        <v>#N/A</v>
      </c>
      <c r="CV1615" t="e">
        <v>#N/A</v>
      </c>
    </row>
    <row r="1616" spans="1:100" x14ac:dyDescent="0.25">
      <c r="A1616">
        <v>4103</v>
      </c>
      <c r="B1616" t="s">
        <v>1987</v>
      </c>
      <c r="C1616" s="22">
        <v>3</v>
      </c>
      <c r="D1616" s="17">
        <v>5.2649489822139781</v>
      </c>
      <c r="E1616" s="17">
        <v>0</v>
      </c>
      <c r="F1616" s="17">
        <v>0.51753125482697004</v>
      </c>
      <c r="G1616" s="17">
        <v>0.51753125482697004</v>
      </c>
      <c r="H1616" s="17">
        <v>0.52478321439754283</v>
      </c>
      <c r="I1616" s="17">
        <v>7.1969265491887369E-2</v>
      </c>
      <c r="J1616" s="17">
        <v>35.805148793365838</v>
      </c>
      <c r="K1616" s="17">
        <v>0.59675247988943025</v>
      </c>
      <c r="L1616" s="17">
        <v>-0.99999999999999867</v>
      </c>
      <c r="M1616" s="17">
        <v>-0.99999999999999867</v>
      </c>
      <c r="N1616" s="17">
        <v>11.935049597788607</v>
      </c>
      <c r="O1616" s="17">
        <v>41.587629030406781</v>
      </c>
      <c r="P1616" s="17">
        <v>-0.15344412020737042</v>
      </c>
      <c r="Q1616" s="17">
        <v>-0.33895345369206004</v>
      </c>
      <c r="R1616" s="17">
        <v>-0.24956651666061958</v>
      </c>
      <c r="S1616" s="17">
        <v>0.33333333333333259</v>
      </c>
      <c r="T1616" s="17">
        <v>0.33333333333333259</v>
      </c>
      <c r="U1616" s="17">
        <v>0.28519682430900872</v>
      </c>
      <c r="V1616" s="17">
        <v>0.15887588654589854</v>
      </c>
      <c r="W1616" s="17">
        <v>20.559475905285712</v>
      </c>
      <c r="X1616" s="17">
        <v>2.163956803288662</v>
      </c>
      <c r="Y1616" s="17">
        <v>-0.99999999999999867</v>
      </c>
      <c r="Z1616" s="17">
        <v>-0.99999999999999867</v>
      </c>
      <c r="AA1616" s="17">
        <v>50.441180966993812</v>
      </c>
      <c r="AB1616" s="17">
        <v>0.50572520971594614</v>
      </c>
      <c r="AC1616" s="17">
        <v>0.21992601222043032</v>
      </c>
      <c r="AD1616" s="17">
        <v>-0.12302579036900192</v>
      </c>
      <c r="AE1616" s="17">
        <v>30.131271578368736</v>
      </c>
      <c r="AF1616" s="17">
        <v>0.8666666666666667</v>
      </c>
      <c r="AG1616" s="17">
        <v>-0.99999999999999867</v>
      </c>
      <c r="AH1616" s="17">
        <v>-0.99999999999999867</v>
      </c>
      <c r="AI1616" s="17">
        <v>0</v>
      </c>
      <c r="AJ1616" s="17">
        <v>0.15887588654589854</v>
      </c>
      <c r="AK1616" s="17">
        <v>0.15311369275438697</v>
      </c>
      <c r="AL1616" s="17">
        <v>-0.16026443460192707</v>
      </c>
      <c r="AM1616" s="17">
        <v>-0.13872003103755992</v>
      </c>
      <c r="AN1616" s="17">
        <v>0.17218965579742126</v>
      </c>
      <c r="AO1616" s="17">
        <v>-2.7024323121670641</v>
      </c>
      <c r="AP1616" s="17">
        <v>3.5034192219258955</v>
      </c>
      <c r="AQ1616" s="17">
        <v>56.364624698651554</v>
      </c>
      <c r="AR1616" s="17">
        <v>1.110739377521573</v>
      </c>
      <c r="AS1616" s="17">
        <v>2.7607092831780933</v>
      </c>
      <c r="AT1616" s="17">
        <v>-0.99999999999999867</v>
      </c>
      <c r="AU1616" s="17">
        <v>-0.99999999999999867</v>
      </c>
      <c r="AV1616" s="17">
        <v>0.26796473816635008</v>
      </c>
      <c r="AW1616" s="17">
        <v>95.532229219326496</v>
      </c>
      <c r="AX1616" s="17">
        <v>111.41981787391634</v>
      </c>
      <c r="AY1616" s="17">
        <v>2.4934217604627038E-2</v>
      </c>
      <c r="AZ1616" s="17">
        <v>-5.4921045671231274</v>
      </c>
      <c r="BA1616" s="22">
        <v>1523.8690768962392</v>
      </c>
      <c r="CU1616" t="e">
        <v>#N/A</v>
      </c>
      <c r="CV1616" t="e">
        <v>#N/A</v>
      </c>
    </row>
    <row r="1617" spans="1:100" x14ac:dyDescent="0.25">
      <c r="A1617">
        <v>4104</v>
      </c>
      <c r="B1617" t="s">
        <v>1773</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1988</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1428.5428850995315</v>
      </c>
      <c r="CU1618" t="e">
        <v>#N/A</v>
      </c>
      <c r="CV1618" t="e">
        <v>#N/A</v>
      </c>
    </row>
    <row r="1619" spans="1:100" x14ac:dyDescent="0.25">
      <c r="A1619">
        <v>4110</v>
      </c>
      <c r="B1619" t="s">
        <v>1989</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1406.0244341837019</v>
      </c>
      <c r="CU1619" t="e">
        <v>#N/A</v>
      </c>
      <c r="CV1619" t="e">
        <v>#N/A</v>
      </c>
    </row>
    <row r="1620" spans="1:100" x14ac:dyDescent="0.25">
      <c r="A1620">
        <v>4111</v>
      </c>
      <c r="B1620" t="s">
        <v>1990</v>
      </c>
      <c r="C1620" s="22">
        <v>3</v>
      </c>
      <c r="D1620" s="17">
        <v>1.379065564771774</v>
      </c>
      <c r="E1620" s="17">
        <v>0</v>
      </c>
      <c r="F1620" s="17">
        <v>7.0046335380915287E-2</v>
      </c>
      <c r="G1620" s="17">
        <v>7.0046335380915287E-2</v>
      </c>
      <c r="H1620" s="17">
        <v>0.26224677283223141</v>
      </c>
      <c r="I1620" s="17">
        <v>0</v>
      </c>
      <c r="J1620" s="17">
        <v>15.734806369933882</v>
      </c>
      <c r="K1620" s="17">
        <v>0.26224677283223141</v>
      </c>
      <c r="L1620" s="17">
        <v>-1.0000000000000013</v>
      </c>
      <c r="M1620" s="17">
        <v>-1.0000000000000013</v>
      </c>
      <c r="N1620" s="17">
        <v>5.2449354566446287</v>
      </c>
      <c r="O1620" s="17">
        <v>17.183918270086572</v>
      </c>
      <c r="P1620" s="17">
        <v>-1.8031540163128312</v>
      </c>
      <c r="Q1620" s="17">
        <v>1.2693730904237557</v>
      </c>
      <c r="R1620" s="17">
        <v>0.24942466281181197</v>
      </c>
      <c r="S1620" s="17">
        <v>0.33333333333333393</v>
      </c>
      <c r="T1620" s="17">
        <v>4.1002812385111595E-2</v>
      </c>
      <c r="U1620" s="17">
        <v>4.3458195348250565E-2</v>
      </c>
      <c r="V1620" s="17">
        <v>3.5061326405232317E-2</v>
      </c>
      <c r="W1620" s="17">
        <v>7.6243557855878663</v>
      </c>
      <c r="X1620" s="17">
        <v>0.1800633244352598</v>
      </c>
      <c r="Y1620" s="17">
        <v>-1.0000000000000013</v>
      </c>
      <c r="Z1620" s="17">
        <v>-1.0000000000000013</v>
      </c>
      <c r="AA1620" s="17">
        <v>7.253605459324497</v>
      </c>
      <c r="AB1620" s="17">
        <v>-0.10077889618602</v>
      </c>
      <c r="AC1620" s="17">
        <v>-0.18504328018709579</v>
      </c>
      <c r="AD1620" s="17">
        <v>0.27341867659161218</v>
      </c>
      <c r="AE1620" s="17">
        <v>-0.6201749890751862</v>
      </c>
      <c r="AF1620" s="17">
        <v>9.0909090909090912E-2</v>
      </c>
      <c r="AG1620" s="17">
        <v>-1.0000000000000013</v>
      </c>
      <c r="AH1620" s="17">
        <v>-1.0000000000000013</v>
      </c>
      <c r="AI1620" s="17">
        <v>-6.1142953212758866E-6</v>
      </c>
      <c r="AJ1620" s="17">
        <v>3.5061326405232317E-2</v>
      </c>
      <c r="AK1620" s="17">
        <v>0.27607846838023831</v>
      </c>
      <c r="AL1620" s="17">
        <v>-7.8392232711523027E-2</v>
      </c>
      <c r="AM1620" s="17">
        <v>0.21595461721541348</v>
      </c>
      <c r="AN1620" s="17">
        <v>-0.1214856067149557</v>
      </c>
      <c r="AO1620" s="17">
        <v>6.7792577722865301</v>
      </c>
      <c r="AP1620" s="17">
        <v>-3.4291013314315073</v>
      </c>
      <c r="AQ1620" s="17">
        <v>23.359162155521744</v>
      </c>
      <c r="AR1620" s="17">
        <v>0.45285566747192807</v>
      </c>
      <c r="AS1620" s="17">
        <v>0.44231009726749093</v>
      </c>
      <c r="AT1620" s="17">
        <v>-1.0000000000000013</v>
      </c>
      <c r="AU1620" s="17">
        <v>-1.0000000000000013</v>
      </c>
      <c r="AV1620" s="17">
        <v>0.31947099819272728</v>
      </c>
      <c r="AW1620" s="17">
        <v>21.008422397979558</v>
      </c>
      <c r="AX1620" s="17">
        <v>24.514432752596374</v>
      </c>
      <c r="AY1620" s="17">
        <v>-0.25084927932827933</v>
      </c>
      <c r="AZ1620" s="17">
        <v>-65.046991321964441</v>
      </c>
      <c r="BA1620" s="22">
        <v>1289.1129576986348</v>
      </c>
      <c r="CU1620" t="e">
        <v>#N/A</v>
      </c>
      <c r="CV1620" t="e">
        <v>#N/A</v>
      </c>
    </row>
    <row r="1621" spans="1:100" x14ac:dyDescent="0.25">
      <c r="A1621">
        <v>4112</v>
      </c>
      <c r="B1621" t="s">
        <v>1991</v>
      </c>
      <c r="C1621" s="22">
        <v>3</v>
      </c>
      <c r="D1621" s="17">
        <v>5.0929670476923965</v>
      </c>
      <c r="E1621" s="17">
        <v>0.59993917873479063</v>
      </c>
      <c r="F1621" s="17">
        <v>1.0326330114050044</v>
      </c>
      <c r="G1621" s="17">
        <v>1.2331429650075454</v>
      </c>
      <c r="H1621" s="17">
        <v>0.25171607960749509</v>
      </c>
      <c r="I1621" s="17">
        <v>0</v>
      </c>
      <c r="J1621" s="17">
        <v>15.102964776449696</v>
      </c>
      <c r="K1621" s="17">
        <v>0.25171607960749509</v>
      </c>
      <c r="L1621" s="17">
        <v>-0.99999999999999767</v>
      </c>
      <c r="M1621" s="17">
        <v>-0.99999999999999767</v>
      </c>
      <c r="N1621" s="17">
        <v>5.0343215921499</v>
      </c>
      <c r="O1621" s="17">
        <v>21.429074789149638</v>
      </c>
      <c r="P1621" s="17">
        <v>-0.27835501773561344</v>
      </c>
      <c r="Q1621" s="17">
        <v>2.74067281517154</v>
      </c>
      <c r="R1621" s="17">
        <v>0.76617130220861407</v>
      </c>
      <c r="S1621" s="17">
        <v>0.33333333333333265</v>
      </c>
      <c r="T1621" s="17">
        <v>0.34314458285327082</v>
      </c>
      <c r="U1621" s="17">
        <v>0.24447861097075074</v>
      </c>
      <c r="V1621" s="17">
        <v>5.1117919621048322E-2</v>
      </c>
      <c r="W1621" s="17">
        <v>28.814334686836311</v>
      </c>
      <c r="X1621" s="17">
        <v>1.7191950477083382</v>
      </c>
      <c r="Y1621" s="17">
        <v>-0.99999999999999767</v>
      </c>
      <c r="Z1621" s="17">
        <v>-0.99999999999999767</v>
      </c>
      <c r="AA1621" s="17">
        <v>69.573075828857284</v>
      </c>
      <c r="AB1621" s="17">
        <v>0.28108309659081188</v>
      </c>
      <c r="AC1621" s="17">
        <v>0.32179126627245958</v>
      </c>
      <c r="AD1621" s="17">
        <v>0.19697703393297564</v>
      </c>
      <c r="AE1621" s="17">
        <v>39.992569839812347</v>
      </c>
      <c r="AF1621" s="17">
        <v>0.9</v>
      </c>
      <c r="AG1621" s="17">
        <v>-0.99999999999999767</v>
      </c>
      <c r="AH1621" s="17">
        <v>-0.99999999999999767</v>
      </c>
      <c r="AI1621" s="17">
        <v>-3.3716398438597014E-3</v>
      </c>
      <c r="AJ1621" s="17">
        <v>5.1117919621048322E-2</v>
      </c>
      <c r="AK1621" s="17">
        <v>-2.123276654155111E-2</v>
      </c>
      <c r="AL1621" s="17">
        <v>-0.11513053917712278</v>
      </c>
      <c r="AM1621" s="17">
        <v>-0.16478457328093599</v>
      </c>
      <c r="AN1621" s="17">
        <v>-7.8754867564568592E-2</v>
      </c>
      <c r="AO1621" s="17">
        <v>-4.2257781647311559</v>
      </c>
      <c r="AP1621" s="17">
        <v>-2.5445243849998294</v>
      </c>
      <c r="AQ1621" s="17">
        <v>43.917299463286007</v>
      </c>
      <c r="AR1621" s="17">
        <v>0.97207444677840182</v>
      </c>
      <c r="AS1621" s="17">
        <v>1.9709111273158342</v>
      </c>
      <c r="AT1621" s="17">
        <v>-0.99999999999999767</v>
      </c>
      <c r="AU1621" s="17">
        <v>-0.99999999999999767</v>
      </c>
      <c r="AV1621" s="17">
        <v>1.9993142672161601</v>
      </c>
      <c r="AW1621" s="17">
        <v>88.457626233007062</v>
      </c>
      <c r="AX1621" s="17">
        <v>93.501985398234709</v>
      </c>
      <c r="AY1621" s="17">
        <v>0.23168776912755637</v>
      </c>
      <c r="AZ1621" s="17">
        <v>-1.6801614596790788</v>
      </c>
      <c r="BA1621" s="22">
        <v>1503.6273158601775</v>
      </c>
      <c r="CU1621" t="e">
        <v>#N/A</v>
      </c>
      <c r="CV1621" t="e">
        <v>#N/A</v>
      </c>
    </row>
    <row r="1622" spans="1:100" x14ac:dyDescent="0.25">
      <c r="A1622">
        <v>4114</v>
      </c>
      <c r="B1622" t="s">
        <v>1992</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c r="CU1622" t="e">
        <v>#N/A</v>
      </c>
      <c r="CV1622" t="e">
        <v>#N/A</v>
      </c>
    </row>
    <row r="1623" spans="1:100" x14ac:dyDescent="0.25">
      <c r="A1623">
        <v>4118</v>
      </c>
      <c r="B1623" t="s">
        <v>1993</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1476.8337992258196</v>
      </c>
      <c r="CU1623" t="e">
        <v>#N/A</v>
      </c>
      <c r="CV1623" t="e">
        <v>#N/A</v>
      </c>
    </row>
    <row r="1624" spans="1:100" x14ac:dyDescent="0.25">
      <c r="A1624">
        <v>4119</v>
      </c>
      <c r="B1624" t="s">
        <v>1994</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1403.9081488576578</v>
      </c>
      <c r="CU1624" t="e">
        <v>#N/A</v>
      </c>
      <c r="CV1624" t="e">
        <v>#N/A</v>
      </c>
    </row>
    <row r="1625" spans="1:100" x14ac:dyDescent="0.25">
      <c r="A1625">
        <v>4120</v>
      </c>
      <c r="B1625" t="s">
        <v>1995</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1066</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1402.9806268190575</v>
      </c>
      <c r="CU1626" t="e">
        <v>#N/A</v>
      </c>
      <c r="CV1626" t="e">
        <v>#N/A</v>
      </c>
    </row>
    <row r="1627" spans="1:100" x14ac:dyDescent="0.25">
      <c r="A1627">
        <v>4122</v>
      </c>
      <c r="B1627" t="s">
        <v>1996</v>
      </c>
      <c r="C1627" s="22">
        <v>3</v>
      </c>
      <c r="D1627" s="17">
        <v>4.6361637917585785</v>
      </c>
      <c r="E1627" s="17">
        <v>-0.19025986342187312</v>
      </c>
      <c r="F1627" s="17">
        <v>-4.7667320195926455E-2</v>
      </c>
      <c r="G1627" s="17">
        <v>-9.2395348503610031E-2</v>
      </c>
      <c r="H1627" s="17">
        <v>0.25673074745606383</v>
      </c>
      <c r="I1627" s="17">
        <v>-2.253094056286209E-2</v>
      </c>
      <c r="J1627" s="17">
        <v>14.051988413592101</v>
      </c>
      <c r="K1627" s="17">
        <v>0.23419980689320175</v>
      </c>
      <c r="L1627" s="17">
        <v>-1.0000000000000004</v>
      </c>
      <c r="M1627" s="17">
        <v>-1.0000000000000004</v>
      </c>
      <c r="N1627" s="17">
        <v>4.6839961378640327</v>
      </c>
      <c r="O1627" s="17">
        <v>18.595756856847068</v>
      </c>
      <c r="P1627" s="17">
        <v>-0.35896679332909165</v>
      </c>
      <c r="Q1627" s="17">
        <v>2.9537170073554884</v>
      </c>
      <c r="R1627" s="17">
        <v>0.97389154377658582</v>
      </c>
      <c r="S1627" s="17">
        <v>0.3333333333333332</v>
      </c>
      <c r="T1627" s="17">
        <v>0.39839464429277166</v>
      </c>
      <c r="U1627" s="17">
        <v>0.22917738631499679</v>
      </c>
      <c r="V1627" s="17">
        <v>3.1632097899558974E-2</v>
      </c>
      <c r="W1627" s="17">
        <v>30.333506197898391</v>
      </c>
      <c r="X1627" s="17">
        <v>1.6690916143496828</v>
      </c>
      <c r="Y1627" s="17">
        <v>-1.0000000000000004</v>
      </c>
      <c r="Z1627" s="17">
        <v>-1.0000000000000004</v>
      </c>
      <c r="AA1627" s="17">
        <v>100.08693722627733</v>
      </c>
      <c r="AB1627" s="17">
        <v>0.37356076124383786</v>
      </c>
      <c r="AC1627" s="17">
        <v>0.48842122324510301</v>
      </c>
      <c r="AD1627" s="17">
        <v>0.51360880520310692</v>
      </c>
      <c r="AE1627" s="17">
        <v>68.779539484602395</v>
      </c>
      <c r="AF1627" s="17">
        <v>1</v>
      </c>
      <c r="AG1627" s="17">
        <v>-1.0000000000000004</v>
      </c>
      <c r="AH1627" s="17">
        <v>-1.0000000000000004</v>
      </c>
      <c r="AI1627" s="17">
        <v>0</v>
      </c>
      <c r="AJ1627" s="17">
        <v>3.1632097899558974E-2</v>
      </c>
      <c r="AK1627" s="17">
        <v>0.27546543158627829</v>
      </c>
      <c r="AL1627" s="17">
        <v>-0.33189299302563413</v>
      </c>
      <c r="AM1627" s="17">
        <v>0.22707105790310544</v>
      </c>
      <c r="AN1627" s="17">
        <v>0.23948045667743012</v>
      </c>
      <c r="AO1627" s="17">
        <v>7.0541036055090292</v>
      </c>
      <c r="AP1627" s="17">
        <v>4.3275464518075824</v>
      </c>
      <c r="AQ1627" s="17">
        <v>44.385494611490479</v>
      </c>
      <c r="AR1627" s="17">
        <v>0.99253746184066138</v>
      </c>
      <c r="AS1627" s="17">
        <v>1.9032914212428846</v>
      </c>
      <c r="AT1627" s="17">
        <v>-1.0000000000000004</v>
      </c>
      <c r="AU1627" s="17">
        <v>-1.0000000000000004</v>
      </c>
      <c r="AV1627" s="17">
        <v>0.8814961952729764</v>
      </c>
      <c r="AW1627" s="17">
        <v>123.01024053493188</v>
      </c>
      <c r="AX1627" s="17">
        <v>126.17345032488777</v>
      </c>
      <c r="AY1627" s="17">
        <v>0.37066057047398715</v>
      </c>
      <c r="AZ1627" s="17">
        <v>19.860358482466129</v>
      </c>
      <c r="BA1627" s="22">
        <v>1529.7646557203323</v>
      </c>
      <c r="CU1627" t="e">
        <v>#N/A</v>
      </c>
      <c r="CV1627" t="e">
        <v>#N/A</v>
      </c>
    </row>
    <row r="1628" spans="1:100" x14ac:dyDescent="0.25">
      <c r="A1628">
        <v>4123</v>
      </c>
      <c r="B1628" t="s">
        <v>1997</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1998</v>
      </c>
      <c r="C1629" s="22">
        <v>3</v>
      </c>
      <c r="D1629" s="17">
        <v>4.3827551089100671</v>
      </c>
      <c r="E1629" s="17">
        <v>-0.1170086324732855</v>
      </c>
      <c r="F1629" s="17">
        <v>2.3520820075499151</v>
      </c>
      <c r="G1629" s="17">
        <v>2.3219133873171542</v>
      </c>
      <c r="H1629" s="17">
        <v>0.19609412823038119</v>
      </c>
      <c r="I1629" s="17">
        <v>-3.4746238936639286E-2</v>
      </c>
      <c r="J1629" s="17">
        <v>9.6808733576245114</v>
      </c>
      <c r="K1629" s="17">
        <v>0.16134788929374189</v>
      </c>
      <c r="L1629" s="17">
        <v>-0.99999999999999845</v>
      </c>
      <c r="M1629" s="17">
        <v>-0.99999999999999845</v>
      </c>
      <c r="N1629" s="17">
        <v>3.2269577858748364</v>
      </c>
      <c r="O1629" s="17">
        <v>16.38554185385172</v>
      </c>
      <c r="P1629" s="17">
        <v>-0.25752684786898394</v>
      </c>
      <c r="Q1629" s="17">
        <v>4.1620503966687554</v>
      </c>
      <c r="R1629" s="17">
        <v>1.2558635598557981</v>
      </c>
      <c r="S1629" s="17">
        <v>0.33333333333333304</v>
      </c>
      <c r="T1629" s="17">
        <v>0.2301202012290248</v>
      </c>
      <c r="U1629" s="17">
        <v>0.30363232679976121</v>
      </c>
      <c r="V1629" s="17">
        <v>0.24941328327179688</v>
      </c>
      <c r="W1629" s="17">
        <v>38.206050213606972</v>
      </c>
      <c r="X1629" s="17">
        <v>3.1131146520984432</v>
      </c>
      <c r="Y1629" s="17">
        <v>-0.99999999999999845</v>
      </c>
      <c r="Z1629" s="17">
        <v>-0.99999999999999845</v>
      </c>
      <c r="AA1629" s="17">
        <v>79.22729854182154</v>
      </c>
      <c r="AB1629" s="17">
        <v>1.1949152269089264E-2</v>
      </c>
      <c r="AC1629" s="17">
        <v>0.31538790539848965</v>
      </c>
      <c r="AD1629" s="17">
        <v>0.46797063769959552</v>
      </c>
      <c r="AE1629" s="17">
        <v>39.765384768358722</v>
      </c>
      <c r="AF1629" s="17">
        <v>0.9</v>
      </c>
      <c r="AG1629" s="17">
        <v>-0.99999999999999845</v>
      </c>
      <c r="AH1629" s="17">
        <v>-0.99999999999999845</v>
      </c>
      <c r="AI1629" s="17">
        <v>-2.2381806095047176E-2</v>
      </c>
      <c r="AJ1629" s="17">
        <v>0.24941328327179688</v>
      </c>
      <c r="AK1629" s="17">
        <v>-0.28307684405027395</v>
      </c>
      <c r="AL1629" s="17">
        <v>-8.0385933171646731E-2</v>
      </c>
      <c r="AM1629" s="17">
        <v>0.27749136822002063</v>
      </c>
      <c r="AN1629" s="17">
        <v>-1.1433157467805192E-3</v>
      </c>
      <c r="AO1629" s="17">
        <v>5.5218999852491386</v>
      </c>
      <c r="AP1629" s="17">
        <v>-0.4305125595277477</v>
      </c>
      <c r="AQ1629" s="17">
        <v>47.886923571231485</v>
      </c>
      <c r="AR1629" s="17">
        <v>1.1164991446339156</v>
      </c>
      <c r="AS1629" s="17">
        <v>3.2744625413921851</v>
      </c>
      <c r="AT1629" s="17">
        <v>-0.99999999999999845</v>
      </c>
      <c r="AU1629" s="17">
        <v>-0.99999999999999845</v>
      </c>
      <c r="AV1629" s="17">
        <v>3.5777769471729561</v>
      </c>
      <c r="AW1629" s="17">
        <v>95.182327836145433</v>
      </c>
      <c r="AX1629" s="17">
        <v>119.67602004142421</v>
      </c>
      <c r="AY1629" s="17">
        <v>-0.12335292514858801</v>
      </c>
      <c r="AZ1629" s="17">
        <v>-21.236058095987115</v>
      </c>
      <c r="BA1629" s="22">
        <v>1495.2076256341925</v>
      </c>
      <c r="CU1629" t="e">
        <v>#N/A</v>
      </c>
      <c r="CV1629" t="e">
        <v>#N/A</v>
      </c>
    </row>
    <row r="1630" spans="1:100" x14ac:dyDescent="0.25">
      <c r="A1630">
        <v>4127</v>
      </c>
      <c r="B1630" t="s">
        <v>1999</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1298.3785341407911</v>
      </c>
      <c r="CU1630" t="e">
        <v>#N/A</v>
      </c>
      <c r="CV1630" t="e">
        <v>#N/A</v>
      </c>
    </row>
    <row r="1631" spans="1:100" x14ac:dyDescent="0.25">
      <c r="A1631">
        <v>4130</v>
      </c>
      <c r="B1631" t="s">
        <v>2000</v>
      </c>
      <c r="C1631" s="22">
        <v>3</v>
      </c>
      <c r="D1631" s="17">
        <v>3.8823984782437053</v>
      </c>
      <c r="E1631" s="17">
        <v>-5.1315356846383942E-3</v>
      </c>
      <c r="F1631" s="17">
        <v>-0.41175834953031126</v>
      </c>
      <c r="G1631" s="17">
        <v>-0.41175834953031126</v>
      </c>
      <c r="H1631" s="17">
        <v>0.35707544224062682</v>
      </c>
      <c r="I1631" s="17">
        <v>0</v>
      </c>
      <c r="J1631" s="17">
        <v>21.424526534437597</v>
      </c>
      <c r="K1631" s="17">
        <v>0.35707544224062682</v>
      </c>
      <c r="L1631" s="17">
        <v>-1.0000000000000022</v>
      </c>
      <c r="M1631" s="17">
        <v>-1.0000000000000022</v>
      </c>
      <c r="N1631" s="17">
        <v>7.1415088448125346</v>
      </c>
      <c r="O1631" s="17">
        <v>24.895166663150988</v>
      </c>
      <c r="P1631" s="17">
        <v>-3.4158560582270521E-2</v>
      </c>
      <c r="Q1631" s="17">
        <v>-0.88021814369183282</v>
      </c>
      <c r="R1631" s="17">
        <v>-0.30448311556154384</v>
      </c>
      <c r="S1631" s="17">
        <v>0.33333333333333426</v>
      </c>
      <c r="T1631" s="17">
        <v>0.33333333333333426</v>
      </c>
      <c r="U1631" s="17">
        <v>0.11490663902777785</v>
      </c>
      <c r="V1631" s="17">
        <v>1.461292469583805E-2</v>
      </c>
      <c r="W1631" s="17">
        <v>17.564431525986283</v>
      </c>
      <c r="X1631" s="17">
        <v>0.85689532871218088</v>
      </c>
      <c r="Y1631" s="17">
        <v>-1.0000000000000022</v>
      </c>
      <c r="Z1631" s="17">
        <v>-1.0000000000000022</v>
      </c>
      <c r="AA1631" s="17">
        <v>56.302145528273989</v>
      </c>
      <c r="AB1631" s="17">
        <v>0.18084922824505767</v>
      </c>
      <c r="AC1631" s="17">
        <v>0.26804733245186152</v>
      </c>
      <c r="AD1631" s="17">
        <v>0.3319473816600661</v>
      </c>
      <c r="AE1631" s="17">
        <v>39.042197117849234</v>
      </c>
      <c r="AF1631" s="17">
        <v>0.75</v>
      </c>
      <c r="AG1631" s="17">
        <v>-1.0000000000000022</v>
      </c>
      <c r="AH1631" s="17">
        <v>-1.0000000000000022</v>
      </c>
      <c r="AI1631" s="17">
        <v>0</v>
      </c>
      <c r="AJ1631" s="17">
        <v>1.461292469583805E-2</v>
      </c>
      <c r="AK1631" s="17">
        <v>-0.1185431289656952</v>
      </c>
      <c r="AL1631" s="17">
        <v>0.15572140742907462</v>
      </c>
      <c r="AM1631" s="17">
        <v>0.24929323002625819</v>
      </c>
      <c r="AN1631" s="17">
        <v>0.27686863108950255</v>
      </c>
      <c r="AO1631" s="17">
        <v>5.6396151058279758</v>
      </c>
      <c r="AP1631" s="17">
        <v>7.700322814382937</v>
      </c>
      <c r="AQ1631" s="17">
        <v>38.988958060423904</v>
      </c>
      <c r="AR1631" s="17">
        <v>0.7961862303902838</v>
      </c>
      <c r="AS1631" s="17">
        <v>1.2139707709528085</v>
      </c>
      <c r="AT1631" s="17">
        <v>-1.0000000000000022</v>
      </c>
      <c r="AU1631" s="17">
        <v>-1.0000000000000022</v>
      </c>
      <c r="AV1631" s="17">
        <v>-0.71624146509185538</v>
      </c>
      <c r="AW1631" s="17">
        <v>88.897635005807913</v>
      </c>
      <c r="AX1631" s="17">
        <v>90.35892747539171</v>
      </c>
      <c r="AY1631" s="17">
        <v>0.12704567617663054</v>
      </c>
      <c r="AZ1631" s="17">
        <v>2.8296050909192876</v>
      </c>
      <c r="BA1631" s="22">
        <v>1462.6740989317714</v>
      </c>
      <c r="CU1631" t="e">
        <v>#N/A</v>
      </c>
      <c r="CV1631" t="e">
        <v>#N/A</v>
      </c>
    </row>
    <row r="1632" spans="1:100" x14ac:dyDescent="0.25">
      <c r="A1632">
        <v>4131</v>
      </c>
      <c r="B1632" t="s">
        <v>2001</v>
      </c>
      <c r="C1632" s="22">
        <v>3</v>
      </c>
      <c r="D1632" s="17">
        <v>4.2106948636593158</v>
      </c>
      <c r="E1632" s="17">
        <v>-3.7034274377223488E-3</v>
      </c>
      <c r="F1632" s="17">
        <v>-0.21978029376178806</v>
      </c>
      <c r="G1632" s="17">
        <v>-0.21978029376178806</v>
      </c>
      <c r="H1632" s="17">
        <v>0.40034457430068687</v>
      </c>
      <c r="I1632" s="17">
        <v>0</v>
      </c>
      <c r="J1632" s="17">
        <v>24.020674458041221</v>
      </c>
      <c r="K1632" s="17">
        <v>0.40034457430068687</v>
      </c>
      <c r="L1632" s="17">
        <v>-1.0000000000000002</v>
      </c>
      <c r="M1632" s="17">
        <v>-1.0000000000000002</v>
      </c>
      <c r="N1632" s="17">
        <v>8.0068914860137426</v>
      </c>
      <c r="O1632" s="17">
        <v>28.011589027938751</v>
      </c>
      <c r="P1632" s="17">
        <v>2.8346821932921297E-2</v>
      </c>
      <c r="Q1632" s="17">
        <v>7.650580246511514</v>
      </c>
      <c r="R1632" s="17">
        <v>2.5408745139630908</v>
      </c>
      <c r="S1632" s="17">
        <v>0.33333333333333343</v>
      </c>
      <c r="T1632" s="17">
        <v>0.33660476290198232</v>
      </c>
      <c r="U1632" s="17">
        <v>0.1831630280427852</v>
      </c>
      <c r="V1632" s="17">
        <v>7.9757442908547596E-2</v>
      </c>
      <c r="W1632" s="17">
        <v>21.300559715438467</v>
      </c>
      <c r="X1632" s="17">
        <v>1.4840617211257041</v>
      </c>
      <c r="Y1632" s="17">
        <v>-1.0000000000000002</v>
      </c>
      <c r="Z1632" s="17">
        <v>-1.0000000000000002</v>
      </c>
      <c r="AA1632" s="17">
        <v>68.464825164989421</v>
      </c>
      <c r="AB1632" s="17">
        <v>0.16748542430902466</v>
      </c>
      <c r="AC1632" s="17">
        <v>0.23405410117411096</v>
      </c>
      <c r="AD1632" s="17">
        <v>0.4909282932286203</v>
      </c>
      <c r="AE1632" s="17">
        <v>44.623390935587793</v>
      </c>
      <c r="AF1632" s="17">
        <v>0.58333333333333337</v>
      </c>
      <c r="AG1632" s="17">
        <v>-1.0000000000000002</v>
      </c>
      <c r="AH1632" s="17">
        <v>-1.0000000000000002</v>
      </c>
      <c r="AI1632" s="17">
        <v>8.0787713780623202E-2</v>
      </c>
      <c r="AJ1632" s="17">
        <v>7.9757442908547596E-2</v>
      </c>
      <c r="AK1632" s="17">
        <v>-4.6477648298951992E-2</v>
      </c>
      <c r="AL1632" s="17">
        <v>-0.1235374751899397</v>
      </c>
      <c r="AM1632" s="17">
        <v>0.32328353532800208</v>
      </c>
      <c r="AN1632" s="17">
        <v>0.14003689636492564</v>
      </c>
      <c r="AO1632" s="17">
        <v>7.8497001417052896</v>
      </c>
      <c r="AP1632" s="17">
        <v>2.8832350331734418</v>
      </c>
      <c r="AQ1632" s="17">
        <v>45.321234173479681</v>
      </c>
      <c r="AR1632" s="17">
        <v>0.93285856718664806</v>
      </c>
      <c r="AS1632" s="17">
        <v>1.8844062954263898</v>
      </c>
      <c r="AT1632" s="17">
        <v>-1.0000000000000002</v>
      </c>
      <c r="AU1632" s="17">
        <v>-1.0000000000000002</v>
      </c>
      <c r="AV1632" s="17">
        <v>2.3210942202013034</v>
      </c>
      <c r="AW1632" s="17">
        <v>99.359649226101567</v>
      </c>
      <c r="AX1632" s="17">
        <v>108.9511477925687</v>
      </c>
      <c r="AY1632" s="17">
        <v>0.20995154384955297</v>
      </c>
      <c r="AZ1632" s="17">
        <v>-5.359796730304061</v>
      </c>
      <c r="BA1632" s="22">
        <v>1445.9236443850018</v>
      </c>
      <c r="CU1632" t="e">
        <v>#N/A</v>
      </c>
      <c r="CV1632" t="e">
        <v>#N/A</v>
      </c>
    </row>
    <row r="1633" spans="1:100" x14ac:dyDescent="0.25">
      <c r="A1633">
        <v>4132</v>
      </c>
      <c r="B1633" t="s">
        <v>2002</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1333.3109882398621</v>
      </c>
      <c r="CU1633" t="e">
        <v>#N/A</v>
      </c>
      <c r="CV1633" t="e">
        <v>#N/A</v>
      </c>
    </row>
    <row r="1634" spans="1:100" x14ac:dyDescent="0.25">
      <c r="A1634">
        <v>4135</v>
      </c>
      <c r="B1634" t="s">
        <v>2001</v>
      </c>
      <c r="C1634" s="22">
        <v>3</v>
      </c>
      <c r="D1634" s="17">
        <v>4.8667287905646663</v>
      </c>
      <c r="E1634" s="17">
        <v>-6.4905543455021128E-2</v>
      </c>
      <c r="F1634" s="17">
        <v>0.88682185507400657</v>
      </c>
      <c r="G1634" s="17">
        <v>0.88682185507400657</v>
      </c>
      <c r="H1634" s="17">
        <v>0.10955659953144978</v>
      </c>
      <c r="I1634" s="17">
        <v>-8.5778652224170505E-3</v>
      </c>
      <c r="J1634" s="17">
        <v>6.0587240585419639</v>
      </c>
      <c r="K1634" s="17">
        <v>0.10097873430903273</v>
      </c>
      <c r="L1634" s="17">
        <v>-0.99999999999999933</v>
      </c>
      <c r="M1634" s="17">
        <v>-0.99999999999999933</v>
      </c>
      <c r="N1634" s="17">
        <v>2.0195746861806536</v>
      </c>
      <c r="O1634" s="17">
        <v>11.812274704180634</v>
      </c>
      <c r="P1634" s="17">
        <v>-2.6442143402253087</v>
      </c>
      <c r="Q1634" s="17">
        <v>3.0905219105737698E-2</v>
      </c>
      <c r="R1634" s="17">
        <v>-0.3313635814793508</v>
      </c>
      <c r="S1634" s="17">
        <v>0.33333333333333315</v>
      </c>
      <c r="T1634" s="17">
        <v>0.33333333333333315</v>
      </c>
      <c r="U1634" s="17">
        <v>0.2340026727814439</v>
      </c>
      <c r="V1634" s="17">
        <v>0.12579715648009365</v>
      </c>
      <c r="W1634" s="17">
        <v>37.019510464766874</v>
      </c>
      <c r="X1634" s="17">
        <v>2.2564815623639727</v>
      </c>
      <c r="Y1634" s="17">
        <v>-0.99999999999999933</v>
      </c>
      <c r="Z1634" s="17">
        <v>-0.99999999999999933</v>
      </c>
      <c r="AA1634" s="17">
        <v>92.537507924164515</v>
      </c>
      <c r="AB1634" s="17">
        <v>0.2482766757099846</v>
      </c>
      <c r="AC1634" s="17">
        <v>0.56200523542221081</v>
      </c>
      <c r="AD1634" s="17">
        <v>0.30670530968534448</v>
      </c>
      <c r="AE1634" s="17">
        <v>55.849361040877021</v>
      </c>
      <c r="AF1634" s="17">
        <v>0.9</v>
      </c>
      <c r="AG1634" s="17">
        <v>-0.99999999999999933</v>
      </c>
      <c r="AH1634" s="17">
        <v>-0.99999999999999933</v>
      </c>
      <c r="AI1634" s="17">
        <v>4.9315835228083568E-2</v>
      </c>
      <c r="AJ1634" s="17">
        <v>0.12579715648009365</v>
      </c>
      <c r="AK1634" s="17">
        <v>-0.17349355284689127</v>
      </c>
      <c r="AL1634" s="17">
        <v>0.13872937884011735</v>
      </c>
      <c r="AM1634" s="17">
        <v>1.8652682804703037E-2</v>
      </c>
      <c r="AN1634" s="17">
        <v>-3.111016757066213E-2</v>
      </c>
      <c r="AO1634" s="17">
        <v>-0.40115069411688092</v>
      </c>
      <c r="AP1634" s="17">
        <v>-8.410729506596408E-2</v>
      </c>
      <c r="AQ1634" s="17">
        <v>43.078234523308844</v>
      </c>
      <c r="AR1634" s="17">
        <v>1.0264664959282039</v>
      </c>
      <c r="AS1634" s="17">
        <v>2.3574602966730045</v>
      </c>
      <c r="AT1634" s="17">
        <v>-0.99999999999999933</v>
      </c>
      <c r="AU1634" s="17">
        <v>-0.99999999999999933</v>
      </c>
      <c r="AV1634" s="17">
        <v>0.55545827359465605</v>
      </c>
      <c r="AW1634" s="17">
        <v>104.26567533327913</v>
      </c>
      <c r="AX1634" s="17">
        <v>117.83170768585022</v>
      </c>
      <c r="AY1634" s="17">
        <v>0.24981097266269489</v>
      </c>
      <c r="AZ1634" s="17">
        <v>26.436431611679392</v>
      </c>
      <c r="BA1634" s="22">
        <v>1558.3676316436829</v>
      </c>
      <c r="CU1634" t="e">
        <v>#N/A</v>
      </c>
      <c r="CV1634" t="e">
        <v>#N/A</v>
      </c>
    </row>
    <row r="1635" spans="1:100" x14ac:dyDescent="0.25">
      <c r="A1635">
        <v>4137</v>
      </c>
      <c r="B1635" t="s">
        <v>2003</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1376.713466811022</v>
      </c>
      <c r="CU1635" t="e">
        <v>#N/A</v>
      </c>
      <c r="CV1635" t="e">
        <v>#N/A</v>
      </c>
    </row>
    <row r="1636" spans="1:100" x14ac:dyDescent="0.25">
      <c r="A1636">
        <v>4139</v>
      </c>
      <c r="B1636" t="s">
        <v>2004</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2005</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2006</v>
      </c>
      <c r="C1638" s="22">
        <v>3</v>
      </c>
      <c r="D1638" s="17">
        <v>3.1021859484826195</v>
      </c>
      <c r="E1638" s="17">
        <v>-1.7777188075414063E-3</v>
      </c>
      <c r="F1638" s="17">
        <v>4.1296814249959892</v>
      </c>
      <c r="G1638" s="17">
        <v>4.130342189266706</v>
      </c>
      <c r="H1638" s="17">
        <v>0.54135177472365059</v>
      </c>
      <c r="I1638" s="17">
        <v>0</v>
      </c>
      <c r="J1638" s="17">
        <v>32.481106483419047</v>
      </c>
      <c r="K1638" s="17">
        <v>0.54135177472365059</v>
      </c>
      <c r="L1638" s="17">
        <v>-1</v>
      </c>
      <c r="M1638" s="17">
        <v>-1</v>
      </c>
      <c r="N1638" s="17">
        <v>10.827035494473018</v>
      </c>
      <c r="O1638" s="17">
        <v>39.713634621168389</v>
      </c>
      <c r="P1638" s="17">
        <v>-0.37023322201232967</v>
      </c>
      <c r="Q1638" s="17">
        <v>-0.89632988754580745</v>
      </c>
      <c r="R1638" s="17">
        <v>-0.37366294299575042</v>
      </c>
      <c r="S1638" s="17">
        <v>0.33333333333333337</v>
      </c>
      <c r="T1638" s="17">
        <v>0.28358360960803908</v>
      </c>
      <c r="U1638" s="17">
        <v>0.43477746696957809</v>
      </c>
      <c r="V1638" s="17">
        <v>0</v>
      </c>
      <c r="W1638" s="17">
        <v>20.413705407491999</v>
      </c>
      <c r="X1638" s="17">
        <v>1.7649253123707396</v>
      </c>
      <c r="Y1638" s="17">
        <v>-1</v>
      </c>
      <c r="Z1638" s="17">
        <v>-1</v>
      </c>
      <c r="AA1638" s="17">
        <v>81.329117342888011</v>
      </c>
      <c r="AB1638" s="17">
        <v>0.46466507467098245</v>
      </c>
      <c r="AC1638" s="17">
        <v>0.33286644472586735</v>
      </c>
      <c r="AD1638" s="17">
        <v>0.42824997817098559</v>
      </c>
      <c r="AE1638" s="17">
        <v>61.289074878391766</v>
      </c>
      <c r="AF1638" s="17">
        <v>1</v>
      </c>
      <c r="AG1638" s="17">
        <v>-1</v>
      </c>
      <c r="AH1638" s="17">
        <v>-1</v>
      </c>
      <c r="AI1638" s="17">
        <v>-7.9906186400149869E-3</v>
      </c>
      <c r="AJ1638" s="17">
        <v>0</v>
      </c>
      <c r="AK1638" s="17">
        <v>0.22065594479486267</v>
      </c>
      <c r="AL1638" s="17">
        <v>0.25339261160496157</v>
      </c>
      <c r="AM1638" s="17">
        <v>1.4117275660673955E-2</v>
      </c>
      <c r="AN1638" s="17">
        <v>-0.15101972166874755</v>
      </c>
      <c r="AO1638" s="17">
        <v>1.456211615491162</v>
      </c>
      <c r="AP1638" s="17">
        <v>-2.5085299836938826</v>
      </c>
      <c r="AQ1638" s="17">
        <v>52.894811890911022</v>
      </c>
      <c r="AR1638" s="17">
        <v>1.0516944099109506</v>
      </c>
      <c r="AS1638" s="17">
        <v>2.3062770870943918</v>
      </c>
      <c r="AT1638" s="17">
        <v>-1</v>
      </c>
      <c r="AU1638" s="17">
        <v>-1</v>
      </c>
      <c r="AV1638" s="17">
        <v>3.756679246270954</v>
      </c>
      <c r="AW1638" s="17">
        <v>118.53422198036246</v>
      </c>
      <c r="AX1638" s="17">
        <v>118.37440960756216</v>
      </c>
      <c r="AY1638" s="17">
        <v>0.6495409323341701</v>
      </c>
      <c r="AZ1638" s="17">
        <v>75.688458789824836</v>
      </c>
      <c r="BA1638" s="22">
        <v>1700.9944909659839</v>
      </c>
      <c r="CU1638" t="e">
        <v>#N/A</v>
      </c>
      <c r="CV1638" t="e">
        <v>#N/A</v>
      </c>
    </row>
    <row r="1639" spans="1:100" x14ac:dyDescent="0.25">
      <c r="A1639">
        <v>4145</v>
      </c>
      <c r="B1639" t="s">
        <v>2007</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1554.0675197538733</v>
      </c>
      <c r="CU1639" t="e">
        <v>#N/A</v>
      </c>
      <c r="CV1639" t="e">
        <v>#N/A</v>
      </c>
    </row>
    <row r="1640" spans="1:100" x14ac:dyDescent="0.25">
      <c r="A1640">
        <v>4146</v>
      </c>
      <c r="B1640" t="s">
        <v>2008</v>
      </c>
      <c r="C1640" s="22">
        <v>3</v>
      </c>
      <c r="D1640" s="17">
        <v>5.5150176642675914</v>
      </c>
      <c r="E1640" s="17">
        <v>0</v>
      </c>
      <c r="F1640" s="17">
        <v>-0.52360009152666409</v>
      </c>
      <c r="G1640" s="17">
        <v>-0.52360009152666409</v>
      </c>
      <c r="H1640" s="17">
        <v>0.17593557706787386</v>
      </c>
      <c r="I1640" s="17">
        <v>0</v>
      </c>
      <c r="J1640" s="17">
        <v>10.556134624072438</v>
      </c>
      <c r="K1640" s="17">
        <v>0.17593557706787386</v>
      </c>
      <c r="L1640" s="17">
        <v>-0.99999999999999967</v>
      </c>
      <c r="M1640" s="17">
        <v>-0.99999999999999967</v>
      </c>
      <c r="N1640" s="17">
        <v>3.5187115413574763</v>
      </c>
      <c r="O1640" s="17">
        <v>15.547552196813363</v>
      </c>
      <c r="P1640" s="17">
        <v>0.1582935627734382</v>
      </c>
      <c r="Q1640" s="17">
        <v>-1.9591728047858331E-2</v>
      </c>
      <c r="R1640" s="17">
        <v>-9.1117402609816878E-2</v>
      </c>
      <c r="S1640" s="17">
        <v>0.33333333333333293</v>
      </c>
      <c r="T1640" s="17">
        <v>0.41379090342139457</v>
      </c>
      <c r="U1640" s="17">
        <v>0.32689363658119663</v>
      </c>
      <c r="V1640" s="17">
        <v>-2.8831432054551472E-2</v>
      </c>
      <c r="W1640" s="17">
        <v>34.770034568539948</v>
      </c>
      <c r="X1640" s="17">
        <v>1.7844329851670859</v>
      </c>
      <c r="Y1640" s="17">
        <v>-0.99999999999999967</v>
      </c>
      <c r="Z1640" s="17">
        <v>-0.99999999999999967</v>
      </c>
      <c r="AA1640" s="17">
        <v>40.82820926401434</v>
      </c>
      <c r="AB1640" s="17">
        <v>0.16436860739718748</v>
      </c>
      <c r="AC1640" s="17">
        <v>-8.2688713482316309E-2</v>
      </c>
      <c r="AD1640" s="17">
        <v>4.1305948046813007E-2</v>
      </c>
      <c r="AE1640" s="17">
        <v>6.1492920980842145</v>
      </c>
      <c r="AF1640" s="17">
        <v>0.45454545454545453</v>
      </c>
      <c r="AG1640" s="17">
        <v>-0.99999999999999967</v>
      </c>
      <c r="AH1640" s="17">
        <v>-0.99999999999999967</v>
      </c>
      <c r="AI1640" s="17">
        <v>-5.7066205628307679E-2</v>
      </c>
      <c r="AJ1640" s="17">
        <v>-2.8831432054551472E-2</v>
      </c>
      <c r="AK1640" s="17">
        <v>0.18334687042445949</v>
      </c>
      <c r="AL1640" s="17">
        <v>0.2030299846513095</v>
      </c>
      <c r="AM1640" s="17">
        <v>0.26541552250997996</v>
      </c>
      <c r="AN1640" s="17">
        <v>4.9492816027665122E-2</v>
      </c>
      <c r="AO1640" s="17">
        <v>7.552122414871798</v>
      </c>
      <c r="AP1640" s="17">
        <v>2.2524703239481743</v>
      </c>
      <c r="AQ1640" s="17">
        <v>45.326169192612369</v>
      </c>
      <c r="AR1640" s="17">
        <v>1.0451864412813729</v>
      </c>
      <c r="AS1640" s="17">
        <v>1.9603685622349616</v>
      </c>
      <c r="AT1640" s="17">
        <v>-0.99999999999999967</v>
      </c>
      <c r="AU1640" s="17">
        <v>-0.99999999999999967</v>
      </c>
      <c r="AV1640" s="17">
        <v>-0.61471749413648047</v>
      </c>
      <c r="AW1640" s="17">
        <v>58.628231784775892</v>
      </c>
      <c r="AX1640" s="17">
        <v>54.603764466754598</v>
      </c>
      <c r="AY1640" s="17">
        <v>9.2661578948706982E-2</v>
      </c>
      <c r="AZ1640" s="17">
        <v>-32.075515068724982</v>
      </c>
      <c r="BA1640" s="22">
        <v>1414.3536512547912</v>
      </c>
      <c r="CU1640" t="e">
        <v>#N/A</v>
      </c>
      <c r="CV1640" t="e">
        <v>#N/A</v>
      </c>
    </row>
    <row r="1641" spans="1:100" x14ac:dyDescent="0.25">
      <c r="A1641">
        <v>4150</v>
      </c>
      <c r="B1641" t="s">
        <v>2009</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1427.6156673320027</v>
      </c>
      <c r="CU1641" t="e">
        <v>#N/A</v>
      </c>
      <c r="CV1641" t="e">
        <v>#N/A</v>
      </c>
    </row>
    <row r="1642" spans="1:100" x14ac:dyDescent="0.25">
      <c r="A1642">
        <v>4151</v>
      </c>
      <c r="B1642" t="s">
        <v>2010</v>
      </c>
      <c r="C1642" s="22">
        <v>3</v>
      </c>
      <c r="D1642" s="17">
        <v>4.8538624031002966</v>
      </c>
      <c r="E1642" s="17">
        <v>-0.11195919014150252</v>
      </c>
      <c r="F1642" s="17">
        <v>1.0867910477409426</v>
      </c>
      <c r="G1642" s="17">
        <v>1.0465299600686186</v>
      </c>
      <c r="H1642" s="17">
        <v>1.3286503710676465E-2</v>
      </c>
      <c r="I1642" s="17">
        <v>0</v>
      </c>
      <c r="J1642" s="17">
        <v>0.79719022264058903</v>
      </c>
      <c r="K1642" s="17">
        <v>1.3286503710676465E-2</v>
      </c>
      <c r="L1642" s="17">
        <v>-1.000000000000002</v>
      </c>
      <c r="M1642" s="17">
        <v>-1.000000000000002</v>
      </c>
      <c r="N1642" s="17">
        <v>0.26573007421352884</v>
      </c>
      <c r="O1642" s="17">
        <v>6.6975825858095055</v>
      </c>
      <c r="P1642" s="17">
        <v>-0.53322515363053624</v>
      </c>
      <c r="Q1642" s="17">
        <v>-2.9033696552443065</v>
      </c>
      <c r="R1642" s="17">
        <v>-1.0386595399383949</v>
      </c>
      <c r="S1642" s="17">
        <v>0.33333333333333387</v>
      </c>
      <c r="T1642" s="17">
        <v>0.33333333333333387</v>
      </c>
      <c r="U1642" s="17">
        <v>0.36124229411141601</v>
      </c>
      <c r="V1642" s="17">
        <v>-8.9623499927406092E-2</v>
      </c>
      <c r="W1642" s="17">
        <v>36.999958285600052</v>
      </c>
      <c r="X1642" s="17">
        <v>1.5606083398372204</v>
      </c>
      <c r="Y1642" s="17">
        <v>-1.000000000000002</v>
      </c>
      <c r="Z1642" s="17">
        <v>-1.000000000000002</v>
      </c>
      <c r="AA1642" s="17">
        <v>86.792208212785411</v>
      </c>
      <c r="AB1642" s="17">
        <v>0.20533308176854392</v>
      </c>
      <c r="AC1642" s="17">
        <v>0.40037098452909931</v>
      </c>
      <c r="AD1642" s="17">
        <v>0.41091412304483282</v>
      </c>
      <c r="AE1642" s="17">
        <v>50.830909467123831</v>
      </c>
      <c r="AF1642" s="17">
        <v>0.91666666666666663</v>
      </c>
      <c r="AG1642" s="17">
        <v>-1.000000000000002</v>
      </c>
      <c r="AH1642" s="17">
        <v>-1.000000000000002</v>
      </c>
      <c r="AI1642" s="17">
        <v>2.6874098275013178E-2</v>
      </c>
      <c r="AJ1642" s="17">
        <v>-8.9623499927406092E-2</v>
      </c>
      <c r="AK1642" s="17">
        <v>0.13015941058794286</v>
      </c>
      <c r="AL1642" s="17">
        <v>0.20900178499737043</v>
      </c>
      <c r="AM1642" s="17">
        <v>0.18232096835449094</v>
      </c>
      <c r="AN1642" s="17">
        <v>0.12280575866224559</v>
      </c>
      <c r="AO1642" s="17">
        <v>5.2088212618019849</v>
      </c>
      <c r="AP1642" s="17">
        <v>4.1151528915429925</v>
      </c>
      <c r="AQ1642" s="17">
        <v>37.797148508240625</v>
      </c>
      <c r="AR1642" s="17">
        <v>0.93828546085067788</v>
      </c>
      <c r="AS1642" s="17">
        <v>1.5738948435478941</v>
      </c>
      <c r="AT1642" s="17">
        <v>-1.000000000000002</v>
      </c>
      <c r="AU1642" s="17">
        <v>-1.000000000000002</v>
      </c>
      <c r="AV1642" s="17">
        <v>7.8704201302242181E-3</v>
      </c>
      <c r="AW1642" s="17">
        <v>97.604943690137929</v>
      </c>
      <c r="AX1642" s="17">
        <v>89.180075662897579</v>
      </c>
      <c r="AY1642" s="17">
        <v>-1.9121383498700347E-2</v>
      </c>
      <c r="AZ1642" s="17">
        <v>-4.653769596256919</v>
      </c>
      <c r="BA1642" s="22">
        <v>1437.2651566852689</v>
      </c>
      <c r="CU1642" t="e">
        <v>#N/A</v>
      </c>
      <c r="CV1642" t="e">
        <v>#N/A</v>
      </c>
    </row>
    <row r="1643" spans="1:100" x14ac:dyDescent="0.25">
      <c r="A1643">
        <v>4152</v>
      </c>
      <c r="B1643" t="s">
        <v>2011</v>
      </c>
      <c r="C1643" s="22">
        <v>3</v>
      </c>
      <c r="D1643" s="17">
        <v>3.5189806498429932</v>
      </c>
      <c r="E1643" s="17">
        <v>-9.6737407380617715E-2</v>
      </c>
      <c r="F1643" s="17">
        <v>0.37384702385299018</v>
      </c>
      <c r="G1643" s="17">
        <v>0.32601049595976128</v>
      </c>
      <c r="H1643" s="17">
        <v>0.24520097997887758</v>
      </c>
      <c r="I1643" s="17">
        <v>-1.2221482020310868E-2</v>
      </c>
      <c r="J1643" s="17">
        <v>13.978769877513999</v>
      </c>
      <c r="K1643" s="17">
        <v>0.23297949795856662</v>
      </c>
      <c r="L1643" s="17">
        <v>-1.000000000000002</v>
      </c>
      <c r="M1643" s="17">
        <v>-1.000000000000002</v>
      </c>
      <c r="N1643" s="17">
        <v>4.659589959171341</v>
      </c>
      <c r="O1643" s="17">
        <v>17.823761023316766</v>
      </c>
      <c r="P1643" s="17">
        <v>-0.22401383901563915</v>
      </c>
      <c r="Q1643" s="17">
        <v>4.2225911765651416</v>
      </c>
      <c r="R1643" s="17">
        <v>1.3913554814115772</v>
      </c>
      <c r="S1643" s="17">
        <v>0.33333333333333398</v>
      </c>
      <c r="T1643" s="17">
        <v>0.34046129722819257</v>
      </c>
      <c r="U1643" s="17">
        <v>0.35621243274976355</v>
      </c>
      <c r="V1643" s="17">
        <v>0.17040703126715298</v>
      </c>
      <c r="W1643" s="17">
        <v>38.697383864795086</v>
      </c>
      <c r="X1643" s="17">
        <v>2.8952350150997912</v>
      </c>
      <c r="Y1643" s="17">
        <v>-1.000000000000002</v>
      </c>
      <c r="Z1643" s="17">
        <v>-1.000000000000002</v>
      </c>
      <c r="AA1643" s="17">
        <v>85.767413355158268</v>
      </c>
      <c r="AB1643" s="17">
        <v>0.26219476450793805</v>
      </c>
      <c r="AC1643" s="17">
        <v>0.3718385025943618</v>
      </c>
      <c r="AD1643" s="17">
        <v>0.27954021307673393</v>
      </c>
      <c r="AE1643" s="17">
        <v>45.678674008951674</v>
      </c>
      <c r="AF1643" s="17">
        <v>0.81818181818181823</v>
      </c>
      <c r="AG1643" s="17">
        <v>-1.000000000000002</v>
      </c>
      <c r="AH1643" s="17">
        <v>-1.000000000000002</v>
      </c>
      <c r="AI1643" s="17">
        <v>-5.5185608566866448E-3</v>
      </c>
      <c r="AJ1643" s="17">
        <v>0.17040703126715298</v>
      </c>
      <c r="AK1643" s="17">
        <v>0.14202003938289917</v>
      </c>
      <c r="AL1643" s="17">
        <v>0.19975389776928734</v>
      </c>
      <c r="AM1643" s="17">
        <v>0.14078309017638452</v>
      </c>
      <c r="AN1643" s="17">
        <v>-2.6794109282079596E-2</v>
      </c>
      <c r="AO1643" s="17">
        <v>4.2296774513241093</v>
      </c>
      <c r="AP1643" s="17">
        <v>0.32891675679444676</v>
      </c>
      <c r="AQ1643" s="17">
        <v>52.676153742309069</v>
      </c>
      <c r="AR1643" s="17">
        <v>1.2004140945784423</v>
      </c>
      <c r="AS1643" s="17">
        <v>3.1282145130583565</v>
      </c>
      <c r="AT1643" s="17">
        <v>-1.000000000000002</v>
      </c>
      <c r="AU1643" s="17">
        <v>-1.000000000000002</v>
      </c>
      <c r="AV1643" s="17">
        <v>1.7173659773713383</v>
      </c>
      <c r="AW1643" s="17">
        <v>103.92009113526953</v>
      </c>
      <c r="AX1643" s="17">
        <v>120.85042304485118</v>
      </c>
      <c r="AY1643" s="17">
        <v>0.11440497150467212</v>
      </c>
      <c r="AZ1643" s="17">
        <v>-4.6956892284551719</v>
      </c>
      <c r="BA1643" s="22">
        <v>1405.8002199373273</v>
      </c>
      <c r="CU1643" t="e">
        <v>#N/A</v>
      </c>
      <c r="CV1643" t="e">
        <v>#N/A</v>
      </c>
    </row>
    <row r="1644" spans="1:100" x14ac:dyDescent="0.25">
      <c r="A1644">
        <v>4153</v>
      </c>
      <c r="B1644" t="s">
        <v>2012</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2013</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2014</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2015</v>
      </c>
      <c r="C1647" s="22">
        <v>3</v>
      </c>
      <c r="D1647" s="17">
        <v>4.2432328481307424</v>
      </c>
      <c r="E1647" s="17">
        <v>-7.4878162228432521E-4</v>
      </c>
      <c r="F1647" s="17">
        <v>1.2269030541024575</v>
      </c>
      <c r="G1647" s="17">
        <v>1.2343499623994802</v>
      </c>
      <c r="H1647" s="17">
        <v>0.18959266360494231</v>
      </c>
      <c r="I1647" s="17">
        <v>8.455092663469492E-4</v>
      </c>
      <c r="J1647" s="17">
        <v>11.426290372277347</v>
      </c>
      <c r="K1647" s="17">
        <v>0.19043817287128917</v>
      </c>
      <c r="L1647" s="17">
        <v>-1.0000000000000009</v>
      </c>
      <c r="M1647" s="17">
        <v>-1.0000000000000009</v>
      </c>
      <c r="N1647" s="17">
        <v>3.808763457425786</v>
      </c>
      <c r="O1647" s="17">
        <v>16.903873182807576</v>
      </c>
      <c r="P1647" s="17">
        <v>-0.20427027806289619</v>
      </c>
      <c r="Q1647" s="17">
        <v>1.436243294154937</v>
      </c>
      <c r="R1647" s="17">
        <v>0.37330535760059624</v>
      </c>
      <c r="S1647" s="17">
        <v>0.33333333333333337</v>
      </c>
      <c r="T1647" s="17">
        <v>0.33333333333333337</v>
      </c>
      <c r="U1647" s="17">
        <v>8.4031890854693897E-2</v>
      </c>
      <c r="V1647" s="17">
        <v>-7.6100465045319948E-2</v>
      </c>
      <c r="W1647" s="17">
        <v>19.366396784190076</v>
      </c>
      <c r="X1647" s="17">
        <v>0.35575326694223386</v>
      </c>
      <c r="Y1647" s="17">
        <v>-1.0000000000000009</v>
      </c>
      <c r="Z1647" s="17">
        <v>-1.0000000000000009</v>
      </c>
      <c r="AA1647" s="17">
        <v>44.379501524860423</v>
      </c>
      <c r="AB1647" s="17">
        <v>0.25591267043492982</v>
      </c>
      <c r="AC1647" s="17">
        <v>0.30932712895333953</v>
      </c>
      <c r="AD1647" s="17">
        <v>-7.2443811726874918E-2</v>
      </c>
      <c r="AE1647" s="17">
        <v>24.639799383069736</v>
      </c>
      <c r="AF1647" s="17">
        <v>0.22222222222222221</v>
      </c>
      <c r="AG1647" s="17">
        <v>-1.0000000000000009</v>
      </c>
      <c r="AH1647" s="17">
        <v>-1.0000000000000009</v>
      </c>
      <c r="AI1647" s="17">
        <v>-4.7515811789824593E-2</v>
      </c>
      <c r="AJ1647" s="17">
        <v>-7.6100465045319948E-2</v>
      </c>
      <c r="AK1647" s="17">
        <v>2.0117090762000554E-2</v>
      </c>
      <c r="AL1647" s="17">
        <v>0.34409429496148131</v>
      </c>
      <c r="AM1647" s="17">
        <v>-8.3552904346650872E-2</v>
      </c>
      <c r="AN1647" s="17">
        <v>2.5422913444994366E-2</v>
      </c>
      <c r="AO1647" s="17">
        <v>-1.9882371548562694</v>
      </c>
      <c r="AP1647" s="17">
        <v>2.356044310932266</v>
      </c>
      <c r="AQ1647" s="17">
        <v>30.792687156467426</v>
      </c>
      <c r="AR1647" s="17">
        <v>0.67459809247604141</v>
      </c>
      <c r="AS1647" s="17">
        <v>0.54619143981352281</v>
      </c>
      <c r="AT1647" s="17">
        <v>-1.0000000000000009</v>
      </c>
      <c r="AU1647" s="17">
        <v>-1.0000000000000009</v>
      </c>
      <c r="AV1647" s="17">
        <v>1.607655320000076</v>
      </c>
      <c r="AW1647" s="17">
        <v>63.639419018600215</v>
      </c>
      <c r="AX1647" s="17">
        <v>55.079056278271771</v>
      </c>
      <c r="AY1647" s="17">
        <v>-3.8623713556829538E-2</v>
      </c>
      <c r="AZ1647" s="17">
        <v>-39.232158517166383</v>
      </c>
      <c r="BA1647" s="22">
        <v>1386.0919779756928</v>
      </c>
      <c r="CU1647" t="e">
        <v>#N/A</v>
      </c>
      <c r="CV1647" t="e">
        <v>#N/A</v>
      </c>
    </row>
    <row r="1648" spans="1:100" x14ac:dyDescent="0.25">
      <c r="A1648">
        <v>4161</v>
      </c>
      <c r="B1648" t="s">
        <v>2016</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2017</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1291</v>
      </c>
      <c r="C1650" s="22">
        <v>3</v>
      </c>
      <c r="D1650" s="17">
        <v>5.2927078826200962</v>
      </c>
      <c r="E1650" s="17">
        <v>0.15549757304869982</v>
      </c>
      <c r="F1650" s="17">
        <v>-0.45730004396648261</v>
      </c>
      <c r="G1650" s="17">
        <v>-0.40550088346259017</v>
      </c>
      <c r="H1650" s="17">
        <v>-1.6487794665001294E-2</v>
      </c>
      <c r="I1650" s="17">
        <v>0</v>
      </c>
      <c r="J1650" s="17">
        <v>-0.98926767990007947</v>
      </c>
      <c r="K1650" s="17">
        <v>-1.6487794665001294E-2</v>
      </c>
      <c r="L1650" s="17">
        <v>-1.0000000000000002</v>
      </c>
      <c r="M1650" s="17">
        <v>-1.0000000000000002</v>
      </c>
      <c r="N1650" s="17">
        <v>-0.32975589330002619</v>
      </c>
      <c r="O1650" s="17">
        <v>3.8979393192574303</v>
      </c>
      <c r="P1650" s="17">
        <v>0.37908112652730358</v>
      </c>
      <c r="Q1650" s="17">
        <v>1.5781329230346681</v>
      </c>
      <c r="R1650" s="17">
        <v>0.48900828226395848</v>
      </c>
      <c r="S1650" s="17">
        <v>0.33333333333333331</v>
      </c>
      <c r="T1650" s="17">
        <v>0.33333333333333331</v>
      </c>
      <c r="U1650" s="17">
        <v>0.19180019619229052</v>
      </c>
      <c r="V1650" s="17">
        <v>-1.0667609730856405E-2</v>
      </c>
      <c r="W1650" s="17">
        <v>34.571481911724085</v>
      </c>
      <c r="X1650" s="17">
        <v>1.3863495877156911</v>
      </c>
      <c r="Y1650" s="17">
        <v>-1.0000000000000002</v>
      </c>
      <c r="Z1650" s="17">
        <v>-1.0000000000000002</v>
      </c>
      <c r="AA1650" s="17">
        <v>86.340621354801499</v>
      </c>
      <c r="AB1650" s="17">
        <v>0.39596168376668844</v>
      </c>
      <c r="AC1650" s="17">
        <v>0.26531401898545492</v>
      </c>
      <c r="AD1650" s="17">
        <v>0.36432692046412607</v>
      </c>
      <c r="AE1650" s="17">
        <v>51.28013116081349</v>
      </c>
      <c r="AF1650" s="17">
        <v>1</v>
      </c>
      <c r="AG1650" s="17">
        <v>-1.0000000000000002</v>
      </c>
      <c r="AH1650" s="17">
        <v>-1.0000000000000002</v>
      </c>
      <c r="AI1650" s="17">
        <v>-7.4561402924780522E-3</v>
      </c>
      <c r="AJ1650" s="17">
        <v>-1.0667609730856405E-2</v>
      </c>
      <c r="AK1650" s="17">
        <v>0.20936285358767642</v>
      </c>
      <c r="AL1650" s="17">
        <v>-9.81864912092998E-3</v>
      </c>
      <c r="AM1650" s="17">
        <v>-0.1240493843778719</v>
      </c>
      <c r="AN1650" s="17">
        <v>-4.0262735084833759E-2</v>
      </c>
      <c r="AO1650" s="17">
        <v>-2.0544203415084157</v>
      </c>
      <c r="AP1650" s="17">
        <v>-1.0556616227254936</v>
      </c>
      <c r="AQ1650" s="17">
        <v>33.582214231824018</v>
      </c>
      <c r="AR1650" s="17">
        <v>0.84779925312810145</v>
      </c>
      <c r="AS1650" s="17">
        <v>1.3698617930506916</v>
      </c>
      <c r="AT1650" s="17">
        <v>-1.0000000000000002</v>
      </c>
      <c r="AU1650" s="17">
        <v>-1.0000000000000002</v>
      </c>
      <c r="AV1650" s="17">
        <v>8.350739880136851E-2</v>
      </c>
      <c r="AW1650" s="17">
        <v>89.182899051333479</v>
      </c>
      <c r="AX1650" s="17">
        <v>87.967015272398257</v>
      </c>
      <c r="AY1650" s="17">
        <v>3.1174735833129363E-2</v>
      </c>
      <c r="AZ1650" s="17">
        <v>-6.5794066717969208</v>
      </c>
      <c r="BA1650" s="22">
        <v>1535.8308018748028</v>
      </c>
      <c r="CU1650" t="e">
        <v>#N/A</v>
      </c>
      <c r="CV1650" t="e">
        <v>#N/A</v>
      </c>
    </row>
    <row r="1651" spans="1:100" x14ac:dyDescent="0.25">
      <c r="A1651">
        <v>4171</v>
      </c>
      <c r="B1651" t="s">
        <v>680</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2018</v>
      </c>
      <c r="C1652" s="22">
        <v>3</v>
      </c>
      <c r="D1652" s="17">
        <v>3.975831117941159</v>
      </c>
      <c r="E1652" s="17">
        <v>6.1863501637645767E-3</v>
      </c>
      <c r="F1652" s="17">
        <v>0.60529928990621829</v>
      </c>
      <c r="G1652" s="17">
        <v>0.60529928990621829</v>
      </c>
      <c r="H1652" s="17">
        <v>-0.28641937675895851</v>
      </c>
      <c r="I1652" s="17">
        <v>0</v>
      </c>
      <c r="J1652" s="17">
        <v>-17.185162605537531</v>
      </c>
      <c r="K1652" s="17">
        <v>-0.28641937675895851</v>
      </c>
      <c r="L1652" s="17">
        <v>-0.99999999999999922</v>
      </c>
      <c r="M1652" s="17">
        <v>-0.99999999999999922</v>
      </c>
      <c r="N1652" s="17">
        <v>-5.72838753517917</v>
      </c>
      <c r="O1652" s="17">
        <v>-12.604032197690149</v>
      </c>
      <c r="P1652" s="17">
        <v>-0.11503480334200042</v>
      </c>
      <c r="Q1652" s="17">
        <v>-0.13289095062494122</v>
      </c>
      <c r="R1652" s="17">
        <v>-7.6913234842180322E-2</v>
      </c>
      <c r="S1652" s="17">
        <v>0.3333333333333332</v>
      </c>
      <c r="T1652" s="17">
        <v>0.33888740143651791</v>
      </c>
      <c r="U1652" s="17">
        <v>0.20291234175368461</v>
      </c>
      <c r="V1652" s="17">
        <v>-0.17649691741103729</v>
      </c>
      <c r="W1652" s="17">
        <v>39.402221434858248</v>
      </c>
      <c r="X1652" s="17">
        <v>0.71686204218050964</v>
      </c>
      <c r="Y1652" s="17">
        <v>-0.99999999999999922</v>
      </c>
      <c r="Z1652" s="17">
        <v>-0.99999999999999922</v>
      </c>
      <c r="AA1652" s="17">
        <v>55.937586653077489</v>
      </c>
      <c r="AB1652" s="17">
        <v>0.14111524591825517</v>
      </c>
      <c r="AC1652" s="17">
        <v>9.0065230158440188E-2</v>
      </c>
      <c r="AD1652" s="17">
        <v>0.10106509298453283</v>
      </c>
      <c r="AE1652" s="17">
        <v>16.612278453061414</v>
      </c>
      <c r="AF1652" s="17">
        <v>0.58333333333333337</v>
      </c>
      <c r="AG1652" s="17">
        <v>-0.99999999999999922</v>
      </c>
      <c r="AH1652" s="17">
        <v>-0.99999999999999922</v>
      </c>
      <c r="AI1652" s="17">
        <v>1.9157647801174363E-4</v>
      </c>
      <c r="AJ1652" s="17">
        <v>-0.17649691741103729</v>
      </c>
      <c r="AK1652" s="17">
        <v>-1.546488579340157E-2</v>
      </c>
      <c r="AL1652" s="17">
        <v>-8.7219803833434986E-2</v>
      </c>
      <c r="AM1652" s="17">
        <v>0.25446719555305891</v>
      </c>
      <c r="AN1652" s="17">
        <v>5.3183612168321251E-2</v>
      </c>
      <c r="AO1652" s="17">
        <v>6.2843554598594631</v>
      </c>
      <c r="AP1652" s="17">
        <v>0.89349128504085651</v>
      </c>
      <c r="AQ1652" s="17">
        <v>22.217058829320735</v>
      </c>
      <c r="AR1652" s="17">
        <v>0.69863615911249854</v>
      </c>
      <c r="AS1652" s="17">
        <v>0.43044266542154974</v>
      </c>
      <c r="AT1652" s="17">
        <v>-0.99999999999999922</v>
      </c>
      <c r="AU1652" s="17">
        <v>-0.99999999999999922</v>
      </c>
      <c r="AV1652" s="17">
        <v>0.52838605506403746</v>
      </c>
      <c r="AW1652" s="17">
        <v>44.227045740428252</v>
      </c>
      <c r="AX1652" s="17">
        <v>26.58118552888476</v>
      </c>
      <c r="AY1652" s="17">
        <v>-0.30155144000377254</v>
      </c>
      <c r="AZ1652" s="17">
        <v>-76.214216933171301</v>
      </c>
      <c r="BA1652" s="22">
        <v>1314.7923882528692</v>
      </c>
      <c r="CU1652" t="e">
        <v>#N/A</v>
      </c>
      <c r="CV1652" t="e">
        <v>#N/A</v>
      </c>
    </row>
    <row r="1653" spans="1:100" x14ac:dyDescent="0.25">
      <c r="A1653">
        <v>4174</v>
      </c>
      <c r="B1653" t="s">
        <v>1852</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2019</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1954</v>
      </c>
      <c r="C1655" s="22">
        <v>3</v>
      </c>
      <c r="D1655" s="17">
        <v>4.8989345393652588</v>
      </c>
      <c r="E1655" s="17">
        <v>-0.13467601392975043</v>
      </c>
      <c r="F1655" s="17">
        <v>-2.7855304633409044</v>
      </c>
      <c r="G1655" s="17">
        <v>-2.8276927885159888</v>
      </c>
      <c r="H1655" s="17">
        <v>0.43624933304697744</v>
      </c>
      <c r="I1655" s="17">
        <v>0</v>
      </c>
      <c r="J1655" s="17">
        <v>26.174959982818642</v>
      </c>
      <c r="K1655" s="17">
        <v>0.43624933304697744</v>
      </c>
      <c r="L1655" s="17">
        <v>-0.99999999999999922</v>
      </c>
      <c r="M1655" s="17">
        <v>-0.99999999999999922</v>
      </c>
      <c r="N1655" s="17">
        <v>8.7249866609395497</v>
      </c>
      <c r="O1655" s="17">
        <v>28.246201733667903</v>
      </c>
      <c r="P1655" s="17">
        <v>2.5761363769724377</v>
      </c>
      <c r="Q1655" s="17">
        <v>2.3295222135166576</v>
      </c>
      <c r="R1655" s="17">
        <v>1.001349532485075</v>
      </c>
      <c r="S1655" s="17">
        <v>0.33333333333333304</v>
      </c>
      <c r="T1655" s="17">
        <v>0.33333333333333304</v>
      </c>
      <c r="U1655" s="17">
        <v>0.35712632221085949</v>
      </c>
      <c r="V1655" s="17">
        <v>0.24521915656567111</v>
      </c>
      <c r="W1655" s="17">
        <v>33.310512495848783</v>
      </c>
      <c r="X1655" s="17">
        <v>3.1302375618571561</v>
      </c>
      <c r="Y1655" s="17">
        <v>-0.99999999999999922</v>
      </c>
      <c r="Z1655" s="17">
        <v>-0.99999999999999922</v>
      </c>
      <c r="AA1655" s="17">
        <v>75.495986229394831</v>
      </c>
      <c r="AB1655" s="17">
        <v>0.36088559254013597</v>
      </c>
      <c r="AC1655" s="17">
        <v>0.29246765731926394</v>
      </c>
      <c r="AD1655" s="17">
        <v>0.17032923416181939</v>
      </c>
      <c r="AE1655" s="17">
        <v>41.18412420106101</v>
      </c>
      <c r="AF1655" s="17">
        <v>0.66666666666666663</v>
      </c>
      <c r="AG1655" s="17">
        <v>-0.99999999999999922</v>
      </c>
      <c r="AH1655" s="17">
        <v>-0.99999999999999922</v>
      </c>
      <c r="AI1655" s="17">
        <v>-0.12484092648370761</v>
      </c>
      <c r="AJ1655" s="17">
        <v>0.24521915656567111</v>
      </c>
      <c r="AK1655" s="17">
        <v>0.17500478011222509</v>
      </c>
      <c r="AL1655" s="17">
        <v>0.17459092724290565</v>
      </c>
      <c r="AM1655" s="17">
        <v>0.15362181298838684</v>
      </c>
      <c r="AN1655" s="17">
        <v>2.746871238229092E-2</v>
      </c>
      <c r="AO1655" s="17">
        <v>4.7155692252707988</v>
      </c>
      <c r="AP1655" s="17">
        <v>1.5596724457718001</v>
      </c>
      <c r="AQ1655" s="17">
        <v>59.48547247866739</v>
      </c>
      <c r="AR1655" s="17">
        <v>1.2690121454431971</v>
      </c>
      <c r="AS1655" s="17">
        <v>3.566486894904132</v>
      </c>
      <c r="AT1655" s="17">
        <v>-0.99999999999999922</v>
      </c>
      <c r="AU1655" s="17">
        <v>-0.99999999999999922</v>
      </c>
      <c r="AV1655" s="17">
        <v>-1.8263432560309143</v>
      </c>
      <c r="AW1655" s="17">
        <v>105.30186040883454</v>
      </c>
      <c r="AX1655" s="17">
        <v>127.32695753572753</v>
      </c>
      <c r="AY1655" s="17">
        <v>0.13192080352786076</v>
      </c>
      <c r="AZ1655" s="17">
        <v>6.7573091537662542</v>
      </c>
      <c r="BA1655" s="22">
        <v>1535.3877184052121</v>
      </c>
      <c r="CU1655" t="e">
        <v>#N/A</v>
      </c>
      <c r="CV1655" t="e">
        <v>#N/A</v>
      </c>
    </row>
    <row r="1656" spans="1:100" x14ac:dyDescent="0.25">
      <c r="A1656">
        <v>4179</v>
      </c>
      <c r="B1656" t="s">
        <v>2020</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2021</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2022</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2023</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2024</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2025</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1318</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2026</v>
      </c>
      <c r="C1663" s="22">
        <v>3</v>
      </c>
      <c r="D1663" s="17">
        <v>4.9491504032571703</v>
      </c>
      <c r="E1663" s="17">
        <v>-2.1325021627693296E-2</v>
      </c>
      <c r="F1663" s="17">
        <v>1.0762194440241226</v>
      </c>
      <c r="G1663" s="17">
        <v>1.0762194440241226</v>
      </c>
      <c r="H1663" s="17">
        <v>0.30816611551594059</v>
      </c>
      <c r="I1663" s="17">
        <v>-6.4253965989913304E-3</v>
      </c>
      <c r="J1663" s="17">
        <v>18.104443135016961</v>
      </c>
      <c r="K1663" s="17">
        <v>0.30174071891694926</v>
      </c>
      <c r="L1663" s="17">
        <v>-1.0000000000000016</v>
      </c>
      <c r="M1663" s="17">
        <v>-1.0000000000000016</v>
      </c>
      <c r="N1663" s="17">
        <v>6.0348143783389849</v>
      </c>
      <c r="O1663" s="17">
        <v>24.12981298229823</v>
      </c>
      <c r="P1663" s="17">
        <v>-0.18977648063845415</v>
      </c>
      <c r="Q1663" s="17">
        <v>-1.7923436723138271</v>
      </c>
      <c r="R1663" s="17">
        <v>-0.62418544950340715</v>
      </c>
      <c r="S1663" s="17">
        <v>0.33295774622694208</v>
      </c>
      <c r="T1663" s="17">
        <v>0.33295774622694208</v>
      </c>
      <c r="U1663" s="17">
        <v>0.47367628009308277</v>
      </c>
      <c r="V1663" s="17">
        <v>0.23840911629168765</v>
      </c>
      <c r="W1663" s="17">
        <v>43.050406796868181</v>
      </c>
      <c r="X1663" s="17">
        <v>3.6889590045530021</v>
      </c>
      <c r="Y1663" s="17">
        <v>-1.0000000000000016</v>
      </c>
      <c r="Z1663" s="17">
        <v>-1.0000000000000016</v>
      </c>
      <c r="AA1663" s="17">
        <v>88.362495522224762</v>
      </c>
      <c r="AB1663" s="17">
        <v>0.45515155138090091</v>
      </c>
      <c r="AC1663" s="17">
        <v>0.4910765084606552</v>
      </c>
      <c r="AD1663" s="17">
        <v>-2.7502576344357911E-2</v>
      </c>
      <c r="AE1663" s="17">
        <v>45.936274174859911</v>
      </c>
      <c r="AF1663" s="17">
        <v>0.875</v>
      </c>
      <c r="AG1663" s="17">
        <v>-1.0000000000000016</v>
      </c>
      <c r="AH1663" s="17">
        <v>-1.0000000000000016</v>
      </c>
      <c r="AI1663" s="17">
        <v>6.5464900630886086E-2</v>
      </c>
      <c r="AJ1663" s="17">
        <v>0.23840911629168765</v>
      </c>
      <c r="AK1663" s="17">
        <v>0.35858663413871522</v>
      </c>
      <c r="AL1663" s="17">
        <v>7.3643349062346264E-2</v>
      </c>
      <c r="AM1663" s="17">
        <v>-3.2414029185439522E-2</v>
      </c>
      <c r="AN1663" s="17">
        <v>-8.7964952389389478E-2</v>
      </c>
      <c r="AO1663" s="17">
        <v>0.98258244105758807</v>
      </c>
      <c r="AP1663" s="17">
        <v>-1.8309070644230048</v>
      </c>
      <c r="AQ1663" s="17">
        <v>61.154849931885138</v>
      </c>
      <c r="AR1663" s="17">
        <v>1.378000888838655</v>
      </c>
      <c r="AS1663" s="17">
        <v>3.9906997234699468</v>
      </c>
      <c r="AT1663" s="17">
        <v>-1.0000000000000016</v>
      </c>
      <c r="AU1663" s="17">
        <v>-1.0000000000000016</v>
      </c>
      <c r="AV1663" s="17">
        <v>0.4520339945207168</v>
      </c>
      <c r="AW1663" s="17">
        <v>110.66140144009997</v>
      </c>
      <c r="AX1663" s="17">
        <v>135.8116110818865</v>
      </c>
      <c r="AY1663" s="17">
        <v>0.16000882719513765</v>
      </c>
      <c r="AZ1663" s="17">
        <v>9.04927095485872</v>
      </c>
      <c r="BA1663" s="22">
        <v>1582.0224366266527</v>
      </c>
      <c r="CU1663" t="e">
        <v>#N/A</v>
      </c>
      <c r="CV1663" t="e">
        <v>#N/A</v>
      </c>
    </row>
    <row r="1664" spans="1:100" x14ac:dyDescent="0.25">
      <c r="A1664">
        <v>4189</v>
      </c>
      <c r="B1664" t="s">
        <v>1845</v>
      </c>
      <c r="C1664" s="22">
        <v>3</v>
      </c>
      <c r="D1664" s="17">
        <v>4.6719455184828735</v>
      </c>
      <c r="E1664" s="17">
        <v>2.2005920921959278E-2</v>
      </c>
      <c r="F1664" s="17">
        <v>0.2793700529966745</v>
      </c>
      <c r="G1664" s="17">
        <v>0.2793700529966745</v>
      </c>
      <c r="H1664" s="17">
        <v>0.30865132912081028</v>
      </c>
      <c r="I1664" s="17">
        <v>-3.7068287801275482E-3</v>
      </c>
      <c r="J1664" s="17">
        <v>18.29667002044096</v>
      </c>
      <c r="K1664" s="17">
        <v>0.30494450034068271</v>
      </c>
      <c r="L1664" s="17">
        <v>-0.99999999999999978</v>
      </c>
      <c r="M1664" s="17">
        <v>-0.99999999999999978</v>
      </c>
      <c r="N1664" s="17">
        <v>6.0988900068136545</v>
      </c>
      <c r="O1664" s="17">
        <v>23.247985591920504</v>
      </c>
      <c r="P1664" s="17">
        <v>0.82366760322883636</v>
      </c>
      <c r="Q1664" s="17">
        <v>3.3791099003655884</v>
      </c>
      <c r="R1664" s="17">
        <v>1.2908383992173638</v>
      </c>
      <c r="S1664" s="17">
        <v>0.33392434865121845</v>
      </c>
      <c r="T1664" s="17">
        <v>0.33392434865121845</v>
      </c>
      <c r="U1664" s="17">
        <v>0.24268049159650523</v>
      </c>
      <c r="V1664" s="17">
        <v>4.2225033079416809E-2</v>
      </c>
      <c r="W1664" s="17">
        <v>25.912388865507051</v>
      </c>
      <c r="X1664" s="17">
        <v>1.5875673771421599</v>
      </c>
      <c r="Y1664" s="17">
        <v>-0.99999999999999978</v>
      </c>
      <c r="Z1664" s="17">
        <v>-0.99999999999999978</v>
      </c>
      <c r="AA1664" s="17">
        <v>87.409448852367873</v>
      </c>
      <c r="AB1664" s="17">
        <v>0.23553085775879307</v>
      </c>
      <c r="AC1664" s="17">
        <v>0.4257384820364376</v>
      </c>
      <c r="AD1664" s="17">
        <v>0.54285509195764081</v>
      </c>
      <c r="AE1664" s="17">
        <v>60.206221587643569</v>
      </c>
      <c r="AF1664" s="17">
        <v>1</v>
      </c>
      <c r="AG1664" s="17">
        <v>-0.99999999999999978</v>
      </c>
      <c r="AH1664" s="17">
        <v>-0.99999999999999978</v>
      </c>
      <c r="AI1664" s="17">
        <v>1.820285498635444E-2</v>
      </c>
      <c r="AJ1664" s="17">
        <v>4.2225033079416809E-2</v>
      </c>
      <c r="AK1664" s="17">
        <v>-0.28006973066468038</v>
      </c>
      <c r="AL1664" s="17">
        <v>-9.7817826419432916E-2</v>
      </c>
      <c r="AM1664" s="17">
        <v>-0.40542125946090979</v>
      </c>
      <c r="AN1664" s="17">
        <v>0.37648160155670862</v>
      </c>
      <c r="AO1664" s="17">
        <v>-11.535880139846146</v>
      </c>
      <c r="AP1664" s="17">
        <v>8.922950906820553</v>
      </c>
      <c r="AQ1664" s="17">
        <v>44.209058885947982</v>
      </c>
      <c r="AR1664" s="17">
        <v>0.95275422197835813</v>
      </c>
      <c r="AS1664" s="17">
        <v>1.8925118774828429</v>
      </c>
      <c r="AT1664" s="17">
        <v>-0.99999999999999978</v>
      </c>
      <c r="AU1664" s="17">
        <v>-0.99999999999999978</v>
      </c>
      <c r="AV1664" s="17">
        <v>1.5702084522140356</v>
      </c>
      <c r="AW1664" s="17">
        <v>119.58038535110896</v>
      </c>
      <c r="AX1664" s="17">
        <v>124.1669457587778</v>
      </c>
      <c r="AY1664" s="17">
        <v>0.46040977210481754</v>
      </c>
      <c r="AZ1664" s="17">
        <v>67.328449954499035</v>
      </c>
      <c r="BA1664" s="22">
        <v>1593.4285099851895</v>
      </c>
      <c r="CU1664" t="e">
        <v>#N/A</v>
      </c>
      <c r="CV1664" t="e">
        <v>#N/A</v>
      </c>
    </row>
    <row r="1665" spans="1:100" x14ac:dyDescent="0.25">
      <c r="A1665">
        <v>4191</v>
      </c>
      <c r="B1665" t="s">
        <v>2027</v>
      </c>
      <c r="C1665" s="22">
        <v>3</v>
      </c>
      <c r="D1665" s="17">
        <v>5.498858367530981</v>
      </c>
      <c r="E1665" s="17">
        <v>0</v>
      </c>
      <c r="F1665" s="17">
        <v>-0.56118092862932001</v>
      </c>
      <c r="G1665" s="17">
        <v>-0.56118092862932001</v>
      </c>
      <c r="H1665" s="17">
        <v>7.9017560069449613E-2</v>
      </c>
      <c r="I1665" s="17">
        <v>-1.236343966627565E-2</v>
      </c>
      <c r="J1665" s="17">
        <v>3.9992472241904329</v>
      </c>
      <c r="K1665" s="17">
        <v>6.6654120403174047E-2</v>
      </c>
      <c r="L1665" s="17">
        <v>-0.99999999999999989</v>
      </c>
      <c r="M1665" s="17">
        <v>-0.99999999999999989</v>
      </c>
      <c r="N1665" s="17">
        <v>1.3330824080634773</v>
      </c>
      <c r="O1665" s="17">
        <v>8.9369246630921051</v>
      </c>
      <c r="P1665" s="17">
        <v>-0.22089706947964333</v>
      </c>
      <c r="Q1665" s="17">
        <v>0.75600048338456638</v>
      </c>
      <c r="R1665" s="17">
        <v>0.20223127542652553</v>
      </c>
      <c r="S1665" s="17">
        <v>0.33333333333333348</v>
      </c>
      <c r="T1665" s="17">
        <v>0.33333333333333348</v>
      </c>
      <c r="U1665" s="17">
        <v>0.11016745667175476</v>
      </c>
      <c r="V1665" s="17">
        <v>-0.12337825277918461</v>
      </c>
      <c r="W1665" s="17">
        <v>23.472070006242525</v>
      </c>
      <c r="X1665" s="17">
        <v>0.30041285627540482</v>
      </c>
      <c r="Y1665" s="17">
        <v>-0.99999999999999989</v>
      </c>
      <c r="Z1665" s="17">
        <v>-0.99999999999999989</v>
      </c>
      <c r="AA1665" s="17">
        <v>35.941034734680223</v>
      </c>
      <c r="AB1665" s="17">
        <v>7.6128173656848527E-2</v>
      </c>
      <c r="AC1665" s="17">
        <v>0.11360788115014217</v>
      </c>
      <c r="AD1665" s="17">
        <v>5.559861425323312E-2</v>
      </c>
      <c r="AE1665" s="17">
        <v>12.266733453011188</v>
      </c>
      <c r="AF1665" s="17">
        <v>0.6</v>
      </c>
      <c r="AG1665" s="17">
        <v>-0.99999999999999989</v>
      </c>
      <c r="AH1665" s="17">
        <v>-0.99999999999999989</v>
      </c>
      <c r="AI1665" s="17">
        <v>-9.4456836703166736E-3</v>
      </c>
      <c r="AJ1665" s="17">
        <v>-0.12337825277918461</v>
      </c>
      <c r="AK1665" s="17">
        <v>-1.4066118841609812E-2</v>
      </c>
      <c r="AL1665" s="17">
        <v>0.11715000559386479</v>
      </c>
      <c r="AM1665" s="17">
        <v>-9.4620066005673034E-2</v>
      </c>
      <c r="AN1665" s="17">
        <v>0.46163285295237438</v>
      </c>
      <c r="AO1665" s="17">
        <v>-2.435832244349875</v>
      </c>
      <c r="AP1665" s="17">
        <v>12.126571351778688</v>
      </c>
      <c r="AQ1665" s="17">
        <v>27.471317230432966</v>
      </c>
      <c r="AR1665" s="17">
        <v>0.65345587055923704</v>
      </c>
      <c r="AS1665" s="17">
        <v>0.36706697667857863</v>
      </c>
      <c r="AT1665" s="17">
        <v>-0.99999999999999989</v>
      </c>
      <c r="AU1665" s="17">
        <v>-0.99999999999999989</v>
      </c>
      <c r="AV1665" s="17">
        <v>-0.3589496532027952</v>
      </c>
      <c r="AW1665" s="17">
        <v>57.004530749550987</v>
      </c>
      <c r="AX1665" s="17">
        <v>44.477791798226207</v>
      </c>
      <c r="AY1665" s="17">
        <v>3.7240413114031819E-2</v>
      </c>
      <c r="AZ1665" s="17">
        <v>-36.082843842577589</v>
      </c>
      <c r="BA1665" s="22">
        <v>1394.4221475815236</v>
      </c>
      <c r="CU1665" t="e">
        <v>#N/A</v>
      </c>
      <c r="CV1665" t="e">
        <v>#N/A</v>
      </c>
    </row>
    <row r="1666" spans="1:100" x14ac:dyDescent="0.25">
      <c r="A1666">
        <v>4192</v>
      </c>
      <c r="B1666" t="s">
        <v>2028</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1408.7282561046206</v>
      </c>
      <c r="CU1666" t="e">
        <v>#N/A</v>
      </c>
      <c r="CV1666" t="e">
        <v>#N/A</v>
      </c>
    </row>
    <row r="1667" spans="1:100" x14ac:dyDescent="0.25">
      <c r="A1667">
        <v>4193</v>
      </c>
      <c r="B1667" t="s">
        <v>1011</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1336.0003401862157</v>
      </c>
      <c r="CU1667" t="e">
        <v>#N/A</v>
      </c>
      <c r="CV1667" t="e">
        <v>#N/A</v>
      </c>
    </row>
    <row r="1668" spans="1:100" x14ac:dyDescent="0.25">
      <c r="A1668">
        <v>4195</v>
      </c>
      <c r="B1668" t="s">
        <v>2029</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1315.7550575081432</v>
      </c>
      <c r="CU1668" t="e">
        <v>#N/A</v>
      </c>
      <c r="CV1668" t="e">
        <v>#N/A</v>
      </c>
    </row>
    <row r="1669" spans="1:100" x14ac:dyDescent="0.25">
      <c r="A1669">
        <v>4198</v>
      </c>
      <c r="B1669" t="s">
        <v>618</v>
      </c>
      <c r="C1669" s="22">
        <v>3</v>
      </c>
      <c r="D1669" s="17">
        <v>3.9942427697012213</v>
      </c>
      <c r="E1669" s="17">
        <v>1.4679987472462756E-3</v>
      </c>
      <c r="F1669" s="17">
        <v>-0.59326796861127395</v>
      </c>
      <c r="G1669" s="17">
        <v>-0.59326796861127395</v>
      </c>
      <c r="H1669" s="17">
        <v>-7.0651878135583823E-2</v>
      </c>
      <c r="I1669" s="17">
        <v>0</v>
      </c>
      <c r="J1669" s="17">
        <v>-4.239112688135025</v>
      </c>
      <c r="K1669" s="17">
        <v>-7.0651878135583823E-2</v>
      </c>
      <c r="L1669" s="17">
        <v>-1.0000000000000007</v>
      </c>
      <c r="M1669" s="17">
        <v>-1.0000000000000007</v>
      </c>
      <c r="N1669" s="17">
        <v>-1.4130375627116751</v>
      </c>
      <c r="O1669" s="17">
        <v>-0.83813788704507797</v>
      </c>
      <c r="P1669" s="17">
        <v>-0.79312185706957439</v>
      </c>
      <c r="Q1669" s="17">
        <v>-3.4108887309496922</v>
      </c>
      <c r="R1669" s="17">
        <v>-1.4152368865535807</v>
      </c>
      <c r="S1669" s="17">
        <v>0.33333333333333376</v>
      </c>
      <c r="T1669" s="17">
        <v>0.34393659079744338</v>
      </c>
      <c r="U1669" s="17">
        <v>0.46852646144185511</v>
      </c>
      <c r="V1669" s="17">
        <v>5.6998343261696713E-2</v>
      </c>
      <c r="W1669" s="17">
        <v>50.937864278796475</v>
      </c>
      <c r="X1669" s="17">
        <v>2.9641889608404055</v>
      </c>
      <c r="Y1669" s="17">
        <v>-1.0000000000000007</v>
      </c>
      <c r="Z1669" s="17">
        <v>-1.0000000000000007</v>
      </c>
      <c r="AA1669" s="17">
        <v>103.06325647833276</v>
      </c>
      <c r="AB1669" s="17">
        <v>0.37531841183752174</v>
      </c>
      <c r="AC1669" s="17">
        <v>0.5238450796551124</v>
      </c>
      <c r="AD1669" s="17">
        <v>0.17164909022916305</v>
      </c>
      <c r="AE1669" s="17">
        <v>53.540629086089865</v>
      </c>
      <c r="AF1669" s="17">
        <v>0.73333333333333328</v>
      </c>
      <c r="AG1669" s="17">
        <v>-1.0000000000000007</v>
      </c>
      <c r="AH1669" s="17">
        <v>-1.0000000000000007</v>
      </c>
      <c r="AI1669" s="17">
        <v>-1.6411076948358888E-2</v>
      </c>
      <c r="AJ1669" s="17">
        <v>5.6998343261696713E-2</v>
      </c>
      <c r="AK1669" s="17">
        <v>0.13826730575951951</v>
      </c>
      <c r="AL1669" s="17">
        <v>-2.9520195889327597E-2</v>
      </c>
      <c r="AM1669" s="17">
        <v>-7.7266809527833338E-2</v>
      </c>
      <c r="AN1669" s="17">
        <v>0.21634421862210582</v>
      </c>
      <c r="AO1669" s="17">
        <v>-1.2403337093982363</v>
      </c>
      <c r="AP1669" s="17">
        <v>5.2610044861060059</v>
      </c>
      <c r="AQ1669" s="17">
        <v>46.698751590661438</v>
      </c>
      <c r="AR1669" s="17">
        <v>1.2027947288343286</v>
      </c>
      <c r="AS1669" s="17">
        <v>2.893537082704821</v>
      </c>
      <c r="AT1669" s="17">
        <v>-1.0000000000000007</v>
      </c>
      <c r="AU1669" s="17">
        <v>-1.0000000000000007</v>
      </c>
      <c r="AV1669" s="17">
        <v>-2.0085048551648543</v>
      </c>
      <c r="AW1669" s="17">
        <v>107.48612307739371</v>
      </c>
      <c r="AX1669" s="17">
        <v>112.85773586459619</v>
      </c>
      <c r="AY1669" s="17">
        <v>0.44704060001250318</v>
      </c>
      <c r="AZ1669" s="17">
        <v>44.146621879147304</v>
      </c>
      <c r="BA1669" s="22">
        <v>1539.587956313326</v>
      </c>
      <c r="CU1669" t="e">
        <v>#N/A</v>
      </c>
      <c r="CV1669" t="e">
        <v>#N/A</v>
      </c>
    </row>
    <row r="1670" spans="1:100" x14ac:dyDescent="0.25">
      <c r="A1670">
        <v>4201</v>
      </c>
      <c r="B1670" t="s">
        <v>2030</v>
      </c>
      <c r="C1670" s="22">
        <v>3</v>
      </c>
      <c r="D1670" s="17">
        <v>4.2548452166605184</v>
      </c>
      <c r="E1670" s="17">
        <v>-2.7038453729922699E-2</v>
      </c>
      <c r="F1670" s="17">
        <v>0.14267739490601422</v>
      </c>
      <c r="G1670" s="17">
        <v>0.12795284905465187</v>
      </c>
      <c r="H1670" s="17">
        <v>2.0582647536763064E-2</v>
      </c>
      <c r="I1670" s="17">
        <v>0</v>
      </c>
      <c r="J1670" s="17">
        <v>1.2349588522057826</v>
      </c>
      <c r="K1670" s="17">
        <v>2.0582647536763064E-2</v>
      </c>
      <c r="L1670" s="17">
        <v>-0.99999999999999845</v>
      </c>
      <c r="M1670" s="17">
        <v>-0.99999999999999845</v>
      </c>
      <c r="N1670" s="17">
        <v>0.41165295073526098</v>
      </c>
      <c r="O1670" s="17">
        <v>5.6177569179209517</v>
      </c>
      <c r="P1670" s="17">
        <v>1.619524027914689</v>
      </c>
      <c r="Q1670" s="17">
        <v>3.7502586043642232</v>
      </c>
      <c r="R1670" s="17">
        <v>1.363805114660428</v>
      </c>
      <c r="S1670" s="17">
        <v>0.3333333333333332</v>
      </c>
      <c r="T1670" s="17">
        <v>0.32772708090806879</v>
      </c>
      <c r="U1670" s="17">
        <v>0.41269035417753941</v>
      </c>
      <c r="V1670" s="17">
        <v>1.5712684477415934E-2</v>
      </c>
      <c r="W1670" s="17">
        <v>42.755232214383746</v>
      </c>
      <c r="X1670" s="17">
        <v>2.3799090378540235</v>
      </c>
      <c r="Y1670" s="17">
        <v>-0.99999999999999845</v>
      </c>
      <c r="Z1670" s="17">
        <v>-0.99999999999999845</v>
      </c>
      <c r="AA1670" s="17">
        <v>78.329907553893023</v>
      </c>
      <c r="AB1670" s="17">
        <v>0.23644221169450783</v>
      </c>
      <c r="AC1670" s="17">
        <v>0.34307497474759141</v>
      </c>
      <c r="AD1670" s="17">
        <v>0.10470021805487841</v>
      </c>
      <c r="AE1670" s="17">
        <v>34.210870224848854</v>
      </c>
      <c r="AF1670" s="17">
        <v>0.72727272727272729</v>
      </c>
      <c r="AG1670" s="17">
        <v>-0.99999999999999845</v>
      </c>
      <c r="AH1670" s="17">
        <v>-0.99999999999999845</v>
      </c>
      <c r="AI1670" s="17">
        <v>7.2816585452942471E-3</v>
      </c>
      <c r="AJ1670" s="17">
        <v>1.5712684477415934E-2</v>
      </c>
      <c r="AK1670" s="17">
        <v>-0.17559043163990182</v>
      </c>
      <c r="AL1670" s="17">
        <v>-0.10697689503858956</v>
      </c>
      <c r="AM1670" s="17">
        <v>0.2203178842639896</v>
      </c>
      <c r="AN1670" s="17">
        <v>-0.26519781831433964</v>
      </c>
      <c r="AO1670" s="17">
        <v>4.6299949484002303</v>
      </c>
      <c r="AP1670" s="17">
        <v>-7.1648299330514389</v>
      </c>
      <c r="AQ1670" s="17">
        <v>43.990191066589553</v>
      </c>
      <c r="AR1670" s="17">
        <v>1.0894634528963563</v>
      </c>
      <c r="AS1670" s="17">
        <v>2.4004916853907878</v>
      </c>
      <c r="AT1670" s="17">
        <v>-0.99999999999999845</v>
      </c>
      <c r="AU1670" s="17">
        <v>-0.99999999999999845</v>
      </c>
      <c r="AV1670" s="17">
        <v>1.49175796371508</v>
      </c>
      <c r="AW1670" s="17">
        <v>76.782834538762543</v>
      </c>
      <c r="AX1670" s="17">
        <v>78.499736157409984</v>
      </c>
      <c r="AY1670" s="17">
        <v>-0.14091504404074667</v>
      </c>
      <c r="AZ1670" s="17">
        <v>-26.818550045460853</v>
      </c>
      <c r="BA1670" s="22">
        <v>1484.0507066353277</v>
      </c>
      <c r="CU1670" t="e">
        <v>#N/A</v>
      </c>
      <c r="CV1670" t="e">
        <v>#N/A</v>
      </c>
    </row>
    <row r="1671" spans="1:100" x14ac:dyDescent="0.25">
      <c r="A1671">
        <v>4203</v>
      </c>
      <c r="B1671" t="s">
        <v>2031</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2032</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2033</v>
      </c>
      <c r="C1673" s="22">
        <v>3</v>
      </c>
      <c r="D1673" s="17">
        <v>5.6617717224776767</v>
      </c>
      <c r="E1673" s="17">
        <v>-4.8196481061077524E-2</v>
      </c>
      <c r="F1673" s="17">
        <v>1.7937681470259048</v>
      </c>
      <c r="G1673" s="17">
        <v>1.7937681470259048</v>
      </c>
      <c r="H1673" s="17">
        <v>0.27277975666454657</v>
      </c>
      <c r="I1673" s="17">
        <v>4.4820827367274274E-4</v>
      </c>
      <c r="J1673" s="17">
        <v>16.393677896293163</v>
      </c>
      <c r="K1673" s="17">
        <v>0.27322796493821933</v>
      </c>
      <c r="L1673" s="17">
        <v>-1.000000000000002</v>
      </c>
      <c r="M1673" s="17">
        <v>-1.000000000000002</v>
      </c>
      <c r="N1673" s="17">
        <v>5.4645592987643825</v>
      </c>
      <c r="O1673" s="17">
        <v>23.849217765796737</v>
      </c>
      <c r="P1673" s="17">
        <v>0.15418524910142875</v>
      </c>
      <c r="Q1673" s="17">
        <v>4.3739827745308562</v>
      </c>
      <c r="R1673" s="17">
        <v>1.3263922234017047</v>
      </c>
      <c r="S1673" s="17">
        <v>0.33333333333333398</v>
      </c>
      <c r="T1673" s="17">
        <v>0.33333333333333398</v>
      </c>
      <c r="U1673" s="17">
        <v>0.35874409498027998</v>
      </c>
      <c r="V1673" s="17">
        <v>0.59406691357102104</v>
      </c>
      <c r="W1673" s="17">
        <v>53.849988411190019</v>
      </c>
      <c r="X1673" s="17">
        <v>5.3928165630756926</v>
      </c>
      <c r="Y1673" s="17">
        <v>-1.000000000000002</v>
      </c>
      <c r="Z1673" s="17">
        <v>-1.000000000000002</v>
      </c>
      <c r="AA1673" s="17">
        <v>106.40324792527632</v>
      </c>
      <c r="AB1673" s="17">
        <v>0.43752939227075627</v>
      </c>
      <c r="AC1673" s="17">
        <v>0.3184398163266523</v>
      </c>
      <c r="AD1673" s="17">
        <v>0.26856813721628331</v>
      </c>
      <c r="AE1673" s="17">
        <v>51.226867290684616</v>
      </c>
      <c r="AF1673" s="17">
        <v>0.93333333333333335</v>
      </c>
      <c r="AG1673" s="17">
        <v>-1.000000000000002</v>
      </c>
      <c r="AH1673" s="17">
        <v>-1.000000000000002</v>
      </c>
      <c r="AI1673" s="17">
        <v>5.3254011617583343E-2</v>
      </c>
      <c r="AJ1673" s="17">
        <v>0.59406691357102104</v>
      </c>
      <c r="AK1673" s="17">
        <v>2.1513524489476465E-2</v>
      </c>
      <c r="AL1673" s="17">
        <v>-0.19462067729463231</v>
      </c>
      <c r="AM1673" s="17">
        <v>0.3463046232741257</v>
      </c>
      <c r="AN1673" s="17">
        <v>-0.24719365217363903</v>
      </c>
      <c r="AO1673" s="17">
        <v>8.7651832043005165</v>
      </c>
      <c r="AP1673" s="17">
        <v>-7.1529446908141399</v>
      </c>
      <c r="AQ1673" s="17">
        <v>70.243666307483196</v>
      </c>
      <c r="AR1673" s="17">
        <v>1.6194776752179694</v>
      </c>
      <c r="AS1673" s="17">
        <v>5.6660445280139156</v>
      </c>
      <c r="AT1673" s="17">
        <v>-1.000000000000002</v>
      </c>
      <c r="AU1673" s="17">
        <v>-1.000000000000002</v>
      </c>
      <c r="AV1673" s="17">
        <v>3.1201603704276093</v>
      </c>
      <c r="AW1673" s="17">
        <v>123.09952100025889</v>
      </c>
      <c r="AX1673" s="17">
        <v>183.57129258971256</v>
      </c>
      <c r="AY1673" s="17">
        <v>0.22075116763032945</v>
      </c>
      <c r="AZ1673" s="17">
        <v>-6.555299805103119</v>
      </c>
      <c r="BA1673" s="22">
        <v>1581.8794355259029</v>
      </c>
      <c r="CU1673" t="e">
        <v>#N/A</v>
      </c>
      <c r="CV1673" t="e">
        <v>#N/A</v>
      </c>
    </row>
    <row r="1674" spans="1:100" x14ac:dyDescent="0.25">
      <c r="A1674">
        <v>4207</v>
      </c>
      <c r="B1674" t="s">
        <v>2034</v>
      </c>
      <c r="C1674" s="22">
        <v>3</v>
      </c>
      <c r="D1674" s="17">
        <v>5.6124651958548375</v>
      </c>
      <c r="E1674" s="17">
        <v>2.2473970531537127E-4</v>
      </c>
      <c r="F1674" s="17">
        <v>6.0282402464678787E-2</v>
      </c>
      <c r="G1674" s="17">
        <v>6.0282402464678787E-2</v>
      </c>
      <c r="H1674" s="17">
        <v>0.46362619828207047</v>
      </c>
      <c r="I1674" s="17">
        <v>0</v>
      </c>
      <c r="J1674" s="17">
        <v>27.817571896924242</v>
      </c>
      <c r="K1674" s="17">
        <v>0.46362619828207047</v>
      </c>
      <c r="L1674" s="17">
        <v>-0.999999999999999</v>
      </c>
      <c r="M1674" s="17">
        <v>-0.999999999999999</v>
      </c>
      <c r="N1674" s="17">
        <v>9.2725239656414082</v>
      </c>
      <c r="O1674" s="17">
        <v>33.490319495243781</v>
      </c>
      <c r="P1674" s="17">
        <v>-1.0753619646864288</v>
      </c>
      <c r="Q1674" s="17">
        <v>0.96263337700055318</v>
      </c>
      <c r="R1674" s="17">
        <v>6.7422314773461264E-2</v>
      </c>
      <c r="S1674" s="17">
        <v>0.33333333333333282</v>
      </c>
      <c r="T1674" s="17">
        <v>0.45703704401554568</v>
      </c>
      <c r="U1674" s="17">
        <v>0.36645267952082689</v>
      </c>
      <c r="V1674" s="17">
        <v>3.7563491710469947E-3</v>
      </c>
      <c r="W1674" s="17">
        <v>27.878128310347257</v>
      </c>
      <c r="X1674" s="17">
        <v>1.9161535563629923</v>
      </c>
      <c r="Y1674" s="17">
        <v>-0.999999999999999</v>
      </c>
      <c r="Z1674" s="17">
        <v>-0.999999999999999</v>
      </c>
      <c r="AA1674" s="17">
        <v>67.869584528594984</v>
      </c>
      <c r="AB1674" s="17">
        <v>0.18957792148166386</v>
      </c>
      <c r="AC1674" s="17">
        <v>0.69053912756356051</v>
      </c>
      <c r="AD1674" s="17">
        <v>-8.1636370975739336E-2</v>
      </c>
      <c r="AE1674" s="17">
        <v>39.92403390347426</v>
      </c>
      <c r="AF1674" s="17">
        <v>0.9375</v>
      </c>
      <c r="AG1674" s="17">
        <v>-0.999999999999999</v>
      </c>
      <c r="AH1674" s="17">
        <v>-0.999999999999999</v>
      </c>
      <c r="AI1674" s="17">
        <v>-9.4851554924355562E-3</v>
      </c>
      <c r="AJ1674" s="17">
        <v>3.7563491710469947E-3</v>
      </c>
      <c r="AK1674" s="17">
        <v>-7.8203952520516706E-2</v>
      </c>
      <c r="AL1674" s="17">
        <v>0.10391271063230637</v>
      </c>
      <c r="AM1674" s="17">
        <v>2.6358774350503784E-2</v>
      </c>
      <c r="AN1674" s="17">
        <v>-8.3544836873787401E-2</v>
      </c>
      <c r="AO1674" s="17">
        <v>0.26794959616001235</v>
      </c>
      <c r="AP1674" s="17">
        <v>-1.5690573686831533</v>
      </c>
      <c r="AQ1674" s="17">
        <v>55.6957002072715</v>
      </c>
      <c r="AR1674" s="17">
        <v>1.1605794060407515</v>
      </c>
      <c r="AS1674" s="17">
        <v>2.379779754645063</v>
      </c>
      <c r="AT1674" s="17">
        <v>-0.999999999999999</v>
      </c>
      <c r="AU1674" s="17">
        <v>-0.999999999999999</v>
      </c>
      <c r="AV1674" s="17">
        <v>0.12770471723813964</v>
      </c>
      <c r="AW1674" s="17">
        <v>99.790846655155605</v>
      </c>
      <c r="AX1674" s="17">
        <v>99.976778462411573</v>
      </c>
      <c r="AY1674" s="17">
        <v>4.0664286980241028E-2</v>
      </c>
      <c r="AZ1674" s="17">
        <v>-5.4269069830564032</v>
      </c>
      <c r="BA1674" s="22">
        <v>1465.3945653363405</v>
      </c>
      <c r="CU1674" t="e">
        <v>#N/A</v>
      </c>
      <c r="CV1674" t="e">
        <v>#N/A</v>
      </c>
    </row>
    <row r="1675" spans="1:100" x14ac:dyDescent="0.25">
      <c r="A1675">
        <v>4209</v>
      </c>
      <c r="B1675" t="s">
        <v>2035</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1407.4984122276951</v>
      </c>
      <c r="CU1675" t="e">
        <v>#N/A</v>
      </c>
      <c r="CV1675" t="e">
        <v>#N/A</v>
      </c>
    </row>
    <row r="1676" spans="1:100" x14ac:dyDescent="0.25">
      <c r="A1676">
        <v>4212</v>
      </c>
      <c r="B1676" t="s">
        <v>2036</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2037</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1517.3317882912079</v>
      </c>
      <c r="CU1677" t="e">
        <v>#N/A</v>
      </c>
      <c r="CV1677" t="e">
        <v>#N/A</v>
      </c>
    </row>
    <row r="1678" spans="1:100" x14ac:dyDescent="0.25">
      <c r="A1678">
        <v>4215</v>
      </c>
      <c r="B1678" t="s">
        <v>2038</v>
      </c>
      <c r="C1678" s="22">
        <v>3</v>
      </c>
      <c r="D1678" s="17">
        <v>5.0534438356079008</v>
      </c>
      <c r="E1678" s="17">
        <v>0</v>
      </c>
      <c r="F1678" s="17">
        <v>-0.39473290268038475</v>
      </c>
      <c r="G1678" s="17">
        <v>-0.39473290268038475</v>
      </c>
      <c r="H1678" s="17">
        <v>0.18065361950917805</v>
      </c>
      <c r="I1678" s="17">
        <v>0</v>
      </c>
      <c r="J1678" s="17">
        <v>10.839217170550686</v>
      </c>
      <c r="K1678" s="17">
        <v>0.18065361950917805</v>
      </c>
      <c r="L1678" s="17">
        <v>-1.0000000000000018</v>
      </c>
      <c r="M1678" s="17">
        <v>-1.0000000000000018</v>
      </c>
      <c r="N1678" s="17">
        <v>3.6130723901835609</v>
      </c>
      <c r="O1678" s="17">
        <v>15.497928103478202</v>
      </c>
      <c r="P1678" s="17">
        <v>2.7480461169200692</v>
      </c>
      <c r="Q1678" s="17">
        <v>-0.92257848899680495</v>
      </c>
      <c r="R1678" s="17">
        <v>-0.11611591905145938</v>
      </c>
      <c r="S1678" s="17">
        <v>0.34352073556364549</v>
      </c>
      <c r="T1678" s="17">
        <v>0.33245267300612946</v>
      </c>
      <c r="U1678" s="17">
        <v>0.21424274503625509</v>
      </c>
      <c r="V1678" s="17">
        <v>1.7018841369450304E-2</v>
      </c>
      <c r="W1678" s="17">
        <v>29.063255018652086</v>
      </c>
      <c r="X1678" s="17">
        <v>1.453523157095115</v>
      </c>
      <c r="Y1678" s="17">
        <v>-1.0000000000000018</v>
      </c>
      <c r="Z1678" s="17">
        <v>-1.0000000000000018</v>
      </c>
      <c r="AA1678" s="17">
        <v>68.415128611100371</v>
      </c>
      <c r="AB1678" s="17">
        <v>0.2102780478871504</v>
      </c>
      <c r="AC1678" s="17">
        <v>0.35900399425447377</v>
      </c>
      <c r="AD1678" s="17">
        <v>0.22007774808837147</v>
      </c>
      <c r="AE1678" s="17">
        <v>39.467989511499759</v>
      </c>
      <c r="AF1678" s="17">
        <v>0.75</v>
      </c>
      <c r="AG1678" s="17">
        <v>-1.0000000000000018</v>
      </c>
      <c r="AH1678" s="17">
        <v>-1.0000000000000018</v>
      </c>
      <c r="AI1678" s="17">
        <v>0</v>
      </c>
      <c r="AJ1678" s="17">
        <v>1.7018841369450304E-2</v>
      </c>
      <c r="AK1678" s="17">
        <v>0.40784909464912794</v>
      </c>
      <c r="AL1678" s="17">
        <v>0.38794589669284163</v>
      </c>
      <c r="AM1678" s="17">
        <v>0.2819548088367369</v>
      </c>
      <c r="AN1678" s="17">
        <v>0.10602866279732454</v>
      </c>
      <c r="AO1678" s="17">
        <v>9.0881156941640668</v>
      </c>
      <c r="AP1678" s="17">
        <v>4.5904460533973168</v>
      </c>
      <c r="AQ1678" s="17">
        <v>39.902472189202776</v>
      </c>
      <c r="AR1678" s="17">
        <v>0.90723499497548021</v>
      </c>
      <c r="AS1678" s="17">
        <v>1.6341767766042923</v>
      </c>
      <c r="AT1678" s="17">
        <v>-1.0000000000000018</v>
      </c>
      <c r="AU1678" s="17">
        <v>-1.0000000000000018</v>
      </c>
      <c r="AV1678" s="17">
        <v>-0.5108488217318442</v>
      </c>
      <c r="AW1678" s="17">
        <v>88.50350276797586</v>
      </c>
      <c r="AX1678" s="17">
        <v>90.205386904920886</v>
      </c>
      <c r="AY1678" s="17">
        <v>0.31148117294329686</v>
      </c>
      <c r="AZ1678" s="17">
        <v>30.029167467510458</v>
      </c>
      <c r="BA1678" s="22">
        <v>1500.7734481844952</v>
      </c>
      <c r="CU1678" t="e">
        <v>#N/A</v>
      </c>
      <c r="CV1678" t="e">
        <v>#N/A</v>
      </c>
    </row>
    <row r="1679" spans="1:100" x14ac:dyDescent="0.25">
      <c r="A1679">
        <v>4216</v>
      </c>
      <c r="B1679" t="s">
        <v>2039</v>
      </c>
      <c r="C1679" s="22">
        <v>3</v>
      </c>
      <c r="D1679" s="17">
        <v>5.0919995991056375</v>
      </c>
      <c r="E1679" s="17">
        <v>-3.5771421154422826E-2</v>
      </c>
      <c r="F1679" s="17">
        <v>-0.26574262542721122</v>
      </c>
      <c r="G1679" s="17">
        <v>-0.27475965604492186</v>
      </c>
      <c r="H1679" s="17">
        <v>0.30819442156656612</v>
      </c>
      <c r="I1679" s="17">
        <v>-1.2913265875849272E-2</v>
      </c>
      <c r="J1679" s="17">
        <v>17.716869341443001</v>
      </c>
      <c r="K1679" s="17">
        <v>0.29528115569071683</v>
      </c>
      <c r="L1679" s="17">
        <v>-0.99999999999999867</v>
      </c>
      <c r="M1679" s="17">
        <v>-0.99999999999999867</v>
      </c>
      <c r="N1679" s="17">
        <v>5.905623113814336</v>
      </c>
      <c r="O1679" s="17">
        <v>22.534109284503732</v>
      </c>
      <c r="P1679" s="17">
        <v>3.2272259494016633</v>
      </c>
      <c r="Q1679" s="17">
        <v>1.1367950598352137</v>
      </c>
      <c r="R1679" s="17">
        <v>0.6997636748300019</v>
      </c>
      <c r="S1679" s="17">
        <v>0.33333333333333304</v>
      </c>
      <c r="T1679" s="17">
        <v>0.33333333333333304</v>
      </c>
      <c r="U1679" s="17">
        <v>0.36879284071915192</v>
      </c>
      <c r="V1679" s="17">
        <v>7.4020926554094575E-3</v>
      </c>
      <c r="W1679" s="17">
        <v>29.903217774020412</v>
      </c>
      <c r="X1679" s="17">
        <v>1.8909694297850141</v>
      </c>
      <c r="Y1679" s="17">
        <v>-0.99999999999999867</v>
      </c>
      <c r="Z1679" s="17">
        <v>-0.99999999999999867</v>
      </c>
      <c r="AA1679" s="17">
        <v>90.4344131523127</v>
      </c>
      <c r="AB1679" s="17">
        <v>0.44944668770561469</v>
      </c>
      <c r="AC1679" s="17">
        <v>0.29042931921879411</v>
      </c>
      <c r="AD1679" s="17">
        <v>0.45675262714483683</v>
      </c>
      <c r="AE1679" s="17">
        <v>59.831431703462265</v>
      </c>
      <c r="AF1679" s="17">
        <v>1</v>
      </c>
      <c r="AG1679" s="17">
        <v>-0.99999999999999867</v>
      </c>
      <c r="AH1679" s="17">
        <v>-0.99999999999999867</v>
      </c>
      <c r="AI1679" s="17">
        <v>1.0041001998648692E-2</v>
      </c>
      <c r="AJ1679" s="17">
        <v>7.4020926554094575E-3</v>
      </c>
      <c r="AK1679" s="17">
        <v>7.7693167742632366E-2</v>
      </c>
      <c r="AL1679" s="17">
        <v>0.10698333294359132</v>
      </c>
      <c r="AM1679" s="17">
        <v>-4.9583622805196167E-2</v>
      </c>
      <c r="AN1679" s="17">
        <v>1.9907409594475126E-2</v>
      </c>
      <c r="AO1679" s="17">
        <v>-0.85112473141674239</v>
      </c>
      <c r="AP1679" s="17">
        <v>1.0326019045798343</v>
      </c>
      <c r="AQ1679" s="17">
        <v>47.620087115463441</v>
      </c>
      <c r="AR1679" s="17">
        <v>1.0428616000412274</v>
      </c>
      <c r="AS1679" s="17">
        <v>2.1862505854757304</v>
      </c>
      <c r="AT1679" s="17">
        <v>-0.99999999999999867</v>
      </c>
      <c r="AU1679" s="17">
        <v>-0.99999999999999867</v>
      </c>
      <c r="AV1679" s="17">
        <v>0.42500401878508004</v>
      </c>
      <c r="AW1679" s="17">
        <v>114.00112434139619</v>
      </c>
      <c r="AX1679" s="17">
        <v>114.94215364691014</v>
      </c>
      <c r="AY1679" s="17">
        <v>0.35474206519088758</v>
      </c>
      <c r="AZ1679" s="17">
        <v>10.301313346921809</v>
      </c>
      <c r="BA1679" s="22">
        <v>1504.5939464456817</v>
      </c>
      <c r="CU1679" t="e">
        <v>#N/A</v>
      </c>
      <c r="CV1679" t="e">
        <v>#N/A</v>
      </c>
    </row>
    <row r="1680" spans="1:100" x14ac:dyDescent="0.25">
      <c r="A1680">
        <v>4217</v>
      </c>
      <c r="B1680" t="s">
        <v>2040</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2041</v>
      </c>
      <c r="C1681" s="22">
        <v>3</v>
      </c>
      <c r="D1681" s="17">
        <v>5.4512511448861636</v>
      </c>
      <c r="E1681" s="17">
        <v>0</v>
      </c>
      <c r="F1681" s="17">
        <v>0.20975710409696946</v>
      </c>
      <c r="G1681" s="17">
        <v>0.20975710409696946</v>
      </c>
      <c r="H1681" s="17">
        <v>0.28682997497914492</v>
      </c>
      <c r="I1681" s="17">
        <v>-2.141936959331946E-2</v>
      </c>
      <c r="J1681" s="17">
        <v>15.924636323149516</v>
      </c>
      <c r="K1681" s="17">
        <v>0.26541060538582545</v>
      </c>
      <c r="L1681" s="17">
        <v>-1</v>
      </c>
      <c r="M1681" s="17">
        <v>-1</v>
      </c>
      <c r="N1681" s="17">
        <v>5.3082121077165114</v>
      </c>
      <c r="O1681" s="17">
        <v>21.585644572132662</v>
      </c>
      <c r="P1681" s="17">
        <v>0.17205632025473597</v>
      </c>
      <c r="Q1681" s="17">
        <v>0.66476826257759214</v>
      </c>
      <c r="R1681" s="17">
        <v>0.23753303023902073</v>
      </c>
      <c r="S1681" s="17">
        <v>0.33333333333333331</v>
      </c>
      <c r="T1681" s="17">
        <v>0.33333333333333331</v>
      </c>
      <c r="U1681" s="17">
        <v>9.9572631576139284E-2</v>
      </c>
      <c r="V1681" s="17">
        <v>-2.5709911015909016E-2</v>
      </c>
      <c r="W1681" s="17">
        <v>19.004751273642864</v>
      </c>
      <c r="X1681" s="17">
        <v>0.64528712148994405</v>
      </c>
      <c r="Y1681" s="17">
        <v>-1</v>
      </c>
      <c r="Z1681" s="17">
        <v>-1</v>
      </c>
      <c r="AA1681" s="17">
        <v>76.007814449912729</v>
      </c>
      <c r="AB1681" s="17">
        <v>0.23355177913411948</v>
      </c>
      <c r="AC1681" s="17">
        <v>0.43459353678405993</v>
      </c>
      <c r="AD1681" s="17">
        <v>0.46716528700243803</v>
      </c>
      <c r="AE1681" s="17">
        <v>56.765530146030862</v>
      </c>
      <c r="AF1681" s="17">
        <v>0.8</v>
      </c>
      <c r="AG1681" s="17">
        <v>-1</v>
      </c>
      <c r="AH1681" s="17">
        <v>-1</v>
      </c>
      <c r="AI1681" s="17">
        <v>2.5258143483291307E-3</v>
      </c>
      <c r="AJ1681" s="17">
        <v>-2.5709911015909016E-2</v>
      </c>
      <c r="AK1681" s="17">
        <v>-8.7556396190126978E-3</v>
      </c>
      <c r="AL1681" s="17">
        <v>0.29687100252695875</v>
      </c>
      <c r="AM1681" s="17">
        <v>-0.13687970086979628</v>
      </c>
      <c r="AN1681" s="17">
        <v>-0.37815351278438952</v>
      </c>
      <c r="AO1681" s="17">
        <v>-3.4657707198399708</v>
      </c>
      <c r="AP1681" s="17">
        <v>-7.9694828069749413</v>
      </c>
      <c r="AQ1681" s="17">
        <v>34.929387596792395</v>
      </c>
      <c r="AR1681" s="17">
        <v>0.74052938722689632</v>
      </c>
      <c r="AS1681" s="17">
        <v>0.91069772687576878</v>
      </c>
      <c r="AT1681" s="17">
        <v>-1</v>
      </c>
      <c r="AU1681" s="17">
        <v>-1</v>
      </c>
      <c r="AV1681" s="17">
        <v>0.44729013433598908</v>
      </c>
      <c r="AW1681" s="17">
        <v>89.623976215070471</v>
      </c>
      <c r="AX1681" s="17">
        <v>87.103501400446177</v>
      </c>
      <c r="AY1681" s="17">
        <v>0.32018943614164758</v>
      </c>
      <c r="AZ1681" s="17">
        <v>-4.5873199764236974</v>
      </c>
      <c r="BA1681" s="22">
        <v>1403.0682677058994</v>
      </c>
      <c r="CU1681" t="e">
        <v>#N/A</v>
      </c>
      <c r="CV1681" t="e">
        <v>#N/A</v>
      </c>
    </row>
    <row r="1682" spans="1:100" x14ac:dyDescent="0.25">
      <c r="A1682">
        <v>4225</v>
      </c>
      <c r="B1682" t="s">
        <v>618</v>
      </c>
      <c r="C1682" s="22">
        <v>3</v>
      </c>
      <c r="D1682" s="17">
        <v>3.4704664816367066</v>
      </c>
      <c r="E1682" s="17">
        <v>0</v>
      </c>
      <c r="F1682" s="17">
        <v>9.6647364003626057E-2</v>
      </c>
      <c r="G1682" s="17">
        <v>9.6647364003626057E-2</v>
      </c>
      <c r="H1682" s="17">
        <v>-6.0785554620840399E-2</v>
      </c>
      <c r="I1682" s="17">
        <v>0</v>
      </c>
      <c r="J1682" s="17">
        <v>-3.6471332772504264</v>
      </c>
      <c r="K1682" s="17">
        <v>-6.0785554620840399E-2</v>
      </c>
      <c r="L1682" s="17">
        <v>-0.99999999999999811</v>
      </c>
      <c r="M1682" s="17">
        <v>-0.99999999999999811</v>
      </c>
      <c r="N1682" s="17">
        <v>-1.2157110924168077</v>
      </c>
      <c r="O1682" s="17">
        <v>-8.0019431610090397E-2</v>
      </c>
      <c r="P1682" s="17">
        <v>2.3283710651627176</v>
      </c>
      <c r="Q1682" s="17">
        <v>-0.47031946658743468</v>
      </c>
      <c r="R1682" s="17">
        <v>-3.6135530285433905E-2</v>
      </c>
      <c r="S1682" s="17">
        <v>0.21141076108296095</v>
      </c>
      <c r="T1682" s="17">
        <v>9.3124131953163838E-2</v>
      </c>
      <c r="U1682" s="17">
        <v>-0.26180686474180126</v>
      </c>
      <c r="V1682" s="17">
        <v>-4.5783465427324282E-2</v>
      </c>
      <c r="W1682" s="17">
        <v>2.3092046995135935</v>
      </c>
      <c r="X1682" s="17">
        <v>-1.1968170052543539</v>
      </c>
      <c r="Y1682" s="17">
        <v>-0.99999999999999811</v>
      </c>
      <c r="Z1682" s="17">
        <v>-0.99999999999999811</v>
      </c>
      <c r="AA1682" s="17">
        <v>-39.389309252976247</v>
      </c>
      <c r="AB1682" s="17">
        <v>-0.31018887257652183</v>
      </c>
      <c r="AC1682" s="17">
        <v>-0.25274131960773322</v>
      </c>
      <c r="AD1682" s="17">
        <v>-0.27031737625983243</v>
      </c>
      <c r="AE1682" s="17">
        <v>-41.66237842220437</v>
      </c>
      <c r="AF1682" s="17">
        <v>0.125</v>
      </c>
      <c r="AG1682" s="17">
        <v>-0.99999999999999811</v>
      </c>
      <c r="AH1682" s="17">
        <v>-0.99999999999999811</v>
      </c>
      <c r="AI1682" s="17">
        <v>0</v>
      </c>
      <c r="AJ1682" s="17">
        <v>-4.5783465427324282E-2</v>
      </c>
      <c r="AK1682" s="17">
        <v>0.35129854232280749</v>
      </c>
      <c r="AL1682" s="17">
        <v>0.18468984158298107</v>
      </c>
      <c r="AM1682" s="17">
        <v>4.6563445391458111E-2</v>
      </c>
      <c r="AN1682" s="17">
        <v>0.43813838070324201</v>
      </c>
      <c r="AO1682" s="17">
        <v>2.92057884640049</v>
      </c>
      <c r="AP1682" s="17">
        <v>11.876908725495959</v>
      </c>
      <c r="AQ1682" s="17">
        <v>-1.3379285777368302</v>
      </c>
      <c r="AR1682" s="17">
        <v>-3.0554371330006463E-3</v>
      </c>
      <c r="AS1682" s="17">
        <v>-1.2576025598751936</v>
      </c>
      <c r="AT1682" s="17">
        <v>-0.99999999999999811</v>
      </c>
      <c r="AU1682" s="17">
        <v>-0.99999999999999811</v>
      </c>
      <c r="AV1682" s="17">
        <v>6.0511833718192361E-2</v>
      </c>
      <c r="AW1682" s="17">
        <v>-27.592419959090414</v>
      </c>
      <c r="AX1682" s="17">
        <v>-32.170766501822847</v>
      </c>
      <c r="AY1682" s="17">
        <v>-0.41933688840623062</v>
      </c>
      <c r="AZ1682" s="17">
        <v>-142.17981812012928</v>
      </c>
      <c r="BA1682" s="22">
        <v>1267.8393062931834</v>
      </c>
      <c r="CU1682" t="e">
        <v>#N/A</v>
      </c>
      <c r="CV1682" t="e">
        <v>#N/A</v>
      </c>
    </row>
    <row r="1683" spans="1:100" x14ac:dyDescent="0.25">
      <c r="A1683">
        <v>4226</v>
      </c>
      <c r="B1683" t="s">
        <v>2042</v>
      </c>
      <c r="C1683" s="22">
        <v>3</v>
      </c>
      <c r="D1683" s="17">
        <v>5.198760134926264</v>
      </c>
      <c r="E1683" s="17">
        <v>0</v>
      </c>
      <c r="F1683" s="17">
        <v>0.40435683010209789</v>
      </c>
      <c r="G1683" s="17">
        <v>0.40435683010209789</v>
      </c>
      <c r="H1683" s="17">
        <v>0.24975940622627069</v>
      </c>
      <c r="I1683" s="17">
        <v>0</v>
      </c>
      <c r="J1683" s="17">
        <v>14.985564373576235</v>
      </c>
      <c r="K1683" s="17">
        <v>0.24975940622627069</v>
      </c>
      <c r="L1683" s="17">
        <v>-0.99999999999999833</v>
      </c>
      <c r="M1683" s="17">
        <v>-0.99999999999999833</v>
      </c>
      <c r="N1683" s="17">
        <v>4.9951881245254111</v>
      </c>
      <c r="O1683" s="17">
        <v>20.588681338604605</v>
      </c>
      <c r="P1683" s="17">
        <v>-1.1895233869237829</v>
      </c>
      <c r="Q1683" s="17">
        <v>-1.0143195650908725</v>
      </c>
      <c r="R1683" s="17">
        <v>-0.38251104952315684</v>
      </c>
      <c r="S1683" s="17">
        <v>0.33333333333333287</v>
      </c>
      <c r="T1683" s="17">
        <v>0.27240672168285812</v>
      </c>
      <c r="U1683" s="17">
        <v>-0.19636913695005587</v>
      </c>
      <c r="V1683" s="17">
        <v>-3.8792071305709462E-2</v>
      </c>
      <c r="W1683" s="17">
        <v>4.8327776213662004</v>
      </c>
      <c r="X1683" s="17">
        <v>-0.68404482677342571</v>
      </c>
      <c r="Y1683" s="17">
        <v>-0.99999999999999833</v>
      </c>
      <c r="Z1683" s="17">
        <v>-0.99999999999999833</v>
      </c>
      <c r="AA1683" s="17">
        <v>46.920141903150039</v>
      </c>
      <c r="AB1683" s="17">
        <v>0.34813132483035208</v>
      </c>
      <c r="AC1683" s="17">
        <v>0.41476309345164358</v>
      </c>
      <c r="AD1683" s="17">
        <v>8.6503088344144746E-2</v>
      </c>
      <c r="AE1683" s="17">
        <v>42.469875331307009</v>
      </c>
      <c r="AF1683" s="17">
        <v>0.8</v>
      </c>
      <c r="AG1683" s="17">
        <v>-0.99999999999999833</v>
      </c>
      <c r="AH1683" s="17">
        <v>-0.99999999999999833</v>
      </c>
      <c r="AI1683" s="17">
        <v>0</v>
      </c>
      <c r="AJ1683" s="17">
        <v>-3.8792071305709462E-2</v>
      </c>
      <c r="AK1683" s="17">
        <v>0.19158429680697503</v>
      </c>
      <c r="AL1683" s="17">
        <v>8.9505570360535636E-2</v>
      </c>
      <c r="AM1683" s="17">
        <v>0.788325299483561</v>
      </c>
      <c r="AN1683" s="17">
        <v>0.23229103071644269</v>
      </c>
      <c r="AO1683" s="17">
        <v>20.666053971123894</v>
      </c>
      <c r="AP1683" s="17">
        <v>6.2548036197137451</v>
      </c>
      <c r="AQ1683" s="17">
        <v>19.818341994942436</v>
      </c>
      <c r="AR1683" s="17">
        <v>0.37057884676042563</v>
      </c>
      <c r="AS1683" s="17">
        <v>-0.43428542054715519</v>
      </c>
      <c r="AT1683" s="17">
        <v>-0.99999999999999833</v>
      </c>
      <c r="AU1683" s="17">
        <v>-0.99999999999999833</v>
      </c>
      <c r="AV1683" s="17">
        <v>2.1845780578940842E-2</v>
      </c>
      <c r="AW1683" s="17">
        <v>73.763626861468381</v>
      </c>
      <c r="AX1683" s="17">
        <v>69.884419730897434</v>
      </c>
      <c r="AY1683" s="17">
        <v>0.17598033169222893</v>
      </c>
      <c r="AZ1683" s="17">
        <v>-7.7529828017915499</v>
      </c>
      <c r="BA1683" s="22">
        <v>1423.8685050653835</v>
      </c>
      <c r="CU1683" t="e">
        <v>#N/A</v>
      </c>
      <c r="CV1683" t="e">
        <v>#N/A</v>
      </c>
    </row>
    <row r="1684" spans="1:100" x14ac:dyDescent="0.25">
      <c r="A1684">
        <v>4229</v>
      </c>
      <c r="B1684" t="s">
        <v>2043</v>
      </c>
      <c r="C1684" s="22">
        <v>3</v>
      </c>
      <c r="D1684" s="17">
        <v>3.8103065460963279</v>
      </c>
      <c r="E1684" s="17">
        <v>3.6470825599476276E-3</v>
      </c>
      <c r="F1684" s="17">
        <v>3.8480711677597854E-2</v>
      </c>
      <c r="G1684" s="17">
        <v>3.8480711677597854E-2</v>
      </c>
      <c r="H1684" s="17">
        <v>0.23118538440341307</v>
      </c>
      <c r="I1684" s="17">
        <v>0</v>
      </c>
      <c r="J1684" s="17">
        <v>13.871123064204781</v>
      </c>
      <c r="K1684" s="17">
        <v>0.23118538440341307</v>
      </c>
      <c r="L1684" s="17">
        <v>-1.0000000000000002</v>
      </c>
      <c r="M1684" s="17">
        <v>-1.0000000000000002</v>
      </c>
      <c r="N1684" s="17">
        <v>4.6237076880682624</v>
      </c>
      <c r="O1684" s="17">
        <v>17.719910321978702</v>
      </c>
      <c r="P1684" s="17">
        <v>0.96902837595629265</v>
      </c>
      <c r="Q1684" s="17">
        <v>0.33287940015037898</v>
      </c>
      <c r="R1684" s="17">
        <v>8.7504412025083939E-2</v>
      </c>
      <c r="S1684" s="17">
        <v>0.33333333333333337</v>
      </c>
      <c r="T1684" s="17">
        <v>0.26765642234543391</v>
      </c>
      <c r="U1684" s="17">
        <v>0.18548588395131013</v>
      </c>
      <c r="V1684" s="17">
        <v>2.7786817296641092E-2</v>
      </c>
      <c r="W1684" s="17">
        <v>23.323082900932217</v>
      </c>
      <c r="X1684" s="17">
        <v>1.1911891226901872</v>
      </c>
      <c r="Y1684" s="17">
        <v>-1.0000000000000002</v>
      </c>
      <c r="Z1684" s="17">
        <v>-1.0000000000000002</v>
      </c>
      <c r="AA1684" s="17">
        <v>15.829898604512277</v>
      </c>
      <c r="AB1684" s="17">
        <v>-0.13455497973012984</v>
      </c>
      <c r="AC1684" s="17">
        <v>-8.7627787902840051E-2</v>
      </c>
      <c r="AD1684" s="17">
        <v>7.0568993464069377E-2</v>
      </c>
      <c r="AE1684" s="17">
        <v>-7.5806887084450185</v>
      </c>
      <c r="AF1684" s="17">
        <v>0</v>
      </c>
      <c r="AG1684" s="17">
        <v>-1.0000000000000002</v>
      </c>
      <c r="AH1684" s="17">
        <v>-1.0000000000000002</v>
      </c>
      <c r="AI1684" s="17">
        <v>1.2169431727946467E-3</v>
      </c>
      <c r="AJ1684" s="17">
        <v>2.7786817296641092E-2</v>
      </c>
      <c r="AK1684" s="17">
        <v>0.12999629969673809</v>
      </c>
      <c r="AL1684" s="17">
        <v>-9.2441317365967307E-2</v>
      </c>
      <c r="AM1684" s="17">
        <v>0.20117321845871491</v>
      </c>
      <c r="AN1684" s="17">
        <v>7.8193392670873108E-2</v>
      </c>
      <c r="AO1684" s="17">
        <v>5.6793119599515647</v>
      </c>
      <c r="AP1684" s="17">
        <v>1.4926282299419915</v>
      </c>
      <c r="AQ1684" s="17">
        <v>37.194205965137016</v>
      </c>
      <c r="AR1684" s="17">
        <v>0.8142624569267185</v>
      </c>
      <c r="AS1684" s="17">
        <v>1.4223745070935994</v>
      </c>
      <c r="AT1684" s="17">
        <v>-1.0000000000000002</v>
      </c>
      <c r="AU1684" s="17">
        <v>-1.0000000000000002</v>
      </c>
      <c r="AV1684" s="17">
        <v>0.1259851237026817</v>
      </c>
      <c r="AW1684" s="17">
        <v>35.042437156432975</v>
      </c>
      <c r="AX1684" s="17">
        <v>37.845457749552978</v>
      </c>
      <c r="AY1684" s="17">
        <v>-9.7624527600230271E-2</v>
      </c>
      <c r="AZ1684" s="17">
        <v>-48.585834207858625</v>
      </c>
      <c r="BA1684" s="22">
        <v>1349.8867536157809</v>
      </c>
      <c r="CU1684" t="e">
        <v>#N/A</v>
      </c>
      <c r="CV1684" t="e">
        <v>#N/A</v>
      </c>
    </row>
    <row r="1685" spans="1:100" x14ac:dyDescent="0.25">
      <c r="A1685">
        <v>4230</v>
      </c>
      <c r="B1685" t="s">
        <v>2044</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2045</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470</v>
      </c>
      <c r="C1687" s="22">
        <v>3</v>
      </c>
      <c r="D1687" s="17">
        <v>3.4428173904996195</v>
      </c>
      <c r="E1687" s="17">
        <v>-0.13421359305503855</v>
      </c>
      <c r="F1687" s="17">
        <v>-0.22761904924433021</v>
      </c>
      <c r="G1687" s="17">
        <v>-0.22024092373069812</v>
      </c>
      <c r="H1687" s="17">
        <v>0.10724979159532771</v>
      </c>
      <c r="I1687" s="17">
        <v>0</v>
      </c>
      <c r="J1687" s="17">
        <v>6.4349874957196622</v>
      </c>
      <c r="K1687" s="17">
        <v>0.10724979159532771</v>
      </c>
      <c r="L1687" s="17">
        <v>-1.0000000000000018</v>
      </c>
      <c r="M1687" s="17">
        <v>-1.0000000000000018</v>
      </c>
      <c r="N1687" s="17">
        <v>2.1449958319065541</v>
      </c>
      <c r="O1687" s="17">
        <v>9.6575639624885881</v>
      </c>
      <c r="P1687" s="17">
        <v>0.39326326081993507</v>
      </c>
      <c r="Q1687" s="17">
        <v>-0.26655946475796916</v>
      </c>
      <c r="R1687" s="17">
        <v>-8.8188924412236705E-2</v>
      </c>
      <c r="S1687" s="17">
        <v>0.33333333333333387</v>
      </c>
      <c r="T1687" s="17">
        <v>0.34634648958955577</v>
      </c>
      <c r="U1687" s="17">
        <v>0.26760231658928413</v>
      </c>
      <c r="V1687" s="17">
        <v>-4.8651890555957478E-2</v>
      </c>
      <c r="W1687" s="17">
        <v>31.655218294435553</v>
      </c>
      <c r="X1687" s="17">
        <v>1.3639411106051755</v>
      </c>
      <c r="Y1687" s="17">
        <v>-1.0000000000000018</v>
      </c>
      <c r="Z1687" s="17">
        <v>-1.0000000000000018</v>
      </c>
      <c r="AA1687" s="17">
        <v>26.046441834429046</v>
      </c>
      <c r="AB1687" s="17">
        <v>-8.110169285945705E-2</v>
      </c>
      <c r="AC1687" s="17">
        <v>0.16775022186755026</v>
      </c>
      <c r="AD1687" s="17">
        <v>-0.19706027971997797</v>
      </c>
      <c r="AE1687" s="17">
        <v>-5.5205875355942347</v>
      </c>
      <c r="AF1687" s="17">
        <v>8.3333333333333329E-2</v>
      </c>
      <c r="AG1687" s="17">
        <v>-1.0000000000000018</v>
      </c>
      <c r="AH1687" s="17">
        <v>-1.0000000000000018</v>
      </c>
      <c r="AI1687" s="17">
        <v>0</v>
      </c>
      <c r="AJ1687" s="17">
        <v>-4.8651890555957478E-2</v>
      </c>
      <c r="AK1687" s="17">
        <v>-5.7956416483890674E-2</v>
      </c>
      <c r="AL1687" s="17">
        <v>0.27512336099176499</v>
      </c>
      <c r="AM1687" s="17">
        <v>0.1834545720949444</v>
      </c>
      <c r="AN1687" s="17">
        <v>-0.1177375986348268</v>
      </c>
      <c r="AO1687" s="17">
        <v>4.296582219954157</v>
      </c>
      <c r="AP1687" s="17">
        <v>-1.5678231609118451</v>
      </c>
      <c r="AQ1687" s="17">
        <v>38.090205790155224</v>
      </c>
      <c r="AR1687" s="17">
        <v>0.89863024895621624</v>
      </c>
      <c r="AS1687" s="17">
        <v>1.471190902200503</v>
      </c>
      <c r="AT1687" s="17">
        <v>-1.0000000000000018</v>
      </c>
      <c r="AU1687" s="17">
        <v>-1.0000000000000018</v>
      </c>
      <c r="AV1687" s="17">
        <v>-0.30842984814293478</v>
      </c>
      <c r="AW1687" s="17">
        <v>34.13618263600582</v>
      </c>
      <c r="AX1687" s="17">
        <v>29.270993580410071</v>
      </c>
      <c r="AY1687" s="17">
        <v>-0.20686141372265823</v>
      </c>
      <c r="AZ1687" s="17">
        <v>-60.054088806835281</v>
      </c>
      <c r="BA1687" s="22">
        <v>1385.2026202690083</v>
      </c>
      <c r="CU1687" t="e">
        <v>#N/A</v>
      </c>
      <c r="CV1687" t="e">
        <v>#N/A</v>
      </c>
    </row>
    <row r="1688" spans="1:100" x14ac:dyDescent="0.25">
      <c r="A1688">
        <v>4237</v>
      </c>
      <c r="B1688" t="s">
        <v>2046</v>
      </c>
      <c r="C1688" s="22">
        <v>3</v>
      </c>
      <c r="D1688" s="17">
        <v>4.9827993766833716</v>
      </c>
      <c r="E1688" s="17">
        <v>-4.5950070806596841E-2</v>
      </c>
      <c r="F1688" s="17">
        <v>0.69445598373034489</v>
      </c>
      <c r="G1688" s="17">
        <v>0.68573385969723333</v>
      </c>
      <c r="H1688" s="17">
        <v>0.13003499534053564</v>
      </c>
      <c r="I1688" s="17">
        <v>5.5945597981211376E-3</v>
      </c>
      <c r="J1688" s="17">
        <v>8.1377733083194101</v>
      </c>
      <c r="K1688" s="17">
        <v>0.13562955513865682</v>
      </c>
      <c r="L1688" s="17">
        <v>-0.99999999999999845</v>
      </c>
      <c r="M1688" s="17">
        <v>-0.99999999999999845</v>
      </c>
      <c r="N1688" s="17">
        <v>2.7125911027731355</v>
      </c>
      <c r="O1688" s="17">
        <v>13.806306544700014</v>
      </c>
      <c r="P1688" s="17">
        <v>-0.45961616131511113</v>
      </c>
      <c r="Q1688" s="17">
        <v>-2.5148131241058382</v>
      </c>
      <c r="R1688" s="17">
        <v>-0.94015634888946453</v>
      </c>
      <c r="S1688" s="17">
        <v>0.33333333333333326</v>
      </c>
      <c r="T1688" s="17">
        <v>0.33333333333333326</v>
      </c>
      <c r="U1688" s="17">
        <v>0.25982318404052418</v>
      </c>
      <c r="V1688" s="17">
        <v>1.4318017330047724E-2</v>
      </c>
      <c r="W1688" s="17">
        <v>32.207132515943272</v>
      </c>
      <c r="X1688" s="17">
        <v>1.6562379516703918</v>
      </c>
      <c r="Y1688" s="17">
        <v>-0.99999999999999845</v>
      </c>
      <c r="Z1688" s="17">
        <v>-0.99999999999999845</v>
      </c>
      <c r="AA1688" s="17">
        <v>73.910397749797454</v>
      </c>
      <c r="AB1688" s="17">
        <v>0.50226902336177037</v>
      </c>
      <c r="AC1688" s="17">
        <v>0.11070026179579753</v>
      </c>
      <c r="AD1688" s="17">
        <v>0.23989914649730509</v>
      </c>
      <c r="AE1688" s="17">
        <v>42.643421582743642</v>
      </c>
      <c r="AF1688" s="17">
        <v>1</v>
      </c>
      <c r="AG1688" s="17">
        <v>-0.99999999999999845</v>
      </c>
      <c r="AH1688" s="17">
        <v>-0.99999999999999845</v>
      </c>
      <c r="AI1688" s="17">
        <v>4.60678843145855E-3</v>
      </c>
      <c r="AJ1688" s="17">
        <v>1.4318017330047724E-2</v>
      </c>
      <c r="AK1688" s="17">
        <v>4.5322755806833065E-2</v>
      </c>
      <c r="AL1688" s="17">
        <v>7.1376485172162829E-2</v>
      </c>
      <c r="AM1688" s="17">
        <v>0.46074507124438907</v>
      </c>
      <c r="AN1688" s="17">
        <v>0.33004651407601571</v>
      </c>
      <c r="AO1688" s="17">
        <v>11.745240560143891</v>
      </c>
      <c r="AP1688" s="17">
        <v>8.6080452777612066</v>
      </c>
      <c r="AQ1688" s="17">
        <v>40.344905824262668</v>
      </c>
      <c r="AR1688" s="17">
        <v>0.9408078680372377</v>
      </c>
      <c r="AS1688" s="17">
        <v>1.7918675068090493</v>
      </c>
      <c r="AT1688" s="17">
        <v>-0.99999999999999845</v>
      </c>
      <c r="AU1688" s="17">
        <v>-0.99999999999999845</v>
      </c>
      <c r="AV1688" s="17">
        <v>-0.25442248919223143</v>
      </c>
      <c r="AW1688" s="17">
        <v>96.324749572258597</v>
      </c>
      <c r="AX1688" s="17">
        <v>97.848687073892549</v>
      </c>
      <c r="AY1688" s="17">
        <v>0.22572652786967981</v>
      </c>
      <c r="AZ1688" s="17">
        <v>4.3617602970325411</v>
      </c>
      <c r="BA1688" s="22">
        <v>1544.8045497738403</v>
      </c>
      <c r="CU1688" t="e">
        <v>#N/A</v>
      </c>
      <c r="CV1688" t="e">
        <v>#N/A</v>
      </c>
    </row>
    <row r="1689" spans="1:100" x14ac:dyDescent="0.25">
      <c r="A1689">
        <v>4238</v>
      </c>
      <c r="B1689" t="s">
        <v>2047</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2048</v>
      </c>
      <c r="C1690" s="22">
        <v>3</v>
      </c>
      <c r="D1690" s="17">
        <v>6.199147451675965</v>
      </c>
      <c r="E1690" s="17">
        <v>0</v>
      </c>
      <c r="F1690" s="17">
        <v>0.17608275416435612</v>
      </c>
      <c r="G1690" s="17">
        <v>0.17608275416435612</v>
      </c>
      <c r="H1690" s="17">
        <v>0.1851434140742752</v>
      </c>
      <c r="I1690" s="17">
        <v>0</v>
      </c>
      <c r="J1690" s="17">
        <v>11.108604844456513</v>
      </c>
      <c r="K1690" s="17">
        <v>0.1851434140742752</v>
      </c>
      <c r="L1690" s="17">
        <v>-0.99999999999999889</v>
      </c>
      <c r="M1690" s="17">
        <v>-0.99999999999999889</v>
      </c>
      <c r="N1690" s="17">
        <v>3.7028682814855065</v>
      </c>
      <c r="O1690" s="17">
        <v>17.483835050296843</v>
      </c>
      <c r="P1690" s="17">
        <v>0.97254184649656639</v>
      </c>
      <c r="Q1690" s="17">
        <v>1.2221619282838778</v>
      </c>
      <c r="R1690" s="17">
        <v>0.39769165014697216</v>
      </c>
      <c r="S1690" s="17">
        <v>0.20473591715525552</v>
      </c>
      <c r="T1690" s="17">
        <v>0.19312622010294683</v>
      </c>
      <c r="U1690" s="17">
        <v>0.14026650979769975</v>
      </c>
      <c r="V1690" s="17">
        <v>-3.993773000323194E-2</v>
      </c>
      <c r="W1690" s="17">
        <v>12.521900119135804</v>
      </c>
      <c r="X1690" s="17">
        <v>0.39395126912494866</v>
      </c>
      <c r="Y1690" s="17">
        <v>-0.99999999999999889</v>
      </c>
      <c r="Z1690" s="17">
        <v>-0.99999999999999889</v>
      </c>
      <c r="AA1690" s="17">
        <v>30.111925485769888</v>
      </c>
      <c r="AB1690" s="17">
        <v>0.24023899424317668</v>
      </c>
      <c r="AC1690" s="17">
        <v>0.26343862519979677</v>
      </c>
      <c r="AD1690" s="17">
        <v>-0.15983094511323076</v>
      </c>
      <c r="AE1690" s="17">
        <v>17.192333716487127</v>
      </c>
      <c r="AF1690" s="17">
        <v>0.75</v>
      </c>
      <c r="AG1690" s="17">
        <v>-0.99999999999999889</v>
      </c>
      <c r="AH1690" s="17">
        <v>-0.99999999999999889</v>
      </c>
      <c r="AI1690" s="17">
        <v>0</v>
      </c>
      <c r="AJ1690" s="17">
        <v>-3.993773000323194E-2</v>
      </c>
      <c r="AK1690" s="17">
        <v>0.35935860164524958</v>
      </c>
      <c r="AL1690" s="17">
        <v>0.23524704805357732</v>
      </c>
      <c r="AM1690" s="17">
        <v>0.42769763058399535</v>
      </c>
      <c r="AN1690" s="17">
        <v>-5.3736143328821234E-2</v>
      </c>
      <c r="AO1690" s="17">
        <v>12.489233772826131</v>
      </c>
      <c r="AP1690" s="17">
        <v>-0.16716834295264485</v>
      </c>
      <c r="AQ1690" s="17">
        <v>23.630504963592301</v>
      </c>
      <c r="AR1690" s="17">
        <v>0.49819091705266999</v>
      </c>
      <c r="AS1690" s="17">
        <v>0.57909468319922375</v>
      </c>
      <c r="AT1690" s="17">
        <v>-0.99999999999999889</v>
      </c>
      <c r="AU1690" s="17">
        <v>-0.99999999999999889</v>
      </c>
      <c r="AV1690" s="17">
        <v>0.5737744043113282</v>
      </c>
      <c r="AW1690" s="17">
        <v>47.428592193114042</v>
      </c>
      <c r="AX1690" s="17">
        <v>43.43481919279089</v>
      </c>
      <c r="AY1690" s="17">
        <v>-3.4980126483203651E-2</v>
      </c>
      <c r="AZ1690" s="17">
        <v>-57.068081932125388</v>
      </c>
      <c r="BA1690" s="22">
        <v>1378.6954056134416</v>
      </c>
      <c r="CU1690" t="e">
        <v>#N/A</v>
      </c>
      <c r="CV1690" t="e">
        <v>#N/A</v>
      </c>
    </row>
    <row r="1691" spans="1:100" x14ac:dyDescent="0.25">
      <c r="A1691">
        <v>4240</v>
      </c>
      <c r="B1691" t="s">
        <v>2049</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1269.6664883765291</v>
      </c>
      <c r="CU1691" t="e">
        <v>#N/A</v>
      </c>
      <c r="CV1691" t="e">
        <v>#N/A</v>
      </c>
    </row>
    <row r="1692" spans="1:100" x14ac:dyDescent="0.25">
      <c r="A1692">
        <v>4241</v>
      </c>
      <c r="B1692" t="s">
        <v>2050</v>
      </c>
      <c r="C1692" s="22">
        <v>3</v>
      </c>
      <c r="D1692" s="17">
        <v>5.0201572827147647</v>
      </c>
      <c r="E1692" s="17">
        <v>7.7212745430596239E-2</v>
      </c>
      <c r="F1692" s="17">
        <v>-0.81257421709245803</v>
      </c>
      <c r="G1692" s="17">
        <v>-0.77518877100603356</v>
      </c>
      <c r="H1692" s="17">
        <v>-0.13536860026293424</v>
      </c>
      <c r="I1692" s="17">
        <v>0</v>
      </c>
      <c r="J1692" s="17">
        <v>-8.1221160157760455</v>
      </c>
      <c r="K1692" s="17">
        <v>-0.13536860026293424</v>
      </c>
      <c r="L1692" s="17">
        <v>-1.0000000000000004</v>
      </c>
      <c r="M1692" s="17">
        <v>-1.0000000000000004</v>
      </c>
      <c r="N1692" s="17">
        <v>-2.707372005258684</v>
      </c>
      <c r="O1692" s="17">
        <v>-3.8771475040673198</v>
      </c>
      <c r="P1692" s="17">
        <v>-1.0252338446946447</v>
      </c>
      <c r="Q1692" s="17">
        <v>-1.3092931914758994</v>
      </c>
      <c r="R1692" s="17">
        <v>-0.50238737798271449</v>
      </c>
      <c r="S1692" s="17">
        <v>0.33333333333333348</v>
      </c>
      <c r="T1692" s="17">
        <v>0.33333333333333348</v>
      </c>
      <c r="U1692" s="17">
        <v>-9.6848331665800064E-2</v>
      </c>
      <c r="V1692" s="17">
        <v>7.4890251908471626E-3</v>
      </c>
      <c r="W1692" s="17">
        <v>28.507038418185942</v>
      </c>
      <c r="X1692" s="17">
        <v>0.45957609141148414</v>
      </c>
      <c r="Y1692" s="17">
        <v>-1.0000000000000004</v>
      </c>
      <c r="Z1692" s="17">
        <v>-1.0000000000000004</v>
      </c>
      <c r="AA1692" s="17">
        <v>77.882450453961397</v>
      </c>
      <c r="AB1692" s="17">
        <v>-2.4043599595527342E-3</v>
      </c>
      <c r="AC1692" s="17">
        <v>0.46678192248425299</v>
      </c>
      <c r="AD1692" s="17">
        <v>0.53317842575046437</v>
      </c>
      <c r="AE1692" s="17">
        <v>49.877799413758218</v>
      </c>
      <c r="AF1692" s="17">
        <v>0.77777777777777779</v>
      </c>
      <c r="AG1692" s="17">
        <v>-1.0000000000000004</v>
      </c>
      <c r="AH1692" s="17">
        <v>-1.0000000000000004</v>
      </c>
      <c r="AI1692" s="17">
        <v>-2.7056755314215863E-2</v>
      </c>
      <c r="AJ1692" s="17">
        <v>7.4890251908471626E-3</v>
      </c>
      <c r="AK1692" s="17">
        <v>0.11784511885611366</v>
      </c>
      <c r="AL1692" s="17">
        <v>0.16621660525781157</v>
      </c>
      <c r="AM1692" s="17">
        <v>0.12159140609933214</v>
      </c>
      <c r="AN1692" s="17">
        <v>0.34220536511655381</v>
      </c>
      <c r="AO1692" s="17">
        <v>3.6290107467638721</v>
      </c>
      <c r="AP1692" s="17">
        <v>9.3862171542029085</v>
      </c>
      <c r="AQ1692" s="17">
        <v>20.384922402409885</v>
      </c>
      <c r="AR1692" s="17">
        <v>0.57730736019171436</v>
      </c>
      <c r="AS1692" s="17">
        <v>0.32420749114855002</v>
      </c>
      <c r="AT1692" s="17">
        <v>-1.0000000000000004</v>
      </c>
      <c r="AU1692" s="17">
        <v>-1.0000000000000004</v>
      </c>
      <c r="AV1692" s="17">
        <v>-1.2775761489887478</v>
      </c>
      <c r="AW1692" s="17">
        <v>83.391520104097026</v>
      </c>
      <c r="AX1692" s="17">
        <v>83.599287516897434</v>
      </c>
      <c r="AY1692" s="17">
        <v>0.29998077350152669</v>
      </c>
      <c r="AZ1692" s="17">
        <v>-5.1603403359729141</v>
      </c>
      <c r="BA1692" s="22">
        <v>1431.6199538500734</v>
      </c>
      <c r="CU1692" t="e">
        <v>#N/A</v>
      </c>
      <c r="CV1692" t="e">
        <v>#N/A</v>
      </c>
    </row>
    <row r="1693" spans="1:100" x14ac:dyDescent="0.25">
      <c r="A1693">
        <v>4242</v>
      </c>
      <c r="B1693" t="s">
        <v>2051</v>
      </c>
      <c r="C1693" s="22">
        <v>3</v>
      </c>
      <c r="D1693" s="17">
        <v>4.3779332207158195</v>
      </c>
      <c r="E1693" s="17">
        <v>-0.43928148302660025</v>
      </c>
      <c r="F1693" s="17">
        <v>-0.15437917670610607</v>
      </c>
      <c r="G1693" s="17">
        <v>-0.24876595451433176</v>
      </c>
      <c r="H1693" s="17">
        <v>0.16369503558462381</v>
      </c>
      <c r="I1693" s="17">
        <v>5.6463508020658006E-4</v>
      </c>
      <c r="J1693" s="17">
        <v>9.8555802398898162</v>
      </c>
      <c r="K1693" s="17">
        <v>0.16425967066483041</v>
      </c>
      <c r="L1693" s="17">
        <v>-0.99999999999999756</v>
      </c>
      <c r="M1693" s="17">
        <v>-0.99999999999999756</v>
      </c>
      <c r="N1693" s="17">
        <v>3.2851934132966067</v>
      </c>
      <c r="O1693" s="17">
        <v>13.984747506091329</v>
      </c>
      <c r="P1693" s="17">
        <v>0.46835454881322813</v>
      </c>
      <c r="Q1693" s="17">
        <v>-0.67010329528078449</v>
      </c>
      <c r="R1693" s="17">
        <v>-0.27139567232420791</v>
      </c>
      <c r="S1693" s="17">
        <v>0.33333333333333243</v>
      </c>
      <c r="T1693" s="17">
        <v>0.33333333333333243</v>
      </c>
      <c r="U1693" s="17">
        <v>0.3760711135228994</v>
      </c>
      <c r="V1693" s="17">
        <v>0.1327499210927687</v>
      </c>
      <c r="W1693" s="17">
        <v>40.449121224700079</v>
      </c>
      <c r="X1693" s="17">
        <v>2.8031909766500411</v>
      </c>
      <c r="Y1693" s="17">
        <v>-0.99999999999999756</v>
      </c>
      <c r="Z1693" s="17">
        <v>-0.99999999999999756</v>
      </c>
      <c r="AA1693" s="17">
        <v>87.585077680457829</v>
      </c>
      <c r="AB1693" s="17">
        <v>0.31807918886912595</v>
      </c>
      <c r="AC1693" s="17">
        <v>0.24620270603841726</v>
      </c>
      <c r="AD1693" s="17">
        <v>0.3838651476540958</v>
      </c>
      <c r="AE1693" s="17">
        <v>47.407352128081975</v>
      </c>
      <c r="AF1693" s="17">
        <v>0.8571428571428571</v>
      </c>
      <c r="AG1693" s="17">
        <v>-0.99999999999999756</v>
      </c>
      <c r="AH1693" s="17">
        <v>-0.99999999999999756</v>
      </c>
      <c r="AI1693" s="17">
        <v>-1.3122682878762424E-2</v>
      </c>
      <c r="AJ1693" s="17">
        <v>0.1327499210927687</v>
      </c>
      <c r="AK1693" s="17">
        <v>0.1355185619323464</v>
      </c>
      <c r="AL1693" s="17">
        <v>3.1160259726826848E-2</v>
      </c>
      <c r="AM1693" s="17">
        <v>-1.3165529098153519E-3</v>
      </c>
      <c r="AN1693" s="17">
        <v>-1.1043442834932304E-2</v>
      </c>
      <c r="AO1693" s="17">
        <v>0.64467898691634828</v>
      </c>
      <c r="AP1693" s="17">
        <v>-0.12028477223917355</v>
      </c>
      <c r="AQ1693" s="17">
        <v>50.30470146458994</v>
      </c>
      <c r="AR1693" s="17">
        <v>1.1754877012823333</v>
      </c>
      <c r="AS1693" s="17">
        <v>2.967450647314875</v>
      </c>
      <c r="AT1693" s="17">
        <v>-0.99999999999999756</v>
      </c>
      <c r="AU1693" s="17">
        <v>-0.99999999999999756</v>
      </c>
      <c r="AV1693" s="17">
        <v>-0.52016162683853928</v>
      </c>
      <c r="AW1693" s="17">
        <v>101.44954041431001</v>
      </c>
      <c r="AX1693" s="17">
        <v>114.46207886601157</v>
      </c>
      <c r="AY1693" s="17">
        <v>0.36345906388325422</v>
      </c>
      <c r="AZ1693" s="17">
        <v>11.582293093340205</v>
      </c>
      <c r="BA1693" s="22">
        <v>1558.1674844329405</v>
      </c>
      <c r="CU1693" t="e">
        <v>#N/A</v>
      </c>
      <c r="CV1693" t="e">
        <v>#N/A</v>
      </c>
    </row>
    <row r="1694" spans="1:100" x14ac:dyDescent="0.25">
      <c r="A1694">
        <v>4243</v>
      </c>
      <c r="B1694" t="s">
        <v>714</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2052</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2053</v>
      </c>
      <c r="C1696" s="22">
        <v>3</v>
      </c>
      <c r="D1696" s="17">
        <v>5.5028690553029724</v>
      </c>
      <c r="E1696" s="17">
        <v>0.19761029765349356</v>
      </c>
      <c r="F1696" s="17">
        <v>0.17025847860230331</v>
      </c>
      <c r="G1696" s="17">
        <v>0.21098165533245899</v>
      </c>
      <c r="H1696" s="17">
        <v>0.50272725476196434</v>
      </c>
      <c r="I1696" s="17">
        <v>0</v>
      </c>
      <c r="J1696" s="17">
        <v>30.163635285717859</v>
      </c>
      <c r="K1696" s="17">
        <v>0.50272725476196434</v>
      </c>
      <c r="L1696" s="17">
        <v>-0.99999999999999767</v>
      </c>
      <c r="M1696" s="17">
        <v>-0.99999999999999767</v>
      </c>
      <c r="N1696" s="17">
        <v>10.054545095239295</v>
      </c>
      <c r="O1696" s="17">
        <v>35.877485996353293</v>
      </c>
      <c r="P1696" s="17">
        <v>-0.9182235719581795</v>
      </c>
      <c r="Q1696" s="17">
        <v>10.455788065485784</v>
      </c>
      <c r="R1696" s="17">
        <v>3.2566676646142638</v>
      </c>
      <c r="S1696" s="17">
        <v>0.33333333333333276</v>
      </c>
      <c r="T1696" s="17">
        <v>0.33333333333333276</v>
      </c>
      <c r="U1696" s="17">
        <v>0.18615593071335751</v>
      </c>
      <c r="V1696" s="17">
        <v>-3.7265470758856764E-2</v>
      </c>
      <c r="W1696" s="17">
        <v>12.513194874368049</v>
      </c>
      <c r="X1696" s="17">
        <v>0.68497031020499011</v>
      </c>
      <c r="Y1696" s="17">
        <v>-0.99999999999999767</v>
      </c>
      <c r="Z1696" s="17">
        <v>-0.99999999999999767</v>
      </c>
      <c r="AA1696" s="17">
        <v>48.281130745263397</v>
      </c>
      <c r="AB1696" s="17">
        <v>3.3782538002292712E-4</v>
      </c>
      <c r="AC1696" s="17">
        <v>0.54041997542801157</v>
      </c>
      <c r="AD1696" s="17">
        <v>0.10946756331758731</v>
      </c>
      <c r="AE1696" s="17">
        <v>32.51126820628108</v>
      </c>
      <c r="AF1696" s="17">
        <v>0.7</v>
      </c>
      <c r="AG1696" s="17">
        <v>-0.99999999999999767</v>
      </c>
      <c r="AH1696" s="17">
        <v>-0.99999999999999767</v>
      </c>
      <c r="AI1696" s="17">
        <v>0.10495161628140365</v>
      </c>
      <c r="AJ1696" s="17">
        <v>-3.7265470758856764E-2</v>
      </c>
      <c r="AK1696" s="17">
        <v>-4.3815704013459968E-3</v>
      </c>
      <c r="AL1696" s="17">
        <v>0.14684608241999561</v>
      </c>
      <c r="AM1696" s="17">
        <v>2.2184651958953264E-2</v>
      </c>
      <c r="AN1696" s="17">
        <v>0.37682871219586239</v>
      </c>
      <c r="AO1696" s="17">
        <v>0.53270844696710173</v>
      </c>
      <c r="AP1696" s="17">
        <v>10.154948216996539</v>
      </c>
      <c r="AQ1696" s="17">
        <v>42.676830160085885</v>
      </c>
      <c r="AR1696" s="17">
        <v>0.81555712662116575</v>
      </c>
      <c r="AS1696" s="17">
        <v>1.1876975649669552</v>
      </c>
      <c r="AT1696" s="17">
        <v>-0.99999999999999767</v>
      </c>
      <c r="AU1696" s="17">
        <v>-0.99999999999999767</v>
      </c>
      <c r="AV1696" s="17">
        <v>3.4676493199467195</v>
      </c>
      <c r="AW1696" s="17">
        <v>94.313564958613213</v>
      </c>
      <c r="AX1696" s="17">
        <v>92.686050208355624</v>
      </c>
      <c r="AY1696" s="17">
        <v>7.78956846767416E-3</v>
      </c>
      <c r="AZ1696" s="17">
        <v>-10.47571202945233</v>
      </c>
      <c r="BA1696" s="22">
        <v>1396.6185217295197</v>
      </c>
      <c r="CU1696" t="e">
        <v>#N/A</v>
      </c>
      <c r="CV1696" t="e">
        <v>#N/A</v>
      </c>
    </row>
    <row r="1697" spans="1:100" x14ac:dyDescent="0.25">
      <c r="A1697">
        <v>4248</v>
      </c>
      <c r="B1697" t="s">
        <v>2054</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1843</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2055</v>
      </c>
      <c r="C1699" s="22">
        <v>3</v>
      </c>
      <c r="D1699" s="17">
        <v>5.1634973998594171</v>
      </c>
      <c r="E1699" s="17">
        <v>0</v>
      </c>
      <c r="F1699" s="17">
        <v>-0.41223969347374068</v>
      </c>
      <c r="G1699" s="17">
        <v>-0.41223969347374068</v>
      </c>
      <c r="H1699" s="17">
        <v>0.56427393966971218</v>
      </c>
      <c r="I1699" s="17">
        <v>0</v>
      </c>
      <c r="J1699" s="17">
        <v>33.856436380182735</v>
      </c>
      <c r="K1699" s="17">
        <v>0.56427393966971218</v>
      </c>
      <c r="L1699" s="17">
        <v>-1.0000000000000004</v>
      </c>
      <c r="M1699" s="17">
        <v>-1.0000000000000004</v>
      </c>
      <c r="N1699" s="17">
        <v>11.285478793394239</v>
      </c>
      <c r="O1699" s="17">
        <v>38.607694086568408</v>
      </c>
      <c r="P1699" s="17">
        <v>0.16218684358130875</v>
      </c>
      <c r="Q1699" s="17">
        <v>-6.9531330156420568</v>
      </c>
      <c r="R1699" s="17">
        <v>-2.3024663382993977</v>
      </c>
      <c r="S1699" s="17">
        <v>0.34049551793024951</v>
      </c>
      <c r="T1699" s="17">
        <v>0.359283679048161</v>
      </c>
      <c r="U1699" s="17">
        <v>0.54504677852532279</v>
      </c>
      <c r="V1699" s="17">
        <v>9.1650522289830588E-2</v>
      </c>
      <c r="W1699" s="17">
        <v>30.88810232495408</v>
      </c>
      <c r="X1699" s="17">
        <v>2.891545850863801</v>
      </c>
      <c r="Y1699" s="17">
        <v>-1.0000000000000004</v>
      </c>
      <c r="Z1699" s="17">
        <v>-1.0000000000000004</v>
      </c>
      <c r="AA1699" s="17">
        <v>81.347107054219961</v>
      </c>
      <c r="AB1699" s="17">
        <v>0.58632548513283089</v>
      </c>
      <c r="AC1699" s="17">
        <v>0.20468484141975901</v>
      </c>
      <c r="AD1699" s="17">
        <v>0.26421909479871497</v>
      </c>
      <c r="AE1699" s="17">
        <v>52.76147106756526</v>
      </c>
      <c r="AF1699" s="17">
        <v>0.88235294117647056</v>
      </c>
      <c r="AG1699" s="17">
        <v>-1.0000000000000004</v>
      </c>
      <c r="AH1699" s="17">
        <v>-1.0000000000000004</v>
      </c>
      <c r="AI1699" s="17">
        <v>-3.2849570710763498E-2</v>
      </c>
      <c r="AJ1699" s="17">
        <v>9.1650522289830588E-2</v>
      </c>
      <c r="AK1699" s="17">
        <v>0.20535195499790004</v>
      </c>
      <c r="AL1699" s="17">
        <v>-9.4219795919299507E-2</v>
      </c>
      <c r="AM1699" s="17">
        <v>-8.8929445798573259E-2</v>
      </c>
      <c r="AN1699" s="17">
        <v>0.11032105237754397</v>
      </c>
      <c r="AO1699" s="17">
        <v>-1.196476369974832</v>
      </c>
      <c r="AP1699" s="17">
        <v>2.2869273298421038</v>
      </c>
      <c r="AQ1699" s="17">
        <v>64.744538705136833</v>
      </c>
      <c r="AR1699" s="17">
        <v>1.3364764977935653</v>
      </c>
      <c r="AS1699" s="17">
        <v>3.4558197905335133</v>
      </c>
      <c r="AT1699" s="17">
        <v>-1.0000000000000004</v>
      </c>
      <c r="AU1699" s="17">
        <v>-1.0000000000000004</v>
      </c>
      <c r="AV1699" s="17">
        <v>-2.7147060317731384</v>
      </c>
      <c r="AW1699" s="17">
        <v>122.24172847063048</v>
      </c>
      <c r="AX1699" s="17">
        <v>130.74978928539826</v>
      </c>
      <c r="AY1699" s="17">
        <v>0.64879755051824273</v>
      </c>
      <c r="AZ1699" s="17">
        <v>77.096943624375243</v>
      </c>
      <c r="BA1699" s="22">
        <v>1618.0950634058133</v>
      </c>
      <c r="CU1699" t="e">
        <v>#N/A</v>
      </c>
      <c r="CV1699" t="e">
        <v>#N/A</v>
      </c>
    </row>
    <row r="1700" spans="1:100" x14ac:dyDescent="0.25">
      <c r="A1700">
        <v>4255</v>
      </c>
      <c r="B1700" t="s">
        <v>2056</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2057</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1446.8348205493644</v>
      </c>
      <c r="CU1701" t="e">
        <v>#N/A</v>
      </c>
      <c r="CV1701" t="e">
        <v>#N/A</v>
      </c>
    </row>
    <row r="1702" spans="1:100" x14ac:dyDescent="0.25">
      <c r="A1702">
        <v>4260</v>
      </c>
      <c r="B1702" t="s">
        <v>2058</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2059</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2060</v>
      </c>
      <c r="C1704" s="22">
        <v>3</v>
      </c>
      <c r="D1704" s="17">
        <v>4.6169983670085673</v>
      </c>
      <c r="E1704" s="17">
        <v>-2.7648898648387965E-3</v>
      </c>
      <c r="F1704" s="17">
        <v>-0.13423494050572632</v>
      </c>
      <c r="G1704" s="17">
        <v>-0.13423494050572632</v>
      </c>
      <c r="H1704" s="17">
        <v>0.22154512598349901</v>
      </c>
      <c r="I1704" s="17">
        <v>0</v>
      </c>
      <c r="J1704" s="17">
        <v>13.292707559009937</v>
      </c>
      <c r="K1704" s="17">
        <v>0.22154512598349901</v>
      </c>
      <c r="L1704" s="17">
        <v>-1.0000000000000009</v>
      </c>
      <c r="M1704" s="17">
        <v>-1.0000000000000009</v>
      </c>
      <c r="N1704" s="17">
        <v>4.4309025196699796</v>
      </c>
      <c r="O1704" s="17">
        <v>17.775470985512783</v>
      </c>
      <c r="P1704" s="17">
        <v>3.7605473893790153E-2</v>
      </c>
      <c r="Q1704" s="17">
        <v>-0.58228578510712481</v>
      </c>
      <c r="R1704" s="17">
        <v>-0.14250123563887221</v>
      </c>
      <c r="S1704" s="17">
        <v>0.33333333333333354</v>
      </c>
      <c r="T1704" s="17">
        <v>0.38330842718693142</v>
      </c>
      <c r="U1704" s="17">
        <v>0.23151211325560925</v>
      </c>
      <c r="V1704" s="17">
        <v>-1.3748469957911954E-2</v>
      </c>
      <c r="W1704" s="17">
        <v>28.514411113378543</v>
      </c>
      <c r="X1704" s="17">
        <v>1.3771610361753712</v>
      </c>
      <c r="Y1704" s="17">
        <v>-1.0000000000000009</v>
      </c>
      <c r="Z1704" s="17">
        <v>-1.0000000000000009</v>
      </c>
      <c r="AA1704" s="17">
        <v>37.756838328762456</v>
      </c>
      <c r="AB1704" s="17">
        <v>1.341347387266505E-2</v>
      </c>
      <c r="AC1704" s="17">
        <v>0.31192441410393795</v>
      </c>
      <c r="AD1704" s="17">
        <v>-0.13763931895614709</v>
      </c>
      <c r="AE1704" s="17">
        <v>9.3849284510227875</v>
      </c>
      <c r="AF1704" s="17">
        <v>0.2</v>
      </c>
      <c r="AG1704" s="17">
        <v>-1.0000000000000009</v>
      </c>
      <c r="AH1704" s="17">
        <v>-1.0000000000000009</v>
      </c>
      <c r="AI1704" s="17">
        <v>-2.0506268634921452E-3</v>
      </c>
      <c r="AJ1704" s="17">
        <v>-1.3748469957911954E-2</v>
      </c>
      <c r="AK1704" s="17">
        <v>0.66589719183560381</v>
      </c>
      <c r="AL1704" s="17">
        <v>0.16282791678473268</v>
      </c>
      <c r="AM1704" s="17">
        <v>-0.22515012271038959</v>
      </c>
      <c r="AN1704" s="17">
        <v>5.1485579941938659E-3</v>
      </c>
      <c r="AO1704" s="17">
        <v>-2.2992671085817213</v>
      </c>
      <c r="AP1704" s="17">
        <v>0.94285353377851011</v>
      </c>
      <c r="AQ1704" s="17">
        <v>41.807118672388476</v>
      </c>
      <c r="AR1704" s="17">
        <v>0.93440540381796222</v>
      </c>
      <c r="AS1704" s="17">
        <v>1.5987061621588707</v>
      </c>
      <c r="AT1704" s="17">
        <v>-1.0000000000000009</v>
      </c>
      <c r="AU1704" s="17">
        <v>-1.0000000000000009</v>
      </c>
      <c r="AV1704" s="17">
        <v>-0.27673617614459856</v>
      </c>
      <c r="AW1704" s="17">
        <v>56.475162848053714</v>
      </c>
      <c r="AX1704" s="17">
        <v>55.05930331499269</v>
      </c>
      <c r="AY1704" s="17">
        <v>-6.7465342378004778E-2</v>
      </c>
      <c r="AZ1704" s="17">
        <v>-35.809932102259339</v>
      </c>
      <c r="BA1704" s="22">
        <v>1400.0049603606092</v>
      </c>
      <c r="CU1704" t="e">
        <v>#N/A</v>
      </c>
      <c r="CV1704" t="e">
        <v>#N/A</v>
      </c>
    </row>
    <row r="1705" spans="1:100" x14ac:dyDescent="0.25">
      <c r="A1705">
        <v>4264</v>
      </c>
      <c r="B1705" t="s">
        <v>2061</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1493.5011648515067</v>
      </c>
      <c r="CU1705" t="e">
        <v>#N/A</v>
      </c>
      <c r="CV1705" t="e">
        <v>#N/A</v>
      </c>
    </row>
    <row r="1706" spans="1:100" x14ac:dyDescent="0.25">
      <c r="A1706">
        <v>4265</v>
      </c>
      <c r="B1706" t="s">
        <v>2062</v>
      </c>
      <c r="C1706" s="22">
        <v>3</v>
      </c>
      <c r="D1706" s="17">
        <v>4.1209998707127227</v>
      </c>
      <c r="E1706" s="17">
        <v>0</v>
      </c>
      <c r="F1706" s="17">
        <v>-2.288398897545571E-2</v>
      </c>
      <c r="G1706" s="17">
        <v>-2.288398897545571E-2</v>
      </c>
      <c r="H1706" s="17">
        <v>0.27830221960562668</v>
      </c>
      <c r="I1706" s="17">
        <v>2.3967824077489189E-3</v>
      </c>
      <c r="J1706" s="17">
        <v>16.841940120802526</v>
      </c>
      <c r="K1706" s="17">
        <v>0.28069900201337561</v>
      </c>
      <c r="L1706" s="17">
        <v>-0.99999999999999734</v>
      </c>
      <c r="M1706" s="17">
        <v>-0.99999999999999734</v>
      </c>
      <c r="N1706" s="17">
        <v>5.6139800402675126</v>
      </c>
      <c r="O1706" s="17">
        <v>20.940056002539794</v>
      </c>
      <c r="P1706" s="17">
        <v>-0.19963667699393997</v>
      </c>
      <c r="Q1706" s="17">
        <v>-0.12842711078270355</v>
      </c>
      <c r="R1706" s="17">
        <v>-0.12256341178199684</v>
      </c>
      <c r="S1706" s="17">
        <v>0.33333333333333226</v>
      </c>
      <c r="T1706" s="17">
        <v>0.33333333333333226</v>
      </c>
      <c r="U1706" s="17">
        <v>0.34843275245376559</v>
      </c>
      <c r="V1706" s="17">
        <v>0.34617934360673058</v>
      </c>
      <c r="W1706" s="17">
        <v>43.223190428551412</v>
      </c>
      <c r="X1706" s="17">
        <v>3.8567747361087354</v>
      </c>
      <c r="Y1706" s="17">
        <v>-0.99999999999999734</v>
      </c>
      <c r="Z1706" s="17">
        <v>-0.99999999999999734</v>
      </c>
      <c r="AA1706" s="17">
        <v>91.992074419602901</v>
      </c>
      <c r="AB1706" s="17">
        <v>0.32965606274381504</v>
      </c>
      <c r="AC1706" s="17">
        <v>0.46406228119357518</v>
      </c>
      <c r="AD1706" s="17">
        <v>0.18411060411927874</v>
      </c>
      <c r="AE1706" s="17">
        <v>48.891447402833435</v>
      </c>
      <c r="AF1706" s="17">
        <v>0.8666666666666667</v>
      </c>
      <c r="AG1706" s="17">
        <v>-0.99999999999999734</v>
      </c>
      <c r="AH1706" s="17">
        <v>-0.99999999999999734</v>
      </c>
      <c r="AI1706" s="17">
        <v>-2.2003758612856587E-2</v>
      </c>
      <c r="AJ1706" s="17">
        <v>0.34617934360673058</v>
      </c>
      <c r="AK1706" s="17">
        <v>-1.7020047774048044E-2</v>
      </c>
      <c r="AL1706" s="17">
        <v>6.5066774312110442E-2</v>
      </c>
      <c r="AM1706" s="17">
        <v>0.19564413217621718</v>
      </c>
      <c r="AN1706" s="17">
        <v>0.39482032338031608</v>
      </c>
      <c r="AO1706" s="17">
        <v>4.8060030655351893</v>
      </c>
      <c r="AP1706" s="17">
        <v>10.195841956068451</v>
      </c>
      <c r="AQ1706" s="17">
        <v>60.065130549353938</v>
      </c>
      <c r="AR1706" s="17">
        <v>1.3612787627271612</v>
      </c>
      <c r="AS1706" s="17">
        <v>4.1374737381221127</v>
      </c>
      <c r="AT1706" s="17">
        <v>-0.99999999999999734</v>
      </c>
      <c r="AU1706" s="17">
        <v>-0.99999999999999734</v>
      </c>
      <c r="AV1706" s="17">
        <v>-0.14544740075745272</v>
      </c>
      <c r="AW1706" s="17">
        <v>123.12797237821111</v>
      </c>
      <c r="AX1706" s="17">
        <v>157.30583156662706</v>
      </c>
      <c r="AY1706" s="17">
        <v>0.75956575679748861</v>
      </c>
      <c r="AZ1706" s="17">
        <v>75.859619203697761</v>
      </c>
      <c r="BA1706" s="22">
        <v>1565.0397987784706</v>
      </c>
      <c r="CU1706" t="e">
        <v>#N/A</v>
      </c>
      <c r="CV1706" t="e">
        <v>#N/A</v>
      </c>
    </row>
    <row r="1707" spans="1:100" x14ac:dyDescent="0.25">
      <c r="A1707">
        <v>4267</v>
      </c>
      <c r="B1707" t="s">
        <v>2063</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2064</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2065</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1455.9038110741546</v>
      </c>
      <c r="CU1709" t="e">
        <v>#N/A</v>
      </c>
      <c r="CV1709" t="e">
        <v>#N/A</v>
      </c>
    </row>
    <row r="1710" spans="1:100" x14ac:dyDescent="0.25">
      <c r="A1710">
        <v>4270</v>
      </c>
      <c r="B1710" t="s">
        <v>555</v>
      </c>
      <c r="C1710" s="22">
        <v>3</v>
      </c>
      <c r="D1710" s="17">
        <v>5.2247361440758091</v>
      </c>
      <c r="E1710" s="17">
        <v>-4.5199722728709053E-3</v>
      </c>
      <c r="F1710" s="17">
        <v>-0.58162500305163956</v>
      </c>
      <c r="G1710" s="17">
        <v>-0.58162500305163956</v>
      </c>
      <c r="H1710" s="17">
        <v>0.2659019940341249</v>
      </c>
      <c r="I1710" s="17">
        <v>-1.2213009776921106E-2</v>
      </c>
      <c r="J1710" s="17">
        <v>15.221339055432217</v>
      </c>
      <c r="K1710" s="17">
        <v>0.25368898425720388</v>
      </c>
      <c r="L1710" s="17">
        <v>-0.99999999999999989</v>
      </c>
      <c r="M1710" s="17">
        <v>-0.99999999999999989</v>
      </c>
      <c r="N1710" s="17">
        <v>5.0737796851440766</v>
      </c>
      <c r="O1710" s="17">
        <v>19.864450196456392</v>
      </c>
      <c r="P1710" s="17">
        <v>-6.183636673140383E-2</v>
      </c>
      <c r="Q1710" s="17">
        <v>-2.9643667316849238</v>
      </c>
      <c r="R1710" s="17">
        <v>-1.0406151842229125</v>
      </c>
      <c r="S1710" s="17">
        <v>0.33333333333333293</v>
      </c>
      <c r="T1710" s="17">
        <v>0.33333333333333293</v>
      </c>
      <c r="U1710" s="17">
        <v>0.34930324179360478</v>
      </c>
      <c r="V1710" s="17">
        <v>0.30218964879304</v>
      </c>
      <c r="W1710" s="17">
        <v>42.578822919844256</v>
      </c>
      <c r="X1710" s="17">
        <v>3.6233285423421209</v>
      </c>
      <c r="Y1710" s="17">
        <v>-0.99999999999999989</v>
      </c>
      <c r="Z1710" s="17">
        <v>-0.99999999999999989</v>
      </c>
      <c r="AA1710" s="17">
        <v>76.409218499335509</v>
      </c>
      <c r="AB1710" s="17">
        <v>0.10306262263366602</v>
      </c>
      <c r="AC1710" s="17">
        <v>0.27496895987284703</v>
      </c>
      <c r="AD1710" s="17">
        <v>0.31938863276776935</v>
      </c>
      <c r="AE1710" s="17">
        <v>34.871010763714096</v>
      </c>
      <c r="AF1710" s="17">
        <v>0.6</v>
      </c>
      <c r="AG1710" s="17">
        <v>-0.99999999999999989</v>
      </c>
      <c r="AH1710" s="17">
        <v>-0.99999999999999989</v>
      </c>
      <c r="AI1710" s="17">
        <v>-7.6071385258730057E-2</v>
      </c>
      <c r="AJ1710" s="17">
        <v>0.30218964879304</v>
      </c>
      <c r="AK1710" s="17">
        <v>0.45751729988355039</v>
      </c>
      <c r="AL1710" s="17">
        <v>-8.3344786415612035E-2</v>
      </c>
      <c r="AM1710" s="17">
        <v>0.6998397660127007</v>
      </c>
      <c r="AN1710" s="17">
        <v>-5.7730883073897399E-2</v>
      </c>
      <c r="AO1710" s="17">
        <v>19.783580649735274</v>
      </c>
      <c r="AP1710" s="17">
        <v>-1.8599960089254972</v>
      </c>
      <c r="AQ1710" s="17">
        <v>57.800161975276502</v>
      </c>
      <c r="AR1710" s="17">
        <v>1.3181595572533109</v>
      </c>
      <c r="AS1710" s="17">
        <v>3.8770175265993294</v>
      </c>
      <c r="AT1710" s="17">
        <v>-0.99999999999999989</v>
      </c>
      <c r="AU1710" s="17">
        <v>-0.99999999999999989</v>
      </c>
      <c r="AV1710" s="17">
        <v>-1.622240187274552</v>
      </c>
      <c r="AW1710" s="17">
        <v>94.413672686866406</v>
      </c>
      <c r="AX1710" s="17">
        <v>123.11120986099577</v>
      </c>
      <c r="AY1710" s="17">
        <v>-3.6556803609678751E-2</v>
      </c>
      <c r="AZ1710" s="17">
        <v>-59.389222953183499</v>
      </c>
      <c r="BA1710" s="22">
        <v>1440.6257946104924</v>
      </c>
      <c r="CU1710" t="e">
        <v>#N/A</v>
      </c>
      <c r="CV1710" t="e">
        <v>#N/A</v>
      </c>
    </row>
    <row r="1711" spans="1:100" x14ac:dyDescent="0.25">
      <c r="A1711">
        <v>4272</v>
      </c>
      <c r="B1711" t="s">
        <v>2066</v>
      </c>
      <c r="C1711" s="22">
        <v>3</v>
      </c>
      <c r="D1711" s="17">
        <v>4.5915116762332948</v>
      </c>
      <c r="E1711" s="17">
        <v>0</v>
      </c>
      <c r="F1711" s="17">
        <v>0.5667380546934897</v>
      </c>
      <c r="G1711" s="17">
        <v>0.5667380546934897</v>
      </c>
      <c r="H1711" s="17">
        <v>0.25089610849975158</v>
      </c>
      <c r="I1711" s="17">
        <v>7.5104481468678291E-2</v>
      </c>
      <c r="J1711" s="17">
        <v>19.560035398105796</v>
      </c>
      <c r="K1711" s="17">
        <v>0.3260005899684299</v>
      </c>
      <c r="L1711" s="17">
        <v>-0.99999999999999989</v>
      </c>
      <c r="M1711" s="17">
        <v>-0.99999999999999989</v>
      </c>
      <c r="N1711" s="17">
        <v>6.5200117993685991</v>
      </c>
      <c r="O1711" s="17">
        <v>24.718285129032576</v>
      </c>
      <c r="P1711" s="17">
        <v>-0.45001241620719878</v>
      </c>
      <c r="Q1711" s="17">
        <v>-3.5692027021148451</v>
      </c>
      <c r="R1711" s="17">
        <v>-1.3311199889967931</v>
      </c>
      <c r="S1711" s="17">
        <v>0.3333333333333332</v>
      </c>
      <c r="T1711" s="17">
        <v>0.3333333333333332</v>
      </c>
      <c r="U1711" s="17">
        <v>0.36563005408772176</v>
      </c>
      <c r="V1711" s="17">
        <v>0.3436464233187958</v>
      </c>
      <c r="W1711" s="17">
        <v>41.997702164190159</v>
      </c>
      <c r="X1711" s="17">
        <v>3.8650648329618993</v>
      </c>
      <c r="Y1711" s="17">
        <v>-0.99999999999999989</v>
      </c>
      <c r="Z1711" s="17">
        <v>-0.99999999999999989</v>
      </c>
      <c r="AA1711" s="17">
        <v>62.41592155301749</v>
      </c>
      <c r="AB1711" s="17">
        <v>8.9107721696201292E-2</v>
      </c>
      <c r="AC1711" s="17">
        <v>0.11281497102752958</v>
      </c>
      <c r="AD1711" s="17">
        <v>0.23306409483275112</v>
      </c>
      <c r="AE1711" s="17">
        <v>21.7493393778241</v>
      </c>
      <c r="AF1711" s="17">
        <v>0.72222222222222221</v>
      </c>
      <c r="AG1711" s="17">
        <v>-0.99999999999999989</v>
      </c>
      <c r="AH1711" s="17">
        <v>-0.99999999999999989</v>
      </c>
      <c r="AI1711" s="17">
        <v>0</v>
      </c>
      <c r="AJ1711" s="17">
        <v>0.3436464233187958</v>
      </c>
      <c r="AK1711" s="17">
        <v>-0.31208241772439221</v>
      </c>
      <c r="AL1711" s="17">
        <v>-7.8834014091643742E-3</v>
      </c>
      <c r="AM1711" s="17">
        <v>0.15225022160382978</v>
      </c>
      <c r="AN1711" s="17">
        <v>-0.25348744009485896</v>
      </c>
      <c r="AO1711" s="17">
        <v>2.2458434514737826</v>
      </c>
      <c r="AP1711" s="17">
        <v>-6.3766030094172947</v>
      </c>
      <c r="AQ1711" s="17">
        <v>61.557737562295955</v>
      </c>
      <c r="AR1711" s="17">
        <v>1.375943144073184</v>
      </c>
      <c r="AS1711" s="17">
        <v>4.1910654229303281</v>
      </c>
      <c r="AT1711" s="17">
        <v>-0.99999999999999989</v>
      </c>
      <c r="AU1711" s="17">
        <v>-0.99999999999999989</v>
      </c>
      <c r="AV1711" s="17">
        <v>-0.76438193430330359</v>
      </c>
      <c r="AW1711" s="17">
        <v>80.757603672632783</v>
      </c>
      <c r="AX1711" s="17">
        <v>115.12224600451236</v>
      </c>
      <c r="AY1711" s="17">
        <v>0.16212009153149753</v>
      </c>
      <c r="AZ1711" s="17">
        <v>-6.7516508490867633</v>
      </c>
      <c r="BA1711" s="22">
        <v>1520.8672716506233</v>
      </c>
      <c r="CU1711" t="e">
        <v>#N/A</v>
      </c>
      <c r="CV1711" t="e">
        <v>#N/A</v>
      </c>
    </row>
    <row r="1712" spans="1:100" x14ac:dyDescent="0.25">
      <c r="A1712">
        <v>4276</v>
      </c>
      <c r="B1712" t="s">
        <v>2067</v>
      </c>
      <c r="C1712" s="22">
        <v>3</v>
      </c>
      <c r="D1712" s="17">
        <v>5.4950828608450957</v>
      </c>
      <c r="E1712" s="17">
        <v>0</v>
      </c>
      <c r="F1712" s="17">
        <v>-0.42627758605010213</v>
      </c>
      <c r="G1712" s="17">
        <v>-0.42627758605010213</v>
      </c>
      <c r="H1712" s="17">
        <v>0.26040278524553007</v>
      </c>
      <c r="I1712" s="17">
        <v>-8.9862852324375068E-3</v>
      </c>
      <c r="J1712" s="17">
        <v>15.084990000785563</v>
      </c>
      <c r="K1712" s="17">
        <v>0.25141650001309257</v>
      </c>
      <c r="L1712" s="17">
        <v>-1.0000000000000013</v>
      </c>
      <c r="M1712" s="17">
        <v>-1.0000000000000013</v>
      </c>
      <c r="N1712" s="17">
        <v>5.0283300002618505</v>
      </c>
      <c r="O1712" s="17">
        <v>20.153795275580556</v>
      </c>
      <c r="P1712" s="17">
        <v>5.6975847594014688E-2</v>
      </c>
      <c r="Q1712" s="17">
        <v>2.4822128530896266</v>
      </c>
      <c r="R1712" s="17">
        <v>0.65153140982774227</v>
      </c>
      <c r="S1712" s="17">
        <v>0.33333333333333365</v>
      </c>
      <c r="T1712" s="17">
        <v>0.33333333333333365</v>
      </c>
      <c r="U1712" s="17">
        <v>0.38019927770795742</v>
      </c>
      <c r="V1712" s="17">
        <v>4.3668652706567196E-2</v>
      </c>
      <c r="W1712" s="17">
        <v>33.564723882723975</v>
      </c>
      <c r="X1712" s="17">
        <v>2.1980591937248093</v>
      </c>
      <c r="Y1712" s="17">
        <v>-1.0000000000000013</v>
      </c>
      <c r="Z1712" s="17">
        <v>-1.0000000000000013</v>
      </c>
      <c r="AA1712" s="17">
        <v>62.691488424531109</v>
      </c>
      <c r="AB1712" s="17">
        <v>5.6879364570351816E-2</v>
      </c>
      <c r="AC1712" s="17">
        <v>0.33722517921509115</v>
      </c>
      <c r="AD1712" s="17">
        <v>0.17540011885414517</v>
      </c>
      <c r="AE1712" s="17">
        <v>28.475233131979433</v>
      </c>
      <c r="AF1712" s="17">
        <v>0.8</v>
      </c>
      <c r="AG1712" s="17">
        <v>-1.0000000000000013</v>
      </c>
      <c r="AH1712" s="17">
        <v>-1.0000000000000013</v>
      </c>
      <c r="AI1712" s="17">
        <v>-2.9813971194339952E-2</v>
      </c>
      <c r="AJ1712" s="17">
        <v>4.3668652706567196E-2</v>
      </c>
      <c r="AK1712" s="17">
        <v>9.3595738185514629E-2</v>
      </c>
      <c r="AL1712" s="17">
        <v>-2.2006122688716684E-2</v>
      </c>
      <c r="AM1712" s="17">
        <v>0.142290780596801</v>
      </c>
      <c r="AN1712" s="17">
        <v>0.15481633532652417</v>
      </c>
      <c r="AO1712" s="17">
        <v>4.0252482058475971</v>
      </c>
      <c r="AP1712" s="17">
        <v>3.7603777697195211</v>
      </c>
      <c r="AQ1712" s="17">
        <v>48.649713883509534</v>
      </c>
      <c r="AR1712" s="17">
        <v>1.0905345970811915</v>
      </c>
      <c r="AS1712" s="17">
        <v>2.4494756937378992</v>
      </c>
      <c r="AT1712" s="17">
        <v>-1.0000000000000013</v>
      </c>
      <c r="AU1712" s="17">
        <v>-1.0000000000000013</v>
      </c>
      <c r="AV1712" s="17">
        <v>0.22525382377764036</v>
      </c>
      <c r="AW1712" s="17">
        <v>86.605661469831247</v>
      </c>
      <c r="AX1712" s="17">
        <v>90.376247316601081</v>
      </c>
      <c r="AY1712" s="17">
        <v>0.19454669969120011</v>
      </c>
      <c r="AZ1712" s="17">
        <v>-16.306576888987607</v>
      </c>
      <c r="BA1712" s="22">
        <v>1553.8896126193604</v>
      </c>
      <c r="CU1712" t="e">
        <v>#N/A</v>
      </c>
      <c r="CV1712" t="e">
        <v>#N/A</v>
      </c>
    </row>
    <row r="1713" spans="1:100" x14ac:dyDescent="0.25">
      <c r="A1713">
        <v>4277</v>
      </c>
      <c r="B1713" t="s">
        <v>2068</v>
      </c>
      <c r="C1713" s="22">
        <v>3</v>
      </c>
      <c r="D1713" s="17">
        <v>4.9148369446389593</v>
      </c>
      <c r="E1713" s="17">
        <v>0</v>
      </c>
      <c r="F1713" s="17">
        <v>0.16368186876210472</v>
      </c>
      <c r="G1713" s="17">
        <v>0.16368186876210472</v>
      </c>
      <c r="H1713" s="17">
        <v>0.22385576218275238</v>
      </c>
      <c r="I1713" s="17">
        <v>0</v>
      </c>
      <c r="J1713" s="17">
        <v>13.431345730965139</v>
      </c>
      <c r="K1713" s="17">
        <v>0.22385576218275238</v>
      </c>
      <c r="L1713" s="17">
        <v>-0.99999999999999956</v>
      </c>
      <c r="M1713" s="17">
        <v>-0.99999999999999956</v>
      </c>
      <c r="N1713" s="17">
        <v>4.4771152436550476</v>
      </c>
      <c r="O1713" s="17">
        <v>18.509864544366206</v>
      </c>
      <c r="P1713" s="17">
        <v>0.2584065471761679</v>
      </c>
      <c r="Q1713" s="17">
        <v>-1.4729939486350752</v>
      </c>
      <c r="R1713" s="17">
        <v>-0.53226272284836762</v>
      </c>
      <c r="S1713" s="17">
        <v>0.34342695772611914</v>
      </c>
      <c r="T1713" s="17">
        <v>0.28364861612235392</v>
      </c>
      <c r="U1713" s="17">
        <v>5.9625519031113502E-2</v>
      </c>
      <c r="V1713" s="17">
        <v>-8.6236006599882412E-2</v>
      </c>
      <c r="W1713" s="17">
        <v>15.064372963878064</v>
      </c>
      <c r="X1713" s="17">
        <v>7.4621130979901085E-2</v>
      </c>
      <c r="Y1713" s="17">
        <v>-0.99999999999999956</v>
      </c>
      <c r="Z1713" s="17">
        <v>-0.99999999999999956</v>
      </c>
      <c r="AA1713" s="17">
        <v>42.711166419869087</v>
      </c>
      <c r="AB1713" s="17">
        <v>0.19075283208644622</v>
      </c>
      <c r="AC1713" s="17">
        <v>0.40894747936467246</v>
      </c>
      <c r="AD1713" s="17">
        <v>-3.611918787433048E-2</v>
      </c>
      <c r="AE1713" s="17">
        <v>28.179056178839403</v>
      </c>
      <c r="AF1713" s="17">
        <v>0.75</v>
      </c>
      <c r="AG1713" s="17">
        <v>-0.99999999999999956</v>
      </c>
      <c r="AH1713" s="17">
        <v>-0.99999999999999956</v>
      </c>
      <c r="AI1713" s="17">
        <v>0</v>
      </c>
      <c r="AJ1713" s="17">
        <v>-8.6236006599882412E-2</v>
      </c>
      <c r="AK1713" s="17">
        <v>-1.6238098398284245E-2</v>
      </c>
      <c r="AL1713" s="17">
        <v>0.27426201381202442</v>
      </c>
      <c r="AM1713" s="17">
        <v>6.0089207884666679E-3</v>
      </c>
      <c r="AN1713" s="17">
        <v>0.16246410613424522</v>
      </c>
      <c r="AO1713" s="17">
        <v>6.9032527720242876E-2</v>
      </c>
      <c r="AP1713" s="17">
        <v>5.432912722416253</v>
      </c>
      <c r="AQ1713" s="17">
        <v>28.495718694843202</v>
      </c>
      <c r="AR1713" s="17">
        <v>0.6004650862797043</v>
      </c>
      <c r="AS1713" s="17">
        <v>0.29847689316265336</v>
      </c>
      <c r="AT1713" s="17">
        <v>-0.99999999999999956</v>
      </c>
      <c r="AU1713" s="17">
        <v>-0.99999999999999956</v>
      </c>
      <c r="AV1713" s="17">
        <v>-0.36858085408626318</v>
      </c>
      <c r="AW1713" s="17">
        <v>66.653943686651516</v>
      </c>
      <c r="AX1713" s="17">
        <v>58.030343026663289</v>
      </c>
      <c r="AY1713" s="17">
        <v>3.3432733222492211E-3</v>
      </c>
      <c r="AZ1713" s="17">
        <v>-6.2501248447323317</v>
      </c>
      <c r="BA1713" s="22">
        <v>1466.7240397218029</v>
      </c>
      <c r="CU1713" t="e">
        <v>#N/A</v>
      </c>
      <c r="CV1713" t="e">
        <v>#N/A</v>
      </c>
    </row>
    <row r="1714" spans="1:100" x14ac:dyDescent="0.25">
      <c r="A1714">
        <v>4281</v>
      </c>
      <c r="B1714" t="s">
        <v>2069</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1406.6595782337208</v>
      </c>
      <c r="CU1714" t="e">
        <v>#N/A</v>
      </c>
      <c r="CV1714" t="e">
        <v>#N/A</v>
      </c>
    </row>
    <row r="1715" spans="1:100" x14ac:dyDescent="0.25">
      <c r="A1715">
        <v>4283</v>
      </c>
      <c r="B1715" t="s">
        <v>2070</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2071</v>
      </c>
      <c r="C1716" s="22">
        <v>3</v>
      </c>
      <c r="D1716" s="17">
        <v>2.4251516956742134</v>
      </c>
      <c r="E1716" s="17">
        <v>-0.43261648305902239</v>
      </c>
      <c r="F1716" s="17">
        <v>-5.6367781615773715E-2</v>
      </c>
      <c r="G1716" s="17">
        <v>-0.19628371262024666</v>
      </c>
      <c r="H1716" s="17">
        <v>-2.6721885801978061E-2</v>
      </c>
      <c r="I1716" s="17">
        <v>0</v>
      </c>
      <c r="J1716" s="17">
        <v>-1.6033131481186802</v>
      </c>
      <c r="K1716" s="17">
        <v>-2.6721885801978061E-2</v>
      </c>
      <c r="L1716" s="17">
        <v>-1.0000000000000009</v>
      </c>
      <c r="M1716" s="17">
        <v>-1.0000000000000009</v>
      </c>
      <c r="N1716" s="17">
        <v>-0.53443771603956169</v>
      </c>
      <c r="O1716" s="17">
        <v>0.62555483493528063</v>
      </c>
      <c r="P1716" s="17">
        <v>0.15244887752384376</v>
      </c>
      <c r="Q1716" s="17">
        <v>4.8594867102649442</v>
      </c>
      <c r="R1716" s="17">
        <v>1.5885358053639067</v>
      </c>
      <c r="S1716" s="17">
        <v>0.33333333333333354</v>
      </c>
      <c r="T1716" s="17">
        <v>0.33333333333333354</v>
      </c>
      <c r="U1716" s="17">
        <v>0.31710761355531941</v>
      </c>
      <c r="V1716" s="17">
        <v>1.7118433948266239E-2</v>
      </c>
      <c r="W1716" s="17">
        <v>41.104583998889204</v>
      </c>
      <c r="X1716" s="17">
        <v>2.0645296103795188</v>
      </c>
      <c r="Y1716" s="17">
        <v>-1.0000000000000009</v>
      </c>
      <c r="Z1716" s="17">
        <v>-1.0000000000000009</v>
      </c>
      <c r="AA1716" s="17">
        <v>74.774130605696939</v>
      </c>
      <c r="AB1716" s="17">
        <v>0.40701715491575258</v>
      </c>
      <c r="AC1716" s="17">
        <v>2.5115985165100704E-2</v>
      </c>
      <c r="AD1716" s="17">
        <v>0.20948707594802263</v>
      </c>
      <c r="AE1716" s="17">
        <v>32.081010801443803</v>
      </c>
      <c r="AF1716" s="17">
        <v>0.66666666666666663</v>
      </c>
      <c r="AG1716" s="17">
        <v>-1.0000000000000009</v>
      </c>
      <c r="AH1716" s="17">
        <v>-1.0000000000000009</v>
      </c>
      <c r="AI1716" s="17">
        <v>1.6924412682483986E-2</v>
      </c>
      <c r="AJ1716" s="17">
        <v>1.7118433948266239E-2</v>
      </c>
      <c r="AK1716" s="17">
        <v>-0.13395341837075803</v>
      </c>
      <c r="AL1716" s="17">
        <v>9.0919623380572509E-2</v>
      </c>
      <c r="AM1716" s="17">
        <v>0.56395702880819309</v>
      </c>
      <c r="AN1716" s="17">
        <v>1.0235293968211312</v>
      </c>
      <c r="AO1716" s="17">
        <v>13.429158628351036</v>
      </c>
      <c r="AP1716" s="17">
        <v>26.04283303743113</v>
      </c>
      <c r="AQ1716" s="17">
        <v>39.501270850770531</v>
      </c>
      <c r="AR1716" s="17">
        <v>1.0008927141702528</v>
      </c>
      <c r="AS1716" s="17">
        <v>2.0378077245775419</v>
      </c>
      <c r="AT1716" s="17">
        <v>-1.0000000000000009</v>
      </c>
      <c r="AU1716" s="17">
        <v>-1.0000000000000009</v>
      </c>
      <c r="AV1716" s="17">
        <v>1.3922520927436588</v>
      </c>
      <c r="AW1716" s="17">
        <v>101.44251847806332</v>
      </c>
      <c r="AX1716" s="17">
        <v>103.49285012653961</v>
      </c>
      <c r="AY1716" s="17">
        <v>0.12199546850869133</v>
      </c>
      <c r="AZ1716" s="17">
        <v>14.145548508886755</v>
      </c>
      <c r="BA1716" s="22">
        <v>1438.4617903459307</v>
      </c>
      <c r="CU1716" t="e">
        <v>#N/A</v>
      </c>
      <c r="CV1716" t="e">
        <v>#N/A</v>
      </c>
    </row>
    <row r="1717" spans="1:100" x14ac:dyDescent="0.25">
      <c r="A1717">
        <v>4285</v>
      </c>
      <c r="B1717" t="s">
        <v>2072</v>
      </c>
      <c r="C1717" s="22">
        <v>3</v>
      </c>
      <c r="D1717" s="17">
        <v>5.4192231623918445</v>
      </c>
      <c r="E1717" s="17">
        <v>0</v>
      </c>
      <c r="F1717" s="17">
        <v>0.11208345294532994</v>
      </c>
      <c r="G1717" s="17">
        <v>0.11208345294532994</v>
      </c>
      <c r="H1717" s="17">
        <v>0.44580047850252402</v>
      </c>
      <c r="I1717" s="17">
        <v>1.3038004522001398E-2</v>
      </c>
      <c r="J1717" s="17">
        <v>27.530308981471514</v>
      </c>
      <c r="K1717" s="17">
        <v>0.45883848302452546</v>
      </c>
      <c r="L1717" s="17">
        <v>-0.99999999999999967</v>
      </c>
      <c r="M1717" s="17">
        <v>-0.99999999999999967</v>
      </c>
      <c r="N1717" s="17">
        <v>9.1767696604905105</v>
      </c>
      <c r="O1717" s="17">
        <v>33.061615596808707</v>
      </c>
      <c r="P1717" s="17">
        <v>-0.13823271473608628</v>
      </c>
      <c r="Q1717" s="17">
        <v>-0.21781009643946603</v>
      </c>
      <c r="R1717" s="17">
        <v>-0.17086423754810587</v>
      </c>
      <c r="S1717" s="17">
        <v>0.33333333333333309</v>
      </c>
      <c r="T1717" s="17">
        <v>0.33333333333333309</v>
      </c>
      <c r="U1717" s="17">
        <v>0.34642131016734506</v>
      </c>
      <c r="V1717" s="17">
        <v>-8.8533835208299147E-2</v>
      </c>
      <c r="W1717" s="17">
        <v>18.628626344047461</v>
      </c>
      <c r="X1717" s="17">
        <v>1.0623104130617249</v>
      </c>
      <c r="Y1717" s="17">
        <v>-0.99999999999999967</v>
      </c>
      <c r="Z1717" s="17">
        <v>-0.99999999999999967</v>
      </c>
      <c r="AA1717" s="17">
        <v>67.163978986411593</v>
      </c>
      <c r="AB1717" s="17">
        <v>0.20099660961283336</v>
      </c>
      <c r="AC1717" s="17">
        <v>0.43352468847930714</v>
      </c>
      <c r="AD1717" s="17">
        <v>0.33960303950610427</v>
      </c>
      <c r="AE1717" s="17">
        <v>48.706216879912283</v>
      </c>
      <c r="AF1717" s="17">
        <v>0.83333333333333337</v>
      </c>
      <c r="AG1717" s="17">
        <v>-0.99999999999999967</v>
      </c>
      <c r="AH1717" s="17">
        <v>-0.99999999999999967</v>
      </c>
      <c r="AI1717" s="17">
        <v>1.9918029336475192E-2</v>
      </c>
      <c r="AJ1717" s="17">
        <v>-8.8533835208299147E-2</v>
      </c>
      <c r="AK1717" s="17">
        <v>1.1014130570396762E-2</v>
      </c>
      <c r="AL1717" s="17">
        <v>0.45775103570423059</v>
      </c>
      <c r="AM1717" s="17">
        <v>-3.8451492870469721E-3</v>
      </c>
      <c r="AN1717" s="17">
        <v>3.0668740261922588E-2</v>
      </c>
      <c r="AO1717" s="17">
        <v>-4.1058079324190311E-2</v>
      </c>
      <c r="AP1717" s="17">
        <v>3.0554736850692166</v>
      </c>
      <c r="AQ1717" s="17">
        <v>46.158935325519003</v>
      </c>
      <c r="AR1717" s="17">
        <v>0.92455414162571281</v>
      </c>
      <c r="AS1717" s="17">
        <v>1.5211488960862529</v>
      </c>
      <c r="AT1717" s="17">
        <v>-0.99999999999999967</v>
      </c>
      <c r="AU1717" s="17">
        <v>-0.99999999999999967</v>
      </c>
      <c r="AV1717" s="17">
        <v>-5.8780784602776311E-2</v>
      </c>
      <c r="AW1717" s="17">
        <v>103.28106826828954</v>
      </c>
      <c r="AX1717" s="17">
        <v>94.826045334189203</v>
      </c>
      <c r="AY1717" s="17">
        <v>0.13125277504094507</v>
      </c>
      <c r="AZ1717" s="17">
        <v>3.576078839404182</v>
      </c>
      <c r="BA1717" s="22">
        <v>1527.295238763099</v>
      </c>
      <c r="CU1717" t="e">
        <v>#N/A</v>
      </c>
      <c r="CV1717" t="e">
        <v>#N/A</v>
      </c>
    </row>
    <row r="1718" spans="1:100" x14ac:dyDescent="0.25">
      <c r="A1718">
        <v>4286</v>
      </c>
      <c r="B1718" t="s">
        <v>2073</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1495.5184411941198</v>
      </c>
      <c r="CU1718" t="e">
        <v>#N/A</v>
      </c>
      <c r="CV1718" t="e">
        <v>#N/A</v>
      </c>
    </row>
    <row r="1719" spans="1:100" x14ac:dyDescent="0.25">
      <c r="A1719">
        <v>4290</v>
      </c>
      <c r="B1719" t="s">
        <v>2074</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1452.794735046919</v>
      </c>
      <c r="CU1719" t="e">
        <v>#N/A</v>
      </c>
      <c r="CV1719" t="e">
        <v>#N/A</v>
      </c>
    </row>
    <row r="1720" spans="1:100" x14ac:dyDescent="0.25">
      <c r="A1720">
        <v>4291</v>
      </c>
      <c r="B1720" t="s">
        <v>2075</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1421.3192225080998</v>
      </c>
      <c r="CU1720" t="e">
        <v>#N/A</v>
      </c>
      <c r="CV1720" t="e">
        <v>#N/A</v>
      </c>
    </row>
    <row r="1721" spans="1:100" x14ac:dyDescent="0.25">
      <c r="A1721">
        <v>4292</v>
      </c>
      <c r="B1721" t="s">
        <v>2076</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1359.6968952462244</v>
      </c>
      <c r="CU1721" t="e">
        <v>#N/A</v>
      </c>
      <c r="CV1721" t="e">
        <v>#N/A</v>
      </c>
    </row>
    <row r="1722" spans="1:100" x14ac:dyDescent="0.25">
      <c r="A1722">
        <v>4293</v>
      </c>
      <c r="B1722" t="s">
        <v>2077</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2078</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1422.6638847885883</v>
      </c>
      <c r="CU1723" t="e">
        <v>#N/A</v>
      </c>
      <c r="CV1723" t="e">
        <v>#N/A</v>
      </c>
    </row>
    <row r="1724" spans="1:100" x14ac:dyDescent="0.25">
      <c r="A1724">
        <v>4296</v>
      </c>
      <c r="B1724" t="s">
        <v>2079</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2080</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2081</v>
      </c>
      <c r="C1726" s="22">
        <v>3</v>
      </c>
      <c r="D1726" s="17">
        <v>0.20325206790009076</v>
      </c>
      <c r="E1726" s="17">
        <v>-1.3210032583677388E-2</v>
      </c>
      <c r="F1726" s="17">
        <v>5.6969217011858045E-3</v>
      </c>
      <c r="G1726" s="17">
        <v>5.6969217011858045E-3</v>
      </c>
      <c r="H1726" s="17">
        <v>7.6762700526854355E-2</v>
      </c>
      <c r="I1726" s="17">
        <v>0</v>
      </c>
      <c r="J1726" s="17">
        <v>4.6057620316112606</v>
      </c>
      <c r="K1726" s="17">
        <v>7.6762700526854355E-2</v>
      </c>
      <c r="L1726" s="17">
        <v>-1.0000000000000013</v>
      </c>
      <c r="M1726" s="17">
        <v>-1.0000000000000013</v>
      </c>
      <c r="N1726" s="17">
        <v>1.5352540105370871</v>
      </c>
      <c r="O1726" s="17">
        <v>4.8147110212125392</v>
      </c>
      <c r="P1726" s="17">
        <v>0.48097094361845233</v>
      </c>
      <c r="Q1726" s="17">
        <v>2.1551391307591694</v>
      </c>
      <c r="R1726" s="17">
        <v>0.74740674084342795</v>
      </c>
      <c r="S1726" s="17">
        <v>0.33333333333333393</v>
      </c>
      <c r="T1726" s="17">
        <v>0.33027484235622023</v>
      </c>
      <c r="U1726" s="17">
        <v>3.8533078968502325E-2</v>
      </c>
      <c r="V1726" s="17">
        <v>-2.2963698682067317E-2</v>
      </c>
      <c r="W1726" s="17">
        <v>24.096594217965382</v>
      </c>
      <c r="X1726" s="17">
        <v>0.55958701198913485</v>
      </c>
      <c r="Y1726" s="17">
        <v>-1.0000000000000013</v>
      </c>
      <c r="Z1726" s="17">
        <v>-1.0000000000000013</v>
      </c>
      <c r="AA1726" s="17">
        <v>20.840166866712515</v>
      </c>
      <c r="AB1726" s="17">
        <v>4.2957872533425166E-2</v>
      </c>
      <c r="AC1726" s="17">
        <v>-2.9889517900794544E-2</v>
      </c>
      <c r="AD1726" s="17">
        <v>-9.3145036474556589E-2</v>
      </c>
      <c r="AE1726" s="17">
        <v>-4.0038340920962927</v>
      </c>
      <c r="AF1726" s="17">
        <v>0</v>
      </c>
      <c r="AG1726" s="17">
        <v>-1.0000000000000013</v>
      </c>
      <c r="AH1726" s="17">
        <v>-1.0000000000000013</v>
      </c>
      <c r="AI1726" s="17">
        <v>5.5843848030675561E-2</v>
      </c>
      <c r="AJ1726" s="17">
        <v>-2.2963698682067317E-2</v>
      </c>
      <c r="AK1726" s="17">
        <v>1.1412014466456906</v>
      </c>
      <c r="AL1726" s="17">
        <v>0.23913204407501853</v>
      </c>
      <c r="AM1726" s="17">
        <v>0.17872239230990758</v>
      </c>
      <c r="AN1726" s="17">
        <v>0.15115427836604142</v>
      </c>
      <c r="AO1726" s="17">
        <v>10.174067040976139</v>
      </c>
      <c r="AP1726" s="17">
        <v>4.9745171795261269</v>
      </c>
      <c r="AQ1726" s="17">
        <v>28.702356249576617</v>
      </c>
      <c r="AR1726" s="17">
        <v>0.67917755597598894</v>
      </c>
      <c r="AS1726" s="17">
        <v>0.63634971251598893</v>
      </c>
      <c r="AT1726" s="17">
        <v>-1.0000000000000013</v>
      </c>
      <c r="AU1726" s="17">
        <v>-1.0000000000000013</v>
      </c>
      <c r="AV1726" s="17">
        <v>0.75310366254461403</v>
      </c>
      <c r="AW1726" s="17">
        <v>30.629395067451167</v>
      </c>
      <c r="AX1726" s="17">
        <v>29.449902159857949</v>
      </c>
      <c r="AY1726" s="17">
        <v>5.5656340567839163E-2</v>
      </c>
      <c r="AZ1726" s="17">
        <v>-58.166191199770047</v>
      </c>
      <c r="BA1726" s="22">
        <v>1327.275666970306</v>
      </c>
      <c r="CU1726" t="e">
        <v>#N/A</v>
      </c>
      <c r="CV1726" t="e">
        <v>#N/A</v>
      </c>
    </row>
    <row r="1727" spans="1:100" x14ac:dyDescent="0.25">
      <c r="A1727">
        <v>4301</v>
      </c>
      <c r="B1727" t="s">
        <v>2082</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1393.8791994253227</v>
      </c>
      <c r="CU1727" t="e">
        <v>#N/A</v>
      </c>
      <c r="CV1727" t="e">
        <v>#N/A</v>
      </c>
    </row>
    <row r="1728" spans="1:100" x14ac:dyDescent="0.25">
      <c r="A1728">
        <v>4306</v>
      </c>
      <c r="B1728" t="s">
        <v>2083</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1382.1435457595255</v>
      </c>
      <c r="CU1728" t="e">
        <v>#N/A</v>
      </c>
      <c r="CV1728" t="e">
        <v>#N/A</v>
      </c>
    </row>
    <row r="1729" spans="1:100" x14ac:dyDescent="0.25">
      <c r="A1729">
        <v>4308</v>
      </c>
      <c r="B1729" t="s">
        <v>2084</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1333.8677293419835</v>
      </c>
      <c r="CU1729" t="e">
        <v>#N/A</v>
      </c>
      <c r="CV1729" t="e">
        <v>#N/A</v>
      </c>
    </row>
    <row r="1730" spans="1:100" x14ac:dyDescent="0.25">
      <c r="A1730">
        <v>4309</v>
      </c>
      <c r="B1730" t="s">
        <v>2085</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2086</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1296.1504994786992</v>
      </c>
      <c r="CU1731" t="e">
        <v>#N/A</v>
      </c>
      <c r="CV1731" t="e">
        <v>#N/A</v>
      </c>
    </row>
    <row r="1732" spans="1:100" x14ac:dyDescent="0.25">
      <c r="A1732">
        <v>4314</v>
      </c>
      <c r="B1732" t="s">
        <v>2087</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2088</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2089</v>
      </c>
      <c r="C1734" s="22">
        <v>3</v>
      </c>
      <c r="D1734" s="17">
        <v>5.7007494114921373</v>
      </c>
      <c r="E1734" s="17">
        <v>3.2072541109169087E-2</v>
      </c>
      <c r="F1734" s="17">
        <v>-0.33537151914222962</v>
      </c>
      <c r="G1734" s="17">
        <v>-0.33537151914222962</v>
      </c>
      <c r="H1734" s="17">
        <v>0.31768062750974013</v>
      </c>
      <c r="I1734" s="17">
        <v>-1.0575777967078172E-2</v>
      </c>
      <c r="J1734" s="17">
        <v>18.426290972559713</v>
      </c>
      <c r="K1734" s="17">
        <v>0.30710484954266187</v>
      </c>
      <c r="L1734" s="17">
        <v>-0.99999999999999933</v>
      </c>
      <c r="M1734" s="17">
        <v>-0.99999999999999933</v>
      </c>
      <c r="N1734" s="17">
        <v>6.1420969908532372</v>
      </c>
      <c r="O1734" s="17">
        <v>23.791668864909639</v>
      </c>
      <c r="P1734" s="17">
        <v>1.6572630795455359</v>
      </c>
      <c r="Q1734" s="17">
        <v>-1.4041761709061777</v>
      </c>
      <c r="R1734" s="17">
        <v>-0.32462578960916444</v>
      </c>
      <c r="S1734" s="17">
        <v>0.31794990825269537</v>
      </c>
      <c r="T1734" s="17">
        <v>0.31794990825269537</v>
      </c>
      <c r="U1734" s="17">
        <v>0.36131101219000455</v>
      </c>
      <c r="V1734" s="17">
        <v>0.38016573797999476</v>
      </c>
      <c r="W1734" s="17">
        <v>42.810868685309174</v>
      </c>
      <c r="X1734" s="17">
        <v>4.0396500185220772</v>
      </c>
      <c r="Y1734" s="17">
        <v>-0.99999999999999933</v>
      </c>
      <c r="Z1734" s="17">
        <v>-0.99999999999999933</v>
      </c>
      <c r="AA1734" s="17">
        <v>75.182928962594303</v>
      </c>
      <c r="AB1734" s="17">
        <v>0.2998514433850436</v>
      </c>
      <c r="AC1734" s="17">
        <v>0.18556086717650372</v>
      </c>
      <c r="AD1734" s="17">
        <v>0.16852141077633964</v>
      </c>
      <c r="AE1734" s="17">
        <v>32.696686066894344</v>
      </c>
      <c r="AF1734" s="17">
        <v>0.7</v>
      </c>
      <c r="AG1734" s="17">
        <v>-0.99999999999999933</v>
      </c>
      <c r="AH1734" s="17">
        <v>-0.99999999999999933</v>
      </c>
      <c r="AI1734" s="17">
        <v>-1.4645139776374065E-2</v>
      </c>
      <c r="AJ1734" s="17">
        <v>0.38016573797999476</v>
      </c>
      <c r="AK1734" s="17">
        <v>1.6934520882013714E-2</v>
      </c>
      <c r="AL1734" s="17">
        <v>0.23806553353001939</v>
      </c>
      <c r="AM1734" s="17">
        <v>-0.16593850144632771</v>
      </c>
      <c r="AN1734" s="17">
        <v>-9.8669819257844182E-2</v>
      </c>
      <c r="AO1734" s="17">
        <v>-4.0637899317481239</v>
      </c>
      <c r="AP1734" s="17">
        <v>-1.2764178137960074</v>
      </c>
      <c r="AQ1734" s="17">
        <v>61.237159657868929</v>
      </c>
      <c r="AR1734" s="17">
        <v>1.3773765666753901</v>
      </c>
      <c r="AS1734" s="17">
        <v>4.3467548680647408</v>
      </c>
      <c r="AT1734" s="17">
        <v>-0.99999999999999933</v>
      </c>
      <c r="AU1734" s="17">
        <v>-0.99999999999999933</v>
      </c>
      <c r="AV1734" s="17">
        <v>-0.65999730875139329</v>
      </c>
      <c r="AW1734" s="17">
        <v>97.69818001370794</v>
      </c>
      <c r="AX1734" s="17">
        <v>135.42185101617983</v>
      </c>
      <c r="AY1734" s="17">
        <v>8.7232246710436973E-2</v>
      </c>
      <c r="AZ1734" s="17">
        <v>-6.7999429577994093</v>
      </c>
      <c r="BA1734" s="22">
        <v>1496.7061745567496</v>
      </c>
      <c r="CU1734" t="e">
        <v>#N/A</v>
      </c>
      <c r="CV1734" t="e">
        <v>#N/A</v>
      </c>
    </row>
    <row r="1735" spans="1:100" x14ac:dyDescent="0.25">
      <c r="A1735">
        <v>4322</v>
      </c>
      <c r="B1735" t="s">
        <v>2090</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2091</v>
      </c>
      <c r="C1736" s="22">
        <v>3</v>
      </c>
      <c r="D1736" s="17">
        <v>4.8402121438702075</v>
      </c>
      <c r="E1736" s="17">
        <v>-0.24787946229488517</v>
      </c>
      <c r="F1736" s="17">
        <v>-6.3682596885713275E-2</v>
      </c>
      <c r="G1736" s="17">
        <v>-0.12287337983689729</v>
      </c>
      <c r="H1736" s="17">
        <v>0.36300952466063452</v>
      </c>
      <c r="I1736" s="17">
        <v>0</v>
      </c>
      <c r="J1736" s="17">
        <v>21.78057147963808</v>
      </c>
      <c r="K1736" s="17">
        <v>0.36300952466063452</v>
      </c>
      <c r="L1736" s="17">
        <v>-1.0000000000000002</v>
      </c>
      <c r="M1736" s="17">
        <v>-1.0000000000000002</v>
      </c>
      <c r="N1736" s="17">
        <v>7.2601904932126846</v>
      </c>
      <c r="O1736" s="17">
        <v>26.497910243671374</v>
      </c>
      <c r="P1736" s="17">
        <v>5.8904180291924098</v>
      </c>
      <c r="Q1736" s="17">
        <v>-1.1459212558504919</v>
      </c>
      <c r="R1736" s="17">
        <v>0.1756603260604753</v>
      </c>
      <c r="S1736" s="17">
        <v>0.33333333333333348</v>
      </c>
      <c r="T1736" s="17">
        <v>0.33333333333333348</v>
      </c>
      <c r="U1736" s="17">
        <v>0.34458383070717724</v>
      </c>
      <c r="V1736" s="17">
        <v>0.35900714584847543</v>
      </c>
      <c r="W1736" s="17">
        <v>40.28992474246742</v>
      </c>
      <c r="X1736" s="17">
        <v>3.836035339925596</v>
      </c>
      <c r="Y1736" s="17">
        <v>-1.0000000000000002</v>
      </c>
      <c r="Z1736" s="17">
        <v>-1.0000000000000002</v>
      </c>
      <c r="AA1736" s="17">
        <v>72.048863098142675</v>
      </c>
      <c r="AB1736" s="17">
        <v>0.32275862510255376</v>
      </c>
      <c r="AC1736" s="17">
        <v>0.11405258288657619</v>
      </c>
      <c r="AD1736" s="17">
        <v>0.19485435260316603</v>
      </c>
      <c r="AE1736" s="17">
        <v>31.583278029614807</v>
      </c>
      <c r="AF1736" s="17">
        <v>0.6875</v>
      </c>
      <c r="AG1736" s="17">
        <v>-1.0000000000000002</v>
      </c>
      <c r="AH1736" s="17">
        <v>-1.0000000000000002</v>
      </c>
      <c r="AI1736" s="17">
        <v>1.5656484257555808E-2</v>
      </c>
      <c r="AJ1736" s="17">
        <v>0.35900714584847543</v>
      </c>
      <c r="AK1736" s="17">
        <v>7.9247019923534751E-2</v>
      </c>
      <c r="AL1736" s="17">
        <v>3.5288822040188031E-2</v>
      </c>
      <c r="AM1736" s="17">
        <v>-0.13043811061757549</v>
      </c>
      <c r="AN1736" s="17">
        <v>1.2441783763822163E-2</v>
      </c>
      <c r="AO1736" s="17">
        <v>-2.8647176658217139</v>
      </c>
      <c r="AP1736" s="17">
        <v>0.48748870429649432</v>
      </c>
      <c r="AQ1736" s="17">
        <v>62.070496222105497</v>
      </c>
      <c r="AR1736" s="17">
        <v>1.3702576432223197</v>
      </c>
      <c r="AS1736" s="17">
        <v>4.1990448645862273</v>
      </c>
      <c r="AT1736" s="17">
        <v>-1.0000000000000002</v>
      </c>
      <c r="AU1736" s="17">
        <v>-1.0000000000000002</v>
      </c>
      <c r="AV1736" s="17">
        <v>5.2786946223575132E-2</v>
      </c>
      <c r="AW1736" s="17">
        <v>99.034262046110541</v>
      </c>
      <c r="AX1736" s="17">
        <v>135.24810631610922</v>
      </c>
      <c r="AY1736" s="17">
        <v>7.5190977794758432E-2</v>
      </c>
      <c r="AZ1736" s="17">
        <v>9.5640955498322313</v>
      </c>
      <c r="BA1736" s="22">
        <v>1559.4210169733449</v>
      </c>
      <c r="CU1736" t="e">
        <v>#N/A</v>
      </c>
      <c r="CV1736" t="e">
        <v>#N/A</v>
      </c>
    </row>
    <row r="1737" spans="1:100" x14ac:dyDescent="0.25">
      <c r="A1737">
        <v>4327</v>
      </c>
      <c r="B1737" t="s">
        <v>2092</v>
      </c>
      <c r="C1737" s="22">
        <v>3</v>
      </c>
      <c r="D1737" s="17">
        <v>4.829382784480952</v>
      </c>
      <c r="E1737" s="17">
        <v>0.45291079293483094</v>
      </c>
      <c r="F1737" s="17">
        <v>-2.4828649177735107</v>
      </c>
      <c r="G1737" s="17">
        <v>-2.3692058034497245</v>
      </c>
      <c r="H1737" s="17">
        <v>0.2716500299777827</v>
      </c>
      <c r="I1737" s="17">
        <v>0</v>
      </c>
      <c r="J1737" s="17">
        <v>16.299001798666957</v>
      </c>
      <c r="K1737" s="17">
        <v>0.2716500299777827</v>
      </c>
      <c r="L1737" s="17">
        <v>-1.0000000000000004</v>
      </c>
      <c r="M1737" s="17">
        <v>-1.0000000000000004</v>
      </c>
      <c r="N1737" s="17">
        <v>5.4330005995556521</v>
      </c>
      <c r="O1737" s="17">
        <v>18.759178779698182</v>
      </c>
      <c r="P1737" s="17">
        <v>0.60253188493126775</v>
      </c>
      <c r="Q1737" s="17">
        <v>-5.5786894283083042</v>
      </c>
      <c r="R1737" s="17">
        <v>-1.8924535522776531</v>
      </c>
      <c r="S1737" s="17">
        <v>0.33333333333333376</v>
      </c>
      <c r="T1737" s="17">
        <v>0.33333333333333376</v>
      </c>
      <c r="U1737" s="17">
        <v>0.25415537879871414</v>
      </c>
      <c r="V1737" s="17">
        <v>9.4502166955621789E-2</v>
      </c>
      <c r="W1737" s="17">
        <v>29.746967297728816</v>
      </c>
      <c r="X1737" s="17">
        <v>1.9786511536174707</v>
      </c>
      <c r="Y1737" s="17">
        <v>-1.0000000000000004</v>
      </c>
      <c r="Z1737" s="17">
        <v>-1.0000000000000004</v>
      </c>
      <c r="AA1737" s="17">
        <v>71.632280352425568</v>
      </c>
      <c r="AB1737" s="17">
        <v>0.39765803020461349</v>
      </c>
      <c r="AC1737" s="17">
        <v>0.25247679855162219</v>
      </c>
      <c r="AD1737" s="17">
        <v>0.22542050338325315</v>
      </c>
      <c r="AE1737" s="17">
        <v>43.777766606974424</v>
      </c>
      <c r="AF1737" s="17">
        <v>0.75</v>
      </c>
      <c r="AG1737" s="17">
        <v>-1.0000000000000004</v>
      </c>
      <c r="AH1737" s="17">
        <v>-1.0000000000000004</v>
      </c>
      <c r="AI1737" s="17">
        <v>-7.1115825620081521E-2</v>
      </c>
      <c r="AJ1737" s="17">
        <v>9.4502166955621789E-2</v>
      </c>
      <c r="AK1737" s="17">
        <v>1.5933339087513834E-2</v>
      </c>
      <c r="AL1737" s="17">
        <v>8.3457859807867102E-2</v>
      </c>
      <c r="AM1737" s="17">
        <v>4.9544451097514527E-2</v>
      </c>
      <c r="AN1737" s="17">
        <v>1.3054321626221796E-2</v>
      </c>
      <c r="AO1737" s="17">
        <v>1.3182779728754319</v>
      </c>
      <c r="AP1737" s="17">
        <v>0.7436473396948805</v>
      </c>
      <c r="AQ1737" s="17">
        <v>46.045969096395723</v>
      </c>
      <c r="AR1737" s="17">
        <v>1.0153242124210029</v>
      </c>
      <c r="AS1737" s="17">
        <v>2.2503011835952544</v>
      </c>
      <c r="AT1737" s="17">
        <v>-1.0000000000000004</v>
      </c>
      <c r="AU1737" s="17">
        <v>-1.0000000000000004</v>
      </c>
      <c r="AV1737" s="17">
        <v>-4.2616593557273763</v>
      </c>
      <c r="AW1737" s="17">
        <v>91.135106471818617</v>
      </c>
      <c r="AX1737" s="17">
        <v>99.163006654979228</v>
      </c>
      <c r="AY1737" s="17">
        <v>-2.8618271637491685E-2</v>
      </c>
      <c r="AZ1737" s="17">
        <v>-26.198218844581529</v>
      </c>
      <c r="BA1737" s="22">
        <v>1460.9174371717736</v>
      </c>
      <c r="CU1737" t="e">
        <v>#N/A</v>
      </c>
      <c r="CV1737" t="e">
        <v>#N/A</v>
      </c>
    </row>
    <row r="1738" spans="1:100" x14ac:dyDescent="0.25">
      <c r="A1738">
        <v>4328</v>
      </c>
      <c r="B1738" t="s">
        <v>2093</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2094</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2095</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2096</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2097</v>
      </c>
      <c r="C1742" s="22">
        <v>3</v>
      </c>
      <c r="D1742" s="17">
        <v>4.3269283387095703</v>
      </c>
      <c r="E1742" s="17">
        <v>0.23170701633704183</v>
      </c>
      <c r="F1742" s="17">
        <v>-0.36290516718210275</v>
      </c>
      <c r="G1742" s="17">
        <v>-0.34275900496398015</v>
      </c>
      <c r="H1742" s="17">
        <v>0.20408103827915999</v>
      </c>
      <c r="I1742" s="17">
        <v>-1.1922062027503389E-2</v>
      </c>
      <c r="J1742" s="17">
        <v>11.529538575099391</v>
      </c>
      <c r="K1742" s="17">
        <v>0.19215897625165665</v>
      </c>
      <c r="L1742" s="17">
        <v>-1.0000000000000004</v>
      </c>
      <c r="M1742" s="17">
        <v>-1.0000000000000004</v>
      </c>
      <c r="N1742" s="17">
        <v>3.8431795250331326</v>
      </c>
      <c r="O1742" s="17">
        <v>15.513707908844983</v>
      </c>
      <c r="P1742" s="17">
        <v>-0.1807233017047612</v>
      </c>
      <c r="Q1742" s="17">
        <v>4.2118419398742386</v>
      </c>
      <c r="R1742" s="17">
        <v>1.3826982040335465</v>
      </c>
      <c r="S1742" s="17">
        <v>0.33333333333333326</v>
      </c>
      <c r="T1742" s="17">
        <v>0.32782109894670153</v>
      </c>
      <c r="U1742" s="17">
        <v>0.25210567301808162</v>
      </c>
      <c r="V1742" s="17">
        <v>0.43144538218116074</v>
      </c>
      <c r="W1742" s="17">
        <v>46.101860449104848</v>
      </c>
      <c r="X1742" s="17">
        <v>4.0660904411876713</v>
      </c>
      <c r="Y1742" s="17">
        <v>-1.0000000000000004</v>
      </c>
      <c r="Z1742" s="17">
        <v>-1.0000000000000004</v>
      </c>
      <c r="AA1742" s="17">
        <v>99.0362746115036</v>
      </c>
      <c r="AB1742" s="17">
        <v>0.26366383703608787</v>
      </c>
      <c r="AC1742" s="17">
        <v>0.51272892178144447</v>
      </c>
      <c r="AD1742" s="17">
        <v>0.2546415603497707</v>
      </c>
      <c r="AE1742" s="17">
        <v>51.551715958365143</v>
      </c>
      <c r="AF1742" s="17">
        <v>1</v>
      </c>
      <c r="AG1742" s="17">
        <v>-1.0000000000000004</v>
      </c>
      <c r="AH1742" s="17">
        <v>-1.0000000000000004</v>
      </c>
      <c r="AI1742" s="17">
        <v>3.7368820444831752E-2</v>
      </c>
      <c r="AJ1742" s="17">
        <v>0.43144538218116074</v>
      </c>
      <c r="AK1742" s="17">
        <v>-3.5572779602949939E-2</v>
      </c>
      <c r="AL1742" s="17">
        <v>0.15875699869851609</v>
      </c>
      <c r="AM1742" s="17">
        <v>-6.748853477632788E-2</v>
      </c>
      <c r="AN1742" s="17">
        <v>0.66083513556458429</v>
      </c>
      <c r="AO1742" s="17">
        <v>-1.8650772674229472</v>
      </c>
      <c r="AP1742" s="17">
        <v>17.314663382607183</v>
      </c>
      <c r="AQ1742" s="17">
        <v>57.631399024204228</v>
      </c>
      <c r="AR1742" s="17">
        <v>1.3447054874792779</v>
      </c>
      <c r="AS1742" s="17">
        <v>4.2582494174393286</v>
      </c>
      <c r="AT1742" s="17">
        <v>-1.0000000000000004</v>
      </c>
      <c r="AU1742" s="17">
        <v>-1.0000000000000004</v>
      </c>
      <c r="AV1742" s="17">
        <v>1.0399391990695706</v>
      </c>
      <c r="AW1742" s="17">
        <v>131.86464590295571</v>
      </c>
      <c r="AX1742" s="17">
        <v>175.75656052996843</v>
      </c>
      <c r="AY1742" s="17">
        <v>0.49473699735315479</v>
      </c>
      <c r="AZ1742" s="17">
        <v>47.501104791577106</v>
      </c>
      <c r="BA1742" s="22">
        <v>1647.8029498365847</v>
      </c>
      <c r="CU1742" t="e">
        <v>#N/A</v>
      </c>
      <c r="CV1742" t="e">
        <v>#N/A</v>
      </c>
    </row>
    <row r="1743" spans="1:100" x14ac:dyDescent="0.25">
      <c r="A1743">
        <v>4335</v>
      </c>
      <c r="B1743" t="s">
        <v>2098</v>
      </c>
      <c r="C1743" s="22">
        <v>3</v>
      </c>
      <c r="D1743" s="17">
        <v>4.8302724636385044</v>
      </c>
      <c r="E1743" s="17">
        <v>-1.0444194805177762E-2</v>
      </c>
      <c r="F1743" s="17">
        <v>1.4510182879561508</v>
      </c>
      <c r="G1743" s="17">
        <v>1.4481322723768488</v>
      </c>
      <c r="H1743" s="17">
        <v>0.18433777416605679</v>
      </c>
      <c r="I1743" s="17">
        <v>0</v>
      </c>
      <c r="J1743" s="17">
        <v>11.060266449963413</v>
      </c>
      <c r="K1743" s="17">
        <v>0.18433777416605679</v>
      </c>
      <c r="L1743" s="17">
        <v>-1.0000000000000007</v>
      </c>
      <c r="M1743" s="17">
        <v>-1.0000000000000007</v>
      </c>
      <c r="N1743" s="17">
        <v>3.686755483321138</v>
      </c>
      <c r="O1743" s="17">
        <v>17.338671185978775</v>
      </c>
      <c r="P1743" s="17">
        <v>4.580435431077416</v>
      </c>
      <c r="Q1743" s="17">
        <v>-1.4629673376965111</v>
      </c>
      <c r="R1743" s="17">
        <v>-0.14808569135025262</v>
      </c>
      <c r="S1743" s="17">
        <v>0.33333333333333359</v>
      </c>
      <c r="T1743" s="17">
        <v>0.32342799781608922</v>
      </c>
      <c r="U1743" s="17">
        <v>0.38432191919494618</v>
      </c>
      <c r="V1743" s="17">
        <v>-0.11486642529846006</v>
      </c>
      <c r="W1743" s="17">
        <v>29.675162035194084</v>
      </c>
      <c r="X1743" s="17">
        <v>1.3106073464551458</v>
      </c>
      <c r="Y1743" s="17">
        <v>-1.0000000000000007</v>
      </c>
      <c r="Z1743" s="17">
        <v>-1.0000000000000007</v>
      </c>
      <c r="AA1743" s="17">
        <v>70.292408515841998</v>
      </c>
      <c r="AB1743" s="17">
        <v>0.24169381216643154</v>
      </c>
      <c r="AC1743" s="17">
        <v>0.35401067494493865</v>
      </c>
      <c r="AD1743" s="17">
        <v>0.21960215632859253</v>
      </c>
      <c r="AE1743" s="17">
        <v>40.765332171998111</v>
      </c>
      <c r="AF1743" s="17">
        <v>0.6</v>
      </c>
      <c r="AG1743" s="17">
        <v>-1.0000000000000007</v>
      </c>
      <c r="AH1743" s="17">
        <v>-1.0000000000000007</v>
      </c>
      <c r="AI1743" s="17">
        <v>7.5978437469058704E-2</v>
      </c>
      <c r="AJ1743" s="17">
        <v>-0.11486642529846006</v>
      </c>
      <c r="AK1743" s="17">
        <v>0.42810297438789302</v>
      </c>
      <c r="AL1743" s="17">
        <v>-0.1625760640087599</v>
      </c>
      <c r="AM1743" s="17">
        <v>9.956043130135836E-2</v>
      </c>
      <c r="AN1743" s="17">
        <v>0.36122618057619982</v>
      </c>
      <c r="AO1743" s="17">
        <v>4.6295256544734267</v>
      </c>
      <c r="AP1743" s="17">
        <v>8.2177741943611959</v>
      </c>
      <c r="AQ1743" s="17">
        <v>40.735428485157513</v>
      </c>
      <c r="AR1743" s="17">
        <v>0.92621682504590885</v>
      </c>
      <c r="AS1743" s="17">
        <v>1.494945120621201</v>
      </c>
      <c r="AT1743" s="17">
        <v>-1.0000000000000007</v>
      </c>
      <c r="AU1743" s="17">
        <v>-1.0000000000000007</v>
      </c>
      <c r="AV1743" s="17">
        <v>1.3000465810265962</v>
      </c>
      <c r="AW1743" s="17">
        <v>95.848853896181907</v>
      </c>
      <c r="AX1743" s="17">
        <v>85.881780115717163</v>
      </c>
      <c r="AY1743" s="17">
        <v>0.37330160395789819</v>
      </c>
      <c r="AZ1743" s="17">
        <v>28.046217877387054</v>
      </c>
      <c r="BA1743" s="22">
        <v>1482.4541680403968</v>
      </c>
      <c r="CU1743" t="e">
        <v>#N/A</v>
      </c>
      <c r="CV1743" t="e">
        <v>#N/A</v>
      </c>
    </row>
    <row r="1744" spans="1:100" x14ac:dyDescent="0.25">
      <c r="A1744">
        <v>4336</v>
      </c>
      <c r="B1744" t="s">
        <v>2099</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1401.3712263583041</v>
      </c>
      <c r="CU1744" t="e">
        <v>#N/A</v>
      </c>
      <c r="CV1744" t="e">
        <v>#N/A</v>
      </c>
    </row>
    <row r="1745" spans="1:100" x14ac:dyDescent="0.25">
      <c r="A1745">
        <v>4337</v>
      </c>
      <c r="B1745" t="s">
        <v>2100</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1328.7940999510276</v>
      </c>
      <c r="CU1745" t="e">
        <v>#N/A</v>
      </c>
      <c r="CV1745" t="e">
        <v>#N/A</v>
      </c>
    </row>
    <row r="1746" spans="1:100" x14ac:dyDescent="0.25">
      <c r="A1746">
        <v>4338</v>
      </c>
      <c r="B1746" t="s">
        <v>2101</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1521.9041073267513</v>
      </c>
      <c r="CU1746" t="e">
        <v>#N/A</v>
      </c>
      <c r="CV1746" t="e">
        <v>#N/A</v>
      </c>
    </row>
    <row r="1747" spans="1:100" x14ac:dyDescent="0.25">
      <c r="A1747">
        <v>4342</v>
      </c>
      <c r="B1747" t="s">
        <v>2102</v>
      </c>
      <c r="C1747" s="22">
        <v>3</v>
      </c>
      <c r="D1747" s="17">
        <v>4.4239176656439341</v>
      </c>
      <c r="E1747" s="17">
        <v>0</v>
      </c>
      <c r="F1747" s="17">
        <v>0.8809651350619303</v>
      </c>
      <c r="G1747" s="17">
        <v>0.8809651350619303</v>
      </c>
      <c r="H1747" s="17">
        <v>0.39615663090042758</v>
      </c>
      <c r="I1747" s="17">
        <v>-1.2189151524852979E-2</v>
      </c>
      <c r="J1747" s="17">
        <v>23.038048762534466</v>
      </c>
      <c r="K1747" s="17">
        <v>0.38396747937557457</v>
      </c>
      <c r="L1747" s="17">
        <v>-0.99999999999999889</v>
      </c>
      <c r="M1747" s="17">
        <v>-0.99999999999999889</v>
      </c>
      <c r="N1747" s="17">
        <v>7.6793495875114841</v>
      </c>
      <c r="O1747" s="17">
        <v>28.342931563240327</v>
      </c>
      <c r="P1747" s="17">
        <v>0.12965301011101008</v>
      </c>
      <c r="Q1747" s="17">
        <v>3.6405285844105379</v>
      </c>
      <c r="R1747" s="17">
        <v>1.2515736497049463</v>
      </c>
      <c r="S1747" s="17">
        <v>0.33333333333333326</v>
      </c>
      <c r="T1747" s="17">
        <v>0.33333333333333326</v>
      </c>
      <c r="U1747" s="17">
        <v>0.27701879528001039</v>
      </c>
      <c r="V1747" s="17">
        <v>1.1147788014409464E-2</v>
      </c>
      <c r="W1747" s="17">
        <v>22.834630823420436</v>
      </c>
      <c r="X1747" s="17">
        <v>1.4576610964975887</v>
      </c>
      <c r="Y1747" s="17">
        <v>-0.99999999999999889</v>
      </c>
      <c r="Z1747" s="17">
        <v>-0.99999999999999889</v>
      </c>
      <c r="AA1747" s="17">
        <v>47.918678024930735</v>
      </c>
      <c r="AB1747" s="17">
        <v>-9.7598793174957787E-2</v>
      </c>
      <c r="AC1747" s="17">
        <v>0.34142244272414707</v>
      </c>
      <c r="AD1747" s="17">
        <v>0.23282582148691716</v>
      </c>
      <c r="AE1747" s="17">
        <v>23.832473551805325</v>
      </c>
      <c r="AF1747" s="17">
        <v>0.75</v>
      </c>
      <c r="AG1747" s="17">
        <v>-0.99999999999999889</v>
      </c>
      <c r="AH1747" s="17">
        <v>-0.99999999999999889</v>
      </c>
      <c r="AI1747" s="17">
        <v>5.4552469198006701E-3</v>
      </c>
      <c r="AJ1747" s="17">
        <v>1.1147788014409464E-2</v>
      </c>
      <c r="AK1747" s="17">
        <v>-7.9054924146285122E-2</v>
      </c>
      <c r="AL1747" s="17">
        <v>-0.15811182836082702</v>
      </c>
      <c r="AM1747" s="17">
        <v>-9.5115480323443261E-2</v>
      </c>
      <c r="AN1747" s="17">
        <v>0.17865455813342704</v>
      </c>
      <c r="AO1747" s="17">
        <v>-2.7731616288175061</v>
      </c>
      <c r="AP1747" s="17">
        <v>3.6758048115315396</v>
      </c>
      <c r="AQ1747" s="17">
        <v>45.87267958595492</v>
      </c>
      <c r="AR1747" s="17">
        <v>0.95483324996108587</v>
      </c>
      <c r="AS1747" s="17">
        <v>1.8416285758731656</v>
      </c>
      <c r="AT1747" s="17">
        <v>-0.99999999999999889</v>
      </c>
      <c r="AU1747" s="17">
        <v>-0.99999999999999889</v>
      </c>
      <c r="AV1747" s="17">
        <v>2.1325387847668758</v>
      </c>
      <c r="AW1747" s="17">
        <v>79.93741439970259</v>
      </c>
      <c r="AX1747" s="17">
        <v>81.161298139539511</v>
      </c>
      <c r="AY1747" s="17">
        <v>1.1153454654598792E-3</v>
      </c>
      <c r="AZ1747" s="17">
        <v>-23.838047461342221</v>
      </c>
      <c r="BA1747" s="22">
        <v>1492.8089241940495</v>
      </c>
      <c r="CU1747" t="e">
        <v>#N/A</v>
      </c>
      <c r="CV1747" t="e">
        <v>#N/A</v>
      </c>
    </row>
    <row r="1748" spans="1:100" x14ac:dyDescent="0.25">
      <c r="A1748">
        <v>4343</v>
      </c>
      <c r="B1748" t="s">
        <v>2103</v>
      </c>
      <c r="C1748" s="22">
        <v>3</v>
      </c>
      <c r="D1748" s="17">
        <v>4.7683901240932522</v>
      </c>
      <c r="E1748" s="17">
        <v>-0.33336975715719108</v>
      </c>
      <c r="F1748" s="17">
        <v>1.5571924137883892</v>
      </c>
      <c r="G1748" s="17">
        <v>1.4673807863236732</v>
      </c>
      <c r="H1748" s="17">
        <v>0.34011042288900151</v>
      </c>
      <c r="I1748" s="17">
        <v>-4.6486792672448207E-2</v>
      </c>
      <c r="J1748" s="17">
        <v>17.6174178129932</v>
      </c>
      <c r="K1748" s="17">
        <v>0.29362363021655336</v>
      </c>
      <c r="L1748" s="17">
        <v>-1.0000000000000004</v>
      </c>
      <c r="M1748" s="17">
        <v>-1.0000000000000004</v>
      </c>
      <c r="N1748" s="17">
        <v>5.8724726043310636</v>
      </c>
      <c r="O1748" s="17">
        <v>23.853188723410121</v>
      </c>
      <c r="P1748" s="17">
        <v>-1.6065806736261343</v>
      </c>
      <c r="Q1748" s="17">
        <v>-3.4689420414333272</v>
      </c>
      <c r="R1748" s="17">
        <v>-1.3916831199817152</v>
      </c>
      <c r="S1748" s="17">
        <v>0.33333333333333348</v>
      </c>
      <c r="T1748" s="17">
        <v>0.35257950372576341</v>
      </c>
      <c r="U1748" s="17">
        <v>0.25932531473746734</v>
      </c>
      <c r="V1748" s="17">
        <v>-3.0904092019341578E-2</v>
      </c>
      <c r="W1748" s="17">
        <v>24.82841718242679</v>
      </c>
      <c r="X1748" s="17">
        <v>1.2634120840687946</v>
      </c>
      <c r="Y1748" s="17">
        <v>-1.0000000000000004</v>
      </c>
      <c r="Z1748" s="17">
        <v>-1.0000000000000004</v>
      </c>
      <c r="AA1748" s="17">
        <v>66.128192616904116</v>
      </c>
      <c r="AB1748" s="17">
        <v>0.19877848087777422</v>
      </c>
      <c r="AC1748" s="17">
        <v>0.34384449615848189</v>
      </c>
      <c r="AD1748" s="17">
        <v>0.31120619405292527</v>
      </c>
      <c r="AE1748" s="17">
        <v>42.691458554459082</v>
      </c>
      <c r="AF1748" s="17">
        <v>0.90909090909090906</v>
      </c>
      <c r="AG1748" s="17">
        <v>-1.0000000000000004</v>
      </c>
      <c r="AH1748" s="17">
        <v>-1.0000000000000004</v>
      </c>
      <c r="AI1748" s="17">
        <v>-3.1713972169335067E-2</v>
      </c>
      <c r="AJ1748" s="17">
        <v>-3.0904092019341578E-2</v>
      </c>
      <c r="AK1748" s="17">
        <v>-0.13974201125926131</v>
      </c>
      <c r="AL1748" s="17">
        <v>0.22408385874490727</v>
      </c>
      <c r="AM1748" s="17">
        <v>-2.4583205574833591E-2</v>
      </c>
      <c r="AN1748" s="17">
        <v>0.47678062236280194</v>
      </c>
      <c r="AO1748" s="17">
        <v>-1.3132901956671461</v>
      </c>
      <c r="AP1748" s="17">
        <v>13.039934852794577</v>
      </c>
      <c r="AQ1748" s="17">
        <v>42.445834995419993</v>
      </c>
      <c r="AR1748" s="17">
        <v>0.91433405977722271</v>
      </c>
      <c r="AS1748" s="17">
        <v>1.5570357142853468</v>
      </c>
      <c r="AT1748" s="17">
        <v>-1.0000000000000004</v>
      </c>
      <c r="AU1748" s="17">
        <v>-1.0000000000000004</v>
      </c>
      <c r="AV1748" s="17">
        <v>7.5697666341958403E-2</v>
      </c>
      <c r="AW1748" s="17">
        <v>103.02131619310872</v>
      </c>
      <c r="AX1748" s="17">
        <v>99.296627547787864</v>
      </c>
      <c r="AY1748" s="17">
        <v>0.14722629713820784</v>
      </c>
      <c r="AZ1748" s="17">
        <v>13.732694770034598</v>
      </c>
      <c r="BA1748" s="22">
        <v>1429.4546160663815</v>
      </c>
      <c r="CU1748" t="e">
        <v>#N/A</v>
      </c>
      <c r="CV1748" t="e">
        <v>#N/A</v>
      </c>
    </row>
    <row r="1749" spans="1:100" x14ac:dyDescent="0.25">
      <c r="A1749">
        <v>4348</v>
      </c>
      <c r="B1749" t="s">
        <v>2104</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2105</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1434.9718675770703</v>
      </c>
      <c r="CU1750" t="e">
        <v>#N/A</v>
      </c>
      <c r="CV1750" t="e">
        <v>#N/A</v>
      </c>
    </row>
    <row r="1751" spans="1:100" x14ac:dyDescent="0.25">
      <c r="A1751">
        <v>4355</v>
      </c>
      <c r="B1751" t="s">
        <v>2106</v>
      </c>
      <c r="C1751" s="22">
        <v>3</v>
      </c>
      <c r="D1751" s="17">
        <v>4.7507382829363403</v>
      </c>
      <c r="E1751" s="17">
        <v>-9.5040118715759951E-3</v>
      </c>
      <c r="F1751" s="17">
        <v>0.23869572310439763</v>
      </c>
      <c r="G1751" s="17">
        <v>0.20433251545012279</v>
      </c>
      <c r="H1751" s="17">
        <v>0.5221947132243191</v>
      </c>
      <c r="I1751" s="17">
        <v>0</v>
      </c>
      <c r="J1751" s="17">
        <v>31.331682793459141</v>
      </c>
      <c r="K1751" s="17">
        <v>0.5221947132243191</v>
      </c>
      <c r="L1751" s="17">
        <v>-1.0000000000000049</v>
      </c>
      <c r="M1751" s="17">
        <v>-1.0000000000000049</v>
      </c>
      <c r="N1751" s="17">
        <v>10.44389426448638</v>
      </c>
      <c r="O1751" s="17">
        <v>36.286753591845617</v>
      </c>
      <c r="P1751" s="17">
        <v>0.11381161904870379</v>
      </c>
      <c r="Q1751" s="17">
        <v>-1.4680886414108365</v>
      </c>
      <c r="R1751" s="17">
        <v>-0.48043050740095916</v>
      </c>
      <c r="S1751" s="17">
        <v>0.33333333333333448</v>
      </c>
      <c r="T1751" s="17">
        <v>0.33810909965598046</v>
      </c>
      <c r="U1751" s="17">
        <v>0.43757660132598608</v>
      </c>
      <c r="V1751" s="17">
        <v>2.3967419768933948E-2</v>
      </c>
      <c r="W1751" s="17">
        <v>24.431669634396666</v>
      </c>
      <c r="X1751" s="17">
        <v>2.0481344100051904</v>
      </c>
      <c r="Y1751" s="17">
        <v>-1.0000000000000049</v>
      </c>
      <c r="Z1751" s="17">
        <v>-1.0000000000000049</v>
      </c>
      <c r="AA1751" s="17">
        <v>62.049887390585198</v>
      </c>
      <c r="AB1751" s="17">
        <v>0.41262809922558619</v>
      </c>
      <c r="AC1751" s="17">
        <v>0.26502669744516771</v>
      </c>
      <c r="AD1751" s="17">
        <v>8.4318168601035942E-2</v>
      </c>
      <c r="AE1751" s="17">
        <v>38.09864826358951</v>
      </c>
      <c r="AF1751" s="17">
        <v>0.7</v>
      </c>
      <c r="AG1751" s="17">
        <v>-1.0000000000000049</v>
      </c>
      <c r="AH1751" s="17">
        <v>-1.0000000000000049</v>
      </c>
      <c r="AI1751" s="17">
        <v>-9.7149888467379895E-4</v>
      </c>
      <c r="AJ1751" s="17">
        <v>2.3967419768933948E-2</v>
      </c>
      <c r="AK1751" s="17">
        <v>-0.21324364542045413</v>
      </c>
      <c r="AL1751" s="17">
        <v>0.56723730875314626</v>
      </c>
      <c r="AM1751" s="17">
        <v>-4.3456044287842402E-3</v>
      </c>
      <c r="AN1751" s="17">
        <v>0.16844723873003734</v>
      </c>
      <c r="AO1751" s="17">
        <v>-1.1748583378218767</v>
      </c>
      <c r="AP1751" s="17">
        <v>7.0473675120166615</v>
      </c>
      <c r="AQ1751" s="17">
        <v>55.763352427855821</v>
      </c>
      <c r="AR1751" s="17">
        <v>1.1329864540842363</v>
      </c>
      <c r="AS1751" s="17">
        <v>2.570329123229512</v>
      </c>
      <c r="AT1751" s="17">
        <v>-1.0000000000000049</v>
      </c>
      <c r="AU1751" s="17">
        <v>-1.0000000000000049</v>
      </c>
      <c r="AV1751" s="17">
        <v>-0.27609799195083612</v>
      </c>
      <c r="AW1751" s="17">
        <v>105.38400849444743</v>
      </c>
      <c r="AX1751" s="17">
        <v>107.76132049364737</v>
      </c>
      <c r="AY1751" s="17">
        <v>0.20674166079513551</v>
      </c>
      <c r="AZ1751" s="17">
        <v>23.089457670174625</v>
      </c>
      <c r="BA1751" s="22">
        <v>1488.6375255489409</v>
      </c>
      <c r="CU1751" t="e">
        <v>#N/A</v>
      </c>
      <c r="CV1751" t="e">
        <v>#N/A</v>
      </c>
    </row>
    <row r="1752" spans="1:100" x14ac:dyDescent="0.25">
      <c r="A1752">
        <v>4356</v>
      </c>
      <c r="B1752" t="s">
        <v>2107</v>
      </c>
      <c r="C1752" s="22">
        <v>3</v>
      </c>
      <c r="D1752" s="17">
        <v>5.7015901263177753</v>
      </c>
      <c r="E1752" s="17">
        <v>-2.7465182986863151E-3</v>
      </c>
      <c r="F1752" s="17">
        <v>-1.4077916966818411</v>
      </c>
      <c r="G1752" s="17">
        <v>-1.4077916966818411</v>
      </c>
      <c r="H1752" s="17">
        <v>-7.990180499711616E-2</v>
      </c>
      <c r="I1752" s="17">
        <v>0</v>
      </c>
      <c r="J1752" s="17">
        <v>-4.7941082998269717</v>
      </c>
      <c r="K1752" s="17">
        <v>-7.990180499711616E-2</v>
      </c>
      <c r="L1752" s="17">
        <v>-1</v>
      </c>
      <c r="M1752" s="17">
        <v>-1</v>
      </c>
      <c r="N1752" s="17">
        <v>-1.5980360999423247</v>
      </c>
      <c r="O1752" s="17">
        <v>-0.5003098701910349</v>
      </c>
      <c r="P1752" s="17">
        <v>4.8319404761205798</v>
      </c>
      <c r="Q1752" s="17">
        <v>-5.2987864278823222</v>
      </c>
      <c r="R1752" s="17">
        <v>-1.4304689261974981</v>
      </c>
      <c r="S1752" s="17">
        <v>0.34934887676131687</v>
      </c>
      <c r="T1752" s="17">
        <v>0.31140520120568654</v>
      </c>
      <c r="U1752" s="17">
        <v>-0.14853729958990827</v>
      </c>
      <c r="V1752" s="17">
        <v>-1.941295814964682E-2</v>
      </c>
      <c r="W1752" s="17">
        <v>22.908225008982583</v>
      </c>
      <c r="X1752" s="17">
        <v>2.7074664119914466E-4</v>
      </c>
      <c r="Y1752" s="17">
        <v>-1</v>
      </c>
      <c r="Z1752" s="17">
        <v>-1</v>
      </c>
      <c r="AA1752" s="17">
        <v>73.087999959790125</v>
      </c>
      <c r="AB1752" s="17">
        <v>0.1882397091251819</v>
      </c>
      <c r="AC1752" s="17">
        <v>0.48083206780634974</v>
      </c>
      <c r="AD1752" s="17">
        <v>0.36313310060856735</v>
      </c>
      <c r="AE1752" s="17">
        <v>51.610243877004962</v>
      </c>
      <c r="AF1752" s="17">
        <v>0.76923076923076927</v>
      </c>
      <c r="AG1752" s="17">
        <v>-1</v>
      </c>
      <c r="AH1752" s="17">
        <v>-1</v>
      </c>
      <c r="AI1752" s="17">
        <v>-4.5192136320807624E-2</v>
      </c>
      <c r="AJ1752" s="17">
        <v>-1.941295814964682E-2</v>
      </c>
      <c r="AK1752" s="17">
        <v>0.45167756880224175</v>
      </c>
      <c r="AL1752" s="17">
        <v>1.4536635429423777E-2</v>
      </c>
      <c r="AM1752" s="17">
        <v>3.4413307707999594E-2</v>
      </c>
      <c r="AN1752" s="17">
        <v>0.3587195640354488</v>
      </c>
      <c r="AO1752" s="17">
        <v>3.118720536711197</v>
      </c>
      <c r="AP1752" s="17">
        <v>9.0406722780333357</v>
      </c>
      <c r="AQ1752" s="17">
        <v>18.114116709155613</v>
      </c>
      <c r="AR1752" s="17">
        <v>0.49280382022744845</v>
      </c>
      <c r="AS1752" s="17">
        <v>-7.9631058355916717E-2</v>
      </c>
      <c r="AT1752" s="17">
        <v>-1</v>
      </c>
      <c r="AU1752" s="17">
        <v>-1</v>
      </c>
      <c r="AV1752" s="17">
        <v>-2.8382606228793392</v>
      </c>
      <c r="AW1752" s="17">
        <v>81.628362367632391</v>
      </c>
      <c r="AX1752" s="17">
        <v>78.783223826251557</v>
      </c>
      <c r="AY1752" s="17">
        <v>1.0726559783309681E-2</v>
      </c>
      <c r="AZ1752" s="17">
        <v>9.2770395806121986</v>
      </c>
      <c r="BA1752" s="22">
        <v>1501.8537577579314</v>
      </c>
      <c r="CU1752" t="e">
        <v>#N/A</v>
      </c>
      <c r="CV1752" t="e">
        <v>#N/A</v>
      </c>
    </row>
    <row r="1753" spans="1:100" x14ac:dyDescent="0.25">
      <c r="A1753">
        <v>4357</v>
      </c>
      <c r="B1753" t="s">
        <v>1299</v>
      </c>
      <c r="C1753" s="22">
        <v>3</v>
      </c>
      <c r="D1753" s="17">
        <v>4.5898032937766056</v>
      </c>
      <c r="E1753" s="17">
        <v>-1.6223741602546866E-2</v>
      </c>
      <c r="F1753" s="17">
        <v>-0.52541496489145612</v>
      </c>
      <c r="G1753" s="17">
        <v>-0.52541496489145612</v>
      </c>
      <c r="H1753" s="17">
        <v>6.1359065218753311E-3</v>
      </c>
      <c r="I1753" s="17">
        <v>0</v>
      </c>
      <c r="J1753" s="17">
        <v>0.36815439131252292</v>
      </c>
      <c r="K1753" s="17">
        <v>6.1359065218753311E-3</v>
      </c>
      <c r="L1753" s="17">
        <v>-1.0000000000000007</v>
      </c>
      <c r="M1753" s="17">
        <v>-1.0000000000000007</v>
      </c>
      <c r="N1753" s="17">
        <v>0.12271813043750734</v>
      </c>
      <c r="O1753" s="17">
        <v>4.432542720197671</v>
      </c>
      <c r="P1753" s="17">
        <v>8.2308299837051888E-2</v>
      </c>
      <c r="Q1753" s="17">
        <v>-2.1359419361380358</v>
      </c>
      <c r="R1753" s="17">
        <v>-0.75561613389391535</v>
      </c>
      <c r="S1753" s="17">
        <v>0.33333333333333337</v>
      </c>
      <c r="T1753" s="17">
        <v>0.28036172171098483</v>
      </c>
      <c r="U1753" s="17">
        <v>0.30358720198193989</v>
      </c>
      <c r="V1753" s="17">
        <v>-1.8019803128672213E-2</v>
      </c>
      <c r="W1753" s="17">
        <v>35.725061895028425</v>
      </c>
      <c r="X1753" s="17">
        <v>1.620984349467272</v>
      </c>
      <c r="Y1753" s="17">
        <v>-1.0000000000000007</v>
      </c>
      <c r="Z1753" s="17">
        <v>-1.0000000000000007</v>
      </c>
      <c r="AA1753" s="17">
        <v>67.751060623895029</v>
      </c>
      <c r="AB1753" s="17">
        <v>0.21179255459075283</v>
      </c>
      <c r="AC1753" s="17">
        <v>0.21731692131823663</v>
      </c>
      <c r="AD1753" s="17">
        <v>0.22652282134622015</v>
      </c>
      <c r="AE1753" s="17">
        <v>32.781614862760492</v>
      </c>
      <c r="AF1753" s="17">
        <v>0.5714285714285714</v>
      </c>
      <c r="AG1753" s="17">
        <v>-1.0000000000000007</v>
      </c>
      <c r="AH1753" s="17">
        <v>-1.0000000000000007</v>
      </c>
      <c r="AI1753" s="17">
        <v>0</v>
      </c>
      <c r="AJ1753" s="17">
        <v>-1.8019803128672213E-2</v>
      </c>
      <c r="AK1753" s="17">
        <v>6.1051787550688769E-2</v>
      </c>
      <c r="AL1753" s="17">
        <v>7.2532767547135946E-2</v>
      </c>
      <c r="AM1753" s="17">
        <v>0.14411774480382816</v>
      </c>
      <c r="AN1753" s="17">
        <v>-0.1185532923134113</v>
      </c>
      <c r="AO1753" s="17">
        <v>3.9082025578491479</v>
      </c>
      <c r="AP1753" s="17">
        <v>-2.6011684700996032</v>
      </c>
      <c r="AQ1753" s="17">
        <v>36.093216286340954</v>
      </c>
      <c r="AR1753" s="17">
        <v>0.89926245389758641</v>
      </c>
      <c r="AS1753" s="17">
        <v>1.6271202559891469</v>
      </c>
      <c r="AT1753" s="17">
        <v>-1.0000000000000007</v>
      </c>
      <c r="AU1753" s="17">
        <v>-1.0000000000000007</v>
      </c>
      <c r="AV1753" s="17">
        <v>-1.2810310987853712</v>
      </c>
      <c r="AW1753" s="17">
        <v>69.582434873993066</v>
      </c>
      <c r="AX1753" s="17">
        <v>67.780454561125836</v>
      </c>
      <c r="AY1753" s="17">
        <v>0.32710941185866926</v>
      </c>
      <c r="AZ1753" s="17">
        <v>-5.9260790563460191</v>
      </c>
      <c r="BA1753" s="22">
        <v>1376.9511007381516</v>
      </c>
      <c r="CU1753" t="e">
        <v>#N/A</v>
      </c>
      <c r="CV1753" t="e">
        <v>#N/A</v>
      </c>
    </row>
    <row r="1754" spans="1:100" x14ac:dyDescent="0.25">
      <c r="A1754">
        <v>4360</v>
      </c>
      <c r="B1754" t="s">
        <v>2108</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2109</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1437.1010315852593</v>
      </c>
      <c r="CU1755" t="e">
        <v>#N/A</v>
      </c>
      <c r="CV1755" t="e">
        <v>#N/A</v>
      </c>
    </row>
    <row r="1756" spans="1:100" x14ac:dyDescent="0.25">
      <c r="A1756">
        <v>4362</v>
      </c>
      <c r="B1756" t="s">
        <v>2110</v>
      </c>
      <c r="C1756" s="22">
        <v>3</v>
      </c>
      <c r="D1756" s="17">
        <v>4.2550123002657578</v>
      </c>
      <c r="E1756" s="17">
        <v>-3.162536331810599E-2</v>
      </c>
      <c r="F1756" s="17">
        <v>5.9433625276276034</v>
      </c>
      <c r="G1756" s="17">
        <v>5.9366361245795636</v>
      </c>
      <c r="H1756" s="17">
        <v>0.27706535957031642</v>
      </c>
      <c r="I1756" s="17">
        <v>-2.239576849593225E-2</v>
      </c>
      <c r="J1756" s="17">
        <v>15.280175464463049</v>
      </c>
      <c r="K1756" s="17">
        <v>0.25466959107438414</v>
      </c>
      <c r="L1756" s="17">
        <v>-1.0000000000000009</v>
      </c>
      <c r="M1756" s="17">
        <v>-1.0000000000000009</v>
      </c>
      <c r="N1756" s="17">
        <v>5.093391821487681</v>
      </c>
      <c r="O1756" s="17">
        <v>25.471823889308361</v>
      </c>
      <c r="P1756" s="17">
        <v>7.8745480209502672E-2</v>
      </c>
      <c r="Q1756" s="17">
        <v>0.42390699828282979</v>
      </c>
      <c r="R1756" s="17">
        <v>3.3549933770045483E-2</v>
      </c>
      <c r="S1756" s="17">
        <v>0.33333333333333359</v>
      </c>
      <c r="T1756" s="17">
        <v>0.33333333333333359</v>
      </c>
      <c r="U1756" s="17">
        <v>0.3473053964704178</v>
      </c>
      <c r="V1756" s="17">
        <v>0.11533482176595378</v>
      </c>
      <c r="W1756" s="17">
        <v>34.985491753146171</v>
      </c>
      <c r="X1756" s="17">
        <v>2.4932275920696774</v>
      </c>
      <c r="Y1756" s="17">
        <v>-1.0000000000000009</v>
      </c>
      <c r="Z1756" s="17">
        <v>-1.0000000000000009</v>
      </c>
      <c r="AA1756" s="17">
        <v>71.471767339314098</v>
      </c>
      <c r="AB1756" s="17">
        <v>6.900251763185361E-2</v>
      </c>
      <c r="AC1756" s="17">
        <v>0.33789743321838006</v>
      </c>
      <c r="AD1756" s="17">
        <v>0.32215456219772309</v>
      </c>
      <c r="AE1756" s="17">
        <v>36.452725652397831</v>
      </c>
      <c r="AF1756" s="17">
        <v>0.70588235294117652</v>
      </c>
      <c r="AG1756" s="17">
        <v>-1.0000000000000009</v>
      </c>
      <c r="AH1756" s="17">
        <v>-1.0000000000000009</v>
      </c>
      <c r="AI1756" s="17">
        <v>-8.737313171851991E-3</v>
      </c>
      <c r="AJ1756" s="17">
        <v>0.11533482176595378</v>
      </c>
      <c r="AK1756" s="17">
        <v>-8.6248766387829606E-2</v>
      </c>
      <c r="AL1756" s="17">
        <v>1.3865798631844114E-2</v>
      </c>
      <c r="AM1756" s="17">
        <v>-7.335372721412925E-2</v>
      </c>
      <c r="AN1756" s="17">
        <v>0.10413259698907276</v>
      </c>
      <c r="AO1756" s="17">
        <v>-2.2650870122923794</v>
      </c>
      <c r="AP1756" s="17">
        <v>2.6726439178860391</v>
      </c>
      <c r="AQ1756" s="17">
        <v>50.265667217609206</v>
      </c>
      <c r="AR1756" s="17">
        <v>1.1293068849030385</v>
      </c>
      <c r="AS1756" s="17">
        <v>2.7478971831440613</v>
      </c>
      <c r="AT1756" s="17">
        <v>-1.0000000000000009</v>
      </c>
      <c r="AU1756" s="17">
        <v>-1.0000000000000009</v>
      </c>
      <c r="AV1756" s="17">
        <v>5.9701860583496096</v>
      </c>
      <c r="AW1756" s="17">
        <v>99.616235146508487</v>
      </c>
      <c r="AX1756" s="17">
        <v>110.97497105966681</v>
      </c>
      <c r="AY1756" s="17">
        <v>0.25295682446251155</v>
      </c>
      <c r="AZ1756" s="17">
        <v>4.3286757298996044</v>
      </c>
      <c r="BA1756" s="22">
        <v>1512.8013962039295</v>
      </c>
      <c r="CU1756" t="e">
        <v>#N/A</v>
      </c>
      <c r="CV1756" t="e">
        <v>#N/A</v>
      </c>
    </row>
    <row r="1757" spans="1:100" x14ac:dyDescent="0.25">
      <c r="A1757">
        <v>4364</v>
      </c>
      <c r="B1757" t="s">
        <v>1139</v>
      </c>
      <c r="C1757" s="22">
        <v>3</v>
      </c>
      <c r="D1757" s="17">
        <v>5.7763807114645571</v>
      </c>
      <c r="E1757" s="17">
        <v>-4.2967170201941282E-2</v>
      </c>
      <c r="F1757" s="17">
        <v>-0.53045277221327203</v>
      </c>
      <c r="G1757" s="17">
        <v>-0.54378727824933815</v>
      </c>
      <c r="H1757" s="17">
        <v>0.47856777783448273</v>
      </c>
      <c r="I1757" s="17">
        <v>0</v>
      </c>
      <c r="J1757" s="17">
        <v>28.714066670068956</v>
      </c>
      <c r="K1757" s="17">
        <v>0.47856777783448273</v>
      </c>
      <c r="L1757" s="17">
        <v>-1</v>
      </c>
      <c r="M1757" s="17">
        <v>-1</v>
      </c>
      <c r="N1757" s="17">
        <v>9.5713555566896495</v>
      </c>
      <c r="O1757" s="17">
        <v>33.946660103284152</v>
      </c>
      <c r="P1757" s="17">
        <v>-0.10415871148376449</v>
      </c>
      <c r="Q1757" s="17">
        <v>-3.6100540058516288</v>
      </c>
      <c r="R1757" s="17">
        <v>-1.1617441962542174</v>
      </c>
      <c r="S1757" s="17">
        <v>0.33333333333333337</v>
      </c>
      <c r="T1757" s="17">
        <v>0.33903253631988511</v>
      </c>
      <c r="U1757" s="17">
        <v>0.4130646534567789</v>
      </c>
      <c r="V1757" s="17">
        <v>-7.8968555453997641E-2</v>
      </c>
      <c r="W1757" s="17">
        <v>21.11576759286066</v>
      </c>
      <c r="X1757" s="17">
        <v>1.3779445759084159</v>
      </c>
      <c r="Y1757" s="17">
        <v>-1</v>
      </c>
      <c r="Z1757" s="17">
        <v>-1</v>
      </c>
      <c r="AA1757" s="17">
        <v>49.172583324148668</v>
      </c>
      <c r="AB1757" s="17">
        <v>5.8694037807778661E-2</v>
      </c>
      <c r="AC1757" s="17">
        <v>0.40881714602097341</v>
      </c>
      <c r="AD1757" s="17">
        <v>0.1168600147220933</v>
      </c>
      <c r="AE1757" s="17">
        <v>29.218559927542238</v>
      </c>
      <c r="AF1757" s="17">
        <v>0.6</v>
      </c>
      <c r="AG1757" s="17">
        <v>-1</v>
      </c>
      <c r="AH1757" s="17">
        <v>-1</v>
      </c>
      <c r="AI1757" s="17">
        <v>1.6723520080272527E-3</v>
      </c>
      <c r="AJ1757" s="17">
        <v>-7.8968555453997641E-2</v>
      </c>
      <c r="AK1757" s="17">
        <v>-2.9718651259763751E-2</v>
      </c>
      <c r="AL1757" s="17">
        <v>0.15599737195666355</v>
      </c>
      <c r="AM1757" s="17">
        <v>7.6452839725749205E-2</v>
      </c>
      <c r="AN1757" s="17">
        <v>-8.3102882765110048E-2</v>
      </c>
      <c r="AO1757" s="17">
        <v>1.7627277368449126</v>
      </c>
      <c r="AP1757" s="17">
        <v>-1.2975852093444309</v>
      </c>
      <c r="AQ1757" s="17">
        <v>49.829834262929644</v>
      </c>
      <c r="AR1757" s="17">
        <v>1.0064619676559987</v>
      </c>
      <c r="AS1757" s="17">
        <v>1.8565123537428987</v>
      </c>
      <c r="AT1757" s="17">
        <v>-1</v>
      </c>
      <c r="AU1757" s="17">
        <v>-1</v>
      </c>
      <c r="AV1757" s="17">
        <v>-1.7055314745035559</v>
      </c>
      <c r="AW1757" s="17">
        <v>81.82165821808843</v>
      </c>
      <c r="AX1757" s="17">
        <v>73.958249712849209</v>
      </c>
      <c r="AY1757" s="17">
        <v>0.23486989394773314</v>
      </c>
      <c r="AZ1757" s="17">
        <v>-16.726941308701896</v>
      </c>
      <c r="BA1757" s="22">
        <v>1386.9382453502317</v>
      </c>
      <c r="CU1757" t="e">
        <v>#N/A</v>
      </c>
      <c r="CV1757" t="e">
        <v>#N/A</v>
      </c>
    </row>
    <row r="1758" spans="1:100" x14ac:dyDescent="0.25">
      <c r="A1758">
        <v>4371</v>
      </c>
      <c r="B1758" t="s">
        <v>2111</v>
      </c>
      <c r="C1758" s="22">
        <v>3</v>
      </c>
      <c r="D1758" s="17">
        <v>5.226165788179256</v>
      </c>
      <c r="E1758" s="17">
        <v>0</v>
      </c>
      <c r="F1758" s="17">
        <v>0.28976739478934765</v>
      </c>
      <c r="G1758" s="17">
        <v>0.28976739478934765</v>
      </c>
      <c r="H1758" s="17">
        <v>5.8019459878040386E-2</v>
      </c>
      <c r="I1758" s="17">
        <v>-3.6264296001784962E-2</v>
      </c>
      <c r="J1758" s="17">
        <v>1.3053098325753294</v>
      </c>
      <c r="K1758" s="17">
        <v>2.1755163876255521E-2</v>
      </c>
      <c r="L1758" s="17">
        <v>-0.99999999999999978</v>
      </c>
      <c r="M1758" s="17">
        <v>-0.99999999999999978</v>
      </c>
      <c r="N1758" s="17">
        <v>0.4351032775251098</v>
      </c>
      <c r="O1758" s="17">
        <v>6.821243015543935</v>
      </c>
      <c r="P1758" s="17">
        <v>0.11767637966982296</v>
      </c>
      <c r="Q1758" s="17">
        <v>2.393459644807566</v>
      </c>
      <c r="R1758" s="17">
        <v>0.73941526818500691</v>
      </c>
      <c r="S1758" s="17">
        <v>0.33333333333333337</v>
      </c>
      <c r="T1758" s="17">
        <v>0.33333333333333337</v>
      </c>
      <c r="U1758" s="17">
        <v>0.29731800461186408</v>
      </c>
      <c r="V1758" s="17">
        <v>-2.1389225305938047E-3</v>
      </c>
      <c r="W1758" s="17">
        <v>37.60362339486722</v>
      </c>
      <c r="X1758" s="17">
        <v>1.8213499860543043</v>
      </c>
      <c r="Y1758" s="17">
        <v>-0.99999999999999978</v>
      </c>
      <c r="Z1758" s="17">
        <v>-0.99999999999999978</v>
      </c>
      <c r="AA1758" s="17">
        <v>68.49129627318807</v>
      </c>
      <c r="AB1758" s="17">
        <v>0.3180756658180468</v>
      </c>
      <c r="AC1758" s="17">
        <v>0.13258635561772741</v>
      </c>
      <c r="AD1758" s="17">
        <v>0.15230313076694221</v>
      </c>
      <c r="AE1758" s="17">
        <v>30.148257610135836</v>
      </c>
      <c r="AF1758" s="17">
        <v>0.4</v>
      </c>
      <c r="AG1758" s="17">
        <v>-0.99999999999999978</v>
      </c>
      <c r="AH1758" s="17">
        <v>-0.99999999999999978</v>
      </c>
      <c r="AI1758" s="17">
        <v>6.9991652715613063E-3</v>
      </c>
      <c r="AJ1758" s="17">
        <v>-2.1389225305938047E-3</v>
      </c>
      <c r="AK1758" s="17">
        <v>0.25460581316566749</v>
      </c>
      <c r="AL1758" s="17">
        <v>-5.406345265276713E-2</v>
      </c>
      <c r="AM1758" s="17">
        <v>0.70039898231775066</v>
      </c>
      <c r="AN1758" s="17">
        <v>-0.24354312273070672</v>
      </c>
      <c r="AO1758" s="17">
        <v>18.783003623772107</v>
      </c>
      <c r="AP1758" s="17">
        <v>-6.358895331531504</v>
      </c>
      <c r="AQ1758" s="17">
        <v>38.90893322744256</v>
      </c>
      <c r="AR1758" s="17">
        <v>0.96184574874793693</v>
      </c>
      <c r="AS1758" s="17">
        <v>1.8431051499305586</v>
      </c>
      <c r="AT1758" s="17">
        <v>-0.99999999999999978</v>
      </c>
      <c r="AU1758" s="17">
        <v>-0.99999999999999978</v>
      </c>
      <c r="AV1758" s="17">
        <v>1.0291826629743546</v>
      </c>
      <c r="AW1758" s="17">
        <v>68.953643957200541</v>
      </c>
      <c r="AX1758" s="17">
        <v>68.879735009572371</v>
      </c>
      <c r="AY1758" s="17">
        <v>-6.3545301163711848E-2</v>
      </c>
      <c r="AZ1758" s="17">
        <v>-30.096626321005708</v>
      </c>
      <c r="BA1758" s="22">
        <v>1397.3087513658368</v>
      </c>
      <c r="CU1758" t="e">
        <v>#N/A</v>
      </c>
      <c r="CV1758" t="e">
        <v>#N/A</v>
      </c>
    </row>
    <row r="1759" spans="1:100" x14ac:dyDescent="0.25">
      <c r="A1759">
        <v>4373</v>
      </c>
      <c r="B1759" t="s">
        <v>2112</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1387.5164111311303</v>
      </c>
      <c r="CU1759" t="e">
        <v>#N/A</v>
      </c>
      <c r="CV1759" t="e">
        <v>#N/A</v>
      </c>
    </row>
    <row r="1760" spans="1:100" x14ac:dyDescent="0.25">
      <c r="A1760">
        <v>4375</v>
      </c>
      <c r="B1760" t="s">
        <v>2113</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1454.553741833673</v>
      </c>
      <c r="CU1760" t="e">
        <v>#N/A</v>
      </c>
      <c r="CV1760" t="e">
        <v>#N/A</v>
      </c>
    </row>
    <row r="1761" spans="1:100" x14ac:dyDescent="0.25">
      <c r="A1761">
        <v>4376</v>
      </c>
      <c r="B1761" t="s">
        <v>2114</v>
      </c>
      <c r="C1761" s="22">
        <v>3</v>
      </c>
      <c r="D1761" s="17">
        <v>5.1005340543146227</v>
      </c>
      <c r="E1761" s="17">
        <v>5.3680631985960695E-3</v>
      </c>
      <c r="F1761" s="17">
        <v>-0.325333899515305</v>
      </c>
      <c r="G1761" s="17">
        <v>-0.32621736554534891</v>
      </c>
      <c r="H1761" s="17">
        <v>0.3322124031486795</v>
      </c>
      <c r="I1761" s="17">
        <v>0</v>
      </c>
      <c r="J1761" s="17">
        <v>19.932744188920765</v>
      </c>
      <c r="K1761" s="17">
        <v>0.3322124031486795</v>
      </c>
      <c r="L1761" s="17">
        <v>-1.0000000000000002</v>
      </c>
      <c r="M1761" s="17">
        <v>-1.0000000000000002</v>
      </c>
      <c r="N1761" s="17">
        <v>6.6442480629735847</v>
      </c>
      <c r="O1761" s="17">
        <v>24.707060877690019</v>
      </c>
      <c r="P1761" s="17">
        <v>-0.26113092768925028</v>
      </c>
      <c r="Q1761" s="17">
        <v>-0.56636017678369344</v>
      </c>
      <c r="R1761" s="17">
        <v>-0.13017338840314524</v>
      </c>
      <c r="S1761" s="17">
        <v>0.33333333333333359</v>
      </c>
      <c r="T1761" s="17">
        <v>0.34535572658821823</v>
      </c>
      <c r="U1761" s="17">
        <v>0.27976576811075815</v>
      </c>
      <c r="V1761" s="17">
        <v>-5.2371728059139207E-3</v>
      </c>
      <c r="W1761" s="17">
        <v>24.840210083108673</v>
      </c>
      <c r="X1761" s="17">
        <v>1.4461390856353074</v>
      </c>
      <c r="Y1761" s="17">
        <v>-1.0000000000000002</v>
      </c>
      <c r="Z1761" s="17">
        <v>-1.0000000000000002</v>
      </c>
      <c r="AA1761" s="17">
        <v>58.141145476352719</v>
      </c>
      <c r="AB1761" s="17">
        <v>0.12725968675399751</v>
      </c>
      <c r="AC1761" s="17">
        <v>0.12766826950944721</v>
      </c>
      <c r="AD1761" s="17">
        <v>0.41369421936949913</v>
      </c>
      <c r="AE1761" s="17">
        <v>33.431108781647175</v>
      </c>
      <c r="AF1761" s="17">
        <v>0.8</v>
      </c>
      <c r="AG1761" s="17">
        <v>-1.0000000000000002</v>
      </c>
      <c r="AH1761" s="17">
        <v>-1.0000000000000002</v>
      </c>
      <c r="AI1761" s="17">
        <v>0</v>
      </c>
      <c r="AJ1761" s="17">
        <v>-5.2371728059139207E-3</v>
      </c>
      <c r="AK1761" s="17">
        <v>0.25272527065079603</v>
      </c>
      <c r="AL1761" s="17">
        <v>8.8553589401149047E-2</v>
      </c>
      <c r="AM1761" s="17">
        <v>0.1013437254546885</v>
      </c>
      <c r="AN1761" s="17">
        <v>0.10313557119408344</v>
      </c>
      <c r="AO1761" s="17">
        <v>3.797219489621193</v>
      </c>
      <c r="AP1761" s="17">
        <v>3.0211572268578308</v>
      </c>
      <c r="AQ1761" s="17">
        <v>44.772954272029416</v>
      </c>
      <c r="AR1761" s="17">
        <v>0.95321765522639579</v>
      </c>
      <c r="AS1761" s="17">
        <v>1.7783514887839869</v>
      </c>
      <c r="AT1761" s="17">
        <v>-1.0000000000000002</v>
      </c>
      <c r="AU1761" s="17">
        <v>-1.0000000000000002</v>
      </c>
      <c r="AV1761" s="17">
        <v>-0.45639075394849415</v>
      </c>
      <c r="AW1761" s="17">
        <v>85.869363580900583</v>
      </c>
      <c r="AX1761" s="17">
        <v>85.345646300309198</v>
      </c>
      <c r="AY1761" s="17">
        <v>0.27929433714470314</v>
      </c>
      <c r="AZ1761" s="17">
        <v>14.75802839746015</v>
      </c>
      <c r="BA1761" s="22">
        <v>1434.2629104812722</v>
      </c>
      <c r="CU1761" t="e">
        <v>#N/A</v>
      </c>
      <c r="CV1761" t="e">
        <v>#N/A</v>
      </c>
    </row>
    <row r="1762" spans="1:100" x14ac:dyDescent="0.25">
      <c r="A1762">
        <v>4377</v>
      </c>
      <c r="B1762" t="s">
        <v>2115</v>
      </c>
      <c r="C1762" s="22">
        <v>3</v>
      </c>
      <c r="D1762" s="17">
        <v>4.3426086600304794</v>
      </c>
      <c r="E1762" s="17">
        <v>-6.8109647614151878E-2</v>
      </c>
      <c r="F1762" s="17">
        <v>0.80204245901994675</v>
      </c>
      <c r="G1762" s="17">
        <v>0.78461049971569052</v>
      </c>
      <c r="H1762" s="17">
        <v>0.39131571498893997</v>
      </c>
      <c r="I1762" s="17">
        <v>0</v>
      </c>
      <c r="J1762" s="17">
        <v>23.478942899336374</v>
      </c>
      <c r="K1762" s="17">
        <v>0.39131571498893997</v>
      </c>
      <c r="L1762" s="17">
        <v>-0.99999999999999811</v>
      </c>
      <c r="M1762" s="17">
        <v>-0.99999999999999811</v>
      </c>
      <c r="N1762" s="17">
        <v>7.8263142997787973</v>
      </c>
      <c r="O1762" s="17">
        <v>28.606162059082564</v>
      </c>
      <c r="P1762" s="17">
        <v>-1.0183582281588111E-2</v>
      </c>
      <c r="Q1762" s="17">
        <v>1.0810176823474433</v>
      </c>
      <c r="R1762" s="17">
        <v>0.38165154011782959</v>
      </c>
      <c r="S1762" s="17">
        <v>0.33333333333333276</v>
      </c>
      <c r="T1762" s="17">
        <v>0.33333333333333276</v>
      </c>
      <c r="U1762" s="17">
        <v>0.34080001524013431</v>
      </c>
      <c r="V1762" s="17">
        <v>-0.18556389055998812</v>
      </c>
      <c r="W1762" s="17">
        <v>17.223483054314876</v>
      </c>
      <c r="X1762" s="17">
        <v>0.52516766927833369</v>
      </c>
      <c r="Y1762" s="17">
        <v>-0.99999999999999811</v>
      </c>
      <c r="Z1762" s="17">
        <v>-0.99999999999999811</v>
      </c>
      <c r="AA1762" s="17">
        <v>65.282137966922647</v>
      </c>
      <c r="AB1762" s="17">
        <v>0.39736737291867036</v>
      </c>
      <c r="AC1762" s="17">
        <v>0.4037637585378771</v>
      </c>
      <c r="AD1762" s="17">
        <v>0.1524089359932515</v>
      </c>
      <c r="AE1762" s="17">
        <v>47.677003372489942</v>
      </c>
      <c r="AF1762" s="17">
        <v>0.91666666666666663</v>
      </c>
      <c r="AG1762" s="17">
        <v>-0.99999999999999811</v>
      </c>
      <c r="AH1762" s="17">
        <v>-0.99999999999999811</v>
      </c>
      <c r="AI1762" s="17">
        <v>-6.611856927209927E-3</v>
      </c>
      <c r="AJ1762" s="17">
        <v>-0.18556389055998812</v>
      </c>
      <c r="AK1762" s="17">
        <v>-8.5391544656625955E-3</v>
      </c>
      <c r="AL1762" s="17">
        <v>0.24815823159098604</v>
      </c>
      <c r="AM1762" s="17">
        <v>0.1688012034020534</v>
      </c>
      <c r="AN1762" s="17">
        <v>3.7615699441619958E-2</v>
      </c>
      <c r="AO1762" s="17">
        <v>4.1773343127230209</v>
      </c>
      <c r="AP1762" s="17">
        <v>2.1811836439954297</v>
      </c>
      <c r="AQ1762" s="17">
        <v>40.702425953651257</v>
      </c>
      <c r="AR1762" s="17">
        <v>0.82190279134681188</v>
      </c>
      <c r="AS1762" s="17">
        <v>0.91648338426727394</v>
      </c>
      <c r="AT1762" s="17">
        <v>-0.99999999999999811</v>
      </c>
      <c r="AU1762" s="17">
        <v>-0.99999999999999811</v>
      </c>
      <c r="AV1762" s="17">
        <v>1.1662620398335199</v>
      </c>
      <c r="AW1762" s="17">
        <v>96.069483670000594</v>
      </c>
      <c r="AX1762" s="17">
        <v>77.380857475457603</v>
      </c>
      <c r="AY1762" s="17">
        <v>0.15257935944459181</v>
      </c>
      <c r="AZ1762" s="17">
        <v>-4.9608082193791141</v>
      </c>
      <c r="BA1762" s="22">
        <v>1483.4079247066177</v>
      </c>
      <c r="CU1762" t="e">
        <v>#N/A</v>
      </c>
      <c r="CV1762" t="e">
        <v>#N/A</v>
      </c>
    </row>
    <row r="1763" spans="1:100" x14ac:dyDescent="0.25">
      <c r="A1763">
        <v>4378</v>
      </c>
      <c r="B1763" t="s">
        <v>2116</v>
      </c>
      <c r="C1763" s="22">
        <v>3</v>
      </c>
      <c r="D1763" s="17">
        <v>2.8415620725207442</v>
      </c>
      <c r="E1763" s="17">
        <v>2.6651968297747783E-2</v>
      </c>
      <c r="F1763" s="17">
        <v>0.26028051185141521</v>
      </c>
      <c r="G1763" s="17">
        <v>0.26415800025438191</v>
      </c>
      <c r="H1763" s="17">
        <v>0.14749797308960413</v>
      </c>
      <c r="I1763" s="17">
        <v>0</v>
      </c>
      <c r="J1763" s="17">
        <v>8.8498783853762504</v>
      </c>
      <c r="K1763" s="17">
        <v>0.14749797308960413</v>
      </c>
      <c r="L1763" s="17">
        <v>-0.99999999999999833</v>
      </c>
      <c r="M1763" s="17">
        <v>-0.99999999999999833</v>
      </c>
      <c r="N1763" s="17">
        <v>2.9499594617920843</v>
      </c>
      <c r="O1763" s="17">
        <v>11.955598458151384</v>
      </c>
      <c r="P1763" s="17">
        <v>0.45328958266893399</v>
      </c>
      <c r="Q1763" s="17">
        <v>-9.7385960220993634E-2</v>
      </c>
      <c r="R1763" s="17">
        <v>-3.3446817639017898E-2</v>
      </c>
      <c r="S1763" s="17">
        <v>0.33333333333333287</v>
      </c>
      <c r="T1763" s="17">
        <v>0.29830160079093304</v>
      </c>
      <c r="U1763" s="17">
        <v>0.26049978427658332</v>
      </c>
      <c r="V1763" s="17">
        <v>0</v>
      </c>
      <c r="W1763" s="17">
        <v>29.785469812449783</v>
      </c>
      <c r="X1763" s="17">
        <v>1.5934666238196906</v>
      </c>
      <c r="Y1763" s="17">
        <v>-0.99999999999999833</v>
      </c>
      <c r="Z1763" s="17">
        <v>-0.99999999999999833</v>
      </c>
      <c r="AA1763" s="17">
        <v>34.433107205458988</v>
      </c>
      <c r="AB1763" s="17">
        <v>-0.13400791226800671</v>
      </c>
      <c r="AC1763" s="17">
        <v>9.6886840597295333E-3</v>
      </c>
      <c r="AD1763" s="17">
        <v>0.21794091242124169</v>
      </c>
      <c r="AE1763" s="17">
        <v>4.681084210648228</v>
      </c>
      <c r="AF1763" s="17">
        <v>0</v>
      </c>
      <c r="AG1763" s="17">
        <v>-0.99999999999999833</v>
      </c>
      <c r="AH1763" s="17">
        <v>-0.99999999999999833</v>
      </c>
      <c r="AI1763" s="17">
        <v>0</v>
      </c>
      <c r="AJ1763" s="17">
        <v>0</v>
      </c>
      <c r="AK1763" s="17">
        <v>0.135838335891041</v>
      </c>
      <c r="AL1763" s="17">
        <v>-0.12890729347733518</v>
      </c>
      <c r="AM1763" s="17">
        <v>7.7853819091317569E-2</v>
      </c>
      <c r="AN1763" s="17">
        <v>-0.18735250418248953</v>
      </c>
      <c r="AO1763" s="17">
        <v>2.6255371567381456</v>
      </c>
      <c r="AP1763" s="17">
        <v>-5.3283490719489164</v>
      </c>
      <c r="AQ1763" s="17">
        <v>38.635348197826026</v>
      </c>
      <c r="AR1763" s="17">
        <v>0.89213471840084868</v>
      </c>
      <c r="AS1763" s="17">
        <v>1.7409645969092944</v>
      </c>
      <c r="AT1763" s="17">
        <v>-0.99999999999999833</v>
      </c>
      <c r="AU1763" s="17">
        <v>-0.99999999999999833</v>
      </c>
      <c r="AV1763" s="17">
        <v>0.23071118261536394</v>
      </c>
      <c r="AW1763" s="17">
        <v>41.060356591661467</v>
      </c>
      <c r="AX1763" s="17">
        <v>41.060356591661467</v>
      </c>
      <c r="AY1763" s="17">
        <v>0.11100550290196096</v>
      </c>
      <c r="AZ1763" s="17">
        <v>-24.318465889244735</v>
      </c>
      <c r="BA1763" s="22">
        <v>1296.486719451616</v>
      </c>
      <c r="CU1763" t="e">
        <v>#N/A</v>
      </c>
      <c r="CV1763" t="e">
        <v>#N/A</v>
      </c>
    </row>
    <row r="1764" spans="1:100" x14ac:dyDescent="0.25">
      <c r="A1764">
        <v>4380</v>
      </c>
      <c r="B1764" t="s">
        <v>2117</v>
      </c>
      <c r="C1764" s="22">
        <v>3</v>
      </c>
      <c r="D1764" s="17">
        <v>4.8830792382383983</v>
      </c>
      <c r="E1764" s="17">
        <v>-0.12916236968724515</v>
      </c>
      <c r="F1764" s="17">
        <v>0.50399219363656966</v>
      </c>
      <c r="G1764" s="17">
        <v>0.4717016012147584</v>
      </c>
      <c r="H1764" s="17">
        <v>0.12042007506448485</v>
      </c>
      <c r="I1764" s="17">
        <v>0</v>
      </c>
      <c r="J1764" s="17">
        <v>7.2252045038690893</v>
      </c>
      <c r="K1764" s="17">
        <v>0.12042007506448485</v>
      </c>
      <c r="L1764" s="17">
        <v>-0.99999999999999944</v>
      </c>
      <c r="M1764" s="17">
        <v>-0.99999999999999944</v>
      </c>
      <c r="N1764" s="17">
        <v>2.4084015012896955</v>
      </c>
      <c r="O1764" s="17">
        <v>12.579985343322242</v>
      </c>
      <c r="P1764" s="17">
        <v>-0.9720578792405572</v>
      </c>
      <c r="Q1764" s="17">
        <v>1.4076156564995248</v>
      </c>
      <c r="R1764" s="17">
        <v>0.34747624822975198</v>
      </c>
      <c r="S1764" s="17">
        <v>0.3333333333333332</v>
      </c>
      <c r="T1764" s="17">
        <v>0.27028258292334423</v>
      </c>
      <c r="U1764" s="17">
        <v>-1.52363013086175E-3</v>
      </c>
      <c r="V1764" s="17">
        <v>-2.8087623730968601E-4</v>
      </c>
      <c r="W1764" s="17">
        <v>19.255653392960838</v>
      </c>
      <c r="X1764" s="17">
        <v>0.49550246084636046</v>
      </c>
      <c r="Y1764" s="17">
        <v>-0.99999999999999944</v>
      </c>
      <c r="Z1764" s="17">
        <v>-0.99999999999999944</v>
      </c>
      <c r="AA1764" s="17">
        <v>72.897881257672438</v>
      </c>
      <c r="AB1764" s="17">
        <v>0.27822882510215963</v>
      </c>
      <c r="AC1764" s="17">
        <v>0.53821705830421285</v>
      </c>
      <c r="AD1764" s="17">
        <v>0.24944914892326397</v>
      </c>
      <c r="AE1764" s="17">
        <v>53.294751616481811</v>
      </c>
      <c r="AF1764" s="17">
        <v>0.8571428571428571</v>
      </c>
      <c r="AG1764" s="17">
        <v>-0.99999999999999944</v>
      </c>
      <c r="AH1764" s="17">
        <v>-0.99999999999999944</v>
      </c>
      <c r="AI1764" s="17">
        <v>0</v>
      </c>
      <c r="AJ1764" s="17">
        <v>-2.8087623730968601E-4</v>
      </c>
      <c r="AK1764" s="17">
        <v>-0.19186655012445358</v>
      </c>
      <c r="AL1764" s="17">
        <v>0.25031293170849389</v>
      </c>
      <c r="AM1764" s="17">
        <v>0.15715473926290829</v>
      </c>
      <c r="AN1764" s="17">
        <v>-0.10758967562815606</v>
      </c>
      <c r="AO1764" s="17">
        <v>2.9695357309504393</v>
      </c>
      <c r="AP1764" s="17">
        <v>-1.4381772321614319</v>
      </c>
      <c r="AQ1764" s="17">
        <v>26.480857896829928</v>
      </c>
      <c r="AR1764" s="17">
        <v>0.60181140988850568</v>
      </c>
      <c r="AS1764" s="17">
        <v>0.61592253591084511</v>
      </c>
      <c r="AT1764" s="17">
        <v>-0.99999999999999944</v>
      </c>
      <c r="AU1764" s="17">
        <v>-0.99999999999999944</v>
      </c>
      <c r="AV1764" s="17">
        <v>0.81917784944451033</v>
      </c>
      <c r="AW1764" s="17">
        <v>84.039689368833223</v>
      </c>
      <c r="AX1764" s="17">
        <v>84.011601745102269</v>
      </c>
      <c r="AY1764" s="17">
        <v>0.29248275465531393</v>
      </c>
      <c r="AZ1764" s="17">
        <v>12.231204536338604</v>
      </c>
      <c r="BA1764" s="22">
        <v>1397.1189828948666</v>
      </c>
      <c r="CU1764" t="e">
        <v>#N/A</v>
      </c>
      <c r="CV1764" t="e">
        <v>#N/A</v>
      </c>
    </row>
    <row r="1765" spans="1:100" x14ac:dyDescent="0.25">
      <c r="A1765">
        <v>4381</v>
      </c>
      <c r="B1765" t="s">
        <v>2118</v>
      </c>
      <c r="C1765" s="22">
        <v>3</v>
      </c>
      <c r="D1765" s="17">
        <v>3.552189185077717</v>
      </c>
      <c r="E1765" s="17">
        <v>-6.9324830691951694E-2</v>
      </c>
      <c r="F1765" s="17">
        <v>6.7804175643852826E-2</v>
      </c>
      <c r="G1765" s="17">
        <v>5.399246085829057E-2</v>
      </c>
      <c r="H1765" s="17">
        <v>7.4083106783665767E-2</v>
      </c>
      <c r="I1765" s="17">
        <v>-4.5133525062506022E-3</v>
      </c>
      <c r="J1765" s="17">
        <v>4.1741852566449111</v>
      </c>
      <c r="K1765" s="17">
        <v>6.9569754277415158E-2</v>
      </c>
      <c r="L1765" s="17">
        <v>-0.99999999999999911</v>
      </c>
      <c r="M1765" s="17">
        <v>-0.99999999999999911</v>
      </c>
      <c r="N1765" s="17">
        <v>1.3913950855483017</v>
      </c>
      <c r="O1765" s="17">
        <v>7.7803669025809192</v>
      </c>
      <c r="P1765" s="17">
        <v>0.75005344423481946</v>
      </c>
      <c r="Q1765" s="17">
        <v>2.4005434656781541</v>
      </c>
      <c r="R1765" s="17">
        <v>0.75121378717848986</v>
      </c>
      <c r="S1765" s="17">
        <v>0.33333333333333309</v>
      </c>
      <c r="T1765" s="17">
        <v>0.33333333333333309</v>
      </c>
      <c r="U1765" s="17">
        <v>0.34870646347863443</v>
      </c>
      <c r="V1765" s="17">
        <v>-4.7505040822052444E-3</v>
      </c>
      <c r="W1765" s="17">
        <v>37.642114871427232</v>
      </c>
      <c r="X1765" s="17">
        <v>1.9634197418105588</v>
      </c>
      <c r="Y1765" s="17">
        <v>-0.99999999999999911</v>
      </c>
      <c r="Z1765" s="17">
        <v>-0.99999999999999911</v>
      </c>
      <c r="AA1765" s="17">
        <v>79.059418819515429</v>
      </c>
      <c r="AB1765" s="17">
        <v>0.2801014656095771</v>
      </c>
      <c r="AC1765" s="17">
        <v>0.18628194548604915</v>
      </c>
      <c r="AD1765" s="17">
        <v>0.34693839212256827</v>
      </c>
      <c r="AE1765" s="17">
        <v>40.666090160909746</v>
      </c>
      <c r="AF1765" s="17">
        <v>0.75</v>
      </c>
      <c r="AG1765" s="17">
        <v>-0.99999999999999911</v>
      </c>
      <c r="AH1765" s="17">
        <v>-0.99999999999999911</v>
      </c>
      <c r="AI1765" s="17">
        <v>-6.4559126832652502E-3</v>
      </c>
      <c r="AJ1765" s="17">
        <v>-4.7505040822052444E-3</v>
      </c>
      <c r="AK1765" s="17">
        <v>8.7749793699181552E-2</v>
      </c>
      <c r="AL1765" s="17">
        <v>-8.6573177157745294E-3</v>
      </c>
      <c r="AM1765" s="17">
        <v>9.2984825480940586E-2</v>
      </c>
      <c r="AN1765" s="17">
        <v>-5.0049939019954366E-2</v>
      </c>
      <c r="AO1765" s="17">
        <v>2.7633696055194217</v>
      </c>
      <c r="AP1765" s="17">
        <v>-1.2945350640777324</v>
      </c>
      <c r="AQ1765" s="17">
        <v>41.816300128072136</v>
      </c>
      <c r="AR1765" s="17">
        <v>1.0106226260630953</v>
      </c>
      <c r="AS1765" s="17">
        <v>2.0329894960879731</v>
      </c>
      <c r="AT1765" s="17">
        <v>-0.99999999999999911</v>
      </c>
      <c r="AU1765" s="17">
        <v>-0.99999999999999911</v>
      </c>
      <c r="AV1765" s="17">
        <v>0.80520624803678009</v>
      </c>
      <c r="AW1765" s="17">
        <v>85.545250658018645</v>
      </c>
      <c r="AX1765" s="17">
        <v>84.941081996132851</v>
      </c>
      <c r="AY1765" s="17">
        <v>0.19403411388739425</v>
      </c>
      <c r="AZ1765" s="17">
        <v>10.738853080373982</v>
      </c>
      <c r="BA1765" s="22">
        <v>1460.430723307574</v>
      </c>
      <c r="CU1765" t="e">
        <v>#N/A</v>
      </c>
      <c r="CV1765" t="e">
        <v>#N/A</v>
      </c>
    </row>
    <row r="1766" spans="1:100" x14ac:dyDescent="0.25">
      <c r="A1766">
        <v>4382</v>
      </c>
      <c r="B1766" t="s">
        <v>2119</v>
      </c>
      <c r="C1766" s="22">
        <v>3</v>
      </c>
      <c r="D1766" s="17">
        <v>3.9653550588960029</v>
      </c>
      <c r="E1766" s="17">
        <v>-0.10534292461604351</v>
      </c>
      <c r="F1766" s="17">
        <v>0.55748192445431566</v>
      </c>
      <c r="G1766" s="17">
        <v>0.53737674892109166</v>
      </c>
      <c r="H1766" s="17">
        <v>0.4158240098831732</v>
      </c>
      <c r="I1766" s="17">
        <v>0</v>
      </c>
      <c r="J1766" s="17">
        <v>24.949440592990381</v>
      </c>
      <c r="K1766" s="17">
        <v>0.4158240098831732</v>
      </c>
      <c r="L1766" s="17">
        <v>-0.99999999999999956</v>
      </c>
      <c r="M1766" s="17">
        <v>-0.99999999999999956</v>
      </c>
      <c r="N1766" s="17">
        <v>8.3164801976634681</v>
      </c>
      <c r="O1766" s="17">
        <v>29.452172400807481</v>
      </c>
      <c r="P1766" s="17">
        <v>1.3522802971309196</v>
      </c>
      <c r="Q1766" s="17">
        <v>2.343692313899898</v>
      </c>
      <c r="R1766" s="17">
        <v>0.89651567030898627</v>
      </c>
      <c r="S1766" s="17">
        <v>0.33333333333333304</v>
      </c>
      <c r="T1766" s="17">
        <v>0.33942517864372868</v>
      </c>
      <c r="U1766" s="17">
        <v>0.35353247531765053</v>
      </c>
      <c r="V1766" s="17">
        <v>-2.5625791283272761E-2</v>
      </c>
      <c r="W1766" s="17">
        <v>23.393647445130632</v>
      </c>
      <c r="X1766" s="17">
        <v>1.5234015009752497</v>
      </c>
      <c r="Y1766" s="17">
        <v>-0.99999999999999956</v>
      </c>
      <c r="Z1766" s="17">
        <v>-0.99999999999999956</v>
      </c>
      <c r="AA1766" s="17">
        <v>31.813507028644089</v>
      </c>
      <c r="AB1766" s="17">
        <v>2.5542853329305202E-2</v>
      </c>
      <c r="AC1766" s="17">
        <v>-6.3697790739105725E-2</v>
      </c>
      <c r="AD1766" s="17">
        <v>0.18862181567389055</v>
      </c>
      <c r="AE1766" s="17">
        <v>7.5233439132045028</v>
      </c>
      <c r="AF1766" s="17">
        <v>8.3333333333333329E-2</v>
      </c>
      <c r="AG1766" s="17">
        <v>-0.99999999999999956</v>
      </c>
      <c r="AH1766" s="17">
        <v>-0.99999999999999956</v>
      </c>
      <c r="AI1766" s="17">
        <v>-2.8428100193877703E-2</v>
      </c>
      <c r="AJ1766" s="17">
        <v>-2.5625791283272761E-2</v>
      </c>
      <c r="AK1766" s="17">
        <v>-5.947060729757634E-2</v>
      </c>
      <c r="AL1766" s="17">
        <v>0.24222297183348068</v>
      </c>
      <c r="AM1766" s="17">
        <v>0.28480732221349991</v>
      </c>
      <c r="AN1766" s="17">
        <v>-5.5322843043173052E-2</v>
      </c>
      <c r="AO1766" s="17">
        <v>6.8228300188496176</v>
      </c>
      <c r="AP1766" s="17">
        <v>-0.17195621691192287</v>
      </c>
      <c r="AQ1766" s="17">
        <v>48.343088038121067</v>
      </c>
      <c r="AR1766" s="17">
        <v>1.0006651960114403</v>
      </c>
      <c r="AS1766" s="17">
        <v>1.9392255108584231</v>
      </c>
      <c r="AT1766" s="17">
        <v>-0.99999999999999956</v>
      </c>
      <c r="AU1766" s="17">
        <v>-0.99999999999999956</v>
      </c>
      <c r="AV1766" s="17">
        <v>1.4338924192300779</v>
      </c>
      <c r="AW1766" s="17">
        <v>61.093723212539743</v>
      </c>
      <c r="AX1766" s="17">
        <v>57.962582080334847</v>
      </c>
      <c r="AY1766" s="17">
        <v>7.6103125565773352E-2</v>
      </c>
      <c r="AZ1766" s="17">
        <v>-29.45998588801201</v>
      </c>
      <c r="BA1766" s="22">
        <v>1267.2636855719738</v>
      </c>
      <c r="CU1766" t="e">
        <v>#N/A</v>
      </c>
      <c r="CV1766" t="e">
        <v>#N/A</v>
      </c>
    </row>
    <row r="1767" spans="1:100" x14ac:dyDescent="0.25">
      <c r="A1767">
        <v>4383</v>
      </c>
      <c r="B1767" t="s">
        <v>2120</v>
      </c>
      <c r="C1767" s="22">
        <v>3</v>
      </c>
      <c r="D1767" s="17">
        <v>2.2792355766211956</v>
      </c>
      <c r="E1767" s="17">
        <v>-5.9139357051241261E-3</v>
      </c>
      <c r="F1767" s="17">
        <v>9.9462447555660596E-2</v>
      </c>
      <c r="G1767" s="17">
        <v>9.9462447555660596E-2</v>
      </c>
      <c r="H1767" s="17">
        <v>-0.10373916070459975</v>
      </c>
      <c r="I1767" s="17">
        <v>0</v>
      </c>
      <c r="J1767" s="17">
        <v>-6.2243496422759828</v>
      </c>
      <c r="K1767" s="17">
        <v>-0.10373916070459975</v>
      </c>
      <c r="L1767" s="17">
        <v>-0.99999999999999822</v>
      </c>
      <c r="M1767" s="17">
        <v>-0.99999999999999822</v>
      </c>
      <c r="N1767" s="17">
        <v>-2.0747832140919948</v>
      </c>
      <c r="O1767" s="17">
        <v>-3.8456516180991267</v>
      </c>
      <c r="P1767" s="17">
        <v>9.8674199393526091E-2</v>
      </c>
      <c r="Q1767" s="17">
        <v>2.6539356992925089</v>
      </c>
      <c r="R1767" s="17">
        <v>0.90051714567088359</v>
      </c>
      <c r="S1767" s="17">
        <v>0.33333333333333315</v>
      </c>
      <c r="T1767" s="17">
        <v>0.17483745463636757</v>
      </c>
      <c r="U1767" s="17">
        <v>3.7479820173480803E-2</v>
      </c>
      <c r="V1767" s="17">
        <v>-3.1122758383806827E-2</v>
      </c>
      <c r="W1767" s="17">
        <v>24.730680418558954</v>
      </c>
      <c r="X1767" s="17">
        <v>0.38172524574033018</v>
      </c>
      <c r="Y1767" s="17">
        <v>-0.99999999999999822</v>
      </c>
      <c r="Z1767" s="17">
        <v>-0.99999999999999822</v>
      </c>
      <c r="AA1767" s="17">
        <v>15.077645410380716</v>
      </c>
      <c r="AB1767" s="17">
        <v>-0.21787073904807439</v>
      </c>
      <c r="AC1767" s="17">
        <v>-0.18067716869767669</v>
      </c>
      <c r="AD1767" s="17">
        <v>0.18747686466876842</v>
      </c>
      <c r="AE1767" s="17">
        <v>-10.553552153849122</v>
      </c>
      <c r="AF1767" s="17">
        <v>0.3</v>
      </c>
      <c r="AG1767" s="17">
        <v>-0.99999999999999822</v>
      </c>
      <c r="AH1767" s="17">
        <v>-0.99999999999999822</v>
      </c>
      <c r="AI1767" s="17">
        <v>-6.5327968660089213E-4</v>
      </c>
      <c r="AJ1767" s="17">
        <v>-3.1122758383806827E-2</v>
      </c>
      <c r="AK1767" s="17">
        <v>8.6487272219068684E-2</v>
      </c>
      <c r="AL1767" s="17">
        <v>0.33353782499994578</v>
      </c>
      <c r="AM1767" s="17">
        <v>1.0120683294226109E-2</v>
      </c>
      <c r="AN1767" s="17">
        <v>-5.2709430290413507E-2</v>
      </c>
      <c r="AO1767" s="17">
        <v>0.68545344345099635</v>
      </c>
      <c r="AP1767" s="17">
        <v>0.34995336773939106</v>
      </c>
      <c r="AQ1767" s="17">
        <v>18.506330776282979</v>
      </c>
      <c r="AR1767" s="17">
        <v>0.51452784975937482</v>
      </c>
      <c r="AS1767" s="17">
        <v>0.27798608503573058</v>
      </c>
      <c r="AT1767" s="17">
        <v>-0.99999999999999822</v>
      </c>
      <c r="AU1767" s="17">
        <v>-0.99999999999999822</v>
      </c>
      <c r="AV1767" s="17">
        <v>0.99997959322654451</v>
      </c>
      <c r="AW1767" s="17">
        <v>11.581947160020977</v>
      </c>
      <c r="AX1767" s="17">
        <v>8.4566057279082809</v>
      </c>
      <c r="AY1767" s="17">
        <v>5.61763008641257E-2</v>
      </c>
      <c r="AZ1767" s="17">
        <v>-39.922312729408674</v>
      </c>
      <c r="BA1767" s="22">
        <v>1377.6360266558934</v>
      </c>
      <c r="CU1767" t="e">
        <v>#N/A</v>
      </c>
      <c r="CV1767" t="e">
        <v>#N/A</v>
      </c>
    </row>
    <row r="1768" spans="1:100" x14ac:dyDescent="0.25">
      <c r="A1768">
        <v>4384</v>
      </c>
      <c r="B1768" t="s">
        <v>2121</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1491.325307604332</v>
      </c>
      <c r="CU1768" t="e">
        <v>#N/A</v>
      </c>
      <c r="CV1768" t="e">
        <v>#N/A</v>
      </c>
    </row>
    <row r="1769" spans="1:100" x14ac:dyDescent="0.25">
      <c r="A1769">
        <v>4386</v>
      </c>
      <c r="B1769" t="s">
        <v>2122</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2123</v>
      </c>
      <c r="C1770" s="22">
        <v>3</v>
      </c>
      <c r="D1770" s="17">
        <v>4.4623231809760586</v>
      </c>
      <c r="E1770" s="17">
        <v>0.29407582802945997</v>
      </c>
      <c r="F1770" s="17">
        <v>-0.15828130583195615</v>
      </c>
      <c r="G1770" s="17">
        <v>-6.2893698640341333E-2</v>
      </c>
      <c r="H1770" s="17">
        <v>0.26598260047827771</v>
      </c>
      <c r="I1770" s="17">
        <v>0</v>
      </c>
      <c r="J1770" s="17">
        <v>15.958956028696669</v>
      </c>
      <c r="K1770" s="17">
        <v>0.26598260047827771</v>
      </c>
      <c r="L1770" s="17">
        <v>-1.0000000000000016</v>
      </c>
      <c r="M1770" s="17">
        <v>-1.0000000000000016</v>
      </c>
      <c r="N1770" s="17">
        <v>5.3196520095655622</v>
      </c>
      <c r="O1770" s="17">
        <v>20.358385511032381</v>
      </c>
      <c r="P1770" s="17">
        <v>-1.9212480591306107</v>
      </c>
      <c r="Q1770" s="17">
        <v>5.0312014432421579</v>
      </c>
      <c r="R1770" s="17">
        <v>1.5047049017504102</v>
      </c>
      <c r="S1770" s="17">
        <v>0.33333333333333387</v>
      </c>
      <c r="T1770" s="17">
        <v>0.35483385861740652</v>
      </c>
      <c r="U1770" s="17">
        <v>0.41703900970588992</v>
      </c>
      <c r="V1770" s="17">
        <v>0.17335729072422437</v>
      </c>
      <c r="W1770" s="17">
        <v>40.50323567610311</v>
      </c>
      <c r="X1770" s="17">
        <v>3.1519848999254423</v>
      </c>
      <c r="Y1770" s="17">
        <v>-1.0000000000000016</v>
      </c>
      <c r="Z1770" s="17">
        <v>-1.0000000000000016</v>
      </c>
      <c r="AA1770" s="17">
        <v>62.356120436434161</v>
      </c>
      <c r="AB1770" s="17">
        <v>0.25024449764154016</v>
      </c>
      <c r="AC1770" s="17">
        <v>0.10444030180715748</v>
      </c>
      <c r="AD1770" s="17">
        <v>5.2278797722915882E-2</v>
      </c>
      <c r="AE1770" s="17">
        <v>20.348179858580693</v>
      </c>
      <c r="AF1770" s="17">
        <v>0.5</v>
      </c>
      <c r="AG1770" s="17">
        <v>-1.0000000000000016</v>
      </c>
      <c r="AH1770" s="17">
        <v>-1.0000000000000016</v>
      </c>
      <c r="AI1770" s="17">
        <v>-5.4927171578399964E-2</v>
      </c>
      <c r="AJ1770" s="17">
        <v>0.17335729072422437</v>
      </c>
      <c r="AK1770" s="17">
        <v>0.55403802311696304</v>
      </c>
      <c r="AL1770" s="17">
        <v>7.9117323554496202E-2</v>
      </c>
      <c r="AM1770" s="17">
        <v>-0.1772430092480575</v>
      </c>
      <c r="AN1770" s="17">
        <v>7.6376504918408597E-2</v>
      </c>
      <c r="AO1770" s="17">
        <v>-1.6608851156166191</v>
      </c>
      <c r="AP1770" s="17">
        <v>2.3049992407326965</v>
      </c>
      <c r="AQ1770" s="17">
        <v>56.462191704799743</v>
      </c>
      <c r="AR1770" s="17">
        <v>1.2785634923808555</v>
      </c>
      <c r="AS1770" s="17">
        <v>3.4179675004037207</v>
      </c>
      <c r="AT1770" s="17">
        <v>-1.0000000000000016</v>
      </c>
      <c r="AU1770" s="17">
        <v>-1.0000000000000016</v>
      </c>
      <c r="AV1770" s="17">
        <v>1.4418112031100669</v>
      </c>
      <c r="AW1770" s="17">
        <v>85.01950518819919</v>
      </c>
      <c r="AX1770" s="17">
        <v>101.25669082905362</v>
      </c>
      <c r="AY1770" s="17">
        <v>0.11053448879065186</v>
      </c>
      <c r="AZ1770" s="17">
        <v>-23.406752385635663</v>
      </c>
      <c r="BA1770" s="22">
        <v>1544.0802312940079</v>
      </c>
      <c r="CU1770" t="e">
        <v>#N/A</v>
      </c>
      <c r="CV1770" t="e">
        <v>#N/A</v>
      </c>
    </row>
    <row r="1771" spans="1:100" x14ac:dyDescent="0.25">
      <c r="A1771">
        <v>4390</v>
      </c>
      <c r="B1771" t="s">
        <v>2124</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1336.7138910252504</v>
      </c>
      <c r="CU1771" t="e">
        <v>#N/A</v>
      </c>
      <c r="CV1771" t="e">
        <v>#N/A</v>
      </c>
    </row>
    <row r="1772" spans="1:100" x14ac:dyDescent="0.25">
      <c r="A1772">
        <v>4391</v>
      </c>
      <c r="B1772" t="s">
        <v>2125</v>
      </c>
      <c r="C1772" s="22">
        <v>3</v>
      </c>
      <c r="D1772" s="17">
        <v>4.9301688791445688</v>
      </c>
      <c r="E1772" s="17">
        <v>3.4517804903788356E-2</v>
      </c>
      <c r="F1772" s="17">
        <v>0.16261104860246722</v>
      </c>
      <c r="G1772" s="17">
        <v>0.17083754488567482</v>
      </c>
      <c r="H1772" s="17">
        <v>0.34345378017771083</v>
      </c>
      <c r="I1772" s="17">
        <v>8.5154100844248556E-2</v>
      </c>
      <c r="J1772" s="17">
        <v>25.716472861317552</v>
      </c>
      <c r="K1772" s="17">
        <v>0.4286078810219594</v>
      </c>
      <c r="L1772" s="17">
        <v>-1.0000000000000007</v>
      </c>
      <c r="M1772" s="17">
        <v>-1.0000000000000007</v>
      </c>
      <c r="N1772" s="17">
        <v>8.5721576204391905</v>
      </c>
      <c r="O1772" s="17">
        <v>30.817479285347815</v>
      </c>
      <c r="P1772" s="17">
        <v>-0.38163135823328032</v>
      </c>
      <c r="Q1772" s="17">
        <v>1.127931450160421</v>
      </c>
      <c r="R1772" s="17">
        <v>0.12913145335505666</v>
      </c>
      <c r="S1772" s="17">
        <v>0.33333333333333337</v>
      </c>
      <c r="T1772" s="17">
        <v>0.33333333333333337</v>
      </c>
      <c r="U1772" s="17">
        <v>0.3488512113896442</v>
      </c>
      <c r="V1772" s="17">
        <v>0.32411048396270054</v>
      </c>
      <c r="W1772" s="17">
        <v>36.440819239882067</v>
      </c>
      <c r="X1772" s="17">
        <v>3.5781265349794862</v>
      </c>
      <c r="Y1772" s="17">
        <v>-1.0000000000000007</v>
      </c>
      <c r="Z1772" s="17">
        <v>-1.0000000000000007</v>
      </c>
      <c r="AA1772" s="17">
        <v>79.527320564207031</v>
      </c>
      <c r="AB1772" s="17">
        <v>0.39938412516549315</v>
      </c>
      <c r="AC1772" s="17">
        <v>0.23069653893677222</v>
      </c>
      <c r="AD1772" s="17">
        <v>0.22906673331713351</v>
      </c>
      <c r="AE1772" s="17">
        <v>42.957369870969977</v>
      </c>
      <c r="AF1772" s="17">
        <v>0.94736842105263153</v>
      </c>
      <c r="AG1772" s="17">
        <v>-1.0000000000000007</v>
      </c>
      <c r="AH1772" s="17">
        <v>-1.0000000000000007</v>
      </c>
      <c r="AI1772" s="17">
        <v>1.1714068386029723E-2</v>
      </c>
      <c r="AJ1772" s="17">
        <v>0.32411048396270054</v>
      </c>
      <c r="AK1772" s="17">
        <v>8.0506136619355836E-2</v>
      </c>
      <c r="AL1772" s="17">
        <v>-0.10053857041064396</v>
      </c>
      <c r="AM1772" s="17">
        <v>0.14433874285915443</v>
      </c>
      <c r="AN1772" s="17">
        <v>0.15811280163094427</v>
      </c>
      <c r="AO1772" s="17">
        <v>4.0109992545756388</v>
      </c>
      <c r="AP1772" s="17">
        <v>3.4501271887203875</v>
      </c>
      <c r="AQ1772" s="17">
        <v>62.157292101199673</v>
      </c>
      <c r="AR1772" s="17">
        <v>1.3396283620190121</v>
      </c>
      <c r="AS1772" s="17">
        <v>4.0067344160014464</v>
      </c>
      <c r="AT1772" s="17">
        <v>-1.0000000000000007</v>
      </c>
      <c r="AU1772" s="17">
        <v>-1.0000000000000007</v>
      </c>
      <c r="AV1772" s="17">
        <v>0.29996899824073125</v>
      </c>
      <c r="AW1772" s="17">
        <v>113.79492703827523</v>
      </c>
      <c r="AX1772" s="17">
        <v>146.44025680226599</v>
      </c>
      <c r="AY1772" s="17">
        <v>0.31771205572889227</v>
      </c>
      <c r="AZ1772" s="17">
        <v>18.763850540477364</v>
      </c>
      <c r="BA1772" s="22">
        <v>1606.2914376295118</v>
      </c>
      <c r="CU1772" t="e">
        <v>#N/A</v>
      </c>
      <c r="CV1772" t="e">
        <v>#N/A</v>
      </c>
    </row>
    <row r="1773" spans="1:100" x14ac:dyDescent="0.25">
      <c r="A1773">
        <v>4392</v>
      </c>
      <c r="B1773" t="s">
        <v>2126</v>
      </c>
      <c r="C1773" s="22">
        <v>3</v>
      </c>
      <c r="D1773" s="17">
        <v>4.5604200252553087</v>
      </c>
      <c r="E1773" s="17">
        <v>-1.532936567336798E-2</v>
      </c>
      <c r="F1773" s="17">
        <v>1.0357858475164117</v>
      </c>
      <c r="G1773" s="17">
        <v>1.0306760589586224</v>
      </c>
      <c r="H1773" s="17">
        <v>0.23391587952273862</v>
      </c>
      <c r="I1773" s="17">
        <v>0</v>
      </c>
      <c r="J1773" s="17">
        <v>14.034952771364299</v>
      </c>
      <c r="K1773" s="17">
        <v>0.23391587952273862</v>
      </c>
      <c r="L1773" s="17">
        <v>-1.0000000000000011</v>
      </c>
      <c r="M1773" s="17">
        <v>-1.0000000000000011</v>
      </c>
      <c r="N1773" s="17">
        <v>4.6783175904547702</v>
      </c>
      <c r="O1773" s="17">
        <v>19.626048855578251</v>
      </c>
      <c r="P1773" s="17">
        <v>1.1206896515808098</v>
      </c>
      <c r="Q1773" s="17">
        <v>1.8064417632454444</v>
      </c>
      <c r="R1773" s="17">
        <v>0.71010097377022463</v>
      </c>
      <c r="S1773" s="17">
        <v>0.33333333333333365</v>
      </c>
      <c r="T1773" s="17">
        <v>0.33333333333333365</v>
      </c>
      <c r="U1773" s="17">
        <v>0.34143290503370821</v>
      </c>
      <c r="V1773" s="17">
        <v>0.16475767158408927</v>
      </c>
      <c r="W1773" s="17">
        <v>37.557654550469046</v>
      </c>
      <c r="X1773" s="17">
        <v>2.7870284367832969</v>
      </c>
      <c r="Y1773" s="17">
        <v>-1.0000000000000011</v>
      </c>
      <c r="Z1773" s="17">
        <v>-1.0000000000000011</v>
      </c>
      <c r="AA1773" s="17">
        <v>79.03138380106779</v>
      </c>
      <c r="AB1773" s="17">
        <v>0.1928463263140075</v>
      </c>
      <c r="AC1773" s="17">
        <v>0.50105672951984515</v>
      </c>
      <c r="AD1773" s="17">
        <v>0.12136950970271751</v>
      </c>
      <c r="AE1773" s="17">
        <v>40.76362827682847</v>
      </c>
      <c r="AF1773" s="17">
        <v>0.8</v>
      </c>
      <c r="AG1773" s="17">
        <v>-1.0000000000000011</v>
      </c>
      <c r="AH1773" s="17">
        <v>-1.0000000000000011</v>
      </c>
      <c r="AI1773" s="17">
        <v>-2.4720611720991329E-3</v>
      </c>
      <c r="AJ1773" s="17">
        <v>0.16475767158408927</v>
      </c>
      <c r="AK1773" s="17">
        <v>-0.19119068988591437</v>
      </c>
      <c r="AL1773" s="17">
        <v>0.83734588789879316</v>
      </c>
      <c r="AM1773" s="17">
        <v>0.34660705298049638</v>
      </c>
      <c r="AN1773" s="17">
        <v>0.20124718269364403</v>
      </c>
      <c r="AO1773" s="17">
        <v>7.7092228750828369</v>
      </c>
      <c r="AP1773" s="17">
        <v>9.2179090068350646</v>
      </c>
      <c r="AQ1773" s="17">
        <v>51.592607321833391</v>
      </c>
      <c r="AR1773" s="17">
        <v>1.1728572432844653</v>
      </c>
      <c r="AS1773" s="17">
        <v>3.0209443163060365</v>
      </c>
      <c r="AT1773" s="17">
        <v>-1.0000000000000011</v>
      </c>
      <c r="AU1773" s="17">
        <v>-1.0000000000000011</v>
      </c>
      <c r="AV1773" s="17">
        <v>1.7407770327288457</v>
      </c>
      <c r="AW1773" s="17">
        <v>107.87534166348104</v>
      </c>
      <c r="AX1773" s="17">
        <v>124.30166759844795</v>
      </c>
      <c r="AY1773" s="17">
        <v>0.14123813857038958</v>
      </c>
      <c r="AZ1773" s="17">
        <v>-0.30193144628732826</v>
      </c>
      <c r="BA1773" s="22">
        <v>1483.7870592691429</v>
      </c>
      <c r="CU1773" t="e">
        <v>#N/A</v>
      </c>
      <c r="CV1773" t="e">
        <v>#N/A</v>
      </c>
    </row>
    <row r="1774" spans="1:100" x14ac:dyDescent="0.25">
      <c r="A1774">
        <v>4395</v>
      </c>
      <c r="B1774" t="s">
        <v>2127</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1452.1567994304432</v>
      </c>
      <c r="CU1774" t="e">
        <v>#N/A</v>
      </c>
      <c r="CV1774" t="e">
        <v>#N/A</v>
      </c>
    </row>
    <row r="1775" spans="1:100" x14ac:dyDescent="0.25">
      <c r="A1775">
        <v>4397</v>
      </c>
      <c r="B1775" t="s">
        <v>2128</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2129</v>
      </c>
      <c r="C1776" s="22">
        <v>3</v>
      </c>
      <c r="D1776" s="17">
        <v>4.6569506701610628</v>
      </c>
      <c r="E1776" s="17">
        <v>-8.427665185896157E-4</v>
      </c>
      <c r="F1776" s="17">
        <v>-0.56928253085757574</v>
      </c>
      <c r="G1776" s="17">
        <v>-0.56387195426673342</v>
      </c>
      <c r="H1776" s="17">
        <v>0.10985588138959838</v>
      </c>
      <c r="I1776" s="17">
        <v>0</v>
      </c>
      <c r="J1776" s="17">
        <v>6.5913528833759036</v>
      </c>
      <c r="K1776" s="17">
        <v>0.10985588138959838</v>
      </c>
      <c r="L1776" s="17">
        <v>-1.0000000000000018</v>
      </c>
      <c r="M1776" s="17">
        <v>-1.0000000000000018</v>
      </c>
      <c r="N1776" s="17">
        <v>2.1971176277919677</v>
      </c>
      <c r="O1776" s="17">
        <v>10.684431599270237</v>
      </c>
      <c r="P1776" s="17">
        <v>-0.50875335596366744</v>
      </c>
      <c r="Q1776" s="17">
        <v>0.92514628288166523</v>
      </c>
      <c r="R1776" s="17">
        <v>0.2809548924912027</v>
      </c>
      <c r="S1776" s="17">
        <v>0.33333333333333381</v>
      </c>
      <c r="T1776" s="17">
        <v>0.34645458893251002</v>
      </c>
      <c r="U1776" s="17">
        <v>0.28283719420811693</v>
      </c>
      <c r="V1776" s="17">
        <v>-2.8205039670007745E-2</v>
      </c>
      <c r="W1776" s="17">
        <v>32.982567816574189</v>
      </c>
      <c r="X1776" s="17">
        <v>1.5451718352878436</v>
      </c>
      <c r="Y1776" s="17">
        <v>-1.0000000000000018</v>
      </c>
      <c r="Z1776" s="17">
        <v>-1.0000000000000018</v>
      </c>
      <c r="AA1776" s="17">
        <v>70.875958118816982</v>
      </c>
      <c r="AB1776" s="17">
        <v>0.21265752712323693</v>
      </c>
      <c r="AC1776" s="17">
        <v>0.55438301208959151</v>
      </c>
      <c r="AD1776" s="17">
        <v>-1.479183101779661E-2</v>
      </c>
      <c r="AE1776" s="17">
        <v>37.612435409751605</v>
      </c>
      <c r="AF1776" s="17">
        <v>0.78947368421052633</v>
      </c>
      <c r="AG1776" s="17">
        <v>-1.0000000000000018</v>
      </c>
      <c r="AH1776" s="17">
        <v>-1.0000000000000018</v>
      </c>
      <c r="AI1776" s="17">
        <v>0</v>
      </c>
      <c r="AJ1776" s="17">
        <v>-2.8205039670007745E-2</v>
      </c>
      <c r="AK1776" s="17">
        <v>-1.0848106312148107E-2</v>
      </c>
      <c r="AL1776" s="17">
        <v>-2.8057134054669499E-2</v>
      </c>
      <c r="AM1776" s="17">
        <v>4.9910126493909589E-3</v>
      </c>
      <c r="AN1776" s="17">
        <v>0.12416580302144495</v>
      </c>
      <c r="AO1776" s="17">
        <v>7.0534784674034026E-2</v>
      </c>
      <c r="AP1776" s="17">
        <v>2.9638594052627769</v>
      </c>
      <c r="AQ1776" s="17">
        <v>39.573920699950122</v>
      </c>
      <c r="AR1776" s="17">
        <v>0.934420076803953</v>
      </c>
      <c r="AS1776" s="17">
        <v>1.6550277166774419</v>
      </c>
      <c r="AT1776" s="17">
        <v>-1.0000000000000018</v>
      </c>
      <c r="AU1776" s="17">
        <v>-1.0000000000000018</v>
      </c>
      <c r="AV1776" s="17">
        <v>-0.28291706177553066</v>
      </c>
      <c r="AW1776" s="17">
        <v>84.524249123350017</v>
      </c>
      <c r="AX1776" s="17">
        <v>81.703745156349257</v>
      </c>
      <c r="AY1776" s="17">
        <v>0.17438973856691742</v>
      </c>
      <c r="AZ1776" s="17">
        <v>33.785641940213573</v>
      </c>
      <c r="BA1776" s="22">
        <v>1465.1126989078962</v>
      </c>
      <c r="CU1776" t="e">
        <v>#N/A</v>
      </c>
      <c r="CV1776" t="e">
        <v>#N/A</v>
      </c>
    </row>
    <row r="1777" spans="1:100" x14ac:dyDescent="0.25">
      <c r="A1777">
        <v>4400</v>
      </c>
      <c r="B1777" t="s">
        <v>2130</v>
      </c>
      <c r="C1777" s="22">
        <v>3</v>
      </c>
      <c r="D1777" s="17">
        <v>5.1258751988975684</v>
      </c>
      <c r="E1777" s="17">
        <v>0.19105232710720343</v>
      </c>
      <c r="F1777" s="17">
        <v>1.7446933516401217</v>
      </c>
      <c r="G1777" s="17">
        <v>1.8432823651531942</v>
      </c>
      <c r="H1777" s="17">
        <v>0.21497762702575365</v>
      </c>
      <c r="I1777" s="17">
        <v>8.7519569305360926E-3</v>
      </c>
      <c r="J1777" s="17">
        <v>13.423775037377384</v>
      </c>
      <c r="K1777" s="17">
        <v>0.22372958395628975</v>
      </c>
      <c r="L1777" s="17">
        <v>-1.0000000000000018</v>
      </c>
      <c r="M1777" s="17">
        <v>-1.0000000000000018</v>
      </c>
      <c r="N1777" s="17">
        <v>4.4745916791257958</v>
      </c>
      <c r="O1777" s="17">
        <v>20.392932601428143</v>
      </c>
      <c r="P1777" s="17">
        <v>-7.6541138968053216E-3</v>
      </c>
      <c r="Q1777" s="17">
        <v>6.7082774931381159</v>
      </c>
      <c r="R1777" s="17">
        <v>2.2525447086160093</v>
      </c>
      <c r="S1777" s="17">
        <v>0.3333333333333337</v>
      </c>
      <c r="T1777" s="17">
        <v>0.34096605206302261</v>
      </c>
      <c r="U1777" s="17">
        <v>0.36790561912415298</v>
      </c>
      <c r="V1777" s="17">
        <v>0.21360122067261991</v>
      </c>
      <c r="W1777" s="17">
        <v>41.283065649473578</v>
      </c>
      <c r="X1777" s="17">
        <v>3.2114323207020838</v>
      </c>
      <c r="Y1777" s="17">
        <v>-1.0000000000000018</v>
      </c>
      <c r="Z1777" s="17">
        <v>-1.0000000000000018</v>
      </c>
      <c r="AA1777" s="17">
        <v>56.850836580940047</v>
      </c>
      <c r="AB1777" s="17">
        <v>0.31917546672684521</v>
      </c>
      <c r="AC1777" s="17">
        <v>-0.20158384303672075</v>
      </c>
      <c r="AD1777" s="17">
        <v>0.14871290076688512</v>
      </c>
      <c r="AE1777" s="17">
        <v>13.315226222850479</v>
      </c>
      <c r="AF1777" s="17">
        <v>0.6</v>
      </c>
      <c r="AG1777" s="17">
        <v>-1.0000000000000018</v>
      </c>
      <c r="AH1777" s="17">
        <v>-1.0000000000000018</v>
      </c>
      <c r="AI1777" s="17">
        <v>6.5063743411393871E-2</v>
      </c>
      <c r="AJ1777" s="17">
        <v>0.21360122067261991</v>
      </c>
      <c r="AK1777" s="17">
        <v>-7.4419323219474739E-2</v>
      </c>
      <c r="AL1777" s="17">
        <v>0.28955660565991675</v>
      </c>
      <c r="AM1777" s="17">
        <v>0.22193814915825771</v>
      </c>
      <c r="AN1777" s="17">
        <v>-0.11589382432449083</v>
      </c>
      <c r="AO1777" s="17">
        <v>5.1763571128590673</v>
      </c>
      <c r="AP1777" s="17">
        <v>-1.4495625798126872</v>
      </c>
      <c r="AQ1777" s="17">
        <v>54.706840686850967</v>
      </c>
      <c r="AR1777" s="17">
        <v>1.2558062251931292</v>
      </c>
      <c r="AS1777" s="17">
        <v>3.435161904658377</v>
      </c>
      <c r="AT1777" s="17">
        <v>-1.0000000000000018</v>
      </c>
      <c r="AU1777" s="17">
        <v>-1.0000000000000018</v>
      </c>
      <c r="AV1777" s="17">
        <v>4.0958270737692013</v>
      </c>
      <c r="AW1777" s="17">
        <v>75.794206602555505</v>
      </c>
      <c r="AX1777" s="17">
        <v>98.455603538045395</v>
      </c>
      <c r="AY1777" s="17">
        <v>7.7873469097876347E-2</v>
      </c>
      <c r="AZ1777" s="17">
        <v>-0.63752816340212304</v>
      </c>
      <c r="BA1777" s="22">
        <v>1488.5631764293933</v>
      </c>
      <c r="CU1777" t="e">
        <v>#N/A</v>
      </c>
      <c r="CV1777" t="e">
        <v>#N/A</v>
      </c>
    </row>
    <row r="1778" spans="1:100" x14ac:dyDescent="0.25">
      <c r="A1778">
        <v>4401</v>
      </c>
      <c r="B1778" t="s">
        <v>2131</v>
      </c>
      <c r="C1778" s="22">
        <v>3</v>
      </c>
      <c r="D1778" s="17">
        <v>5.0655853202421612</v>
      </c>
      <c r="E1778" s="17">
        <v>0.788751443113901</v>
      </c>
      <c r="F1778" s="17">
        <v>0.26875287111180196</v>
      </c>
      <c r="G1778" s="17">
        <v>0.52263181859237751</v>
      </c>
      <c r="H1778" s="17">
        <v>0.35132899343433266</v>
      </c>
      <c r="I1778" s="17">
        <v>1.4369896890935804E-3</v>
      </c>
      <c r="J1778" s="17">
        <v>21.165958987405567</v>
      </c>
      <c r="K1778" s="17">
        <v>0.35276598312342633</v>
      </c>
      <c r="L1778" s="17">
        <v>-1.0000000000000013</v>
      </c>
      <c r="M1778" s="17">
        <v>-1.0000000000000013</v>
      </c>
      <c r="N1778" s="17">
        <v>7.0553196624685262</v>
      </c>
      <c r="O1778" s="17">
        <v>26.754176126240115</v>
      </c>
      <c r="P1778" s="17">
        <v>-1.6382244806306071E-3</v>
      </c>
      <c r="Q1778" s="17">
        <v>2.1554760648259412</v>
      </c>
      <c r="R1778" s="17">
        <v>0.71639272537456522</v>
      </c>
      <c r="S1778" s="17">
        <v>0.33333333333333415</v>
      </c>
      <c r="T1778" s="17">
        <v>0.32996607787709048</v>
      </c>
      <c r="U1778" s="17">
        <v>0.35340549091930318</v>
      </c>
      <c r="V1778" s="17">
        <v>-0.13570649274937849</v>
      </c>
      <c r="W1778" s="17">
        <v>21.129297050276904</v>
      </c>
      <c r="X1778" s="17">
        <v>0.90654917981169558</v>
      </c>
      <c r="Y1778" s="17">
        <v>-1.0000000000000013</v>
      </c>
      <c r="Z1778" s="17">
        <v>-1.0000000000000013</v>
      </c>
      <c r="AA1778" s="17">
        <v>72.286406697413213</v>
      </c>
      <c r="AB1778" s="17">
        <v>0.20313951575932829</v>
      </c>
      <c r="AC1778" s="17">
        <v>0.38731929901349271</v>
      </c>
      <c r="AD1778" s="17">
        <v>0.41835552366241402</v>
      </c>
      <c r="AE1778" s="17">
        <v>50.440716921761783</v>
      </c>
      <c r="AF1778" s="17">
        <v>0.8</v>
      </c>
      <c r="AG1778" s="17">
        <v>-1.0000000000000013</v>
      </c>
      <c r="AH1778" s="17">
        <v>-1.0000000000000013</v>
      </c>
      <c r="AI1778" s="17">
        <v>3.8202673142027632E-2</v>
      </c>
      <c r="AJ1778" s="17">
        <v>-0.13570649274937849</v>
      </c>
      <c r="AK1778" s="17">
        <v>-0.27559803330101651</v>
      </c>
      <c r="AL1778" s="17">
        <v>-4.8772658771832397E-3</v>
      </c>
      <c r="AM1778" s="17">
        <v>0.41682567660418146</v>
      </c>
      <c r="AN1778" s="17">
        <v>-8.5314836946688968E-2</v>
      </c>
      <c r="AO1778" s="17">
        <v>9.0426517485994573</v>
      </c>
      <c r="AP1778" s="17">
        <v>-2.1572572530531389</v>
      </c>
      <c r="AQ1778" s="17">
        <v>42.295256037682471</v>
      </c>
      <c r="AR1778" s="17">
        <v>0.88099840938034868</v>
      </c>
      <c r="AS1778" s="17">
        <v>1.2593151629351216</v>
      </c>
      <c r="AT1778" s="17">
        <v>-1.0000000000000013</v>
      </c>
      <c r="AU1778" s="17">
        <v>-1.0000000000000013</v>
      </c>
      <c r="AV1778" s="17">
        <v>1.2390245439669445</v>
      </c>
      <c r="AW1778" s="17">
        <v>96.883325570600221</v>
      </c>
      <c r="AX1778" s="17">
        <v>84.076729758502907</v>
      </c>
      <c r="AY1778" s="17">
        <v>4.6654540746864565E-2</v>
      </c>
      <c r="AZ1778" s="17">
        <v>-22.702706515043726</v>
      </c>
      <c r="BA1778" s="22">
        <v>1400.0228141096541</v>
      </c>
      <c r="CU1778" t="e">
        <v>#N/A</v>
      </c>
      <c r="CV1778" t="e">
        <v>#N/A</v>
      </c>
    </row>
    <row r="1779" spans="1:100" x14ac:dyDescent="0.25">
      <c r="A1779">
        <v>4403</v>
      </c>
      <c r="B1779" t="s">
        <v>2132</v>
      </c>
      <c r="C1779" s="22">
        <v>3</v>
      </c>
      <c r="D1779" s="17">
        <v>4.821477628413068</v>
      </c>
      <c r="E1779" s="17">
        <v>0.1306135416973209</v>
      </c>
      <c r="F1779" s="17">
        <v>-1.1711143501598431</v>
      </c>
      <c r="G1779" s="17">
        <v>-1.1362448890835841</v>
      </c>
      <c r="H1779" s="17">
        <v>0.12455290835764928</v>
      </c>
      <c r="I1779" s="17">
        <v>1.7364866445473682E-2</v>
      </c>
      <c r="J1779" s="17">
        <v>8.5150664881873688</v>
      </c>
      <c r="K1779" s="17">
        <v>0.1419177748031229</v>
      </c>
      <c r="L1779" s="17">
        <v>-1.0000000000000018</v>
      </c>
      <c r="M1779" s="17">
        <v>-1.0000000000000018</v>
      </c>
      <c r="N1779" s="17">
        <v>2.8383554960624577</v>
      </c>
      <c r="O1779" s="17">
        <v>12.200299227516856</v>
      </c>
      <c r="P1779" s="17">
        <v>9.6516411597938667E-2</v>
      </c>
      <c r="Q1779" s="17">
        <v>4.0189657398610787</v>
      </c>
      <c r="R1779" s="17">
        <v>1.3998057446609133</v>
      </c>
      <c r="S1779" s="17">
        <v>0.33333333333333393</v>
      </c>
      <c r="T1779" s="17">
        <v>0.3244288249140207</v>
      </c>
      <c r="U1779" s="17">
        <v>0.2321257288999462</v>
      </c>
      <c r="V1779" s="17">
        <v>6.3563223682179693E-3</v>
      </c>
      <c r="W1779" s="17">
        <v>30.173057388495817</v>
      </c>
      <c r="X1779" s="17">
        <v>1.4735807248340103</v>
      </c>
      <c r="Y1779" s="17">
        <v>-1.0000000000000018</v>
      </c>
      <c r="Z1779" s="17">
        <v>-1.0000000000000018</v>
      </c>
      <c r="AA1779" s="17">
        <v>55.793748641363905</v>
      </c>
      <c r="AB1779" s="17">
        <v>0.28541040797582728</v>
      </c>
      <c r="AC1779" s="17">
        <v>0.25571069318524647</v>
      </c>
      <c r="AD1779" s="17">
        <v>-5.6703390996930121E-2</v>
      </c>
      <c r="AE1779" s="17">
        <v>24.220885508207168</v>
      </c>
      <c r="AF1779" s="17">
        <v>0.6</v>
      </c>
      <c r="AG1779" s="17">
        <v>-1.0000000000000018</v>
      </c>
      <c r="AH1779" s="17">
        <v>-1.0000000000000018</v>
      </c>
      <c r="AI1779" s="17">
        <v>-2.3244577060800766E-3</v>
      </c>
      <c r="AJ1779" s="17">
        <v>6.3563223682179693E-3</v>
      </c>
      <c r="AK1779" s="17">
        <v>0.46769366344653712</v>
      </c>
      <c r="AL1779" s="17">
        <v>7.9722828625388487E-2</v>
      </c>
      <c r="AM1779" s="17">
        <v>0.27570124658787259</v>
      </c>
      <c r="AN1779" s="17">
        <v>0.50404324814476831</v>
      </c>
      <c r="AO1779" s="17">
        <v>9.2309994819294996</v>
      </c>
      <c r="AP1779" s="17">
        <v>12.999695346746149</v>
      </c>
      <c r="AQ1779" s="17">
        <v>38.688123876683221</v>
      </c>
      <c r="AR1779" s="17">
        <v>0.89624420951551842</v>
      </c>
      <c r="AS1779" s="17">
        <v>1.6154984996371338</v>
      </c>
      <c r="AT1779" s="17">
        <v>-1.0000000000000018</v>
      </c>
      <c r="AU1779" s="17">
        <v>-1.0000000000000018</v>
      </c>
      <c r="AV1779" s="17">
        <v>0.26356085557732867</v>
      </c>
      <c r="AW1779" s="17">
        <v>80.993743215626907</v>
      </c>
      <c r="AX1779" s="17">
        <v>81.582886298327125</v>
      </c>
      <c r="AY1779" s="17">
        <v>7.2211840574107358E-2</v>
      </c>
      <c r="AZ1779" s="17">
        <v>12.768897302441802</v>
      </c>
      <c r="BA1779" s="22">
        <v>1474.4783458560739</v>
      </c>
      <c r="CU1779" t="e">
        <v>#N/A</v>
      </c>
      <c r="CV1779" t="e">
        <v>#N/A</v>
      </c>
    </row>
    <row r="1780" spans="1:100" x14ac:dyDescent="0.25">
      <c r="A1780">
        <v>4404</v>
      </c>
      <c r="B1780" t="s">
        <v>2133</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2134</v>
      </c>
      <c r="C1781" s="22">
        <v>3</v>
      </c>
      <c r="D1781" s="17">
        <v>5.6946944244428801</v>
      </c>
      <c r="E1781" s="17">
        <v>2.6096914505378665E-2</v>
      </c>
      <c r="F1781" s="17">
        <v>-1.1211133028097564</v>
      </c>
      <c r="G1781" s="17">
        <v>-1.1124143313079635</v>
      </c>
      <c r="H1781" s="17">
        <v>0.29814520192386268</v>
      </c>
      <c r="I1781" s="17">
        <v>0</v>
      </c>
      <c r="J1781" s="17">
        <v>17.888712115431758</v>
      </c>
      <c r="K1781" s="17">
        <v>0.29814520192386268</v>
      </c>
      <c r="L1781" s="17">
        <v>-1.0000000000000011</v>
      </c>
      <c r="M1781" s="17">
        <v>-1.0000000000000011</v>
      </c>
      <c r="N1781" s="17">
        <v>5.9629040384772507</v>
      </c>
      <c r="O1781" s="17">
        <v>22.470992208566663</v>
      </c>
      <c r="P1781" s="17">
        <v>-1.8313909886200408E-2</v>
      </c>
      <c r="Q1781" s="17">
        <v>-1.4725436227179116</v>
      </c>
      <c r="R1781" s="17">
        <v>-0.50226293306100045</v>
      </c>
      <c r="S1781" s="17">
        <v>0.33333333333333409</v>
      </c>
      <c r="T1781" s="17">
        <v>0.33333333333333409</v>
      </c>
      <c r="U1781" s="17">
        <v>0.34795134753350876</v>
      </c>
      <c r="V1781" s="17">
        <v>0.24355174845431868</v>
      </c>
      <c r="W1781" s="17">
        <v>38.400982429225316</v>
      </c>
      <c r="X1781" s="17">
        <v>3.2216373456027503</v>
      </c>
      <c r="Y1781" s="17">
        <v>-1.0000000000000011</v>
      </c>
      <c r="Z1781" s="17">
        <v>-1.0000000000000011</v>
      </c>
      <c r="AA1781" s="17">
        <v>91.140069853572584</v>
      </c>
      <c r="AB1781" s="17">
        <v>0.26860122338799974</v>
      </c>
      <c r="AC1781" s="17">
        <v>0.52104163507921031</v>
      </c>
      <c r="AD1781" s="17">
        <v>0.27518414868095586</v>
      </c>
      <c r="AE1781" s="17">
        <v>53.241350357408322</v>
      </c>
      <c r="AF1781" s="17">
        <v>0.95238095238095233</v>
      </c>
      <c r="AG1781" s="17">
        <v>-1.0000000000000011</v>
      </c>
      <c r="AH1781" s="17">
        <v>-1.0000000000000011</v>
      </c>
      <c r="AI1781" s="17">
        <v>-6.8784198180147541E-2</v>
      </c>
      <c r="AJ1781" s="17">
        <v>0.24355174845431868</v>
      </c>
      <c r="AK1781" s="17">
        <v>7.6097125246409547E-2</v>
      </c>
      <c r="AL1781" s="17">
        <v>0.1208807676772037</v>
      </c>
      <c r="AM1781" s="17">
        <v>0.36118503307438898</v>
      </c>
      <c r="AN1781" s="17">
        <v>-0.26192204843497313</v>
      </c>
      <c r="AO1781" s="17">
        <v>9.4101114530917744</v>
      </c>
      <c r="AP1781" s="17">
        <v>-5.9436473724883108</v>
      </c>
      <c r="AQ1781" s="17">
        <v>56.28969454465706</v>
      </c>
      <c r="AR1781" s="17">
        <v>1.2581697626544954</v>
      </c>
      <c r="AS1781" s="17">
        <v>3.5197825475266171</v>
      </c>
      <c r="AT1781" s="17">
        <v>-1.0000000000000011</v>
      </c>
      <c r="AU1781" s="17">
        <v>-1.0000000000000011</v>
      </c>
      <c r="AV1781" s="17">
        <v>-1.6146772643689644</v>
      </c>
      <c r="AW1781" s="17">
        <v>107.66741468965098</v>
      </c>
      <c r="AX1781" s="17">
        <v>130.64690557147978</v>
      </c>
      <c r="AY1781" s="17">
        <v>0.30976227045592158</v>
      </c>
      <c r="AZ1781" s="17">
        <v>12.958840572384691</v>
      </c>
      <c r="BA1781" s="22">
        <v>1529.3298531341768</v>
      </c>
      <c r="CU1781" t="e">
        <v>#N/A</v>
      </c>
      <c r="CV1781" t="e">
        <v>#N/A</v>
      </c>
    </row>
    <row r="1782" spans="1:100" x14ac:dyDescent="0.25">
      <c r="A1782">
        <v>4408</v>
      </c>
      <c r="B1782" t="s">
        <v>2135</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2136</v>
      </c>
      <c r="C1783" s="22">
        <v>3</v>
      </c>
      <c r="D1783" s="17">
        <v>4.4689387195521251</v>
      </c>
      <c r="E1783" s="17">
        <v>6.4754198520241321E-2</v>
      </c>
      <c r="F1783" s="17">
        <v>-4.9906691388823372E-2</v>
      </c>
      <c r="G1783" s="17">
        <v>-3.192356927912527E-2</v>
      </c>
      <c r="H1783" s="17">
        <v>0.34510887827624948</v>
      </c>
      <c r="I1783" s="17">
        <v>0</v>
      </c>
      <c r="J1783" s="17">
        <v>20.706532696574971</v>
      </c>
      <c r="K1783" s="17">
        <v>0.34510887827624948</v>
      </c>
      <c r="L1783" s="17">
        <v>-1.0000000000000009</v>
      </c>
      <c r="M1783" s="17">
        <v>-1.0000000000000009</v>
      </c>
      <c r="N1783" s="17">
        <v>6.9021775655249922</v>
      </c>
      <c r="O1783" s="17">
        <v>25.143547846847969</v>
      </c>
      <c r="P1783" s="17">
        <v>-1.8388434682894057</v>
      </c>
      <c r="Q1783" s="17">
        <v>8.0010821452383453E-3</v>
      </c>
      <c r="R1783" s="17">
        <v>-0.32821442183144051</v>
      </c>
      <c r="S1783" s="17">
        <v>0.33333333333333343</v>
      </c>
      <c r="T1783" s="17">
        <v>0.33333333333333343</v>
      </c>
      <c r="U1783" s="17">
        <v>0.25600583875033317</v>
      </c>
      <c r="V1783" s="17">
        <v>-0.14542876668797344</v>
      </c>
      <c r="W1783" s="17">
        <v>17.285394418111085</v>
      </c>
      <c r="X1783" s="17">
        <v>0.47300854326390973</v>
      </c>
      <c r="Y1783" s="17">
        <v>-1.0000000000000009</v>
      </c>
      <c r="Z1783" s="17">
        <v>-1.0000000000000009</v>
      </c>
      <c r="AA1783" s="17">
        <v>43.253446839490287</v>
      </c>
      <c r="AB1783" s="17">
        <v>0.28537732308253394</v>
      </c>
      <c r="AC1783" s="17">
        <v>6.0460881643821712E-2</v>
      </c>
      <c r="AD1783" s="17">
        <v>0.1800871321378576</v>
      </c>
      <c r="AE1783" s="17">
        <v>26.29626684321066</v>
      </c>
      <c r="AF1783" s="17">
        <v>0.58333333333333337</v>
      </c>
      <c r="AG1783" s="17">
        <v>-1.0000000000000009</v>
      </c>
      <c r="AH1783" s="17">
        <v>-1.0000000000000009</v>
      </c>
      <c r="AI1783" s="17">
        <v>1.5061699173452969E-3</v>
      </c>
      <c r="AJ1783" s="17">
        <v>-0.14542876668797344</v>
      </c>
      <c r="AK1783" s="17">
        <v>6.0574886200140871E-2</v>
      </c>
      <c r="AL1783" s="17">
        <v>7.8626330136231201E-2</v>
      </c>
      <c r="AM1783" s="17">
        <v>-9.8895275538801702E-2</v>
      </c>
      <c r="AN1783" s="17">
        <v>4.5996154107294421E-2</v>
      </c>
      <c r="AO1783" s="17">
        <v>-2.1695074574693392</v>
      </c>
      <c r="AP1783" s="17">
        <v>1.5430355033635159</v>
      </c>
      <c r="AQ1783" s="17">
        <v>37.991927114686057</v>
      </c>
      <c r="AR1783" s="17">
        <v>0.77724373872902708</v>
      </c>
      <c r="AS1783" s="17">
        <v>0.81811742154015921</v>
      </c>
      <c r="AT1783" s="17">
        <v>-1.0000000000000009</v>
      </c>
      <c r="AU1783" s="17">
        <v>-1.0000000000000009</v>
      </c>
      <c r="AV1783" s="17">
        <v>-0.36013799111056566</v>
      </c>
      <c r="AW1783" s="17">
        <v>69.940030189701858</v>
      </c>
      <c r="AX1783" s="17">
        <v>55.427276919251369</v>
      </c>
      <c r="AY1783" s="17">
        <v>-4.1483937704627841E-2</v>
      </c>
      <c r="AZ1783" s="17">
        <v>-36.628502843457049</v>
      </c>
      <c r="BA1783" s="22">
        <v>1413.4190058448478</v>
      </c>
      <c r="CU1783" t="e">
        <v>#N/A</v>
      </c>
      <c r="CV1783" t="e">
        <v>#N/A</v>
      </c>
    </row>
    <row r="1784" spans="1:100" x14ac:dyDescent="0.25">
      <c r="A1784">
        <v>4412</v>
      </c>
      <c r="B1784" t="s">
        <v>2137</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1409.8224808510092</v>
      </c>
      <c r="CU1784" t="e">
        <v>#N/A</v>
      </c>
      <c r="CV1784" t="e">
        <v>#N/A</v>
      </c>
    </row>
    <row r="1785" spans="1:100" x14ac:dyDescent="0.25">
      <c r="A1785">
        <v>4415</v>
      </c>
      <c r="B1785" t="s">
        <v>2138</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1379</v>
      </c>
      <c r="C1786" s="22">
        <v>3</v>
      </c>
      <c r="D1786" s="17">
        <v>6.004919341615472</v>
      </c>
      <c r="E1786" s="17">
        <v>0</v>
      </c>
      <c r="F1786" s="17">
        <v>-0.3824561613104106</v>
      </c>
      <c r="G1786" s="17">
        <v>-0.3824561613104106</v>
      </c>
      <c r="H1786" s="17">
        <v>0.2403483179951231</v>
      </c>
      <c r="I1786" s="17">
        <v>0</v>
      </c>
      <c r="J1786" s="17">
        <v>14.420899079707389</v>
      </c>
      <c r="K1786" s="17">
        <v>0.2403483179951231</v>
      </c>
      <c r="L1786" s="17">
        <v>-0.99999999999999778</v>
      </c>
      <c r="M1786" s="17">
        <v>-0.99999999999999778</v>
      </c>
      <c r="N1786" s="17">
        <v>4.8069663599024635</v>
      </c>
      <c r="O1786" s="17">
        <v>20.043362260012458</v>
      </c>
      <c r="P1786" s="17">
        <v>0</v>
      </c>
      <c r="Q1786" s="17">
        <v>1.9759060599317728</v>
      </c>
      <c r="R1786" s="17">
        <v>0.64714985895311938</v>
      </c>
      <c r="S1786" s="17">
        <v>0.33333333333333282</v>
      </c>
      <c r="T1786" s="17">
        <v>0.23871518307579578</v>
      </c>
      <c r="U1786" s="17">
        <v>9.3513539868573123E-2</v>
      </c>
      <c r="V1786" s="17">
        <v>0</v>
      </c>
      <c r="W1786" s="17">
        <v>17.008549531303139</v>
      </c>
      <c r="X1786" s="17">
        <v>0.61113620763076115</v>
      </c>
      <c r="Y1786" s="17">
        <v>-0.99999999999999778</v>
      </c>
      <c r="Z1786" s="17">
        <v>-0.99999999999999778</v>
      </c>
      <c r="AA1786" s="17">
        <v>38.92515914629783</v>
      </c>
      <c r="AB1786" s="17">
        <v>0.23325102556763347</v>
      </c>
      <c r="AC1786" s="17">
        <v>-9.9565885213371216E-3</v>
      </c>
      <c r="AD1786" s="17">
        <v>0.20209475807453528</v>
      </c>
      <c r="AE1786" s="17">
        <v>21.269459756041584</v>
      </c>
      <c r="AF1786" s="17">
        <v>0.2</v>
      </c>
      <c r="AG1786" s="17">
        <v>-0.99999999999999778</v>
      </c>
      <c r="AH1786" s="17">
        <v>-0.99999999999999778</v>
      </c>
      <c r="AI1786" s="17">
        <v>-4.5360569811887458E-3</v>
      </c>
      <c r="AJ1786" s="17">
        <v>0</v>
      </c>
      <c r="AK1786" s="17">
        <v>0.31118316496517012</v>
      </c>
      <c r="AL1786" s="17">
        <v>7.7813818740288712E-2</v>
      </c>
      <c r="AM1786" s="17">
        <v>0.42553140564739111</v>
      </c>
      <c r="AN1786" s="17">
        <v>0.14919912115285064</v>
      </c>
      <c r="AO1786" s="17">
        <v>12.194200966010627</v>
      </c>
      <c r="AP1786" s="17">
        <v>4.1190471225227068</v>
      </c>
      <c r="AQ1786" s="17">
        <v>31.429448611010535</v>
      </c>
      <c r="AR1786" s="17">
        <v>0.66556205627770149</v>
      </c>
      <c r="AS1786" s="17">
        <v>0.85148452562588406</v>
      </c>
      <c r="AT1786" s="17">
        <v>-0.99999999999999778</v>
      </c>
      <c r="AU1786" s="17">
        <v>-0.99999999999999778</v>
      </c>
      <c r="AV1786" s="17">
        <v>0.26469369764270873</v>
      </c>
      <c r="AW1786" s="17">
        <v>63.087568528832989</v>
      </c>
      <c r="AX1786" s="17">
        <v>62.996847389209222</v>
      </c>
      <c r="AY1786" s="17">
        <v>7.8256817126016884E-2</v>
      </c>
      <c r="AZ1786" s="17">
        <v>-22.553580786484364</v>
      </c>
      <c r="BA1786" s="22">
        <v>1379.9385193759435</v>
      </c>
      <c r="CU1786" t="e">
        <v>#N/A</v>
      </c>
      <c r="CV1786" t="e">
        <v>#N/A</v>
      </c>
    </row>
    <row r="1787" spans="1:100" x14ac:dyDescent="0.25">
      <c r="A1787">
        <v>4418</v>
      </c>
      <c r="B1787" t="s">
        <v>2139</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2140</v>
      </c>
      <c r="C1788" s="22">
        <v>3</v>
      </c>
      <c r="D1788" s="17">
        <v>4.4259456178287628</v>
      </c>
      <c r="E1788" s="17">
        <v>-8.6392943014275241E-3</v>
      </c>
      <c r="F1788" s="17">
        <v>1.1264606209864765</v>
      </c>
      <c r="G1788" s="17">
        <v>1.1264606209864765</v>
      </c>
      <c r="H1788" s="17">
        <v>0.30639850865574408</v>
      </c>
      <c r="I1788" s="17">
        <v>0</v>
      </c>
      <c r="J1788" s="17">
        <v>18.383910519344639</v>
      </c>
      <c r="K1788" s="17">
        <v>0.30639850865574408</v>
      </c>
      <c r="L1788" s="17">
        <v>-1.0000000000000013</v>
      </c>
      <c r="M1788" s="17">
        <v>-1.0000000000000013</v>
      </c>
      <c r="N1788" s="17">
        <v>6.1279701731148819</v>
      </c>
      <c r="O1788" s="17">
        <v>23.936316758159858</v>
      </c>
      <c r="P1788" s="17">
        <v>0.2138068381862992</v>
      </c>
      <c r="Q1788" s="17">
        <v>1.7267645775087048</v>
      </c>
      <c r="R1788" s="17">
        <v>0.41997534490625066</v>
      </c>
      <c r="S1788" s="17">
        <v>0.33333333333333376</v>
      </c>
      <c r="T1788" s="17">
        <v>0.3369765462787101</v>
      </c>
      <c r="U1788" s="17">
        <v>0.25373008569437583</v>
      </c>
      <c r="V1788" s="17">
        <v>-6.0455533507147524E-2</v>
      </c>
      <c r="W1788" s="17">
        <v>22.287436925741115</v>
      </c>
      <c r="X1788" s="17">
        <v>1.0197417256362942</v>
      </c>
      <c r="Y1788" s="17">
        <v>-1.0000000000000013</v>
      </c>
      <c r="Z1788" s="17">
        <v>-1.0000000000000013</v>
      </c>
      <c r="AA1788" s="17">
        <v>57.044403842750562</v>
      </c>
      <c r="AB1788" s="17">
        <v>0.23959899779115773</v>
      </c>
      <c r="AC1788" s="17">
        <v>0.25643909662608461</v>
      </c>
      <c r="AD1788" s="17">
        <v>0.19070173702482116</v>
      </c>
      <c r="AE1788" s="17">
        <v>34.336991572103173</v>
      </c>
      <c r="AF1788" s="17">
        <v>0.66666666666666663</v>
      </c>
      <c r="AG1788" s="17">
        <v>-1.0000000000000013</v>
      </c>
      <c r="AH1788" s="17">
        <v>-1.0000000000000013</v>
      </c>
      <c r="AI1788" s="17">
        <v>3.7773419194191193E-2</v>
      </c>
      <c r="AJ1788" s="17">
        <v>-6.0455533507147524E-2</v>
      </c>
      <c r="AK1788" s="17">
        <v>-1.9476613194056296E-2</v>
      </c>
      <c r="AL1788" s="17">
        <v>0.37698846434030664</v>
      </c>
      <c r="AM1788" s="17">
        <v>0.4103185406809699</v>
      </c>
      <c r="AN1788" s="17">
        <v>-1.9291276960021617E-2</v>
      </c>
      <c r="AO1788" s="17">
        <v>10.16058045105396</v>
      </c>
      <c r="AP1788" s="17">
        <v>1.4026603977009928</v>
      </c>
      <c r="AQ1788" s="17">
        <v>40.671347445085786</v>
      </c>
      <c r="AR1788" s="17">
        <v>0.86358443179927236</v>
      </c>
      <c r="AS1788" s="17">
        <v>1.3261402342920381</v>
      </c>
      <c r="AT1788" s="17">
        <v>-1.0000000000000013</v>
      </c>
      <c r="AU1788" s="17">
        <v>-1.0000000000000013</v>
      </c>
      <c r="AV1788" s="17">
        <v>1.5464359658927251</v>
      </c>
      <c r="AW1788" s="17">
        <v>82.383380998611429</v>
      </c>
      <c r="AX1788" s="17">
        <v>77.093296031780454</v>
      </c>
      <c r="AY1788" s="17">
        <v>0.15982623140169522</v>
      </c>
      <c r="AZ1788" s="17">
        <v>-15.997879095441519</v>
      </c>
      <c r="BA1788" s="22">
        <v>1517.4012658532884</v>
      </c>
      <c r="CU1788" t="e">
        <v>#N/A</v>
      </c>
      <c r="CV1788" t="e">
        <v>#N/A</v>
      </c>
    </row>
    <row r="1789" spans="1:100" x14ac:dyDescent="0.25">
      <c r="A1789">
        <v>4451</v>
      </c>
      <c r="B1789" t="s">
        <v>2141</v>
      </c>
      <c r="C1789" s="22">
        <v>3</v>
      </c>
      <c r="D1789" s="17">
        <v>4.4595961214499305</v>
      </c>
      <c r="E1789" s="17">
        <v>-7.4070229488970556E-3</v>
      </c>
      <c r="F1789" s="17">
        <v>0.37621445956276744</v>
      </c>
      <c r="G1789" s="17">
        <v>0.37621445956276744</v>
      </c>
      <c r="H1789" s="17">
        <v>0.4458480782488129</v>
      </c>
      <c r="I1789" s="17">
        <v>5.5096434377585506E-3</v>
      </c>
      <c r="J1789" s="17">
        <v>27.081463301194283</v>
      </c>
      <c r="K1789" s="17">
        <v>0.45135772168657146</v>
      </c>
      <c r="L1789" s="17">
        <v>-0.99999999999999722</v>
      </c>
      <c r="M1789" s="17">
        <v>-0.99999999999999722</v>
      </c>
      <c r="N1789" s="17">
        <v>9.0271544337314253</v>
      </c>
      <c r="O1789" s="17">
        <v>31.91727388220697</v>
      </c>
      <c r="P1789" s="17">
        <v>1.6474178309470939</v>
      </c>
      <c r="Q1789" s="17">
        <v>-3.9955002321403259</v>
      </c>
      <c r="R1789" s="17">
        <v>-1.1647559534791339</v>
      </c>
      <c r="S1789" s="17">
        <v>0.3333333333333327</v>
      </c>
      <c r="T1789" s="17">
        <v>0.3333333333333327</v>
      </c>
      <c r="U1789" s="17">
        <v>0.38705664705060761</v>
      </c>
      <c r="V1789" s="17">
        <v>5.5604349439881677E-2</v>
      </c>
      <c r="W1789" s="17">
        <v>26.318797658823314</v>
      </c>
      <c r="X1789" s="17">
        <v>2.0971616298218128</v>
      </c>
      <c r="Y1789" s="17">
        <v>-0.99999999999999722</v>
      </c>
      <c r="Z1789" s="17">
        <v>-0.99999999999999722</v>
      </c>
      <c r="AA1789" s="17">
        <v>83.772092192469032</v>
      </c>
      <c r="AB1789" s="17">
        <v>0.43666197801108708</v>
      </c>
      <c r="AC1789" s="17">
        <v>0.2500620320349819</v>
      </c>
      <c r="AD1789" s="17">
        <v>0.48563699969642915</v>
      </c>
      <c r="AE1789" s="17">
        <v>58.618050487124947</v>
      </c>
      <c r="AF1789" s="17">
        <v>1</v>
      </c>
      <c r="AG1789" s="17">
        <v>-0.99999999999999722</v>
      </c>
      <c r="AH1789" s="17">
        <v>-0.99999999999999722</v>
      </c>
      <c r="AI1789" s="17">
        <v>5.5253359494383758E-2</v>
      </c>
      <c r="AJ1789" s="17">
        <v>5.5604349439881677E-2</v>
      </c>
      <c r="AK1789" s="17">
        <v>1.9483442712411682E-2</v>
      </c>
      <c r="AL1789" s="17">
        <v>6.2794828257394242E-2</v>
      </c>
      <c r="AM1789" s="17">
        <v>0.10276787704956464</v>
      </c>
      <c r="AN1789" s="17">
        <v>-4.516933688992484E-2</v>
      </c>
      <c r="AO1789" s="17">
        <v>2.6666141398011742</v>
      </c>
      <c r="AP1789" s="17">
        <v>-0.81525928096115052</v>
      </c>
      <c r="AQ1789" s="17">
        <v>53.400260960017569</v>
      </c>
      <c r="AR1789" s="17">
        <v>1.1093276631571543</v>
      </c>
      <c r="AS1789" s="17">
        <v>2.548519351508387</v>
      </c>
      <c r="AT1789" s="17">
        <v>-0.99999999999999722</v>
      </c>
      <c r="AU1789" s="17">
        <v>-0.99999999999999722</v>
      </c>
      <c r="AV1789" s="17">
        <v>-0.78854149391636819</v>
      </c>
      <c r="AW1789" s="17">
        <v>114.87410679371497</v>
      </c>
      <c r="AX1789" s="17">
        <v>121.53960892759075</v>
      </c>
      <c r="AY1789" s="17">
        <v>0.53826448150098483</v>
      </c>
      <c r="AZ1789" s="17">
        <v>52.681275516009116</v>
      </c>
      <c r="BA1789" s="22">
        <v>1629.3345169683871</v>
      </c>
      <c r="CU1789" t="e">
        <v>#N/A</v>
      </c>
      <c r="CV1789" t="e">
        <v>#N/A</v>
      </c>
    </row>
    <row r="1790" spans="1:100" x14ac:dyDescent="0.25">
      <c r="A1790">
        <v>4453</v>
      </c>
      <c r="B1790" t="s">
        <v>2142</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2143</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1505.1442837317175</v>
      </c>
      <c r="CU1791" t="e">
        <v>#N/A</v>
      </c>
      <c r="CV1791" t="e">
        <v>#N/A</v>
      </c>
    </row>
    <row r="1792" spans="1:100" x14ac:dyDescent="0.25">
      <c r="A1792">
        <v>4455</v>
      </c>
      <c r="B1792" t="s">
        <v>2144</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2145</v>
      </c>
      <c r="C1793" s="22">
        <v>3</v>
      </c>
      <c r="D1793" s="17">
        <v>5.1738472660222659</v>
      </c>
      <c r="E1793" s="17">
        <v>1.1950220834099001</v>
      </c>
      <c r="F1793" s="17">
        <v>-0.17829440081190037</v>
      </c>
      <c r="G1793" s="17">
        <v>0.21082730940880298</v>
      </c>
      <c r="H1793" s="17">
        <v>-0.10742749894107677</v>
      </c>
      <c r="I1793" s="17">
        <v>2.2886264474008271E-3</v>
      </c>
      <c r="J1793" s="17">
        <v>-6.3083323496205557</v>
      </c>
      <c r="K1793" s="17">
        <v>-0.10513887249367594</v>
      </c>
      <c r="L1793" s="17">
        <v>-0.99999999999999856</v>
      </c>
      <c r="M1793" s="17">
        <v>-0.99999999999999856</v>
      </c>
      <c r="N1793" s="17">
        <v>-2.1027774498735199</v>
      </c>
      <c r="O1793" s="17">
        <v>-0.92365777418948425</v>
      </c>
      <c r="P1793" s="17">
        <v>-0.47261488089504783</v>
      </c>
      <c r="Q1793" s="17">
        <v>1.4786716504596795</v>
      </c>
      <c r="R1793" s="17">
        <v>0.31376774881661007</v>
      </c>
      <c r="S1793" s="17">
        <v>0.33333333333333287</v>
      </c>
      <c r="T1793" s="17">
        <v>0.33333333333333287</v>
      </c>
      <c r="U1793" s="17">
        <v>0.34793799384045704</v>
      </c>
      <c r="V1793" s="17">
        <v>0.40304125904104871</v>
      </c>
      <c r="W1793" s="17">
        <v>60.911391681673869</v>
      </c>
      <c r="X1793" s="17">
        <v>4.5818050687684604</v>
      </c>
      <c r="Y1793" s="17">
        <v>-0.99999999999999856</v>
      </c>
      <c r="Z1793" s="17">
        <v>-0.99999999999999856</v>
      </c>
      <c r="AA1793" s="17">
        <v>110.7254991234262</v>
      </c>
      <c r="AB1793" s="17">
        <v>0.28788030695019273</v>
      </c>
      <c r="AC1793" s="17">
        <v>0.31553813050203733</v>
      </c>
      <c r="AD1793" s="17">
        <v>0.38658835640648437</v>
      </c>
      <c r="AE1793" s="17">
        <v>49.500339692935711</v>
      </c>
      <c r="AF1793" s="17">
        <v>0.8125</v>
      </c>
      <c r="AG1793" s="17">
        <v>-0.99999999999999856</v>
      </c>
      <c r="AH1793" s="17">
        <v>-0.99999999999999856</v>
      </c>
      <c r="AI1793" s="17">
        <v>-1.4143987708156822E-2</v>
      </c>
      <c r="AJ1793" s="17">
        <v>0.40304125904104871</v>
      </c>
      <c r="AK1793" s="17">
        <v>-1.0663018618973235E-2</v>
      </c>
      <c r="AL1793" s="17">
        <v>1.019989783380499E-2</v>
      </c>
      <c r="AM1793" s="17">
        <v>-2.0766434649057849E-2</v>
      </c>
      <c r="AN1793" s="17">
        <v>3.9680665580827029E-2</v>
      </c>
      <c r="AO1793" s="17">
        <v>-0.57247595932131268</v>
      </c>
      <c r="AP1793" s="17">
        <v>1.0430161286897004</v>
      </c>
      <c r="AQ1793" s="17">
        <v>54.603059332053334</v>
      </c>
      <c r="AR1793" s="17">
        <v>1.4176459195481708</v>
      </c>
      <c r="AS1793" s="17">
        <v>4.4766661962747865</v>
      </c>
      <c r="AT1793" s="17">
        <v>-0.99999999999999856</v>
      </c>
      <c r="AU1793" s="17">
        <v>-0.99999999999999856</v>
      </c>
      <c r="AV1793" s="17">
        <v>0.52459505822541219</v>
      </c>
      <c r="AW1793" s="17">
        <v>110.84485747792642</v>
      </c>
      <c r="AX1793" s="17">
        <v>150.86610362786817</v>
      </c>
      <c r="AY1793" s="17">
        <v>0.35183825329176033</v>
      </c>
      <c r="AZ1793" s="17">
        <v>22.736924437002379</v>
      </c>
      <c r="BA1793" s="22">
        <v>1516.2287594364698</v>
      </c>
      <c r="CU1793" t="e">
        <v>#N/A</v>
      </c>
      <c r="CV1793" t="e">
        <v>#N/A</v>
      </c>
    </row>
    <row r="1794" spans="1:100" x14ac:dyDescent="0.25">
      <c r="A1794">
        <v>4458</v>
      </c>
      <c r="B1794" t="s">
        <v>2146</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1468.4316936574041</v>
      </c>
      <c r="CU1794" t="e">
        <v>#N/A</v>
      </c>
      <c r="CV1794" t="e">
        <v>#N/A</v>
      </c>
    </row>
    <row r="1795" spans="1:100" x14ac:dyDescent="0.25">
      <c r="A1795">
        <v>4459</v>
      </c>
      <c r="B1795" t="s">
        <v>2147</v>
      </c>
      <c r="C1795" s="22">
        <v>3</v>
      </c>
      <c r="D1795" s="17">
        <v>4.2219838747687168</v>
      </c>
      <c r="E1795" s="17">
        <v>3.6899314628424871</v>
      </c>
      <c r="F1795" s="17">
        <v>-0.21032577988594281</v>
      </c>
      <c r="G1795" s="17">
        <v>0.75934568393727231</v>
      </c>
      <c r="H1795" s="17">
        <v>0.12107174706406146</v>
      </c>
      <c r="I1795" s="17">
        <v>0</v>
      </c>
      <c r="J1795" s="17">
        <v>7.2643048238436876</v>
      </c>
      <c r="K1795" s="17">
        <v>0.12107174706406146</v>
      </c>
      <c r="L1795" s="17">
        <v>-1.0000000000000016</v>
      </c>
      <c r="M1795" s="17">
        <v>-1.0000000000000016</v>
      </c>
      <c r="N1795" s="17">
        <v>2.4214349412812299</v>
      </c>
      <c r="O1795" s="17">
        <v>12.245634382549669</v>
      </c>
      <c r="P1795" s="17">
        <v>0.41900295180508418</v>
      </c>
      <c r="Q1795" s="17">
        <v>-0.3626183497874203</v>
      </c>
      <c r="R1795" s="17">
        <v>-2.6397262356725234E-3</v>
      </c>
      <c r="S1795" s="17">
        <v>0.33333333333333381</v>
      </c>
      <c r="T1795" s="17">
        <v>0.33365171045657016</v>
      </c>
      <c r="U1795" s="17">
        <v>0.41587735855213087</v>
      </c>
      <c r="V1795" s="17">
        <v>9.3827443419431958E-2</v>
      </c>
      <c r="W1795" s="17">
        <v>42.22472394789623</v>
      </c>
      <c r="X1795" s="17">
        <v>2.7727057685741987</v>
      </c>
      <c r="Y1795" s="17">
        <v>-1.0000000000000016</v>
      </c>
      <c r="Z1795" s="17">
        <v>-1.0000000000000016</v>
      </c>
      <c r="AA1795" s="17">
        <v>77.889477479569337</v>
      </c>
      <c r="AB1795" s="17">
        <v>-6.5671395383128758E-2</v>
      </c>
      <c r="AC1795" s="17">
        <v>0.18827755404439403</v>
      </c>
      <c r="AD1795" s="17">
        <v>0.59074170649691005</v>
      </c>
      <c r="AE1795" s="17">
        <v>35.667393257908763</v>
      </c>
      <c r="AF1795" s="17">
        <v>0.75</v>
      </c>
      <c r="AG1795" s="17">
        <v>-1.0000000000000016</v>
      </c>
      <c r="AH1795" s="17">
        <v>-1.0000000000000016</v>
      </c>
      <c r="AI1795" s="17">
        <v>0</v>
      </c>
      <c r="AJ1795" s="17">
        <v>9.3827443419431958E-2</v>
      </c>
      <c r="AK1795" s="17">
        <v>-1.4944363926237455E-2</v>
      </c>
      <c r="AL1795" s="17">
        <v>-1.396218330342784E-2</v>
      </c>
      <c r="AM1795" s="17">
        <v>0.22545516502250826</v>
      </c>
      <c r="AN1795" s="17">
        <v>-0.14107906625229255</v>
      </c>
      <c r="AO1795" s="17">
        <v>5.5616573059315204</v>
      </c>
      <c r="AP1795" s="17">
        <v>-3.596787572824454</v>
      </c>
      <c r="AQ1795" s="17">
        <v>49.489028771739889</v>
      </c>
      <c r="AR1795" s="17">
        <v>1.176689845761467</v>
      </c>
      <c r="AS1795" s="17">
        <v>2.8937775156382561</v>
      </c>
      <c r="AT1795" s="17">
        <v>-1.0000000000000016</v>
      </c>
      <c r="AU1795" s="17">
        <v>-1.0000000000000016</v>
      </c>
      <c r="AV1795" s="17">
        <v>0.75670595770159976</v>
      </c>
      <c r="AW1795" s="17">
        <v>86.538324289294607</v>
      </c>
      <c r="AX1795" s="17">
        <v>95.921068631237844</v>
      </c>
      <c r="AY1795" s="17">
        <v>1.5190245786869325E-4</v>
      </c>
      <c r="AZ1795" s="17">
        <v>-12.420299478234259</v>
      </c>
      <c r="BA1795" s="22">
        <v>1411.3190044471421</v>
      </c>
      <c r="CU1795" t="e">
        <v>#N/A</v>
      </c>
      <c r="CV1795" t="e">
        <v>#N/A</v>
      </c>
    </row>
    <row r="1796" spans="1:100" x14ac:dyDescent="0.25">
      <c r="A1796">
        <v>4461</v>
      </c>
      <c r="B1796" s="10" t="s">
        <v>2148</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877</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1535.0376402673103</v>
      </c>
      <c r="CU1797" t="e">
        <v>#N/A</v>
      </c>
      <c r="CV1797" t="e">
        <v>#N/A</v>
      </c>
    </row>
    <row r="1798" spans="1:100" x14ac:dyDescent="0.25">
      <c r="A1798">
        <v>4464</v>
      </c>
      <c r="B1798" t="s">
        <v>2149</v>
      </c>
      <c r="C1798" s="22">
        <v>3</v>
      </c>
      <c r="D1798" s="17">
        <v>3.7749679458525378</v>
      </c>
      <c r="E1798" s="17">
        <v>-5.9984972737710113E-2</v>
      </c>
      <c r="F1798" s="17">
        <v>-5.0835530534923151E-2</v>
      </c>
      <c r="G1798" s="17">
        <v>-4.0018300807815974E-2</v>
      </c>
      <c r="H1798" s="17">
        <v>0.15897052778825904</v>
      </c>
      <c r="I1798" s="17">
        <v>-1.7952478480761751E-2</v>
      </c>
      <c r="J1798" s="17">
        <v>8.4610829584498326</v>
      </c>
      <c r="K1798" s="17">
        <v>0.14101804930749728</v>
      </c>
      <c r="L1798" s="17">
        <v>-1.0000000000000016</v>
      </c>
      <c r="M1798" s="17">
        <v>-1.0000000000000016</v>
      </c>
      <c r="N1798" s="17">
        <v>2.8203609861499466</v>
      </c>
      <c r="O1798" s="17">
        <v>12.19603260349456</v>
      </c>
      <c r="P1798" s="17">
        <v>3.3636436223644921E-2</v>
      </c>
      <c r="Q1798" s="17">
        <v>-0.14067869042069966</v>
      </c>
      <c r="R1798" s="17">
        <v>-0.10900412626333311</v>
      </c>
      <c r="S1798" s="17">
        <v>0.33333333333333359</v>
      </c>
      <c r="T1798" s="17">
        <v>0.33333333333333359</v>
      </c>
      <c r="U1798" s="17">
        <v>0.29270454257660344</v>
      </c>
      <c r="V1798" s="17">
        <v>-7.2064929603247202E-2</v>
      </c>
      <c r="W1798" s="17">
        <v>29.85152921330106</v>
      </c>
      <c r="X1798" s="17">
        <v>1.2640772100461011</v>
      </c>
      <c r="Y1798" s="17">
        <v>-1.0000000000000016</v>
      </c>
      <c r="Z1798" s="17">
        <v>-1.0000000000000016</v>
      </c>
      <c r="AA1798" s="17">
        <v>64.10336548127087</v>
      </c>
      <c r="AB1798" s="17">
        <v>0.19832736935397116</v>
      </c>
      <c r="AC1798" s="17">
        <v>8.2815179660027452E-2</v>
      </c>
      <c r="AD1798" s="17">
        <v>0.40607425887066428</v>
      </c>
      <c r="AE1798" s="17">
        <v>34.360840394233172</v>
      </c>
      <c r="AF1798" s="17">
        <v>0.66666666666666663</v>
      </c>
      <c r="AG1798" s="17">
        <v>-1.0000000000000016</v>
      </c>
      <c r="AH1798" s="17">
        <v>-1.0000000000000016</v>
      </c>
      <c r="AI1798" s="17">
        <v>3.0117358370537802E-3</v>
      </c>
      <c r="AJ1798" s="17">
        <v>-7.2064929603247202E-2</v>
      </c>
      <c r="AK1798" s="17">
        <v>0.25974532284423468</v>
      </c>
      <c r="AL1798" s="17">
        <v>-3.5490524976672932E-2</v>
      </c>
      <c r="AM1798" s="17">
        <v>-6.3808551921388471E-2</v>
      </c>
      <c r="AN1798" s="17">
        <v>4.1730706313010756E-2</v>
      </c>
      <c r="AO1798" s="17">
        <v>-0.29648718381353872</v>
      </c>
      <c r="AP1798" s="17">
        <v>0.86581503294190465</v>
      </c>
      <c r="AQ1798" s="17">
        <v>38.312612171750892</v>
      </c>
      <c r="AR1798" s="17">
        <v>0.88730627964002451</v>
      </c>
      <c r="AS1798" s="17">
        <v>1.4050952593535986</v>
      </c>
      <c r="AT1798" s="17">
        <v>-1.0000000000000016</v>
      </c>
      <c r="AU1798" s="17">
        <v>-1.0000000000000016</v>
      </c>
      <c r="AV1798" s="17">
        <v>-0.14902242707114893</v>
      </c>
      <c r="AW1798" s="17">
        <v>77.165213117707353</v>
      </c>
      <c r="AX1798" s="17">
        <v>70.018954874123693</v>
      </c>
      <c r="AY1798" s="17">
        <v>-2.1505919383988454E-2</v>
      </c>
      <c r="AZ1798" s="17">
        <v>-31.11275540515539</v>
      </c>
      <c r="BA1798" s="22">
        <v>1457.9389203597584</v>
      </c>
      <c r="CU1798" t="e">
        <v>#N/A</v>
      </c>
      <c r="CV1798" t="e">
        <v>#N/A</v>
      </c>
    </row>
    <row r="1799" spans="1:100" x14ac:dyDescent="0.25">
      <c r="A1799">
        <v>4466</v>
      </c>
      <c r="B1799" t="s">
        <v>2150</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1343.1296163002978</v>
      </c>
      <c r="CU1799" t="e">
        <v>#N/A</v>
      </c>
      <c r="CV1799" t="e">
        <v>#N/A</v>
      </c>
    </row>
    <row r="1800" spans="1:100" x14ac:dyDescent="0.25">
      <c r="A1800">
        <v>4467</v>
      </c>
      <c r="B1800" t="s">
        <v>2151</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1436.1819852604285</v>
      </c>
      <c r="CU1800" t="e">
        <v>#N/A</v>
      </c>
      <c r="CV1800" t="e">
        <v>#N/A</v>
      </c>
    </row>
    <row r="1801" spans="1:100" x14ac:dyDescent="0.25">
      <c r="A1801">
        <v>4468</v>
      </c>
      <c r="B1801" t="s">
        <v>2152</v>
      </c>
      <c r="C1801" s="22">
        <v>3</v>
      </c>
      <c r="D1801" s="17">
        <v>4.1603697222189231</v>
      </c>
      <c r="E1801" s="17">
        <v>8.0698186438163746E-2</v>
      </c>
      <c r="F1801" s="17">
        <v>-0.70605784565152307</v>
      </c>
      <c r="G1801" s="17">
        <v>-0.70605784565152307</v>
      </c>
      <c r="H1801" s="17">
        <v>0.19825149288252869</v>
      </c>
      <c r="I1801" s="17">
        <v>2.0750489472315357E-2</v>
      </c>
      <c r="J1801" s="17">
        <v>13.140118941290647</v>
      </c>
      <c r="K1801" s="17">
        <v>0.21900198235484411</v>
      </c>
      <c r="L1801" s="17">
        <v>-1.0000000000000018</v>
      </c>
      <c r="M1801" s="17">
        <v>-1.0000000000000018</v>
      </c>
      <c r="N1801" s="17">
        <v>4.3800396470968845</v>
      </c>
      <c r="O1801" s="17">
        <v>16.594430817858047</v>
      </c>
      <c r="P1801" s="17">
        <v>-0.5126008617396054</v>
      </c>
      <c r="Q1801" s="17">
        <v>5.7769664501225266</v>
      </c>
      <c r="R1801" s="17">
        <v>1.8552222230089814</v>
      </c>
      <c r="S1801" s="17">
        <v>0.33333333333333381</v>
      </c>
      <c r="T1801" s="17">
        <v>0.33333333333333381</v>
      </c>
      <c r="U1801" s="17">
        <v>0.42396798898622412</v>
      </c>
      <c r="V1801" s="17">
        <v>0.23339081138057474</v>
      </c>
      <c r="W1801" s="17">
        <v>44.200939387144878</v>
      </c>
      <c r="X1801" s="17">
        <v>3.5438815085401671</v>
      </c>
      <c r="Y1801" s="17">
        <v>-1.0000000000000018</v>
      </c>
      <c r="Z1801" s="17">
        <v>-1.0000000000000018</v>
      </c>
      <c r="AA1801" s="17">
        <v>101.72275021387122</v>
      </c>
      <c r="AB1801" s="17">
        <v>0.54790926131030637</v>
      </c>
      <c r="AC1801" s="17">
        <v>0.22027209878123458</v>
      </c>
      <c r="AD1801" s="17">
        <v>0.34515041198280633</v>
      </c>
      <c r="AE1801" s="17">
        <v>55.666588603717372</v>
      </c>
      <c r="AF1801" s="17">
        <v>0.7</v>
      </c>
      <c r="AG1801" s="17">
        <v>-1.0000000000000018</v>
      </c>
      <c r="AH1801" s="17">
        <v>-1.0000000000000018</v>
      </c>
      <c r="AI1801" s="17">
        <v>-8.6699878594367306E-3</v>
      </c>
      <c r="AJ1801" s="17">
        <v>0.23339081138057474</v>
      </c>
      <c r="AK1801" s="17">
        <v>0.48168331636564055</v>
      </c>
      <c r="AL1801" s="17">
        <v>-0.13612111455119472</v>
      </c>
      <c r="AM1801" s="17">
        <v>0.28197343354931376</v>
      </c>
      <c r="AN1801" s="17">
        <v>-0.18243643943413798</v>
      </c>
      <c r="AO1801" s="17">
        <v>9.457752420561043</v>
      </c>
      <c r="AP1801" s="17">
        <v>-5.2415165586094217</v>
      </c>
      <c r="AQ1801" s="17">
        <v>57.341058328435523</v>
      </c>
      <c r="AR1801" s="17">
        <v>1.324025467033467</v>
      </c>
      <c r="AS1801" s="17">
        <v>3.7628834908950131</v>
      </c>
      <c r="AT1801" s="17">
        <v>-1.0000000000000018</v>
      </c>
      <c r="AU1801" s="17">
        <v>-1.0000000000000018</v>
      </c>
      <c r="AV1801" s="17">
        <v>1.1491643773574585</v>
      </c>
      <c r="AW1801" s="17">
        <v>113.07566447311987</v>
      </c>
      <c r="AX1801" s="17">
        <v>136.24134585398852</v>
      </c>
      <c r="AY1801" s="17">
        <v>0.34328948439123025</v>
      </c>
      <c r="AZ1801" s="17">
        <v>18.200131924830718</v>
      </c>
      <c r="BA1801" s="22">
        <v>1539.5226531045178</v>
      </c>
      <c r="CU1801" t="e">
        <v>#N/A</v>
      </c>
      <c r="CV1801" t="e">
        <v>#N/A</v>
      </c>
    </row>
    <row r="1802" spans="1:100" x14ac:dyDescent="0.25">
      <c r="A1802">
        <v>4469</v>
      </c>
      <c r="B1802" t="s">
        <v>2153</v>
      </c>
      <c r="C1802" s="22">
        <v>3</v>
      </c>
      <c r="D1802" s="17">
        <v>5.3218935369984219</v>
      </c>
      <c r="E1802" s="17">
        <v>8.3180509240052825E-3</v>
      </c>
      <c r="F1802" s="17">
        <v>0.60963437851209645</v>
      </c>
      <c r="G1802" s="17">
        <v>0.60963437851209645</v>
      </c>
      <c r="H1802" s="17">
        <v>3.6541842101592753E-2</v>
      </c>
      <c r="I1802" s="17">
        <v>-6.2745413598744772E-3</v>
      </c>
      <c r="J1802" s="17">
        <v>1.816038044503097</v>
      </c>
      <c r="K1802" s="17">
        <v>3.0267300741718243E-2</v>
      </c>
      <c r="L1802" s="17">
        <v>-1.0000000000000007</v>
      </c>
      <c r="M1802" s="17">
        <v>-1.0000000000000007</v>
      </c>
      <c r="N1802" s="17">
        <v>0.60534601483436479</v>
      </c>
      <c r="O1802" s="17">
        <v>7.7475659600136142</v>
      </c>
      <c r="P1802" s="17">
        <v>-0.27316313446916124</v>
      </c>
      <c r="Q1802" s="17">
        <v>11.284749072611381</v>
      </c>
      <c r="R1802" s="17">
        <v>3.5805987423481134</v>
      </c>
      <c r="S1802" s="17">
        <v>0.32625900252776707</v>
      </c>
      <c r="T1802" s="17">
        <v>0.32625900252776707</v>
      </c>
      <c r="U1802" s="17">
        <v>0.28813402831815016</v>
      </c>
      <c r="V1802" s="17">
        <v>0.28471907921181117</v>
      </c>
      <c r="W1802" s="17">
        <v>47.804152473751088</v>
      </c>
      <c r="X1802" s="17">
        <v>3.4760269620517166</v>
      </c>
      <c r="Y1802" s="17">
        <v>-1.0000000000000007</v>
      </c>
      <c r="Z1802" s="17">
        <v>-1.0000000000000007</v>
      </c>
      <c r="AA1802" s="17">
        <v>104.0767345278899</v>
      </c>
      <c r="AB1802" s="17">
        <v>0.18080402016655595</v>
      </c>
      <c r="AC1802" s="17">
        <v>0.41018878028393829</v>
      </c>
      <c r="AD1802" s="17">
        <v>0.46284686578532008</v>
      </c>
      <c r="AE1802" s="17">
        <v>52.691983311790764</v>
      </c>
      <c r="AF1802" s="17">
        <v>0.8</v>
      </c>
      <c r="AG1802" s="17">
        <v>-1.0000000000000007</v>
      </c>
      <c r="AH1802" s="17">
        <v>-1.0000000000000007</v>
      </c>
      <c r="AI1802" s="17">
        <v>0.10714860685364749</v>
      </c>
      <c r="AJ1802" s="17">
        <v>0.28471907921181117</v>
      </c>
      <c r="AK1802" s="17">
        <v>0.36956469456698371</v>
      </c>
      <c r="AL1802" s="17">
        <v>0.48383536527518001</v>
      </c>
      <c r="AM1802" s="17">
        <v>-5.3872843325764114E-2</v>
      </c>
      <c r="AN1802" s="17">
        <v>0.52536352854452206</v>
      </c>
      <c r="AO1802" s="17">
        <v>0.50100238969081523</v>
      </c>
      <c r="AP1802" s="17">
        <v>15.553265039988949</v>
      </c>
      <c r="AQ1802" s="17">
        <v>49.620190518254198</v>
      </c>
      <c r="AR1802" s="17">
        <v>1.2253711125854958</v>
      </c>
      <c r="AS1802" s="17">
        <v>3.5062942627934341</v>
      </c>
      <c r="AT1802" s="17">
        <v>-1.0000000000000007</v>
      </c>
      <c r="AU1802" s="17">
        <v>-1.0000000000000007</v>
      </c>
      <c r="AV1802" s="17">
        <v>4.1902331208602099</v>
      </c>
      <c r="AW1802" s="17">
        <v>127.37756552789241</v>
      </c>
      <c r="AX1802" s="17">
        <v>157.99244558614669</v>
      </c>
      <c r="AY1802" s="17">
        <v>-2.0092342446999558E-2</v>
      </c>
      <c r="AZ1802" s="17">
        <v>4.4310146726772652</v>
      </c>
      <c r="BA1802" s="22">
        <v>1553.5245097519887</v>
      </c>
      <c r="CU1802" t="e">
        <v>#N/A</v>
      </c>
      <c r="CV1802" t="e">
        <v>#N/A</v>
      </c>
    </row>
    <row r="1803" spans="1:100" x14ac:dyDescent="0.25">
      <c r="A1803">
        <v>4470</v>
      </c>
      <c r="B1803" t="s">
        <v>2154</v>
      </c>
      <c r="C1803" s="22">
        <v>3</v>
      </c>
      <c r="D1803" s="17">
        <v>4.4758279728651207</v>
      </c>
      <c r="E1803" s="17">
        <v>6.9256615288900889</v>
      </c>
      <c r="F1803" s="17">
        <v>0.52378457755824248</v>
      </c>
      <c r="G1803" s="17">
        <v>2.6436960744303946</v>
      </c>
      <c r="H1803" s="17">
        <v>-0.14920984158275352</v>
      </c>
      <c r="I1803" s="17">
        <v>-3.7568478395326781E-2</v>
      </c>
      <c r="J1803" s="17">
        <v>-11.206699198684818</v>
      </c>
      <c r="K1803" s="17">
        <v>-0.18677831997808045</v>
      </c>
      <c r="L1803" s="17">
        <v>-0.99999999999999978</v>
      </c>
      <c r="M1803" s="17">
        <v>-0.99999999999999978</v>
      </c>
      <c r="N1803" s="17">
        <v>-3.7355663995616037</v>
      </c>
      <c r="O1803" s="17">
        <v>-4.0871751513893031</v>
      </c>
      <c r="P1803" s="17">
        <v>0.90637556359815519</v>
      </c>
      <c r="Q1803" s="17">
        <v>-1.3560136020615745</v>
      </c>
      <c r="R1803" s="17">
        <v>-0.38492841264206301</v>
      </c>
      <c r="S1803" s="17">
        <v>0.33333333333333326</v>
      </c>
      <c r="T1803" s="17">
        <v>0.33333333333333326</v>
      </c>
      <c r="U1803" s="17">
        <v>0.20687080445323197</v>
      </c>
      <c r="V1803" s="17">
        <v>2.4971802272812694E-2</v>
      </c>
      <c r="W1803" s="17">
        <v>43.411503734831662</v>
      </c>
      <c r="X1803" s="17">
        <v>1.8307590180945528</v>
      </c>
      <c r="Y1803" s="17">
        <v>-0.99999999999999978</v>
      </c>
      <c r="Z1803" s="17">
        <v>-0.99999999999999978</v>
      </c>
      <c r="AA1803" s="17">
        <v>47.228738046265377</v>
      </c>
      <c r="AB1803" s="17">
        <v>-0.11827546215376376</v>
      </c>
      <c r="AC1803" s="17">
        <v>0.12663991596201377</v>
      </c>
      <c r="AD1803" s="17">
        <v>7.567880067326567E-2</v>
      </c>
      <c r="AE1803" s="17">
        <v>4.2021627240757899</v>
      </c>
      <c r="AF1803" s="17">
        <v>0.44444444444444442</v>
      </c>
      <c r="AG1803" s="17">
        <v>-0.99999999999999978</v>
      </c>
      <c r="AH1803" s="17">
        <v>-0.99999999999999978</v>
      </c>
      <c r="AI1803" s="17">
        <v>7.3369199140285737E-2</v>
      </c>
      <c r="AJ1803" s="17">
        <v>2.4971802272812694E-2</v>
      </c>
      <c r="AK1803" s="17">
        <v>-0.13903031268305205</v>
      </c>
      <c r="AL1803" s="17">
        <v>-5.2889877751547354E-2</v>
      </c>
      <c r="AM1803" s="17">
        <v>0.13673191162509551</v>
      </c>
      <c r="AN1803" s="17">
        <v>-4.9504906985361669E-2</v>
      </c>
      <c r="AO1803" s="17">
        <v>2.7231462272121276</v>
      </c>
      <c r="AP1803" s="17">
        <v>-1.5020720633917788</v>
      </c>
      <c r="AQ1803" s="17">
        <v>32.204804536146852</v>
      </c>
      <c r="AR1803" s="17">
        <v>0.89850927339271158</v>
      </c>
      <c r="AS1803" s="17">
        <v>1.6439806981164713</v>
      </c>
      <c r="AT1803" s="17">
        <v>-0.99999999999999978</v>
      </c>
      <c r="AU1803" s="17">
        <v>-0.99999999999999978</v>
      </c>
      <c r="AV1803" s="17">
        <v>2.2587676617883301</v>
      </c>
      <c r="AW1803" s="17">
        <v>41.639490831484295</v>
      </c>
      <c r="AX1803" s="17">
        <v>45.6040550415713</v>
      </c>
      <c r="AY1803" s="17">
        <v>8.6969808768419643E-2</v>
      </c>
      <c r="AZ1803" s="17">
        <v>3.2996017125317616</v>
      </c>
      <c r="BA1803" s="22">
        <v>1473.4942441199373</v>
      </c>
      <c r="CU1803" t="e">
        <v>#N/A</v>
      </c>
      <c r="CV1803" t="e">
        <v>#N/A</v>
      </c>
    </row>
    <row r="1804" spans="1:100" x14ac:dyDescent="0.25">
      <c r="A1804">
        <v>4471</v>
      </c>
      <c r="B1804" t="s">
        <v>2155</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1467.6984174425484</v>
      </c>
      <c r="CU1804" t="e">
        <v>#N/A</v>
      </c>
      <c r="CV1804" t="e">
        <v>#N/A</v>
      </c>
    </row>
    <row r="1805" spans="1:100" x14ac:dyDescent="0.25">
      <c r="A1805">
        <v>4472</v>
      </c>
      <c r="B1805" t="s">
        <v>2156</v>
      </c>
      <c r="C1805" s="22">
        <v>3</v>
      </c>
      <c r="D1805" s="17">
        <v>5.9298154761367634</v>
      </c>
      <c r="E1805" s="17">
        <v>-0.64779500532720757</v>
      </c>
      <c r="F1805" s="17">
        <v>6.3138214452335459E-2</v>
      </c>
      <c r="G1805" s="17">
        <v>-0.17368897957080001</v>
      </c>
      <c r="H1805" s="17">
        <v>0.49329342977811658</v>
      </c>
      <c r="I1805" s="17">
        <v>-7.4553595785282071E-3</v>
      </c>
      <c r="J1805" s="17">
        <v>29.150284211975329</v>
      </c>
      <c r="K1805" s="17">
        <v>0.48583807019958836</v>
      </c>
      <c r="L1805" s="17">
        <v>-0.99999999999999933</v>
      </c>
      <c r="M1805" s="17">
        <v>-0.99999999999999933</v>
      </c>
      <c r="N1805" s="17">
        <v>9.7167614039917716</v>
      </c>
      <c r="O1805" s="17">
        <v>34.906410708541252</v>
      </c>
      <c r="P1805" s="17">
        <v>-0.13934869847913925</v>
      </c>
      <c r="Q1805" s="17">
        <v>-0.57196924414596817</v>
      </c>
      <c r="R1805" s="17">
        <v>-0.16245936016466941</v>
      </c>
      <c r="S1805" s="17">
        <v>0.33333333333333298</v>
      </c>
      <c r="T1805" s="17">
        <v>0.33333333333333298</v>
      </c>
      <c r="U1805" s="17">
        <v>0.43749498742966914</v>
      </c>
      <c r="V1805" s="17">
        <v>0.20070651807633616</v>
      </c>
      <c r="W1805" s="17">
        <v>32.761204078923335</v>
      </c>
      <c r="X1805" s="17">
        <v>3.135047654643774</v>
      </c>
      <c r="Y1805" s="17">
        <v>-0.99999999999999933</v>
      </c>
      <c r="Z1805" s="17">
        <v>-0.99999999999999933</v>
      </c>
      <c r="AA1805" s="17">
        <v>85.838870759223028</v>
      </c>
      <c r="AB1805" s="17">
        <v>0.49770235888237052</v>
      </c>
      <c r="AC1805" s="17">
        <v>0.21858481338294511</v>
      </c>
      <c r="AD1805" s="17">
        <v>0.34851534854397176</v>
      </c>
      <c r="AE1805" s="17">
        <v>53.240126040464375</v>
      </c>
      <c r="AF1805" s="17">
        <v>0.75</v>
      </c>
      <c r="AG1805" s="17">
        <v>-0.99999999999999933</v>
      </c>
      <c r="AH1805" s="17">
        <v>-0.99999999999999933</v>
      </c>
      <c r="AI1805" s="17">
        <v>-6.0279443062315613E-3</v>
      </c>
      <c r="AJ1805" s="17">
        <v>0.20070651807633616</v>
      </c>
      <c r="AK1805" s="17">
        <v>7.2001154338750636E-2</v>
      </c>
      <c r="AL1805" s="17">
        <v>5.8611825511872592E-2</v>
      </c>
      <c r="AM1805" s="17">
        <v>7.1289761525919759E-3</v>
      </c>
      <c r="AN1805" s="17">
        <v>-0.11480453821067745</v>
      </c>
      <c r="AO1805" s="17">
        <v>0.53823017550855223</v>
      </c>
      <c r="AP1805" s="17">
        <v>-2.5770543277075735</v>
      </c>
      <c r="AQ1805" s="17">
        <v>61.911488290898653</v>
      </c>
      <c r="AR1805" s="17">
        <v>1.3048681721726705</v>
      </c>
      <c r="AS1805" s="17">
        <v>3.6208857248433617</v>
      </c>
      <c r="AT1805" s="17">
        <v>-0.99999999999999933</v>
      </c>
      <c r="AU1805" s="17">
        <v>-0.99999999999999933</v>
      </c>
      <c r="AV1805" s="17">
        <v>-0.33614833973546943</v>
      </c>
      <c r="AW1805" s="17">
        <v>118.16822714005686</v>
      </c>
      <c r="AX1805" s="17">
        <v>138.11832006156581</v>
      </c>
      <c r="AY1805" s="17">
        <v>0.22990244334273782</v>
      </c>
      <c r="AZ1805" s="17">
        <v>23.42915436752758</v>
      </c>
      <c r="BA1805" s="22">
        <v>1573.0176354020541</v>
      </c>
      <c r="CU1805" t="e">
        <v>#N/A</v>
      </c>
      <c r="CV1805" t="e">
        <v>#N/A</v>
      </c>
    </row>
    <row r="1806" spans="1:100" x14ac:dyDescent="0.25">
      <c r="A1806">
        <v>4473</v>
      </c>
      <c r="B1806" t="s">
        <v>2157</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1508.6149030321544</v>
      </c>
      <c r="CU1806" t="e">
        <v>#N/A</v>
      </c>
      <c r="CV1806" t="e">
        <v>#N/A</v>
      </c>
    </row>
    <row r="1807" spans="1:100" x14ac:dyDescent="0.25">
      <c r="A1807">
        <v>4476</v>
      </c>
      <c r="B1807" t="s">
        <v>2158</v>
      </c>
      <c r="C1807" s="22">
        <v>3</v>
      </c>
      <c r="D1807" s="17">
        <v>4.7014375464693403</v>
      </c>
      <c r="E1807" s="17">
        <v>0.1535302768318178</v>
      </c>
      <c r="F1807" s="17">
        <v>-0.46644016183194298</v>
      </c>
      <c r="G1807" s="17">
        <v>-0.4164769360551111</v>
      </c>
      <c r="H1807" s="17">
        <v>0.37809576849308435</v>
      </c>
      <c r="I1807" s="17">
        <v>-6.590359322142969E-2</v>
      </c>
      <c r="J1807" s="17">
        <v>18.731530516299294</v>
      </c>
      <c r="K1807" s="17">
        <v>0.31219217527165477</v>
      </c>
      <c r="L1807" s="17">
        <v>-0.99999999999999867</v>
      </c>
      <c r="M1807" s="17">
        <v>-0.99999999999999867</v>
      </c>
      <c r="N1807" s="17">
        <v>6.2438435054331016</v>
      </c>
      <c r="O1807" s="17">
        <v>23.016491126713539</v>
      </c>
      <c r="P1807" s="17">
        <v>-1.1033425637190781</v>
      </c>
      <c r="Q1807" s="17">
        <v>-3.585573425600987</v>
      </c>
      <c r="R1807" s="17">
        <v>-1.3482176411906737</v>
      </c>
      <c r="S1807" s="17">
        <v>0.33333333333333282</v>
      </c>
      <c r="T1807" s="17">
        <v>0.34426665411711377</v>
      </c>
      <c r="U1807" s="17">
        <v>0.34696409813762308</v>
      </c>
      <c r="V1807" s="17">
        <v>0.32766158060181583</v>
      </c>
      <c r="W1807" s="17">
        <v>41.60133963672925</v>
      </c>
      <c r="X1807" s="17">
        <v>3.7301670091239636</v>
      </c>
      <c r="Y1807" s="17">
        <v>-0.99999999999999867</v>
      </c>
      <c r="Z1807" s="17">
        <v>-0.99999999999999867</v>
      </c>
      <c r="AA1807" s="17">
        <v>69.403713485700237</v>
      </c>
      <c r="AB1807" s="17">
        <v>0.29115829971215906</v>
      </c>
      <c r="AC1807" s="17">
        <v>6.4157637778050114E-2</v>
      </c>
      <c r="AD1807" s="17">
        <v>0.22769589231302467</v>
      </c>
      <c r="AE1807" s="17">
        <v>29.150591490161688</v>
      </c>
      <c r="AF1807" s="17">
        <v>0.92307692307692313</v>
      </c>
      <c r="AG1807" s="17">
        <v>-0.99999999999999867</v>
      </c>
      <c r="AH1807" s="17">
        <v>-0.99999999999999867</v>
      </c>
      <c r="AI1807" s="17">
        <v>-6.2514567064468063E-2</v>
      </c>
      <c r="AJ1807" s="17">
        <v>0.32766158060181583</v>
      </c>
      <c r="AK1807" s="17">
        <v>2.0198328659651276E-2</v>
      </c>
      <c r="AL1807" s="17">
        <v>-4.238030811628498E-2</v>
      </c>
      <c r="AM1807" s="17">
        <v>-4.9752337451577922E-2</v>
      </c>
      <c r="AN1807" s="17">
        <v>0.11402289015938726</v>
      </c>
      <c r="AO1807" s="17">
        <v>-1.1428167929911919</v>
      </c>
      <c r="AP1807" s="17">
        <v>2.6386707134032572</v>
      </c>
      <c r="AQ1807" s="17">
        <v>60.332870153028587</v>
      </c>
      <c r="AR1807" s="17">
        <v>1.3522256661898855</v>
      </c>
      <c r="AS1807" s="17">
        <v>4.0423591843956146</v>
      </c>
      <c r="AT1807" s="17">
        <v>-0.99999999999999867</v>
      </c>
      <c r="AU1807" s="17">
        <v>-0.99999999999999867</v>
      </c>
      <c r="AV1807" s="17">
        <v>-1.7646945772457845</v>
      </c>
      <c r="AW1807" s="17">
        <v>95.058875325817056</v>
      </c>
      <c r="AX1807" s="17">
        <v>126.57474204470934</v>
      </c>
      <c r="AY1807" s="17">
        <v>0.1282483970949154</v>
      </c>
      <c r="AZ1807" s="17">
        <v>4.8581923668186597</v>
      </c>
      <c r="BA1807" s="22">
        <v>1509.7580070522454</v>
      </c>
      <c r="CU1807" t="e">
        <v>#N/A</v>
      </c>
      <c r="CV1807" t="e">
        <v>#N/A</v>
      </c>
    </row>
    <row r="1808" spans="1:100" x14ac:dyDescent="0.25">
      <c r="A1808">
        <v>4480</v>
      </c>
      <c r="B1808" t="s">
        <v>2159</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2160</v>
      </c>
      <c r="C1809" s="22">
        <v>3</v>
      </c>
      <c r="D1809" s="17">
        <v>4.2353498929072035</v>
      </c>
      <c r="E1809" s="17">
        <v>7.0831017177870714E-2</v>
      </c>
      <c r="F1809" s="17">
        <v>-0.23670904658508965</v>
      </c>
      <c r="G1809" s="17">
        <v>-0.21668472143751674</v>
      </c>
      <c r="H1809" s="17">
        <v>7.6034188205744688E-2</v>
      </c>
      <c r="I1809" s="17">
        <v>0</v>
      </c>
      <c r="J1809" s="17">
        <v>4.5620512923446821</v>
      </c>
      <c r="K1809" s="17">
        <v>7.6034188205744688E-2</v>
      </c>
      <c r="L1809" s="17">
        <v>-0.99999999999999889</v>
      </c>
      <c r="M1809" s="17">
        <v>-0.99999999999999889</v>
      </c>
      <c r="N1809" s="17">
        <v>1.5206837641148911</v>
      </c>
      <c r="O1809" s="17">
        <v>8.5807164638143689</v>
      </c>
      <c r="P1809" s="17">
        <v>0.513514108254156</v>
      </c>
      <c r="Q1809" s="17">
        <v>5.4161300317522025E-2</v>
      </c>
      <c r="R1809" s="17">
        <v>-5.996266520417709E-3</v>
      </c>
      <c r="S1809" s="17">
        <v>0.33333333333333337</v>
      </c>
      <c r="T1809" s="17">
        <v>0.37564669045871441</v>
      </c>
      <c r="U1809" s="17">
        <v>0.69412830992545271</v>
      </c>
      <c r="V1809" s="17">
        <v>-3.5059914296782617E-2</v>
      </c>
      <c r="W1809" s="17">
        <v>51.6805692485989</v>
      </c>
      <c r="X1809" s="17">
        <v>3.2237744690766816</v>
      </c>
      <c r="Y1809" s="17">
        <v>-0.99999999999999889</v>
      </c>
      <c r="Z1809" s="17">
        <v>-0.99999999999999889</v>
      </c>
      <c r="AA1809" s="17">
        <v>78.063320743552538</v>
      </c>
      <c r="AB1809" s="17">
        <v>-2.8125856863349567E-2</v>
      </c>
      <c r="AC1809" s="17">
        <v>0.27309919101956187</v>
      </c>
      <c r="AD1809" s="17">
        <v>0.28280162107326873</v>
      </c>
      <c r="AE1809" s="17">
        <v>26.388747761474065</v>
      </c>
      <c r="AF1809" s="17">
        <v>0.8</v>
      </c>
      <c r="AG1809" s="17">
        <v>-0.99999999999999889</v>
      </c>
      <c r="AH1809" s="17">
        <v>-0.99999999999999889</v>
      </c>
      <c r="AI1809" s="17">
        <v>0</v>
      </c>
      <c r="AJ1809" s="17">
        <v>-3.5059914296782617E-2</v>
      </c>
      <c r="AK1809" s="17">
        <v>0.17788411863096659</v>
      </c>
      <c r="AL1809" s="17">
        <v>0.161313705779255</v>
      </c>
      <c r="AM1809" s="17">
        <v>0.58207553026881897</v>
      </c>
      <c r="AN1809" s="17">
        <v>0.16247256013012035</v>
      </c>
      <c r="AO1809" s="17">
        <v>15.441308849875304</v>
      </c>
      <c r="AP1809" s="17">
        <v>4.8683825321492824</v>
      </c>
      <c r="AQ1809" s="17">
        <v>56.242620540943626</v>
      </c>
      <c r="AR1809" s="17">
        <v>1.3680484194207165</v>
      </c>
      <c r="AS1809" s="17">
        <v>3.2998086572824259</v>
      </c>
      <c r="AT1809" s="17">
        <v>-0.99999999999999889</v>
      </c>
      <c r="AU1809" s="17">
        <v>-0.99999999999999889</v>
      </c>
      <c r="AV1809" s="17">
        <v>-0.22268098795793417</v>
      </c>
      <c r="AW1809" s="17">
        <v>91.512419739516204</v>
      </c>
      <c r="AX1809" s="17">
        <v>88.006428309837943</v>
      </c>
      <c r="AY1809" s="17">
        <v>0.39376562746435273</v>
      </c>
      <c r="AZ1809" s="17">
        <v>49.957838880554874</v>
      </c>
      <c r="BA1809" s="22">
        <v>1604.132220693898</v>
      </c>
      <c r="CU1809" t="e">
        <v>#N/A</v>
      </c>
      <c r="CV1809" t="e">
        <v>#N/A</v>
      </c>
    </row>
    <row r="1810" spans="1:100" x14ac:dyDescent="0.25">
      <c r="A1810">
        <v>4482</v>
      </c>
      <c r="B1810" t="s">
        <v>2161</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1453.5842747510344</v>
      </c>
      <c r="CU1810" t="e">
        <v>#N/A</v>
      </c>
      <c r="CV1810" t="e">
        <v>#N/A</v>
      </c>
    </row>
    <row r="1811" spans="1:100" x14ac:dyDescent="0.25">
      <c r="A1811">
        <v>4485</v>
      </c>
      <c r="B1811" t="s">
        <v>2162</v>
      </c>
      <c r="C1811" s="22">
        <v>3</v>
      </c>
      <c r="D1811" s="17">
        <v>4.8226124964455384</v>
      </c>
      <c r="E1811" s="17">
        <v>0</v>
      </c>
      <c r="F1811" s="17">
        <v>0.65462431416505107</v>
      </c>
      <c r="G1811" s="17">
        <v>0.65462431416505107</v>
      </c>
      <c r="H1811" s="17">
        <v>0.54122614358903953</v>
      </c>
      <c r="I1811" s="17">
        <v>-5.98553701672235E-4</v>
      </c>
      <c r="J1811" s="17">
        <v>32.437655393242032</v>
      </c>
      <c r="K1811" s="17">
        <v>0.54062758988736737</v>
      </c>
      <c r="L1811" s="17">
        <v>-0.99999999999999956</v>
      </c>
      <c r="M1811" s="17">
        <v>-0.99999999999999956</v>
      </c>
      <c r="N1811" s="17">
        <v>10.812551797747346</v>
      </c>
      <c r="O1811" s="17">
        <v>37.914892203852638</v>
      </c>
      <c r="P1811" s="17">
        <v>-0.1325745101653068</v>
      </c>
      <c r="Q1811" s="17">
        <v>-0.49789410160346464</v>
      </c>
      <c r="R1811" s="17">
        <v>-0.21125793862151684</v>
      </c>
      <c r="S1811" s="17">
        <v>0.33333333333333331</v>
      </c>
      <c r="T1811" s="17">
        <v>0.33333333333333331</v>
      </c>
      <c r="U1811" s="17">
        <v>0.37496045528902194</v>
      </c>
      <c r="V1811" s="17">
        <v>0.19324034663744477</v>
      </c>
      <c r="W1811" s="17">
        <v>27.769595148230632</v>
      </c>
      <c r="X1811" s="17">
        <v>2.7853229777600546</v>
      </c>
      <c r="Y1811" s="17">
        <v>-0.99999999999999956</v>
      </c>
      <c r="Z1811" s="17">
        <v>-0.99999999999999956</v>
      </c>
      <c r="AA1811" s="17">
        <v>79.9006022767324</v>
      </c>
      <c r="AB1811" s="17">
        <v>0.44173487294996722</v>
      </c>
      <c r="AC1811" s="17">
        <v>0.19333880779564469</v>
      </c>
      <c r="AD1811" s="17">
        <v>0.4117716205968544</v>
      </c>
      <c r="AE1811" s="17">
        <v>52.342265067123286</v>
      </c>
      <c r="AF1811" s="17">
        <v>0.93333333333333335</v>
      </c>
      <c r="AG1811" s="17">
        <v>-0.99999999999999956</v>
      </c>
      <c r="AH1811" s="17">
        <v>-0.99999999999999956</v>
      </c>
      <c r="AI1811" s="17">
        <v>0</v>
      </c>
      <c r="AJ1811" s="17">
        <v>0.19324034663744477</v>
      </c>
      <c r="AK1811" s="17">
        <v>8.8583658818223596E-2</v>
      </c>
      <c r="AL1811" s="17">
        <v>-6.6905737387728823E-3</v>
      </c>
      <c r="AM1811" s="17">
        <v>-0.12244427579698254</v>
      </c>
      <c r="AN1811" s="17">
        <v>0.17772326262266439</v>
      </c>
      <c r="AO1811" s="17">
        <v>-2.618188600833447</v>
      </c>
      <c r="AP1811" s="17">
        <v>4.4096286968727449</v>
      </c>
      <c r="AQ1811" s="17">
        <v>60.207250541472639</v>
      </c>
      <c r="AR1811" s="17">
        <v>1.2348674685931333</v>
      </c>
      <c r="AS1811" s="17">
        <v>3.3259505676474235</v>
      </c>
      <c r="AT1811" s="17">
        <v>-0.99999999999999956</v>
      </c>
      <c r="AU1811" s="17">
        <v>-0.99999999999999956</v>
      </c>
      <c r="AV1811" s="17">
        <v>0.44336637554353375</v>
      </c>
      <c r="AW1811" s="17">
        <v>122.22512317745775</v>
      </c>
      <c r="AX1811" s="17">
        <v>141.54915784120215</v>
      </c>
      <c r="AY1811" s="17">
        <v>0.38159883328325417</v>
      </c>
      <c r="AZ1811" s="17">
        <v>34.697963654620544</v>
      </c>
      <c r="BA1811" s="22">
        <v>1562.132961664985</v>
      </c>
      <c r="CU1811" t="e">
        <v>#N/A</v>
      </c>
      <c r="CV1811" t="e">
        <v>#N/A</v>
      </c>
    </row>
    <row r="1812" spans="1:100" x14ac:dyDescent="0.25">
      <c r="A1812">
        <v>4486</v>
      </c>
      <c r="B1812" t="s">
        <v>2163</v>
      </c>
      <c r="C1812" s="22">
        <v>3</v>
      </c>
      <c r="D1812" s="17">
        <v>4.7321736766075446</v>
      </c>
      <c r="E1812" s="17">
        <v>-2.3159866809666241E-2</v>
      </c>
      <c r="F1812" s="17">
        <v>0.15834189741897228</v>
      </c>
      <c r="G1812" s="17">
        <v>0.15834189741897228</v>
      </c>
      <c r="H1812" s="17">
        <v>0.23673778082884483</v>
      </c>
      <c r="I1812" s="17">
        <v>1.1091925555017437E-2</v>
      </c>
      <c r="J1812" s="17">
        <v>14.869782383031735</v>
      </c>
      <c r="K1812" s="17">
        <v>0.24782970638386231</v>
      </c>
      <c r="L1812" s="17">
        <v>-0.99999999999999734</v>
      </c>
      <c r="M1812" s="17">
        <v>-0.99999999999999734</v>
      </c>
      <c r="N1812" s="17">
        <v>4.9565941276772465</v>
      </c>
      <c r="O1812" s="17">
        <v>19.760297957058256</v>
      </c>
      <c r="P1812" s="17">
        <v>-0.34482243752781105</v>
      </c>
      <c r="Q1812" s="17">
        <v>-5.7368625768129409</v>
      </c>
      <c r="R1812" s="17">
        <v>-1.9843786022120844</v>
      </c>
      <c r="S1812" s="17">
        <v>0.32434876750910369</v>
      </c>
      <c r="T1812" s="17">
        <v>0.32434876750910369</v>
      </c>
      <c r="U1812" s="17">
        <v>0.34303529338972205</v>
      </c>
      <c r="V1812" s="17">
        <v>0.29063841869893253</v>
      </c>
      <c r="W1812" s="17">
        <v>41.38166162891995</v>
      </c>
      <c r="X1812" s="17">
        <v>3.5078549485625992</v>
      </c>
      <c r="Y1812" s="17">
        <v>-0.99999999999999734</v>
      </c>
      <c r="Z1812" s="17">
        <v>-0.99999999999999734</v>
      </c>
      <c r="AA1812" s="17">
        <v>85.386403860952768</v>
      </c>
      <c r="AB1812" s="17">
        <v>0.38738042162639796</v>
      </c>
      <c r="AC1812" s="17">
        <v>0.39346202404141883</v>
      </c>
      <c r="AD1812" s="17">
        <v>0.13893997101708028</v>
      </c>
      <c r="AE1812" s="17">
        <v>45.989120834244893</v>
      </c>
      <c r="AF1812" s="17">
        <v>0.9285714285714286</v>
      </c>
      <c r="AG1812" s="17">
        <v>-0.99999999999999734</v>
      </c>
      <c r="AH1812" s="17">
        <v>-0.99999999999999734</v>
      </c>
      <c r="AI1812" s="17">
        <v>1.0172821158993834E-3</v>
      </c>
      <c r="AJ1812" s="17">
        <v>0.29063841869893253</v>
      </c>
      <c r="AK1812" s="17">
        <v>-6.2810476275189819E-2</v>
      </c>
      <c r="AL1812" s="17">
        <v>-9.8090135277170559E-2</v>
      </c>
      <c r="AM1812" s="17">
        <v>0.15264812727481319</v>
      </c>
      <c r="AN1812" s="17">
        <v>-0.11213124164501523</v>
      </c>
      <c r="AO1812" s="17">
        <v>3.5021508004943813</v>
      </c>
      <c r="AP1812" s="17">
        <v>-3.2937317175112302</v>
      </c>
      <c r="AQ1812" s="17">
        <v>56.251444011951705</v>
      </c>
      <c r="AR1812" s="17">
        <v>1.2823712471068613</v>
      </c>
      <c r="AS1812" s="17">
        <v>3.7556846549464593</v>
      </c>
      <c r="AT1812" s="17">
        <v>-0.99999999999999734</v>
      </c>
      <c r="AU1812" s="17">
        <v>-0.99999999999999734</v>
      </c>
      <c r="AV1812" s="17">
        <v>-1.8260367047931139</v>
      </c>
      <c r="AW1812" s="17">
        <v>101.85297010049982</v>
      </c>
      <c r="AX1812" s="17">
        <v>130.93715761271116</v>
      </c>
      <c r="AY1812" s="17">
        <v>0.42998759035395223</v>
      </c>
      <c r="AZ1812" s="17">
        <v>47.517099822655105</v>
      </c>
      <c r="BA1812" s="22">
        <v>1529.9621709501901</v>
      </c>
      <c r="CU1812" t="e">
        <v>#N/A</v>
      </c>
      <c r="CV1812" t="e">
        <v>#N/A</v>
      </c>
    </row>
    <row r="1813" spans="1:100" x14ac:dyDescent="0.25">
      <c r="A1813">
        <v>4488</v>
      </c>
      <c r="B1813" t="s">
        <v>1032</v>
      </c>
      <c r="C1813" s="22">
        <v>3</v>
      </c>
      <c r="D1813" s="17">
        <v>5.8099484640830443</v>
      </c>
      <c r="E1813" s="17">
        <v>-5.4423926314137172E-2</v>
      </c>
      <c r="F1813" s="17">
        <v>1.7583602452248586</v>
      </c>
      <c r="G1813" s="17">
        <v>1.7589791694876051</v>
      </c>
      <c r="H1813" s="17">
        <v>0.42451470835961902</v>
      </c>
      <c r="I1813" s="17">
        <v>0.10016976890747657</v>
      </c>
      <c r="J1813" s="17">
        <v>31.481068636025732</v>
      </c>
      <c r="K1813" s="17">
        <v>0.52468447726709522</v>
      </c>
      <c r="L1813" s="17">
        <v>-1.0000000000000016</v>
      </c>
      <c r="M1813" s="17">
        <v>-1.0000000000000016</v>
      </c>
      <c r="N1813" s="17">
        <v>10.493689545341928</v>
      </c>
      <c r="O1813" s="17">
        <v>39.049996269596413</v>
      </c>
      <c r="P1813" s="17">
        <v>6.4859959540426483E-3</v>
      </c>
      <c r="Q1813" s="17">
        <v>6.5230366463366511</v>
      </c>
      <c r="R1813" s="17">
        <v>2.0252217780021127</v>
      </c>
      <c r="S1813" s="17">
        <v>0.33333333333333376</v>
      </c>
      <c r="T1813" s="17">
        <v>0.33471517662340589</v>
      </c>
      <c r="U1813" s="17">
        <v>0.37339439755292297</v>
      </c>
      <c r="V1813" s="17">
        <v>0.30113207461099478</v>
      </c>
      <c r="W1813" s="17">
        <v>32.715620194142502</v>
      </c>
      <c r="X1813" s="17">
        <v>3.445115913857379</v>
      </c>
      <c r="Y1813" s="17">
        <v>-1.0000000000000016</v>
      </c>
      <c r="Z1813" s="17">
        <v>-1.0000000000000016</v>
      </c>
      <c r="AA1813" s="17">
        <v>68.070854631948549</v>
      </c>
      <c r="AB1813" s="17">
        <v>8.3589555870650312E-2</v>
      </c>
      <c r="AC1813" s="17">
        <v>0.38542892542513385</v>
      </c>
      <c r="AD1813" s="17">
        <v>0.19758177190029408</v>
      </c>
      <c r="AE1813" s="17">
        <v>33.330012659803899</v>
      </c>
      <c r="AF1813" s="17">
        <v>0.75</v>
      </c>
      <c r="AG1813" s="17">
        <v>-1.0000000000000016</v>
      </c>
      <c r="AH1813" s="17">
        <v>-1.0000000000000016</v>
      </c>
      <c r="AI1813" s="17">
        <v>8.5243435625829145E-2</v>
      </c>
      <c r="AJ1813" s="17">
        <v>0.30113207461099478</v>
      </c>
      <c r="AK1813" s="17">
        <v>5.1623935795796494E-2</v>
      </c>
      <c r="AL1813" s="17">
        <v>-6.142400328587494E-2</v>
      </c>
      <c r="AM1813" s="17">
        <v>-0.21257040761476825</v>
      </c>
      <c r="AN1813" s="17">
        <v>0.10626194303131078</v>
      </c>
      <c r="AO1813" s="17">
        <v>-5.0561405113902236</v>
      </c>
      <c r="AP1813" s="17">
        <v>2.3494285593533961</v>
      </c>
      <c r="AQ1813" s="17">
        <v>64.196688830168227</v>
      </c>
      <c r="AR1813" s="17">
        <v>1.3425749821206581</v>
      </c>
      <c r="AS1813" s="17">
        <v>3.9698003911244704</v>
      </c>
      <c r="AT1813" s="17">
        <v>-1.0000000000000016</v>
      </c>
      <c r="AU1813" s="17">
        <v>-1.0000000000000016</v>
      </c>
      <c r="AV1813" s="17">
        <v>3.7842009474897154</v>
      </c>
      <c r="AW1813" s="17">
        <v>109.47027946089824</v>
      </c>
      <c r="AX1813" s="17">
        <v>141.28835563451446</v>
      </c>
      <c r="AY1813" s="17">
        <v>0.30657152092862056</v>
      </c>
      <c r="AZ1813" s="17">
        <v>38.811739429124664</v>
      </c>
      <c r="BA1813" s="22">
        <v>1549.2515497436973</v>
      </c>
      <c r="CU1813" t="e">
        <v>#N/A</v>
      </c>
      <c r="CV1813" t="e">
        <v>#N/A</v>
      </c>
    </row>
    <row r="1814" spans="1:100" x14ac:dyDescent="0.25">
      <c r="A1814">
        <v>4490</v>
      </c>
      <c r="B1814" t="s">
        <v>2164</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2165</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1487.7874607445569</v>
      </c>
      <c r="CU1815" t="e">
        <v>#N/A</v>
      </c>
      <c r="CV1815" t="e">
        <v>#N/A</v>
      </c>
    </row>
    <row r="1816" spans="1:100" x14ac:dyDescent="0.25">
      <c r="A1816">
        <v>4495</v>
      </c>
      <c r="B1816" t="s">
        <v>2166</v>
      </c>
      <c r="C1816" s="22">
        <v>3</v>
      </c>
      <c r="D1816" s="17">
        <v>5.3321650842360508</v>
      </c>
      <c r="E1816" s="17">
        <v>4.2484461114987273E-3</v>
      </c>
      <c r="F1816" s="17">
        <v>-0.16973885985912307</v>
      </c>
      <c r="G1816" s="17">
        <v>-0.16973885985912307</v>
      </c>
      <c r="H1816" s="17">
        <v>0.14510235189139725</v>
      </c>
      <c r="I1816" s="17">
        <v>0</v>
      </c>
      <c r="J1816" s="17">
        <v>8.7061411134838416</v>
      </c>
      <c r="K1816" s="17">
        <v>0.14510235189139725</v>
      </c>
      <c r="L1816" s="17">
        <v>-0.99999999999999856</v>
      </c>
      <c r="M1816" s="17">
        <v>-0.99999999999999856</v>
      </c>
      <c r="N1816" s="17">
        <v>2.9020470378279453</v>
      </c>
      <c r="O1816" s="17">
        <v>13.868567337860771</v>
      </c>
      <c r="P1816" s="17">
        <v>0.1733778600699678</v>
      </c>
      <c r="Q1816" s="17">
        <v>4.7606946272478803</v>
      </c>
      <c r="R1816" s="17">
        <v>1.6891167336640336</v>
      </c>
      <c r="S1816" s="17">
        <v>0.33333333333333276</v>
      </c>
      <c r="T1816" s="17">
        <v>0.33918300231005077</v>
      </c>
      <c r="U1816" s="17">
        <v>0.4081296823771205</v>
      </c>
      <c r="V1816" s="17">
        <v>0.280180739981921</v>
      </c>
      <c r="W1816" s="17">
        <v>48.628976244441155</v>
      </c>
      <c r="X1816" s="17">
        <v>3.8468668221287157</v>
      </c>
      <c r="Y1816" s="17">
        <v>-0.99999999999999856</v>
      </c>
      <c r="Z1816" s="17">
        <v>-0.99999999999999856</v>
      </c>
      <c r="AA1816" s="17">
        <v>79.359069911058782</v>
      </c>
      <c r="AB1816" s="17">
        <v>0.24292377855423913</v>
      </c>
      <c r="AC1816" s="17">
        <v>0.13014548595332712</v>
      </c>
      <c r="AD1816" s="17">
        <v>0.20775027415150696</v>
      </c>
      <c r="AE1816" s="17">
        <v>29.040976932953665</v>
      </c>
      <c r="AF1816" s="17">
        <v>0.66666666666666663</v>
      </c>
      <c r="AG1816" s="17">
        <v>-0.99999999999999856</v>
      </c>
      <c r="AH1816" s="17">
        <v>-0.99999999999999856</v>
      </c>
      <c r="AI1816" s="17">
        <v>5.0294277371644061E-2</v>
      </c>
      <c r="AJ1816" s="17">
        <v>0.280180739981921</v>
      </c>
      <c r="AK1816" s="17">
        <v>-4.1482981557753561E-2</v>
      </c>
      <c r="AL1816" s="17">
        <v>0.15221894435073111</v>
      </c>
      <c r="AM1816" s="17">
        <v>-0.16481018450945634</v>
      </c>
      <c r="AN1816" s="17">
        <v>-1.3443611285672981E-2</v>
      </c>
      <c r="AO1816" s="17">
        <v>-4.3276695205251787</v>
      </c>
      <c r="AP1816" s="17">
        <v>0.42500443961183115</v>
      </c>
      <c r="AQ1816" s="17">
        <v>57.335117357924993</v>
      </c>
      <c r="AR1816" s="17">
        <v>1.3608267580024256</v>
      </c>
      <c r="AS1816" s="17">
        <v>3.9919691740201162</v>
      </c>
      <c r="AT1816" s="17">
        <v>-0.99999999999999856</v>
      </c>
      <c r="AU1816" s="17">
        <v>-0.99999999999999856</v>
      </c>
      <c r="AV1816" s="17">
        <v>1.5193778738049084</v>
      </c>
      <c r="AW1816" s="17">
        <v>93.652641688531389</v>
      </c>
      <c r="AX1816" s="17">
        <v>122.67660123415642</v>
      </c>
      <c r="AY1816" s="17">
        <v>0.12695461518375845</v>
      </c>
      <c r="AZ1816" s="17">
        <v>-8.6526787922555606</v>
      </c>
      <c r="BA1816" s="22">
        <v>1466.2154666341492</v>
      </c>
      <c r="CU1816" t="e">
        <v>#N/A</v>
      </c>
      <c r="CV1816" t="e">
        <v>#N/A</v>
      </c>
    </row>
    <row r="1817" spans="1:100" x14ac:dyDescent="0.25">
      <c r="A1817">
        <v>4496</v>
      </c>
      <c r="B1817" t="s">
        <v>2167</v>
      </c>
      <c r="C1817" s="22">
        <v>3</v>
      </c>
      <c r="D1817" s="17">
        <v>5.1371882052766429</v>
      </c>
      <c r="E1817" s="17">
        <v>0</v>
      </c>
      <c r="F1817" s="17">
        <v>-0.34199214223051017</v>
      </c>
      <c r="G1817" s="17">
        <v>-0.34199214223051017</v>
      </c>
      <c r="H1817" s="17">
        <v>0.15069914667188877</v>
      </c>
      <c r="I1817" s="17">
        <v>0</v>
      </c>
      <c r="J1817" s="17">
        <v>9.0419488003133299</v>
      </c>
      <c r="K1817" s="17">
        <v>0.15069914667188877</v>
      </c>
      <c r="L1817" s="17">
        <v>-1.0000000000000004</v>
      </c>
      <c r="M1817" s="17">
        <v>-1.0000000000000004</v>
      </c>
      <c r="N1817" s="17">
        <v>3.0139829334377741</v>
      </c>
      <c r="O1817" s="17">
        <v>13.837144863359457</v>
      </c>
      <c r="P1817" s="17">
        <v>-1.2731743179015429</v>
      </c>
      <c r="Q1817" s="17">
        <v>3.0900968111305533</v>
      </c>
      <c r="R1817" s="17">
        <v>0.84212980724743347</v>
      </c>
      <c r="S1817" s="17">
        <v>0.33333333333333326</v>
      </c>
      <c r="T1817" s="17">
        <v>0.33167265222290426</v>
      </c>
      <c r="U1817" s="17">
        <v>0.14107736474875568</v>
      </c>
      <c r="V1817" s="17">
        <v>-3.6059380921881934E-2</v>
      </c>
      <c r="W1817" s="17">
        <v>24.772992908448906</v>
      </c>
      <c r="X1817" s="17">
        <v>0.86411572824356953</v>
      </c>
      <c r="Y1817" s="17">
        <v>-1.0000000000000004</v>
      </c>
      <c r="Z1817" s="17">
        <v>-1.0000000000000004</v>
      </c>
      <c r="AA1817" s="17">
        <v>67.606712405055816</v>
      </c>
      <c r="AB1817" s="17">
        <v>0.37893047351880205</v>
      </c>
      <c r="AC1817" s="17">
        <v>0.13014014999804563</v>
      </c>
      <c r="AD1817" s="17">
        <v>0.3307611702703418</v>
      </c>
      <c r="AE1817" s="17">
        <v>41.991589689359458</v>
      </c>
      <c r="AF1817" s="17">
        <v>0.72727272727272729</v>
      </c>
      <c r="AG1817" s="17">
        <v>-1.0000000000000004</v>
      </c>
      <c r="AH1817" s="17">
        <v>-1.0000000000000004</v>
      </c>
      <c r="AI1817" s="17">
        <v>-5.9181704101558395E-2</v>
      </c>
      <c r="AJ1817" s="17">
        <v>-3.6059380921881934E-2</v>
      </c>
      <c r="AK1817" s="17">
        <v>-7.5097381352718547E-3</v>
      </c>
      <c r="AL1817" s="17">
        <v>-6.2992550969147298E-4</v>
      </c>
      <c r="AM1817" s="17">
        <v>0.43937469348288</v>
      </c>
      <c r="AN1817" s="17">
        <v>0.14193039551664408</v>
      </c>
      <c r="AO1817" s="17">
        <v>10.94681864639564</v>
      </c>
      <c r="AP1817" s="17">
        <v>3.5451102603676437</v>
      </c>
      <c r="AQ1817" s="17">
        <v>33.81494170876222</v>
      </c>
      <c r="AR1817" s="17">
        <v>0.77002396938311168</v>
      </c>
      <c r="AS1817" s="17">
        <v>1.0148148749154577</v>
      </c>
      <c r="AT1817" s="17">
        <v>-1.0000000000000004</v>
      </c>
      <c r="AU1817" s="17">
        <v>-1.0000000000000004</v>
      </c>
      <c r="AV1817" s="17">
        <v>0.50013766501692347</v>
      </c>
      <c r="AW1817" s="17">
        <v>84.98896752878295</v>
      </c>
      <c r="AX1817" s="17">
        <v>80.199395354563578</v>
      </c>
      <c r="AY1817" s="17">
        <v>0.1527993009590205</v>
      </c>
      <c r="AZ1817" s="17">
        <v>-16.416550163132488</v>
      </c>
      <c r="BA1817" s="22">
        <v>1396.7352832952572</v>
      </c>
      <c r="CU1817" t="e">
        <v>#N/A</v>
      </c>
      <c r="CV1817" t="e">
        <v>#N/A</v>
      </c>
    </row>
    <row r="1818" spans="1:100" x14ac:dyDescent="0.25">
      <c r="A1818">
        <v>4499</v>
      </c>
      <c r="B1818" t="s">
        <v>2168</v>
      </c>
      <c r="C1818" s="22">
        <v>3</v>
      </c>
      <c r="D1818" s="17">
        <v>5.2514940100969429</v>
      </c>
      <c r="E1818" s="17">
        <v>-0.11529469853450437</v>
      </c>
      <c r="F1818" s="17">
        <v>1.1478810580877157</v>
      </c>
      <c r="G1818" s="17">
        <v>1.1132544298659552</v>
      </c>
      <c r="H1818" s="17">
        <v>0.48699344445786469</v>
      </c>
      <c r="I1818" s="17">
        <v>0</v>
      </c>
      <c r="J1818" s="17">
        <v>29.219606667471918</v>
      </c>
      <c r="K1818" s="17">
        <v>0.48699344445786469</v>
      </c>
      <c r="L1818" s="17">
        <v>-1.0000000000000018</v>
      </c>
      <c r="M1818" s="17">
        <v>-1.0000000000000018</v>
      </c>
      <c r="N1818" s="17">
        <v>9.7398688891572984</v>
      </c>
      <c r="O1818" s="17">
        <v>35.584355107434824</v>
      </c>
      <c r="P1818" s="17">
        <v>0.54537449747967115</v>
      </c>
      <c r="Q1818" s="17">
        <v>2.764893793333461</v>
      </c>
      <c r="R1818" s="17">
        <v>0.87230859670097172</v>
      </c>
      <c r="S1818" s="17">
        <v>0.33333333333333398</v>
      </c>
      <c r="T1818" s="17">
        <v>0.34594969250574453</v>
      </c>
      <c r="U1818" s="17">
        <v>0.48130820310348055</v>
      </c>
      <c r="V1818" s="17">
        <v>3.8141046856569334E-2</v>
      </c>
      <c r="W1818" s="17">
        <v>28.469553253650549</v>
      </c>
      <c r="X1818" s="17">
        <v>2.3589850341069636</v>
      </c>
      <c r="Y1818" s="17">
        <v>-1.0000000000000018</v>
      </c>
      <c r="Z1818" s="17">
        <v>-1.0000000000000018</v>
      </c>
      <c r="AA1818" s="17">
        <v>89.185473509764989</v>
      </c>
      <c r="AB1818" s="17">
        <v>0.35369106005564316</v>
      </c>
      <c r="AC1818" s="17">
        <v>0.33707668828811138</v>
      </c>
      <c r="AD1818" s="17">
        <v>0.50610448484451453</v>
      </c>
      <c r="AE1818" s="17">
        <v>59.843611659413426</v>
      </c>
      <c r="AF1818" s="17">
        <v>0.83333333333333337</v>
      </c>
      <c r="AG1818" s="17">
        <v>-1.0000000000000018</v>
      </c>
      <c r="AH1818" s="17">
        <v>-1.0000000000000018</v>
      </c>
      <c r="AI1818" s="17">
        <v>7.2936634995688504E-3</v>
      </c>
      <c r="AJ1818" s="17">
        <v>3.8141046856569334E-2</v>
      </c>
      <c r="AK1818" s="17">
        <v>-6.7709140676895221E-2</v>
      </c>
      <c r="AL1818" s="17">
        <v>4.4496859829542684E-3</v>
      </c>
      <c r="AM1818" s="17">
        <v>-3.0339315055296981E-3</v>
      </c>
      <c r="AN1818" s="17">
        <v>5.9808508554736087E-2</v>
      </c>
      <c r="AO1818" s="17">
        <v>-0.41439399102271735</v>
      </c>
      <c r="AP1818" s="17">
        <v>1.5174611437831735</v>
      </c>
      <c r="AQ1818" s="17">
        <v>57.689159921122453</v>
      </c>
      <c r="AR1818" s="17">
        <v>1.1987322757991286</v>
      </c>
      <c r="AS1818" s="17">
        <v>2.845978478564827</v>
      </c>
      <c r="AT1818" s="17">
        <v>-1.0000000000000018</v>
      </c>
      <c r="AU1818" s="17">
        <v>-1.0000000000000018</v>
      </c>
      <c r="AV1818" s="17">
        <v>1.9855630265669262</v>
      </c>
      <c r="AW1818" s="17">
        <v>126.28728976098292</v>
      </c>
      <c r="AX1818" s="17">
        <v>130.2472677166312</v>
      </c>
      <c r="AY1818" s="17">
        <v>0.45629254685639092</v>
      </c>
      <c r="AZ1818" s="17">
        <v>43.900567461023428</v>
      </c>
      <c r="BA1818" s="22">
        <v>1579.2883199898583</v>
      </c>
      <c r="CU1818" t="e">
        <v>#N/A</v>
      </c>
      <c r="CV1818" t="e">
        <v>#N/A</v>
      </c>
    </row>
    <row r="1819" spans="1:100" x14ac:dyDescent="0.25">
      <c r="A1819">
        <v>4500</v>
      </c>
      <c r="B1819" t="s">
        <v>2169</v>
      </c>
      <c r="C1819" s="22">
        <v>3</v>
      </c>
      <c r="D1819" s="17">
        <v>5.0460477630729681</v>
      </c>
      <c r="E1819" s="17">
        <v>-0.14322640023610023</v>
      </c>
      <c r="F1819" s="17">
        <v>1.1006966684568025</v>
      </c>
      <c r="G1819" s="17">
        <v>1.0579924003358658</v>
      </c>
      <c r="H1819" s="17">
        <v>0.73776198018138328</v>
      </c>
      <c r="I1819" s="17">
        <v>0</v>
      </c>
      <c r="J1819" s="17">
        <v>44.265718810882994</v>
      </c>
      <c r="K1819" s="17">
        <v>0.73776198018138328</v>
      </c>
      <c r="L1819" s="17">
        <v>-0.99999999999999956</v>
      </c>
      <c r="M1819" s="17">
        <v>-0.99999999999999956</v>
      </c>
      <c r="N1819" s="17">
        <v>14.755239603627661</v>
      </c>
      <c r="O1819" s="17">
        <v>50.369758974291813</v>
      </c>
      <c r="P1819" s="17">
        <v>0.60157669475089759</v>
      </c>
      <c r="Q1819" s="17">
        <v>1.8042654008619543</v>
      </c>
      <c r="R1819" s="17">
        <v>0.64341168559129891</v>
      </c>
      <c r="S1819" s="17">
        <v>0.33333333333333309</v>
      </c>
      <c r="T1819" s="17">
        <v>0.35597115933382767</v>
      </c>
      <c r="U1819" s="17">
        <v>0.58861725565533152</v>
      </c>
      <c r="V1819" s="17">
        <v>0</v>
      </c>
      <c r="W1819" s="17">
        <v>21.606390725644331</v>
      </c>
      <c r="X1819" s="17">
        <v>2.3286493611075962</v>
      </c>
      <c r="Y1819" s="17">
        <v>-0.99999999999999956</v>
      </c>
      <c r="Z1819" s="17">
        <v>-0.99999999999999956</v>
      </c>
      <c r="AA1819" s="17">
        <v>69.251273418807884</v>
      </c>
      <c r="AB1819" s="17">
        <v>0.49845755940648012</v>
      </c>
      <c r="AC1819" s="17">
        <v>0.1005184606141593</v>
      </c>
      <c r="AD1819" s="17">
        <v>0.34105340013080637</v>
      </c>
      <c r="AE1819" s="17">
        <v>47.001471007572285</v>
      </c>
      <c r="AF1819" s="17">
        <v>0.76923076923076927</v>
      </c>
      <c r="AG1819" s="17">
        <v>-0.99999999999999956</v>
      </c>
      <c r="AH1819" s="17">
        <v>-0.99999999999999956</v>
      </c>
      <c r="AI1819" s="17">
        <v>6.3168872260004574E-2</v>
      </c>
      <c r="AJ1819" s="17">
        <v>0</v>
      </c>
      <c r="AK1819" s="17">
        <v>4.6336623736500944E-2</v>
      </c>
      <c r="AL1819" s="17">
        <v>7.7888524971518061E-2</v>
      </c>
      <c r="AM1819" s="17">
        <v>0.20162218926535638</v>
      </c>
      <c r="AN1819" s="17">
        <v>-0.12295618442428499</v>
      </c>
      <c r="AO1819" s="17">
        <v>5.2722378503164142</v>
      </c>
      <c r="AP1819" s="17">
        <v>-2.6844619857495338</v>
      </c>
      <c r="AQ1819" s="17">
        <v>65.872109536527347</v>
      </c>
      <c r="AR1819" s="17">
        <v>1.2779217483224929</v>
      </c>
      <c r="AS1819" s="17">
        <v>3.0664113412889802</v>
      </c>
      <c r="AT1819" s="17">
        <v>-0.99999999999999956</v>
      </c>
      <c r="AU1819" s="17">
        <v>-0.99999999999999956</v>
      </c>
      <c r="AV1819" s="17">
        <v>1.7014040859271646</v>
      </c>
      <c r="AW1819" s="17">
        <v>116.93657040735029</v>
      </c>
      <c r="AX1819" s="17">
        <v>118.19994785255034</v>
      </c>
      <c r="AY1819" s="17">
        <v>0.36816131441411454</v>
      </c>
      <c r="AZ1819" s="17">
        <v>41.671428522996074</v>
      </c>
      <c r="BA1819" s="22">
        <v>1508.6290467060473</v>
      </c>
      <c r="CU1819" t="e">
        <v>#N/A</v>
      </c>
      <c r="CV1819" t="e">
        <v>#N/A</v>
      </c>
    </row>
    <row r="1820" spans="1:100" x14ac:dyDescent="0.25">
      <c r="A1820">
        <v>4501</v>
      </c>
      <c r="B1820" t="s">
        <v>2170</v>
      </c>
      <c r="C1820" s="22">
        <v>3</v>
      </c>
      <c r="D1820" s="17">
        <v>4.9111633528037375</v>
      </c>
      <c r="E1820" s="17">
        <v>-0.14929791217200239</v>
      </c>
      <c r="F1820" s="17">
        <v>-0.99838141880919573</v>
      </c>
      <c r="G1820" s="17">
        <v>-1.0527754228294719</v>
      </c>
      <c r="H1820" s="17">
        <v>-0.18947175911854444</v>
      </c>
      <c r="I1820" s="17">
        <v>-2.4242821849086198E-2</v>
      </c>
      <c r="J1820" s="17">
        <v>-12.822874858057835</v>
      </c>
      <c r="K1820" s="17">
        <v>-0.21371458096763055</v>
      </c>
      <c r="L1820" s="17">
        <v>-0.999999999999999</v>
      </c>
      <c r="M1820" s="17">
        <v>-0.999999999999999</v>
      </c>
      <c r="N1820" s="17">
        <v>-4.2742916193526108</v>
      </c>
      <c r="O1820" s="17">
        <v>-8.9644869280835735</v>
      </c>
      <c r="P1820" s="17">
        <v>-0.11751983427866031</v>
      </c>
      <c r="Q1820" s="17">
        <v>-5.9731204221044845</v>
      </c>
      <c r="R1820" s="17">
        <v>-2.0280905730130607</v>
      </c>
      <c r="S1820" s="17">
        <v>0.33333333333333276</v>
      </c>
      <c r="T1820" s="17">
        <v>0.3376424533652081</v>
      </c>
      <c r="U1820" s="17">
        <v>0.23863295230432771</v>
      </c>
      <c r="V1820" s="17">
        <v>4.9776459608752585E-2</v>
      </c>
      <c r="W1820" s="17">
        <v>46.923991183170081</v>
      </c>
      <c r="X1820" s="17">
        <v>2.1378809345359979</v>
      </c>
      <c r="Y1820" s="17">
        <v>-0.999999999999999</v>
      </c>
      <c r="Z1820" s="17">
        <v>-0.999999999999999</v>
      </c>
      <c r="AA1820" s="17">
        <v>98.9614042349816</v>
      </c>
      <c r="AB1820" s="17">
        <v>0.42846419099915817</v>
      </c>
      <c r="AC1820" s="17">
        <v>0.19149255742224094</v>
      </c>
      <c r="AD1820" s="17">
        <v>0.46135332407509239</v>
      </c>
      <c r="AE1820" s="17">
        <v>54.065503624824579</v>
      </c>
      <c r="AF1820" s="17">
        <v>0.9</v>
      </c>
      <c r="AG1820" s="17">
        <v>-0.999999999999999</v>
      </c>
      <c r="AH1820" s="17">
        <v>-0.999999999999999</v>
      </c>
      <c r="AI1820" s="17">
        <v>-0.12026773231304108</v>
      </c>
      <c r="AJ1820" s="17">
        <v>4.9776459608752585E-2</v>
      </c>
      <c r="AK1820" s="17">
        <v>0.32765053042396491</v>
      </c>
      <c r="AL1820" s="17">
        <v>0.24039234339973795</v>
      </c>
      <c r="AM1820" s="17">
        <v>-0.30689274536413508</v>
      </c>
      <c r="AN1820" s="17">
        <v>0.2919302696387131</v>
      </c>
      <c r="AO1820" s="17">
        <v>-6.0340659819835549</v>
      </c>
      <c r="AP1820" s="17">
        <v>8.5002184579665165</v>
      </c>
      <c r="AQ1820" s="17">
        <v>34.10111632511223</v>
      </c>
      <c r="AR1820" s="17">
        <v>0.95938519861162175</v>
      </c>
      <c r="AS1820" s="17">
        <v>1.9241663535683675</v>
      </c>
      <c r="AT1820" s="17">
        <v>-0.999999999999999</v>
      </c>
      <c r="AU1820" s="17">
        <v>-0.999999999999999</v>
      </c>
      <c r="AV1820" s="17">
        <v>-3.0808659958425322</v>
      </c>
      <c r="AW1820" s="17">
        <v>98.497135764864595</v>
      </c>
      <c r="AX1820" s="17">
        <v>101.06942707947903</v>
      </c>
      <c r="AY1820" s="17">
        <v>0.1127813917653631</v>
      </c>
      <c r="AZ1820" s="17">
        <v>13.518833964964371</v>
      </c>
      <c r="BA1820" s="22">
        <v>1523.2739331003963</v>
      </c>
      <c r="CU1820" t="e">
        <v>#N/A</v>
      </c>
      <c r="CV1820" t="e">
        <v>#N/A</v>
      </c>
    </row>
    <row r="1821" spans="1:100" x14ac:dyDescent="0.25">
      <c r="A1821">
        <v>4504</v>
      </c>
      <c r="B1821" t="s">
        <v>2171</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1478.9089202272892</v>
      </c>
      <c r="CU1821" t="e">
        <v>#N/A</v>
      </c>
      <c r="CV1821" t="e">
        <v>#N/A</v>
      </c>
    </row>
    <row r="1822" spans="1:100" x14ac:dyDescent="0.25">
      <c r="A1822">
        <v>4505</v>
      </c>
      <c r="B1822" t="s">
        <v>2172</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1475.487374111477</v>
      </c>
      <c r="CU1822" t="e">
        <v>#N/A</v>
      </c>
      <c r="CV1822" t="e">
        <v>#N/A</v>
      </c>
    </row>
    <row r="1823" spans="1:100" x14ac:dyDescent="0.25">
      <c r="A1823">
        <v>4506</v>
      </c>
      <c r="B1823" t="s">
        <v>2173</v>
      </c>
      <c r="C1823" s="22">
        <v>3</v>
      </c>
      <c r="D1823" s="17">
        <v>5.236073786054801</v>
      </c>
      <c r="E1823" s="17">
        <v>-1.4908235684653571E-2</v>
      </c>
      <c r="F1823" s="17">
        <v>-1.062379989264748E-2</v>
      </c>
      <c r="G1823" s="17">
        <v>-1.062379989264748E-2</v>
      </c>
      <c r="H1823" s="17">
        <v>5.3422651685951575E-2</v>
      </c>
      <c r="I1823" s="17">
        <v>0</v>
      </c>
      <c r="J1823" s="17">
        <v>3.205359101157089</v>
      </c>
      <c r="K1823" s="17">
        <v>5.3422651685951575E-2</v>
      </c>
      <c r="L1823" s="17">
        <v>-1.0000000000000009</v>
      </c>
      <c r="M1823" s="17">
        <v>-1.0000000000000009</v>
      </c>
      <c r="N1823" s="17">
        <v>1.0684530337190314</v>
      </c>
      <c r="O1823" s="17">
        <v>8.4308090873192452</v>
      </c>
      <c r="P1823" s="17">
        <v>-0.90951149554798727</v>
      </c>
      <c r="Q1823" s="17">
        <v>-3.5016688437428868E-2</v>
      </c>
      <c r="R1823" s="17">
        <v>-9.6523336214022259E-2</v>
      </c>
      <c r="S1823" s="17">
        <v>0.33333333333333359</v>
      </c>
      <c r="T1823" s="17">
        <v>0.34819130922355856</v>
      </c>
      <c r="U1823" s="17">
        <v>1.2656098400968789E-2</v>
      </c>
      <c r="V1823" s="17">
        <v>-8.5885590700425687E-2</v>
      </c>
      <c r="W1823" s="17">
        <v>22.19489994285934</v>
      </c>
      <c r="X1823" s="17">
        <v>0.1622613210566683</v>
      </c>
      <c r="Y1823" s="17">
        <v>-1.0000000000000009</v>
      </c>
      <c r="Z1823" s="17">
        <v>-1.0000000000000009</v>
      </c>
      <c r="AA1823" s="17">
        <v>56.263372648535572</v>
      </c>
      <c r="AB1823" s="17">
        <v>0.13100628227245792</v>
      </c>
      <c r="AC1823" s="17">
        <v>0.38486604684384496</v>
      </c>
      <c r="AD1823" s="17">
        <v>0.16742759172150257</v>
      </c>
      <c r="AE1823" s="17">
        <v>34.164996041890269</v>
      </c>
      <c r="AF1823" s="17">
        <v>0.75</v>
      </c>
      <c r="AG1823" s="17">
        <v>-1.0000000000000009</v>
      </c>
      <c r="AH1823" s="17">
        <v>-1.0000000000000009</v>
      </c>
      <c r="AI1823" s="17">
        <v>0</v>
      </c>
      <c r="AJ1823" s="17">
        <v>-8.5885590700425687E-2</v>
      </c>
      <c r="AK1823" s="17">
        <v>0.1811766347861406</v>
      </c>
      <c r="AL1823" s="17">
        <v>-2.3176515677863774E-2</v>
      </c>
      <c r="AM1823" s="17">
        <v>9.1142810462616269E-2</v>
      </c>
      <c r="AN1823" s="17">
        <v>-0.27320583022464573</v>
      </c>
      <c r="AO1823" s="17">
        <v>3.1844534354961089</v>
      </c>
      <c r="AP1823" s="17">
        <v>-6.946028334005458</v>
      </c>
      <c r="AQ1823" s="17">
        <v>25.400259044016433</v>
      </c>
      <c r="AR1823" s="17">
        <v>0.6082951502574353</v>
      </c>
      <c r="AS1823" s="17">
        <v>0.21568397274261891</v>
      </c>
      <c r="AT1823" s="17">
        <v>-1.0000000000000009</v>
      </c>
      <c r="AU1823" s="17">
        <v>-1.0000000000000009</v>
      </c>
      <c r="AV1823" s="17">
        <v>-0.1071471361066697</v>
      </c>
      <c r="AW1823" s="17">
        <v>57.748153401849358</v>
      </c>
      <c r="AX1823" s="17">
        <v>49.159594331806801</v>
      </c>
      <c r="AY1823" s="17">
        <v>0.17319892438779388</v>
      </c>
      <c r="AZ1823" s="17">
        <v>-31.674344713388709</v>
      </c>
      <c r="BA1823" s="22">
        <v>1419.8665351505397</v>
      </c>
      <c r="CU1823" t="e">
        <v>#N/A</v>
      </c>
      <c r="CV1823" t="e">
        <v>#N/A</v>
      </c>
    </row>
    <row r="1824" spans="1:100" x14ac:dyDescent="0.25">
      <c r="A1824">
        <v>4507</v>
      </c>
      <c r="B1824" t="s">
        <v>2174</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1263.9974995899872</v>
      </c>
      <c r="CU1824" t="e">
        <v>#N/A</v>
      </c>
      <c r="CV1824" t="e">
        <v>#N/A</v>
      </c>
    </row>
    <row r="1825" spans="1:100" x14ac:dyDescent="0.25">
      <c r="A1825">
        <v>4508</v>
      </c>
      <c r="B1825" t="s">
        <v>2175</v>
      </c>
      <c r="C1825" s="22">
        <v>3</v>
      </c>
      <c r="D1825" s="17">
        <v>5.5842177736132781</v>
      </c>
      <c r="E1825" s="17">
        <v>-6.1960042145364899E-3</v>
      </c>
      <c r="F1825" s="17">
        <v>0.73465001213726178</v>
      </c>
      <c r="G1825" s="17">
        <v>0.73465001213726178</v>
      </c>
      <c r="H1825" s="17">
        <v>0.12813091739749016</v>
      </c>
      <c r="I1825" s="17">
        <v>0</v>
      </c>
      <c r="J1825" s="17">
        <v>7.687855043849412</v>
      </c>
      <c r="K1825" s="17">
        <v>0.12813091739749016</v>
      </c>
      <c r="L1825" s="17">
        <v>-1.0000000000000004</v>
      </c>
      <c r="M1825" s="17">
        <v>-1.0000000000000004</v>
      </c>
      <c r="N1825" s="17">
        <v>2.5626183479498019</v>
      </c>
      <c r="O1825" s="17">
        <v>14.006722829599942</v>
      </c>
      <c r="P1825" s="17">
        <v>-0.46235102249590065</v>
      </c>
      <c r="Q1825" s="17">
        <v>4.4399833999172502</v>
      </c>
      <c r="R1825" s="17">
        <v>1.4408571317344812</v>
      </c>
      <c r="S1825" s="17">
        <v>0.33333333333333326</v>
      </c>
      <c r="T1825" s="17">
        <v>0.36652553430108481</v>
      </c>
      <c r="U1825" s="17">
        <v>0.38293417616305025</v>
      </c>
      <c r="V1825" s="17">
        <v>7.7586532822413415E-2</v>
      </c>
      <c r="W1825" s="17">
        <v>41.28994636889567</v>
      </c>
      <c r="X1825" s="17">
        <v>2.6021760527913611</v>
      </c>
      <c r="Y1825" s="17">
        <v>-1.0000000000000004</v>
      </c>
      <c r="Z1825" s="17">
        <v>-1.0000000000000004</v>
      </c>
      <c r="AA1825" s="17">
        <v>83.778704834578178</v>
      </c>
      <c r="AB1825" s="17">
        <v>0.4789648182199272</v>
      </c>
      <c r="AC1825" s="17">
        <v>0.19663312360253324</v>
      </c>
      <c r="AD1825" s="17">
        <v>0.14536008485650051</v>
      </c>
      <c r="AE1825" s="17">
        <v>41.04790133394804</v>
      </c>
      <c r="AF1825" s="17">
        <v>0.72222222222222221</v>
      </c>
      <c r="AG1825" s="17">
        <v>-1.0000000000000004</v>
      </c>
      <c r="AH1825" s="17">
        <v>-1.0000000000000004</v>
      </c>
      <c r="AI1825" s="17">
        <v>2.5399282004000594E-2</v>
      </c>
      <c r="AJ1825" s="17">
        <v>7.7586532822413415E-2</v>
      </c>
      <c r="AK1825" s="17">
        <v>-3.6154779386403484E-2</v>
      </c>
      <c r="AL1825" s="17">
        <v>9.9887487359319113E-4</v>
      </c>
      <c r="AM1825" s="17">
        <v>-0.11639962648286392</v>
      </c>
      <c r="AN1825" s="17">
        <v>0.72240733798211409</v>
      </c>
      <c r="AO1825" s="17">
        <v>-3.0907645590036137</v>
      </c>
      <c r="AP1825" s="17">
        <v>18.065177823920834</v>
      </c>
      <c r="AQ1825" s="17">
        <v>48.977801412745094</v>
      </c>
      <c r="AR1825" s="17">
        <v>1.1603795766198821</v>
      </c>
      <c r="AS1825" s="17">
        <v>2.730306970188852</v>
      </c>
      <c r="AT1825" s="17">
        <v>-1.0000000000000004</v>
      </c>
      <c r="AU1825" s="17">
        <v>-1.0000000000000004</v>
      </c>
      <c r="AV1825" s="17">
        <v>2.1755071438717439</v>
      </c>
      <c r="AW1825" s="17">
        <v>115.85060548809903</v>
      </c>
      <c r="AX1825" s="17">
        <v>124.11724441042035</v>
      </c>
      <c r="AY1825" s="17">
        <v>0.39742228117284822</v>
      </c>
      <c r="AZ1825" s="17">
        <v>57.437565509890938</v>
      </c>
      <c r="BA1825" s="22">
        <v>1576.5996861739152</v>
      </c>
      <c r="CU1825" t="e">
        <v>#N/A</v>
      </c>
      <c r="CV1825" t="e">
        <v>#N/A</v>
      </c>
    </row>
    <row r="1826" spans="1:100" x14ac:dyDescent="0.25">
      <c r="A1826">
        <v>4509</v>
      </c>
      <c r="B1826" t="s">
        <v>2176</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1314.7482090413503</v>
      </c>
      <c r="CU1826" t="e">
        <v>#N/A</v>
      </c>
      <c r="CV1826" t="e">
        <v>#N/A</v>
      </c>
    </row>
    <row r="1827" spans="1:100" x14ac:dyDescent="0.25">
      <c r="A1827">
        <v>4511</v>
      </c>
      <c r="B1827" t="s">
        <v>2177</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2178</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709</v>
      </c>
      <c r="C1829" s="22">
        <v>3</v>
      </c>
      <c r="D1829" s="17">
        <v>4.7831165656278287</v>
      </c>
      <c r="E1829" s="17">
        <v>-0.39043612408694511</v>
      </c>
      <c r="F1829" s="17">
        <v>-0.57685392806648372</v>
      </c>
      <c r="G1829" s="17">
        <v>-0.67700428008963809</v>
      </c>
      <c r="H1829" s="17">
        <v>0.293646789141912</v>
      </c>
      <c r="I1829" s="17">
        <v>-9.1148974457924015E-3</v>
      </c>
      <c r="J1829" s="17">
        <v>17.071913501767174</v>
      </c>
      <c r="K1829" s="17">
        <v>0.28453189169611959</v>
      </c>
      <c r="L1829" s="17">
        <v>-0.99999999999999956</v>
      </c>
      <c r="M1829" s="17">
        <v>-0.99999999999999956</v>
      </c>
      <c r="N1829" s="17">
        <v>5.690637833922386</v>
      </c>
      <c r="O1829" s="17">
        <v>21.178025787305366</v>
      </c>
      <c r="P1829" s="17">
        <v>-4.0872952522333873E-3</v>
      </c>
      <c r="Q1829" s="17">
        <v>0.95423299352713176</v>
      </c>
      <c r="R1829" s="17">
        <v>0.3049696850458995</v>
      </c>
      <c r="S1829" s="17">
        <v>0.33333333333333304</v>
      </c>
      <c r="T1829" s="17">
        <v>0.33751883376491792</v>
      </c>
      <c r="U1829" s="17">
        <v>0.48141183046535446</v>
      </c>
      <c r="V1829" s="17">
        <v>0.14583651844024251</v>
      </c>
      <c r="W1829" s="17">
        <v>40.54274497230913</v>
      </c>
      <c r="X1829" s="17">
        <v>3.1911722083365883</v>
      </c>
      <c r="Y1829" s="17">
        <v>-0.99999999999999956</v>
      </c>
      <c r="Z1829" s="17">
        <v>-0.99999999999999956</v>
      </c>
      <c r="AA1829" s="17">
        <v>69.61335387736122</v>
      </c>
      <c r="AB1829" s="17">
        <v>0.12811998927354321</v>
      </c>
      <c r="AC1829" s="17">
        <v>0.33387966362814581</v>
      </c>
      <c r="AD1829" s="17">
        <v>0.1133131314984359</v>
      </c>
      <c r="AE1829" s="17">
        <v>28.765639220006239</v>
      </c>
      <c r="AF1829" s="17">
        <v>0.75</v>
      </c>
      <c r="AG1829" s="17">
        <v>-0.99999999999999956</v>
      </c>
      <c r="AH1829" s="17">
        <v>-0.99999999999999956</v>
      </c>
      <c r="AI1829" s="17">
        <v>-5.8917246703988953E-3</v>
      </c>
      <c r="AJ1829" s="17">
        <v>0.14583651844024251</v>
      </c>
      <c r="AK1829" s="17">
        <v>4.431818722834667E-2</v>
      </c>
      <c r="AL1829" s="17">
        <v>9.0034689418027301E-3</v>
      </c>
      <c r="AM1829" s="17">
        <v>0.14536178274307393</v>
      </c>
      <c r="AN1829" s="17">
        <v>0.57640104456852093</v>
      </c>
      <c r="AO1829" s="17">
        <v>3.8556355047185797</v>
      </c>
      <c r="AP1829" s="17">
        <v>14.455043458922034</v>
      </c>
      <c r="AQ1829" s="17">
        <v>57.614658474076322</v>
      </c>
      <c r="AR1829" s="17">
        <v>1.2981005160038483</v>
      </c>
      <c r="AS1829" s="17">
        <v>3.4757041000327087</v>
      </c>
      <c r="AT1829" s="17">
        <v>-0.99999999999999956</v>
      </c>
      <c r="AU1829" s="17">
        <v>-0.99999999999999956</v>
      </c>
      <c r="AV1829" s="17">
        <v>-0.37203459504373898</v>
      </c>
      <c r="AW1829" s="17">
        <v>105.24642312358861</v>
      </c>
      <c r="AX1829" s="17">
        <v>119.71224047420493</v>
      </c>
      <c r="AY1829" s="17">
        <v>0.19135557602927972</v>
      </c>
      <c r="AZ1829" s="17">
        <v>-1.8307607459303645</v>
      </c>
      <c r="BA1829" s="22">
        <v>1535.1098359530388</v>
      </c>
      <c r="CU1829" t="e">
        <v>#N/A</v>
      </c>
      <c r="CV1829" t="e">
        <v>#N/A</v>
      </c>
    </row>
    <row r="1830" spans="1:100" x14ac:dyDescent="0.25">
      <c r="A1830">
        <v>4514</v>
      </c>
      <c r="B1830" t="s">
        <v>2179</v>
      </c>
      <c r="C1830" s="22">
        <v>3</v>
      </c>
      <c r="D1830" s="17">
        <v>4.3548046359028785</v>
      </c>
      <c r="E1830" s="17">
        <v>-0.31610907109307324</v>
      </c>
      <c r="F1830" s="17">
        <v>-3.2559007309422267E-2</v>
      </c>
      <c r="G1830" s="17">
        <v>-0.14199724564380373</v>
      </c>
      <c r="H1830" s="17">
        <v>0.35692577599040359</v>
      </c>
      <c r="I1830" s="17">
        <v>9.5836590655430532E-3</v>
      </c>
      <c r="J1830" s="17">
        <v>21.990566103356816</v>
      </c>
      <c r="K1830" s="17">
        <v>0.36650943505594669</v>
      </c>
      <c r="L1830" s="17">
        <v>-0.99999999999999811</v>
      </c>
      <c r="M1830" s="17">
        <v>-0.99999999999999811</v>
      </c>
      <c r="N1830" s="17">
        <v>7.3301887011189342</v>
      </c>
      <c r="O1830" s="17">
        <v>26.203373493615878</v>
      </c>
      <c r="P1830" s="17">
        <v>0.32193141968062788</v>
      </c>
      <c r="Q1830" s="17">
        <v>1.0455058095206204</v>
      </c>
      <c r="R1830" s="17">
        <v>0.34210753412559414</v>
      </c>
      <c r="S1830" s="17">
        <v>0.33333333333333309</v>
      </c>
      <c r="T1830" s="17">
        <v>0.33333333333333309</v>
      </c>
      <c r="U1830" s="17">
        <v>0.17226305401039219</v>
      </c>
      <c r="V1830" s="17">
        <v>-0.14775185902147778</v>
      </c>
      <c r="W1830" s="17">
        <v>12.986737063985359</v>
      </c>
      <c r="X1830" s="17">
        <v>0.10269829352342151</v>
      </c>
      <c r="Y1830" s="17">
        <v>-0.99999999999999811</v>
      </c>
      <c r="Z1830" s="17">
        <v>-0.99999999999999811</v>
      </c>
      <c r="AA1830" s="17">
        <v>48.51083363693251</v>
      </c>
      <c r="AB1830" s="17">
        <v>0.21634254224843766</v>
      </c>
      <c r="AC1830" s="17">
        <v>0.37887083155849471</v>
      </c>
      <c r="AD1830" s="17">
        <v>0.10842640696949869</v>
      </c>
      <c r="AE1830" s="17">
        <v>35.181989038821534</v>
      </c>
      <c r="AF1830" s="17">
        <v>0.75</v>
      </c>
      <c r="AG1830" s="17">
        <v>-0.99999999999999811</v>
      </c>
      <c r="AH1830" s="17">
        <v>-0.99999999999999811</v>
      </c>
      <c r="AI1830" s="17">
        <v>3.9852184337479859E-4</v>
      </c>
      <c r="AJ1830" s="17">
        <v>-0.14775185902147778</v>
      </c>
      <c r="AK1830" s="17">
        <v>0.25116934379628675</v>
      </c>
      <c r="AL1830" s="17">
        <v>0.2492796587940371</v>
      </c>
      <c r="AM1830" s="17">
        <v>-0.13814757406539738</v>
      </c>
      <c r="AN1830" s="17">
        <v>-0.11884317313795555</v>
      </c>
      <c r="AO1830" s="17">
        <v>-2.197842632653499</v>
      </c>
      <c r="AP1830" s="17">
        <v>-1.7246810344787036</v>
      </c>
      <c r="AQ1830" s="17">
        <v>34.97730316734215</v>
      </c>
      <c r="AR1830" s="17">
        <v>0.69117786165558048</v>
      </c>
      <c r="AS1830" s="17">
        <v>0.4692077285793681</v>
      </c>
      <c r="AT1830" s="17">
        <v>-0.99999999999999811</v>
      </c>
      <c r="AU1830" s="17">
        <v>-0.99999999999999811</v>
      </c>
      <c r="AV1830" s="17">
        <v>0.20011028848179044</v>
      </c>
      <c r="AW1830" s="17">
        <v>72.989526096069639</v>
      </c>
      <c r="AX1830" s="17">
        <v>58.222310630789373</v>
      </c>
      <c r="AY1830" s="17">
        <v>0.14198759824321086</v>
      </c>
      <c r="AZ1830" s="17">
        <v>-10.599381159165459</v>
      </c>
      <c r="BA1830" s="22">
        <v>1451.8991519840249</v>
      </c>
      <c r="CU1830" t="e">
        <v>#N/A</v>
      </c>
      <c r="CV1830" t="e">
        <v>#N/A</v>
      </c>
    </row>
    <row r="1831" spans="1:100" x14ac:dyDescent="0.25">
      <c r="A1831">
        <v>4516</v>
      </c>
      <c r="B1831" t="s">
        <v>1659</v>
      </c>
      <c r="C1831" s="22">
        <v>3</v>
      </c>
      <c r="D1831" s="17">
        <v>5.2995978335999787</v>
      </c>
      <c r="E1831" s="17">
        <v>-5.3299368386906194E-2</v>
      </c>
      <c r="F1831" s="17">
        <v>-2.0700176283686304E-2</v>
      </c>
      <c r="G1831" s="17">
        <v>-3.9315193734283042E-2</v>
      </c>
      <c r="H1831" s="17">
        <v>0.22840407666067944</v>
      </c>
      <c r="I1831" s="17">
        <v>0</v>
      </c>
      <c r="J1831" s="17">
        <v>13.704244599640765</v>
      </c>
      <c r="K1831" s="17">
        <v>0.22840407666067944</v>
      </c>
      <c r="L1831" s="17">
        <v>-0.99999999999999811</v>
      </c>
      <c r="M1831" s="17">
        <v>-0.99999999999999811</v>
      </c>
      <c r="N1831" s="17">
        <v>4.5680815332135891</v>
      </c>
      <c r="O1831" s="17">
        <v>18.964527239506463</v>
      </c>
      <c r="P1831" s="17">
        <v>-0.79478171959348154</v>
      </c>
      <c r="Q1831" s="17">
        <v>-2.8142918509700583</v>
      </c>
      <c r="R1831" s="17">
        <v>-1.0561998566016082</v>
      </c>
      <c r="S1831" s="17">
        <v>0.33333333333333226</v>
      </c>
      <c r="T1831" s="17">
        <v>0.35240203953533566</v>
      </c>
      <c r="U1831" s="17">
        <v>0.31343974801789215</v>
      </c>
      <c r="V1831" s="17">
        <v>0.14130669685698646</v>
      </c>
      <c r="W1831" s="17">
        <v>36.483109643314712</v>
      </c>
      <c r="X1831" s="17">
        <v>2.5779991756234804</v>
      </c>
      <c r="Y1831" s="17">
        <v>-0.99999999999999811</v>
      </c>
      <c r="Z1831" s="17">
        <v>-0.99999999999999811</v>
      </c>
      <c r="AA1831" s="17">
        <v>82.853099413472037</v>
      </c>
      <c r="AB1831" s="17">
        <v>0.47063598830101638</v>
      </c>
      <c r="AC1831" s="17">
        <v>0.10979849984288265</v>
      </c>
      <c r="AD1831" s="17">
        <v>0.36808930439127907</v>
      </c>
      <c r="AE1831" s="17">
        <v>47.426189626758905</v>
      </c>
      <c r="AF1831" s="17">
        <v>0.76923076923076927</v>
      </c>
      <c r="AG1831" s="17">
        <v>-0.99999999999999811</v>
      </c>
      <c r="AH1831" s="17">
        <v>-0.99999999999999811</v>
      </c>
      <c r="AI1831" s="17">
        <v>-7.7616019677666671E-4</v>
      </c>
      <c r="AJ1831" s="17">
        <v>0.14130669685698646</v>
      </c>
      <c r="AK1831" s="17">
        <v>1.0077158235006777E-2</v>
      </c>
      <c r="AL1831" s="17">
        <v>6.615982287883547E-2</v>
      </c>
      <c r="AM1831" s="17">
        <v>0.34992436763425155</v>
      </c>
      <c r="AN1831" s="17">
        <v>0.11047369625188076</v>
      </c>
      <c r="AO1831" s="17">
        <v>8.7984949820313236</v>
      </c>
      <c r="AP1831" s="17">
        <v>3.0926415206911955</v>
      </c>
      <c r="AQ1831" s="17">
        <v>50.187354242955479</v>
      </c>
      <c r="AR1831" s="17">
        <v>1.1404818177435472</v>
      </c>
      <c r="AS1831" s="17">
        <v>2.8064032522841589</v>
      </c>
      <c r="AT1831" s="17">
        <v>-0.99999999999999811</v>
      </c>
      <c r="AU1831" s="17">
        <v>-0.99999999999999811</v>
      </c>
      <c r="AV1831" s="17">
        <v>-1.0955150503358915</v>
      </c>
      <c r="AW1831" s="17">
        <v>104.91026817366972</v>
      </c>
      <c r="AX1831" s="17">
        <v>119.0254146554328</v>
      </c>
      <c r="AY1831" s="17">
        <v>0.36009157190328939</v>
      </c>
      <c r="AZ1831" s="17">
        <v>12.773351569324234</v>
      </c>
      <c r="BA1831" s="22">
        <v>1577.3242157582622</v>
      </c>
      <c r="CU1831" t="e">
        <v>#N/A</v>
      </c>
      <c r="CV1831" t="e">
        <v>#N/A</v>
      </c>
    </row>
    <row r="1832" spans="1:100" x14ac:dyDescent="0.25">
      <c r="A1832">
        <v>4517</v>
      </c>
      <c r="B1832" t="s">
        <v>2180</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2181</v>
      </c>
      <c r="C1833" s="22">
        <v>3</v>
      </c>
      <c r="D1833" s="17">
        <v>5.3221699421244466</v>
      </c>
      <c r="E1833" s="17">
        <v>-4.9700106835218472E-2</v>
      </c>
      <c r="F1833" s="17">
        <v>0.48893228105866626</v>
      </c>
      <c r="G1833" s="17">
        <v>0.47473225053431811</v>
      </c>
      <c r="H1833" s="17">
        <v>0.47229356941037959</v>
      </c>
      <c r="I1833" s="17">
        <v>-6.3524121117962597E-3</v>
      </c>
      <c r="J1833" s="17">
        <v>27.956469437915004</v>
      </c>
      <c r="K1833" s="17">
        <v>0.46594115729858332</v>
      </c>
      <c r="L1833" s="17">
        <v>-1.0000000000000011</v>
      </c>
      <c r="M1833" s="17">
        <v>-1.0000000000000011</v>
      </c>
      <c r="N1833" s="17">
        <v>9.3188231459716704</v>
      </c>
      <c r="O1833" s="17">
        <v>33.753371630573753</v>
      </c>
      <c r="P1833" s="17">
        <v>3.6481251794172838E-2</v>
      </c>
      <c r="Q1833" s="17">
        <v>-2.2445653648244601</v>
      </c>
      <c r="R1833" s="17">
        <v>-0.74653972078821951</v>
      </c>
      <c r="S1833" s="17">
        <v>0.33333333333333359</v>
      </c>
      <c r="T1833" s="17">
        <v>0.33333333333333359</v>
      </c>
      <c r="U1833" s="17">
        <v>6.1356279095721875E-2</v>
      </c>
      <c r="V1833" s="17">
        <v>3.4198549369306927E-2</v>
      </c>
      <c r="W1833" s="17">
        <v>11.851213513324502</v>
      </c>
      <c r="X1833" s="17">
        <v>0.65134192196681273</v>
      </c>
      <c r="Y1833" s="17">
        <v>-1.0000000000000011</v>
      </c>
      <c r="Z1833" s="17">
        <v>-1.0000000000000011</v>
      </c>
      <c r="AA1833" s="17">
        <v>45.130659795238572</v>
      </c>
      <c r="AB1833" s="17">
        <v>0.10080382886686765</v>
      </c>
      <c r="AC1833" s="17">
        <v>0.22571830819455871</v>
      </c>
      <c r="AD1833" s="17">
        <v>0.3539975829926193</v>
      </c>
      <c r="AE1833" s="17">
        <v>34.025986002702282</v>
      </c>
      <c r="AF1833" s="17">
        <v>0.5</v>
      </c>
      <c r="AG1833" s="17">
        <v>-1.0000000000000011</v>
      </c>
      <c r="AH1833" s="17">
        <v>-1.0000000000000011</v>
      </c>
      <c r="AI1833" s="17">
        <v>1.8359263822232137E-2</v>
      </c>
      <c r="AJ1833" s="17">
        <v>3.4198549369306927E-2</v>
      </c>
      <c r="AK1833" s="17">
        <v>-3.1750856427906378E-2</v>
      </c>
      <c r="AL1833" s="17">
        <v>0.32361306526122585</v>
      </c>
      <c r="AM1833" s="17">
        <v>1.2900269122908993E-2</v>
      </c>
      <c r="AN1833" s="17">
        <v>1.3628204134190011E-2</v>
      </c>
      <c r="AO1833" s="17">
        <v>0.16375244593319269</v>
      </c>
      <c r="AP1833" s="17">
        <v>1.9587704296608801</v>
      </c>
      <c r="AQ1833" s="17">
        <v>39.807682951239492</v>
      </c>
      <c r="AR1833" s="17">
        <v>0.76222149513169557</v>
      </c>
      <c r="AS1833" s="17">
        <v>1.1172830792653961</v>
      </c>
      <c r="AT1833" s="17">
        <v>-1.0000000000000011</v>
      </c>
      <c r="AU1833" s="17">
        <v>-1.0000000000000011</v>
      </c>
      <c r="AV1833" s="17">
        <v>-0.27180747025390112</v>
      </c>
      <c r="AW1833" s="17">
        <v>80.842801855473226</v>
      </c>
      <c r="AX1833" s="17">
        <v>84.629842068848561</v>
      </c>
      <c r="AY1833" s="17">
        <v>-5.1326666284168571E-2</v>
      </c>
      <c r="AZ1833" s="17">
        <v>-25.582367091533587</v>
      </c>
      <c r="BA1833" s="22">
        <v>1420.7891953008432</v>
      </c>
      <c r="CU1833" t="e">
        <v>#N/A</v>
      </c>
      <c r="CV1833" t="e">
        <v>#N/A</v>
      </c>
    </row>
    <row r="1834" spans="1:100" x14ac:dyDescent="0.25">
      <c r="A1834">
        <v>4521</v>
      </c>
      <c r="B1834" t="s">
        <v>2182</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1361.6900100494743</v>
      </c>
      <c r="CU1834" t="e">
        <v>#N/A</v>
      </c>
      <c r="CV1834" t="e">
        <v>#N/A</v>
      </c>
    </row>
    <row r="1835" spans="1:100" x14ac:dyDescent="0.25">
      <c r="A1835">
        <v>4522</v>
      </c>
      <c r="B1835" t="s">
        <v>2183</v>
      </c>
      <c r="C1835" s="22">
        <v>3</v>
      </c>
      <c r="D1835" s="17">
        <v>4.9989513009416076</v>
      </c>
      <c r="E1835" s="17">
        <v>0</v>
      </c>
      <c r="F1835" s="17">
        <v>1.4591427105360502E-2</v>
      </c>
      <c r="G1835" s="17">
        <v>1.4591427105360502E-2</v>
      </c>
      <c r="H1835" s="17">
        <v>0.34389757091019257</v>
      </c>
      <c r="I1835" s="17">
        <v>0</v>
      </c>
      <c r="J1835" s="17">
        <v>20.633854254611553</v>
      </c>
      <c r="K1835" s="17">
        <v>0.34389757091019257</v>
      </c>
      <c r="L1835" s="17">
        <v>-1.0000000000000011</v>
      </c>
      <c r="M1835" s="17">
        <v>-1.0000000000000011</v>
      </c>
      <c r="N1835" s="17">
        <v>6.8779514182038506</v>
      </c>
      <c r="O1835" s="17">
        <v>25.647396982658531</v>
      </c>
      <c r="P1835" s="17">
        <v>0.41727151959296849</v>
      </c>
      <c r="Q1835" s="17">
        <v>-0.14793625414259093</v>
      </c>
      <c r="R1835" s="17">
        <v>2.1338761510424874E-2</v>
      </c>
      <c r="S1835" s="17">
        <v>0.33333333333333359</v>
      </c>
      <c r="T1835" s="17">
        <v>0.19730528999642932</v>
      </c>
      <c r="U1835" s="17">
        <v>-0.1998009894928218</v>
      </c>
      <c r="V1835" s="17">
        <v>0</v>
      </c>
      <c r="W1835" s="17">
        <v>-0.52239748293006527</v>
      </c>
      <c r="X1835" s="17">
        <v>-0.61597646492577363</v>
      </c>
      <c r="Y1835" s="17">
        <v>-1.0000000000000011</v>
      </c>
      <c r="Z1835" s="17">
        <v>-1.0000000000000011</v>
      </c>
      <c r="AA1835" s="17">
        <v>53.834558290538475</v>
      </c>
      <c r="AB1835" s="17">
        <v>0.44948068011563308</v>
      </c>
      <c r="AC1835" s="17">
        <v>0.29933078885944026</v>
      </c>
      <c r="AD1835" s="17">
        <v>0.33790087126408924</v>
      </c>
      <c r="AE1835" s="17">
        <v>54.335617011958099</v>
      </c>
      <c r="AF1835" s="17">
        <v>1</v>
      </c>
      <c r="AG1835" s="17">
        <v>-1.0000000000000011</v>
      </c>
      <c r="AH1835" s="17">
        <v>-1.0000000000000011</v>
      </c>
      <c r="AI1835" s="17">
        <v>0</v>
      </c>
      <c r="AJ1835" s="17">
        <v>0</v>
      </c>
      <c r="AK1835" s="17">
        <v>0.17697362107227954</v>
      </c>
      <c r="AL1835" s="17">
        <v>3.4885550880586452E-2</v>
      </c>
      <c r="AM1835" s="17">
        <v>-9.3325768260089731E-2</v>
      </c>
      <c r="AN1835" s="17">
        <v>0.13192784116017409</v>
      </c>
      <c r="AO1835" s="17">
        <v>-1.4482761011408454</v>
      </c>
      <c r="AP1835" s="17">
        <v>3.4726237834072857</v>
      </c>
      <c r="AQ1835" s="17">
        <v>20.111456771681496</v>
      </c>
      <c r="AR1835" s="17">
        <v>0.33083763383694098</v>
      </c>
      <c r="AS1835" s="17">
        <v>-0.27207889401558039</v>
      </c>
      <c r="AT1835" s="17">
        <v>-1.0000000000000011</v>
      </c>
      <c r="AU1835" s="17">
        <v>-1.0000000000000011</v>
      </c>
      <c r="AV1835" s="17">
        <v>3.5930188615785424E-2</v>
      </c>
      <c r="AW1835" s="17">
        <v>82.95457905660426</v>
      </c>
      <c r="AX1835" s="17">
        <v>82.95457905660426</v>
      </c>
      <c r="AY1835" s="17">
        <v>-9.4458939022930496E-3</v>
      </c>
      <c r="AZ1835" s="17">
        <v>-40.738620179856937</v>
      </c>
      <c r="BA1835" s="22">
        <v>1516.9375250176188</v>
      </c>
      <c r="CU1835" t="e">
        <v>#N/A</v>
      </c>
      <c r="CV1835" t="e">
        <v>#N/A</v>
      </c>
    </row>
    <row r="1836" spans="1:100" x14ac:dyDescent="0.25">
      <c r="A1836">
        <v>4523</v>
      </c>
      <c r="B1836" t="s">
        <v>2184</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2185</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1334.4179844297148</v>
      </c>
      <c r="CU1837" t="e">
        <v>#N/A</v>
      </c>
      <c r="CV1837" t="e">
        <v>#N/A</v>
      </c>
    </row>
    <row r="1838" spans="1:100" x14ac:dyDescent="0.25">
      <c r="A1838">
        <v>4525</v>
      </c>
      <c r="B1838" t="s">
        <v>2186</v>
      </c>
      <c r="C1838" s="22">
        <v>3</v>
      </c>
      <c r="D1838" s="17">
        <v>3.6899221904724517</v>
      </c>
      <c r="E1838" s="17">
        <v>0.14994519541255538</v>
      </c>
      <c r="F1838" s="17">
        <v>-0.85828037678084479</v>
      </c>
      <c r="G1838" s="17">
        <v>-0.81600527315534765</v>
      </c>
      <c r="H1838" s="17">
        <v>0.46011611110098621</v>
      </c>
      <c r="I1838" s="17">
        <v>0.28184931380179368</v>
      </c>
      <c r="J1838" s="17">
        <v>44.517925494166839</v>
      </c>
      <c r="K1838" s="17">
        <v>0.74196542490277972</v>
      </c>
      <c r="L1838" s="17">
        <v>-1</v>
      </c>
      <c r="M1838" s="17">
        <v>-1</v>
      </c>
      <c r="N1838" s="17">
        <v>14.839308498055601</v>
      </c>
      <c r="O1838" s="17">
        <v>47.3918424114839</v>
      </c>
      <c r="P1838" s="17">
        <v>5.2733000411898157E-2</v>
      </c>
      <c r="Q1838" s="17">
        <v>7.011951634708649</v>
      </c>
      <c r="R1838" s="17">
        <v>2.2236842790585305</v>
      </c>
      <c r="S1838" s="17">
        <v>0.33333333333333343</v>
      </c>
      <c r="T1838" s="17">
        <v>0.32922619894324373</v>
      </c>
      <c r="U1838" s="17">
        <v>0.34428372963353854</v>
      </c>
      <c r="V1838" s="17">
        <v>0.3681887327513873</v>
      </c>
      <c r="W1838" s="17">
        <v>25.322662790348929</v>
      </c>
      <c r="X1838" s="17">
        <v>3.5027542880261846</v>
      </c>
      <c r="Y1838" s="17">
        <v>-1</v>
      </c>
      <c r="Z1838" s="17">
        <v>-1</v>
      </c>
      <c r="AA1838" s="17">
        <v>47.846501925740775</v>
      </c>
      <c r="AB1838" s="17">
        <v>0.10227504022296958</v>
      </c>
      <c r="AC1838" s="17">
        <v>2.641660684653006E-2</v>
      </c>
      <c r="AD1838" s="17">
        <v>0.27731145005716662</v>
      </c>
      <c r="AE1838" s="17">
        <v>20.300154856333325</v>
      </c>
      <c r="AF1838" s="17">
        <v>0.45454545454545453</v>
      </c>
      <c r="AG1838" s="17">
        <v>-1</v>
      </c>
      <c r="AH1838" s="17">
        <v>-1</v>
      </c>
      <c r="AI1838" s="17">
        <v>4.9828937763956159E-2</v>
      </c>
      <c r="AJ1838" s="17">
        <v>0.3681887327513873</v>
      </c>
      <c r="AK1838" s="17">
        <v>8.7022076501793749E-2</v>
      </c>
      <c r="AL1838" s="17">
        <v>0.11659796892630797</v>
      </c>
      <c r="AM1838" s="17">
        <v>-0.13187550255031522</v>
      </c>
      <c r="AN1838" s="17">
        <v>4.22977836124021E-2</v>
      </c>
      <c r="AO1838" s="17">
        <v>-2.8617771812489123</v>
      </c>
      <c r="AP1838" s="17">
        <v>1.6404344349415934</v>
      </c>
      <c r="AQ1838" s="17">
        <v>69.84058828451569</v>
      </c>
      <c r="AR1838" s="17">
        <v>1.3750319946615037</v>
      </c>
      <c r="AS1838" s="17">
        <v>4.2447197129289647</v>
      </c>
      <c r="AT1838" s="17">
        <v>-1</v>
      </c>
      <c r="AU1838" s="17">
        <v>-1</v>
      </c>
      <c r="AV1838" s="17">
        <v>1.4076790059031818</v>
      </c>
      <c r="AW1838" s="17">
        <v>96.878778772166172</v>
      </c>
      <c r="AX1838" s="17">
        <v>134.69423080258403</v>
      </c>
      <c r="AY1838" s="17">
        <v>-0.20349927123172976</v>
      </c>
      <c r="AZ1838" s="17">
        <v>-28.432387601827827</v>
      </c>
      <c r="BA1838" s="22">
        <v>1550.2305751651058</v>
      </c>
      <c r="CU1838" t="e">
        <v>#N/A</v>
      </c>
      <c r="CV1838" t="e">
        <v>#N/A</v>
      </c>
    </row>
    <row r="1839" spans="1:100" x14ac:dyDescent="0.25">
      <c r="A1839">
        <v>4528</v>
      </c>
      <c r="B1839" t="s">
        <v>2187</v>
      </c>
      <c r="C1839" s="22">
        <v>3</v>
      </c>
      <c r="D1839" s="17">
        <v>6.3817768970396225</v>
      </c>
      <c r="E1839" s="17">
        <v>0.12074111220991804</v>
      </c>
      <c r="F1839" s="17">
        <v>0.47201569484637157</v>
      </c>
      <c r="G1839" s="17">
        <v>0.47201569484637157</v>
      </c>
      <c r="H1839" s="17">
        <v>0.14775001104082017</v>
      </c>
      <c r="I1839" s="17">
        <v>0</v>
      </c>
      <c r="J1839" s="17">
        <v>8.8650006624492086</v>
      </c>
      <c r="K1839" s="17">
        <v>0.14775001104082017</v>
      </c>
      <c r="L1839" s="17">
        <v>-1.0000000000000018</v>
      </c>
      <c r="M1839" s="17">
        <v>-1.0000000000000018</v>
      </c>
      <c r="N1839" s="17">
        <v>2.9550002208164017</v>
      </c>
      <c r="O1839" s="17">
        <v>15.718793254335203</v>
      </c>
      <c r="P1839" s="17">
        <v>-0.41923061556059149</v>
      </c>
      <c r="Q1839" s="17">
        <v>-1.7697789900798888</v>
      </c>
      <c r="R1839" s="17">
        <v>-0.50310165112017435</v>
      </c>
      <c r="S1839" s="17">
        <v>0.33333333333333354</v>
      </c>
      <c r="T1839" s="17">
        <v>0.39076295570168168</v>
      </c>
      <c r="U1839" s="17">
        <v>0.24021862085430443</v>
      </c>
      <c r="V1839" s="17">
        <v>7.3190495106674677E-2</v>
      </c>
      <c r="W1839" s="17">
        <v>35.590215758206973</v>
      </c>
      <c r="X1839" s="17">
        <v>2.0084464180051689</v>
      </c>
      <c r="Y1839" s="17">
        <v>-1.0000000000000018</v>
      </c>
      <c r="Z1839" s="17">
        <v>-1.0000000000000018</v>
      </c>
      <c r="AA1839" s="17">
        <v>52.350783080672862</v>
      </c>
      <c r="AB1839" s="17">
        <v>-1.5224256112179181E-2</v>
      </c>
      <c r="AC1839" s="17">
        <v>0.11540226278944196</v>
      </c>
      <c r="AD1839" s="17">
        <v>0.24509537279445853</v>
      </c>
      <c r="AE1839" s="17">
        <v>17.263668973586078</v>
      </c>
      <c r="AF1839" s="17">
        <v>0.16666666666666666</v>
      </c>
      <c r="AG1839" s="17">
        <v>-1.0000000000000018</v>
      </c>
      <c r="AH1839" s="17">
        <v>-1.0000000000000018</v>
      </c>
      <c r="AI1839" s="17">
        <v>4.1884764942998538E-2</v>
      </c>
      <c r="AJ1839" s="17">
        <v>7.3190495106674677E-2</v>
      </c>
      <c r="AK1839" s="17">
        <v>0.20291310177422114</v>
      </c>
      <c r="AL1839" s="17">
        <v>0.56928914726093161</v>
      </c>
      <c r="AM1839" s="17">
        <v>0.1037820102229542</v>
      </c>
      <c r="AN1839" s="17">
        <v>0.3168729500262838</v>
      </c>
      <c r="AO1839" s="17">
        <v>3.6091157644449616</v>
      </c>
      <c r="AP1839" s="17">
        <v>10.768269486961747</v>
      </c>
      <c r="AQ1839" s="17">
        <v>44.45521642065615</v>
      </c>
      <c r="AR1839" s="17">
        <v>1.0375054049959946</v>
      </c>
      <c r="AS1839" s="17">
        <v>2.1561964290459894</v>
      </c>
      <c r="AT1839" s="17">
        <v>-1.0000000000000018</v>
      </c>
      <c r="AU1839" s="17">
        <v>-1.0000000000000018</v>
      </c>
      <c r="AV1839" s="17">
        <v>-3.1085956273802489E-2</v>
      </c>
      <c r="AW1839" s="17">
        <v>78.837845821969808</v>
      </c>
      <c r="AX1839" s="17">
        <v>86.994590631497232</v>
      </c>
      <c r="AY1839" s="17">
        <v>0.36312252662409206</v>
      </c>
      <c r="AZ1839" s="17">
        <v>7.221531291107719</v>
      </c>
      <c r="BA1839" s="22">
        <v>1460.318308227954</v>
      </c>
      <c r="CU1839" t="e">
        <v>#N/A</v>
      </c>
      <c r="CV1839" t="e">
        <v>#N/A</v>
      </c>
    </row>
    <row r="1840" spans="1:100" x14ac:dyDescent="0.25">
      <c r="A1840">
        <v>4529</v>
      </c>
      <c r="B1840" t="s">
        <v>2188</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1318.8506159188767</v>
      </c>
      <c r="CU1840" t="e">
        <v>#N/A</v>
      </c>
      <c r="CV1840" t="e">
        <v>#N/A</v>
      </c>
    </row>
    <row r="1841" spans="1:100" x14ac:dyDescent="0.25">
      <c r="A1841">
        <v>4531</v>
      </c>
      <c r="B1841" t="s">
        <v>2189</v>
      </c>
      <c r="C1841" s="22">
        <v>3</v>
      </c>
      <c r="D1841" s="17">
        <v>5.824693781575724</v>
      </c>
      <c r="E1841" s="17">
        <v>-6.5878729826632371E-3</v>
      </c>
      <c r="F1841" s="17">
        <v>1.2790217381818225</v>
      </c>
      <c r="G1841" s="17">
        <v>1.2673640691098804</v>
      </c>
      <c r="H1841" s="17">
        <v>0.1219698219608384</v>
      </c>
      <c r="I1841" s="17">
        <v>0</v>
      </c>
      <c r="J1841" s="17">
        <v>7.3181893176502903</v>
      </c>
      <c r="K1841" s="17">
        <v>0.1219698219608384</v>
      </c>
      <c r="L1841" s="17">
        <v>-0.99999999999999967</v>
      </c>
      <c r="M1841" s="17">
        <v>-0.99999999999999967</v>
      </c>
      <c r="N1841" s="17">
        <v>2.4393964392167664</v>
      </c>
      <c r="O1841" s="17">
        <v>14.410247168335891</v>
      </c>
      <c r="P1841" s="17">
        <v>-0.24417106970174585</v>
      </c>
      <c r="Q1841" s="17">
        <v>-6.4719470056381034</v>
      </c>
      <c r="R1841" s="17">
        <v>-2.0601420017531975</v>
      </c>
      <c r="S1841" s="17">
        <v>0.3333333333333332</v>
      </c>
      <c r="T1841" s="17">
        <v>0.3333333333333332</v>
      </c>
      <c r="U1841" s="17">
        <v>0.1757354589338444</v>
      </c>
      <c r="V1841" s="17">
        <v>-2.4387272975022425E-2</v>
      </c>
      <c r="W1841" s="17">
        <v>27.841801226585996</v>
      </c>
      <c r="X1841" s="17">
        <v>1.1013150425910723</v>
      </c>
      <c r="Y1841" s="17">
        <v>-0.99999999999999967</v>
      </c>
      <c r="Z1841" s="17">
        <v>-0.99999999999999967</v>
      </c>
      <c r="AA1841" s="17">
        <v>82.36594976399941</v>
      </c>
      <c r="AB1841" s="17">
        <v>0.36375652438091832</v>
      </c>
      <c r="AC1841" s="17">
        <v>0.38751109004952061</v>
      </c>
      <c r="AD1841" s="17">
        <v>0.38041819635289253</v>
      </c>
      <c r="AE1841" s="17">
        <v>56.58429053916656</v>
      </c>
      <c r="AF1841" s="17">
        <v>0.8</v>
      </c>
      <c r="AG1841" s="17">
        <v>-0.99999999999999967</v>
      </c>
      <c r="AH1841" s="17">
        <v>-0.99999999999999967</v>
      </c>
      <c r="AI1841" s="17">
        <v>2.813584508798388E-2</v>
      </c>
      <c r="AJ1841" s="17">
        <v>-2.4387272975022425E-2</v>
      </c>
      <c r="AK1841" s="17">
        <v>-0.13522578862567339</v>
      </c>
      <c r="AL1841" s="17">
        <v>8.2022640122498963E-2</v>
      </c>
      <c r="AM1841" s="17">
        <v>9.1809083777986328E-2</v>
      </c>
      <c r="AN1841" s="17">
        <v>0.29396869972736694</v>
      </c>
      <c r="AO1841" s="17">
        <v>1.6190981513212914</v>
      </c>
      <c r="AP1841" s="17">
        <v>7.7593306937966684</v>
      </c>
      <c r="AQ1841" s="17">
        <v>35.159990544236287</v>
      </c>
      <c r="AR1841" s="17">
        <v>0.81801485262548845</v>
      </c>
      <c r="AS1841" s="17">
        <v>1.2232848645519099</v>
      </c>
      <c r="AT1841" s="17">
        <v>-0.99999999999999967</v>
      </c>
      <c r="AU1841" s="17">
        <v>-0.99999999999999967</v>
      </c>
      <c r="AV1841" s="17">
        <v>-0.79277793264331708</v>
      </c>
      <c r="AW1841" s="17">
        <v>104.53552762613194</v>
      </c>
      <c r="AX1841" s="17">
        <v>102.65951723038933</v>
      </c>
      <c r="AY1841" s="17">
        <v>0.18699225527404545</v>
      </c>
      <c r="AZ1841" s="17">
        <v>17.558693429263244</v>
      </c>
      <c r="BA1841" s="22">
        <v>1471.3412170175739</v>
      </c>
      <c r="CU1841" t="e">
        <v>#N/A</v>
      </c>
      <c r="CV1841" t="e">
        <v>#N/A</v>
      </c>
    </row>
    <row r="1842" spans="1:100" x14ac:dyDescent="0.25">
      <c r="A1842">
        <v>4533</v>
      </c>
      <c r="B1842" t="s">
        <v>2190</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1457.7558167226794</v>
      </c>
      <c r="CU1842" t="e">
        <v>#N/A</v>
      </c>
      <c r="CV1842" t="e">
        <v>#N/A</v>
      </c>
    </row>
    <row r="1843" spans="1:100" x14ac:dyDescent="0.25">
      <c r="A1843">
        <v>4534</v>
      </c>
      <c r="B1843" t="s">
        <v>2191</v>
      </c>
      <c r="C1843" s="22">
        <v>3</v>
      </c>
      <c r="D1843" s="17">
        <v>4.6699701075225306</v>
      </c>
      <c r="E1843" s="17">
        <v>3.0611557255342165E-2</v>
      </c>
      <c r="F1843" s="17">
        <v>-0.68332115438575625</v>
      </c>
      <c r="G1843" s="17">
        <v>-0.66662179861872017</v>
      </c>
      <c r="H1843" s="17">
        <v>0.22120215322650852</v>
      </c>
      <c r="I1843" s="17">
        <v>0</v>
      </c>
      <c r="J1843" s="17">
        <v>13.27212919359051</v>
      </c>
      <c r="K1843" s="17">
        <v>0.22120215322650852</v>
      </c>
      <c r="L1843" s="17">
        <v>-0.99999999999999889</v>
      </c>
      <c r="M1843" s="17">
        <v>-0.99999999999999889</v>
      </c>
      <c r="N1843" s="17">
        <v>4.4240430645301707</v>
      </c>
      <c r="O1843" s="17">
        <v>17.275477502494308</v>
      </c>
      <c r="P1843" s="17">
        <v>1.0834329780122756</v>
      </c>
      <c r="Q1843" s="17">
        <v>0.27020733621362403</v>
      </c>
      <c r="R1843" s="17">
        <v>0.20049997553572096</v>
      </c>
      <c r="S1843" s="17">
        <v>0.33333333333333304</v>
      </c>
      <c r="T1843" s="17">
        <v>0.34301872208831052</v>
      </c>
      <c r="U1843" s="17">
        <v>0.27101730130267693</v>
      </c>
      <c r="V1843" s="17">
        <v>0.11966941391839681</v>
      </c>
      <c r="W1843" s="17">
        <v>33.83346469664837</v>
      </c>
      <c r="X1843" s="17">
        <v>2.2669209796712009</v>
      </c>
      <c r="Y1843" s="17">
        <v>-0.99999999999999889</v>
      </c>
      <c r="Z1843" s="17">
        <v>-0.99999999999999889</v>
      </c>
      <c r="AA1843" s="17">
        <v>68.644608956412526</v>
      </c>
      <c r="AB1843" s="17">
        <v>0.45063213201268204</v>
      </c>
      <c r="AC1843" s="17">
        <v>5.3909079189812997E-2</v>
      </c>
      <c r="AD1843" s="17">
        <v>0.18767167448207372</v>
      </c>
      <c r="AE1843" s="17">
        <v>34.610644284228442</v>
      </c>
      <c r="AF1843" s="17">
        <v>0.3</v>
      </c>
      <c r="AG1843" s="17">
        <v>-0.99999999999999889</v>
      </c>
      <c r="AH1843" s="17">
        <v>-0.99999999999999889</v>
      </c>
      <c r="AI1843" s="17">
        <v>-1.169918847810978E-2</v>
      </c>
      <c r="AJ1843" s="17">
        <v>0.11966941391839681</v>
      </c>
      <c r="AK1843" s="17">
        <v>0.16920687302181667</v>
      </c>
      <c r="AL1843" s="17">
        <v>0.2153740902969033</v>
      </c>
      <c r="AM1843" s="17">
        <v>0.2126522959909011</v>
      </c>
      <c r="AN1843" s="17">
        <v>1.109231521296419E-2</v>
      </c>
      <c r="AO1843" s="17">
        <v>6.1623417648816137</v>
      </c>
      <c r="AP1843" s="17">
        <v>1.3541783318086285</v>
      </c>
      <c r="AQ1843" s="17">
        <v>47.105593890238858</v>
      </c>
      <c r="AR1843" s="17">
        <v>1.0670387706427171</v>
      </c>
      <c r="AS1843" s="17">
        <v>2.48812313289771</v>
      </c>
      <c r="AT1843" s="17">
        <v>-0.99999999999999889</v>
      </c>
      <c r="AU1843" s="17">
        <v>-0.99999999999999889</v>
      </c>
      <c r="AV1843" s="17">
        <v>-0.46612182308299882</v>
      </c>
      <c r="AW1843" s="17">
        <v>87.274264790715463</v>
      </c>
      <c r="AX1843" s="17">
        <v>99.007222412992917</v>
      </c>
      <c r="AY1843" s="17">
        <v>-7.7661396539305275E-2</v>
      </c>
      <c r="AZ1843" s="17">
        <v>-33.76329673689375</v>
      </c>
      <c r="BA1843" s="22">
        <v>1392.2101795026276</v>
      </c>
      <c r="CU1843" t="e">
        <v>#N/A</v>
      </c>
      <c r="CV1843" t="e">
        <v>#N/A</v>
      </c>
    </row>
    <row r="1844" spans="1:100" x14ac:dyDescent="0.25">
      <c r="A1844">
        <v>4536</v>
      </c>
      <c r="B1844" t="s">
        <v>2192</v>
      </c>
      <c r="C1844" s="22">
        <v>3</v>
      </c>
      <c r="D1844" s="17">
        <v>3.7699755683925669</v>
      </c>
      <c r="E1844" s="17">
        <v>1.5906397076850112E-2</v>
      </c>
      <c r="F1844" s="17">
        <v>-0.25956944919950226</v>
      </c>
      <c r="G1844" s="17">
        <v>-0.25956944919950226</v>
      </c>
      <c r="H1844" s="17">
        <v>0.51260839053724716</v>
      </c>
      <c r="I1844" s="17">
        <v>0</v>
      </c>
      <c r="J1844" s="17">
        <v>30.756503432234833</v>
      </c>
      <c r="K1844" s="17">
        <v>0.51260839053724716</v>
      </c>
      <c r="L1844" s="17">
        <v>-1.0000000000000004</v>
      </c>
      <c r="M1844" s="17">
        <v>-1.0000000000000004</v>
      </c>
      <c r="N1844" s="17">
        <v>10.252167810744947</v>
      </c>
      <c r="O1844" s="17">
        <v>34.266909551427901</v>
      </c>
      <c r="P1844" s="17">
        <v>-1.0149813945544415</v>
      </c>
      <c r="Q1844" s="17">
        <v>-7.7782797425097971</v>
      </c>
      <c r="R1844" s="17">
        <v>-2.697348420375016</v>
      </c>
      <c r="S1844" s="17">
        <v>0.33333333333333343</v>
      </c>
      <c r="T1844" s="17">
        <v>0.29299738365517936</v>
      </c>
      <c r="U1844" s="17">
        <v>0.45238772696814272</v>
      </c>
      <c r="V1844" s="17">
        <v>0.352035525986715</v>
      </c>
      <c r="W1844" s="17">
        <v>36.725823176244916</v>
      </c>
      <c r="X1844" s="17">
        <v>3.9685475855177863</v>
      </c>
      <c r="Y1844" s="17">
        <v>-1.0000000000000004</v>
      </c>
      <c r="Z1844" s="17">
        <v>-1.0000000000000004</v>
      </c>
      <c r="AA1844" s="17">
        <v>99.024630192736666</v>
      </c>
      <c r="AB1844" s="17">
        <v>0.30609550731160867</v>
      </c>
      <c r="AC1844" s="17">
        <v>0.31164508386989076</v>
      </c>
      <c r="AD1844" s="17">
        <v>0.68218251755583603</v>
      </c>
      <c r="AE1844" s="17">
        <v>64.996155436866815</v>
      </c>
      <c r="AF1844" s="17">
        <v>0.76923076923076927</v>
      </c>
      <c r="AG1844" s="17">
        <v>-1.0000000000000004</v>
      </c>
      <c r="AH1844" s="17">
        <v>-1.0000000000000004</v>
      </c>
      <c r="AI1844" s="17">
        <v>-2.3353607401517457E-2</v>
      </c>
      <c r="AJ1844" s="17">
        <v>0.352035525986715</v>
      </c>
      <c r="AK1844" s="17">
        <v>-1.1601146233362062E-2</v>
      </c>
      <c r="AL1844" s="17">
        <v>0.23410427831667338</v>
      </c>
      <c r="AM1844" s="17">
        <v>-7.0807055052731244E-2</v>
      </c>
      <c r="AN1844" s="17">
        <v>8.798823000656146E-2</v>
      </c>
      <c r="AO1844" s="17">
        <v>-1.8281821074850921</v>
      </c>
      <c r="AP1844" s="17">
        <v>3.3702271417474043</v>
      </c>
      <c r="AQ1844" s="17">
        <v>67.482326608479724</v>
      </c>
      <c r="AR1844" s="17">
        <v>1.4307539699433707</v>
      </c>
      <c r="AS1844" s="17">
        <v>4.4811559760550352</v>
      </c>
      <c r="AT1844" s="17">
        <v>-1.0000000000000004</v>
      </c>
      <c r="AU1844" s="17">
        <v>-1.0000000000000004</v>
      </c>
      <c r="AV1844" s="17">
        <v>-2.9569178695745184</v>
      </c>
      <c r="AW1844" s="17">
        <v>136.66176688591199</v>
      </c>
      <c r="AX1844" s="17">
        <v>171.39824733655314</v>
      </c>
      <c r="AY1844" s="17">
        <v>0.43751404076316563</v>
      </c>
      <c r="AZ1844" s="17">
        <v>86.249338900154157</v>
      </c>
      <c r="BA1844" s="22">
        <v>1659.3380964567675</v>
      </c>
      <c r="CU1844" t="e">
        <v>#N/A</v>
      </c>
      <c r="CV1844" t="e">
        <v>#N/A</v>
      </c>
    </row>
    <row r="1845" spans="1:100" x14ac:dyDescent="0.25">
      <c r="A1845">
        <v>4537</v>
      </c>
      <c r="B1845" t="s">
        <v>2193</v>
      </c>
      <c r="C1845" s="22">
        <v>3</v>
      </c>
      <c r="D1845" s="17">
        <v>5.1806314421512729</v>
      </c>
      <c r="E1845" s="17">
        <v>5.6164242562998651E-2</v>
      </c>
      <c r="F1845" s="17">
        <v>-0.21602766040043961</v>
      </c>
      <c r="G1845" s="17">
        <v>-0.19704806726280599</v>
      </c>
      <c r="H1845" s="17">
        <v>2.6754264208232927E-3</v>
      </c>
      <c r="I1845" s="17">
        <v>0</v>
      </c>
      <c r="J1845" s="17">
        <v>0.16052558524939597</v>
      </c>
      <c r="K1845" s="17">
        <v>2.6754264208232927E-3</v>
      </c>
      <c r="L1845" s="17">
        <v>-1</v>
      </c>
      <c r="M1845" s="17">
        <v>-1</v>
      </c>
      <c r="N1845" s="17">
        <v>5.3508528416465237E-2</v>
      </c>
      <c r="O1845" s="17">
        <v>5.1441089601378636</v>
      </c>
      <c r="P1845" s="17">
        <v>0.18023284217978192</v>
      </c>
      <c r="Q1845" s="17">
        <v>0.59154585561141526</v>
      </c>
      <c r="R1845" s="17">
        <v>0.25027840233384235</v>
      </c>
      <c r="S1845" s="17">
        <v>0.3333333333333332</v>
      </c>
      <c r="T1845" s="17">
        <v>0.33196483847326752</v>
      </c>
      <c r="U1845" s="17">
        <v>0.17895830764649701</v>
      </c>
      <c r="V1845" s="17">
        <v>0.31269505175733642</v>
      </c>
      <c r="W1845" s="17">
        <v>46.171044191584436</v>
      </c>
      <c r="X1845" s="17">
        <v>3.2532577916557184</v>
      </c>
      <c r="Y1845" s="17">
        <v>-1</v>
      </c>
      <c r="Z1845" s="17">
        <v>-1</v>
      </c>
      <c r="AA1845" s="17">
        <v>101.44586339746633</v>
      </c>
      <c r="AB1845" s="17">
        <v>0.46615544591511177</v>
      </c>
      <c r="AC1845" s="17">
        <v>0.29257750624115075</v>
      </c>
      <c r="AD1845" s="17">
        <v>0.34175786391469776</v>
      </c>
      <c r="AE1845" s="17">
        <v>55.024540803548</v>
      </c>
      <c r="AF1845" s="17">
        <v>1</v>
      </c>
      <c r="AG1845" s="17">
        <v>-1</v>
      </c>
      <c r="AH1845" s="17">
        <v>-1</v>
      </c>
      <c r="AI1845" s="17">
        <v>-1.3622088163806468E-2</v>
      </c>
      <c r="AJ1845" s="17">
        <v>0.31269505175733642</v>
      </c>
      <c r="AK1845" s="17">
        <v>-9.5206389281536408E-2</v>
      </c>
      <c r="AL1845" s="17">
        <v>0.15837290567206019</v>
      </c>
      <c r="AM1845" s="17">
        <v>-0.24652407622790787</v>
      </c>
      <c r="AN1845" s="17">
        <v>0.15735086490210629</v>
      </c>
      <c r="AO1845" s="17">
        <v>-6.6391338521053793</v>
      </c>
      <c r="AP1845" s="17">
        <v>4.7256361509129583</v>
      </c>
      <c r="AQ1845" s="17">
        <v>46.331569776833838</v>
      </c>
      <c r="AR1845" s="17">
        <v>1.1569515312104341</v>
      </c>
      <c r="AS1845" s="17">
        <v>3.255933218076541</v>
      </c>
      <c r="AT1845" s="17">
        <v>-1</v>
      </c>
      <c r="AU1845" s="17">
        <v>-1</v>
      </c>
      <c r="AV1845" s="17">
        <v>5.3230335071037194E-2</v>
      </c>
      <c r="AW1845" s="17">
        <v>111.31560850851714</v>
      </c>
      <c r="AX1845" s="17">
        <v>142.31267192097471</v>
      </c>
      <c r="AY1845" s="17">
        <v>0.38764145758743851</v>
      </c>
      <c r="AZ1845" s="17">
        <v>46.611763378962173</v>
      </c>
      <c r="BA1845" s="22">
        <v>1566.4761433540864</v>
      </c>
      <c r="CU1845" t="e">
        <v>#N/A</v>
      </c>
      <c r="CV1845" t="e">
        <v>#N/A</v>
      </c>
    </row>
    <row r="1846" spans="1:100" x14ac:dyDescent="0.25">
      <c r="A1846">
        <v>4539</v>
      </c>
      <c r="B1846" t="s">
        <v>2194</v>
      </c>
      <c r="C1846" s="22">
        <v>3</v>
      </c>
      <c r="D1846" s="17">
        <v>5.3814264724094638</v>
      </c>
      <c r="E1846" s="17">
        <v>0.58115223993297538</v>
      </c>
      <c r="F1846" s="17">
        <v>0.13680923047751756</v>
      </c>
      <c r="G1846" s="17">
        <v>0.22389281681113446</v>
      </c>
      <c r="H1846" s="17">
        <v>-1.8741592394169216E-2</v>
      </c>
      <c r="I1846" s="17">
        <v>0</v>
      </c>
      <c r="J1846" s="17">
        <v>-1.1244955436501551</v>
      </c>
      <c r="K1846" s="17">
        <v>-1.8741592394169216E-2</v>
      </c>
      <c r="L1846" s="17">
        <v>-1.0000000000000007</v>
      </c>
      <c r="M1846" s="17">
        <v>-1.0000000000000007</v>
      </c>
      <c r="N1846" s="17">
        <v>-0.37483184788338475</v>
      </c>
      <c r="O1846" s="17">
        <v>4.4808237455704418</v>
      </c>
      <c r="P1846" s="17">
        <v>7.7814678046549393</v>
      </c>
      <c r="Q1846" s="17">
        <v>0.98395252821468859</v>
      </c>
      <c r="R1846" s="17">
        <v>0.97787144137426618</v>
      </c>
      <c r="S1846" s="17">
        <v>0.33333333333333354</v>
      </c>
      <c r="T1846" s="17">
        <v>0.33400829843144403</v>
      </c>
      <c r="U1846" s="17">
        <v>0.39059156147433233</v>
      </c>
      <c r="V1846" s="17">
        <v>0.18290183129404547</v>
      </c>
      <c r="W1846" s="17">
        <v>50.383064677092982</v>
      </c>
      <c r="X1846" s="17">
        <v>3.3465354229186568</v>
      </c>
      <c r="Y1846" s="17">
        <v>-1.0000000000000007</v>
      </c>
      <c r="Z1846" s="17">
        <v>-1.0000000000000007</v>
      </c>
      <c r="AA1846" s="17">
        <v>86.728156002471167</v>
      </c>
      <c r="AB1846" s="17">
        <v>0.14548657201463933</v>
      </c>
      <c r="AC1846" s="17">
        <v>0.2944318039230272</v>
      </c>
      <c r="AD1846" s="17">
        <v>0.26742602174241176</v>
      </c>
      <c r="AE1846" s="17">
        <v>35.367219884003944</v>
      </c>
      <c r="AF1846" s="17">
        <v>0.84615384615384615</v>
      </c>
      <c r="AG1846" s="17">
        <v>-1.0000000000000007</v>
      </c>
      <c r="AH1846" s="17">
        <v>-1.0000000000000007</v>
      </c>
      <c r="AI1846" s="17">
        <v>0</v>
      </c>
      <c r="AJ1846" s="17">
        <v>0.18290183129404547</v>
      </c>
      <c r="AK1846" s="17">
        <v>0.1014191014022677</v>
      </c>
      <c r="AL1846" s="17">
        <v>0.13165657901375932</v>
      </c>
      <c r="AM1846" s="17">
        <v>5.1027595391699307E-2</v>
      </c>
      <c r="AN1846" s="17">
        <v>0.42526182511322735</v>
      </c>
      <c r="AO1846" s="17">
        <v>1.7827853918038241</v>
      </c>
      <c r="AP1846" s="17">
        <v>11.289828522899475</v>
      </c>
      <c r="AQ1846" s="17">
        <v>49.258569133442819</v>
      </c>
      <c r="AR1846" s="17">
        <v>1.2408350245331556</v>
      </c>
      <c r="AS1846" s="17">
        <v>3.3277938305244876</v>
      </c>
      <c r="AT1846" s="17">
        <v>-1.0000000000000007</v>
      </c>
      <c r="AU1846" s="17">
        <v>-1.0000000000000007</v>
      </c>
      <c r="AV1846" s="17">
        <v>1.2017642581854009</v>
      </c>
      <c r="AW1846" s="17">
        <v>102.49880827094108</v>
      </c>
      <c r="AX1846" s="17">
        <v>120.78899140034555</v>
      </c>
      <c r="AY1846" s="17">
        <v>8.8700392738858935E-2</v>
      </c>
      <c r="AZ1846" s="17">
        <v>7.3209032271563546</v>
      </c>
      <c r="BA1846" s="22">
        <v>1537.0841883486078</v>
      </c>
      <c r="CU1846" t="e">
        <v>#N/A</v>
      </c>
      <c r="CV1846" t="e">
        <v>#N/A</v>
      </c>
    </row>
    <row r="1847" spans="1:100" x14ac:dyDescent="0.25">
      <c r="A1847">
        <v>4541</v>
      </c>
      <c r="B1847" t="s">
        <v>2195</v>
      </c>
      <c r="C1847" s="22">
        <v>3</v>
      </c>
      <c r="D1847" s="17">
        <v>2.801500457915286</v>
      </c>
      <c r="E1847" s="17">
        <v>4.6144992016372708</v>
      </c>
      <c r="F1847" s="17">
        <v>-0.25340875301050536</v>
      </c>
      <c r="G1847" s="17">
        <v>1.1407703803690701</v>
      </c>
      <c r="H1847" s="17">
        <v>8.3987342276344065E-2</v>
      </c>
      <c r="I1847" s="17">
        <v>-1.118462157873228E-2</v>
      </c>
      <c r="J1847" s="17">
        <v>4.3681632418567071</v>
      </c>
      <c r="K1847" s="17">
        <v>7.2802720697611789E-2</v>
      </c>
      <c r="L1847" s="17">
        <v>-0.99999999999999978</v>
      </c>
      <c r="M1847" s="17">
        <v>-0.99999999999999978</v>
      </c>
      <c r="N1847" s="17">
        <v>1.4560544139522378</v>
      </c>
      <c r="O1847" s="17">
        <v>8.3104340801410661</v>
      </c>
      <c r="P1847" s="17">
        <v>0.54668968478696178</v>
      </c>
      <c r="Q1847" s="17">
        <v>0.26251627253254761</v>
      </c>
      <c r="R1847" s="17">
        <v>0.17564730920412178</v>
      </c>
      <c r="S1847" s="17">
        <v>0.3333333333333337</v>
      </c>
      <c r="T1847" s="17">
        <v>0.3333333333333337</v>
      </c>
      <c r="U1847" s="17">
        <v>0.32699866718139214</v>
      </c>
      <c r="V1847" s="17">
        <v>0.10118757552465078</v>
      </c>
      <c r="W1847" s="17">
        <v>40.882007547003916</v>
      </c>
      <c r="X1847" s="17">
        <v>2.5089840678425279</v>
      </c>
      <c r="Y1847" s="17">
        <v>-0.99999999999999978</v>
      </c>
      <c r="Z1847" s="17">
        <v>-0.99999999999999978</v>
      </c>
      <c r="AA1847" s="17">
        <v>92.502272672141117</v>
      </c>
      <c r="AB1847" s="17">
        <v>0.402910735626344</v>
      </c>
      <c r="AC1847" s="17">
        <v>0.32482352241662787</v>
      </c>
      <c r="AD1847" s="17">
        <v>0.30115809827569101</v>
      </c>
      <c r="AE1847" s="17">
        <v>51.444617815933107</v>
      </c>
      <c r="AF1847" s="17">
        <v>0.83333333333333337</v>
      </c>
      <c r="AG1847" s="17">
        <v>-0.99999999999999978</v>
      </c>
      <c r="AH1847" s="17">
        <v>-0.99999999999999978</v>
      </c>
      <c r="AI1847" s="17">
        <v>-9.112100991109354E-3</v>
      </c>
      <c r="AJ1847" s="17">
        <v>0.10118757552465078</v>
      </c>
      <c r="AK1847" s="17">
        <v>-0.13035031119229692</v>
      </c>
      <c r="AL1847" s="17">
        <v>-2.3815173170862666E-2</v>
      </c>
      <c r="AM1847" s="17">
        <v>0.40274971225095124</v>
      </c>
      <c r="AN1847" s="17">
        <v>-4.6383169150344267E-4</v>
      </c>
      <c r="AO1847" s="17">
        <v>9.4169912503123037</v>
      </c>
      <c r="AP1847" s="17">
        <v>-0.13067165814189904</v>
      </c>
      <c r="AQ1847" s="17">
        <v>45.250170788860622</v>
      </c>
      <c r="AR1847" s="17">
        <v>1.0948529093727093</v>
      </c>
      <c r="AS1847" s="17">
        <v>2.5817867885401395</v>
      </c>
      <c r="AT1847" s="17">
        <v>-0.99999999999999978</v>
      </c>
      <c r="AU1847" s="17">
        <v>-0.99999999999999978</v>
      </c>
      <c r="AV1847" s="17">
        <v>1.3164176895731916</v>
      </c>
      <c r="AW1847" s="17">
        <v>100.68203509414042</v>
      </c>
      <c r="AX1847" s="17">
        <v>110.61855062678329</v>
      </c>
      <c r="AY1847" s="17">
        <v>0.13561591912352758</v>
      </c>
      <c r="AZ1847" s="17">
        <v>4.0237979808568998</v>
      </c>
      <c r="BA1847" s="22">
        <v>1477.7427493622977</v>
      </c>
      <c r="CU1847" t="e">
        <v>#N/A</v>
      </c>
      <c r="CV1847" t="e">
        <v>#N/A</v>
      </c>
    </row>
    <row r="1848" spans="1:100" x14ac:dyDescent="0.25">
      <c r="A1848">
        <v>4543</v>
      </c>
      <c r="B1848" t="s">
        <v>2196</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2197</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1440.4277697257421</v>
      </c>
      <c r="CU1849" t="e">
        <v>#N/A</v>
      </c>
      <c r="CV1849" t="e">
        <v>#N/A</v>
      </c>
    </row>
    <row r="1850" spans="1:100" x14ac:dyDescent="0.25">
      <c r="A1850">
        <v>4547</v>
      </c>
      <c r="B1850" t="s">
        <v>2198</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1446.1790382314148</v>
      </c>
      <c r="CU1850" t="e">
        <v>#N/A</v>
      </c>
      <c r="CV1850" t="e">
        <v>#N/A</v>
      </c>
    </row>
    <row r="1851" spans="1:100" x14ac:dyDescent="0.25">
      <c r="A1851">
        <v>4549</v>
      </c>
      <c r="B1851" t="s">
        <v>2199</v>
      </c>
      <c r="C1851" s="22">
        <v>3</v>
      </c>
      <c r="D1851" s="17">
        <v>5.516899147373719</v>
      </c>
      <c r="E1851" s="17">
        <v>-1.4869735479094578E-2</v>
      </c>
      <c r="F1851" s="17">
        <v>0.53834993945414067</v>
      </c>
      <c r="G1851" s="17">
        <v>0.53834993945414067</v>
      </c>
      <c r="H1851" s="17">
        <v>-8.7823541697202162E-2</v>
      </c>
      <c r="I1851" s="17">
        <v>0</v>
      </c>
      <c r="J1851" s="17">
        <v>-5.2694125018321314</v>
      </c>
      <c r="K1851" s="17">
        <v>-8.7823541697202162E-2</v>
      </c>
      <c r="L1851" s="17">
        <v>-1</v>
      </c>
      <c r="M1851" s="17">
        <v>-1</v>
      </c>
      <c r="N1851" s="17">
        <v>-1.7564708339440429</v>
      </c>
      <c r="O1851" s="17">
        <v>0.78583658499572662</v>
      </c>
      <c r="P1851" s="17">
        <v>-0.67367865244953307</v>
      </c>
      <c r="Q1851" s="17">
        <v>2.7231578657839184</v>
      </c>
      <c r="R1851" s="17">
        <v>0.88831633292537293</v>
      </c>
      <c r="S1851" s="17">
        <v>0.33333333333333315</v>
      </c>
      <c r="T1851" s="17">
        <v>0.26540855027929727</v>
      </c>
      <c r="U1851" s="17">
        <v>7.0431510056032931E-2</v>
      </c>
      <c r="V1851" s="17">
        <v>4.6484439862249934E-2</v>
      </c>
      <c r="W1851" s="17">
        <v>32.139255009124639</v>
      </c>
      <c r="X1851" s="17">
        <v>1.1705313500696701</v>
      </c>
      <c r="Y1851" s="17">
        <v>-1</v>
      </c>
      <c r="Z1851" s="17">
        <v>-1</v>
      </c>
      <c r="AA1851" s="17">
        <v>42.339436002897628</v>
      </c>
      <c r="AB1851" s="17">
        <v>-0.11666199352385556</v>
      </c>
      <c r="AC1851" s="17">
        <v>-0.11692518833869119</v>
      </c>
      <c r="AD1851" s="17">
        <v>0.41982447507949999</v>
      </c>
      <c r="AE1851" s="17">
        <v>9.3118646608476592</v>
      </c>
      <c r="AF1851" s="17">
        <v>0.375</v>
      </c>
      <c r="AG1851" s="17">
        <v>-1</v>
      </c>
      <c r="AH1851" s="17">
        <v>-1</v>
      </c>
      <c r="AI1851" s="17">
        <v>1.1154107168611647E-2</v>
      </c>
      <c r="AJ1851" s="17">
        <v>4.6484439862249934E-2</v>
      </c>
      <c r="AK1851" s="17">
        <v>7.9285276637234989E-2</v>
      </c>
      <c r="AL1851" s="17">
        <v>-0.14115384517211965</v>
      </c>
      <c r="AM1851" s="17">
        <v>-2.9667156624406853E-2</v>
      </c>
      <c r="AN1851" s="17">
        <v>-9.2163174716562477E-2</v>
      </c>
      <c r="AO1851" s="17">
        <v>-0.34525253242399745</v>
      </c>
      <c r="AP1851" s="17">
        <v>-3.0098485937746604</v>
      </c>
      <c r="AQ1851" s="17">
        <v>26.869842507292486</v>
      </c>
      <c r="AR1851" s="17">
        <v>0.71565783353091317</v>
      </c>
      <c r="AS1851" s="17">
        <v>1.0827078083724671</v>
      </c>
      <c r="AT1851" s="17">
        <v>-1</v>
      </c>
      <c r="AU1851" s="17">
        <v>-1</v>
      </c>
      <c r="AV1851" s="17">
        <v>1.426666272379514</v>
      </c>
      <c r="AW1851" s="17">
        <v>40.115423994118729</v>
      </c>
      <c r="AX1851" s="17">
        <v>44.986950123715943</v>
      </c>
      <c r="AY1851" s="17">
        <v>0.12579268205268573</v>
      </c>
      <c r="AZ1851" s="17">
        <v>-25.797678831318176</v>
      </c>
      <c r="BA1851" s="22">
        <v>1402.5245453849252</v>
      </c>
      <c r="CU1851" t="e">
        <v>#N/A</v>
      </c>
      <c r="CV1851" t="e">
        <v>#N/A</v>
      </c>
    </row>
    <row r="1852" spans="1:100" x14ac:dyDescent="0.25">
      <c r="A1852">
        <v>4550</v>
      </c>
      <c r="B1852" t="s">
        <v>2200</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2201</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1418.4473312954924</v>
      </c>
      <c r="CU1853" t="e">
        <v>#N/A</v>
      </c>
      <c r="CV1853" t="e">
        <v>#N/A</v>
      </c>
    </row>
    <row r="1854" spans="1:100" x14ac:dyDescent="0.25">
      <c r="A1854">
        <v>4557</v>
      </c>
      <c r="B1854" t="s">
        <v>2202</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1517.7316976938091</v>
      </c>
      <c r="CU1854" t="e">
        <v>#N/A</v>
      </c>
      <c r="CV1854" t="e">
        <v>#N/A</v>
      </c>
    </row>
    <row r="1855" spans="1:100" x14ac:dyDescent="0.25">
      <c r="A1855">
        <v>4561</v>
      </c>
      <c r="B1855" t="s">
        <v>2203</v>
      </c>
      <c r="C1855" s="22">
        <v>3</v>
      </c>
      <c r="D1855" s="17">
        <v>5.2667112491877157</v>
      </c>
      <c r="E1855" s="17">
        <v>0</v>
      </c>
      <c r="F1855" s="17">
        <v>2.5263061194611622</v>
      </c>
      <c r="G1855" s="17">
        <v>2.5263061194611622</v>
      </c>
      <c r="H1855" s="17">
        <v>0.19947060123358409</v>
      </c>
      <c r="I1855" s="17">
        <v>4.2595526966768011E-3</v>
      </c>
      <c r="J1855" s="17">
        <v>12.223809235815661</v>
      </c>
      <c r="K1855" s="17">
        <v>0.20373015393026109</v>
      </c>
      <c r="L1855" s="17">
        <v>-1.0000000000000002</v>
      </c>
      <c r="M1855" s="17">
        <v>-1.0000000000000002</v>
      </c>
      <c r="N1855" s="17">
        <v>4.0746030786052163</v>
      </c>
      <c r="O1855" s="17">
        <v>20.01682660446453</v>
      </c>
      <c r="P1855" s="17">
        <v>-0.17001187166362536</v>
      </c>
      <c r="Q1855" s="17">
        <v>0.28820341468193766</v>
      </c>
      <c r="R1855" s="17">
        <v>-0.21190192639061417</v>
      </c>
      <c r="S1855" s="17">
        <v>0.33333333333333343</v>
      </c>
      <c r="T1855" s="17">
        <v>0.33333333333333343</v>
      </c>
      <c r="U1855" s="17">
        <v>0.40692599214196767</v>
      </c>
      <c r="V1855" s="17">
        <v>0.32038989374946913</v>
      </c>
      <c r="W1855" s="17">
        <v>47.610095945113699</v>
      </c>
      <c r="X1855" s="17">
        <v>4.0129798438010944</v>
      </c>
      <c r="Y1855" s="17">
        <v>-1.0000000000000002</v>
      </c>
      <c r="Z1855" s="17">
        <v>-1.0000000000000002</v>
      </c>
      <c r="AA1855" s="17">
        <v>87.11609832345394</v>
      </c>
      <c r="AB1855" s="17">
        <v>0.10510074377312037</v>
      </c>
      <c r="AC1855" s="17">
        <v>0.28842899529004079</v>
      </c>
      <c r="AD1855" s="17">
        <v>0.40082834703145498</v>
      </c>
      <c r="AE1855" s="17">
        <v>39.717904304730808</v>
      </c>
      <c r="AF1855" s="17">
        <v>0.8666666666666667</v>
      </c>
      <c r="AG1855" s="17">
        <v>-1.0000000000000002</v>
      </c>
      <c r="AH1855" s="17">
        <v>-1.0000000000000002</v>
      </c>
      <c r="AI1855" s="17">
        <v>-2.7243958883945429E-3</v>
      </c>
      <c r="AJ1855" s="17">
        <v>0.32038989374946913</v>
      </c>
      <c r="AK1855" s="17">
        <v>-9.3433772411338406E-2</v>
      </c>
      <c r="AL1855" s="17">
        <v>-5.969561960727348E-2</v>
      </c>
      <c r="AM1855" s="17">
        <v>-0.13817616807896202</v>
      </c>
      <c r="AN1855" s="17">
        <v>9.5225609482137791E-2</v>
      </c>
      <c r="AO1855" s="17">
        <v>-3.9215730640307425</v>
      </c>
      <c r="AP1855" s="17">
        <v>2.0821621390170755</v>
      </c>
      <c r="AQ1855" s="17">
        <v>59.833905180929328</v>
      </c>
      <c r="AR1855" s="17">
        <v>1.3939825525581033</v>
      </c>
      <c r="AS1855" s="17">
        <v>4.2167099977313534</v>
      </c>
      <c r="AT1855" s="17">
        <v>-1.0000000000000002</v>
      </c>
      <c r="AU1855" s="17">
        <v>-1.0000000000000002</v>
      </c>
      <c r="AV1855" s="17">
        <v>2.3144041930705486</v>
      </c>
      <c r="AW1855" s="17">
        <v>109.21508706693551</v>
      </c>
      <c r="AX1855" s="17">
        <v>141.19958852411455</v>
      </c>
      <c r="AY1855" s="17">
        <v>0.38528269776636542</v>
      </c>
      <c r="AZ1855" s="17">
        <v>33.577071922357071</v>
      </c>
      <c r="BA1855" s="22">
        <v>1618.9494136294495</v>
      </c>
      <c r="CU1855" t="e">
        <v>#N/A</v>
      </c>
      <c r="CV1855" t="e">
        <v>#N/A</v>
      </c>
    </row>
    <row r="1856" spans="1:100" x14ac:dyDescent="0.25">
      <c r="A1856">
        <v>4562</v>
      </c>
      <c r="B1856" t="s">
        <v>2204</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1372.3752621033673</v>
      </c>
      <c r="CU1856" t="e">
        <v>#N/A</v>
      </c>
      <c r="CV1856" t="e">
        <v>#N/A</v>
      </c>
    </row>
    <row r="1857" spans="1:100" x14ac:dyDescent="0.25">
      <c r="A1857">
        <v>4564</v>
      </c>
      <c r="B1857" t="s">
        <v>2205</v>
      </c>
      <c r="C1857" s="22">
        <v>3</v>
      </c>
      <c r="D1857" s="17">
        <v>5.3786620193050094</v>
      </c>
      <c r="E1857" s="17">
        <v>-0.48315001813720965</v>
      </c>
      <c r="F1857" s="17">
        <v>-0.75427729449678904</v>
      </c>
      <c r="G1857" s="17">
        <v>-0.90734456256264817</v>
      </c>
      <c r="H1857" s="17">
        <v>0.4502789765235144</v>
      </c>
      <c r="I1857" s="17">
        <v>0</v>
      </c>
      <c r="J1857" s="17">
        <v>27.016738591410856</v>
      </c>
      <c r="K1857" s="17">
        <v>0.4502789765235144</v>
      </c>
      <c r="L1857" s="17">
        <v>-0.99999999999999878</v>
      </c>
      <c r="M1857" s="17">
        <v>-0.99999999999999878</v>
      </c>
      <c r="N1857" s="17">
        <v>9.005579530470289</v>
      </c>
      <c r="O1857" s="17">
        <v>31.488056048153187</v>
      </c>
      <c r="P1857" s="17">
        <v>0.18418527039962743</v>
      </c>
      <c r="Q1857" s="17">
        <v>5.8006560107649703</v>
      </c>
      <c r="R1857" s="17">
        <v>1.6676870872880838</v>
      </c>
      <c r="S1857" s="17">
        <v>0.33333333333333298</v>
      </c>
      <c r="T1857" s="17">
        <v>0.33333333333333298</v>
      </c>
      <c r="U1857" s="17">
        <v>0.28591185520336782</v>
      </c>
      <c r="V1857" s="17">
        <v>0.21860406631854951</v>
      </c>
      <c r="W1857" s="17">
        <v>28.836144466602768</v>
      </c>
      <c r="X1857" s="17">
        <v>2.6716595088679216</v>
      </c>
      <c r="Y1857" s="17">
        <v>-0.99999999999999878</v>
      </c>
      <c r="Z1857" s="17">
        <v>-0.99999999999999878</v>
      </c>
      <c r="AA1857" s="17">
        <v>90.23594269661794</v>
      </c>
      <c r="AB1857" s="17">
        <v>0.47670315595862867</v>
      </c>
      <c r="AC1857" s="17">
        <v>0.42564080287345391</v>
      </c>
      <c r="AD1857" s="17">
        <v>0.29229826402245856</v>
      </c>
      <c r="AE1857" s="17">
        <v>59.732111142727028</v>
      </c>
      <c r="AF1857" s="17">
        <v>0.94117647058823528</v>
      </c>
      <c r="AG1857" s="17">
        <v>-0.99999999999999878</v>
      </c>
      <c r="AH1857" s="17">
        <v>-0.99999999999999878</v>
      </c>
      <c r="AI1857" s="17">
        <v>-4.1921736841559469E-2</v>
      </c>
      <c r="AJ1857" s="17">
        <v>0.21860406631854951</v>
      </c>
      <c r="AK1857" s="17">
        <v>-4.8892777176633637E-2</v>
      </c>
      <c r="AL1857" s="17">
        <v>7.2877776170554243E-2</v>
      </c>
      <c r="AM1857" s="17">
        <v>4.6772284569678753E-3</v>
      </c>
      <c r="AN1857" s="17">
        <v>-0.24635502077488172</v>
      </c>
      <c r="AO1857" s="17">
        <v>-0.12753317445897147</v>
      </c>
      <c r="AP1857" s="17">
        <v>-5.7944866385192704</v>
      </c>
      <c r="AQ1857" s="17">
        <v>55.852883058013624</v>
      </c>
      <c r="AR1857" s="17">
        <v>1.1711825881885831</v>
      </c>
      <c r="AS1857" s="17">
        <v>3.1219384853914329</v>
      </c>
      <c r="AT1857" s="17">
        <v>-0.99999999999999878</v>
      </c>
      <c r="AU1857" s="17">
        <v>-0.99999999999999878</v>
      </c>
      <c r="AV1857" s="17">
        <v>0.76034252472543684</v>
      </c>
      <c r="AW1857" s="17">
        <v>115.92951210625186</v>
      </c>
      <c r="AX1857" s="17">
        <v>136.95148400127562</v>
      </c>
      <c r="AY1857" s="17">
        <v>0.32325254538604081</v>
      </c>
      <c r="AZ1857" s="17">
        <v>10.274305943696076</v>
      </c>
      <c r="BA1857" s="22">
        <v>1561.4156438294644</v>
      </c>
      <c r="CU1857" t="e">
        <v>#N/A</v>
      </c>
      <c r="CV1857" t="e">
        <v>#N/A</v>
      </c>
    </row>
    <row r="1858" spans="1:100" x14ac:dyDescent="0.25">
      <c r="A1858">
        <v>4565</v>
      </c>
      <c r="B1858" t="s">
        <v>2206</v>
      </c>
      <c r="C1858" s="22">
        <v>3</v>
      </c>
      <c r="D1858" s="17">
        <v>3.9637020928591395</v>
      </c>
      <c r="E1858" s="17">
        <v>0</v>
      </c>
      <c r="F1858" s="17">
        <v>0.36822678047881446</v>
      </c>
      <c r="G1858" s="17">
        <v>0.36822678047881446</v>
      </c>
      <c r="H1858" s="17">
        <v>0.57987208855877215</v>
      </c>
      <c r="I1858" s="17">
        <v>0</v>
      </c>
      <c r="J1858" s="17">
        <v>34.792325313526348</v>
      </c>
      <c r="K1858" s="17">
        <v>0.57987208855877215</v>
      </c>
      <c r="L1858" s="17">
        <v>-0.99999999999999978</v>
      </c>
      <c r="M1858" s="17">
        <v>-0.99999999999999978</v>
      </c>
      <c r="N1858" s="17">
        <v>11.597441771175447</v>
      </c>
      <c r="O1858" s="17">
        <v>39.124254186864292</v>
      </c>
      <c r="P1858" s="17">
        <v>-2.0270762172085135</v>
      </c>
      <c r="Q1858" s="17">
        <v>0.38986767632577424</v>
      </c>
      <c r="R1858" s="17">
        <v>-0.19390661053907765</v>
      </c>
      <c r="S1858" s="17">
        <v>0.33333333333333326</v>
      </c>
      <c r="T1858" s="17">
        <v>0.34910897525862666</v>
      </c>
      <c r="U1858" s="17">
        <v>0.40618110274867442</v>
      </c>
      <c r="V1858" s="17">
        <v>4.5640403660772821E-2</v>
      </c>
      <c r="W1858" s="17">
        <v>22.175669057705399</v>
      </c>
      <c r="X1858" s="17">
        <v>2.0197396616966596</v>
      </c>
      <c r="Y1858" s="17">
        <v>-0.99999999999999978</v>
      </c>
      <c r="Z1858" s="17">
        <v>-0.99999999999999978</v>
      </c>
      <c r="AA1858" s="17">
        <v>72.590814655370792</v>
      </c>
      <c r="AB1858" s="17">
        <v>0.35146574139469988</v>
      </c>
      <c r="AC1858" s="17">
        <v>0.41776417923243064</v>
      </c>
      <c r="AD1858" s="17">
        <v>0.24295112353695886</v>
      </c>
      <c r="AE1858" s="17">
        <v>50.609052208204488</v>
      </c>
      <c r="AF1858" s="17">
        <v>0.9285714285714286</v>
      </c>
      <c r="AG1858" s="17">
        <v>-0.99999999999999978</v>
      </c>
      <c r="AH1858" s="17">
        <v>-0.99999999999999978</v>
      </c>
      <c r="AI1858" s="17">
        <v>-2.8898960409605521E-4</v>
      </c>
      <c r="AJ1858" s="17">
        <v>4.5640403660772821E-2</v>
      </c>
      <c r="AK1858" s="17">
        <v>0.18033119763394531</v>
      </c>
      <c r="AL1858" s="17">
        <v>5.5191488486082685E-2</v>
      </c>
      <c r="AM1858" s="17">
        <v>0.16579498449796487</v>
      </c>
      <c r="AN1858" s="17">
        <v>0.31261908787681614</v>
      </c>
      <c r="AO1858" s="17">
        <v>5.0465306006188513</v>
      </c>
      <c r="AP1858" s="17">
        <v>8.0914346393508136</v>
      </c>
      <c r="AQ1858" s="17">
        <v>56.967994371231711</v>
      </c>
      <c r="AR1858" s="17">
        <v>1.1342638150014073</v>
      </c>
      <c r="AS1858" s="17">
        <v>2.5996117502554315</v>
      </c>
      <c r="AT1858" s="17">
        <v>-0.99999999999999978</v>
      </c>
      <c r="AU1858" s="17">
        <v>-0.99999999999999978</v>
      </c>
      <c r="AV1858" s="17">
        <v>0.17432016993973709</v>
      </c>
      <c r="AW1858" s="17">
        <v>119.80650348158589</v>
      </c>
      <c r="AX1858" s="17">
        <v>124.36476405558125</v>
      </c>
      <c r="AY1858" s="17">
        <v>0.22045528805715531</v>
      </c>
      <c r="AZ1858" s="17">
        <v>40.259371167056628</v>
      </c>
      <c r="BA1858" s="22">
        <v>1532.672121678381</v>
      </c>
      <c r="CU1858" t="e">
        <v>#N/A</v>
      </c>
      <c r="CV1858" t="e">
        <v>#N/A</v>
      </c>
    </row>
    <row r="1859" spans="1:100" x14ac:dyDescent="0.25">
      <c r="A1859">
        <v>4567</v>
      </c>
      <c r="B1859" t="s">
        <v>2207</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1434.9464654701019</v>
      </c>
      <c r="CU1859" t="e">
        <v>#N/A</v>
      </c>
      <c r="CV1859" t="e">
        <v>#N/A</v>
      </c>
    </row>
    <row r="1860" spans="1:100" x14ac:dyDescent="0.25">
      <c r="A1860">
        <v>4568</v>
      </c>
      <c r="B1860" t="s">
        <v>2208</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668</v>
      </c>
      <c r="C1861" s="22">
        <v>3</v>
      </c>
      <c r="D1861" s="17">
        <v>5.1655224306498537</v>
      </c>
      <c r="E1861" s="17">
        <v>-5.0727643625788944E-3</v>
      </c>
      <c r="F1861" s="17">
        <v>6.4680981838217577E-2</v>
      </c>
      <c r="G1861" s="17">
        <v>6.4680981838217577E-2</v>
      </c>
      <c r="H1861" s="17">
        <v>0.33684964433317688</v>
      </c>
      <c r="I1861" s="17">
        <v>0</v>
      </c>
      <c r="J1861" s="17">
        <v>20.210978659990605</v>
      </c>
      <c r="K1861" s="17">
        <v>0.33684964433317688</v>
      </c>
      <c r="L1861" s="17">
        <v>-0.99999999999999867</v>
      </c>
      <c r="M1861" s="17">
        <v>-0.99999999999999867</v>
      </c>
      <c r="N1861" s="17">
        <v>6.7369928866635371</v>
      </c>
      <c r="O1861" s="17">
        <v>25.441182072478689</v>
      </c>
      <c r="P1861" s="17">
        <v>-0.15793087664750494</v>
      </c>
      <c r="Q1861" s="17">
        <v>4.3275873813090548</v>
      </c>
      <c r="R1861" s="17">
        <v>1.4565431793392665</v>
      </c>
      <c r="S1861" s="17">
        <v>0.33333333333333298</v>
      </c>
      <c r="T1861" s="17">
        <v>0.25605765818913734</v>
      </c>
      <c r="U1861" s="17">
        <v>7.4321253078369107E-2</v>
      </c>
      <c r="V1861" s="17">
        <v>-7.1140595876808058E-3</v>
      </c>
      <c r="W1861" s="17">
        <v>12.789941627199266</v>
      </c>
      <c r="X1861" s="17">
        <v>0.4385430452002429</v>
      </c>
      <c r="Y1861" s="17">
        <v>-0.99999999999999867</v>
      </c>
      <c r="Z1861" s="17">
        <v>-0.99999999999999867</v>
      </c>
      <c r="AA1861" s="17">
        <v>50.983894927905176</v>
      </c>
      <c r="AB1861" s="17">
        <v>0.33735257598981849</v>
      </c>
      <c r="AC1861" s="17">
        <v>0.25769468818277175</v>
      </c>
      <c r="AD1861" s="17">
        <v>0.13970093825474258</v>
      </c>
      <c r="AE1861" s="17">
        <v>36.737410121366672</v>
      </c>
      <c r="AF1861" s="17">
        <v>0.22222222222222221</v>
      </c>
      <c r="AG1861" s="17">
        <v>-0.99999999999999867</v>
      </c>
      <c r="AH1861" s="17">
        <v>-0.99999999999999867</v>
      </c>
      <c r="AI1861" s="17">
        <v>-1.5269979722328398E-2</v>
      </c>
      <c r="AJ1861" s="17">
        <v>-7.1140595876808058E-3</v>
      </c>
      <c r="AK1861" s="17">
        <v>0.78567339071297471</v>
      </c>
      <c r="AL1861" s="17">
        <v>2.9076730308335318E-2</v>
      </c>
      <c r="AM1861" s="17">
        <v>1.0353163842463795</v>
      </c>
      <c r="AN1861" s="17">
        <v>0.27334192079983805</v>
      </c>
      <c r="AO1861" s="17">
        <v>29.811276559724369</v>
      </c>
      <c r="AP1861" s="17">
        <v>6.9789316715376302</v>
      </c>
      <c r="AQ1861" s="17">
        <v>33.000920287189892</v>
      </c>
      <c r="AR1861" s="17">
        <v>0.65659818501315836</v>
      </c>
      <c r="AS1861" s="17">
        <v>0.77539268953341933</v>
      </c>
      <c r="AT1861" s="17">
        <v>-0.99999999999999867</v>
      </c>
      <c r="AU1861" s="17">
        <v>-0.99999999999999867</v>
      </c>
      <c r="AV1861" s="17">
        <v>1.5212241611774839</v>
      </c>
      <c r="AW1861" s="17">
        <v>83.404008671921503</v>
      </c>
      <c r="AX1861" s="17">
        <v>82.38720311870685</v>
      </c>
      <c r="AY1861" s="17">
        <v>0.13831263483931436</v>
      </c>
      <c r="AZ1861" s="17">
        <v>-9.8543531530251869</v>
      </c>
      <c r="BA1861" s="22">
        <v>1467.4305951571903</v>
      </c>
      <c r="CU1861" t="e">
        <v>#N/A</v>
      </c>
      <c r="CV1861" t="e">
        <v>#N/A</v>
      </c>
    </row>
    <row r="1862" spans="1:100" x14ac:dyDescent="0.25">
      <c r="A1862">
        <v>4572</v>
      </c>
      <c r="B1862" t="s">
        <v>2209</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2210</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1484.1815789050183</v>
      </c>
      <c r="CU1863" t="e">
        <v>#N/A</v>
      </c>
      <c r="CV1863" t="e">
        <v>#N/A</v>
      </c>
    </row>
    <row r="1864" spans="1:100" x14ac:dyDescent="0.25">
      <c r="A1864">
        <v>4575</v>
      </c>
      <c r="B1864" t="s">
        <v>2211</v>
      </c>
      <c r="C1864" s="22">
        <v>3</v>
      </c>
      <c r="D1864" s="17">
        <v>4.5821744935071012</v>
      </c>
      <c r="E1864" s="17">
        <v>0</v>
      </c>
      <c r="F1864" s="17">
        <v>2.8296684503873086</v>
      </c>
      <c r="G1864" s="17">
        <v>2.8296684503873086</v>
      </c>
      <c r="H1864" s="17">
        <v>5.2091855886196706E-2</v>
      </c>
      <c r="I1864" s="17">
        <v>-9.7060862014165354E-3</v>
      </c>
      <c r="J1864" s="17">
        <v>2.5431461810868119</v>
      </c>
      <c r="K1864" s="17">
        <v>4.2385769684780153E-2</v>
      </c>
      <c r="L1864" s="17">
        <v>-0.99999999999999978</v>
      </c>
      <c r="M1864" s="17">
        <v>-0.99999999999999978</v>
      </c>
      <c r="N1864" s="17">
        <v>0.84771539369560378</v>
      </c>
      <c r="O1864" s="17">
        <v>9.9549891249812177</v>
      </c>
      <c r="P1864" s="17">
        <v>7.1174641641535974E-2</v>
      </c>
      <c r="Q1864" s="17">
        <v>-0.18775719823247369</v>
      </c>
      <c r="R1864" s="17">
        <v>-2.1517791048033353E-2</v>
      </c>
      <c r="S1864" s="17">
        <v>0.33333333333333365</v>
      </c>
      <c r="T1864" s="17">
        <v>0.33333333333333365</v>
      </c>
      <c r="U1864" s="17">
        <v>0.34826119718297316</v>
      </c>
      <c r="V1864" s="17">
        <v>4.4282490888228637E-2</v>
      </c>
      <c r="W1864" s="17">
        <v>40.672983402123542</v>
      </c>
      <c r="X1864" s="17">
        <v>2.2830206310431489</v>
      </c>
      <c r="Y1864" s="17">
        <v>-0.99999999999999978</v>
      </c>
      <c r="Z1864" s="17">
        <v>-0.99999999999999978</v>
      </c>
      <c r="AA1864" s="17">
        <v>75.928765891388593</v>
      </c>
      <c r="AB1864" s="17">
        <v>-4.5890030389279871E-2</v>
      </c>
      <c r="AC1864" s="17">
        <v>0.43444800700029995</v>
      </c>
      <c r="AD1864" s="17">
        <v>0.31698802899524248</v>
      </c>
      <c r="AE1864" s="17">
        <v>35.277300280313113</v>
      </c>
      <c r="AF1864" s="17">
        <v>0.75</v>
      </c>
      <c r="AG1864" s="17">
        <v>-0.99999999999999978</v>
      </c>
      <c r="AH1864" s="17">
        <v>-0.99999999999999978</v>
      </c>
      <c r="AI1864" s="17">
        <v>8.1011134087776489E-4</v>
      </c>
      <c r="AJ1864" s="17">
        <v>4.4282490888228637E-2</v>
      </c>
      <c r="AK1864" s="17">
        <v>0.13279281185521569</v>
      </c>
      <c r="AL1864" s="17">
        <v>0.23504219071114707</v>
      </c>
      <c r="AM1864" s="17">
        <v>-5.072937332173507E-2</v>
      </c>
      <c r="AN1864" s="17">
        <v>-1.2395360086280349E-2</v>
      </c>
      <c r="AO1864" s="17">
        <v>-0.6042702737672988</v>
      </c>
      <c r="AP1864" s="17">
        <v>0.86532695139872651</v>
      </c>
      <c r="AQ1864" s="17">
        <v>43.216129583210375</v>
      </c>
      <c r="AR1864" s="17">
        <v>1.0592103547378684</v>
      </c>
      <c r="AS1864" s="17">
        <v>2.3254064007279283</v>
      </c>
      <c r="AT1864" s="17">
        <v>-0.99999999999999978</v>
      </c>
      <c r="AU1864" s="17">
        <v>-0.99999999999999978</v>
      </c>
      <c r="AV1864" s="17">
        <v>2.8081506593392769</v>
      </c>
      <c r="AW1864" s="17">
        <v>86.749081967768561</v>
      </c>
      <c r="AX1864" s="17">
        <v>91.193533283408954</v>
      </c>
      <c r="AY1864" s="17">
        <v>8.6844933065269678E-2</v>
      </c>
      <c r="AZ1864" s="17">
        <v>-14.026967811106822</v>
      </c>
      <c r="BA1864" s="22">
        <v>1481.8029604917886</v>
      </c>
      <c r="CU1864" t="e">
        <v>#N/A</v>
      </c>
      <c r="CV1864" t="e">
        <v>#N/A</v>
      </c>
    </row>
    <row r="1865" spans="1:100" x14ac:dyDescent="0.25">
      <c r="A1865">
        <v>4576</v>
      </c>
      <c r="B1865" t="s">
        <v>2212</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1486.7558367789236</v>
      </c>
      <c r="CU1865" t="e">
        <v>#N/A</v>
      </c>
      <c r="CV1865" t="e">
        <v>#N/A</v>
      </c>
    </row>
    <row r="1866" spans="1:100" x14ac:dyDescent="0.25">
      <c r="A1866">
        <v>4578</v>
      </c>
      <c r="B1866" t="s">
        <v>2213</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1521</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2214</v>
      </c>
      <c r="C1868" s="22">
        <v>3</v>
      </c>
      <c r="D1868" s="17">
        <v>4.9548911903518436</v>
      </c>
      <c r="E1868" s="17">
        <v>0</v>
      </c>
      <c r="F1868" s="17">
        <v>-1.0764046400111937</v>
      </c>
      <c r="G1868" s="17">
        <v>-1.0764046400111937</v>
      </c>
      <c r="H1868" s="17">
        <v>0.25364539961040627</v>
      </c>
      <c r="I1868" s="17">
        <v>-7.8343816019214429E-3</v>
      </c>
      <c r="J1868" s="17">
        <v>14.748661080509102</v>
      </c>
      <c r="K1868" s="17">
        <v>0.24581101800848487</v>
      </c>
      <c r="L1868" s="17">
        <v>-1.0000000000000009</v>
      </c>
      <c r="M1868" s="17">
        <v>-1.0000000000000009</v>
      </c>
      <c r="N1868" s="17">
        <v>4.9162203601696985</v>
      </c>
      <c r="O1868" s="17">
        <v>18.627147630849741</v>
      </c>
      <c r="P1868" s="17">
        <v>-0.35919994094462038</v>
      </c>
      <c r="Q1868" s="17">
        <v>-1.3369681436809826</v>
      </c>
      <c r="R1868" s="17">
        <v>-0.64231870982751305</v>
      </c>
      <c r="S1868" s="17">
        <v>0.33333333333333359</v>
      </c>
      <c r="T1868" s="17">
        <v>0.33333333333333359</v>
      </c>
      <c r="U1868" s="17">
        <v>0.25512840781563195</v>
      </c>
      <c r="V1868" s="17">
        <v>-0.14979321346363761</v>
      </c>
      <c r="W1868" s="17">
        <v>21.047633720407056</v>
      </c>
      <c r="X1868" s="17">
        <v>0.54260999913888397</v>
      </c>
      <c r="Y1868" s="17">
        <v>-1.0000000000000009</v>
      </c>
      <c r="Z1868" s="17">
        <v>-1.0000000000000009</v>
      </c>
      <c r="AA1868" s="17">
        <v>57.417125836308834</v>
      </c>
      <c r="AB1868" s="17">
        <v>0.27526876722029314</v>
      </c>
      <c r="AC1868" s="17">
        <v>0.10557303153357127</v>
      </c>
      <c r="AD1868" s="17">
        <v>0.35939441776072212</v>
      </c>
      <c r="AE1868" s="17">
        <v>37.011810825729327</v>
      </c>
      <c r="AF1868" s="17">
        <v>0.73333333333333328</v>
      </c>
      <c r="AG1868" s="17">
        <v>-1.0000000000000009</v>
      </c>
      <c r="AH1868" s="17">
        <v>-1.0000000000000009</v>
      </c>
      <c r="AI1868" s="17">
        <v>0</v>
      </c>
      <c r="AJ1868" s="17">
        <v>-0.14979321346363761</v>
      </c>
      <c r="AK1868" s="17">
        <v>5.2185437855220958E-2</v>
      </c>
      <c r="AL1868" s="17">
        <v>0.28400301513411386</v>
      </c>
      <c r="AM1868" s="17">
        <v>0.15891350927166897</v>
      </c>
      <c r="AN1868" s="17">
        <v>0.2435418441854757</v>
      </c>
      <c r="AO1868" s="17">
        <v>4.233764921067829</v>
      </c>
      <c r="AP1868" s="17">
        <v>7.5085611803074581</v>
      </c>
      <c r="AQ1868" s="17">
        <v>35.796294800916137</v>
      </c>
      <c r="AR1868" s="17">
        <v>0.7720018610186612</v>
      </c>
      <c r="AS1868" s="17">
        <v>0.7884210171473689</v>
      </c>
      <c r="AT1868" s="17">
        <v>-1.0000000000000009</v>
      </c>
      <c r="AU1868" s="17">
        <v>-1.0000000000000009</v>
      </c>
      <c r="AV1868" s="17">
        <v>-1.7187233498387069</v>
      </c>
      <c r="AW1868" s="17">
        <v>83.552834647466085</v>
      </c>
      <c r="AX1868" s="17">
        <v>68.573513301102324</v>
      </c>
      <c r="AY1868" s="17">
        <v>0.25709646300098565</v>
      </c>
      <c r="AZ1868" s="17">
        <v>-14.937678912622182</v>
      </c>
      <c r="BA1868" s="22">
        <v>1452.4706156725483</v>
      </c>
      <c r="CU1868" t="e">
        <v>#N/A</v>
      </c>
      <c r="CV1868" t="e">
        <v>#N/A</v>
      </c>
    </row>
    <row r="1869" spans="1:100" x14ac:dyDescent="0.25">
      <c r="A1869">
        <v>4582</v>
      </c>
      <c r="B1869" t="s">
        <v>2215</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2216</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2217</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2218</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2219</v>
      </c>
      <c r="C1873" s="22">
        <v>3</v>
      </c>
      <c r="D1873" s="17">
        <v>2.5894564769873911</v>
      </c>
      <c r="E1873" s="17">
        <v>-8.0864494629533067E-3</v>
      </c>
      <c r="F1873" s="17">
        <v>0.92121665553149512</v>
      </c>
      <c r="G1873" s="17">
        <v>0.92121665553149512</v>
      </c>
      <c r="H1873" s="17">
        <v>0.12735901897989499</v>
      </c>
      <c r="I1873" s="17">
        <v>-2.9896592323642905E-3</v>
      </c>
      <c r="J1873" s="17">
        <v>7.4621615848518346</v>
      </c>
      <c r="K1873" s="17">
        <v>0.12436935974753072</v>
      </c>
      <c r="L1873" s="17">
        <v>-1</v>
      </c>
      <c r="M1873" s="17">
        <v>-1</v>
      </c>
      <c r="N1873" s="17">
        <v>2.4873871949506112</v>
      </c>
      <c r="O1873" s="17">
        <v>10.972834717370736</v>
      </c>
      <c r="P1873" s="17">
        <v>0.71148641639331578</v>
      </c>
      <c r="Q1873" s="17">
        <v>8.3764197884412877</v>
      </c>
      <c r="R1873" s="17">
        <v>2.7081543546245554</v>
      </c>
      <c r="S1873" s="17">
        <v>0.3333333333333332</v>
      </c>
      <c r="T1873" s="17">
        <v>0.3333333333333332</v>
      </c>
      <c r="U1873" s="17">
        <v>0.32124503148472067</v>
      </c>
      <c r="V1873" s="17">
        <v>-8.3807966835409923E-3</v>
      </c>
      <c r="W1873" s="17">
        <v>34.206461668812594</v>
      </c>
      <c r="X1873" s="17">
        <v>1.7769926527567714</v>
      </c>
      <c r="Y1873" s="17">
        <v>-1</v>
      </c>
      <c r="Z1873" s="17">
        <v>-1</v>
      </c>
      <c r="AA1873" s="17">
        <v>63.357805875682232</v>
      </c>
      <c r="AB1873" s="17">
        <v>0.17513660942876602</v>
      </c>
      <c r="AC1873" s="17">
        <v>3.3944338671812735E-2</v>
      </c>
      <c r="AD1873" s="17">
        <v>0.31978284894432391</v>
      </c>
      <c r="AE1873" s="17">
        <v>26.443189852245123</v>
      </c>
      <c r="AF1873" s="17">
        <v>0.6</v>
      </c>
      <c r="AG1873" s="17">
        <v>-1</v>
      </c>
      <c r="AH1873" s="17">
        <v>-1</v>
      </c>
      <c r="AI1873" s="17">
        <v>2.2851703911536167E-2</v>
      </c>
      <c r="AJ1873" s="17">
        <v>-8.3807966835409923E-3</v>
      </c>
      <c r="AK1873" s="17">
        <v>0.32104830822495828</v>
      </c>
      <c r="AL1873" s="17">
        <v>-0.15978752023892076</v>
      </c>
      <c r="AM1873" s="17">
        <v>-0.33581261038240817</v>
      </c>
      <c r="AN1873" s="17">
        <v>-0.45156720783861914</v>
      </c>
      <c r="AO1873" s="17">
        <v>-6.7900737184354094</v>
      </c>
      <c r="AP1873" s="17">
        <v>-12.088117797160084</v>
      </c>
      <c r="AQ1873" s="17">
        <v>41.66862325366445</v>
      </c>
      <c r="AR1873" s="17">
        <v>0.97953090146784694</v>
      </c>
      <c r="AS1873" s="17">
        <v>1.9013620125043011</v>
      </c>
      <c r="AT1873" s="17">
        <v>-1</v>
      </c>
      <c r="AU1873" s="17">
        <v>-1</v>
      </c>
      <c r="AV1873" s="17">
        <v>3.6293710101560515</v>
      </c>
      <c r="AW1873" s="17">
        <v>62.242522795892903</v>
      </c>
      <c r="AX1873" s="17">
        <v>61.861477205769546</v>
      </c>
      <c r="AY1873" s="17">
        <v>-0.12188798948837842</v>
      </c>
      <c r="AZ1873" s="17">
        <v>-28.961162383134315</v>
      </c>
      <c r="BA1873" s="22">
        <v>1423.619141181274</v>
      </c>
      <c r="CU1873" t="e">
        <v>#N/A</v>
      </c>
      <c r="CV1873" t="e">
        <v>#N/A</v>
      </c>
    </row>
    <row r="1874" spans="1:100" x14ac:dyDescent="0.25">
      <c r="A1874">
        <v>4587</v>
      </c>
      <c r="B1874" t="s">
        <v>2220</v>
      </c>
      <c r="C1874" s="22">
        <v>3</v>
      </c>
      <c r="D1874" s="17">
        <v>5.6018889623245736</v>
      </c>
      <c r="E1874" s="17">
        <v>2.2206791771574957E-2</v>
      </c>
      <c r="F1874" s="17">
        <v>2.18635626787042</v>
      </c>
      <c r="G1874" s="17">
        <v>2.18635626787042</v>
      </c>
      <c r="H1874" s="17">
        <v>0.30833434635738982</v>
      </c>
      <c r="I1874" s="17">
        <v>-5.5637247708543872E-3</v>
      </c>
      <c r="J1874" s="17">
        <v>18.166237295192136</v>
      </c>
      <c r="K1874" s="17">
        <v>0.30277062158653539</v>
      </c>
      <c r="L1874" s="17">
        <v>-0.99999999999999978</v>
      </c>
      <c r="M1874" s="17">
        <v>-0.99999999999999978</v>
      </c>
      <c r="N1874" s="17">
        <v>6.0554124317307094</v>
      </c>
      <c r="O1874" s="17">
        <v>25.954482525387128</v>
      </c>
      <c r="P1874" s="17">
        <v>0.95884856729779522</v>
      </c>
      <c r="Q1874" s="17">
        <v>-0.3216985627189986</v>
      </c>
      <c r="R1874" s="17">
        <v>-0.11803866674344404</v>
      </c>
      <c r="S1874" s="17">
        <v>0.33333333333333326</v>
      </c>
      <c r="T1874" s="17">
        <v>0.33333333333333326</v>
      </c>
      <c r="U1874" s="17">
        <v>0.37878551083042733</v>
      </c>
      <c r="V1874" s="17">
        <v>0.2446428716998198</v>
      </c>
      <c r="W1874" s="17">
        <v>39.492977104415139</v>
      </c>
      <c r="X1874" s="17">
        <v>3.3468953186007608</v>
      </c>
      <c r="Y1874" s="17">
        <v>-0.99999999999999978</v>
      </c>
      <c r="Z1874" s="17">
        <v>-0.99999999999999978</v>
      </c>
      <c r="AA1874" s="17">
        <v>93.927750960065595</v>
      </c>
      <c r="AB1874" s="17">
        <v>0.25669403932401702</v>
      </c>
      <c r="AC1874" s="17">
        <v>0.42228510238642308</v>
      </c>
      <c r="AD1874" s="17">
        <v>0.41207710873743819</v>
      </c>
      <c r="AE1874" s="17">
        <v>54.552812522393893</v>
      </c>
      <c r="AF1874" s="17">
        <v>0.8</v>
      </c>
      <c r="AG1874" s="17">
        <v>-0.99999999999999978</v>
      </c>
      <c r="AH1874" s="17">
        <v>-0.99999999999999978</v>
      </c>
      <c r="AI1874" s="17">
        <v>-1.1525268304120888E-2</v>
      </c>
      <c r="AJ1874" s="17">
        <v>0.2446428716998198</v>
      </c>
      <c r="AK1874" s="17">
        <v>0.21574403370005069</v>
      </c>
      <c r="AL1874" s="17">
        <v>0.19448689707633121</v>
      </c>
      <c r="AM1874" s="17">
        <v>-0.2004597144327184</v>
      </c>
      <c r="AN1874" s="17">
        <v>-0.11338893619414833</v>
      </c>
      <c r="AO1874" s="17">
        <v>-3.9327726923177084</v>
      </c>
      <c r="AP1874" s="17">
        <v>-1.8622889194720531</v>
      </c>
      <c r="AQ1874" s="17">
        <v>57.659214399607251</v>
      </c>
      <c r="AR1874" s="17">
        <v>1.2900950491969132</v>
      </c>
      <c r="AS1874" s="17">
        <v>3.649665940187294</v>
      </c>
      <c r="AT1874" s="17">
        <v>-0.99999999999999978</v>
      </c>
      <c r="AU1874" s="17">
        <v>-0.99999999999999978</v>
      </c>
      <c r="AV1874" s="17">
        <v>2.0683176011269753</v>
      </c>
      <c r="AW1874" s="17">
        <v>118.01994456598067</v>
      </c>
      <c r="AX1874" s="17">
        <v>142.25372636988027</v>
      </c>
      <c r="AY1874" s="17">
        <v>8.3025066475630155E-2</v>
      </c>
      <c r="AZ1874" s="17">
        <v>-13.419046281226006</v>
      </c>
      <c r="BA1874" s="22">
        <v>1562.9074382154192</v>
      </c>
      <c r="CU1874" t="e">
        <v>#N/A</v>
      </c>
      <c r="CV1874" t="e">
        <v>#N/A</v>
      </c>
    </row>
    <row r="1875" spans="1:100" x14ac:dyDescent="0.25">
      <c r="A1875">
        <v>4590</v>
      </c>
      <c r="B1875" t="s">
        <v>2221</v>
      </c>
      <c r="C1875" s="22">
        <v>3</v>
      </c>
      <c r="D1875" s="17">
        <v>5.5068759487043577</v>
      </c>
      <c r="E1875" s="17">
        <v>0</v>
      </c>
      <c r="F1875" s="17">
        <v>10.630774114258569</v>
      </c>
      <c r="G1875" s="17">
        <v>10.630774114258569</v>
      </c>
      <c r="H1875" s="17">
        <v>0.17646516936701023</v>
      </c>
      <c r="I1875" s="17">
        <v>1.4196853799479311E-3</v>
      </c>
      <c r="J1875" s="17">
        <v>10.673091284817504</v>
      </c>
      <c r="K1875" s="17">
        <v>0.17788485474695814</v>
      </c>
      <c r="L1875" s="17">
        <v>-0.99999999999999811</v>
      </c>
      <c r="M1875" s="17">
        <v>-0.99999999999999811</v>
      </c>
      <c r="N1875" s="17">
        <v>3.5576970949391633</v>
      </c>
      <c r="O1875" s="17">
        <v>26.810741347780418</v>
      </c>
      <c r="P1875" s="17">
        <v>-0.35436713233851014</v>
      </c>
      <c r="Q1875" s="17">
        <v>24.124678374097364</v>
      </c>
      <c r="R1875" s="17">
        <v>7.8733297792066272</v>
      </c>
      <c r="S1875" s="17">
        <v>0.33333333333333304</v>
      </c>
      <c r="T1875" s="17">
        <v>0.33333333333333304</v>
      </c>
      <c r="U1875" s="17">
        <v>0.18650794381930963</v>
      </c>
      <c r="V1875" s="17">
        <v>6.7514031648745434E-2</v>
      </c>
      <c r="W1875" s="17">
        <v>29.712151495510508</v>
      </c>
      <c r="X1875" s="17">
        <v>1.6398977770894181</v>
      </c>
      <c r="Y1875" s="17">
        <v>-0.99999999999999811</v>
      </c>
      <c r="Z1875" s="17">
        <v>-0.99999999999999811</v>
      </c>
      <c r="AA1875" s="17">
        <v>95.916926171488271</v>
      </c>
      <c r="AB1875" s="17">
        <v>0.42725088678455547</v>
      </c>
      <c r="AC1875" s="17">
        <v>0.3909470285115369</v>
      </c>
      <c r="AD1875" s="17">
        <v>0.34843098263933137</v>
      </c>
      <c r="AE1875" s="17">
        <v>58.331444896771153</v>
      </c>
      <c r="AF1875" s="17">
        <v>1</v>
      </c>
      <c r="AG1875" s="17">
        <v>-0.99999999999999811</v>
      </c>
      <c r="AH1875" s="17">
        <v>-0.99999999999999811</v>
      </c>
      <c r="AI1875" s="17">
        <v>9.082897708766852E-3</v>
      </c>
      <c r="AJ1875" s="17">
        <v>6.7514031648745434E-2</v>
      </c>
      <c r="AK1875" s="17">
        <v>-7.1596540027167137E-3</v>
      </c>
      <c r="AL1875" s="17">
        <v>3.3419224814197727E-3</v>
      </c>
      <c r="AM1875" s="17">
        <v>0.14683577198466541</v>
      </c>
      <c r="AN1875" s="17">
        <v>0.21554453326445366</v>
      </c>
      <c r="AO1875" s="17">
        <v>3.6350960296030546</v>
      </c>
      <c r="AP1875" s="17">
        <v>5.405322944018442</v>
      </c>
      <c r="AQ1875" s="17">
        <v>40.385242780327999</v>
      </c>
      <c r="AR1875" s="17">
        <v>0.92068864213472057</v>
      </c>
      <c r="AS1875" s="17">
        <v>1.8177826318363779</v>
      </c>
      <c r="AT1875" s="17">
        <v>-0.99999999999999811</v>
      </c>
      <c r="AU1875" s="17">
        <v>-0.99999999999999811</v>
      </c>
      <c r="AV1875" s="17">
        <v>18.504103893465196</v>
      </c>
      <c r="AW1875" s="17">
        <v>128.13299046328711</v>
      </c>
      <c r="AX1875" s="17">
        <v>135.06605158233714</v>
      </c>
      <c r="AY1875" s="17">
        <v>0.44629508490437575</v>
      </c>
      <c r="AZ1875" s="17">
        <v>31.950266298388019</v>
      </c>
      <c r="BA1875" s="22">
        <v>1542.0747108190765</v>
      </c>
      <c r="CU1875" t="e">
        <v>#N/A</v>
      </c>
      <c r="CV1875" t="e">
        <v>#N/A</v>
      </c>
    </row>
    <row r="1876" spans="1:100" x14ac:dyDescent="0.25">
      <c r="A1876">
        <v>4592</v>
      </c>
      <c r="B1876" t="s">
        <v>2222</v>
      </c>
      <c r="C1876" s="22">
        <v>3</v>
      </c>
      <c r="D1876" s="17">
        <v>4.9865902990658597</v>
      </c>
      <c r="E1876" s="17">
        <v>0</v>
      </c>
      <c r="F1876" s="17">
        <v>-0.44840408243199836</v>
      </c>
      <c r="G1876" s="17">
        <v>-0.44840408243199836</v>
      </c>
      <c r="H1876" s="17">
        <v>0.32051764317907527</v>
      </c>
      <c r="I1876" s="17">
        <v>0.10722607010067361</v>
      </c>
      <c r="J1876" s="17">
        <v>25.664622796784904</v>
      </c>
      <c r="K1876" s="17">
        <v>0.42774371327974869</v>
      </c>
      <c r="L1876" s="17">
        <v>-1</v>
      </c>
      <c r="M1876" s="17">
        <v>-1</v>
      </c>
      <c r="N1876" s="17">
        <v>8.554874265594977</v>
      </c>
      <c r="O1876" s="17">
        <v>30.202809013418793</v>
      </c>
      <c r="P1876" s="17">
        <v>-7.7931671994187768E-3</v>
      </c>
      <c r="Q1876" s="17">
        <v>-5.9990832046530382</v>
      </c>
      <c r="R1876" s="17">
        <v>-2.004543164313846</v>
      </c>
      <c r="S1876" s="17">
        <v>0.33333333333333337</v>
      </c>
      <c r="T1876" s="17">
        <v>0.33333333333333337</v>
      </c>
      <c r="U1876" s="17">
        <v>0.4248003019354476</v>
      </c>
      <c r="V1876" s="17">
        <v>7.7948991301704587E-2</v>
      </c>
      <c r="W1876" s="17">
        <v>29.666889864962798</v>
      </c>
      <c r="X1876" s="17">
        <v>2.4058181089389366</v>
      </c>
      <c r="Y1876" s="17">
        <v>-1</v>
      </c>
      <c r="Z1876" s="17">
        <v>-1</v>
      </c>
      <c r="AA1876" s="17">
        <v>80.758418551632403</v>
      </c>
      <c r="AB1876" s="17">
        <v>0.38835795411093565</v>
      </c>
      <c r="AC1876" s="17">
        <v>0.30221533339358675</v>
      </c>
      <c r="AD1876" s="17">
        <v>0.37134814951514689</v>
      </c>
      <c r="AE1876" s="17">
        <v>53.096071850983407</v>
      </c>
      <c r="AF1876" s="17">
        <v>1</v>
      </c>
      <c r="AG1876" s="17">
        <v>-1</v>
      </c>
      <c r="AH1876" s="17">
        <v>-1</v>
      </c>
      <c r="AI1876" s="17">
        <v>-4.8263946440215269E-2</v>
      </c>
      <c r="AJ1876" s="17">
        <v>7.7948991301704587E-2</v>
      </c>
      <c r="AK1876" s="17">
        <v>-0.12561354835009231</v>
      </c>
      <c r="AL1876" s="17">
        <v>0.25530707949665848</v>
      </c>
      <c r="AM1876" s="17">
        <v>-3.0725503353410525E-3</v>
      </c>
      <c r="AN1876" s="17">
        <v>0.19221819692076694</v>
      </c>
      <c r="AO1876" s="17">
        <v>-0.70488150013398776</v>
      </c>
      <c r="AP1876" s="17">
        <v>6.0819903205024639</v>
      </c>
      <c r="AQ1876" s="17">
        <v>55.331512661747709</v>
      </c>
      <c r="AR1876" s="17">
        <v>1.1694159599038187</v>
      </c>
      <c r="AS1876" s="17">
        <v>2.8335618222186847</v>
      </c>
      <c r="AT1876" s="17">
        <v>-1</v>
      </c>
      <c r="AU1876" s="17">
        <v>-1</v>
      </c>
      <c r="AV1876" s="17">
        <v>-2.4529472467458451</v>
      </c>
      <c r="AW1876" s="17">
        <v>117.04321788555373</v>
      </c>
      <c r="AX1876" s="17">
        <v>123.87283808691976</v>
      </c>
      <c r="AY1876" s="17">
        <v>0.4991056782042198</v>
      </c>
      <c r="AZ1876" s="17">
        <v>60.719195308098051</v>
      </c>
      <c r="BA1876" s="22">
        <v>1577.1527849577744</v>
      </c>
      <c r="CU1876" t="e">
        <v>#N/A</v>
      </c>
      <c r="CV1876" t="e">
        <v>#N/A</v>
      </c>
    </row>
    <row r="1877" spans="1:100" x14ac:dyDescent="0.25">
      <c r="A1877">
        <v>4593</v>
      </c>
      <c r="B1877" t="s">
        <v>2223</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2224</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1336.686221513273</v>
      </c>
      <c r="CU1878" t="e">
        <v>#N/A</v>
      </c>
      <c r="CV1878" t="e">
        <v>#N/A</v>
      </c>
    </row>
    <row r="1879" spans="1:100" x14ac:dyDescent="0.25">
      <c r="A1879">
        <v>4595</v>
      </c>
      <c r="B1879" t="s">
        <v>2225</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2226</v>
      </c>
      <c r="C1880" s="22">
        <v>3</v>
      </c>
      <c r="D1880" s="17">
        <v>3.0449390371675586</v>
      </c>
      <c r="E1880" s="17">
        <v>-0.17470085305968891</v>
      </c>
      <c r="F1880" s="17">
        <v>0.19833409046387557</v>
      </c>
      <c r="G1880" s="17">
        <v>0.15205972900748094</v>
      </c>
      <c r="H1880" s="17">
        <v>1.5767411653142171E-2</v>
      </c>
      <c r="I1880" s="17">
        <v>0</v>
      </c>
      <c r="J1880" s="17">
        <v>0.94604469918852785</v>
      </c>
      <c r="K1880" s="17">
        <v>1.5767411653142171E-2</v>
      </c>
      <c r="L1880" s="17">
        <v>-1.0000000000000009</v>
      </c>
      <c r="M1880" s="17">
        <v>-1.0000000000000009</v>
      </c>
      <c r="N1880" s="17">
        <v>0.31534823306284243</v>
      </c>
      <c r="O1880" s="17">
        <v>4.143043465363565</v>
      </c>
      <c r="P1880" s="17">
        <v>-1.363832196248751</v>
      </c>
      <c r="Q1880" s="17">
        <v>-0.58028006597936233</v>
      </c>
      <c r="R1880" s="17">
        <v>-0.32863996725045796</v>
      </c>
      <c r="S1880" s="17">
        <v>0.3333333333333337</v>
      </c>
      <c r="T1880" s="17">
        <v>0.13140015081717674</v>
      </c>
      <c r="U1880" s="17">
        <v>0.15729092325849087</v>
      </c>
      <c r="V1880" s="17">
        <v>0</v>
      </c>
      <c r="W1880" s="17">
        <v>24.250279830234362</v>
      </c>
      <c r="X1880" s="17">
        <v>0.85814483389341867</v>
      </c>
      <c r="Y1880" s="17">
        <v>-1.0000000000000009</v>
      </c>
      <c r="Z1880" s="17">
        <v>-1.0000000000000009</v>
      </c>
      <c r="AA1880" s="17">
        <v>38.02612688672739</v>
      </c>
      <c r="AB1880" s="17">
        <v>0.13642349079237076</v>
      </c>
      <c r="AC1880" s="17">
        <v>0.33316672857343793</v>
      </c>
      <c r="AD1880" s="17">
        <v>-0.18750047889093904</v>
      </c>
      <c r="AE1880" s="17">
        <v>14.104487023743495</v>
      </c>
      <c r="AF1880" s="17">
        <v>0.1</v>
      </c>
      <c r="AG1880" s="17">
        <v>-1.0000000000000009</v>
      </c>
      <c r="AH1880" s="17">
        <v>-1.0000000000000009</v>
      </c>
      <c r="AI1880" s="17">
        <v>0</v>
      </c>
      <c r="AJ1880" s="17">
        <v>0</v>
      </c>
      <c r="AK1880" s="17">
        <v>0.63112167828073107</v>
      </c>
      <c r="AL1880" s="17">
        <v>0.46393743381958963</v>
      </c>
      <c r="AM1880" s="17">
        <v>0.39796163878541568</v>
      </c>
      <c r="AN1880" s="17">
        <v>0.17262744748646539</v>
      </c>
      <c r="AO1880" s="17">
        <v>13.10464936103905</v>
      </c>
      <c r="AP1880" s="17">
        <v>6.6353733562595805</v>
      </c>
      <c r="AQ1880" s="17">
        <v>25.196324529422903</v>
      </c>
      <c r="AR1880" s="17">
        <v>0.622024407409001</v>
      </c>
      <c r="AS1880" s="17">
        <v>0.87391224554656044</v>
      </c>
      <c r="AT1880" s="17">
        <v>-1.0000000000000009</v>
      </c>
      <c r="AU1880" s="17">
        <v>-1.0000000000000009</v>
      </c>
      <c r="AV1880" s="17">
        <v>-0.17658023824297708</v>
      </c>
      <c r="AW1880" s="17">
        <v>48.80454370835055</v>
      </c>
      <c r="AX1880" s="17">
        <v>48.80454370835055</v>
      </c>
      <c r="AY1880" s="17">
        <v>-0.13174412549458411</v>
      </c>
      <c r="AZ1880" s="17">
        <v>-25.4826585092835</v>
      </c>
      <c r="BA1880" s="22">
        <v>1345.7261952552506</v>
      </c>
      <c r="CU1880" t="e">
        <v>#N/A</v>
      </c>
      <c r="CV1880" t="e">
        <v>#N/A</v>
      </c>
    </row>
    <row r="1881" spans="1:100" x14ac:dyDescent="0.25">
      <c r="A1881">
        <v>4598</v>
      </c>
      <c r="B1881" t="s">
        <v>2227</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2228</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2229</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1429.4790591716214</v>
      </c>
      <c r="CU1883" t="e">
        <v>#N/A</v>
      </c>
      <c r="CV1883" t="e">
        <v>#N/A</v>
      </c>
    </row>
    <row r="1884" spans="1:100" x14ac:dyDescent="0.25">
      <c r="A1884">
        <v>4603</v>
      </c>
      <c r="B1884" t="s">
        <v>2230</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1428.4750188699377</v>
      </c>
      <c r="CU1884" t="e">
        <v>#N/A</v>
      </c>
      <c r="CV1884" t="e">
        <v>#N/A</v>
      </c>
    </row>
    <row r="1885" spans="1:100" x14ac:dyDescent="0.25">
      <c r="A1885">
        <v>4604</v>
      </c>
      <c r="B1885" t="s">
        <v>2231</v>
      </c>
      <c r="C1885" s="22">
        <v>3</v>
      </c>
      <c r="D1885" s="17">
        <v>4.2028433747679319</v>
      </c>
      <c r="E1885" s="17">
        <v>-0.11801530822189021</v>
      </c>
      <c r="F1885" s="17">
        <v>1.6011121353877489</v>
      </c>
      <c r="G1885" s="17">
        <v>1.56294441136416</v>
      </c>
      <c r="H1885" s="17">
        <v>0.1081798606828366</v>
      </c>
      <c r="I1885" s="17">
        <v>0</v>
      </c>
      <c r="J1885" s="17">
        <v>6.4907916409701958</v>
      </c>
      <c r="K1885" s="17">
        <v>0.1081798606828366</v>
      </c>
      <c r="L1885" s="17">
        <v>-0.99999999999999922</v>
      </c>
      <c r="M1885" s="17">
        <v>-0.99999999999999922</v>
      </c>
      <c r="N1885" s="17">
        <v>2.1635972136567316</v>
      </c>
      <c r="O1885" s="17">
        <v>12.256579427102283</v>
      </c>
      <c r="P1885" s="17">
        <v>9.3025480508976216E-2</v>
      </c>
      <c r="Q1885" s="17">
        <v>-1.9132946695322963</v>
      </c>
      <c r="R1885" s="17">
        <v>-0.55329383680723521</v>
      </c>
      <c r="S1885" s="17">
        <v>0.33333333333333315</v>
      </c>
      <c r="T1885" s="17">
        <v>0.10181066912221766</v>
      </c>
      <c r="U1885" s="17">
        <v>-1.7262810718820694E-3</v>
      </c>
      <c r="V1885" s="17">
        <v>-4.5890061186836303E-3</v>
      </c>
      <c r="W1885" s="17">
        <v>12.825954183285939</v>
      </c>
      <c r="X1885" s="17">
        <v>6.1002316561968965E-2</v>
      </c>
      <c r="Y1885" s="17">
        <v>-0.99999999999999922</v>
      </c>
      <c r="Z1885" s="17">
        <v>-0.99999999999999922</v>
      </c>
      <c r="AA1885" s="17">
        <v>46.551349579024127</v>
      </c>
      <c r="AB1885" s="17">
        <v>0.27277194747067773</v>
      </c>
      <c r="AC1885" s="17">
        <v>0.28314432440561976</v>
      </c>
      <c r="AD1885" s="17">
        <v>0.12965751277461093</v>
      </c>
      <c r="AE1885" s="17">
        <v>34.27868923254541</v>
      </c>
      <c r="AF1885" s="17">
        <v>0.58333333333333337</v>
      </c>
      <c r="AG1885" s="17">
        <v>-0.99999999999999922</v>
      </c>
      <c r="AH1885" s="17">
        <v>-0.99999999999999922</v>
      </c>
      <c r="AI1885" s="17">
        <v>5.5291282947139538E-2</v>
      </c>
      <c r="AJ1885" s="17">
        <v>-4.5890061186836303E-3</v>
      </c>
      <c r="AK1885" s="17">
        <v>0.25733353951475146</v>
      </c>
      <c r="AL1885" s="17">
        <v>-5.3169464353001405E-2</v>
      </c>
      <c r="AM1885" s="17">
        <v>0.40007149312281531</v>
      </c>
      <c r="AN1885" s="17">
        <v>0.15707498159150071</v>
      </c>
      <c r="AO1885" s="17">
        <v>11.288455025644145</v>
      </c>
      <c r="AP1885" s="17">
        <v>3.6610272180225096</v>
      </c>
      <c r="AQ1885" s="17">
        <v>19.316745824256127</v>
      </c>
      <c r="AR1885" s="17">
        <v>0.42882871526498506</v>
      </c>
      <c r="AS1885" s="17">
        <v>0.16918217724480542</v>
      </c>
      <c r="AT1885" s="17">
        <v>-0.99999999999999922</v>
      </c>
      <c r="AU1885" s="17">
        <v>-0.99999999999999922</v>
      </c>
      <c r="AV1885" s="17">
        <v>1.009650574556926</v>
      </c>
      <c r="AW1885" s="17">
        <v>62.468956224148918</v>
      </c>
      <c r="AX1885" s="17">
        <v>63.115881271223337</v>
      </c>
      <c r="AY1885" s="17">
        <v>6.3744481437711942E-2</v>
      </c>
      <c r="AZ1885" s="17">
        <v>9.4858286652247145E-2</v>
      </c>
      <c r="BA1885" s="22">
        <v>1422.0139740256591</v>
      </c>
      <c r="CU1885" t="e">
        <v>#N/A</v>
      </c>
      <c r="CV1885" t="e">
        <v>#N/A</v>
      </c>
    </row>
    <row r="1886" spans="1:100" x14ac:dyDescent="0.25">
      <c r="A1886">
        <v>4607</v>
      </c>
      <c r="B1886" t="s">
        <v>2232</v>
      </c>
      <c r="C1886" s="22">
        <v>3</v>
      </c>
      <c r="D1886" s="17">
        <v>2.9596665617366997</v>
      </c>
      <c r="E1886" s="17">
        <v>-1.1157076854714822E-2</v>
      </c>
      <c r="F1886" s="17">
        <v>3.4549324961938908</v>
      </c>
      <c r="G1886" s="17">
        <v>3.4549324961938908</v>
      </c>
      <c r="H1886" s="17">
        <v>0.29983871266635015</v>
      </c>
      <c r="I1886" s="17">
        <v>0</v>
      </c>
      <c r="J1886" s="17">
        <v>17.990322759980987</v>
      </c>
      <c r="K1886" s="17">
        <v>0.29983871266635015</v>
      </c>
      <c r="L1886" s="17">
        <v>-1.0000000000000007</v>
      </c>
      <c r="M1886" s="17">
        <v>-1.0000000000000007</v>
      </c>
      <c r="N1886" s="17">
        <v>5.9967742533269979</v>
      </c>
      <c r="O1886" s="17">
        <v>24.404921817911589</v>
      </c>
      <c r="P1886" s="17">
        <v>3.1950787244489272</v>
      </c>
      <c r="Q1886" s="17">
        <v>8.5976022652702717</v>
      </c>
      <c r="R1886" s="17">
        <v>3.031789084494255</v>
      </c>
      <c r="S1886" s="17">
        <v>0.33333333333333365</v>
      </c>
      <c r="T1886" s="17">
        <v>0.33463894524392856</v>
      </c>
      <c r="U1886" s="17">
        <v>-0.25449972334136423</v>
      </c>
      <c r="V1886" s="17">
        <v>-5.7749743322476448E-3</v>
      </c>
      <c r="W1886" s="17">
        <v>4.3143547294920115</v>
      </c>
      <c r="X1886" s="17">
        <v>-0.67040133361592402</v>
      </c>
      <c r="Y1886" s="17">
        <v>-1.0000000000000007</v>
      </c>
      <c r="Z1886" s="17">
        <v>-1.0000000000000007</v>
      </c>
      <c r="AA1886" s="17">
        <v>16.861300124338232</v>
      </c>
      <c r="AB1886" s="17">
        <v>-0.30231368634425332</v>
      </c>
      <c r="AC1886" s="17">
        <v>0.31068000083289665</v>
      </c>
      <c r="AD1886" s="17">
        <v>0.1819368117183964</v>
      </c>
      <c r="AE1886" s="17">
        <v>9.5151563103519869</v>
      </c>
      <c r="AF1886" s="17">
        <v>0.54545454545454541</v>
      </c>
      <c r="AG1886" s="17">
        <v>-1.0000000000000007</v>
      </c>
      <c r="AH1886" s="17">
        <v>-1.0000000000000007</v>
      </c>
      <c r="AI1886" s="17">
        <v>1.8507654472294122E-2</v>
      </c>
      <c r="AJ1886" s="17">
        <v>-5.7749743322476448E-3</v>
      </c>
      <c r="AK1886" s="17">
        <v>0.13047854853315671</v>
      </c>
      <c r="AL1886" s="17">
        <v>-0.1645530982890144</v>
      </c>
      <c r="AM1886" s="17">
        <v>-3.1462757819428935E-2</v>
      </c>
      <c r="AN1886" s="17">
        <v>-0.19682350529212894</v>
      </c>
      <c r="AO1886" s="17">
        <v>-0.13417620281993958</v>
      </c>
      <c r="AP1886" s="17">
        <v>-5.7433531237482933</v>
      </c>
      <c r="AQ1886" s="17">
        <v>22.304677489473008</v>
      </c>
      <c r="AR1886" s="17">
        <v>0.40769758090365027</v>
      </c>
      <c r="AS1886" s="17">
        <v>-0.37056262094957426</v>
      </c>
      <c r="AT1886" s="17">
        <v>-1.0000000000000007</v>
      </c>
      <c r="AU1886" s="17">
        <v>-1.0000000000000007</v>
      </c>
      <c r="AV1886" s="17">
        <v>6.4867215806881449</v>
      </c>
      <c r="AW1886" s="17">
        <v>35.522868818501514</v>
      </c>
      <c r="AX1886" s="17">
        <v>35.315524474722643</v>
      </c>
      <c r="AY1886" s="17">
        <v>-1.4411876552648608E-2</v>
      </c>
      <c r="AZ1886" s="17">
        <v>-32.842731223702742</v>
      </c>
      <c r="BA1886" s="22">
        <v>1402.1246799338196</v>
      </c>
      <c r="CU1886" t="e">
        <v>#N/A</v>
      </c>
      <c r="CV1886" t="e">
        <v>#N/A</v>
      </c>
    </row>
    <row r="1887" spans="1:100" x14ac:dyDescent="0.25">
      <c r="A1887">
        <v>4608</v>
      </c>
      <c r="B1887" t="s">
        <v>2233</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2234</v>
      </c>
      <c r="C1888" s="22">
        <v>3</v>
      </c>
      <c r="D1888" s="17">
        <v>4.9353609763486519</v>
      </c>
      <c r="E1888" s="17">
        <v>1.9135407141118024E-2</v>
      </c>
      <c r="F1888" s="17">
        <v>0.57779908352573295</v>
      </c>
      <c r="G1888" s="17">
        <v>0.57779908352573295</v>
      </c>
      <c r="H1888" s="17">
        <v>0.13725792034374337</v>
      </c>
      <c r="I1888" s="17">
        <v>6.0362888045843574E-3</v>
      </c>
      <c r="J1888" s="17">
        <v>8.5976525488996565</v>
      </c>
      <c r="K1888" s="17">
        <v>0.14329420914832777</v>
      </c>
      <c r="L1888" s="17">
        <v>-0.999999999999999</v>
      </c>
      <c r="M1888" s="17">
        <v>-0.999999999999999</v>
      </c>
      <c r="N1888" s="17">
        <v>2.8658841829665538</v>
      </c>
      <c r="O1888" s="17">
        <v>14.110812608774051</v>
      </c>
      <c r="P1888" s="17">
        <v>-0.32401474927287222</v>
      </c>
      <c r="Q1888" s="17">
        <v>0.69223026595739978</v>
      </c>
      <c r="R1888" s="17">
        <v>0.19156600026592485</v>
      </c>
      <c r="S1888" s="17">
        <v>0.33333333333333287</v>
      </c>
      <c r="T1888" s="17">
        <v>0.33333333333333287</v>
      </c>
      <c r="U1888" s="17">
        <v>0.15932843047558554</v>
      </c>
      <c r="V1888" s="17">
        <v>-8.6585997405553505E-2</v>
      </c>
      <c r="W1888" s="17">
        <v>23.844595623534829</v>
      </c>
      <c r="X1888" s="17">
        <v>0.6411701949873605</v>
      </c>
      <c r="Y1888" s="17">
        <v>-0.999999999999999</v>
      </c>
      <c r="Z1888" s="17">
        <v>-0.999999999999999</v>
      </c>
      <c r="AA1888" s="17">
        <v>65.439565344576351</v>
      </c>
      <c r="AB1888" s="17">
        <v>0.1685284825445017</v>
      </c>
      <c r="AC1888" s="17">
        <v>0.24259238930377708</v>
      </c>
      <c r="AD1888" s="17">
        <v>0.41694720256723322</v>
      </c>
      <c r="AE1888" s="17">
        <v>41.403403720775636</v>
      </c>
      <c r="AF1888" s="17">
        <v>0.8</v>
      </c>
      <c r="AG1888" s="17">
        <v>-0.999999999999999</v>
      </c>
      <c r="AH1888" s="17">
        <v>-0.999999999999999</v>
      </c>
      <c r="AI1888" s="17">
        <v>2.9479985682509265E-2</v>
      </c>
      <c r="AJ1888" s="17">
        <v>-8.6585997405553505E-2</v>
      </c>
      <c r="AK1888" s="17">
        <v>4.8598119136889523E-2</v>
      </c>
      <c r="AL1888" s="17">
        <v>0.276885093056493</v>
      </c>
      <c r="AM1888" s="17">
        <v>0.28160687208049162</v>
      </c>
      <c r="AN1888" s="17">
        <v>0.64874228694025626</v>
      </c>
      <c r="AO1888" s="17">
        <v>7.2831623976967359</v>
      </c>
      <c r="AP1888" s="17">
        <v>17.602982638788866</v>
      </c>
      <c r="AQ1888" s="17">
        <v>32.442248172434482</v>
      </c>
      <c r="AR1888" s="17">
        <v>0.73940909973669822</v>
      </c>
      <c r="AS1888" s="17">
        <v>0.78446440413568719</v>
      </c>
      <c r="AT1888" s="17">
        <v>-0.999999999999999</v>
      </c>
      <c r="AU1888" s="17">
        <v>-0.999999999999999</v>
      </c>
      <c r="AV1888" s="17">
        <v>0.76936508379165935</v>
      </c>
      <c r="AW1888" s="17">
        <v>97.153360592139208</v>
      </c>
      <c r="AX1888" s="17">
        <v>89.084360565234093</v>
      </c>
      <c r="AY1888" s="17">
        <v>0.27442219356283848</v>
      </c>
      <c r="AZ1888" s="17">
        <v>20.576454482815411</v>
      </c>
      <c r="BA1888" s="22">
        <v>1480.837671003223</v>
      </c>
      <c r="CU1888" t="e">
        <v>#N/A</v>
      </c>
      <c r="CV1888" t="e">
        <v>#N/A</v>
      </c>
    </row>
    <row r="1889" spans="1:100" x14ac:dyDescent="0.25">
      <c r="A1889">
        <v>4611</v>
      </c>
      <c r="B1889" t="s">
        <v>2235</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1520.8117689873377</v>
      </c>
      <c r="CU1889" t="e">
        <v>#N/A</v>
      </c>
      <c r="CV1889" t="e">
        <v>#N/A</v>
      </c>
    </row>
    <row r="1890" spans="1:100" x14ac:dyDescent="0.25">
      <c r="A1890">
        <v>4613</v>
      </c>
      <c r="B1890" t="s">
        <v>2236</v>
      </c>
      <c r="C1890" s="22">
        <v>3</v>
      </c>
      <c r="D1890" s="17">
        <v>4.6936092300319681</v>
      </c>
      <c r="E1890" s="17">
        <v>-1.0579548059712962</v>
      </c>
      <c r="F1890" s="17">
        <v>8.7201125491119864</v>
      </c>
      <c r="G1890" s="17">
        <v>8.4292883210495919</v>
      </c>
      <c r="H1890" s="17">
        <v>6.1758727265744877E-2</v>
      </c>
      <c r="I1890" s="17">
        <v>-4.6582905976516277E-3</v>
      </c>
      <c r="J1890" s="17">
        <v>3.4260262000855963</v>
      </c>
      <c r="K1890" s="17">
        <v>5.7100436668093238E-2</v>
      </c>
      <c r="L1890" s="17">
        <v>-1.0000000000000013</v>
      </c>
      <c r="M1890" s="17">
        <v>-1.0000000000000013</v>
      </c>
      <c r="N1890" s="17">
        <v>1.1420087333618656</v>
      </c>
      <c r="O1890" s="17">
        <v>16.548923751167159</v>
      </c>
      <c r="P1890" s="17">
        <v>0.5874926291686775</v>
      </c>
      <c r="Q1890" s="17">
        <v>54.538455447244644</v>
      </c>
      <c r="R1890" s="17">
        <v>17.930666632102017</v>
      </c>
      <c r="S1890" s="17">
        <v>0.33333333333333381</v>
      </c>
      <c r="T1890" s="17">
        <v>0.34102229531405559</v>
      </c>
      <c r="U1890" s="17">
        <v>0.26088119699675372</v>
      </c>
      <c r="V1890" s="17">
        <v>-9.9371833141163449E-2</v>
      </c>
      <c r="W1890" s="17">
        <v>31.150582233395479</v>
      </c>
      <c r="X1890" s="17">
        <v>1.0722379431000524</v>
      </c>
      <c r="Y1890" s="17">
        <v>-1.0000000000000013</v>
      </c>
      <c r="Z1890" s="17">
        <v>-1.0000000000000013</v>
      </c>
      <c r="AA1890" s="17">
        <v>102.30386319767625</v>
      </c>
      <c r="AB1890" s="17">
        <v>0.38337845024149114</v>
      </c>
      <c r="AC1890" s="17">
        <v>0.32845098273869605</v>
      </c>
      <c r="AD1890" s="17">
        <v>0.35262285366338852</v>
      </c>
      <c r="AE1890" s="17">
        <v>53.222614332178779</v>
      </c>
      <c r="AF1890" s="17">
        <v>1</v>
      </c>
      <c r="AG1890" s="17">
        <v>-1.0000000000000013</v>
      </c>
      <c r="AH1890" s="17">
        <v>-1.0000000000000013</v>
      </c>
      <c r="AI1890" s="17">
        <v>0.41123493461771971</v>
      </c>
      <c r="AJ1890" s="17">
        <v>-9.9371833141163449E-2</v>
      </c>
      <c r="AK1890" s="17">
        <v>-0.17776774092183323</v>
      </c>
      <c r="AL1890" s="17">
        <v>0.17665467907240445</v>
      </c>
      <c r="AM1890" s="17">
        <v>4.3434406052339905E-2</v>
      </c>
      <c r="AN1890" s="17">
        <v>-0.18175024585783858</v>
      </c>
      <c r="AO1890" s="17">
        <v>0.19702144669933194</v>
      </c>
      <c r="AP1890" s="17">
        <v>-3.6604827510839444</v>
      </c>
      <c r="AQ1890" s="17">
        <v>34.576608433481042</v>
      </c>
      <c r="AR1890" s="17">
        <v>0.83586499250297963</v>
      </c>
      <c r="AS1890" s="17">
        <v>1.1293383797681458</v>
      </c>
      <c r="AT1890" s="17">
        <v>-1.0000000000000013</v>
      </c>
      <c r="AU1890" s="17">
        <v>-1.0000000000000013</v>
      </c>
      <c r="AV1890" s="17">
        <v>26.359954953151608</v>
      </c>
      <c r="AW1890" s="17">
        <v>115.19230419775947</v>
      </c>
      <c r="AX1890" s="17">
        <v>113.47981957599745</v>
      </c>
      <c r="AY1890" s="17">
        <v>0.34786168772422277</v>
      </c>
      <c r="AZ1890" s="17">
        <v>18.607384005391047</v>
      </c>
      <c r="BA1890" s="22">
        <v>1584.1643603723328</v>
      </c>
      <c r="CU1890" t="e">
        <v>#N/A</v>
      </c>
      <c r="CV1890" t="e">
        <v>#N/A</v>
      </c>
    </row>
    <row r="1891" spans="1:100" x14ac:dyDescent="0.25">
      <c r="A1891">
        <v>4614</v>
      </c>
      <c r="B1891" t="s">
        <v>2237</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1361.3910946704652</v>
      </c>
      <c r="CU1891" t="e">
        <v>#N/A</v>
      </c>
      <c r="CV1891" t="e">
        <v>#N/A</v>
      </c>
    </row>
    <row r="1892" spans="1:100" x14ac:dyDescent="0.25">
      <c r="A1892">
        <v>4616</v>
      </c>
      <c r="B1892" t="s">
        <v>2238</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2239</v>
      </c>
      <c r="C1893" s="22">
        <v>3</v>
      </c>
      <c r="D1893" s="17">
        <v>5.1948452135226297</v>
      </c>
      <c r="E1893" s="17">
        <v>-8.3772119725699784E-2</v>
      </c>
      <c r="F1893" s="17">
        <v>-0.49151369210585621</v>
      </c>
      <c r="G1893" s="17">
        <v>-0.51544858345605593</v>
      </c>
      <c r="H1893" s="17">
        <v>0.26353388476774647</v>
      </c>
      <c r="I1893" s="17">
        <v>-6.6681581151166042E-3</v>
      </c>
      <c r="J1893" s="17">
        <v>15.411943599157805</v>
      </c>
      <c r="K1893" s="17">
        <v>0.25686572665262986</v>
      </c>
      <c r="L1893" s="17">
        <v>-1.0000000000000018</v>
      </c>
      <c r="M1893" s="17">
        <v>-1.0000000000000018</v>
      </c>
      <c r="N1893" s="17">
        <v>5.1373145330526011</v>
      </c>
      <c r="O1893" s="17">
        <v>20.091340229224368</v>
      </c>
      <c r="P1893" s="17">
        <v>1.8094067907984582E-2</v>
      </c>
      <c r="Q1893" s="17">
        <v>5.3043393784494866</v>
      </c>
      <c r="R1893" s="17">
        <v>1.5977330613340937</v>
      </c>
      <c r="S1893" s="17">
        <v>0.33333333333333393</v>
      </c>
      <c r="T1893" s="17">
        <v>0.33333333333333393</v>
      </c>
      <c r="U1893" s="17">
        <v>0.13581284211991038</v>
      </c>
      <c r="V1893" s="17">
        <v>-3.6199677888113777E-2</v>
      </c>
      <c r="W1893" s="17">
        <v>20.37656416983339</v>
      </c>
      <c r="X1893" s="17">
        <v>0.73585424116499654</v>
      </c>
      <c r="Y1893" s="17">
        <v>-1.0000000000000018</v>
      </c>
      <c r="Z1893" s="17">
        <v>-1.0000000000000018</v>
      </c>
      <c r="AA1893" s="17">
        <v>49.90505931225686</v>
      </c>
      <c r="AB1893" s="17">
        <v>0.18063560859243738</v>
      </c>
      <c r="AC1893" s="17">
        <v>0.13113537520629601</v>
      </c>
      <c r="AD1893" s="17">
        <v>0.24684425782305364</v>
      </c>
      <c r="AE1893" s="17">
        <v>27.930762081089362</v>
      </c>
      <c r="AF1893" s="17">
        <v>0.78947368421052633</v>
      </c>
      <c r="AG1893" s="17">
        <v>-1.0000000000000018</v>
      </c>
      <c r="AH1893" s="17">
        <v>-1.0000000000000018</v>
      </c>
      <c r="AI1893" s="17">
        <v>-3.479488065965701E-3</v>
      </c>
      <c r="AJ1893" s="17">
        <v>-3.6199677888113777E-2</v>
      </c>
      <c r="AK1893" s="17">
        <v>0.33303125445673254</v>
      </c>
      <c r="AL1893" s="17">
        <v>0.18164206221940607</v>
      </c>
      <c r="AM1893" s="17">
        <v>0.16252232566939834</v>
      </c>
      <c r="AN1893" s="17">
        <v>0.20948565580845008</v>
      </c>
      <c r="AO1893" s="17">
        <v>5.7282144140186197</v>
      </c>
      <c r="AP1893" s="17">
        <v>6.1453517063082801</v>
      </c>
      <c r="AQ1893" s="17">
        <v>35.78850776899116</v>
      </c>
      <c r="AR1893" s="17">
        <v>0.76627983089846441</v>
      </c>
      <c r="AS1893" s="17">
        <v>0.99271996781762706</v>
      </c>
      <c r="AT1893" s="17">
        <v>-1.0000000000000018</v>
      </c>
      <c r="AU1893" s="17">
        <v>-1.0000000000000018</v>
      </c>
      <c r="AV1893" s="17">
        <v>1.0822844778780392</v>
      </c>
      <c r="AW1893" s="17">
        <v>76.141751247789472</v>
      </c>
      <c r="AX1893" s="17">
        <v>72.452193697658785</v>
      </c>
      <c r="AY1893" s="17">
        <v>-4.376826640033428E-2</v>
      </c>
      <c r="AZ1893" s="17">
        <v>5.6531773875223514</v>
      </c>
      <c r="BA1893" s="22">
        <v>1468.4632307115169</v>
      </c>
      <c r="CU1893" t="e">
        <v>#N/A</v>
      </c>
      <c r="CV1893" t="e">
        <v>#N/A</v>
      </c>
    </row>
    <row r="1894" spans="1:100" x14ac:dyDescent="0.25">
      <c r="A1894">
        <v>4619</v>
      </c>
      <c r="B1894" t="s">
        <v>2240</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882</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1455.7377028673122</v>
      </c>
      <c r="CU1895" t="e">
        <v>#N/A</v>
      </c>
      <c r="CV1895" t="e">
        <v>#N/A</v>
      </c>
    </row>
    <row r="1896" spans="1:100" x14ac:dyDescent="0.25">
      <c r="A1896">
        <v>4623</v>
      </c>
      <c r="B1896" t="s">
        <v>2241</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2242</v>
      </c>
      <c r="C1897" s="22">
        <v>3</v>
      </c>
      <c r="D1897" s="17">
        <v>3.0120137600491481</v>
      </c>
      <c r="E1897" s="17">
        <v>8.9840329640958283E-2</v>
      </c>
      <c r="F1897" s="17">
        <v>-0.40715785707404512</v>
      </c>
      <c r="G1897" s="17">
        <v>-0.39302812352217031</v>
      </c>
      <c r="H1897" s="17">
        <v>-7.2090500388991424E-2</v>
      </c>
      <c r="I1897" s="17">
        <v>0</v>
      </c>
      <c r="J1897" s="17">
        <v>-4.3254300233394956</v>
      </c>
      <c r="K1897" s="17">
        <v>-7.2090500388991424E-2</v>
      </c>
      <c r="L1897" s="17">
        <v>-1</v>
      </c>
      <c r="M1897" s="17">
        <v>-1</v>
      </c>
      <c r="N1897" s="17">
        <v>-1.4418100077798308</v>
      </c>
      <c r="O1897" s="17">
        <v>-1.7064443868125099</v>
      </c>
      <c r="P1897" s="17">
        <v>-1.2419234685324818</v>
      </c>
      <c r="Q1897" s="17">
        <v>0.53742828213995797</v>
      </c>
      <c r="R1897" s="17">
        <v>-9.0445520158904391E-2</v>
      </c>
      <c r="S1897" s="17">
        <v>0.33333333333333348</v>
      </c>
      <c r="T1897" s="17">
        <v>0.33333333333333348</v>
      </c>
      <c r="U1897" s="17">
        <v>0.36494574448409162</v>
      </c>
      <c r="V1897" s="17">
        <v>-6.8885317699355769E-2</v>
      </c>
      <c r="W1897" s="17">
        <v>41.392703753615784</v>
      </c>
      <c r="X1897" s="17">
        <v>1.7852282387958907</v>
      </c>
      <c r="Y1897" s="17">
        <v>-1</v>
      </c>
      <c r="Z1897" s="17">
        <v>-1</v>
      </c>
      <c r="AA1897" s="17">
        <v>72.466926892419139</v>
      </c>
      <c r="AB1897" s="17">
        <v>0.3988561966720951</v>
      </c>
      <c r="AC1897" s="17">
        <v>3.0738238611741783E-2</v>
      </c>
      <c r="AD1897" s="17">
        <v>0.19369893789540735</v>
      </c>
      <c r="AE1897" s="17">
        <v>31.164668658962213</v>
      </c>
      <c r="AF1897" s="17">
        <v>0.5</v>
      </c>
      <c r="AG1897" s="17">
        <v>-1</v>
      </c>
      <c r="AH1897" s="17">
        <v>-1</v>
      </c>
      <c r="AI1897" s="17">
        <v>5.8478807407709534E-2</v>
      </c>
      <c r="AJ1897" s="17">
        <v>-6.8885317699355769E-2</v>
      </c>
      <c r="AK1897" s="17">
        <v>8.2958997608639548E-2</v>
      </c>
      <c r="AL1897" s="17">
        <v>-0.10741051206639499</v>
      </c>
      <c r="AM1897" s="17">
        <v>0.63650724407351822</v>
      </c>
      <c r="AN1897" s="17">
        <v>0.15613609294511177</v>
      </c>
      <c r="AO1897" s="17">
        <v>16.327476089881156</v>
      </c>
      <c r="AP1897" s="17">
        <v>3.3663497632958204</v>
      </c>
      <c r="AQ1897" s="17">
        <v>37.067273730276277</v>
      </c>
      <c r="AR1897" s="17">
        <v>0.96272709345140361</v>
      </c>
      <c r="AS1897" s="17">
        <v>1.7131377384068995</v>
      </c>
      <c r="AT1897" s="17">
        <v>-1</v>
      </c>
      <c r="AU1897" s="17">
        <v>-1</v>
      </c>
      <c r="AV1897" s="17">
        <v>-0.4834736436810757</v>
      </c>
      <c r="AW1897" s="17">
        <v>74.126832268902419</v>
      </c>
      <c r="AX1897" s="17">
        <v>68.407876647121</v>
      </c>
      <c r="AY1897" s="17">
        <v>0.21673590765043321</v>
      </c>
      <c r="AZ1897" s="17">
        <v>-25.302890568949241</v>
      </c>
      <c r="BA1897" s="22">
        <v>1430.4378218514137</v>
      </c>
      <c r="CU1897" t="e">
        <v>#N/A</v>
      </c>
      <c r="CV1897" t="e">
        <v>#N/A</v>
      </c>
    </row>
    <row r="1898" spans="1:100" x14ac:dyDescent="0.25">
      <c r="A1898">
        <v>4625</v>
      </c>
      <c r="B1898" t="s">
        <v>2243</v>
      </c>
      <c r="C1898" s="22">
        <v>3</v>
      </c>
      <c r="D1898" s="17">
        <v>3.2367475560155361</v>
      </c>
      <c r="E1898" s="17">
        <v>0.27278675358667526</v>
      </c>
      <c r="F1898" s="17">
        <v>-0.37015523581842003</v>
      </c>
      <c r="G1898" s="17">
        <v>-0.28940722226774296</v>
      </c>
      <c r="H1898" s="17">
        <v>1.1141986197744608E-2</v>
      </c>
      <c r="I1898" s="17">
        <v>0</v>
      </c>
      <c r="J1898" s="17">
        <v>0.66851917186468013</v>
      </c>
      <c r="K1898" s="17">
        <v>1.1141986197744608E-2</v>
      </c>
      <c r="L1898" s="17">
        <v>-0.99999999999999989</v>
      </c>
      <c r="M1898" s="17">
        <v>-0.99999999999999989</v>
      </c>
      <c r="N1898" s="17">
        <v>0.22283972395489315</v>
      </c>
      <c r="O1898" s="17">
        <v>3.6158595056124714</v>
      </c>
      <c r="P1898" s="17">
        <v>1.4757106777720781</v>
      </c>
      <c r="Q1898" s="17">
        <v>0.27904533097562451</v>
      </c>
      <c r="R1898" s="17">
        <v>0.1696160451876538</v>
      </c>
      <c r="S1898" s="17">
        <v>0.33333333333333304</v>
      </c>
      <c r="T1898" s="17">
        <v>0.1997613633760551</v>
      </c>
      <c r="U1898" s="17">
        <v>-0.27245845885876196</v>
      </c>
      <c r="V1898" s="17">
        <v>-7.4706585576501533E-3</v>
      </c>
      <c r="W1898" s="17">
        <v>9.6809437238092588</v>
      </c>
      <c r="X1898" s="17">
        <v>-0.74627704622658364</v>
      </c>
      <c r="Y1898" s="17">
        <v>-0.99999999999999989</v>
      </c>
      <c r="Z1898" s="17">
        <v>-0.99999999999999989</v>
      </c>
      <c r="AA1898" s="17">
        <v>7.9302927859017691</v>
      </c>
      <c r="AB1898" s="17">
        <v>-0.35896472497305476</v>
      </c>
      <c r="AC1898" s="17">
        <v>4.0010428836527036E-2</v>
      </c>
      <c r="AD1898" s="17">
        <v>0.28054895647462508</v>
      </c>
      <c r="AE1898" s="17">
        <v>-1.9202669830951338</v>
      </c>
      <c r="AF1898" s="17">
        <v>0</v>
      </c>
      <c r="AG1898" s="17">
        <v>-0.99999999999999989</v>
      </c>
      <c r="AH1898" s="17">
        <v>-0.99999999999999989</v>
      </c>
      <c r="AI1898" s="17">
        <v>-8.5436679832050257E-3</v>
      </c>
      <c r="AJ1898" s="17">
        <v>-7.4706585576501533E-3</v>
      </c>
      <c r="AK1898" s="17">
        <v>0.34974094080981438</v>
      </c>
      <c r="AL1898" s="17">
        <v>2.6518181427732025E-2</v>
      </c>
      <c r="AM1898" s="17">
        <v>0.38548436971850736</v>
      </c>
      <c r="AN1898" s="17">
        <v>-0.11803963951639537</v>
      </c>
      <c r="AO1898" s="17">
        <v>11.385813947011759</v>
      </c>
      <c r="AP1898" s="17">
        <v>-2.8184000807712231</v>
      </c>
      <c r="AQ1898" s="17">
        <v>10.349462895673931</v>
      </c>
      <c r="AR1898" s="17">
        <v>0.25316557929297584</v>
      </c>
      <c r="AS1898" s="17">
        <v>-0.73513506002883899</v>
      </c>
      <c r="AT1898" s="17">
        <v>-0.99999999999999989</v>
      </c>
      <c r="AU1898" s="17">
        <v>-0.99999999999999989</v>
      </c>
      <c r="AV1898" s="17">
        <v>-0.11979117708008918</v>
      </c>
      <c r="AW1898" s="17">
        <v>8.7277522107430201</v>
      </c>
      <c r="AX1898" s="17">
        <v>7.8098129953139015</v>
      </c>
      <c r="AY1898" s="17">
        <v>-4.1220352469355209E-2</v>
      </c>
      <c r="AZ1898" s="17">
        <v>-59.241578927757828</v>
      </c>
      <c r="BA1898" s="22">
        <v>1333.3710172579526</v>
      </c>
      <c r="CU1898" t="e">
        <v>#N/A</v>
      </c>
      <c r="CV1898" t="e">
        <v>#N/A</v>
      </c>
    </row>
    <row r="1899" spans="1:100" x14ac:dyDescent="0.25">
      <c r="A1899">
        <v>4626</v>
      </c>
      <c r="B1899" t="s">
        <v>2244</v>
      </c>
      <c r="C1899" s="22">
        <v>3</v>
      </c>
      <c r="D1899" s="17">
        <v>3.6615310386785573</v>
      </c>
      <c r="E1899" s="17">
        <v>0</v>
      </c>
      <c r="F1899" s="17">
        <v>-0.90922556339291305</v>
      </c>
      <c r="G1899" s="17">
        <v>-0.90922556339291305</v>
      </c>
      <c r="H1899" s="17">
        <v>0.11979447784241898</v>
      </c>
      <c r="I1899" s="17">
        <v>0</v>
      </c>
      <c r="J1899" s="17">
        <v>7.1876686705451363</v>
      </c>
      <c r="K1899" s="17">
        <v>0.11979447784241898</v>
      </c>
      <c r="L1899" s="17">
        <v>-1.0000000000000002</v>
      </c>
      <c r="M1899" s="17">
        <v>-1.0000000000000002</v>
      </c>
      <c r="N1899" s="17">
        <v>2.3958895568483802</v>
      </c>
      <c r="O1899" s="17">
        <v>9.9399741458307851</v>
      </c>
      <c r="P1899" s="17">
        <v>0.20848801691053559</v>
      </c>
      <c r="Q1899" s="17">
        <v>-0.69076360841484241</v>
      </c>
      <c r="R1899" s="17">
        <v>-0.25221963091492089</v>
      </c>
      <c r="S1899" s="17">
        <v>0.34003348124053867</v>
      </c>
      <c r="T1899" s="17">
        <v>0.19437687097006931</v>
      </c>
      <c r="U1899" s="17">
        <v>0.35017966376841109</v>
      </c>
      <c r="V1899" s="17">
        <v>-2.7299845491954817E-2</v>
      </c>
      <c r="W1899" s="17">
        <v>29.499827705785798</v>
      </c>
      <c r="X1899" s="17">
        <v>1.5125789941268404</v>
      </c>
      <c r="Y1899" s="17">
        <v>-1.0000000000000002</v>
      </c>
      <c r="Z1899" s="17">
        <v>-1.0000000000000002</v>
      </c>
      <c r="AA1899" s="17">
        <v>21.089456958951114</v>
      </c>
      <c r="AB1899" s="17">
        <v>-0.19153855904899506</v>
      </c>
      <c r="AC1899" s="17">
        <v>-7.0067344303066208E-3</v>
      </c>
      <c r="AD1899" s="17">
        <v>3.5382271160905587E-2</v>
      </c>
      <c r="AE1899" s="17">
        <v>-8.1581511159197895</v>
      </c>
      <c r="AF1899" s="17">
        <v>0.125</v>
      </c>
      <c r="AG1899" s="17">
        <v>-1.0000000000000002</v>
      </c>
      <c r="AH1899" s="17">
        <v>-1.0000000000000002</v>
      </c>
      <c r="AI1899" s="17">
        <v>0</v>
      </c>
      <c r="AJ1899" s="17">
        <v>-2.7299845491954817E-2</v>
      </c>
      <c r="AK1899" s="17">
        <v>-1.8358743393832977E-2</v>
      </c>
      <c r="AL1899" s="17">
        <v>-7.4582668593277779E-2</v>
      </c>
      <c r="AM1899" s="17">
        <v>-9.5212152996169405E-2</v>
      </c>
      <c r="AN1899" s="17">
        <v>-0.27575405670265335</v>
      </c>
      <c r="AO1899" s="17">
        <v>-2.4720975418733993</v>
      </c>
      <c r="AP1899" s="17">
        <v>-7.2667647605327215</v>
      </c>
      <c r="AQ1899" s="17">
        <v>36.687496376330962</v>
      </c>
      <c r="AR1899" s="17">
        <v>0.85729017048706502</v>
      </c>
      <c r="AS1899" s="17">
        <v>1.6323734719692604</v>
      </c>
      <c r="AT1899" s="17">
        <v>-1.0000000000000002</v>
      </c>
      <c r="AU1899" s="17">
        <v>-1.0000000000000002</v>
      </c>
      <c r="AV1899" s="17">
        <v>-1.1614451943078337</v>
      </c>
      <c r="AW1899" s="17">
        <v>23.762666344249126</v>
      </c>
      <c r="AX1899" s="17">
        <v>21.032681795053659</v>
      </c>
      <c r="AY1899" s="17">
        <v>-7.9115243999526047E-2</v>
      </c>
      <c r="AZ1899" s="17">
        <v>-60.976075099415823</v>
      </c>
      <c r="BA1899" s="22">
        <v>1286.8486169785642</v>
      </c>
      <c r="CU1899" t="e">
        <v>#N/A</v>
      </c>
      <c r="CV1899" t="e">
        <v>#N/A</v>
      </c>
    </row>
    <row r="1900" spans="1:100" x14ac:dyDescent="0.25">
      <c r="A1900">
        <v>4627</v>
      </c>
      <c r="B1900" t="s">
        <v>2245</v>
      </c>
      <c r="C1900" s="22">
        <v>3</v>
      </c>
      <c r="D1900" s="17">
        <v>5.6939502825634394</v>
      </c>
      <c r="E1900" s="17">
        <v>-0.1852684121380784</v>
      </c>
      <c r="F1900" s="17">
        <v>0.14848849543148596</v>
      </c>
      <c r="G1900" s="17">
        <v>9.9897015192793981E-2</v>
      </c>
      <c r="H1900" s="17">
        <v>0.58241971038409446</v>
      </c>
      <c r="I1900" s="17">
        <v>0</v>
      </c>
      <c r="J1900" s="17">
        <v>34.945182623045682</v>
      </c>
      <c r="K1900" s="17">
        <v>0.58241971038409446</v>
      </c>
      <c r="L1900" s="17">
        <v>-1.0000000000000011</v>
      </c>
      <c r="M1900" s="17">
        <v>-1.0000000000000011</v>
      </c>
      <c r="N1900" s="17">
        <v>11.648394207681886</v>
      </c>
      <c r="O1900" s="17">
        <v>40.739029920801904</v>
      </c>
      <c r="P1900" s="17">
        <v>7.3352144819576832</v>
      </c>
      <c r="Q1900" s="17">
        <v>1.5730581110491593</v>
      </c>
      <c r="R1900" s="17">
        <v>1.3920542006171415</v>
      </c>
      <c r="S1900" s="17">
        <v>0.33333333333333387</v>
      </c>
      <c r="T1900" s="17">
        <v>0.38292748486805689</v>
      </c>
      <c r="U1900" s="17">
        <v>0.54060552213471014</v>
      </c>
      <c r="V1900" s="17">
        <v>0.12982852629864128</v>
      </c>
      <c r="W1900" s="17">
        <v>32.171006250025883</v>
      </c>
      <c r="X1900" s="17">
        <v>3.1248285056827085</v>
      </c>
      <c r="Y1900" s="17">
        <v>-1.0000000000000011</v>
      </c>
      <c r="Z1900" s="17">
        <v>-1.0000000000000011</v>
      </c>
      <c r="AA1900" s="17">
        <v>44.812254583394719</v>
      </c>
      <c r="AB1900" s="17">
        <v>-0.12657699183152615</v>
      </c>
      <c r="AC1900" s="17">
        <v>0.19043274369919055</v>
      </c>
      <c r="AD1900" s="17">
        <v>0.1611281307873694</v>
      </c>
      <c r="AE1900" s="17">
        <v>11.249194132751692</v>
      </c>
      <c r="AF1900" s="17">
        <v>0.7142857142857143</v>
      </c>
      <c r="AG1900" s="17">
        <v>-1.0000000000000011</v>
      </c>
      <c r="AH1900" s="17">
        <v>-1.0000000000000011</v>
      </c>
      <c r="AI1900" s="17">
        <v>5.4467413592657277E-2</v>
      </c>
      <c r="AJ1900" s="17">
        <v>0.12982852629864128</v>
      </c>
      <c r="AK1900" s="17">
        <v>4.6283242067851234E-2</v>
      </c>
      <c r="AL1900" s="17">
        <v>0.15182050658484664</v>
      </c>
      <c r="AM1900" s="17">
        <v>5.8880568584824676E-2</v>
      </c>
      <c r="AN1900" s="17">
        <v>0.14923749569182587</v>
      </c>
      <c r="AO1900" s="17">
        <v>1.7034304249598726</v>
      </c>
      <c r="AP1900" s="17">
        <v>4.490039925219877</v>
      </c>
      <c r="AQ1900" s="17">
        <v>67.11618887307155</v>
      </c>
      <c r="AR1900" s="17">
        <v>1.3866948666347421</v>
      </c>
      <c r="AS1900" s="17">
        <v>3.7072482160668003</v>
      </c>
      <c r="AT1900" s="17">
        <v>-1.0000000000000011</v>
      </c>
      <c r="AU1900" s="17">
        <v>-1.0000000000000011</v>
      </c>
      <c r="AV1900" s="17">
        <v>1.4919512158099346</v>
      </c>
      <c r="AW1900" s="17">
        <v>90.041324429416463</v>
      </c>
      <c r="AX1900" s="17">
        <v>104.11352533113374</v>
      </c>
      <c r="AY1900" s="17">
        <v>0.61388656460259416</v>
      </c>
      <c r="AZ1900" s="17">
        <v>94.367745912069907</v>
      </c>
      <c r="BA1900" s="22">
        <v>1538.7378094136304</v>
      </c>
      <c r="CU1900" t="e">
        <v>#N/A</v>
      </c>
      <c r="CV1900" t="e">
        <v>#N/A</v>
      </c>
    </row>
    <row r="1901" spans="1:100" x14ac:dyDescent="0.25">
      <c r="A1901">
        <v>4628</v>
      </c>
      <c r="B1901" t="s">
        <v>2246</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1361.3617937570293</v>
      </c>
      <c r="CU1901" t="e">
        <v>#N/A</v>
      </c>
      <c r="CV1901" t="e">
        <v>#N/A</v>
      </c>
    </row>
    <row r="1902" spans="1:100" x14ac:dyDescent="0.25">
      <c r="A1902">
        <v>4630</v>
      </c>
      <c r="B1902" t="s">
        <v>2247</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1416.2289027827796</v>
      </c>
      <c r="CU1902" t="e">
        <v>#N/A</v>
      </c>
      <c r="CV1902" t="e">
        <v>#N/A</v>
      </c>
    </row>
    <row r="1903" spans="1:100" x14ac:dyDescent="0.25">
      <c r="A1903">
        <v>4632</v>
      </c>
      <c r="B1903" t="s">
        <v>2248</v>
      </c>
      <c r="C1903" s="22">
        <v>3</v>
      </c>
      <c r="D1903" s="17">
        <v>5.8066356432834176</v>
      </c>
      <c r="E1903" s="17">
        <v>0</v>
      </c>
      <c r="F1903" s="17">
        <v>-0.21655650365258083</v>
      </c>
      <c r="G1903" s="17">
        <v>-0.21655650365258083</v>
      </c>
      <c r="H1903" s="17">
        <v>6.8323962784304484E-2</v>
      </c>
      <c r="I1903" s="17">
        <v>0</v>
      </c>
      <c r="J1903" s="17">
        <v>4.0994377670582729</v>
      </c>
      <c r="K1903" s="17">
        <v>6.8323962784304484E-2</v>
      </c>
      <c r="L1903" s="17">
        <v>-0.99999999999999978</v>
      </c>
      <c r="M1903" s="17">
        <v>-0.99999999999999978</v>
      </c>
      <c r="N1903" s="17">
        <v>1.3664792556860892</v>
      </c>
      <c r="O1903" s="17">
        <v>9.6895169066891125</v>
      </c>
      <c r="P1903" s="17">
        <v>0.27126848823671423</v>
      </c>
      <c r="Q1903" s="17">
        <v>1.3031661955313318</v>
      </c>
      <c r="R1903" s="17">
        <v>0.3946002513024176</v>
      </c>
      <c r="S1903" s="17">
        <v>0.31928007545774245</v>
      </c>
      <c r="T1903" s="17">
        <v>0.37011234146758581</v>
      </c>
      <c r="U1903" s="17">
        <v>0.12490696275430782</v>
      </c>
      <c r="V1903" s="17">
        <v>4.5488494469079432E-2</v>
      </c>
      <c r="W1903" s="17">
        <v>31.658556454576445</v>
      </c>
      <c r="X1903" s="17">
        <v>1.4304062801069857</v>
      </c>
      <c r="Y1903" s="17">
        <v>-0.99999999999999978</v>
      </c>
      <c r="Z1903" s="17">
        <v>-0.99999999999999978</v>
      </c>
      <c r="AA1903" s="17">
        <v>72.151819116008497</v>
      </c>
      <c r="AB1903" s="17">
        <v>0.17465159515813736</v>
      </c>
      <c r="AC1903" s="17">
        <v>0.41898802988312556</v>
      </c>
      <c r="AD1903" s="17">
        <v>0.20833362316133042</v>
      </c>
      <c r="AE1903" s="17">
        <v>40.09866241012967</v>
      </c>
      <c r="AF1903" s="17">
        <v>0.375</v>
      </c>
      <c r="AG1903" s="17">
        <v>-0.99999999999999978</v>
      </c>
      <c r="AH1903" s="17">
        <v>-0.99999999999999978</v>
      </c>
      <c r="AI1903" s="17">
        <v>0</v>
      </c>
      <c r="AJ1903" s="17">
        <v>4.5488494469079432E-2</v>
      </c>
      <c r="AK1903" s="17">
        <v>-8.8967664164380719E-3</v>
      </c>
      <c r="AL1903" s="17">
        <v>0.14750648604894248</v>
      </c>
      <c r="AM1903" s="17">
        <v>0.253750085331577</v>
      </c>
      <c r="AN1903" s="17">
        <v>-1.9511741228244499E-2</v>
      </c>
      <c r="AO1903" s="17">
        <v>6.2992683012072401</v>
      </c>
      <c r="AP1903" s="17">
        <v>0.24973889953860207</v>
      </c>
      <c r="AQ1903" s="17">
        <v>35.757994221634718</v>
      </c>
      <c r="AR1903" s="17">
        <v>0.85978787414871616</v>
      </c>
      <c r="AS1903" s="17">
        <v>1.4987302428912899</v>
      </c>
      <c r="AT1903" s="17">
        <v>-0.99999999999999978</v>
      </c>
      <c r="AU1903" s="17">
        <v>-0.99999999999999978</v>
      </c>
      <c r="AV1903" s="17">
        <v>0.1780437476498366</v>
      </c>
      <c r="AW1903" s="17">
        <v>82.091074922236231</v>
      </c>
      <c r="AX1903" s="17">
        <v>86.639924369144182</v>
      </c>
      <c r="AY1903" s="17">
        <v>0.15543521187447532</v>
      </c>
      <c r="AZ1903" s="17">
        <v>10.664483116194731</v>
      </c>
      <c r="BA1903" s="22">
        <v>1388.5118590901295</v>
      </c>
      <c r="CU1903" t="e">
        <v>#N/A</v>
      </c>
      <c r="CV1903" t="e">
        <v>#N/A</v>
      </c>
    </row>
    <row r="1904" spans="1:100" x14ac:dyDescent="0.25">
      <c r="A1904">
        <v>4634</v>
      </c>
      <c r="B1904" t="s">
        <v>2249</v>
      </c>
      <c r="C1904" s="22">
        <v>3</v>
      </c>
      <c r="D1904" s="17">
        <v>3.4108019721835912</v>
      </c>
      <c r="E1904" s="17">
        <v>1.6849486376789485E-2</v>
      </c>
      <c r="F1904" s="17">
        <v>-0.17300693457263899</v>
      </c>
      <c r="G1904" s="17">
        <v>-0.13772928468490128</v>
      </c>
      <c r="H1904" s="17">
        <v>-5.1134947141703774E-2</v>
      </c>
      <c r="I1904" s="17">
        <v>0</v>
      </c>
      <c r="J1904" s="17">
        <v>-3.068096828502227</v>
      </c>
      <c r="K1904" s="17">
        <v>-5.1134947141703774E-2</v>
      </c>
      <c r="L1904" s="17">
        <v>-0.99999999999999911</v>
      </c>
      <c r="M1904" s="17">
        <v>-0.99999999999999911</v>
      </c>
      <c r="N1904" s="17">
        <v>-1.0226989428340749</v>
      </c>
      <c r="O1904" s="17">
        <v>0.20497585899646564</v>
      </c>
      <c r="P1904" s="17">
        <v>4.2484564404213998</v>
      </c>
      <c r="Q1904" s="17">
        <v>-0.24992517888248605</v>
      </c>
      <c r="R1904" s="17">
        <v>0.46261332619556683</v>
      </c>
      <c r="S1904" s="17">
        <v>0.33333333333333315</v>
      </c>
      <c r="T1904" s="17">
        <v>0.15554931349061776</v>
      </c>
      <c r="U1904" s="17">
        <v>1.9162101344789143E-2</v>
      </c>
      <c r="V1904" s="17">
        <v>-3.775410235970561E-2</v>
      </c>
      <c r="W1904" s="17">
        <v>20.857023718029531</v>
      </c>
      <c r="X1904" s="17">
        <v>0.21235736534386268</v>
      </c>
      <c r="Y1904" s="17">
        <v>-0.99999999999999911</v>
      </c>
      <c r="Z1904" s="17">
        <v>-0.99999999999999911</v>
      </c>
      <c r="AA1904" s="17">
        <v>51.107528471265866</v>
      </c>
      <c r="AB1904" s="17">
        <v>3.2260039701696663E-2</v>
      </c>
      <c r="AC1904" s="17">
        <v>0.37357853224729065</v>
      </c>
      <c r="AD1904" s="17">
        <v>0.18991925659182771</v>
      </c>
      <c r="AE1904" s="17">
        <v>29.787891427040737</v>
      </c>
      <c r="AF1904" s="17">
        <v>0.22222222222222221</v>
      </c>
      <c r="AG1904" s="17">
        <v>-0.99999999999999911</v>
      </c>
      <c r="AH1904" s="17">
        <v>-0.99999999999999911</v>
      </c>
      <c r="AI1904" s="17">
        <v>-2.6141694827155584E-2</v>
      </c>
      <c r="AJ1904" s="17">
        <v>-3.775410235970561E-2</v>
      </c>
      <c r="AK1904" s="17">
        <v>-0.14080758305106528</v>
      </c>
      <c r="AL1904" s="17">
        <v>-9.2283030278321743E-2</v>
      </c>
      <c r="AM1904" s="17">
        <v>0.24065162408604929</v>
      </c>
      <c r="AN1904" s="17">
        <v>-7.8832383642363682E-2</v>
      </c>
      <c r="AO1904" s="17">
        <v>5.3122526868959081</v>
      </c>
      <c r="AP1904" s="17">
        <v>-2.4322247424507015</v>
      </c>
      <c r="AQ1904" s="17">
        <v>17.788926889527307</v>
      </c>
      <c r="AR1904" s="17">
        <v>0.47029064580903462</v>
      </c>
      <c r="AS1904" s="17">
        <v>0.16122241820215849</v>
      </c>
      <c r="AT1904" s="17">
        <v>-0.99999999999999911</v>
      </c>
      <c r="AU1904" s="17">
        <v>-0.99999999999999911</v>
      </c>
      <c r="AV1904" s="17">
        <v>0.32488404151066508</v>
      </c>
      <c r="AW1904" s="17">
        <v>48.880279587811593</v>
      </c>
      <c r="AX1904" s="17">
        <v>44.582035455297948</v>
      </c>
      <c r="AY1904" s="17">
        <v>0.247938629172576</v>
      </c>
      <c r="AZ1904" s="17">
        <v>14.421232354434141</v>
      </c>
      <c r="BA1904" s="22">
        <v>1431.480759678391</v>
      </c>
      <c r="CU1904" t="e">
        <v>#N/A</v>
      </c>
      <c r="CV1904" t="e">
        <v>#N/A</v>
      </c>
    </row>
    <row r="1905" spans="1:100" x14ac:dyDescent="0.25">
      <c r="A1905">
        <v>4635</v>
      </c>
      <c r="B1905" t="s">
        <v>2250</v>
      </c>
      <c r="C1905" s="22">
        <v>3</v>
      </c>
      <c r="D1905" s="17">
        <v>5.0018571084854058</v>
      </c>
      <c r="E1905" s="17">
        <v>0.72112563564385646</v>
      </c>
      <c r="F1905" s="17">
        <v>1.5345579604249642</v>
      </c>
      <c r="G1905" s="17">
        <v>1.7047998164735942</v>
      </c>
      <c r="H1905" s="17">
        <v>0.22589837089456019</v>
      </c>
      <c r="I1905" s="17">
        <v>1.1082223126741911E-2</v>
      </c>
      <c r="J1905" s="17">
        <v>14.218835641278138</v>
      </c>
      <c r="K1905" s="17">
        <v>0.23698059402130195</v>
      </c>
      <c r="L1905" s="17">
        <v>-1.0000000000000011</v>
      </c>
      <c r="M1905" s="17">
        <v>-1.0000000000000011</v>
      </c>
      <c r="N1905" s="17">
        <v>4.7396118804260388</v>
      </c>
      <c r="O1905" s="17">
        <v>20.925492566237157</v>
      </c>
      <c r="P1905" s="17">
        <v>-7.0606826842710052E-2</v>
      </c>
      <c r="Q1905" s="17">
        <v>-0.72245914882493656</v>
      </c>
      <c r="R1905" s="17">
        <v>-0.18654517856961458</v>
      </c>
      <c r="S1905" s="17">
        <v>0.33333333333333343</v>
      </c>
      <c r="T1905" s="17">
        <v>0.32748969397721883</v>
      </c>
      <c r="U1905" s="17">
        <v>0.2913911644054355</v>
      </c>
      <c r="V1905" s="17">
        <v>-7.1467530603712845E-2</v>
      </c>
      <c r="W1905" s="17">
        <v>25.750642683638933</v>
      </c>
      <c r="X1905" s="17">
        <v>1.1547582679326001</v>
      </c>
      <c r="Y1905" s="17">
        <v>-1.0000000000000011</v>
      </c>
      <c r="Z1905" s="17">
        <v>-1.0000000000000011</v>
      </c>
      <c r="AA1905" s="17">
        <v>58.641339265838795</v>
      </c>
      <c r="AB1905" s="17">
        <v>0.30429955208166476</v>
      </c>
      <c r="AC1905" s="17">
        <v>0.30824086498397135</v>
      </c>
      <c r="AD1905" s="17">
        <v>4.9004418149752954E-2</v>
      </c>
      <c r="AE1905" s="17">
        <v>33.077241760769482</v>
      </c>
      <c r="AF1905" s="17">
        <v>0.6</v>
      </c>
      <c r="AG1905" s="17">
        <v>-1.0000000000000011</v>
      </c>
      <c r="AH1905" s="17">
        <v>-1.0000000000000011</v>
      </c>
      <c r="AI1905" s="17">
        <v>0.10736746633374938</v>
      </c>
      <c r="AJ1905" s="17">
        <v>-7.1467530603712845E-2</v>
      </c>
      <c r="AK1905" s="17">
        <v>-0.11903231103106189</v>
      </c>
      <c r="AL1905" s="17">
        <v>2.3942834616828498E-2</v>
      </c>
      <c r="AM1905" s="17">
        <v>-0.11412753172966042</v>
      </c>
      <c r="AN1905" s="17">
        <v>-2.5786064714963371E-2</v>
      </c>
      <c r="AO1905" s="17">
        <v>-3.4483498483968198</v>
      </c>
      <c r="AP1905" s="17">
        <v>-0.52493744478994153</v>
      </c>
      <c r="AQ1905" s="17">
        <v>39.969478324917048</v>
      </c>
      <c r="AR1905" s="17">
        <v>0.88074666111227506</v>
      </c>
      <c r="AS1905" s="17">
        <v>1.3917388619539033</v>
      </c>
      <c r="AT1905" s="17">
        <v>-1.0000000000000011</v>
      </c>
      <c r="AU1905" s="17">
        <v>-1.0000000000000011</v>
      </c>
      <c r="AV1905" s="17">
        <v>1.518254637903981</v>
      </c>
      <c r="AW1905" s="17">
        <v>79.041894387285978</v>
      </c>
      <c r="AX1905" s="17">
        <v>74.042490653589681</v>
      </c>
      <c r="AY1905" s="17">
        <v>0.20913590449093858</v>
      </c>
      <c r="AZ1905" s="17">
        <v>0.8859749043404046</v>
      </c>
      <c r="BA1905" s="22">
        <v>1474.4954502947162</v>
      </c>
      <c r="CU1905" t="e">
        <v>#N/A</v>
      </c>
      <c r="CV1905" t="e">
        <v>#N/A</v>
      </c>
    </row>
    <row r="1906" spans="1:100" x14ac:dyDescent="0.25">
      <c r="A1906">
        <v>4637</v>
      </c>
      <c r="B1906" t="s">
        <v>2251</v>
      </c>
      <c r="C1906" s="22">
        <v>3</v>
      </c>
      <c r="D1906" s="17">
        <v>4.568427784913851</v>
      </c>
      <c r="E1906" s="17">
        <v>0</v>
      </c>
      <c r="F1906" s="17">
        <v>-0.54529743172150791</v>
      </c>
      <c r="G1906" s="17">
        <v>-0.54529743172150791</v>
      </c>
      <c r="H1906" s="17">
        <v>0.17813401261895148</v>
      </c>
      <c r="I1906" s="17">
        <v>-1.4988866823929579E-2</v>
      </c>
      <c r="J1906" s="17">
        <v>9.7887087477013175</v>
      </c>
      <c r="K1906" s="17">
        <v>0.1631451457950219</v>
      </c>
      <c r="L1906" s="17">
        <v>-1.0000000000000002</v>
      </c>
      <c r="M1906" s="17">
        <v>-1.0000000000000002</v>
      </c>
      <c r="N1906" s="17">
        <v>3.2629029159004395</v>
      </c>
      <c r="O1906" s="17">
        <v>13.811839100893661</v>
      </c>
      <c r="P1906" s="17">
        <v>-0.15341520845380796</v>
      </c>
      <c r="Q1906" s="17">
        <v>-1.3700360896220225</v>
      </c>
      <c r="R1906" s="17">
        <v>-0.46715414390498256</v>
      </c>
      <c r="S1906" s="17">
        <v>0.33333333333333331</v>
      </c>
      <c r="T1906" s="17">
        <v>0.33333333333333331</v>
      </c>
      <c r="U1906" s="17">
        <v>0.26949378816097347</v>
      </c>
      <c r="V1906" s="17">
        <v>-1.4250969782680478E-2</v>
      </c>
      <c r="W1906" s="17">
        <v>30.350573569997508</v>
      </c>
      <c r="X1906" s="17">
        <v>1.4959908548194552</v>
      </c>
      <c r="Y1906" s="17">
        <v>-1.0000000000000002</v>
      </c>
      <c r="Z1906" s="17">
        <v>-1.0000000000000002</v>
      </c>
      <c r="AA1906" s="17">
        <v>61.684836695305862</v>
      </c>
      <c r="AB1906" s="17">
        <v>0.1904438851699585</v>
      </c>
      <c r="AC1906" s="17">
        <v>0.29604156797187153</v>
      </c>
      <c r="AD1906" s="17">
        <v>0.14954289224243747</v>
      </c>
      <c r="AE1906" s="17">
        <v>31.801417269213395</v>
      </c>
      <c r="AF1906" s="17">
        <v>0.75</v>
      </c>
      <c r="AG1906" s="17">
        <v>-1.0000000000000002</v>
      </c>
      <c r="AH1906" s="17">
        <v>-1.0000000000000002</v>
      </c>
      <c r="AI1906" s="17">
        <v>3.5251426557696204E-2</v>
      </c>
      <c r="AJ1906" s="17">
        <v>-1.4250969782680478E-2</v>
      </c>
      <c r="AK1906" s="17">
        <v>8.4068661459598321E-2</v>
      </c>
      <c r="AL1906" s="17">
        <v>-1.9373294213803335E-2</v>
      </c>
      <c r="AM1906" s="17">
        <v>-5.7016467003962151E-2</v>
      </c>
      <c r="AN1906" s="17">
        <v>-3.1109043437491643E-2</v>
      </c>
      <c r="AO1906" s="17">
        <v>-1.0050683678010619</v>
      </c>
      <c r="AP1906" s="17">
        <v>-0.87459255700630911</v>
      </c>
      <c r="AQ1906" s="17">
        <v>40.139282317698829</v>
      </c>
      <c r="AR1906" s="17">
        <v>0.9219094850449594</v>
      </c>
      <c r="AS1906" s="17">
        <v>1.6591360006144764</v>
      </c>
      <c r="AT1906" s="17">
        <v>-1.0000000000000002</v>
      </c>
      <c r="AU1906" s="17">
        <v>-1.0000000000000002</v>
      </c>
      <c r="AV1906" s="17">
        <v>-1.0124515756264898</v>
      </c>
      <c r="AW1906" s="17">
        <v>74.622083239193302</v>
      </c>
      <c r="AX1906" s="17">
        <v>73.902014792079129</v>
      </c>
      <c r="AY1906" s="17">
        <v>0.15350782744436872</v>
      </c>
      <c r="AZ1906" s="17">
        <v>-13.229588507257009</v>
      </c>
      <c r="BA1906" s="22">
        <v>1491.5274742979759</v>
      </c>
      <c r="CU1906" t="e">
        <v>#N/A</v>
      </c>
      <c r="CV1906" t="e">
        <v>#N/A</v>
      </c>
    </row>
    <row r="1907" spans="1:100" x14ac:dyDescent="0.25">
      <c r="A1907">
        <v>4638</v>
      </c>
      <c r="B1907" t="s">
        <v>2252</v>
      </c>
      <c r="C1907" s="22">
        <v>3</v>
      </c>
      <c r="D1907" s="17">
        <v>5.0254210506944332</v>
      </c>
      <c r="E1907" s="17">
        <v>0.39998449283670146</v>
      </c>
      <c r="F1907" s="17">
        <v>-0.12804679503721964</v>
      </c>
      <c r="G1907" s="17">
        <v>-7.2318473910774089E-2</v>
      </c>
      <c r="H1907" s="17">
        <v>0.47681626455641729</v>
      </c>
      <c r="I1907" s="17">
        <v>-5.9906310939300701E-3</v>
      </c>
      <c r="J1907" s="17">
        <v>28.249538007749223</v>
      </c>
      <c r="K1907" s="17">
        <v>0.47082563346248718</v>
      </c>
      <c r="L1907" s="17">
        <v>-0.99999999999999989</v>
      </c>
      <c r="M1907" s="17">
        <v>-0.99999999999999989</v>
      </c>
      <c r="N1907" s="17">
        <v>9.4165126692497463</v>
      </c>
      <c r="O1907" s="17">
        <v>33.202640584532915</v>
      </c>
      <c r="P1907" s="17">
        <v>0.4549195364545312</v>
      </c>
      <c r="Q1907" s="17">
        <v>-6.2599200583785128</v>
      </c>
      <c r="R1907" s="17">
        <v>-2.0681409250689828</v>
      </c>
      <c r="S1907" s="17">
        <v>0.33333333333333298</v>
      </c>
      <c r="T1907" s="17">
        <v>0.33333333333333298</v>
      </c>
      <c r="U1907" s="17">
        <v>0.28661872869361266</v>
      </c>
      <c r="V1907" s="17">
        <v>0.10843432452302977</v>
      </c>
      <c r="W1907" s="17">
        <v>23.635763456832851</v>
      </c>
      <c r="X1907" s="17">
        <v>1.9929218951168091</v>
      </c>
      <c r="Y1907" s="17">
        <v>-0.99999999999999989</v>
      </c>
      <c r="Z1907" s="17">
        <v>-0.99999999999999989</v>
      </c>
      <c r="AA1907" s="17">
        <v>62.47297692428495</v>
      </c>
      <c r="AB1907" s="17">
        <v>0.13408839784399346</v>
      </c>
      <c r="AC1907" s="17">
        <v>0.34068435832455524</v>
      </c>
      <c r="AD1907" s="17">
        <v>0.34333433168187244</v>
      </c>
      <c r="AE1907" s="17">
        <v>40.905354392521033</v>
      </c>
      <c r="AF1907" s="17">
        <v>0.9285714285714286</v>
      </c>
      <c r="AG1907" s="17">
        <v>-0.99999999999999989</v>
      </c>
      <c r="AH1907" s="17">
        <v>-0.99999999999999989</v>
      </c>
      <c r="AI1907" s="17">
        <v>-8.792812759557192E-3</v>
      </c>
      <c r="AJ1907" s="17">
        <v>0.10843432452302977</v>
      </c>
      <c r="AK1907" s="17">
        <v>0.15766260543541227</v>
      </c>
      <c r="AL1907" s="17">
        <v>0.21601782281711279</v>
      </c>
      <c r="AM1907" s="17">
        <v>-0.16142822864461442</v>
      </c>
      <c r="AN1907" s="17">
        <v>0.25257823992410294</v>
      </c>
      <c r="AO1907" s="17">
        <v>-3.2473926889383016</v>
      </c>
      <c r="AP1907" s="17">
        <v>7.3945451121881369</v>
      </c>
      <c r="AQ1907" s="17">
        <v>51.885301464582085</v>
      </c>
      <c r="AR1907" s="17">
        <v>1.0617197198833095</v>
      </c>
      <c r="AS1907" s="17">
        <v>2.4637475285792969</v>
      </c>
      <c r="AT1907" s="17">
        <v>-0.99999999999999989</v>
      </c>
      <c r="AU1907" s="17">
        <v>-0.99999999999999989</v>
      </c>
      <c r="AV1907" s="17">
        <v>-2.1404593989797567</v>
      </c>
      <c r="AW1907" s="17">
        <v>103.07016262100599</v>
      </c>
      <c r="AX1907" s="17">
        <v>113.73773881811786</v>
      </c>
      <c r="AY1907" s="17">
        <v>0.3420091230275919</v>
      </c>
      <c r="AZ1907" s="17">
        <v>26.131539533353568</v>
      </c>
      <c r="BA1907" s="22">
        <v>1524.4243667433907</v>
      </c>
      <c r="CU1907" t="e">
        <v>#N/A</v>
      </c>
      <c r="CV1907" t="e">
        <v>#N/A</v>
      </c>
    </row>
    <row r="1908" spans="1:100" x14ac:dyDescent="0.25">
      <c r="A1908">
        <v>4639</v>
      </c>
      <c r="B1908" t="s">
        <v>2253</v>
      </c>
      <c r="C1908" s="22">
        <v>3</v>
      </c>
      <c r="D1908" s="17">
        <v>5.1060098749369249</v>
      </c>
      <c r="E1908" s="17">
        <v>0.10402349424413226</v>
      </c>
      <c r="F1908" s="17">
        <v>-9.6786009122475633E-2</v>
      </c>
      <c r="G1908" s="17">
        <v>-6.3216128287237314E-2</v>
      </c>
      <c r="H1908" s="17">
        <v>0.19578841369781039</v>
      </c>
      <c r="I1908" s="17">
        <v>0</v>
      </c>
      <c r="J1908" s="17">
        <v>11.747304821868619</v>
      </c>
      <c r="K1908" s="17">
        <v>0.19578841369781039</v>
      </c>
      <c r="L1908" s="17">
        <v>-1.0000000000000004</v>
      </c>
      <c r="M1908" s="17">
        <v>-1.0000000000000004</v>
      </c>
      <c r="N1908" s="17">
        <v>3.9157682739562079</v>
      </c>
      <c r="O1908" s="17">
        <v>16.7900985685183</v>
      </c>
      <c r="P1908" s="17">
        <v>-0.14709755142200226</v>
      </c>
      <c r="Q1908" s="17">
        <v>6.2574500550927379</v>
      </c>
      <c r="R1908" s="17">
        <v>1.9272669674482319</v>
      </c>
      <c r="S1908" s="17">
        <v>0.33333333333333343</v>
      </c>
      <c r="T1908" s="17">
        <v>0.26864172113069712</v>
      </c>
      <c r="U1908" s="17">
        <v>0.10051656103231657</v>
      </c>
      <c r="V1908" s="17">
        <v>0</v>
      </c>
      <c r="W1908" s="17">
        <v>20.268128071941472</v>
      </c>
      <c r="X1908" s="17">
        <v>0.75111418121885332</v>
      </c>
      <c r="Y1908" s="17">
        <v>-1.0000000000000004</v>
      </c>
      <c r="Z1908" s="17">
        <v>-1.0000000000000004</v>
      </c>
      <c r="AA1908" s="17">
        <v>52.138946176808417</v>
      </c>
      <c r="AB1908" s="17">
        <v>0.28266403650785882</v>
      </c>
      <c r="AC1908" s="17">
        <v>4.7917749940709055E-2</v>
      </c>
      <c r="AD1908" s="17">
        <v>0.26828923629980633</v>
      </c>
      <c r="AE1908" s="17">
        <v>29.943551137418723</v>
      </c>
      <c r="AF1908" s="17">
        <v>0.76923076923076927</v>
      </c>
      <c r="AG1908" s="17">
        <v>-1.0000000000000004</v>
      </c>
      <c r="AH1908" s="17">
        <v>-1.0000000000000004</v>
      </c>
      <c r="AI1908" s="17">
        <v>0</v>
      </c>
      <c r="AJ1908" s="17">
        <v>0</v>
      </c>
      <c r="AK1908" s="17">
        <v>0.17757269253113475</v>
      </c>
      <c r="AL1908" s="17">
        <v>0.12953067259371576</v>
      </c>
      <c r="AM1908" s="17">
        <v>-0.40340768248652442</v>
      </c>
      <c r="AN1908" s="17">
        <v>0.17152898883374845</v>
      </c>
      <c r="AO1908" s="17">
        <v>-9.1973285995074328</v>
      </c>
      <c r="AP1908" s="17">
        <v>4.9358780838122911</v>
      </c>
      <c r="AQ1908" s="17">
        <v>32.015432893810107</v>
      </c>
      <c r="AR1908" s="17">
        <v>0.70249161549634709</v>
      </c>
      <c r="AS1908" s="17">
        <v>0.94690259491666406</v>
      </c>
      <c r="AT1908" s="17">
        <v>-1.0000000000000004</v>
      </c>
      <c r="AU1908" s="17">
        <v>-1.0000000000000004</v>
      </c>
      <c r="AV1908" s="17">
        <v>1.8640508391609947</v>
      </c>
      <c r="AW1908" s="17">
        <v>73.864922829139005</v>
      </c>
      <c r="AX1908" s="17">
        <v>73.864922829139005</v>
      </c>
      <c r="AY1908" s="17">
        <v>0.29377405262207523</v>
      </c>
      <c r="AZ1908" s="17">
        <v>4.6918735152832678</v>
      </c>
      <c r="BA1908" s="22">
        <v>1445.4980855701631</v>
      </c>
      <c r="CU1908" t="e">
        <v>#N/A</v>
      </c>
      <c r="CV1908" t="e">
        <v>#N/A</v>
      </c>
    </row>
    <row r="1909" spans="1:100" x14ac:dyDescent="0.25">
      <c r="A1909">
        <v>4640</v>
      </c>
      <c r="B1909" t="s">
        <v>2254</v>
      </c>
      <c r="C1909" s="22">
        <v>3</v>
      </c>
      <c r="D1909" s="17">
        <v>1.4252452654221981</v>
      </c>
      <c r="E1909" s="17">
        <v>-1.8508614716299065E-2</v>
      </c>
      <c r="F1909" s="17">
        <v>-0.50158962513059813</v>
      </c>
      <c r="G1909" s="17">
        <v>-0.50158962513059813</v>
      </c>
      <c r="H1909" s="17">
        <v>-0.17815161623974649</v>
      </c>
      <c r="I1909" s="17">
        <v>0</v>
      </c>
      <c r="J1909" s="17">
        <v>-10.689096974384787</v>
      </c>
      <c r="K1909" s="17">
        <v>-0.17815161623974649</v>
      </c>
      <c r="L1909" s="17">
        <v>-0.99999999999999978</v>
      </c>
      <c r="M1909" s="17">
        <v>-0.99999999999999978</v>
      </c>
      <c r="N1909" s="17">
        <v>-3.5630323247949298</v>
      </c>
      <c r="O1909" s="17">
        <v>-9.7654413340931896</v>
      </c>
      <c r="P1909" s="17">
        <v>-0.11767690647877799</v>
      </c>
      <c r="Q1909" s="17">
        <v>-4.1521024360304786</v>
      </c>
      <c r="R1909" s="17">
        <v>-1.3657904999414268</v>
      </c>
      <c r="S1909" s="17">
        <v>0.3333333333333332</v>
      </c>
      <c r="T1909" s="17">
        <v>0.36131461356521982</v>
      </c>
      <c r="U1909" s="17">
        <v>0.26254269177824163</v>
      </c>
      <c r="V1909" s="17">
        <v>-1.4071752748351761E-2</v>
      </c>
      <c r="W1909" s="17">
        <v>44.85082008672758</v>
      </c>
      <c r="X1909" s="17">
        <v>1.8760985455295383</v>
      </c>
      <c r="Y1909" s="17">
        <v>-0.99999999999999978</v>
      </c>
      <c r="Z1909" s="17">
        <v>-0.99999999999999978</v>
      </c>
      <c r="AA1909" s="17">
        <v>69.654940360639117</v>
      </c>
      <c r="AB1909" s="17">
        <v>0.26679629601059585</v>
      </c>
      <c r="AC1909" s="17">
        <v>0.13913281889044127</v>
      </c>
      <c r="AD1909" s="17">
        <v>0.11746910057602261</v>
      </c>
      <c r="AE1909" s="17">
        <v>26.169910773852987</v>
      </c>
      <c r="AF1909" s="17">
        <v>0.2</v>
      </c>
      <c r="AG1909" s="17">
        <v>-0.99999999999999978</v>
      </c>
      <c r="AH1909" s="17">
        <v>-0.99999999999999978</v>
      </c>
      <c r="AI1909" s="17">
        <v>-9.0998779483491953E-3</v>
      </c>
      <c r="AJ1909" s="17">
        <v>-1.4071752748351761E-2</v>
      </c>
      <c r="AK1909" s="17">
        <v>0.62351737884992842</v>
      </c>
      <c r="AL1909" s="17">
        <v>0.28058993126695669</v>
      </c>
      <c r="AM1909" s="17">
        <v>-0.37137805693998199</v>
      </c>
      <c r="AN1909" s="17">
        <v>-0.1227408878764393</v>
      </c>
      <c r="AO1909" s="17">
        <v>-6.1668645292499127</v>
      </c>
      <c r="AP1909" s="17">
        <v>-1.6655725405761981</v>
      </c>
      <c r="AQ1909" s="17">
        <v>34.161723112342784</v>
      </c>
      <c r="AR1909" s="17">
        <v>0.94311888592844295</v>
      </c>
      <c r="AS1909" s="17">
        <v>1.6979469292897926</v>
      </c>
      <c r="AT1909" s="17">
        <v>-0.99999999999999978</v>
      </c>
      <c r="AU1909" s="17">
        <v>-0.99999999999999978</v>
      </c>
      <c r="AV1909" s="17">
        <v>-1.8673801250720237</v>
      </c>
      <c r="AW1909" s="17">
        <v>58.22392648596977</v>
      </c>
      <c r="AX1909" s="17">
        <v>56.634753652167603</v>
      </c>
      <c r="AY1909" s="17">
        <v>0.16028742296494333</v>
      </c>
      <c r="AZ1909" s="17">
        <v>-27.658469975950435</v>
      </c>
      <c r="BA1909" s="22">
        <v>1361.2004892230223</v>
      </c>
      <c r="CU1909" t="e">
        <v>#N/A</v>
      </c>
      <c r="CV1909" t="e">
        <v>#N/A</v>
      </c>
    </row>
    <row r="1910" spans="1:100" x14ac:dyDescent="0.25">
      <c r="A1910">
        <v>4641</v>
      </c>
      <c r="B1910" t="s">
        <v>2255</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1379.0705718380632</v>
      </c>
      <c r="CU1910" t="e">
        <v>#N/A</v>
      </c>
      <c r="CV1910" t="e">
        <v>#N/A</v>
      </c>
    </row>
    <row r="1911" spans="1:100" x14ac:dyDescent="0.25">
      <c r="A1911">
        <v>4643</v>
      </c>
      <c r="B1911" t="s">
        <v>2256</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2257</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1360.022271685971</v>
      </c>
      <c r="CU1912" t="e">
        <v>#N/A</v>
      </c>
      <c r="CV1912" t="e">
        <v>#N/A</v>
      </c>
    </row>
    <row r="1913" spans="1:100" x14ac:dyDescent="0.25">
      <c r="A1913">
        <v>4646</v>
      </c>
      <c r="B1913" t="s">
        <v>2258</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2259</v>
      </c>
      <c r="C1914" s="22">
        <v>3</v>
      </c>
      <c r="D1914" s="17">
        <v>5.3086232601765211</v>
      </c>
      <c r="E1914" s="17">
        <v>0</v>
      </c>
      <c r="F1914" s="17">
        <v>0.41937397151567823</v>
      </c>
      <c r="G1914" s="17">
        <v>0.41937397151567823</v>
      </c>
      <c r="H1914" s="17">
        <v>-0.18269090317749881</v>
      </c>
      <c r="I1914" s="17">
        <v>0</v>
      </c>
      <c r="J1914" s="17">
        <v>-10.961454190649926</v>
      </c>
      <c r="K1914" s="17">
        <v>-0.18269090317749881</v>
      </c>
      <c r="L1914" s="17">
        <v>-0.99999999999999878</v>
      </c>
      <c r="M1914" s="17">
        <v>-0.99999999999999878</v>
      </c>
      <c r="N1914" s="17">
        <v>-3.6538180635499762</v>
      </c>
      <c r="O1914" s="17">
        <v>-5.2334569589577296</v>
      </c>
      <c r="P1914" s="17">
        <v>-1.2026168143980667</v>
      </c>
      <c r="Q1914" s="17">
        <v>-0.49598484810527743</v>
      </c>
      <c r="R1914" s="17">
        <v>-0.24379596757025412</v>
      </c>
      <c r="S1914" s="17">
        <v>0.3547194825430075</v>
      </c>
      <c r="T1914" s="17">
        <v>0.38716889566927232</v>
      </c>
      <c r="U1914" s="17">
        <v>0.35652200322679917</v>
      </c>
      <c r="V1914" s="17">
        <v>3.4223446632153515E-2</v>
      </c>
      <c r="W1914" s="17">
        <v>52.612989249949223</v>
      </c>
      <c r="X1914" s="17">
        <v>2.6098435364258359</v>
      </c>
      <c r="Y1914" s="17">
        <v>-0.99999999999999878</v>
      </c>
      <c r="Z1914" s="17">
        <v>-0.99999999999999878</v>
      </c>
      <c r="AA1914" s="17">
        <v>100.56719342474494</v>
      </c>
      <c r="AB1914" s="17">
        <v>0.1439501290250218</v>
      </c>
      <c r="AC1914" s="17">
        <v>0.1537980227340352</v>
      </c>
      <c r="AD1914" s="17">
        <v>0.66621185108826242</v>
      </c>
      <c r="AE1914" s="17">
        <v>48.198000142365935</v>
      </c>
      <c r="AF1914" s="17">
        <v>0.75</v>
      </c>
      <c r="AG1914" s="17">
        <v>-0.99999999999999878</v>
      </c>
      <c r="AH1914" s="17">
        <v>-0.99999999999999878</v>
      </c>
      <c r="AI1914" s="17">
        <v>0</v>
      </c>
      <c r="AJ1914" s="17">
        <v>3.4223446632153515E-2</v>
      </c>
      <c r="AK1914" s="17">
        <v>0.29048429532713055</v>
      </c>
      <c r="AL1914" s="17">
        <v>0.10346963213865039</v>
      </c>
      <c r="AM1914" s="17">
        <v>0.35899990266876347</v>
      </c>
      <c r="AN1914" s="17">
        <v>-0.31970253134865761</v>
      </c>
      <c r="AO1914" s="17">
        <v>10.427419043354742</v>
      </c>
      <c r="AP1914" s="17">
        <v>-7.4752151230231876</v>
      </c>
      <c r="AQ1914" s="17">
        <v>41.65153505929932</v>
      </c>
      <c r="AR1914" s="17">
        <v>1.132633828071232</v>
      </c>
      <c r="AS1914" s="17">
        <v>2.4271526332483364</v>
      </c>
      <c r="AT1914" s="17">
        <v>-0.99999999999999878</v>
      </c>
      <c r="AU1914" s="17">
        <v>-0.99999999999999878</v>
      </c>
      <c r="AV1914" s="17">
        <v>0.1755780039454235</v>
      </c>
      <c r="AW1914" s="17">
        <v>87.858521342764035</v>
      </c>
      <c r="AX1914" s="17">
        <v>91.280866005979362</v>
      </c>
      <c r="AY1914" s="17">
        <v>0.15237826227925549</v>
      </c>
      <c r="AZ1914" s="17">
        <v>-22.182845906641823</v>
      </c>
      <c r="BA1914" s="22">
        <v>1386.6338535059961</v>
      </c>
      <c r="CU1914" t="e">
        <v>#N/A</v>
      </c>
      <c r="CV1914" t="e">
        <v>#N/A</v>
      </c>
    </row>
    <row r="1915" spans="1:100" x14ac:dyDescent="0.25">
      <c r="A1915">
        <v>4649</v>
      </c>
      <c r="B1915" t="s">
        <v>2260</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1285.3260641952461</v>
      </c>
      <c r="CU1915" t="e">
        <v>#N/A</v>
      </c>
      <c r="CV1915" t="e">
        <v>#N/A</v>
      </c>
    </row>
    <row r="1916" spans="1:100" x14ac:dyDescent="0.25">
      <c r="A1916">
        <v>4653</v>
      </c>
      <c r="B1916" t="s">
        <v>2261</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1434.7575133749544</v>
      </c>
      <c r="CU1916" t="e">
        <v>#N/A</v>
      </c>
      <c r="CV1916" t="e">
        <v>#N/A</v>
      </c>
    </row>
    <row r="1917" spans="1:100" x14ac:dyDescent="0.25">
      <c r="A1917">
        <v>4655</v>
      </c>
      <c r="B1917" t="s">
        <v>2262</v>
      </c>
      <c r="C1917" s="22">
        <v>3</v>
      </c>
      <c r="D1917" s="17">
        <v>4.7408362345070181</v>
      </c>
      <c r="E1917" s="17">
        <v>0.83788116259019185</v>
      </c>
      <c r="F1917" s="17">
        <v>0.96686785937738118</v>
      </c>
      <c r="G1917" s="17">
        <v>1.2547756197106967</v>
      </c>
      <c r="H1917" s="17">
        <v>8.8915360347022313E-2</v>
      </c>
      <c r="I1917" s="17">
        <v>0</v>
      </c>
      <c r="J1917" s="17">
        <v>5.3349216208213388</v>
      </c>
      <c r="K1917" s="17">
        <v>8.8915360347022313E-2</v>
      </c>
      <c r="L1917" s="17">
        <v>-1.0000000000000007</v>
      </c>
      <c r="M1917" s="17">
        <v>-1.0000000000000007</v>
      </c>
      <c r="N1917" s="17">
        <v>1.7783072069404466</v>
      </c>
      <c r="O1917" s="17">
        <v>11.330533475039051</v>
      </c>
      <c r="P1917" s="17">
        <v>10.561628353110933</v>
      </c>
      <c r="Q1917" s="17">
        <v>-4.9071226743905436</v>
      </c>
      <c r="R1917" s="17">
        <v>-0.58031825400417159</v>
      </c>
      <c r="S1917" s="17">
        <v>0.33333333333333326</v>
      </c>
      <c r="T1917" s="17">
        <v>0.33333333333333326</v>
      </c>
      <c r="U1917" s="17">
        <v>0.46752121609328984</v>
      </c>
      <c r="V1917" s="17">
        <v>0.107180138021239</v>
      </c>
      <c r="W1917" s="17">
        <v>46.098106417366914</v>
      </c>
      <c r="X1917" s="17">
        <v>3.0909169988202372</v>
      </c>
      <c r="Y1917" s="17">
        <v>-1.0000000000000007</v>
      </c>
      <c r="Z1917" s="17">
        <v>-1.0000000000000007</v>
      </c>
      <c r="AA1917" s="17">
        <v>83.431081175472869</v>
      </c>
      <c r="AB1917" s="17">
        <v>0.22161023566285404</v>
      </c>
      <c r="AC1917" s="17">
        <v>0.11827861323304308</v>
      </c>
      <c r="AD1917" s="17">
        <v>0.41837701134630523</v>
      </c>
      <c r="AE1917" s="17">
        <v>37.91329301211011</v>
      </c>
      <c r="AF1917" s="17">
        <v>0.93333333333333335</v>
      </c>
      <c r="AG1917" s="17">
        <v>-1.0000000000000007</v>
      </c>
      <c r="AH1917" s="17">
        <v>-1.0000000000000007</v>
      </c>
      <c r="AI1917" s="17">
        <v>-3.920951746611815E-2</v>
      </c>
      <c r="AJ1917" s="17">
        <v>0.107180138021239</v>
      </c>
      <c r="AK1917" s="17">
        <v>0.12693932485431178</v>
      </c>
      <c r="AL1917" s="17">
        <v>7.9417913828916747E-2</v>
      </c>
      <c r="AM1917" s="17">
        <v>0.29160082181319491</v>
      </c>
      <c r="AN1917" s="17">
        <v>-0.17405213117581278</v>
      </c>
      <c r="AO1917" s="17">
        <v>7.9247171696014345</v>
      </c>
      <c r="AP1917" s="17">
        <v>-3.9542137102507362</v>
      </c>
      <c r="AQ1917" s="17">
        <v>51.433028038188247</v>
      </c>
      <c r="AR1917" s="17">
        <v>1.2413680207811963</v>
      </c>
      <c r="AS1917" s="17">
        <v>3.1798323591672588</v>
      </c>
      <c r="AT1917" s="17">
        <v>-1.0000000000000007</v>
      </c>
      <c r="AU1917" s="17">
        <v>-1.0000000000000007</v>
      </c>
      <c r="AV1917" s="17">
        <v>0.67445736570652381</v>
      </c>
      <c r="AW1917" s="17">
        <v>90.807400940261132</v>
      </c>
      <c r="AX1917" s="17">
        <v>100.74122439306271</v>
      </c>
      <c r="AY1917" s="17">
        <v>0.41009701908151813</v>
      </c>
      <c r="AZ1917" s="17">
        <v>21.598062923865548</v>
      </c>
      <c r="BA1917" s="22">
        <v>1591.9324943917561</v>
      </c>
      <c r="CU1917" t="e">
        <v>#N/A</v>
      </c>
      <c r="CV1917" t="e">
        <v>#N/A</v>
      </c>
    </row>
    <row r="1918" spans="1:100" x14ac:dyDescent="0.25">
      <c r="A1918">
        <v>4656</v>
      </c>
      <c r="B1918" t="s">
        <v>2263</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1090</v>
      </c>
      <c r="C1919" s="22">
        <v>3</v>
      </c>
      <c r="D1919" s="17">
        <v>4.8668626030889861</v>
      </c>
      <c r="E1919" s="17">
        <v>-5.0648193929808454E-2</v>
      </c>
      <c r="F1919" s="17">
        <v>5.175477574603439E-3</v>
      </c>
      <c r="G1919" s="17">
        <v>-1.6563238768750564E-2</v>
      </c>
      <c r="H1919" s="17">
        <v>0.23645536401138068</v>
      </c>
      <c r="I1919" s="17">
        <v>0</v>
      </c>
      <c r="J1919" s="17">
        <v>14.18732184068285</v>
      </c>
      <c r="K1919" s="17">
        <v>0.23645536401138068</v>
      </c>
      <c r="L1919" s="17">
        <v>-0.99999999999999944</v>
      </c>
      <c r="M1919" s="17">
        <v>-0.99999999999999944</v>
      </c>
      <c r="N1919" s="17">
        <v>4.7291072802276117</v>
      </c>
      <c r="O1919" s="17">
        <v>19.03762120500307</v>
      </c>
      <c r="P1919" s="17">
        <v>1.4536730688337343</v>
      </c>
      <c r="Q1919" s="17">
        <v>-0.87690274304198335</v>
      </c>
      <c r="R1919" s="17">
        <v>-0.23993587379895076</v>
      </c>
      <c r="S1919" s="17">
        <v>0.33333333333333337</v>
      </c>
      <c r="T1919" s="17">
        <v>0.33333333333333337</v>
      </c>
      <c r="U1919" s="17">
        <v>-2.0449241205882061E-2</v>
      </c>
      <c r="V1919" s="17">
        <v>-9.9933029551121363E-2</v>
      </c>
      <c r="W1919" s="17">
        <v>12.393161275931291</v>
      </c>
      <c r="X1919" s="17">
        <v>-0.25118383947497069</v>
      </c>
      <c r="Y1919" s="17">
        <v>-0.99999999999999944</v>
      </c>
      <c r="Z1919" s="17">
        <v>-0.99999999999999944</v>
      </c>
      <c r="AA1919" s="17">
        <v>17.230693327543086</v>
      </c>
      <c r="AB1919" s="17">
        <v>-2.705457934853488E-2</v>
      </c>
      <c r="AC1919" s="17">
        <v>-2.3870051234857109E-2</v>
      </c>
      <c r="AD1919" s="17">
        <v>0.15247398909160698</v>
      </c>
      <c r="AE1919" s="17">
        <v>5.0774679254107511</v>
      </c>
      <c r="AF1919" s="17">
        <v>0.1</v>
      </c>
      <c r="AG1919" s="17">
        <v>-0.99999999999999944</v>
      </c>
      <c r="AH1919" s="17">
        <v>-0.99999999999999944</v>
      </c>
      <c r="AI1919" s="17">
        <v>-1.0587249012678601E-2</v>
      </c>
      <c r="AJ1919" s="17">
        <v>-9.9933029551121363E-2</v>
      </c>
      <c r="AK1919" s="17">
        <v>0.21460537217358192</v>
      </c>
      <c r="AL1919" s="17">
        <v>-1.5948264890298169E-2</v>
      </c>
      <c r="AM1919" s="17">
        <v>0.22725145542676647</v>
      </c>
      <c r="AN1919" s="17">
        <v>-7.6411253838211263E-2</v>
      </c>
      <c r="AO1919" s="17">
        <v>6.7543132465370714</v>
      </c>
      <c r="AP1919" s="17">
        <v>-1.9900226704067712</v>
      </c>
      <c r="AQ1919" s="17">
        <v>26.580483116614126</v>
      </c>
      <c r="AR1919" s="17">
        <v>0.54628439590966316</v>
      </c>
      <c r="AS1919" s="17">
        <v>-1.4728475463590407E-2</v>
      </c>
      <c r="AT1919" s="17">
        <v>-0.99999999999999944</v>
      </c>
      <c r="AU1919" s="17">
        <v>-0.99999999999999944</v>
      </c>
      <c r="AV1919" s="17">
        <v>-0.25649911256770086</v>
      </c>
      <c r="AW1919" s="17">
        <v>34.278291862139383</v>
      </c>
      <c r="AX1919" s="17">
        <v>24.073243926773692</v>
      </c>
      <c r="AY1919" s="17">
        <v>-0.25950684320898504</v>
      </c>
      <c r="AZ1919" s="17">
        <v>-82.271691532171218</v>
      </c>
      <c r="BA1919" s="22">
        <v>1314.4053304056793</v>
      </c>
      <c r="CU1919" t="e">
        <v>#N/A</v>
      </c>
      <c r="CV1919" t="e">
        <v>#N/A</v>
      </c>
    </row>
    <row r="1920" spans="1:100" x14ac:dyDescent="0.25">
      <c r="A1920">
        <v>4661</v>
      </c>
      <c r="B1920" t="s">
        <v>2264</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1338.283200800586</v>
      </c>
      <c r="CU1920" t="e">
        <v>#N/A</v>
      </c>
      <c r="CV1920" t="e">
        <v>#N/A</v>
      </c>
    </row>
    <row r="1921" spans="1:100" x14ac:dyDescent="0.25">
      <c r="A1921">
        <v>4662</v>
      </c>
      <c r="B1921" t="s">
        <v>2265</v>
      </c>
      <c r="C1921" s="22">
        <v>3</v>
      </c>
      <c r="D1921" s="17">
        <v>4.2450524053412702</v>
      </c>
      <c r="E1921" s="17">
        <v>-7.0207319950657838E-3</v>
      </c>
      <c r="F1921" s="17">
        <v>6.8991083820352124</v>
      </c>
      <c r="G1921" s="17">
        <v>6.8991083820352124</v>
      </c>
      <c r="H1921" s="17">
        <v>0.3827512862386635</v>
      </c>
      <c r="I1921" s="17">
        <v>-4.0210185400852694E-3</v>
      </c>
      <c r="J1921" s="17">
        <v>22.723816061914675</v>
      </c>
      <c r="K1921" s="17">
        <v>0.3787302676985782</v>
      </c>
      <c r="L1921" s="17">
        <v>-1.0000000000000004</v>
      </c>
      <c r="M1921" s="17">
        <v>-1.0000000000000004</v>
      </c>
      <c r="N1921" s="17">
        <v>7.5746053539715579</v>
      </c>
      <c r="O1921" s="17">
        <v>33.867976849291139</v>
      </c>
      <c r="P1921" s="17">
        <v>-0.9192412765697886</v>
      </c>
      <c r="Q1921" s="17">
        <v>-1.3921679098962623</v>
      </c>
      <c r="R1921" s="17">
        <v>-0.62136382204943841</v>
      </c>
      <c r="S1921" s="17">
        <v>0.33143896164590153</v>
      </c>
      <c r="T1921" s="17">
        <v>0.33143896164590153</v>
      </c>
      <c r="U1921" s="17">
        <v>0.32943886093999292</v>
      </c>
      <c r="V1921" s="17">
        <v>0.1735324742491029</v>
      </c>
      <c r="W1921" s="17">
        <v>31.484759631292803</v>
      </c>
      <c r="X1921" s="17">
        <v>2.6412035731603809</v>
      </c>
      <c r="Y1921" s="17">
        <v>-1.0000000000000004</v>
      </c>
      <c r="Z1921" s="17">
        <v>-1.0000000000000004</v>
      </c>
      <c r="AA1921" s="17">
        <v>56.755821950834331</v>
      </c>
      <c r="AB1921" s="17">
        <v>9.3299090511426208E-2</v>
      </c>
      <c r="AC1921" s="17">
        <v>8.4351269275461271E-2</v>
      </c>
      <c r="AD1921" s="17">
        <v>0.34019816304493267</v>
      </c>
      <c r="AE1921" s="17">
        <v>25.892426141590985</v>
      </c>
      <c r="AF1921" s="17">
        <v>0.9</v>
      </c>
      <c r="AG1921" s="17">
        <v>-1.0000000000000004</v>
      </c>
      <c r="AH1921" s="17">
        <v>-1.0000000000000004</v>
      </c>
      <c r="AI1921" s="17">
        <v>-4.9464341316767954E-2</v>
      </c>
      <c r="AJ1921" s="17">
        <v>0.1735324742491029</v>
      </c>
      <c r="AK1921" s="17">
        <v>2.8741410048916081E-3</v>
      </c>
      <c r="AL1921" s="17">
        <v>-0.23570796733726884</v>
      </c>
      <c r="AM1921" s="17">
        <v>-0.11978792706468819</v>
      </c>
      <c r="AN1921" s="17">
        <v>-0.28032017057421499</v>
      </c>
      <c r="AO1921" s="17">
        <v>-2.9803274715927452</v>
      </c>
      <c r="AP1921" s="17">
        <v>-8.186544101041715</v>
      </c>
      <c r="AQ1921" s="17">
        <v>54.208575693207472</v>
      </c>
      <c r="AR1921" s="17">
        <v>1.1658492584808993</v>
      </c>
      <c r="AS1921" s="17">
        <v>3.019933840858962</v>
      </c>
      <c r="AT1921" s="17">
        <v>-1.0000000000000004</v>
      </c>
      <c r="AU1921" s="17">
        <v>-1.0000000000000004</v>
      </c>
      <c r="AV1921" s="17">
        <v>6.2777445599857797</v>
      </c>
      <c r="AW1921" s="17">
        <v>82.437254699083809</v>
      </c>
      <c r="AX1921" s="17">
        <v>98.801215297658757</v>
      </c>
      <c r="AY1921" s="17">
        <v>0.16592108638973085</v>
      </c>
      <c r="AZ1921" s="17">
        <v>-4.2770173157157494</v>
      </c>
      <c r="BA1921" s="22">
        <v>1509.6623816868428</v>
      </c>
      <c r="CU1921" t="e">
        <v>#N/A</v>
      </c>
      <c r="CV1921" t="e">
        <v>#N/A</v>
      </c>
    </row>
    <row r="1922" spans="1:100" x14ac:dyDescent="0.25">
      <c r="A1922">
        <v>4663</v>
      </c>
      <c r="B1922" t="s">
        <v>2266</v>
      </c>
      <c r="C1922" s="22">
        <v>3</v>
      </c>
      <c r="D1922" s="17">
        <v>5.4683002016588214</v>
      </c>
      <c r="E1922" s="17">
        <v>0</v>
      </c>
      <c r="F1922" s="17">
        <v>-5.5159962733398474E-2</v>
      </c>
      <c r="G1922" s="17">
        <v>-5.5159962733398474E-2</v>
      </c>
      <c r="H1922" s="17">
        <v>0.20013376190439705</v>
      </c>
      <c r="I1922" s="17">
        <v>0</v>
      </c>
      <c r="J1922" s="17">
        <v>12.008025714263853</v>
      </c>
      <c r="K1922" s="17">
        <v>0.20013376190439705</v>
      </c>
      <c r="L1922" s="17">
        <v>-0.99999999999999878</v>
      </c>
      <c r="M1922" s="17">
        <v>-0.99999999999999878</v>
      </c>
      <c r="N1922" s="17">
        <v>4.0026752380879485</v>
      </c>
      <c r="O1922" s="17">
        <v>17.42116595318927</v>
      </c>
      <c r="P1922" s="17">
        <v>-0.38053361773719768</v>
      </c>
      <c r="Q1922" s="17">
        <v>-1.0823886101511575</v>
      </c>
      <c r="R1922" s="17">
        <v>-0.41419680279496224</v>
      </c>
      <c r="S1922" s="17">
        <v>0.31914885004291221</v>
      </c>
      <c r="T1922" s="17">
        <v>0.29658032113081195</v>
      </c>
      <c r="U1922" s="17">
        <v>0.21958005704366787</v>
      </c>
      <c r="V1922" s="17">
        <v>-2.1646926683916559E-2</v>
      </c>
      <c r="W1922" s="17">
        <v>24.541141585163121</v>
      </c>
      <c r="X1922" s="17">
        <v>1.1272810651379777</v>
      </c>
      <c r="Y1922" s="17">
        <v>-0.99999999999999878</v>
      </c>
      <c r="Z1922" s="17">
        <v>-0.99999999999999878</v>
      </c>
      <c r="AA1922" s="17">
        <v>81.226410663118173</v>
      </c>
      <c r="AB1922" s="17">
        <v>0.45844781281279784</v>
      </c>
      <c r="AC1922" s="17">
        <v>0.12209581405414965</v>
      </c>
      <c r="AD1922" s="17">
        <v>0.56144569074805328</v>
      </c>
      <c r="AE1922" s="17">
        <v>57.099465880750039</v>
      </c>
      <c r="AF1922" s="17">
        <v>0.72727272727272729</v>
      </c>
      <c r="AG1922" s="17">
        <v>-0.99999999999999878</v>
      </c>
      <c r="AH1922" s="17">
        <v>-0.99999999999999878</v>
      </c>
      <c r="AI1922" s="17">
        <v>0</v>
      </c>
      <c r="AJ1922" s="17">
        <v>-2.1646926683916559E-2</v>
      </c>
      <c r="AK1922" s="17">
        <v>0.50727292368317656</v>
      </c>
      <c r="AL1922" s="17">
        <v>0.41922575978391519</v>
      </c>
      <c r="AM1922" s="17">
        <v>8.5473472646171098E-2</v>
      </c>
      <c r="AN1922" s="17">
        <v>-0.31415468902038679</v>
      </c>
      <c r="AO1922" s="17">
        <v>4.6732014345701591</v>
      </c>
      <c r="AP1922" s="17">
        <v>-5.7577384265900955</v>
      </c>
      <c r="AQ1922" s="17">
        <v>36.549167299426934</v>
      </c>
      <c r="AR1922" s="17">
        <v>0.81366230153347541</v>
      </c>
      <c r="AS1922" s="17">
        <v>1.3274148270423765</v>
      </c>
      <c r="AT1922" s="17">
        <v>-0.99999999999999878</v>
      </c>
      <c r="AU1922" s="17">
        <v>-0.99999999999999878</v>
      </c>
      <c r="AV1922" s="17">
        <v>-0.46935676552836048</v>
      </c>
      <c r="AW1922" s="17">
        <v>92.889838189717409</v>
      </c>
      <c r="AX1922" s="17">
        <v>90.725145521325771</v>
      </c>
      <c r="AY1922" s="17">
        <v>0.21769197011768654</v>
      </c>
      <c r="AZ1922" s="17">
        <v>8.1142034011071189</v>
      </c>
      <c r="BA1922" s="22">
        <v>1457.8702292431719</v>
      </c>
      <c r="CU1922" t="e">
        <v>#N/A</v>
      </c>
      <c r="CV1922" t="e">
        <v>#N/A</v>
      </c>
    </row>
    <row r="1923" spans="1:100" x14ac:dyDescent="0.25">
      <c r="A1923">
        <v>4664</v>
      </c>
      <c r="B1923" t="s">
        <v>2267</v>
      </c>
      <c r="C1923" s="22">
        <v>3</v>
      </c>
      <c r="D1923" s="17">
        <v>2.8365399092842467</v>
      </c>
      <c r="E1923" s="17">
        <v>1.3506112735026688E-2</v>
      </c>
      <c r="F1923" s="17">
        <v>0.26720459138953295</v>
      </c>
      <c r="G1923" s="17">
        <v>0.26720459138953295</v>
      </c>
      <c r="H1923" s="17">
        <v>-2.5879734544245438E-2</v>
      </c>
      <c r="I1923" s="17">
        <v>0</v>
      </c>
      <c r="J1923" s="17">
        <v>-1.5527840726547257</v>
      </c>
      <c r="K1923" s="17">
        <v>-2.5879734544245438E-2</v>
      </c>
      <c r="L1923" s="17">
        <v>-0.99999999999999922</v>
      </c>
      <c r="M1923" s="17">
        <v>-0.99999999999999922</v>
      </c>
      <c r="N1923" s="17">
        <v>-0.51759469088490939</v>
      </c>
      <c r="O1923" s="17">
        <v>1.5509604280190494</v>
      </c>
      <c r="P1923" s="17">
        <v>1.5161345119439829</v>
      </c>
      <c r="Q1923" s="17">
        <v>-3.0322279698347478</v>
      </c>
      <c r="R1923" s="17">
        <v>-0.72974980043940796</v>
      </c>
      <c r="S1923" s="17">
        <v>0.33333333333333293</v>
      </c>
      <c r="T1923" s="17">
        <v>0.28520626208817562</v>
      </c>
      <c r="U1923" s="17">
        <v>6.2699275288620876E-2</v>
      </c>
      <c r="V1923" s="17">
        <v>1.2279865899832385E-2</v>
      </c>
      <c r="W1923" s="17">
        <v>28.775938846168298</v>
      </c>
      <c r="X1923" s="17">
        <v>0.90071466988504334</v>
      </c>
      <c r="Y1923" s="17">
        <v>-0.99999999999999922</v>
      </c>
      <c r="Z1923" s="17">
        <v>-0.99999999999999922</v>
      </c>
      <c r="AA1923" s="17">
        <v>33.51432277054316</v>
      </c>
      <c r="AB1923" s="17">
        <v>0.16530472287991532</v>
      </c>
      <c r="AC1923" s="17">
        <v>-1.7000241871442258E-2</v>
      </c>
      <c r="AD1923" s="17">
        <v>-3.8941806512187191E-2</v>
      </c>
      <c r="AE1923" s="17">
        <v>5.4681337248142903</v>
      </c>
      <c r="AF1923" s="17">
        <v>0</v>
      </c>
      <c r="AG1923" s="17">
        <v>-0.99999999999999922</v>
      </c>
      <c r="AH1923" s="17">
        <v>-0.99999999999999922</v>
      </c>
      <c r="AI1923" s="17">
        <v>-1.002208233686681E-2</v>
      </c>
      <c r="AJ1923" s="17">
        <v>1.2279865899832385E-2</v>
      </c>
      <c r="AK1923" s="17">
        <v>-0.11224096240666867</v>
      </c>
      <c r="AL1923" s="17">
        <v>0.44120913145703</v>
      </c>
      <c r="AM1923" s="17">
        <v>6.1507925173402284E-2</v>
      </c>
      <c r="AN1923" s="17">
        <v>1.8321769432173746E-2</v>
      </c>
      <c r="AO1923" s="17">
        <v>0.97649331730171451</v>
      </c>
      <c r="AP1923" s="17">
        <v>2.6640898930894954</v>
      </c>
      <c r="AQ1923" s="17">
        <v>27.22315477351356</v>
      </c>
      <c r="AR1923" s="17">
        <v>0.69351873660996155</v>
      </c>
      <c r="AS1923" s="17">
        <v>0.87483493534079726</v>
      </c>
      <c r="AT1923" s="17">
        <v>-0.99999999999999922</v>
      </c>
      <c r="AU1923" s="17">
        <v>-0.99999999999999922</v>
      </c>
      <c r="AV1923" s="17">
        <v>-0.46254520904987451</v>
      </c>
      <c r="AW1923" s="17">
        <v>37.729373091651716</v>
      </c>
      <c r="AX1923" s="17">
        <v>38.756918034897616</v>
      </c>
      <c r="AY1923" s="17">
        <v>0.2370027122180754</v>
      </c>
      <c r="AZ1923" s="17">
        <v>9.1881896277756887</v>
      </c>
      <c r="BA1923" s="22">
        <v>1433.4182297175028</v>
      </c>
      <c r="CU1923" t="e">
        <v>#N/A</v>
      </c>
      <c r="CV1923" t="e">
        <v>#N/A</v>
      </c>
    </row>
    <row r="1924" spans="1:100" x14ac:dyDescent="0.25">
      <c r="A1924">
        <v>4665</v>
      </c>
      <c r="B1924" t="s">
        <v>2268</v>
      </c>
      <c r="C1924" s="22">
        <v>3</v>
      </c>
      <c r="D1924" s="17">
        <v>5.1466831095682926</v>
      </c>
      <c r="E1924" s="17">
        <v>0</v>
      </c>
      <c r="F1924" s="17">
        <v>-0.70323358261694269</v>
      </c>
      <c r="G1924" s="17">
        <v>-0.70323358261694269</v>
      </c>
      <c r="H1924" s="17">
        <v>0.18962972935490055</v>
      </c>
      <c r="I1924" s="17">
        <v>0</v>
      </c>
      <c r="J1924" s="17">
        <v>11.377783761294033</v>
      </c>
      <c r="K1924" s="17">
        <v>0.18962972935490055</v>
      </c>
      <c r="L1924" s="17">
        <v>-1.0000000000000007</v>
      </c>
      <c r="M1924" s="17">
        <v>-1.0000000000000007</v>
      </c>
      <c r="N1924" s="17">
        <v>3.7925945870980122</v>
      </c>
      <c r="O1924" s="17">
        <v>15.821233288245391</v>
      </c>
      <c r="P1924" s="17">
        <v>4.1320727137542937E-2</v>
      </c>
      <c r="Q1924" s="17">
        <v>0.70621062266848345</v>
      </c>
      <c r="R1924" s="17">
        <v>0.23229809343505606</v>
      </c>
      <c r="S1924" s="17">
        <v>0.33722264437652644</v>
      </c>
      <c r="T1924" s="17">
        <v>0.37498021196681197</v>
      </c>
      <c r="U1924" s="17">
        <v>0.22384511312184216</v>
      </c>
      <c r="V1924" s="17">
        <v>-4.2649087130768079E-2</v>
      </c>
      <c r="W1924" s="17">
        <v>28.150766119180467</v>
      </c>
      <c r="X1924" s="17">
        <v>1.2037059353246764</v>
      </c>
      <c r="Y1924" s="17">
        <v>-1.0000000000000007</v>
      </c>
      <c r="Z1924" s="17">
        <v>-1.0000000000000007</v>
      </c>
      <c r="AA1924" s="17">
        <v>91.863774446116835</v>
      </c>
      <c r="AB1924" s="17">
        <v>0.82603375095449172</v>
      </c>
      <c r="AC1924" s="17">
        <v>0.39568882825576035</v>
      </c>
      <c r="AD1924" s="17">
        <v>4.7891625459774018E-2</v>
      </c>
      <c r="AE1924" s="17">
        <v>63.480710233501263</v>
      </c>
      <c r="AF1924" s="17">
        <v>0.75</v>
      </c>
      <c r="AG1924" s="17">
        <v>-1.0000000000000007</v>
      </c>
      <c r="AH1924" s="17">
        <v>-1.0000000000000007</v>
      </c>
      <c r="AI1924" s="17">
        <v>0</v>
      </c>
      <c r="AJ1924" s="17">
        <v>-4.2649087130768079E-2</v>
      </c>
      <c r="AK1924" s="17">
        <v>-0.17930950996201808</v>
      </c>
      <c r="AL1924" s="17">
        <v>0.1346569300873954</v>
      </c>
      <c r="AM1924" s="17">
        <v>9.6921729777519228E-2</v>
      </c>
      <c r="AN1924" s="17">
        <v>-3.0012279100763524E-3</v>
      </c>
      <c r="AO1924" s="17">
        <v>1.5264956946278903</v>
      </c>
      <c r="AP1924" s="17">
        <v>0.59825395268506876</v>
      </c>
      <c r="AQ1924" s="17">
        <v>39.5285498804745</v>
      </c>
      <c r="AR1924" s="17">
        <v>0.89339888233441234</v>
      </c>
      <c r="AS1924" s="17">
        <v>1.3933356646795774</v>
      </c>
      <c r="AT1924" s="17">
        <v>-1.0000000000000007</v>
      </c>
      <c r="AU1924" s="17">
        <v>-1.0000000000000007</v>
      </c>
      <c r="AV1924" s="17">
        <v>-0.47093548918188649</v>
      </c>
      <c r="AW1924" s="17">
        <v>108.28326168704726</v>
      </c>
      <c r="AX1924" s="17">
        <v>104.01835297397045</v>
      </c>
      <c r="AY1924" s="17">
        <v>0.28774286399955107</v>
      </c>
      <c r="AZ1924" s="17">
        <v>32.838920864193561</v>
      </c>
      <c r="BA1924" s="22">
        <v>1432.3209672714347</v>
      </c>
      <c r="CU1924" t="e">
        <v>#N/A</v>
      </c>
      <c r="CV1924" t="e">
        <v>#N/A</v>
      </c>
    </row>
    <row r="1925" spans="1:100" x14ac:dyDescent="0.25">
      <c r="A1925">
        <v>4669</v>
      </c>
      <c r="B1925" t="s">
        <v>2269</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2270</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2271</v>
      </c>
      <c r="C1927" s="22">
        <v>3</v>
      </c>
      <c r="D1927" s="17">
        <v>5.2695756162441052</v>
      </c>
      <c r="E1927" s="17">
        <v>1.2685354979389833</v>
      </c>
      <c r="F1927" s="17">
        <v>-1.1032329217984462</v>
      </c>
      <c r="G1927" s="17">
        <v>-0.76092648726440837</v>
      </c>
      <c r="H1927" s="17">
        <v>0.45993360363313635</v>
      </c>
      <c r="I1927" s="17">
        <v>-4.9109074008185025E-3</v>
      </c>
      <c r="J1927" s="17">
        <v>27.301361773939092</v>
      </c>
      <c r="K1927" s="17">
        <v>0.45502269623231778</v>
      </c>
      <c r="L1927" s="17">
        <v>-0.99999999999999989</v>
      </c>
      <c r="M1927" s="17">
        <v>-0.99999999999999989</v>
      </c>
      <c r="N1927" s="17">
        <v>9.1004539246463612</v>
      </c>
      <c r="O1927" s="17">
        <v>31.810010902918773</v>
      </c>
      <c r="P1927" s="17">
        <v>1.289381125916663</v>
      </c>
      <c r="Q1927" s="17">
        <v>5.9535696676323004</v>
      </c>
      <c r="R1927" s="17">
        <v>2.1918382683904074</v>
      </c>
      <c r="S1927" s="17">
        <v>0.33333333333333326</v>
      </c>
      <c r="T1927" s="17">
        <v>0.34302929834886647</v>
      </c>
      <c r="U1927" s="17">
        <v>0.36545342707645773</v>
      </c>
      <c r="V1927" s="17">
        <v>0.3397509740424064</v>
      </c>
      <c r="W1927" s="17">
        <v>37.061773462749827</v>
      </c>
      <c r="X1927" s="17">
        <v>3.7313554530256856</v>
      </c>
      <c r="Y1927" s="17">
        <v>-0.99999999999999989</v>
      </c>
      <c r="Z1927" s="17">
        <v>-0.99999999999999989</v>
      </c>
      <c r="AA1927" s="17">
        <v>64.972540246185133</v>
      </c>
      <c r="AB1927" s="17">
        <v>0.31445906106875487</v>
      </c>
      <c r="AC1927" s="17">
        <v>9.0264141247079613E-2</v>
      </c>
      <c r="AD1927" s="17">
        <v>0.10965536798506353</v>
      </c>
      <c r="AE1927" s="17">
        <v>25.718928515044912</v>
      </c>
      <c r="AF1927" s="17">
        <v>0.6875</v>
      </c>
      <c r="AG1927" s="17">
        <v>-0.99999999999999989</v>
      </c>
      <c r="AH1927" s="17">
        <v>-0.99999999999999989</v>
      </c>
      <c r="AI1927" s="17">
        <v>1.5298759320532603E-2</v>
      </c>
      <c r="AJ1927" s="17">
        <v>0.3397509740424064</v>
      </c>
      <c r="AK1927" s="17">
        <v>-4.3735361676654136E-3</v>
      </c>
      <c r="AL1927" s="17">
        <v>-5.6741507538004603E-2</v>
      </c>
      <c r="AM1927" s="17">
        <v>0.2830263942274594</v>
      </c>
      <c r="AN1927" s="17">
        <v>-3.8107002724900189E-2</v>
      </c>
      <c r="AO1927" s="17">
        <v>7.0537921748481596</v>
      </c>
      <c r="AP1927" s="17">
        <v>-1.2363826058125273</v>
      </c>
      <c r="AQ1927" s="17">
        <v>64.363135236688862</v>
      </c>
      <c r="AR1927" s="17">
        <v>1.3815670328010636</v>
      </c>
      <c r="AS1927" s="17">
        <v>4.1863781492580037</v>
      </c>
      <c r="AT1927" s="17">
        <v>-0.99999999999999989</v>
      </c>
      <c r="AU1927" s="17">
        <v>-0.99999999999999989</v>
      </c>
      <c r="AV1927" s="17">
        <v>1.4309117811259986</v>
      </c>
      <c r="AW1927" s="17">
        <v>95.546168543291387</v>
      </c>
      <c r="AX1927" s="17">
        <v>129.82724113394272</v>
      </c>
      <c r="AY1927" s="17">
        <v>0.14305844588396593</v>
      </c>
      <c r="AZ1927" s="17">
        <v>-23.761157040327227</v>
      </c>
      <c r="BA1927" s="22">
        <v>1495.069534775871</v>
      </c>
      <c r="CU1927" t="e">
        <v>#N/A</v>
      </c>
      <c r="CV1927" t="e">
        <v>#N/A</v>
      </c>
    </row>
    <row r="1928" spans="1:100" x14ac:dyDescent="0.25">
      <c r="A1928">
        <v>4680</v>
      </c>
      <c r="B1928" t="s">
        <v>2272</v>
      </c>
      <c r="C1928" s="22">
        <v>3</v>
      </c>
      <c r="D1928" s="17">
        <v>4.8937058865863738</v>
      </c>
      <c r="E1928" s="17">
        <v>-0.11088195834121524</v>
      </c>
      <c r="F1928" s="17">
        <v>-0.24466692140825169</v>
      </c>
      <c r="G1928" s="17">
        <v>-0.26685916779312296</v>
      </c>
      <c r="H1928" s="17">
        <v>0.2551655214617099</v>
      </c>
      <c r="I1928" s="17">
        <v>1.2205404984473055E-2</v>
      </c>
      <c r="J1928" s="17">
        <v>16.042255586770981</v>
      </c>
      <c r="K1928" s="17">
        <v>0.26737092644618288</v>
      </c>
      <c r="L1928" s="17">
        <v>-1.0000000000000013</v>
      </c>
      <c r="M1928" s="17">
        <v>-1.0000000000000013</v>
      </c>
      <c r="N1928" s="17">
        <v>5.3474185289236615</v>
      </c>
      <c r="O1928" s="17">
        <v>20.669102305564241</v>
      </c>
      <c r="P1928" s="17">
        <v>-0.24696113467492994</v>
      </c>
      <c r="Q1928" s="17">
        <v>-3.2071898172090001</v>
      </c>
      <c r="R1928" s="17">
        <v>-1.0629470598911983</v>
      </c>
      <c r="S1928" s="17">
        <v>0.3333333333333337</v>
      </c>
      <c r="T1928" s="17">
        <v>0.3333333333333337</v>
      </c>
      <c r="U1928" s="17">
        <v>0.34536268566471851</v>
      </c>
      <c r="V1928" s="17">
        <v>-1.7792322816391194E-2</v>
      </c>
      <c r="W1928" s="17">
        <v>29.074644122752481</v>
      </c>
      <c r="X1928" s="17">
        <v>1.6739925459810119</v>
      </c>
      <c r="Y1928" s="17">
        <v>-1.0000000000000013</v>
      </c>
      <c r="Z1928" s="17">
        <v>-1.0000000000000013</v>
      </c>
      <c r="AA1928" s="17">
        <v>64.135296732394181</v>
      </c>
      <c r="AB1928" s="17">
        <v>0.17539322025397361</v>
      </c>
      <c r="AC1928" s="17">
        <v>0.21338280829726203</v>
      </c>
      <c r="AD1928" s="17">
        <v>0.33369596483942332</v>
      </c>
      <c r="AE1928" s="17">
        <v>36.123599669532929</v>
      </c>
      <c r="AF1928" s="17">
        <v>0.66666666666666663</v>
      </c>
      <c r="AG1928" s="17">
        <v>-1.0000000000000013</v>
      </c>
      <c r="AH1928" s="17">
        <v>-1.0000000000000013</v>
      </c>
      <c r="AI1928" s="17">
        <v>-3.6631389114511774E-3</v>
      </c>
      <c r="AJ1928" s="17">
        <v>-1.7792322816391194E-2</v>
      </c>
      <c r="AK1928" s="17">
        <v>-6.2257832196644561E-2</v>
      </c>
      <c r="AL1928" s="17">
        <v>0.14229833465519393</v>
      </c>
      <c r="AM1928" s="17">
        <v>-0.1504244898748282</v>
      </c>
      <c r="AN1928" s="17">
        <v>9.091897144578065E-2</v>
      </c>
      <c r="AO1928" s="17">
        <v>-4.071901407853928</v>
      </c>
      <c r="AP1928" s="17">
        <v>2.9844659594204863</v>
      </c>
      <c r="AQ1928" s="17">
        <v>45.116899709523452</v>
      </c>
      <c r="AR1928" s="17">
        <v>0.99423702951499482</v>
      </c>
      <c r="AS1928" s="17">
        <v>1.9413634724271942</v>
      </c>
      <c r="AT1928" s="17">
        <v>-1.0000000000000013</v>
      </c>
      <c r="AU1928" s="17">
        <v>-1.0000000000000013</v>
      </c>
      <c r="AV1928" s="17">
        <v>-1.3298062276843214</v>
      </c>
      <c r="AW1928" s="17">
        <v>87.788864997378909</v>
      </c>
      <c r="AX1928" s="17">
        <v>85.936369937510719</v>
      </c>
      <c r="AY1928" s="17">
        <v>0.10026140710607145</v>
      </c>
      <c r="AZ1928" s="17">
        <v>4.5958649427236358</v>
      </c>
      <c r="BA1928" s="22">
        <v>1540.6668479581604</v>
      </c>
      <c r="CU1928" t="e">
        <v>#N/A</v>
      </c>
      <c r="CV1928" t="e">
        <v>#N/A</v>
      </c>
    </row>
    <row r="1929" spans="1:100" x14ac:dyDescent="0.25">
      <c r="A1929">
        <v>4681</v>
      </c>
      <c r="B1929" t="s">
        <v>2273</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2125</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2274</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2275</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1299</v>
      </c>
      <c r="C1933" s="22">
        <v>3</v>
      </c>
      <c r="D1933" s="17">
        <v>5.6876141543065204</v>
      </c>
      <c r="E1933" s="17">
        <v>0</v>
      </c>
      <c r="F1933" s="17">
        <v>0.63075221434954931</v>
      </c>
      <c r="G1933" s="17">
        <v>0.63075221434954931</v>
      </c>
      <c r="H1933" s="17">
        <v>-0.26505518649691606</v>
      </c>
      <c r="I1933" s="17">
        <v>0</v>
      </c>
      <c r="J1933" s="17">
        <v>-15.903311189814964</v>
      </c>
      <c r="K1933" s="17">
        <v>-0.26505518649691606</v>
      </c>
      <c r="L1933" s="17">
        <v>-0.99999999999999978</v>
      </c>
      <c r="M1933" s="17">
        <v>-0.99999999999999978</v>
      </c>
      <c r="N1933" s="17">
        <v>-5.3011037299383217</v>
      </c>
      <c r="O1933" s="17">
        <v>-9.5849448211588939</v>
      </c>
      <c r="P1933" s="17">
        <v>0.58477472734672142</v>
      </c>
      <c r="Q1933" s="17">
        <v>0.75087004230269894</v>
      </c>
      <c r="R1933" s="17">
        <v>0.13920141384025367</v>
      </c>
      <c r="S1933" s="17">
        <v>0.34289523392637178</v>
      </c>
      <c r="T1933" s="17">
        <v>0.27289242165761951</v>
      </c>
      <c r="U1933" s="17">
        <v>-0.13620386530443149</v>
      </c>
      <c r="V1933" s="17">
        <v>-4.3373161949632158E-2</v>
      </c>
      <c r="W1933" s="17">
        <v>28.050632593073711</v>
      </c>
      <c r="X1933" s="17">
        <v>1.5347497489674077E-2</v>
      </c>
      <c r="Y1933" s="17">
        <v>-0.99999999999999978</v>
      </c>
      <c r="Z1933" s="17">
        <v>-0.99999999999999978</v>
      </c>
      <c r="AA1933" s="17">
        <v>54.589668395835737</v>
      </c>
      <c r="AB1933" s="17">
        <v>0.1308396076595221</v>
      </c>
      <c r="AC1933" s="17">
        <v>1.8356686401597051E-3</v>
      </c>
      <c r="AD1933" s="17">
        <v>0.39532141147875366</v>
      </c>
      <c r="AE1933" s="17">
        <v>26.399834388921768</v>
      </c>
      <c r="AF1933" s="17">
        <v>0.375</v>
      </c>
      <c r="AG1933" s="17">
        <v>-0.99999999999999978</v>
      </c>
      <c r="AH1933" s="17">
        <v>-0.99999999999999978</v>
      </c>
      <c r="AI1933" s="17">
        <v>0</v>
      </c>
      <c r="AJ1933" s="17">
        <v>-4.3373161949632158E-2</v>
      </c>
      <c r="AK1933" s="17">
        <v>-0.18249546745788123</v>
      </c>
      <c r="AL1933" s="17">
        <v>-0.26350941401670042</v>
      </c>
      <c r="AM1933" s="17">
        <v>3.7082595931095023E-2</v>
      </c>
      <c r="AN1933" s="17">
        <v>0.70290600943063197</v>
      </c>
      <c r="AO1933" s="17">
        <v>1.4587560987968509E-2</v>
      </c>
      <c r="AP1933" s="17">
        <v>16.255103165682311</v>
      </c>
      <c r="AQ1933" s="17">
        <v>12.147321403258776</v>
      </c>
      <c r="AR1933" s="17">
        <v>0.43621062832992713</v>
      </c>
      <c r="AS1933" s="17">
        <v>-0.24970768900724183</v>
      </c>
      <c r="AT1933" s="17">
        <v>-0.99999999999999978</v>
      </c>
      <c r="AU1933" s="17">
        <v>-0.99999999999999978</v>
      </c>
      <c r="AV1933" s="17">
        <v>0.76995362818980251</v>
      </c>
      <c r="AW1933" s="17">
        <v>61.259826740359195</v>
      </c>
      <c r="AX1933" s="17">
        <v>56.922510545396008</v>
      </c>
      <c r="AY1933" s="17">
        <v>0.10581773228897799</v>
      </c>
      <c r="AZ1933" s="17">
        <v>-7.2534838411968394</v>
      </c>
      <c r="BA1933" s="22">
        <v>1420.7881989537475</v>
      </c>
      <c r="CU1933" t="e">
        <v>#N/A</v>
      </c>
      <c r="CV1933" t="e">
        <v>#N/A</v>
      </c>
    </row>
    <row r="1934" spans="1:100" x14ac:dyDescent="0.25">
      <c r="A1934">
        <v>4688</v>
      </c>
      <c r="B1934" t="s">
        <v>2276</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2277</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1417.2308255398686</v>
      </c>
      <c r="CU1935" t="e">
        <v>#N/A</v>
      </c>
      <c r="CV1935" t="e">
        <v>#N/A</v>
      </c>
    </row>
    <row r="1936" spans="1:100" x14ac:dyDescent="0.25">
      <c r="A1936">
        <v>4693</v>
      </c>
      <c r="B1936" t="s">
        <v>2278</v>
      </c>
      <c r="C1936" s="22">
        <v>3</v>
      </c>
      <c r="D1936" s="17">
        <v>4.7741627946864842</v>
      </c>
      <c r="E1936" s="17">
        <v>0</v>
      </c>
      <c r="F1936" s="17">
        <v>1.0759708352833106</v>
      </c>
      <c r="G1936" s="17">
        <v>1.0759708352833106</v>
      </c>
      <c r="H1936" s="17">
        <v>-0.13005837981787835</v>
      </c>
      <c r="I1936" s="17">
        <v>0</v>
      </c>
      <c r="J1936" s="17">
        <v>-7.8035027890727093</v>
      </c>
      <c r="K1936" s="17">
        <v>-0.13005837981787835</v>
      </c>
      <c r="L1936" s="17">
        <v>-0.99999999999999989</v>
      </c>
      <c r="M1936" s="17">
        <v>-0.99999999999999989</v>
      </c>
      <c r="N1936" s="17">
        <v>-2.6011675963575702</v>
      </c>
      <c r="O1936" s="17">
        <v>-1.9533691591029099</v>
      </c>
      <c r="P1936" s="17">
        <v>-0.58413215240342908</v>
      </c>
      <c r="Q1936" s="17">
        <v>-0.54507013340355315</v>
      </c>
      <c r="R1936" s="17">
        <v>-0.27517959420615551</v>
      </c>
      <c r="S1936" s="17">
        <v>0.3400350934102957</v>
      </c>
      <c r="T1936" s="17">
        <v>0.32138753564976891</v>
      </c>
      <c r="U1936" s="17">
        <v>0.17935855673753115</v>
      </c>
      <c r="V1936" s="17">
        <v>9.8985723217139873E-2</v>
      </c>
      <c r="W1936" s="17">
        <v>42.793011553304559</v>
      </c>
      <c r="X1936" s="17">
        <v>2.0908837774473414</v>
      </c>
      <c r="Y1936" s="17">
        <v>-0.99999999999999989</v>
      </c>
      <c r="Z1936" s="17">
        <v>-0.99999999999999989</v>
      </c>
      <c r="AA1936" s="17">
        <v>28.631165254023607</v>
      </c>
      <c r="AB1936" s="17">
        <v>-0.38421863117070643</v>
      </c>
      <c r="AC1936" s="17">
        <v>-0.18307266417997023</v>
      </c>
      <c r="AD1936" s="17">
        <v>0.28955796124918104</v>
      </c>
      <c r="AE1936" s="17">
        <v>-13.886666705074779</v>
      </c>
      <c r="AF1936" s="17">
        <v>0</v>
      </c>
      <c r="AG1936" s="17">
        <v>-0.99999999999999989</v>
      </c>
      <c r="AH1936" s="17">
        <v>-0.99999999999999989</v>
      </c>
      <c r="AI1936" s="17">
        <v>0</v>
      </c>
      <c r="AJ1936" s="17">
        <v>9.8985723217139873E-2</v>
      </c>
      <c r="AK1936" s="17">
        <v>0.1500372355162076</v>
      </c>
      <c r="AL1936" s="17">
        <v>-0.22580361663483633</v>
      </c>
      <c r="AM1936" s="17">
        <v>0.20338669643782889</v>
      </c>
      <c r="AN1936" s="17">
        <v>-0.26509325291031149</v>
      </c>
      <c r="AO1936" s="17">
        <v>5.834853588526757</v>
      </c>
      <c r="AP1936" s="17">
        <v>-7.7563494059319709</v>
      </c>
      <c r="AQ1936" s="17">
        <v>34.989508764231857</v>
      </c>
      <c r="AR1936" s="17">
        <v>0.93976690901473536</v>
      </c>
      <c r="AS1936" s="17">
        <v>1.960825397629463</v>
      </c>
      <c r="AT1936" s="17">
        <v>-0.99999999999999989</v>
      </c>
      <c r="AU1936" s="17">
        <v>-0.99999999999999989</v>
      </c>
      <c r="AV1936" s="17">
        <v>0.80079124107715705</v>
      </c>
      <c r="AW1936" s="17">
        <v>18.921446688988723</v>
      </c>
      <c r="AX1936" s="17">
        <v>28.820019010702712</v>
      </c>
      <c r="AY1936" s="17">
        <v>-0.23455819380056281</v>
      </c>
      <c r="AZ1936" s="17">
        <v>-100.03917142680625</v>
      </c>
      <c r="BA1936" s="22">
        <v>1360.8175445421916</v>
      </c>
      <c r="CU1936" t="e">
        <v>#N/A</v>
      </c>
      <c r="CV1936" t="e">
        <v>#N/A</v>
      </c>
    </row>
    <row r="1937" spans="1:100" x14ac:dyDescent="0.25">
      <c r="A1937">
        <v>4694</v>
      </c>
      <c r="B1937" t="s">
        <v>2279</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1402.8145794601414</v>
      </c>
      <c r="CU1937" t="e">
        <v>#N/A</v>
      </c>
      <c r="CV1937" t="e">
        <v>#N/A</v>
      </c>
    </row>
    <row r="1938" spans="1:100" x14ac:dyDescent="0.25">
      <c r="A1938">
        <v>4696</v>
      </c>
      <c r="B1938" t="s">
        <v>2280</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2281</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2282</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1347.0755913338241</v>
      </c>
      <c r="CU1940" t="e">
        <v>#N/A</v>
      </c>
      <c r="CV1940" t="e">
        <v>#N/A</v>
      </c>
    </row>
    <row r="1941" spans="1:100" x14ac:dyDescent="0.25">
      <c r="A1941">
        <v>4704</v>
      </c>
      <c r="B1941" t="s">
        <v>2283</v>
      </c>
      <c r="C1941" s="22">
        <v>3</v>
      </c>
      <c r="D1941" s="17">
        <v>4.3158618264679207</v>
      </c>
      <c r="E1941" s="17">
        <v>-2.1567772940512799E-2</v>
      </c>
      <c r="F1941" s="17">
        <v>7.0107357361585423E-2</v>
      </c>
      <c r="G1941" s="17">
        <v>7.0107357361585423E-2</v>
      </c>
      <c r="H1941" s="17">
        <v>-0.11937438239322802</v>
      </c>
      <c r="I1941" s="17">
        <v>0</v>
      </c>
      <c r="J1941" s="17">
        <v>-7.1624629435936811</v>
      </c>
      <c r="K1941" s="17">
        <v>-0.11937438239322802</v>
      </c>
      <c r="L1941" s="17">
        <v>-1</v>
      </c>
      <c r="M1941" s="17">
        <v>-1</v>
      </c>
      <c r="N1941" s="17">
        <v>-2.3874876478645612</v>
      </c>
      <c r="O1941" s="17">
        <v>-2.7764937597641772</v>
      </c>
      <c r="P1941" s="17">
        <v>-1.0313718403942316</v>
      </c>
      <c r="Q1941" s="17">
        <v>1.1719393762535819</v>
      </c>
      <c r="R1941" s="17">
        <v>0.26365334856960077</v>
      </c>
      <c r="S1941" s="17">
        <v>0.33333333333333337</v>
      </c>
      <c r="T1941" s="17">
        <v>0.35968574540599985</v>
      </c>
      <c r="U1941" s="17">
        <v>9.5830123127962422E-2</v>
      </c>
      <c r="V1941" s="17">
        <v>-2.1419082296574327E-2</v>
      </c>
      <c r="W1941" s="17">
        <v>35.472180078557969</v>
      </c>
      <c r="X1941" s="17">
        <v>1.0745243679533154</v>
      </c>
      <c r="Y1941" s="17">
        <v>-1</v>
      </c>
      <c r="Z1941" s="17">
        <v>-1</v>
      </c>
      <c r="AA1941" s="17">
        <v>80.907097195680663</v>
      </c>
      <c r="AB1941" s="17">
        <v>-2.9434671682239066E-2</v>
      </c>
      <c r="AC1941" s="17">
        <v>0.43733431418322055</v>
      </c>
      <c r="AD1941" s="17">
        <v>0.49552563287007956</v>
      </c>
      <c r="AE1941" s="17">
        <v>45.171263768553075</v>
      </c>
      <c r="AF1941" s="17">
        <v>0.82352941176470584</v>
      </c>
      <c r="AG1941" s="17">
        <v>-1</v>
      </c>
      <c r="AH1941" s="17">
        <v>-1</v>
      </c>
      <c r="AI1941" s="17">
        <v>0</v>
      </c>
      <c r="AJ1941" s="17">
        <v>-2.1419082296574327E-2</v>
      </c>
      <c r="AK1941" s="17">
        <v>0.15922616793535105</v>
      </c>
      <c r="AL1941" s="17">
        <v>0.18563668258208343</v>
      </c>
      <c r="AM1941" s="17">
        <v>0.12770678733753296</v>
      </c>
      <c r="AN1941" s="17">
        <v>-5.5228589990181771E-2</v>
      </c>
      <c r="AO1941" s="17">
        <v>3.9888005231150796</v>
      </c>
      <c r="AP1941" s="17">
        <v>-0.45253133684412733</v>
      </c>
      <c r="AQ1941" s="17">
        <v>28.309717134964288</v>
      </c>
      <c r="AR1941" s="17">
        <v>0.76743011957072116</v>
      </c>
      <c r="AS1941" s="17">
        <v>0.95514998556008757</v>
      </c>
      <c r="AT1941" s="17">
        <v>-1</v>
      </c>
      <c r="AU1941" s="17">
        <v>-1</v>
      </c>
      <c r="AV1941" s="17">
        <v>0.33376070593118623</v>
      </c>
      <c r="AW1941" s="17">
        <v>77.678072099072367</v>
      </c>
      <c r="AX1941" s="17">
        <v>75.536163869414949</v>
      </c>
      <c r="AY1941" s="17">
        <v>0.1199910625180295</v>
      </c>
      <c r="AZ1941" s="17">
        <v>2.6406992495625037</v>
      </c>
      <c r="BA1941" s="22">
        <v>1410.3211957459164</v>
      </c>
      <c r="CU1941" t="e">
        <v>#N/A</v>
      </c>
      <c r="CV1941" t="e">
        <v>#N/A</v>
      </c>
    </row>
    <row r="1942" spans="1:100" x14ac:dyDescent="0.25">
      <c r="A1942">
        <v>4707</v>
      </c>
      <c r="B1942" t="s">
        <v>2284</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1372.9854630093268</v>
      </c>
      <c r="CU1942" t="e">
        <v>#N/A</v>
      </c>
      <c r="CV1942" t="e">
        <v>#N/A</v>
      </c>
    </row>
    <row r="1943" spans="1:100" x14ac:dyDescent="0.25">
      <c r="A1943">
        <v>4711</v>
      </c>
      <c r="B1943" t="s">
        <v>2285</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2286</v>
      </c>
      <c r="C1944" s="22">
        <v>3</v>
      </c>
      <c r="D1944" s="17">
        <v>5.3740454471382062</v>
      </c>
      <c r="E1944" s="17">
        <v>-0.33578688486254982</v>
      </c>
      <c r="F1944" s="17">
        <v>-8.3522473776149839E-2</v>
      </c>
      <c r="G1944" s="17">
        <v>-0.17806695996229419</v>
      </c>
      <c r="H1944" s="17">
        <v>6.3668025904241754E-2</v>
      </c>
      <c r="I1944" s="17">
        <v>0</v>
      </c>
      <c r="J1944" s="17">
        <v>3.8200815542545019</v>
      </c>
      <c r="K1944" s="17">
        <v>6.3668025904241754E-2</v>
      </c>
      <c r="L1944" s="17">
        <v>-1.0000000000000002</v>
      </c>
      <c r="M1944" s="17">
        <v>-1.0000000000000002</v>
      </c>
      <c r="N1944" s="17">
        <v>1.2733605180848342</v>
      </c>
      <c r="O1944" s="17">
        <v>9.0160600414304106</v>
      </c>
      <c r="P1944" s="17">
        <v>-0.53482890266580785</v>
      </c>
      <c r="Q1944" s="17">
        <v>0.55403711088072005</v>
      </c>
      <c r="R1944" s="17">
        <v>-2.1332424508667062E-2</v>
      </c>
      <c r="S1944" s="17">
        <v>0.33333333333333337</v>
      </c>
      <c r="T1944" s="17">
        <v>0.35972610941770089</v>
      </c>
      <c r="U1944" s="17">
        <v>-7.3862035547425639E-2</v>
      </c>
      <c r="V1944" s="17">
        <v>-5.7945720958312626E-3</v>
      </c>
      <c r="W1944" s="17">
        <v>21.98939236814142</v>
      </c>
      <c r="X1944" s="17">
        <v>0.32556861816647004</v>
      </c>
      <c r="Y1944" s="17">
        <v>-1.0000000000000002</v>
      </c>
      <c r="Z1944" s="17">
        <v>-1.0000000000000002</v>
      </c>
      <c r="AA1944" s="17">
        <v>65.944311846531804</v>
      </c>
      <c r="AB1944" s="17">
        <v>0.34331155220683024</v>
      </c>
      <c r="AC1944" s="17">
        <v>0.38632993744821442</v>
      </c>
      <c r="AD1944" s="17">
        <v>0.14988354840293602</v>
      </c>
      <c r="AE1944" s="17">
        <v>43.976251902899044</v>
      </c>
      <c r="AF1944" s="17">
        <v>0.75</v>
      </c>
      <c r="AG1944" s="17">
        <v>-1.0000000000000002</v>
      </c>
      <c r="AH1944" s="17">
        <v>-1.0000000000000002</v>
      </c>
      <c r="AI1944" s="17">
        <v>0</v>
      </c>
      <c r="AJ1944" s="17">
        <v>-5.7945720958312626E-3</v>
      </c>
      <c r="AK1944" s="17">
        <v>1.7922573424692133E-2</v>
      </c>
      <c r="AL1944" s="17">
        <v>-7.4611034731320122E-2</v>
      </c>
      <c r="AM1944" s="17">
        <v>-4.2698280389129074E-2</v>
      </c>
      <c r="AN1944" s="17">
        <v>5.4081195947055224E-2</v>
      </c>
      <c r="AO1944" s="17">
        <v>-0.97784414260476771</v>
      </c>
      <c r="AP1944" s="17">
        <v>0.97897472501978022</v>
      </c>
      <c r="AQ1944" s="17">
        <v>25.809473922395934</v>
      </c>
      <c r="AR1944" s="17">
        <v>0.61340283510777738</v>
      </c>
      <c r="AS1944" s="17">
        <v>0.38923664407071124</v>
      </c>
      <c r="AT1944" s="17">
        <v>-1.0000000000000002</v>
      </c>
      <c r="AU1944" s="17">
        <v>-1.0000000000000002</v>
      </c>
      <c r="AV1944" s="17">
        <v>-0.19939938447096123</v>
      </c>
      <c r="AW1944" s="17">
        <v>75.939346612982007</v>
      </c>
      <c r="AX1944" s="17">
        <v>75.359889403398896</v>
      </c>
      <c r="AY1944" s="17">
        <v>0.28244746238490825</v>
      </c>
      <c r="AZ1944" s="17">
        <v>8.266368603072987</v>
      </c>
      <c r="BA1944" s="22">
        <v>1388.7384180280571</v>
      </c>
      <c r="CU1944" t="e">
        <v>#N/A</v>
      </c>
      <c r="CV1944" t="e">
        <v>#N/A</v>
      </c>
    </row>
    <row r="1945" spans="1:100" x14ac:dyDescent="0.25">
      <c r="A1945">
        <v>4717</v>
      </c>
      <c r="B1945" t="s">
        <v>2287</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2288</v>
      </c>
      <c r="C1946" s="22">
        <v>3</v>
      </c>
      <c r="D1946" s="17">
        <v>4.8829873279942202</v>
      </c>
      <c r="E1946" s="17">
        <v>0</v>
      </c>
      <c r="F1946" s="17">
        <v>-0.57642812466349902</v>
      </c>
      <c r="G1946" s="17">
        <v>-0.57642812466349902</v>
      </c>
      <c r="H1946" s="17">
        <v>6.4493546039695746E-2</v>
      </c>
      <c r="I1946" s="17">
        <v>-3.3422354979956454E-3</v>
      </c>
      <c r="J1946" s="17">
        <v>3.6690786325020053</v>
      </c>
      <c r="K1946" s="17">
        <v>6.1151310541700137E-2</v>
      </c>
      <c r="L1946" s="17">
        <v>-0.99999999999999978</v>
      </c>
      <c r="M1946" s="17">
        <v>-0.99999999999999978</v>
      </c>
      <c r="N1946" s="17">
        <v>1.2230262108340015</v>
      </c>
      <c r="O1946" s="17">
        <v>7.9756378358327256</v>
      </c>
      <c r="P1946" s="17">
        <v>7.6608157853777087E-2</v>
      </c>
      <c r="Q1946" s="17">
        <v>-0.41282695208838605</v>
      </c>
      <c r="R1946" s="17">
        <v>-0.12650646134066659</v>
      </c>
      <c r="S1946" s="17">
        <v>0.33333333333333309</v>
      </c>
      <c r="T1946" s="17">
        <v>0.33333333333333309</v>
      </c>
      <c r="U1946" s="17">
        <v>0.26754087429297818</v>
      </c>
      <c r="V1946" s="17">
        <v>4.812583956136534E-2</v>
      </c>
      <c r="W1946" s="17">
        <v>36.847282799172369</v>
      </c>
      <c r="X1946" s="17">
        <v>1.9644338906650705</v>
      </c>
      <c r="Y1946" s="17">
        <v>-0.99999999999999978</v>
      </c>
      <c r="Z1946" s="17">
        <v>-0.99999999999999978</v>
      </c>
      <c r="AA1946" s="17">
        <v>58.520771483354615</v>
      </c>
      <c r="AB1946" s="17">
        <v>3.4861839755887448E-2</v>
      </c>
      <c r="AC1946" s="17">
        <v>0.13495171017682892</v>
      </c>
      <c r="AD1946" s="17">
        <v>0.26618635297774129</v>
      </c>
      <c r="AE1946" s="17">
        <v>21.799995145522871</v>
      </c>
      <c r="AF1946" s="17">
        <v>0.3</v>
      </c>
      <c r="AG1946" s="17">
        <v>-0.99999999999999978</v>
      </c>
      <c r="AH1946" s="17">
        <v>-0.99999999999999978</v>
      </c>
      <c r="AI1946" s="17">
        <v>-3.8860381201868324E-3</v>
      </c>
      <c r="AJ1946" s="17">
        <v>4.812583956136534E-2</v>
      </c>
      <c r="AK1946" s="17">
        <v>4.5045462126737414E-2</v>
      </c>
      <c r="AL1946" s="17">
        <v>4.3882997596863073E-2</v>
      </c>
      <c r="AM1946" s="17">
        <v>0.44598156647071868</v>
      </c>
      <c r="AN1946" s="17">
        <v>-0.17357555305021924</v>
      </c>
      <c r="AO1946" s="17">
        <v>11.374766472401651</v>
      </c>
      <c r="AP1946" s="17">
        <v>-4.1199738382711644</v>
      </c>
      <c r="AQ1946" s="17">
        <v>40.516361431674397</v>
      </c>
      <c r="AR1946" s="17">
        <v>0.98233338052100994</v>
      </c>
      <c r="AS1946" s="17">
        <v>2.0255852012067712</v>
      </c>
      <c r="AT1946" s="17">
        <v>-0.99999999999999978</v>
      </c>
      <c r="AU1946" s="17">
        <v>-0.99999999999999978</v>
      </c>
      <c r="AV1946" s="17">
        <v>-0.70293458600416503</v>
      </c>
      <c r="AW1946" s="17">
        <v>62.37643548091615</v>
      </c>
      <c r="AX1946" s="17">
        <v>67.111298674648936</v>
      </c>
      <c r="AY1946" s="17">
        <v>3.3498101151694944E-2</v>
      </c>
      <c r="AZ1946" s="17">
        <v>-47.542939684420766</v>
      </c>
      <c r="BA1946" s="22">
        <v>1418.2604814151739</v>
      </c>
      <c r="CU1946" t="e">
        <v>#N/A</v>
      </c>
      <c r="CV1946" t="e">
        <v>#N/A</v>
      </c>
    </row>
    <row r="1947" spans="1:100" x14ac:dyDescent="0.25">
      <c r="A1947">
        <v>4726</v>
      </c>
      <c r="B1947" t="s">
        <v>2289</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2290</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2291</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1379.2344813629479</v>
      </c>
      <c r="CU1949" t="e">
        <v>#N/A</v>
      </c>
      <c r="CV1949" t="e">
        <v>#N/A</v>
      </c>
    </row>
    <row r="1950" spans="1:100" x14ac:dyDescent="0.25">
      <c r="A1950">
        <v>4730</v>
      </c>
      <c r="B1950" t="s">
        <v>2292</v>
      </c>
      <c r="C1950" s="22">
        <v>3</v>
      </c>
      <c r="D1950" s="17">
        <v>1.8121452274903977</v>
      </c>
      <c r="E1950" s="17">
        <v>1.8357301180024641</v>
      </c>
      <c r="F1950" s="17">
        <v>-9.0205442137657799E-2</v>
      </c>
      <c r="G1950" s="17">
        <v>0.30593211884577171</v>
      </c>
      <c r="H1950" s="17">
        <v>-5.8483440810655166E-2</v>
      </c>
      <c r="I1950" s="17">
        <v>0</v>
      </c>
      <c r="J1950" s="17">
        <v>-3.5090064486393082</v>
      </c>
      <c r="K1950" s="17">
        <v>-5.8483440810655166E-2</v>
      </c>
      <c r="L1950" s="17">
        <v>-1</v>
      </c>
      <c r="M1950" s="17">
        <v>-1</v>
      </c>
      <c r="N1950" s="17">
        <v>-1.1696688162131026</v>
      </c>
      <c r="O1950" s="17">
        <v>-1.3909291023031412</v>
      </c>
      <c r="P1950" s="17">
        <v>4.0171360704845034</v>
      </c>
      <c r="Q1950" s="17">
        <v>-6.4885848272696611E-3</v>
      </c>
      <c r="R1950" s="17">
        <v>0.18072495542628073</v>
      </c>
      <c r="S1950" s="17">
        <v>0.33333333333333348</v>
      </c>
      <c r="T1950" s="17">
        <v>0.32917113795407005</v>
      </c>
      <c r="U1950" s="17">
        <v>2.9185468203889439E-2</v>
      </c>
      <c r="V1950" s="17">
        <v>-0.14840586460515415</v>
      </c>
      <c r="W1950" s="17">
        <v>24.070700627871759</v>
      </c>
      <c r="X1950" s="17">
        <v>-5.6867598096572547E-2</v>
      </c>
      <c r="Y1950" s="17">
        <v>-1</v>
      </c>
      <c r="Z1950" s="17">
        <v>-1</v>
      </c>
      <c r="AA1950" s="17">
        <v>57.824661907134868</v>
      </c>
      <c r="AB1950" s="17">
        <v>0.27537045635109608</v>
      </c>
      <c r="AC1950" s="17">
        <v>0.23273411016392095</v>
      </c>
      <c r="AD1950" s="17">
        <v>0.16336015996171951</v>
      </c>
      <c r="AE1950" s="17">
        <v>33.573236323836831</v>
      </c>
      <c r="AF1950" s="17">
        <v>0.58333333333333337</v>
      </c>
      <c r="AG1950" s="17">
        <v>-1</v>
      </c>
      <c r="AH1950" s="17">
        <v>-1</v>
      </c>
      <c r="AI1950" s="17">
        <v>0</v>
      </c>
      <c r="AJ1950" s="17">
        <v>-0.14840586460515415</v>
      </c>
      <c r="AK1950" s="17">
        <v>8.3441076774669359E-2</v>
      </c>
      <c r="AL1950" s="17">
        <v>-0.12226182278589026</v>
      </c>
      <c r="AM1950" s="17">
        <v>8.5040287617113401E-4</v>
      </c>
      <c r="AN1950" s="17">
        <v>-2.3933359361974358E-2</v>
      </c>
      <c r="AO1950" s="17">
        <v>0.43846545577762541</v>
      </c>
      <c r="AP1950" s="17">
        <v>-1.2096430979788102</v>
      </c>
      <c r="AQ1950" s="17">
        <v>20.56169417923244</v>
      </c>
      <c r="AR1950" s="17">
        <v>0.54328407488613872</v>
      </c>
      <c r="AS1950" s="17">
        <v>-0.115351038907227</v>
      </c>
      <c r="AT1950" s="17">
        <v>-1</v>
      </c>
      <c r="AU1950" s="17">
        <v>-1</v>
      </c>
      <c r="AV1950" s="17">
        <v>0.48665707427205246</v>
      </c>
      <c r="AW1950" s="17">
        <v>55.224089706852894</v>
      </c>
      <c r="AX1950" s="17">
        <v>40.38350324633749</v>
      </c>
      <c r="AY1950" s="17">
        <v>0.2301865250592543</v>
      </c>
      <c r="AZ1950" s="17">
        <v>-27.199813845355852</v>
      </c>
      <c r="BA1950" s="22">
        <v>1305.5772654331431</v>
      </c>
      <c r="CU1950" t="e">
        <v>#N/A</v>
      </c>
      <c r="CV1950" t="e">
        <v>#N/A</v>
      </c>
    </row>
    <row r="1951" spans="1:100" x14ac:dyDescent="0.25">
      <c r="A1951">
        <v>4731</v>
      </c>
      <c r="B1951" t="s">
        <v>2293</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2294</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2295</v>
      </c>
      <c r="C1953" s="22">
        <v>3</v>
      </c>
      <c r="D1953" s="17">
        <v>5.9331446529000855</v>
      </c>
      <c r="E1953" s="17">
        <v>-3.4321497157865172E-2</v>
      </c>
      <c r="F1953" s="17">
        <v>1.3361510591986929</v>
      </c>
      <c r="G1953" s="17">
        <v>1.3319148760704127</v>
      </c>
      <c r="H1953" s="17">
        <v>0.29336699101687747</v>
      </c>
      <c r="I1953" s="17">
        <v>0</v>
      </c>
      <c r="J1953" s="17">
        <v>17.602019461012645</v>
      </c>
      <c r="K1953" s="17">
        <v>0.29336699101687747</v>
      </c>
      <c r="L1953" s="17">
        <v>-0.99999999999999878</v>
      </c>
      <c r="M1953" s="17">
        <v>-0.99999999999999878</v>
      </c>
      <c r="N1953" s="17">
        <v>5.8673398203375484</v>
      </c>
      <c r="O1953" s="17">
        <v>24.867078989983153</v>
      </c>
      <c r="P1953" s="17">
        <v>1.5453370022660482</v>
      </c>
      <c r="Q1953" s="17">
        <v>-1.7242884385543444</v>
      </c>
      <c r="R1953" s="17">
        <v>-0.42600495661067184</v>
      </c>
      <c r="S1953" s="17">
        <v>0.33333333333333304</v>
      </c>
      <c r="T1953" s="17">
        <v>0.40576650588546503</v>
      </c>
      <c r="U1953" s="17">
        <v>3.4340423037019861E-2</v>
      </c>
      <c r="V1953" s="17">
        <v>-2.3441140043568304E-2</v>
      </c>
      <c r="W1953" s="17">
        <v>18.265285247814873</v>
      </c>
      <c r="X1953" s="17">
        <v>0.51488087264072213</v>
      </c>
      <c r="Y1953" s="17">
        <v>-0.99999999999999878</v>
      </c>
      <c r="Z1953" s="17">
        <v>-0.99999999999999878</v>
      </c>
      <c r="AA1953" s="17">
        <v>16.068439817830402</v>
      </c>
      <c r="AB1953" s="17">
        <v>-0.16889112715283155</v>
      </c>
      <c r="AC1953" s="17">
        <v>0.16098787431262324</v>
      </c>
      <c r="AD1953" s="17">
        <v>-2.7513556627267895E-2</v>
      </c>
      <c r="AE1953" s="17">
        <v>-1.770840473373811</v>
      </c>
      <c r="AF1953" s="17">
        <v>0</v>
      </c>
      <c r="AG1953" s="17">
        <v>-0.99999999999999878</v>
      </c>
      <c r="AH1953" s="17">
        <v>-0.99999999999999878</v>
      </c>
      <c r="AI1953" s="17">
        <v>3.1307913597154041E-2</v>
      </c>
      <c r="AJ1953" s="17">
        <v>-2.3441140043568304E-2</v>
      </c>
      <c r="AK1953" s="17">
        <v>0.25428680269447607</v>
      </c>
      <c r="AL1953" s="17">
        <v>0.38814786570340765</v>
      </c>
      <c r="AM1953" s="17">
        <v>-9.4536152497095127E-2</v>
      </c>
      <c r="AN1953" s="17">
        <v>0.55982964176534966</v>
      </c>
      <c r="AO1953" s="17">
        <v>-1.0919697989549983</v>
      </c>
      <c r="AP1953" s="17">
        <v>15.936480372650779</v>
      </c>
      <c r="AQ1953" s="17">
        <v>35.867304708827525</v>
      </c>
      <c r="AR1953" s="17">
        <v>0.74999912221224918</v>
      </c>
      <c r="AS1953" s="17">
        <v>0.80824786365759982</v>
      </c>
      <c r="AT1953" s="17">
        <v>-0.99999999999999878</v>
      </c>
      <c r="AU1953" s="17">
        <v>-0.99999999999999878</v>
      </c>
      <c r="AV1953" s="17">
        <v>0.90590991945974264</v>
      </c>
      <c r="AW1953" s="17">
        <v>56.871999180464307</v>
      </c>
      <c r="AX1953" s="17">
        <v>55.154043448050587</v>
      </c>
      <c r="AY1953" s="17">
        <v>0.15774856719642183</v>
      </c>
      <c r="AZ1953" s="17">
        <v>-4.6284907036101472</v>
      </c>
      <c r="BA1953" s="22">
        <v>1360.9207361820231</v>
      </c>
      <c r="CU1953" t="e">
        <v>#N/A</v>
      </c>
      <c r="CV1953" t="e">
        <v>#N/A</v>
      </c>
    </row>
    <row r="1954" spans="1:100" x14ac:dyDescent="0.25">
      <c r="A1954">
        <v>4734</v>
      </c>
      <c r="B1954" t="s">
        <v>2296</v>
      </c>
      <c r="C1954" s="22">
        <v>3</v>
      </c>
      <c r="D1954" s="17">
        <v>4.730183704205845</v>
      </c>
      <c r="E1954" s="17">
        <v>8.3152782294244859E-2</v>
      </c>
      <c r="F1954" s="17">
        <v>-0.18458699083031777</v>
      </c>
      <c r="G1954" s="17">
        <v>-0.15483334865662329</v>
      </c>
      <c r="H1954" s="17">
        <v>9.0615656948211651E-2</v>
      </c>
      <c r="I1954" s="17">
        <v>0</v>
      </c>
      <c r="J1954" s="17">
        <v>5.4369394168926961</v>
      </c>
      <c r="K1954" s="17">
        <v>9.0615656948211651E-2</v>
      </c>
      <c r="L1954" s="17">
        <v>-1.0000000000000018</v>
      </c>
      <c r="M1954" s="17">
        <v>-1.0000000000000018</v>
      </c>
      <c r="N1954" s="17">
        <v>1.8123131389642329</v>
      </c>
      <c r="O1954" s="17">
        <v>10.012289772441914</v>
      </c>
      <c r="P1954" s="17">
        <v>-0.40797075055415638</v>
      </c>
      <c r="Q1954" s="17">
        <v>-0.30355236820088305</v>
      </c>
      <c r="R1954" s="17">
        <v>-0.14849687926326174</v>
      </c>
      <c r="S1954" s="17">
        <v>0.33333333333333393</v>
      </c>
      <c r="T1954" s="17">
        <v>0.41076514212906168</v>
      </c>
      <c r="U1954" s="17">
        <v>8.9707793866483684E-2</v>
      </c>
      <c r="V1954" s="17">
        <v>0</v>
      </c>
      <c r="W1954" s="17">
        <v>29.727624495226696</v>
      </c>
      <c r="X1954" s="17">
        <v>1.1033413821696678</v>
      </c>
      <c r="Y1954" s="17">
        <v>-1.0000000000000018</v>
      </c>
      <c r="Z1954" s="17">
        <v>-1.0000000000000018</v>
      </c>
      <c r="AA1954" s="17">
        <v>87.722729597302191</v>
      </c>
      <c r="AB1954" s="17">
        <v>0.41172957435051855</v>
      </c>
      <c r="AC1954" s="17">
        <v>0.24782447521253909</v>
      </c>
      <c r="AD1954" s="17">
        <v>0.50331799006371636</v>
      </c>
      <c r="AE1954" s="17">
        <v>58.143601981338676</v>
      </c>
      <c r="AF1954" s="17">
        <v>0.84615384615384615</v>
      </c>
      <c r="AG1954" s="17">
        <v>-1.0000000000000018</v>
      </c>
      <c r="AH1954" s="17">
        <v>-1.0000000000000018</v>
      </c>
      <c r="AI1954" s="17">
        <v>0</v>
      </c>
      <c r="AJ1954" s="17">
        <v>0</v>
      </c>
      <c r="AK1954" s="17">
        <v>4.3691894110243164E-2</v>
      </c>
      <c r="AL1954" s="17">
        <v>0.19906911112291129</v>
      </c>
      <c r="AM1954" s="17">
        <v>-3.0028507835868128E-2</v>
      </c>
      <c r="AN1954" s="17">
        <v>7.6252449982201723E-2</v>
      </c>
      <c r="AO1954" s="17">
        <v>-0.53225322534548658</v>
      </c>
      <c r="AP1954" s="17">
        <v>2.9016568051695986</v>
      </c>
      <c r="AQ1954" s="17">
        <v>35.164563912119398</v>
      </c>
      <c r="AR1954" s="17">
        <v>0.83380626932887891</v>
      </c>
      <c r="AS1954" s="17">
        <v>1.1939570391178791</v>
      </c>
      <c r="AT1954" s="17">
        <v>-1.0000000000000018</v>
      </c>
      <c r="AU1954" s="17">
        <v>-1.0000000000000018</v>
      </c>
      <c r="AV1954" s="17">
        <v>-0.30333022791988512</v>
      </c>
      <c r="AW1954" s="17">
        <v>100.63667617491366</v>
      </c>
      <c r="AX1954" s="17">
        <v>100.63667617491366</v>
      </c>
      <c r="AY1954" s="17">
        <v>0.47042504035936133</v>
      </c>
      <c r="AZ1954" s="17">
        <v>68.727192218568106</v>
      </c>
      <c r="BA1954" s="22">
        <v>1437.1540211221668</v>
      </c>
      <c r="CU1954" t="e">
        <v>#N/A</v>
      </c>
      <c r="CV1954" t="e">
        <v>#N/A</v>
      </c>
    </row>
    <row r="1955" spans="1:100" x14ac:dyDescent="0.25">
      <c r="A1955">
        <v>4735</v>
      </c>
      <c r="B1955" t="s">
        <v>2297</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1399.4918787502957</v>
      </c>
      <c r="CU1955" t="e">
        <v>#N/A</v>
      </c>
      <c r="CV1955" t="e">
        <v>#N/A</v>
      </c>
    </row>
    <row r="1956" spans="1:100" x14ac:dyDescent="0.25">
      <c r="A1956">
        <v>4737</v>
      </c>
      <c r="B1956" t="s">
        <v>2298</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2299</v>
      </c>
      <c r="C1957" s="22">
        <v>3</v>
      </c>
      <c r="D1957" s="17">
        <v>3.0586681983400181</v>
      </c>
      <c r="E1957" s="17">
        <v>-2.2303708838187615E-2</v>
      </c>
      <c r="F1957" s="17">
        <v>0.97718498401981335</v>
      </c>
      <c r="G1957" s="17">
        <v>0.97718498401981335</v>
      </c>
      <c r="H1957" s="17">
        <v>0.14980194865486032</v>
      </c>
      <c r="I1957" s="17">
        <v>8.0733475898108024E-3</v>
      </c>
      <c r="J1957" s="17">
        <v>9.4725177746802665</v>
      </c>
      <c r="K1957" s="17">
        <v>0.15787529624467109</v>
      </c>
      <c r="L1957" s="17">
        <v>-1.000000000000002</v>
      </c>
      <c r="M1957" s="17">
        <v>-1.000000000000002</v>
      </c>
      <c r="N1957" s="17">
        <v>3.1575059248934223</v>
      </c>
      <c r="O1957" s="17">
        <v>13.508370957040091</v>
      </c>
      <c r="P1957" s="17">
        <v>-0.6344774680872084</v>
      </c>
      <c r="Q1957" s="17">
        <v>-2.3034697632029899</v>
      </c>
      <c r="R1957" s="17">
        <v>-0.8190987151048198</v>
      </c>
      <c r="S1957" s="17">
        <v>0.33333333333333409</v>
      </c>
      <c r="T1957" s="17">
        <v>0.33333333333333409</v>
      </c>
      <c r="U1957" s="17">
        <v>0.32341307970600525</v>
      </c>
      <c r="V1957" s="17">
        <v>0.24294951261219469</v>
      </c>
      <c r="W1957" s="17">
        <v>43.006158509607872</v>
      </c>
      <c r="X1957" s="17">
        <v>3.2601407649191865</v>
      </c>
      <c r="Y1957" s="17">
        <v>-1.000000000000002</v>
      </c>
      <c r="Z1957" s="17">
        <v>-1.000000000000002</v>
      </c>
      <c r="AA1957" s="17">
        <v>85.795233867269019</v>
      </c>
      <c r="AB1957" s="17">
        <v>0.41109087324725124</v>
      </c>
      <c r="AC1957" s="17">
        <v>0.24673930628529425</v>
      </c>
      <c r="AD1957" s="17">
        <v>0.21433330192277283</v>
      </c>
      <c r="AE1957" s="17">
        <v>43.608174072765898</v>
      </c>
      <c r="AF1957" s="17">
        <v>0.8</v>
      </c>
      <c r="AG1957" s="17">
        <v>-1.000000000000002</v>
      </c>
      <c r="AH1957" s="17">
        <v>-1.000000000000002</v>
      </c>
      <c r="AI1957" s="17">
        <v>-1.044440419192904E-2</v>
      </c>
      <c r="AJ1957" s="17">
        <v>0.24294951261219469</v>
      </c>
      <c r="AK1957" s="17">
        <v>-0.17597969024829177</v>
      </c>
      <c r="AL1957" s="17">
        <v>-1.0959247973850074E-2</v>
      </c>
      <c r="AM1957" s="17">
        <v>0.14013186911018377</v>
      </c>
      <c r="AN1957" s="17">
        <v>5.3276932173732992E-2</v>
      </c>
      <c r="AO1957" s="17">
        <v>2.6233982765131341</v>
      </c>
      <c r="AP1957" s="17">
        <v>1.2771270644740766</v>
      </c>
      <c r="AQ1957" s="17">
        <v>52.478676284288134</v>
      </c>
      <c r="AR1957" s="17">
        <v>1.2330292589848686</v>
      </c>
      <c r="AS1957" s="17">
        <v>3.4180160611638581</v>
      </c>
      <c r="AT1957" s="17">
        <v>-1.000000000000002</v>
      </c>
      <c r="AU1957" s="17">
        <v>-1.000000000000002</v>
      </c>
      <c r="AV1957" s="17">
        <v>0.15808626891499333</v>
      </c>
      <c r="AW1957" s="17">
        <v>100.58073188878308</v>
      </c>
      <c r="AX1957" s="17">
        <v>124.666795066164</v>
      </c>
      <c r="AY1957" s="17">
        <v>0.33226748630443442</v>
      </c>
      <c r="AZ1957" s="17">
        <v>15.499413695432633</v>
      </c>
      <c r="BA1957" s="22">
        <v>1505.1747815188064</v>
      </c>
      <c r="CU1957" t="e">
        <v>#N/A</v>
      </c>
      <c r="CV1957" t="e">
        <v>#N/A</v>
      </c>
    </row>
    <row r="1958" spans="1:100" x14ac:dyDescent="0.25">
      <c r="A1958">
        <v>4739</v>
      </c>
      <c r="B1958" t="s">
        <v>2300</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1328.6156727298078</v>
      </c>
      <c r="CU1958" t="e">
        <v>#N/A</v>
      </c>
      <c r="CV1958" t="e">
        <v>#N/A</v>
      </c>
    </row>
    <row r="1959" spans="1:100" x14ac:dyDescent="0.25">
      <c r="A1959">
        <v>4740</v>
      </c>
      <c r="B1959" t="s">
        <v>2301</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1374.7010323023685</v>
      </c>
      <c r="CU1959" t="e">
        <v>#N/A</v>
      </c>
      <c r="CV1959" t="e">
        <v>#N/A</v>
      </c>
    </row>
    <row r="1960" spans="1:100" x14ac:dyDescent="0.25">
      <c r="A1960">
        <v>4741</v>
      </c>
      <c r="B1960" t="s">
        <v>2302</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2303</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1461.2521555653107</v>
      </c>
      <c r="CU1961" t="e">
        <v>#N/A</v>
      </c>
      <c r="CV1961" t="e">
        <v>#N/A</v>
      </c>
    </row>
    <row r="1962" spans="1:100" x14ac:dyDescent="0.25">
      <c r="A1962">
        <v>4746</v>
      </c>
      <c r="B1962" t="s">
        <v>2304</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1333.2786125312109</v>
      </c>
      <c r="CU1962" t="e">
        <v>#N/A</v>
      </c>
      <c r="CV1962" t="e">
        <v>#N/A</v>
      </c>
    </row>
    <row r="1963" spans="1:100" x14ac:dyDescent="0.25">
      <c r="A1963">
        <v>4748</v>
      </c>
      <c r="B1963" t="s">
        <v>2305</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2306</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1432.7368432904693</v>
      </c>
      <c r="CU1964" t="e">
        <v>#N/A</v>
      </c>
      <c r="CV1964" t="e">
        <v>#N/A</v>
      </c>
    </row>
    <row r="1965" spans="1:100" x14ac:dyDescent="0.25">
      <c r="A1965">
        <v>4750</v>
      </c>
      <c r="B1965" t="s">
        <v>2307</v>
      </c>
      <c r="C1965" s="22">
        <v>3</v>
      </c>
      <c r="D1965" s="17">
        <v>5.2631405638162772</v>
      </c>
      <c r="E1965" s="17">
        <v>0</v>
      </c>
      <c r="F1965" s="17">
        <v>1.1166450977580371</v>
      </c>
      <c r="G1965" s="17">
        <v>1.1166450977580371</v>
      </c>
      <c r="H1965" s="17">
        <v>0.3076114229318595</v>
      </c>
      <c r="I1965" s="17">
        <v>1.8926984076669748E-3</v>
      </c>
      <c r="J1965" s="17">
        <v>18.570247280371586</v>
      </c>
      <c r="K1965" s="17">
        <v>0.30950412133952643</v>
      </c>
      <c r="L1965" s="17">
        <v>-1</v>
      </c>
      <c r="M1965" s="17">
        <v>-1</v>
      </c>
      <c r="N1965" s="17">
        <v>6.1900824267905321</v>
      </c>
      <c r="O1965" s="17">
        <v>24.950032941945903</v>
      </c>
      <c r="P1965" s="17">
        <v>-4.1135185394046363E-2</v>
      </c>
      <c r="Q1965" s="17">
        <v>-0.20795229073332991</v>
      </c>
      <c r="R1965" s="17">
        <v>-0.19493132851600059</v>
      </c>
      <c r="S1965" s="17">
        <v>0.33333333333333354</v>
      </c>
      <c r="T1965" s="17">
        <v>0.33333333333333354</v>
      </c>
      <c r="U1965" s="17">
        <v>0.31836052448997137</v>
      </c>
      <c r="V1965" s="17">
        <v>0.13059074181080935</v>
      </c>
      <c r="W1965" s="17">
        <v>32.244552465116868</v>
      </c>
      <c r="X1965" s="17">
        <v>2.4141490941518824</v>
      </c>
      <c r="Y1965" s="17">
        <v>-1</v>
      </c>
      <c r="Z1965" s="17">
        <v>-1</v>
      </c>
      <c r="AA1965" s="17">
        <v>93.220935060375922</v>
      </c>
      <c r="AB1965" s="17">
        <v>0.34598983805094602</v>
      </c>
      <c r="AC1965" s="17">
        <v>0.478210208611136</v>
      </c>
      <c r="AD1965" s="17">
        <v>0.39922623181342037</v>
      </c>
      <c r="AE1965" s="17">
        <v>61.171313923775124</v>
      </c>
      <c r="AF1965" s="17">
        <v>1</v>
      </c>
      <c r="AG1965" s="17">
        <v>-1</v>
      </c>
      <c r="AH1965" s="17">
        <v>-1</v>
      </c>
      <c r="AI1965" s="17">
        <v>-6.1744250425310537E-2</v>
      </c>
      <c r="AJ1965" s="17">
        <v>0.13059074181080935</v>
      </c>
      <c r="AK1965" s="17">
        <v>7.4425049303920507E-2</v>
      </c>
      <c r="AL1965" s="17">
        <v>4.3843200502174037E-2</v>
      </c>
      <c r="AM1965" s="17">
        <v>1.9019314728793008E-2</v>
      </c>
      <c r="AN1965" s="17">
        <v>2.9281216812350333E-4</v>
      </c>
      <c r="AO1965" s="17">
        <v>0.84760811473942799</v>
      </c>
      <c r="AP1965" s="17">
        <v>0.22653630671395952</v>
      </c>
      <c r="AQ1965" s="17">
        <v>50.814799745488457</v>
      </c>
      <c r="AR1965" s="17">
        <v>1.1156179329674469</v>
      </c>
      <c r="AS1965" s="17">
        <v>2.7236532154914088</v>
      </c>
      <c r="AT1965" s="17">
        <v>-1</v>
      </c>
      <c r="AU1965" s="17">
        <v>-1</v>
      </c>
      <c r="AV1965" s="17">
        <v>0.92171376924203685</v>
      </c>
      <c r="AW1965" s="17">
        <v>118.3975043090358</v>
      </c>
      <c r="AX1965" s="17">
        <v>130.22169348161052</v>
      </c>
      <c r="AY1965" s="17">
        <v>0.56514350309965533</v>
      </c>
      <c r="AZ1965" s="17">
        <v>46.671124135627146</v>
      </c>
      <c r="BA1965" s="22">
        <v>1611.6010812178479</v>
      </c>
      <c r="CU1965" t="e">
        <v>#N/A</v>
      </c>
      <c r="CV1965" t="e">
        <v>#N/A</v>
      </c>
    </row>
    <row r="1966" spans="1:100" x14ac:dyDescent="0.25">
      <c r="A1966">
        <v>4757</v>
      </c>
      <c r="B1966" t="s">
        <v>2308</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1310.8682090055436</v>
      </c>
      <c r="CU1966" t="e">
        <v>#N/A</v>
      </c>
      <c r="CV1966" t="e">
        <v>#N/A</v>
      </c>
    </row>
    <row r="1967" spans="1:100" x14ac:dyDescent="0.25">
      <c r="A1967">
        <v>4758</v>
      </c>
      <c r="B1967" t="s">
        <v>2309</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2310</v>
      </c>
      <c r="C1968" s="22">
        <v>3</v>
      </c>
      <c r="D1968" s="17">
        <v>5.1867056071626303</v>
      </c>
      <c r="E1968" s="17">
        <v>5.4086305543312854E-2</v>
      </c>
      <c r="F1968" s="17">
        <v>0.71334797016979457</v>
      </c>
      <c r="G1968" s="17">
        <v>0.73144654367794149</v>
      </c>
      <c r="H1968" s="17">
        <v>0.22510064189587897</v>
      </c>
      <c r="I1968" s="17">
        <v>0</v>
      </c>
      <c r="J1968" s="17">
        <v>13.506038513752754</v>
      </c>
      <c r="K1968" s="17">
        <v>0.22510064189587897</v>
      </c>
      <c r="L1968" s="17">
        <v>-0.99999999999999922</v>
      </c>
      <c r="M1968" s="17">
        <v>-0.99999999999999922</v>
      </c>
      <c r="N1968" s="17">
        <v>4.5020128379175759</v>
      </c>
      <c r="O1968" s="17">
        <v>19.424190664593315</v>
      </c>
      <c r="P1968" s="17">
        <v>1.2695837882930225</v>
      </c>
      <c r="Q1968" s="17">
        <v>-5.2985927367179277</v>
      </c>
      <c r="R1968" s="17">
        <v>-1.6622048143483286</v>
      </c>
      <c r="S1968" s="17">
        <v>0.3333333333333332</v>
      </c>
      <c r="T1968" s="17">
        <v>0.3333333333333332</v>
      </c>
      <c r="U1968" s="17">
        <v>0.33554729706795178</v>
      </c>
      <c r="V1968" s="17">
        <v>9.8293587968381751E-2</v>
      </c>
      <c r="W1968" s="17">
        <v>35.016276392284816</v>
      </c>
      <c r="X1968" s="17">
        <v>2.3735167408528843</v>
      </c>
      <c r="Y1968" s="17">
        <v>-0.99999999999999922</v>
      </c>
      <c r="Z1968" s="17">
        <v>-0.99999999999999922</v>
      </c>
      <c r="AA1968" s="17">
        <v>84.209106042935176</v>
      </c>
      <c r="AB1968" s="17">
        <v>0.42323831177833932</v>
      </c>
      <c r="AC1968" s="17">
        <v>0.3089473979199216</v>
      </c>
      <c r="AD1968" s="17">
        <v>0.28491497960171352</v>
      </c>
      <c r="AE1968" s="17">
        <v>50.855034464998745</v>
      </c>
      <c r="AF1968" s="17">
        <v>0.75</v>
      </c>
      <c r="AG1968" s="17">
        <v>-0.99999999999999922</v>
      </c>
      <c r="AH1968" s="17">
        <v>-0.99999999999999922</v>
      </c>
      <c r="AI1968" s="17">
        <v>-4.315283383157488E-2</v>
      </c>
      <c r="AJ1968" s="17">
        <v>9.8293587968381751E-2</v>
      </c>
      <c r="AK1968" s="17">
        <v>-0.12634260690855031</v>
      </c>
      <c r="AL1968" s="17">
        <v>0.1139171204926233</v>
      </c>
      <c r="AM1968" s="17">
        <v>-7.655975204365513E-5</v>
      </c>
      <c r="AN1968" s="17">
        <v>0.24887308167248015</v>
      </c>
      <c r="AO1968" s="17">
        <v>-0.63362702834384255</v>
      </c>
      <c r="AP1968" s="17">
        <v>6.7914126442751224</v>
      </c>
      <c r="AQ1968" s="17">
        <v>48.522314906037572</v>
      </c>
      <c r="AR1968" s="17">
        <v>1.1005075517029996</v>
      </c>
      <c r="AS1968" s="17">
        <v>2.5986173827487642</v>
      </c>
      <c r="AT1968" s="17">
        <v>-0.99999999999999922</v>
      </c>
      <c r="AU1968" s="17">
        <v>-0.99999999999999922</v>
      </c>
      <c r="AV1968" s="17">
        <v>-0.93075827067038719</v>
      </c>
      <c r="AW1968" s="17">
        <v>110.42470935180371</v>
      </c>
      <c r="AX1968" s="17">
        <v>119.39101147201032</v>
      </c>
      <c r="AY1968" s="17">
        <v>0.27348879168118123</v>
      </c>
      <c r="AZ1968" s="17">
        <v>7.1099981247771638</v>
      </c>
      <c r="BA1968" s="22">
        <v>1602.1182086938363</v>
      </c>
      <c r="CU1968" t="e">
        <v>#N/A</v>
      </c>
      <c r="CV1968" t="e">
        <v>#N/A</v>
      </c>
    </row>
    <row r="1969" spans="1:100" x14ac:dyDescent="0.25">
      <c r="A1969">
        <v>4762</v>
      </c>
      <c r="B1969" t="s">
        <v>2311</v>
      </c>
      <c r="C1969" s="22">
        <v>3</v>
      </c>
      <c r="D1969" s="17">
        <v>4.5535256654776743</v>
      </c>
      <c r="E1969" s="17">
        <v>0.19216545388950154</v>
      </c>
      <c r="F1969" s="17">
        <v>9.6160692667508624E-2</v>
      </c>
      <c r="G1969" s="17">
        <v>0.15601718247046178</v>
      </c>
      <c r="H1969" s="17">
        <v>2.071218676072549E-2</v>
      </c>
      <c r="I1969" s="17">
        <v>0</v>
      </c>
      <c r="J1969" s="17">
        <v>1.2427312056435287</v>
      </c>
      <c r="K1969" s="17">
        <v>2.071218676072549E-2</v>
      </c>
      <c r="L1969" s="17">
        <v>-1.0000000000000022</v>
      </c>
      <c r="M1969" s="17">
        <v>-1.0000000000000022</v>
      </c>
      <c r="N1969" s="17">
        <v>0.41424373521450941</v>
      </c>
      <c r="O1969" s="17">
        <v>5.9522740535916663</v>
      </c>
      <c r="P1969" s="17">
        <v>-6.3879577746093485E-2</v>
      </c>
      <c r="Q1969" s="17">
        <v>5.4215387320672859</v>
      </c>
      <c r="R1969" s="17">
        <v>1.822337756646442</v>
      </c>
      <c r="S1969" s="17">
        <v>0.33333333333333415</v>
      </c>
      <c r="T1969" s="17">
        <v>0.33333333333333415</v>
      </c>
      <c r="U1969" s="17">
        <v>0.23163451009047867</v>
      </c>
      <c r="V1969" s="17">
        <v>-1.390118192511346E-2</v>
      </c>
      <c r="W1969" s="17">
        <v>34.547512322852334</v>
      </c>
      <c r="X1969" s="17">
        <v>1.4890854287171758</v>
      </c>
      <c r="Y1969" s="17">
        <v>-1.0000000000000022</v>
      </c>
      <c r="Z1969" s="17">
        <v>-1.0000000000000022</v>
      </c>
      <c r="AA1969" s="17">
        <v>75.242664363002831</v>
      </c>
      <c r="AB1969" s="17">
        <v>0.11580563045759282</v>
      </c>
      <c r="AC1969" s="17">
        <v>0.31026631508881064</v>
      </c>
      <c r="AD1969" s="17">
        <v>0.35138434012367764</v>
      </c>
      <c r="AE1969" s="17">
        <v>38.87281428350407</v>
      </c>
      <c r="AF1969" s="17">
        <v>0.8</v>
      </c>
      <c r="AG1969" s="17">
        <v>-1.0000000000000022</v>
      </c>
      <c r="AH1969" s="17">
        <v>-1.0000000000000022</v>
      </c>
      <c r="AI1969" s="17">
        <v>4.611853085167561E-2</v>
      </c>
      <c r="AJ1969" s="17">
        <v>-1.390118192511346E-2</v>
      </c>
      <c r="AK1969" s="17">
        <v>7.6087835086164166E-2</v>
      </c>
      <c r="AL1969" s="17">
        <v>-0.11994997320337009</v>
      </c>
      <c r="AM1969" s="17">
        <v>1.7229402085387906E-2</v>
      </c>
      <c r="AN1969" s="17">
        <v>-0.22126100274144189</v>
      </c>
      <c r="AO1969" s="17">
        <v>0.81117422756551838</v>
      </c>
      <c r="AP1969" s="17">
        <v>-6.1312749345528994</v>
      </c>
      <c r="AQ1969" s="17">
        <v>35.790243528495871</v>
      </c>
      <c r="AR1969" s="17">
        <v>0.88439999483203302</v>
      </c>
      <c r="AS1969" s="17">
        <v>1.5097976154779023</v>
      </c>
      <c r="AT1969" s="17">
        <v>-1.0000000000000022</v>
      </c>
      <c r="AU1969" s="17">
        <v>-1.0000000000000022</v>
      </c>
      <c r="AV1969" s="17">
        <v>1.9783549391169046</v>
      </c>
      <c r="AW1969" s="17">
        <v>75.063663482041619</v>
      </c>
      <c r="AX1969" s="17">
        <v>74.595915906563775</v>
      </c>
      <c r="AY1969" s="17">
        <v>6.4155060510437081E-2</v>
      </c>
      <c r="AZ1969" s="17">
        <v>-23.036613222698946</v>
      </c>
      <c r="BA1969" s="22">
        <v>1430.1673216960594</v>
      </c>
      <c r="CU1969" t="e">
        <v>#N/A</v>
      </c>
      <c r="CV1969" t="e">
        <v>#N/A</v>
      </c>
    </row>
    <row r="1970" spans="1:100" x14ac:dyDescent="0.25">
      <c r="A1970">
        <v>4763</v>
      </c>
      <c r="B1970" t="s">
        <v>2312</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2313</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2314</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1352.8965311095947</v>
      </c>
      <c r="CU1972" t="e">
        <v>#N/A</v>
      </c>
      <c r="CV1972" t="e">
        <v>#N/A</v>
      </c>
    </row>
    <row r="1973" spans="1:100" x14ac:dyDescent="0.25">
      <c r="A1973">
        <v>4768</v>
      </c>
      <c r="B1973" t="s">
        <v>2315</v>
      </c>
      <c r="C1973" s="22">
        <v>3</v>
      </c>
      <c r="D1973" s="17">
        <v>5.0551810734215508</v>
      </c>
      <c r="E1973" s="17">
        <v>7.9712726816328627E-3</v>
      </c>
      <c r="F1973" s="17">
        <v>-0.13608778239885699</v>
      </c>
      <c r="G1973" s="17">
        <v>-0.1340949642284488</v>
      </c>
      <c r="H1973" s="17">
        <v>7.8100556450758307E-2</v>
      </c>
      <c r="I1973" s="17">
        <v>0</v>
      </c>
      <c r="J1973" s="17">
        <v>4.6860333870455024</v>
      </c>
      <c r="K1973" s="17">
        <v>7.8100556450758307E-2</v>
      </c>
      <c r="L1973" s="17">
        <v>-1.000000000000002</v>
      </c>
      <c r="M1973" s="17">
        <v>-1.000000000000002</v>
      </c>
      <c r="N1973" s="17">
        <v>1.5620111290151673</v>
      </c>
      <c r="O1973" s="17">
        <v>9.6071194962386048</v>
      </c>
      <c r="P1973" s="17">
        <v>-0.3452449084210143</v>
      </c>
      <c r="Q1973" s="17">
        <v>-7.8917218785604759E-2</v>
      </c>
      <c r="R1973" s="17">
        <v>-4.2712627103799694E-2</v>
      </c>
      <c r="S1973" s="17">
        <v>0.33333333333333381</v>
      </c>
      <c r="T1973" s="17">
        <v>0.35341482653553763</v>
      </c>
      <c r="U1973" s="17">
        <v>-1.0500215476312809E-2</v>
      </c>
      <c r="V1973" s="17">
        <v>-4.5190043998377012E-3</v>
      </c>
      <c r="W1973" s="17">
        <v>23.745135341678512</v>
      </c>
      <c r="X1973" s="17">
        <v>0.55406353177949885</v>
      </c>
      <c r="Y1973" s="17">
        <v>-1.000000000000002</v>
      </c>
      <c r="Z1973" s="17">
        <v>-1.000000000000002</v>
      </c>
      <c r="AA1973" s="17">
        <v>32.710014866935929</v>
      </c>
      <c r="AB1973" s="17">
        <v>-5.6620620050058246E-2</v>
      </c>
      <c r="AC1973" s="17">
        <v>7.6503542307615304E-3</v>
      </c>
      <c r="AD1973" s="17">
        <v>0.2291221088665209</v>
      </c>
      <c r="AE1973" s="17">
        <v>9.0075921523611999</v>
      </c>
      <c r="AF1973" s="17">
        <v>0.25</v>
      </c>
      <c r="AG1973" s="17">
        <v>-1.000000000000002</v>
      </c>
      <c r="AH1973" s="17">
        <v>-1.000000000000002</v>
      </c>
      <c r="AI1973" s="17">
        <v>0</v>
      </c>
      <c r="AJ1973" s="17">
        <v>-4.5190043998377012E-3</v>
      </c>
      <c r="AK1973" s="17">
        <v>-8.7333022941563865E-2</v>
      </c>
      <c r="AL1973" s="17">
        <v>-0.15695263419411881</v>
      </c>
      <c r="AM1973" s="17">
        <v>-3.3539296360067361E-2</v>
      </c>
      <c r="AN1973" s="17">
        <v>2.1057897586315252E-2</v>
      </c>
      <c r="AO1973" s="17">
        <v>-1.2751475237095031</v>
      </c>
      <c r="AP1973" s="17">
        <v>-0.2583157313127129</v>
      </c>
      <c r="AQ1973" s="17">
        <v>28.431168728724007</v>
      </c>
      <c r="AR1973" s="17">
        <v>0.67172893999272065</v>
      </c>
      <c r="AS1973" s="17">
        <v>0.63216408823025749</v>
      </c>
      <c r="AT1973" s="17">
        <v>-1.000000000000002</v>
      </c>
      <c r="AU1973" s="17">
        <v>-1.000000000000002</v>
      </c>
      <c r="AV1973" s="17">
        <v>-0.17680759133224877</v>
      </c>
      <c r="AW1973" s="17">
        <v>42.058818631861804</v>
      </c>
      <c r="AX1973" s="17">
        <v>41.606918191878037</v>
      </c>
      <c r="AY1973" s="17">
        <v>-0.13123829498091624</v>
      </c>
      <c r="AZ1973" s="17">
        <v>-36.503430237437506</v>
      </c>
      <c r="BA1973" s="22">
        <v>1243.7812112265983</v>
      </c>
      <c r="CU1973" t="e">
        <v>#N/A</v>
      </c>
      <c r="CV1973" t="e">
        <v>#N/A</v>
      </c>
    </row>
    <row r="1974" spans="1:100" x14ac:dyDescent="0.25">
      <c r="A1974">
        <v>4769</v>
      </c>
      <c r="B1974" t="s">
        <v>2316</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1520.2161258396472</v>
      </c>
      <c r="CU1974" t="e">
        <v>#N/A</v>
      </c>
      <c r="CV1974" t="e">
        <v>#N/A</v>
      </c>
    </row>
    <row r="1975" spans="1:100" x14ac:dyDescent="0.25">
      <c r="A1975">
        <v>4773</v>
      </c>
      <c r="B1975" t="s">
        <v>2317</v>
      </c>
      <c r="C1975" s="22">
        <v>3</v>
      </c>
      <c r="D1975" s="17">
        <v>0.48798466807294</v>
      </c>
      <c r="E1975" s="17">
        <v>7.6612411950742624E-3</v>
      </c>
      <c r="F1975" s="17">
        <v>0.22221824567108053</v>
      </c>
      <c r="G1975" s="17">
        <v>0.22221824567108053</v>
      </c>
      <c r="H1975" s="17">
        <v>8.2954019560667558E-2</v>
      </c>
      <c r="I1975" s="17">
        <v>0</v>
      </c>
      <c r="J1975" s="17">
        <v>4.9772411736400528</v>
      </c>
      <c r="K1975" s="17">
        <v>8.2954019560667558E-2</v>
      </c>
      <c r="L1975" s="17">
        <v>-1.0000000000000007</v>
      </c>
      <c r="M1975" s="17">
        <v>-1.0000000000000007</v>
      </c>
      <c r="N1975" s="17">
        <v>1.6590803912133498</v>
      </c>
      <c r="O1975" s="17">
        <v>5.6874440873840699</v>
      </c>
      <c r="P1975" s="17">
        <v>-4.1739677625916197E-2</v>
      </c>
      <c r="Q1975" s="17">
        <v>1.2497097642354082</v>
      </c>
      <c r="R1975" s="17">
        <v>0.42059449613416444</v>
      </c>
      <c r="S1975" s="17">
        <v>0.33333333333333348</v>
      </c>
      <c r="T1975" s="17">
        <v>0.13096203087541686</v>
      </c>
      <c r="U1975" s="17">
        <v>7.2851123967487006E-3</v>
      </c>
      <c r="V1975" s="17">
        <v>-3.335887764085646E-2</v>
      </c>
      <c r="W1975" s="17">
        <v>14.210703176159008</v>
      </c>
      <c r="X1975" s="17">
        <v>8.0516659535762591E-2</v>
      </c>
      <c r="Y1975" s="17">
        <v>-1.0000000000000007</v>
      </c>
      <c r="Z1975" s="17">
        <v>-1.0000000000000007</v>
      </c>
      <c r="AA1975" s="17">
        <v>18.217283719245888</v>
      </c>
      <c r="AB1975" s="17">
        <v>-0.16364514314346748</v>
      </c>
      <c r="AC1975" s="17">
        <v>7.3596405244568022E-2</v>
      </c>
      <c r="AD1975" s="17">
        <v>0.16176845883795399</v>
      </c>
      <c r="AE1975" s="17">
        <v>3.5859860469527325</v>
      </c>
      <c r="AF1975" s="17">
        <v>0.3</v>
      </c>
      <c r="AG1975" s="17">
        <v>-1.0000000000000007</v>
      </c>
      <c r="AH1975" s="17">
        <v>-1.0000000000000007</v>
      </c>
      <c r="AI1975" s="17">
        <v>2.3093481289205478E-2</v>
      </c>
      <c r="AJ1975" s="17">
        <v>-3.335887764085646E-2</v>
      </c>
      <c r="AK1975" s="17">
        <v>-0.23825752277466972</v>
      </c>
      <c r="AL1975" s="17">
        <v>0.38550969310821853</v>
      </c>
      <c r="AM1975" s="17">
        <v>-5.8674123963069202E-4</v>
      </c>
      <c r="AN1975" s="17">
        <v>0.48400544931293615</v>
      </c>
      <c r="AO1975" s="17">
        <v>-1.2059561448641156</v>
      </c>
      <c r="AP1975" s="17">
        <v>14.027684698364494</v>
      </c>
      <c r="AQ1975" s="17">
        <v>19.187944349799057</v>
      </c>
      <c r="AR1975" s="17">
        <v>0.43822159896464269</v>
      </c>
      <c r="AS1975" s="17">
        <v>0.16347067909643043</v>
      </c>
      <c r="AT1975" s="17">
        <v>-1.0000000000000007</v>
      </c>
      <c r="AU1975" s="17">
        <v>-1.0000000000000007</v>
      </c>
      <c r="AV1975" s="17">
        <v>0.64281274180524461</v>
      </c>
      <c r="AW1975" s="17">
        <v>37.932412504994439</v>
      </c>
      <c r="AX1975" s="17">
        <v>35.058394366692923</v>
      </c>
      <c r="AY1975" s="17">
        <v>0.18250637724675706</v>
      </c>
      <c r="AZ1975" s="17">
        <v>-13.12433513838695</v>
      </c>
      <c r="BA1975" s="22">
        <v>1357.5916377747446</v>
      </c>
      <c r="CU1975" t="e">
        <v>#N/A</v>
      </c>
      <c r="CV1975" t="e">
        <v>#N/A</v>
      </c>
    </row>
    <row r="1976" spans="1:100" x14ac:dyDescent="0.25">
      <c r="A1976">
        <v>4774</v>
      </c>
      <c r="B1976" t="s">
        <v>2318</v>
      </c>
      <c r="C1976" s="22">
        <v>3</v>
      </c>
      <c r="D1976" s="17">
        <v>4.2842536561723215</v>
      </c>
      <c r="E1976" s="17">
        <v>-0.11752605208815069</v>
      </c>
      <c r="F1976" s="17">
        <v>0.67686312750816624</v>
      </c>
      <c r="G1976" s="17">
        <v>0.63262244978651694</v>
      </c>
      <c r="H1976" s="17">
        <v>0.16117128948746415</v>
      </c>
      <c r="I1976" s="17">
        <v>0</v>
      </c>
      <c r="J1976" s="17">
        <v>9.6702773692478434</v>
      </c>
      <c r="K1976" s="17">
        <v>0.16117128948746415</v>
      </c>
      <c r="L1976" s="17">
        <v>-1.0000000000000007</v>
      </c>
      <c r="M1976" s="17">
        <v>-1.0000000000000007</v>
      </c>
      <c r="N1976" s="17">
        <v>3.2234257897492808</v>
      </c>
      <c r="O1976" s="17">
        <v>14.587153475206685</v>
      </c>
      <c r="P1976" s="17">
        <v>-1.1162818062110031</v>
      </c>
      <c r="Q1976" s="17">
        <v>-1.2961898480082503</v>
      </c>
      <c r="R1976" s="17">
        <v>-0.48183993744907661</v>
      </c>
      <c r="S1976" s="17">
        <v>0.33333333333333343</v>
      </c>
      <c r="T1976" s="17">
        <v>0.28402977684028036</v>
      </c>
      <c r="U1976" s="17">
        <v>-5.4482683810049046E-2</v>
      </c>
      <c r="V1976" s="17">
        <v>0.12069758086804487</v>
      </c>
      <c r="W1976" s="17">
        <v>20.896268709765831</v>
      </c>
      <c r="X1976" s="17">
        <v>0.91314301416117027</v>
      </c>
      <c r="Y1976" s="17">
        <v>-1.0000000000000007</v>
      </c>
      <c r="Z1976" s="17">
        <v>-1.0000000000000007</v>
      </c>
      <c r="AA1976" s="17">
        <v>57.306750388579005</v>
      </c>
      <c r="AB1976" s="17">
        <v>8.617952797800843E-2</v>
      </c>
      <c r="AC1976" s="17">
        <v>0.24681209132156615</v>
      </c>
      <c r="AD1976" s="17">
        <v>0.40485481302567056</v>
      </c>
      <c r="AE1976" s="17">
        <v>36.892321616262251</v>
      </c>
      <c r="AF1976" s="17">
        <v>0.75</v>
      </c>
      <c r="AG1976" s="17">
        <v>-1.0000000000000007</v>
      </c>
      <c r="AH1976" s="17">
        <v>-1.0000000000000007</v>
      </c>
      <c r="AI1976" s="17">
        <v>2.9563128438721387E-2</v>
      </c>
      <c r="AJ1976" s="17">
        <v>0.12069758086804487</v>
      </c>
      <c r="AK1976" s="17">
        <v>-3.0951900434093769E-2</v>
      </c>
      <c r="AL1976" s="17">
        <v>0.60782787976841912</v>
      </c>
      <c r="AM1976" s="17">
        <v>0.25683375308325873</v>
      </c>
      <c r="AN1976" s="17">
        <v>0.26389357406437824</v>
      </c>
      <c r="AO1976" s="17">
        <v>6.2660843249109988</v>
      </c>
      <c r="AP1976" s="17">
        <v>9.636478750451559</v>
      </c>
      <c r="AQ1976" s="17">
        <v>30.566546079013676</v>
      </c>
      <c r="AR1976" s="17">
        <v>0.68357800723160955</v>
      </c>
      <c r="AS1976" s="17">
        <v>1.0743143036486342</v>
      </c>
      <c r="AT1976" s="17">
        <v>-1.0000000000000007</v>
      </c>
      <c r="AU1976" s="17">
        <v>-1.0000000000000007</v>
      </c>
      <c r="AV1976" s="17">
        <v>0.15078251233744017</v>
      </c>
      <c r="AW1976" s="17">
        <v>81.53038261423724</v>
      </c>
      <c r="AX1976" s="17">
        <v>94.191403269816135</v>
      </c>
      <c r="AY1976" s="17">
        <v>0.60909302791439413</v>
      </c>
      <c r="AZ1976" s="17">
        <v>31.011468349113382</v>
      </c>
      <c r="BA1976" s="22">
        <v>1417.4389126454362</v>
      </c>
      <c r="CU1976" t="e">
        <v>#N/A</v>
      </c>
      <c r="CV1976" t="e">
        <v>#N/A</v>
      </c>
    </row>
    <row r="1977" spans="1:100" x14ac:dyDescent="0.25">
      <c r="A1977">
        <v>4775</v>
      </c>
      <c r="B1977" t="s">
        <v>2319</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2320</v>
      </c>
      <c r="C1978" s="22">
        <v>3</v>
      </c>
      <c r="D1978" s="17">
        <v>4.7175874638957112</v>
      </c>
      <c r="E1978" s="17">
        <v>3.4892197653884682E-2</v>
      </c>
      <c r="F1978" s="17">
        <v>0.26062980989068485</v>
      </c>
      <c r="G1978" s="17">
        <v>0.26935285930415609</v>
      </c>
      <c r="H1978" s="17">
        <v>0.20263315020962006</v>
      </c>
      <c r="I1978" s="17">
        <v>0</v>
      </c>
      <c r="J1978" s="17">
        <v>12.157989012577207</v>
      </c>
      <c r="K1978" s="17">
        <v>0.20263315020962006</v>
      </c>
      <c r="L1978" s="17">
        <v>-1.0000000000000002</v>
      </c>
      <c r="M1978" s="17">
        <v>-1.0000000000000002</v>
      </c>
      <c r="N1978" s="17">
        <v>4.0526630041924001</v>
      </c>
      <c r="O1978" s="17">
        <v>17.144929335777068</v>
      </c>
      <c r="P1978" s="17">
        <v>-1.3964487093605324E-2</v>
      </c>
      <c r="Q1978" s="17">
        <v>0.10994345882885051</v>
      </c>
      <c r="R1978" s="17">
        <v>4.6254992883618909E-2</v>
      </c>
      <c r="S1978" s="17">
        <v>0.33333333333333326</v>
      </c>
      <c r="T1978" s="17">
        <v>0.3635893588157697</v>
      </c>
      <c r="U1978" s="17">
        <v>0.20301822442944659</v>
      </c>
      <c r="V1978" s="17">
        <v>-1.3370782742950196E-2</v>
      </c>
      <c r="W1978" s="17">
        <v>27.35747934503917</v>
      </c>
      <c r="X1978" s="17">
        <v>1.2469520036918236</v>
      </c>
      <c r="Y1978" s="17">
        <v>-1.0000000000000002</v>
      </c>
      <c r="Z1978" s="17">
        <v>-1.0000000000000002</v>
      </c>
      <c r="AA1978" s="17">
        <v>84.818886194223168</v>
      </c>
      <c r="AB1978" s="17">
        <v>0.50525793107461825</v>
      </c>
      <c r="AC1978" s="17">
        <v>0.31935443012691045</v>
      </c>
      <c r="AD1978" s="17">
        <v>0.32369067592447953</v>
      </c>
      <c r="AE1978" s="17">
        <v>57.415151856300419</v>
      </c>
      <c r="AF1978" s="17">
        <v>1</v>
      </c>
      <c r="AG1978" s="17">
        <v>-1.0000000000000002</v>
      </c>
      <c r="AH1978" s="17">
        <v>-1.0000000000000002</v>
      </c>
      <c r="AI1978" s="17">
        <v>0</v>
      </c>
      <c r="AJ1978" s="17">
        <v>-1.3370782742950196E-2</v>
      </c>
      <c r="AK1978" s="17">
        <v>0.35576412837122046</v>
      </c>
      <c r="AL1978" s="17">
        <v>0.19609259140119684</v>
      </c>
      <c r="AM1978" s="17">
        <v>-0.12080078069209073</v>
      </c>
      <c r="AN1978" s="17">
        <v>-1.7079546838364344E-2</v>
      </c>
      <c r="AO1978" s="17">
        <v>-1.2411988754461658</v>
      </c>
      <c r="AP1978" s="17">
        <v>0.55347428604687499</v>
      </c>
      <c r="AQ1978" s="17">
        <v>39.515468357616385</v>
      </c>
      <c r="AR1978" s="17">
        <v>0.88657013383560002</v>
      </c>
      <c r="AS1978" s="17">
        <v>1.449585153901443</v>
      </c>
      <c r="AT1978" s="17">
        <v>-1.0000000000000002</v>
      </c>
      <c r="AU1978" s="17">
        <v>-1.0000000000000002</v>
      </c>
      <c r="AV1978" s="17">
        <v>0.31560785218777493</v>
      </c>
      <c r="AW1978" s="17">
        <v>102.5172898160471</v>
      </c>
      <c r="AX1978" s="17">
        <v>101.18021154175209</v>
      </c>
      <c r="AY1978" s="17">
        <v>0.16436491176947854</v>
      </c>
      <c r="AZ1978" s="17">
        <v>43.742444888709024</v>
      </c>
      <c r="BA1978" s="22">
        <v>1477.3613565794028</v>
      </c>
      <c r="CU1978" t="e">
        <v>#N/A</v>
      </c>
      <c r="CV1978" t="e">
        <v>#N/A</v>
      </c>
    </row>
    <row r="1979" spans="1:100" x14ac:dyDescent="0.25">
      <c r="A1979">
        <v>4777</v>
      </c>
      <c r="B1979" t="s">
        <v>2321</v>
      </c>
      <c r="C1979" s="22">
        <v>3</v>
      </c>
      <c r="D1979" s="17">
        <v>4.3918629395023432</v>
      </c>
      <c r="E1979" s="17">
        <v>-9.0064539997346711E-3</v>
      </c>
      <c r="F1979" s="17">
        <v>-0.68610370048916214</v>
      </c>
      <c r="G1979" s="17">
        <v>-0.68867697306051512</v>
      </c>
      <c r="H1979" s="17">
        <v>-0.10086472861911981</v>
      </c>
      <c r="I1979" s="17">
        <v>-7.9323653064276717E-3</v>
      </c>
      <c r="J1979" s="17">
        <v>-6.5278256355328494</v>
      </c>
      <c r="K1979" s="17">
        <v>-0.10879709392554748</v>
      </c>
      <c r="L1979" s="17">
        <v>-0.99999999999999967</v>
      </c>
      <c r="M1979" s="17">
        <v>-0.99999999999999967</v>
      </c>
      <c r="N1979" s="17">
        <v>-2.1759418785109497</v>
      </c>
      <c r="O1979" s="17">
        <v>-2.8246396690910225</v>
      </c>
      <c r="P1979" s="17">
        <v>-2.0394235980001015E-2</v>
      </c>
      <c r="Q1979" s="17">
        <v>-3.7224723597561979</v>
      </c>
      <c r="R1979" s="17">
        <v>-1.3208474783301867</v>
      </c>
      <c r="S1979" s="17">
        <v>0.33333333333333326</v>
      </c>
      <c r="T1979" s="17">
        <v>0.33333333333333326</v>
      </c>
      <c r="U1979" s="17">
        <v>7.1976310608922414E-2</v>
      </c>
      <c r="V1979" s="17">
        <v>-9.3473669278875404E-2</v>
      </c>
      <c r="W1979" s="17">
        <v>30.158656076890448</v>
      </c>
      <c r="X1979" s="17">
        <v>0.50252698735465118</v>
      </c>
      <c r="Y1979" s="17">
        <v>-0.99999999999999967</v>
      </c>
      <c r="Z1979" s="17">
        <v>-0.99999999999999967</v>
      </c>
      <c r="AA1979" s="17">
        <v>54.664592622947474</v>
      </c>
      <c r="AB1979" s="17">
        <v>0.25081556650949827</v>
      </c>
      <c r="AC1979" s="17">
        <v>0.23005050347915268</v>
      </c>
      <c r="AD1979" s="17">
        <v>3.5669610499093077E-2</v>
      </c>
      <c r="AE1979" s="17">
        <v>25.826784024387194</v>
      </c>
      <c r="AF1979" s="17">
        <v>0.66666666666666663</v>
      </c>
      <c r="AG1979" s="17">
        <v>-0.99999999999999967</v>
      </c>
      <c r="AH1979" s="17">
        <v>-0.99999999999999967</v>
      </c>
      <c r="AI1979" s="17">
        <v>-1.2777770161477388E-2</v>
      </c>
      <c r="AJ1979" s="17">
        <v>-9.3473669278875404E-2</v>
      </c>
      <c r="AK1979" s="17">
        <v>7.3248618226815693E-2</v>
      </c>
      <c r="AL1979" s="17">
        <v>0.34874470487885179</v>
      </c>
      <c r="AM1979" s="17">
        <v>0.33246210192626396</v>
      </c>
      <c r="AN1979" s="17">
        <v>-0.10387191699179311</v>
      </c>
      <c r="AO1979" s="17">
        <v>8.677795639290677</v>
      </c>
      <c r="AP1979" s="17">
        <v>-0.85307440040056859</v>
      </c>
      <c r="AQ1979" s="17">
        <v>23.630830441357599</v>
      </c>
      <c r="AR1979" s="17">
        <v>0.64516930799671335</v>
      </c>
      <c r="AS1979" s="17">
        <v>0.39372989342910308</v>
      </c>
      <c r="AT1979" s="17">
        <v>-0.99999999999999967</v>
      </c>
      <c r="AU1979" s="17">
        <v>-0.99999999999999967</v>
      </c>
      <c r="AV1979" s="17">
        <v>-2.0095244513907025</v>
      </c>
      <c r="AW1979" s="17">
        <v>50.986878553455853</v>
      </c>
      <c r="AX1979" s="17">
        <v>41.38395622233876</v>
      </c>
      <c r="AY1979" s="17">
        <v>9.0978838859509886E-2</v>
      </c>
      <c r="AZ1979" s="17">
        <v>-15.93563138471186</v>
      </c>
      <c r="BA1979" s="22">
        <v>1297.5360474564088</v>
      </c>
      <c r="CU1979" t="e">
        <v>#N/A</v>
      </c>
      <c r="CV1979" t="e">
        <v>#N/A</v>
      </c>
    </row>
    <row r="1980" spans="1:100" x14ac:dyDescent="0.25">
      <c r="A1980">
        <v>4778</v>
      </c>
      <c r="B1980" t="s">
        <v>2322</v>
      </c>
      <c r="C1980" s="22">
        <v>3</v>
      </c>
      <c r="D1980" s="17">
        <v>4.4778162667895565</v>
      </c>
      <c r="E1980" s="17">
        <v>0</v>
      </c>
      <c r="F1980" s="17">
        <v>-0.15228675331972399</v>
      </c>
      <c r="G1980" s="17">
        <v>-0.15228675331972399</v>
      </c>
      <c r="H1980" s="17">
        <v>0.4980322320985161</v>
      </c>
      <c r="I1980" s="17">
        <v>0</v>
      </c>
      <c r="J1980" s="17">
        <v>29.881933925910968</v>
      </c>
      <c r="K1980" s="17">
        <v>0.4980322320985161</v>
      </c>
      <c r="L1980" s="17">
        <v>-1.0000000000000016</v>
      </c>
      <c r="M1980" s="17">
        <v>-1.0000000000000016</v>
      </c>
      <c r="N1980" s="17">
        <v>9.9606446419703207</v>
      </c>
      <c r="O1980" s="17">
        <v>34.207463439380817</v>
      </c>
      <c r="P1980" s="17">
        <v>-0.3305665017952315</v>
      </c>
      <c r="Q1980" s="17">
        <v>-1.2411647634981233</v>
      </c>
      <c r="R1980" s="17">
        <v>-0.46388329178057114</v>
      </c>
      <c r="S1980" s="17">
        <v>0.35302215979521939</v>
      </c>
      <c r="T1980" s="17">
        <v>0.37035620555576271</v>
      </c>
      <c r="U1980" s="17">
        <v>-8.2768379815259224E-2</v>
      </c>
      <c r="V1980" s="17">
        <v>7.603874714606702E-3</v>
      </c>
      <c r="W1980" s="17">
        <v>6.0072651260725474</v>
      </c>
      <c r="X1980" s="17">
        <v>-2.3081265498501147E-2</v>
      </c>
      <c r="Y1980" s="17">
        <v>-1.0000000000000016</v>
      </c>
      <c r="Z1980" s="17">
        <v>-1.0000000000000016</v>
      </c>
      <c r="AA1980" s="17">
        <v>-7.1241839473374373</v>
      </c>
      <c r="AB1980" s="17">
        <v>9.2100908634907455E-2</v>
      </c>
      <c r="AC1980" s="17">
        <v>-8.859922206149802E-2</v>
      </c>
      <c r="AD1980" s="17">
        <v>-0.2568530022059976</v>
      </c>
      <c r="AE1980" s="17">
        <v>-12.66756578162942</v>
      </c>
      <c r="AF1980" s="17">
        <v>0.125</v>
      </c>
      <c r="AG1980" s="17">
        <v>-1.0000000000000016</v>
      </c>
      <c r="AH1980" s="17">
        <v>-1.0000000000000016</v>
      </c>
      <c r="AI1980" s="17">
        <v>0</v>
      </c>
      <c r="AJ1980" s="17">
        <v>7.603874714606702E-3</v>
      </c>
      <c r="AK1980" s="17">
        <v>-0.16974997575912906</v>
      </c>
      <c r="AL1980" s="17">
        <v>-0.23407761632918397</v>
      </c>
      <c r="AM1980" s="17">
        <v>0.38512916838695338</v>
      </c>
      <c r="AN1980" s="17">
        <v>0.22266906203878761</v>
      </c>
      <c r="AO1980" s="17">
        <v>8.7794793308781891</v>
      </c>
      <c r="AP1980" s="17">
        <v>4.3963384693237693</v>
      </c>
      <c r="AQ1980" s="17">
        <v>35.889199051983503</v>
      </c>
      <c r="AR1980" s="17">
        <v>0.6482138602503299</v>
      </c>
      <c r="AS1980" s="17">
        <v>0.47495096660001501</v>
      </c>
      <c r="AT1980" s="17">
        <v>-1.0000000000000016</v>
      </c>
      <c r="AU1980" s="17">
        <v>-1.0000000000000016</v>
      </c>
      <c r="AV1980" s="17">
        <v>-0.61617004510029527</v>
      </c>
      <c r="AW1980" s="17">
        <v>31.479617961367119</v>
      </c>
      <c r="AX1980" s="17">
        <v>32.240005432827786</v>
      </c>
      <c r="AY1980" s="17">
        <v>-0.17350880420581685</v>
      </c>
      <c r="AZ1980" s="17">
        <v>-49.696002502754432</v>
      </c>
      <c r="BA1980" s="22">
        <v>1439.0617963675697</v>
      </c>
      <c r="CU1980" t="e">
        <v>#N/A</v>
      </c>
      <c r="CV1980" t="e">
        <v>#N/A</v>
      </c>
    </row>
    <row r="1981" spans="1:100" x14ac:dyDescent="0.25">
      <c r="A1981">
        <v>4779</v>
      </c>
      <c r="B1981" t="s">
        <v>2323</v>
      </c>
      <c r="C1981" s="22">
        <v>3</v>
      </c>
      <c r="D1981" s="17">
        <v>5.2214643300274117</v>
      </c>
      <c r="E1981" s="17">
        <v>-3.2677924257051877E-2</v>
      </c>
      <c r="F1981" s="17">
        <v>0.58655367253892343</v>
      </c>
      <c r="G1981" s="17">
        <v>0.57566103111990607</v>
      </c>
      <c r="H1981" s="17">
        <v>0.1388393621374695</v>
      </c>
      <c r="I1981" s="17">
        <v>0</v>
      </c>
      <c r="J1981" s="17">
        <v>8.3303617282481692</v>
      </c>
      <c r="K1981" s="17">
        <v>0.1388393621374695</v>
      </c>
      <c r="L1981" s="17">
        <v>-0.99999999999999956</v>
      </c>
      <c r="M1981" s="17">
        <v>-0.99999999999999956</v>
      </c>
      <c r="N1981" s="17">
        <v>2.7767872427493892</v>
      </c>
      <c r="O1981" s="17">
        <v>14.127487089395501</v>
      </c>
      <c r="P1981" s="17">
        <v>-0.40441653193580873</v>
      </c>
      <c r="Q1981" s="17">
        <v>-2.6656443333995217</v>
      </c>
      <c r="R1981" s="17">
        <v>-0.91467305281209088</v>
      </c>
      <c r="S1981" s="17">
        <v>0.3333333333333332</v>
      </c>
      <c r="T1981" s="17">
        <v>0.3333333333333332</v>
      </c>
      <c r="U1981" s="17">
        <v>0.33901845483060628</v>
      </c>
      <c r="V1981" s="17">
        <v>0.12869447932337649</v>
      </c>
      <c r="W1981" s="17">
        <v>39.821609547327192</v>
      </c>
      <c r="X1981" s="17">
        <v>2.6560679997918797</v>
      </c>
      <c r="Y1981" s="17">
        <v>-0.99999999999999956</v>
      </c>
      <c r="Z1981" s="17">
        <v>-0.99999999999999956</v>
      </c>
      <c r="AA1981" s="17">
        <v>77.033196782521372</v>
      </c>
      <c r="AB1981" s="17">
        <v>0.19618861187804934</v>
      </c>
      <c r="AC1981" s="17">
        <v>0.39627368609736213</v>
      </c>
      <c r="AD1981" s="17">
        <v>0.17006290778471486</v>
      </c>
      <c r="AE1981" s="17">
        <v>38.126260288006314</v>
      </c>
      <c r="AF1981" s="17">
        <v>0.8666666666666667</v>
      </c>
      <c r="AG1981" s="17">
        <v>-0.99999999999999956</v>
      </c>
      <c r="AH1981" s="17">
        <v>-0.99999999999999956</v>
      </c>
      <c r="AI1981" s="17">
        <v>1.592854494506861E-2</v>
      </c>
      <c r="AJ1981" s="17">
        <v>0.12869447932337649</v>
      </c>
      <c r="AK1981" s="17">
        <v>0.2934469843351401</v>
      </c>
      <c r="AL1981" s="17">
        <v>0.25950853040487998</v>
      </c>
      <c r="AM1981" s="17">
        <v>3.8651871123559611E-2</v>
      </c>
      <c r="AN1981" s="17">
        <v>-0.18041133208504601</v>
      </c>
      <c r="AO1981" s="17">
        <v>2.433531699764691</v>
      </c>
      <c r="AP1981" s="17">
        <v>-3.2127406501017512</v>
      </c>
      <c r="AQ1981" s="17">
        <v>48.151971275575335</v>
      </c>
      <c r="AR1981" s="17">
        <v>1.134379600820649</v>
      </c>
      <c r="AS1981" s="17">
        <v>2.7949073619293494</v>
      </c>
      <c r="AT1981" s="17">
        <v>-0.99999999999999956</v>
      </c>
      <c r="AU1981" s="17">
        <v>-0.99999999999999956</v>
      </c>
      <c r="AV1981" s="17">
        <v>-0.33901202169218381</v>
      </c>
      <c r="AW1981" s="17">
        <v>87.947943221815137</v>
      </c>
      <c r="AX1981" s="17">
        <v>101.13596205305414</v>
      </c>
      <c r="AY1981" s="17">
        <v>0.30201285479526724</v>
      </c>
      <c r="AZ1981" s="17">
        <v>6.1709072523371216</v>
      </c>
      <c r="BA1981" s="22">
        <v>1526.2760721273621</v>
      </c>
      <c r="CU1981" t="e">
        <v>#N/A</v>
      </c>
      <c r="CV1981" t="e">
        <v>#N/A</v>
      </c>
    </row>
    <row r="1982" spans="1:100" x14ac:dyDescent="0.25">
      <c r="A1982">
        <v>4780</v>
      </c>
      <c r="B1982" t="s">
        <v>2324</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1317.1302887664408</v>
      </c>
      <c r="CU1982" t="e">
        <v>#N/A</v>
      </c>
      <c r="CV1982" t="e">
        <v>#N/A</v>
      </c>
    </row>
    <row r="1983" spans="1:100" x14ac:dyDescent="0.25">
      <c r="A1983">
        <v>4782</v>
      </c>
      <c r="B1983" t="s">
        <v>2325</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2326</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2327</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2328</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2329</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1363.943725790295</v>
      </c>
      <c r="CU1987" t="e">
        <v>#N/A</v>
      </c>
      <c r="CV1987" t="e">
        <v>#N/A</v>
      </c>
    </row>
    <row r="1988" spans="1:100" x14ac:dyDescent="0.25">
      <c r="A1988">
        <v>4792</v>
      </c>
      <c r="B1988" t="s">
        <v>2330</v>
      </c>
      <c r="C1988" s="22">
        <v>3</v>
      </c>
      <c r="D1988" s="17">
        <v>3.3435939919103417</v>
      </c>
      <c r="E1988" s="17">
        <v>1.5611819541779898E-2</v>
      </c>
      <c r="F1988" s="17">
        <v>-1.5514580054330271</v>
      </c>
      <c r="G1988" s="17">
        <v>-1.551035412816713</v>
      </c>
      <c r="H1988" s="17">
        <v>0.29818529834912322</v>
      </c>
      <c r="I1988" s="17">
        <v>-2.9733485504904931E-2</v>
      </c>
      <c r="J1988" s="17">
        <v>16.107108770653102</v>
      </c>
      <c r="K1988" s="17">
        <v>0.26845181284421837</v>
      </c>
      <c r="L1988" s="17">
        <v>-0.99999999999999944</v>
      </c>
      <c r="M1988" s="17">
        <v>-0.99999999999999944</v>
      </c>
      <c r="N1988" s="17">
        <v>5.3690362568843648</v>
      </c>
      <c r="O1988" s="17">
        <v>17.899667349746714</v>
      </c>
      <c r="P1988" s="17">
        <v>-0.40271101571153428</v>
      </c>
      <c r="Q1988" s="17">
        <v>4.6741653964282941</v>
      </c>
      <c r="R1988" s="17">
        <v>1.4851307588270501</v>
      </c>
      <c r="S1988" s="17">
        <v>0.33333333333333337</v>
      </c>
      <c r="T1988" s="17">
        <v>0.33333333333333337</v>
      </c>
      <c r="U1988" s="17">
        <v>0.42192154513326463</v>
      </c>
      <c r="V1988" s="17">
        <v>2.8404635860752134E-2</v>
      </c>
      <c r="W1988" s="17">
        <v>33.941641392658596</v>
      </c>
      <c r="X1988" s="17">
        <v>2.2563288495200196</v>
      </c>
      <c r="Y1988" s="17">
        <v>-0.99999999999999944</v>
      </c>
      <c r="Z1988" s="17">
        <v>-0.99999999999999944</v>
      </c>
      <c r="AA1988" s="17">
        <v>73.924104327650269</v>
      </c>
      <c r="AB1988" s="17">
        <v>0.23441316218431779</v>
      </c>
      <c r="AC1988" s="17">
        <v>0.14639825728982619</v>
      </c>
      <c r="AD1988" s="17">
        <v>0.38913522404914752</v>
      </c>
      <c r="AE1988" s="17">
        <v>38.497332176164548</v>
      </c>
      <c r="AF1988" s="17">
        <v>0.63636363636363635</v>
      </c>
      <c r="AG1988" s="17">
        <v>-0.99999999999999944</v>
      </c>
      <c r="AH1988" s="17">
        <v>-0.99999999999999944</v>
      </c>
      <c r="AI1988" s="17">
        <v>-3.9168948109084244E-2</v>
      </c>
      <c r="AJ1988" s="17">
        <v>2.8404635860752134E-2</v>
      </c>
      <c r="AK1988" s="17">
        <v>6.5651823285050093E-2</v>
      </c>
      <c r="AL1988" s="17">
        <v>9.866404403499629E-2</v>
      </c>
      <c r="AM1988" s="17">
        <v>0.23759418229795312</v>
      </c>
      <c r="AN1988" s="17">
        <v>-8.4974659934712926E-2</v>
      </c>
      <c r="AO1988" s="17">
        <v>6.2681136738740806</v>
      </c>
      <c r="AP1988" s="17">
        <v>-1.6310462781928412</v>
      </c>
      <c r="AQ1988" s="17">
        <v>50.048750163311681</v>
      </c>
      <c r="AR1988" s="17">
        <v>1.1169928476606836</v>
      </c>
      <c r="AS1988" s="17">
        <v>2.5247806623642388</v>
      </c>
      <c r="AT1988" s="17">
        <v>-0.99999999999999944</v>
      </c>
      <c r="AU1988" s="17">
        <v>-0.99999999999999944</v>
      </c>
      <c r="AV1988" s="17">
        <v>-6.5904653989662026E-2</v>
      </c>
      <c r="AW1988" s="17">
        <v>90.192725399204051</v>
      </c>
      <c r="AX1988" s="17">
        <v>92.249810023097595</v>
      </c>
      <c r="AY1988" s="17">
        <v>0.27895472265719601</v>
      </c>
      <c r="AZ1988" s="17">
        <v>-8.842312667206853</v>
      </c>
      <c r="BA1988" s="22">
        <v>1417.3151782930488</v>
      </c>
      <c r="CU1988" t="e">
        <v>#N/A</v>
      </c>
      <c r="CV1988" t="e">
        <v>#N/A</v>
      </c>
    </row>
    <row r="1989" spans="1:100" x14ac:dyDescent="0.25">
      <c r="A1989">
        <v>4795</v>
      </c>
      <c r="B1989" t="s">
        <v>2331</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1423.8226701940098</v>
      </c>
      <c r="CU1989" t="e">
        <v>#N/A</v>
      </c>
      <c r="CV1989" t="e">
        <v>#N/A</v>
      </c>
    </row>
    <row r="1990" spans="1:100" x14ac:dyDescent="0.25">
      <c r="A1990">
        <v>4796</v>
      </c>
      <c r="B1990" t="s">
        <v>2332</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1365.6241995033129</v>
      </c>
      <c r="CU1990" t="e">
        <v>#N/A</v>
      </c>
      <c r="CV1990" t="e">
        <v>#N/A</v>
      </c>
    </row>
    <row r="1991" spans="1:100" x14ac:dyDescent="0.25">
      <c r="A1991">
        <v>4799</v>
      </c>
      <c r="B1991" t="s">
        <v>2333</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2334</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1253.6526318877163</v>
      </c>
      <c r="CU1992" t="e">
        <v>#N/A</v>
      </c>
      <c r="CV1992" t="e">
        <v>#N/A</v>
      </c>
    </row>
    <row r="1993" spans="1:100" x14ac:dyDescent="0.25">
      <c r="A1993">
        <v>4802</v>
      </c>
      <c r="B1993" t="s">
        <v>2335</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1306.2425204915589</v>
      </c>
      <c r="CU1993" t="e">
        <v>#N/A</v>
      </c>
      <c r="CV1993" t="e">
        <v>#N/A</v>
      </c>
    </row>
    <row r="1994" spans="1:100" x14ac:dyDescent="0.25">
      <c r="A1994">
        <v>4804</v>
      </c>
      <c r="B1994" t="s">
        <v>2336</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2337</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2338</v>
      </c>
      <c r="C1996" s="22">
        <v>3</v>
      </c>
      <c r="D1996" s="17">
        <v>4.2581326552663876</v>
      </c>
      <c r="E1996" s="17">
        <v>0.52715196358868255</v>
      </c>
      <c r="F1996" s="17">
        <v>3.689108694959065</v>
      </c>
      <c r="G1996" s="17">
        <v>3.882699461663075</v>
      </c>
      <c r="H1996" s="17">
        <v>9.25910059497973E-2</v>
      </c>
      <c r="I1996" s="17">
        <v>0</v>
      </c>
      <c r="J1996" s="17">
        <v>5.5554603569878349</v>
      </c>
      <c r="K1996" s="17">
        <v>9.25910059497973E-2</v>
      </c>
      <c r="L1996" s="17">
        <v>-0.99999999999999833</v>
      </c>
      <c r="M1996" s="17">
        <v>-0.99999999999999833</v>
      </c>
      <c r="N1996" s="17">
        <v>1.8518201189959473</v>
      </c>
      <c r="O1996" s="17">
        <v>13.6962924739173</v>
      </c>
      <c r="P1996" s="17">
        <v>-0.63574713507494773</v>
      </c>
      <c r="Q1996" s="17">
        <v>-2.528487805417452</v>
      </c>
      <c r="R1996" s="17">
        <v>-0.87444597512986511</v>
      </c>
      <c r="S1996" s="17">
        <v>0.3333333333333327</v>
      </c>
      <c r="T1996" s="17">
        <v>0.3333333333333327</v>
      </c>
      <c r="U1996" s="17">
        <v>0.3513802102014405</v>
      </c>
      <c r="V1996" s="17">
        <v>0.23967908524980946</v>
      </c>
      <c r="W1996" s="17">
        <v>46.605398246724775</v>
      </c>
      <c r="X1996" s="17">
        <v>3.4176710130214913</v>
      </c>
      <c r="Y1996" s="17">
        <v>-0.99999999999999833</v>
      </c>
      <c r="Z1996" s="17">
        <v>-0.99999999999999833</v>
      </c>
      <c r="AA1996" s="17">
        <v>75.522248327277126</v>
      </c>
      <c r="AB1996" s="17">
        <v>8.3813802879858373E-2</v>
      </c>
      <c r="AC1996" s="17">
        <v>0.19211646726222861</v>
      </c>
      <c r="AD1996" s="17">
        <v>0.31989565097155814</v>
      </c>
      <c r="AE1996" s="17">
        <v>29.791296055682277</v>
      </c>
      <c r="AF1996" s="17">
        <v>0.7857142857142857</v>
      </c>
      <c r="AG1996" s="17">
        <v>-0.99999999999999833</v>
      </c>
      <c r="AH1996" s="17">
        <v>-0.99999999999999833</v>
      </c>
      <c r="AI1996" s="17">
        <v>5.9865585024259892E-3</v>
      </c>
      <c r="AJ1996" s="17">
        <v>0.23967908524980946</v>
      </c>
      <c r="AK1996" s="17">
        <v>0.2935795287232299</v>
      </c>
      <c r="AL1996" s="17">
        <v>-8.290338410523207E-2</v>
      </c>
      <c r="AM1996" s="17">
        <v>2.1473457453082091E-2</v>
      </c>
      <c r="AN1996" s="17">
        <v>0.21344632268878713</v>
      </c>
      <c r="AO1996" s="17">
        <v>2.0047340799432014</v>
      </c>
      <c r="AP1996" s="17">
        <v>4.9216411466935179</v>
      </c>
      <c r="AQ1996" s="17">
        <v>52.160858603712597</v>
      </c>
      <c r="AR1996" s="17">
        <v>1.2577259621179158</v>
      </c>
      <c r="AS1996" s="17">
        <v>3.5102620189712872</v>
      </c>
      <c r="AT1996" s="17">
        <v>-0.99999999999999833</v>
      </c>
      <c r="AU1996" s="17">
        <v>-0.99999999999999833</v>
      </c>
      <c r="AV1996" s="17">
        <v>3.0082534865332113</v>
      </c>
      <c r="AW1996" s="17">
        <v>94.140181947887953</v>
      </c>
      <c r="AX1996" s="17">
        <v>118.22782164291742</v>
      </c>
      <c r="AY1996" s="17">
        <v>0.12780378772856846</v>
      </c>
      <c r="AZ1996" s="17">
        <v>-12.774558041379702</v>
      </c>
      <c r="BA1996" s="22">
        <v>1444.2404844674941</v>
      </c>
      <c r="CU1996" t="e">
        <v>#N/A</v>
      </c>
      <c r="CV1996" t="e">
        <v>#N/A</v>
      </c>
    </row>
    <row r="1997" spans="1:100" x14ac:dyDescent="0.25">
      <c r="A1997">
        <v>4811</v>
      </c>
      <c r="B1997" t="s">
        <v>2339</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1359.4559342784548</v>
      </c>
      <c r="CU1997" t="e">
        <v>#N/A</v>
      </c>
      <c r="CV1997" t="e">
        <v>#N/A</v>
      </c>
    </row>
    <row r="1998" spans="1:100" x14ac:dyDescent="0.25">
      <c r="A1998">
        <v>4814</v>
      </c>
      <c r="B1998" t="s">
        <v>2340</v>
      </c>
      <c r="C1998" s="22">
        <v>3</v>
      </c>
      <c r="D1998" s="17">
        <v>5.2238951226686066</v>
      </c>
      <c r="E1998" s="17">
        <v>0.37260391714196339</v>
      </c>
      <c r="F1998" s="17">
        <v>0.79901198308183308</v>
      </c>
      <c r="G1998" s="17">
        <v>0.89236289750708264</v>
      </c>
      <c r="H1998" s="17">
        <v>0.16298312465793668</v>
      </c>
      <c r="I1998" s="17">
        <v>-3.6164619669547676E-2</v>
      </c>
      <c r="J1998" s="17">
        <v>7.6091102993033433</v>
      </c>
      <c r="K1998" s="17">
        <v>0.12681850498838898</v>
      </c>
      <c r="L1998" s="17">
        <v>-0.99999999999999989</v>
      </c>
      <c r="M1998" s="17">
        <v>-0.99999999999999989</v>
      </c>
      <c r="N1998" s="17">
        <v>2.5363700997677818</v>
      </c>
      <c r="O1998" s="17">
        <v>13.725368319479035</v>
      </c>
      <c r="P1998" s="17">
        <v>2.3240985520562321</v>
      </c>
      <c r="Q1998" s="17">
        <v>-1.5584550614932071</v>
      </c>
      <c r="R1998" s="17">
        <v>-0.30286450803033654</v>
      </c>
      <c r="S1998" s="17">
        <v>0.33333333333333354</v>
      </c>
      <c r="T1998" s="17">
        <v>0.32469625937112262</v>
      </c>
      <c r="U1998" s="17">
        <v>0.33143573626076556</v>
      </c>
      <c r="V1998" s="17">
        <v>0.40325344891133147</v>
      </c>
      <c r="W1998" s="17">
        <v>50.636010915526562</v>
      </c>
      <c r="X1998" s="17">
        <v>4.2678376522649089</v>
      </c>
      <c r="Y1998" s="17">
        <v>-0.99999999999999989</v>
      </c>
      <c r="Z1998" s="17">
        <v>-0.99999999999999989</v>
      </c>
      <c r="AA1998" s="17">
        <v>99.306463024238241</v>
      </c>
      <c r="AB1998" s="17">
        <v>0.38287080249517064</v>
      </c>
      <c r="AC1998" s="17">
        <v>0.43049600857906339</v>
      </c>
      <c r="AD1998" s="17">
        <v>0.16609952126060612</v>
      </c>
      <c r="AE1998" s="17">
        <v>48.973316616742004</v>
      </c>
      <c r="AF1998" s="17">
        <v>0.88235294117647056</v>
      </c>
      <c r="AG1998" s="17">
        <v>-0.99999999999999989</v>
      </c>
      <c r="AH1998" s="17">
        <v>-0.99999999999999989</v>
      </c>
      <c r="AI1998" s="17">
        <v>5.0068046627796681E-2</v>
      </c>
      <c r="AJ1998" s="17">
        <v>0.40325344891133147</v>
      </c>
      <c r="AK1998" s="17">
        <v>3.3410763278696666E-2</v>
      </c>
      <c r="AL1998" s="17">
        <v>0.19937415100384087</v>
      </c>
      <c r="AM1998" s="17">
        <v>-9.9016983567862357E-2</v>
      </c>
      <c r="AN1998" s="17">
        <v>-8.3011840113968186E-2</v>
      </c>
      <c r="AO1998" s="17">
        <v>-2.3083707728030758</v>
      </c>
      <c r="AP1998" s="17">
        <v>-1.0784252478300007</v>
      </c>
      <c r="AQ1998" s="17">
        <v>58.245121214829879</v>
      </c>
      <c r="AR1998" s="17">
        <v>1.3927187778765531</v>
      </c>
      <c r="AS1998" s="17">
        <v>4.3946561572532925</v>
      </c>
      <c r="AT1998" s="17">
        <v>-0.99999999999999989</v>
      </c>
      <c r="AU1998" s="17">
        <v>-0.99999999999999989</v>
      </c>
      <c r="AV1998" s="17">
        <v>0.58949838947674804</v>
      </c>
      <c r="AW1998" s="17">
        <v>111.95340609588742</v>
      </c>
      <c r="AX1998" s="17">
        <v>153.2801119195764</v>
      </c>
      <c r="AY1998" s="17">
        <v>0.15318259402890649</v>
      </c>
      <c r="AZ1998" s="17">
        <v>-9.7034340359782743</v>
      </c>
      <c r="BA1998" s="22">
        <v>1513.9875514015989</v>
      </c>
      <c r="CU1998" t="e">
        <v>#N/A</v>
      </c>
      <c r="CV1998" t="e">
        <v>#N/A</v>
      </c>
    </row>
    <row r="1999" spans="1:100" x14ac:dyDescent="0.25">
      <c r="A1999">
        <v>4815</v>
      </c>
      <c r="B1999" t="s">
        <v>2341</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1460.233853697629</v>
      </c>
      <c r="CU1999" t="e">
        <v>#N/A</v>
      </c>
      <c r="CV1999" t="e">
        <v>#N/A</v>
      </c>
    </row>
    <row r="2000" spans="1:100" x14ac:dyDescent="0.25">
      <c r="A2000">
        <v>4816</v>
      </c>
      <c r="B2000" t="s">
        <v>2342</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1446.9440790725155</v>
      </c>
      <c r="CU2000" t="e">
        <v>#N/A</v>
      </c>
      <c r="CV2000" t="e">
        <v>#N/A</v>
      </c>
    </row>
    <row r="2001" spans="1:100" x14ac:dyDescent="0.25">
      <c r="A2001">
        <v>4817</v>
      </c>
      <c r="B2001" t="s">
        <v>2343</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1466.5963158867962</v>
      </c>
      <c r="CU2001" t="e">
        <v>#N/A</v>
      </c>
      <c r="CV2001" t="e">
        <v>#N/A</v>
      </c>
    </row>
    <row r="2002" spans="1:100" x14ac:dyDescent="0.25">
      <c r="A2002">
        <v>4818</v>
      </c>
      <c r="B2002" t="s">
        <v>2344</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2345</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1453.0733299887158</v>
      </c>
      <c r="CU2003" t="e">
        <v>#N/A</v>
      </c>
      <c r="CV2003" t="e">
        <v>#N/A</v>
      </c>
    </row>
    <row r="2004" spans="1:100" x14ac:dyDescent="0.25">
      <c r="A2004">
        <v>4821</v>
      </c>
      <c r="B2004" t="s">
        <v>2346</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2347</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2348</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2349</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1340.3951927008222</v>
      </c>
      <c r="CU2007" t="e">
        <v>#N/A</v>
      </c>
      <c r="CV2007" t="e">
        <v>#N/A</v>
      </c>
    </row>
    <row r="2008" spans="1:100" x14ac:dyDescent="0.25">
      <c r="A2008">
        <v>4828</v>
      </c>
      <c r="B2008" t="s">
        <v>1521</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1326.4174222093809</v>
      </c>
      <c r="CU2008" t="e">
        <v>#N/A</v>
      </c>
      <c r="CV2008" t="e">
        <v>#N/A</v>
      </c>
    </row>
    <row r="2009" spans="1:100" x14ac:dyDescent="0.25">
      <c r="A2009">
        <v>4829</v>
      </c>
      <c r="B2009" t="s">
        <v>1457</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1365.4542973203534</v>
      </c>
      <c r="CU2009" t="e">
        <v>#N/A</v>
      </c>
      <c r="CV2009" t="e">
        <v>#N/A</v>
      </c>
    </row>
    <row r="2010" spans="1:100" x14ac:dyDescent="0.25">
      <c r="A2010">
        <v>4835</v>
      </c>
      <c r="B2010" t="s">
        <v>2350</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1295.0031141817906</v>
      </c>
      <c r="CU2010" t="e">
        <v>#N/A</v>
      </c>
      <c r="CV2010" t="e">
        <v>#N/A</v>
      </c>
    </row>
    <row r="2011" spans="1:100" x14ac:dyDescent="0.25">
      <c r="A2011">
        <v>4838</v>
      </c>
      <c r="B2011" t="s">
        <v>1447</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2351</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1340.9287361916388</v>
      </c>
      <c r="CU2012" t="e">
        <v>#N/A</v>
      </c>
      <c r="CV2012" t="e">
        <v>#N/A</v>
      </c>
    </row>
    <row r="2013" spans="1:100" x14ac:dyDescent="0.25">
      <c r="A2013">
        <v>4841</v>
      </c>
      <c r="B2013" t="s">
        <v>2352</v>
      </c>
      <c r="C2013" s="22">
        <v>3</v>
      </c>
      <c r="D2013" s="17">
        <v>4.2007260564744762</v>
      </c>
      <c r="E2013" s="17">
        <v>-5.3107954604630594E-2</v>
      </c>
      <c r="F2013" s="17">
        <v>0.5981173344632631</v>
      </c>
      <c r="G2013" s="17">
        <v>0.58775198188153177</v>
      </c>
      <c r="H2013" s="17">
        <v>0.10435123092809766</v>
      </c>
      <c r="I2013" s="17">
        <v>0</v>
      </c>
      <c r="J2013" s="17">
        <v>6.2610738556858649</v>
      </c>
      <c r="K2013" s="17">
        <v>0.10435123092809766</v>
      </c>
      <c r="L2013" s="17">
        <v>-0.99999999999999833</v>
      </c>
      <c r="M2013" s="17">
        <v>-0.99999999999999833</v>
      </c>
      <c r="N2013" s="17">
        <v>2.0870246185619563</v>
      </c>
      <c r="O2013" s="17">
        <v>11.049551894041876</v>
      </c>
      <c r="P2013" s="17">
        <v>-1.6406068288819162</v>
      </c>
      <c r="Q2013" s="17">
        <v>0.10887072861451219</v>
      </c>
      <c r="R2013" s="17">
        <v>-0.13600204991914827</v>
      </c>
      <c r="S2013" s="17">
        <v>0.33333333333333276</v>
      </c>
      <c r="T2013" s="17">
        <v>0.34875548570353215</v>
      </c>
      <c r="U2013" s="17">
        <v>8.733205872104273E-2</v>
      </c>
      <c r="V2013" s="17">
        <v>4.7011907291823439E-3</v>
      </c>
      <c r="W2013" s="17">
        <v>26.790833502359682</v>
      </c>
      <c r="X2013" s="17">
        <v>0.97069511973823097</v>
      </c>
      <c r="Y2013" s="17">
        <v>-0.99999999999999833</v>
      </c>
      <c r="Z2013" s="17">
        <v>-0.99999999999999833</v>
      </c>
      <c r="AA2013" s="17">
        <v>67.151084435736777</v>
      </c>
      <c r="AB2013" s="17">
        <v>8.088626145981806E-2</v>
      </c>
      <c r="AC2013" s="17">
        <v>0.39390268194264871</v>
      </c>
      <c r="AD2013" s="17">
        <v>0.33513611626345791</v>
      </c>
      <c r="AE2013" s="17">
        <v>40.496252983296223</v>
      </c>
      <c r="AF2013" s="17">
        <v>0.9</v>
      </c>
      <c r="AG2013" s="17">
        <v>-0.99999999999999833</v>
      </c>
      <c r="AH2013" s="17">
        <v>-0.99999999999999833</v>
      </c>
      <c r="AI2013" s="17">
        <v>-3.7258679971842313E-3</v>
      </c>
      <c r="AJ2013" s="17">
        <v>4.7011907291823439E-3</v>
      </c>
      <c r="AK2013" s="17">
        <v>1.0177169287114984E-3</v>
      </c>
      <c r="AL2013" s="17">
        <v>-0.20945384747698387</v>
      </c>
      <c r="AM2013" s="17">
        <v>0.92690691695392791</v>
      </c>
      <c r="AN2013" s="17">
        <v>-0.26791123196757971</v>
      </c>
      <c r="AO2013" s="17">
        <v>23.177761508491763</v>
      </c>
      <c r="AP2013" s="17">
        <v>-7.7450500365744128</v>
      </c>
      <c r="AQ2013" s="17">
        <v>33.05190735804554</v>
      </c>
      <c r="AR2013" s="17">
        <v>0.77412206848708986</v>
      </c>
      <c r="AS2013" s="17">
        <v>1.0750463506663295</v>
      </c>
      <c r="AT2013" s="17">
        <v>-0.99999999999999833</v>
      </c>
      <c r="AU2013" s="17">
        <v>-0.99999999999999833</v>
      </c>
      <c r="AV2013" s="17">
        <v>0.451749931962384</v>
      </c>
      <c r="AW2013" s="17">
        <v>70.455586293204249</v>
      </c>
      <c r="AX2013" s="17">
        <v>70.851188006178759</v>
      </c>
      <c r="AY2013" s="17">
        <v>-3.2578514611356843E-2</v>
      </c>
      <c r="AZ2013" s="17">
        <v>-61.342639420990075</v>
      </c>
      <c r="BA2013" s="22">
        <v>1401.5751240956968</v>
      </c>
      <c r="CU2013" t="e">
        <v>#N/A</v>
      </c>
      <c r="CV2013" t="e">
        <v>#N/A</v>
      </c>
    </row>
    <row r="2014" spans="1:100" x14ac:dyDescent="0.25">
      <c r="A2014">
        <v>4845</v>
      </c>
      <c r="B2014" t="s">
        <v>2353</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2354</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2355</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2356</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2099</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1416.3719873384935</v>
      </c>
      <c r="CU2018" t="e">
        <v>#N/A</v>
      </c>
      <c r="CV2018" t="e">
        <v>#N/A</v>
      </c>
    </row>
    <row r="2019" spans="1:100" x14ac:dyDescent="0.25">
      <c r="A2019">
        <v>4856</v>
      </c>
      <c r="B2019" t="s">
        <v>2357</v>
      </c>
      <c r="C2019" s="22">
        <v>3</v>
      </c>
      <c r="D2019" s="17">
        <v>4.836473734536316</v>
      </c>
      <c r="E2019" s="17">
        <v>-4.0825641804485835E-3</v>
      </c>
      <c r="F2019" s="17">
        <v>0.34506006880790974</v>
      </c>
      <c r="G2019" s="17">
        <v>0.34506006880790974</v>
      </c>
      <c r="H2019" s="17">
        <v>0.10461524202516412</v>
      </c>
      <c r="I2019" s="17">
        <v>0</v>
      </c>
      <c r="J2019" s="17">
        <v>6.276914521509851</v>
      </c>
      <c r="K2019" s="17">
        <v>0.10461524202516412</v>
      </c>
      <c r="L2019" s="17">
        <v>-0.99999999999999956</v>
      </c>
      <c r="M2019" s="17">
        <v>-0.99999999999999956</v>
      </c>
      <c r="N2019" s="17">
        <v>2.0923048405032825</v>
      </c>
      <c r="O2019" s="17">
        <v>11.458448324854075</v>
      </c>
      <c r="P2019" s="17">
        <v>0.10296254284750823</v>
      </c>
      <c r="Q2019" s="17">
        <v>1.2528388079901396</v>
      </c>
      <c r="R2019" s="17">
        <v>0.41493480043836606</v>
      </c>
      <c r="S2019" s="17">
        <v>0.33333333333333354</v>
      </c>
      <c r="T2019" s="17">
        <v>0.31516845763036144</v>
      </c>
      <c r="U2019" s="17">
        <v>-7.6667757648235871E-2</v>
      </c>
      <c r="V2019" s="17">
        <v>-9.2004616178414499E-3</v>
      </c>
      <c r="W2019" s="17">
        <v>18.320733186898131</v>
      </c>
      <c r="X2019" s="17">
        <v>0.1289367162468672</v>
      </c>
      <c r="Y2019" s="17">
        <v>-0.99999999999999956</v>
      </c>
      <c r="Z2019" s="17">
        <v>-0.99999999999999956</v>
      </c>
      <c r="AA2019" s="17">
        <v>12.813441118290573</v>
      </c>
      <c r="AB2019" s="17">
        <v>-0.12713064347057179</v>
      </c>
      <c r="AC2019" s="17">
        <v>4.465892353290099E-2</v>
      </c>
      <c r="AD2019" s="17">
        <v>-3.5972817443247769E-2</v>
      </c>
      <c r="AE2019" s="17">
        <v>-5.9222268690459323</v>
      </c>
      <c r="AF2019" s="17">
        <v>0.1</v>
      </c>
      <c r="AG2019" s="17">
        <v>-0.99999999999999956</v>
      </c>
      <c r="AH2019" s="17">
        <v>-0.99999999999999956</v>
      </c>
      <c r="AI2019" s="17">
        <v>3.5390479152119878E-3</v>
      </c>
      <c r="AJ2019" s="17">
        <v>-9.2004616178414499E-3</v>
      </c>
      <c r="AK2019" s="17">
        <v>0.2733502079694301</v>
      </c>
      <c r="AL2019" s="17">
        <v>-5.2176573966765741E-2</v>
      </c>
      <c r="AM2019" s="17">
        <v>-8.9735502740303452E-2</v>
      </c>
      <c r="AN2019" s="17">
        <v>0.15445412370461339</v>
      </c>
      <c r="AO2019" s="17">
        <v>-0.87663652866043607</v>
      </c>
      <c r="AP2019" s="17">
        <v>3.6004702227815031</v>
      </c>
      <c r="AQ2019" s="17">
        <v>24.59764770840798</v>
      </c>
      <c r="AR2019" s="17">
        <v>0.56263357169761752</v>
      </c>
      <c r="AS2019" s="17">
        <v>0.23355195827203151</v>
      </c>
      <c r="AT2019" s="17">
        <v>-0.99999999999999956</v>
      </c>
      <c r="AU2019" s="17">
        <v>-0.99999999999999956</v>
      </c>
      <c r="AV2019" s="17">
        <v>0.75999486924627568</v>
      </c>
      <c r="AW2019" s="17">
        <v>27.872359665926151</v>
      </c>
      <c r="AX2019" s="17">
        <v>27.023094462446242</v>
      </c>
      <c r="AY2019" s="17">
        <v>-8.1208538091531765E-2</v>
      </c>
      <c r="AZ2019" s="17">
        <v>-59.379655242470896</v>
      </c>
      <c r="BA2019" s="22">
        <v>1371.1626092901513</v>
      </c>
      <c r="CU2019" t="e">
        <v>#N/A</v>
      </c>
      <c r="CV2019" t="e">
        <v>#N/A</v>
      </c>
    </row>
    <row r="2020" spans="1:100" x14ac:dyDescent="0.25">
      <c r="A2020">
        <v>4859</v>
      </c>
      <c r="B2020" t="s">
        <v>2358</v>
      </c>
      <c r="C2020" s="22">
        <v>3</v>
      </c>
      <c r="D2020" s="17">
        <v>3.7512768727823831</v>
      </c>
      <c r="E2020" s="17">
        <v>0</v>
      </c>
      <c r="F2020" s="17">
        <v>6.2453410098814555E-2</v>
      </c>
      <c r="G2020" s="17">
        <v>6.2453410098814555E-2</v>
      </c>
      <c r="H2020" s="17">
        <v>0.27103154300780463</v>
      </c>
      <c r="I2020" s="17">
        <v>0</v>
      </c>
      <c r="J2020" s="17">
        <v>16.261892580468277</v>
      </c>
      <c r="K2020" s="17">
        <v>0.27103154300780463</v>
      </c>
      <c r="L2020" s="17">
        <v>-1.0000000000000011</v>
      </c>
      <c r="M2020" s="17">
        <v>-1.0000000000000011</v>
      </c>
      <c r="N2020" s="17">
        <v>5.4206308601560895</v>
      </c>
      <c r="O2020" s="17">
        <v>20.07562286334948</v>
      </c>
      <c r="P2020" s="17">
        <v>-0.95861821073225162</v>
      </c>
      <c r="Q2020" s="17">
        <v>2.4606251334054381</v>
      </c>
      <c r="R2020" s="17">
        <v>0.72104584473584576</v>
      </c>
      <c r="S2020" s="17">
        <v>0.33333333333333348</v>
      </c>
      <c r="T2020" s="17">
        <v>0.39686623404341115</v>
      </c>
      <c r="U2020" s="17">
        <v>0.10686757218054944</v>
      </c>
      <c r="V2020" s="17">
        <v>-9.5941042525826952E-3</v>
      </c>
      <c r="W2020" s="17">
        <v>22.257659691876281</v>
      </c>
      <c r="X2020" s="17">
        <v>0.87122796829427873</v>
      </c>
      <c r="Y2020" s="17">
        <v>-1.0000000000000011</v>
      </c>
      <c r="Z2020" s="17">
        <v>-1.0000000000000011</v>
      </c>
      <c r="AA2020" s="17">
        <v>67.789375905963951</v>
      </c>
      <c r="AB2020" s="17">
        <v>5.4161625649271447E-2</v>
      </c>
      <c r="AC2020" s="17">
        <v>0.47783556603501759</v>
      </c>
      <c r="AD2020" s="17">
        <v>0.36421621570274698</v>
      </c>
      <c r="AE2020" s="17">
        <v>44.810670369351811</v>
      </c>
      <c r="AF2020" s="17">
        <v>0.81818181818181823</v>
      </c>
      <c r="AG2020" s="17">
        <v>-1.0000000000000011</v>
      </c>
      <c r="AH2020" s="17">
        <v>-1.0000000000000011</v>
      </c>
      <c r="AI2020" s="17">
        <v>0</v>
      </c>
      <c r="AJ2020" s="17">
        <v>-9.5941042525826952E-3</v>
      </c>
      <c r="AK2020" s="17">
        <v>-3.5025309482964659E-2</v>
      </c>
      <c r="AL2020" s="17">
        <v>0.11346600372516029</v>
      </c>
      <c r="AM2020" s="17">
        <v>0.38976681629727628</v>
      </c>
      <c r="AN2020" s="17">
        <v>0.30646869379072783</v>
      </c>
      <c r="AO2020" s="17">
        <v>9.5690438600170822</v>
      </c>
      <c r="AP2020" s="17">
        <v>8.2290473633939953</v>
      </c>
      <c r="AQ2020" s="17">
        <v>38.519552272344534</v>
      </c>
      <c r="AR2020" s="17">
        <v>0.8274730353047115</v>
      </c>
      <c r="AS2020" s="17">
        <v>1.1422595113020837</v>
      </c>
      <c r="AT2020" s="17">
        <v>-1.0000000000000011</v>
      </c>
      <c r="AU2020" s="17">
        <v>-1.0000000000000011</v>
      </c>
      <c r="AV2020" s="17">
        <v>0.78349925483466021</v>
      </c>
      <c r="AW2020" s="17">
        <v>96.094046132707419</v>
      </c>
      <c r="AX2020" s="17">
        <v>95.134635707449135</v>
      </c>
      <c r="AY2020" s="17">
        <v>0.33444528339188878</v>
      </c>
      <c r="AZ2020" s="17">
        <v>59.119067157635307</v>
      </c>
      <c r="BA2020" s="22">
        <v>1578.8983847071861</v>
      </c>
      <c r="CU2020" t="e">
        <v>#N/A</v>
      </c>
      <c r="CV2020" t="e">
        <v>#N/A</v>
      </c>
    </row>
    <row r="2021" spans="1:100" x14ac:dyDescent="0.25">
      <c r="A2021">
        <v>4902</v>
      </c>
      <c r="B2021" t="s">
        <v>2359</v>
      </c>
      <c r="C2021" s="22">
        <v>3</v>
      </c>
      <c r="D2021" s="17">
        <v>4.533379639990148</v>
      </c>
      <c r="E2021" s="17">
        <v>-5.4769767601654445E-2</v>
      </c>
      <c r="F2021" s="17">
        <v>3.8066863472052501E-2</v>
      </c>
      <c r="G2021" s="17">
        <v>2.2418358443008476E-2</v>
      </c>
      <c r="H2021" s="17">
        <v>6.5770505386838957E-2</v>
      </c>
      <c r="I2021" s="17">
        <v>-6.6395578268056811E-3</v>
      </c>
      <c r="J2021" s="17">
        <v>3.5478568536019948</v>
      </c>
      <c r="K2021" s="17">
        <v>5.9130947560033273E-2</v>
      </c>
      <c r="L2021" s="17">
        <v>-1.0000000000000016</v>
      </c>
      <c r="M2021" s="17">
        <v>-1.0000000000000016</v>
      </c>
      <c r="N2021" s="17">
        <v>1.1826189512006655</v>
      </c>
      <c r="O2021" s="17">
        <v>8.1036548520351541</v>
      </c>
      <c r="P2021" s="17">
        <v>2.1439381086951051E-2</v>
      </c>
      <c r="Q2021" s="17">
        <v>-0.19973491461515408</v>
      </c>
      <c r="R2021" s="17">
        <v>-0.11911398870045747</v>
      </c>
      <c r="S2021" s="17">
        <v>0.3333333333333337</v>
      </c>
      <c r="T2021" s="17">
        <v>0.3333333333333337</v>
      </c>
      <c r="U2021" s="17">
        <v>0.18929103588277515</v>
      </c>
      <c r="V2021" s="17">
        <v>-9.2611193538024272E-2</v>
      </c>
      <c r="W2021" s="17">
        <v>28.168622458055399</v>
      </c>
      <c r="X2021" s="17">
        <v>0.80903270140958883</v>
      </c>
      <c r="Y2021" s="17">
        <v>-1.0000000000000016</v>
      </c>
      <c r="Z2021" s="17">
        <v>-1.0000000000000016</v>
      </c>
      <c r="AA2021" s="17">
        <v>30.65966733362081</v>
      </c>
      <c r="AB2021" s="17">
        <v>2.3942222519533519E-2</v>
      </c>
      <c r="AC2021" s="17">
        <v>-1.5387486766698778E-2</v>
      </c>
      <c r="AD2021" s="17">
        <v>4.3648441532482332E-2</v>
      </c>
      <c r="AE2021" s="17">
        <v>2.610158864265852</v>
      </c>
      <c r="AF2021" s="17">
        <v>0.58333333333333337</v>
      </c>
      <c r="AG2021" s="17">
        <v>-1.0000000000000016</v>
      </c>
      <c r="AH2021" s="17">
        <v>-1.0000000000000016</v>
      </c>
      <c r="AI2021" s="17">
        <v>-4.4764996053538869E-4</v>
      </c>
      <c r="AJ2021" s="17">
        <v>-9.2611193538024272E-2</v>
      </c>
      <c r="AK2021" s="17">
        <v>0.38745027926274256</v>
      </c>
      <c r="AL2021" s="17">
        <v>-3.364612196508749E-2</v>
      </c>
      <c r="AM2021" s="17">
        <v>0.28433366148403</v>
      </c>
      <c r="AN2021" s="17">
        <v>4.4428824460116201E-2</v>
      </c>
      <c r="AO2021" s="17">
        <v>9.0455929334144596</v>
      </c>
      <c r="AP2021" s="17">
        <v>0.94249000167746799</v>
      </c>
      <c r="AQ2021" s="17">
        <v>31.716479311657388</v>
      </c>
      <c r="AR2021" s="17">
        <v>0.76334650901141854</v>
      </c>
      <c r="AS2021" s="17">
        <v>0.86816364896962217</v>
      </c>
      <c r="AT2021" s="17">
        <v>-1.0000000000000016</v>
      </c>
      <c r="AU2021" s="17">
        <v>-1.0000000000000016</v>
      </c>
      <c r="AV2021" s="17">
        <v>-9.6695630257449219E-2</v>
      </c>
      <c r="AW2021" s="17">
        <v>39.705812187333429</v>
      </c>
      <c r="AX2021" s="17">
        <v>30.435739834320273</v>
      </c>
      <c r="AY2021" s="17">
        <v>-0.11829830273702366</v>
      </c>
      <c r="AZ2021" s="17">
        <v>-38.957027415393313</v>
      </c>
      <c r="BA2021" s="22">
        <v>1329.0083225862431</v>
      </c>
      <c r="CU2021" t="e">
        <v>#N/A</v>
      </c>
      <c r="CV2021" t="e">
        <v>#N/A</v>
      </c>
    </row>
    <row r="2022" spans="1:100" x14ac:dyDescent="0.25">
      <c r="A2022">
        <v>4903</v>
      </c>
      <c r="B2022" t="s">
        <v>1852</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2360</v>
      </c>
      <c r="C2023" s="22">
        <v>3</v>
      </c>
      <c r="D2023" s="17">
        <v>4.3009082203464279</v>
      </c>
      <c r="E2023" s="17">
        <v>3.8052884010591773E-2</v>
      </c>
      <c r="F2023" s="17">
        <v>-0.89414405404431174</v>
      </c>
      <c r="G2023" s="17">
        <v>-0.87652018554033639</v>
      </c>
      <c r="H2023" s="17">
        <v>0.3958503463948525</v>
      </c>
      <c r="I2023" s="17">
        <v>0</v>
      </c>
      <c r="J2023" s="17">
        <v>23.751020783691168</v>
      </c>
      <c r="K2023" s="17">
        <v>0.3958503463948525</v>
      </c>
      <c r="L2023" s="17">
        <v>-0.99999999999999878</v>
      </c>
      <c r="M2023" s="17">
        <v>-0.99999999999999878</v>
      </c>
      <c r="N2023" s="17">
        <v>7.9170069278970461</v>
      </c>
      <c r="O2023" s="17">
        <v>27.175408818497242</v>
      </c>
      <c r="P2023" s="17">
        <v>9.2224212447775678E-3</v>
      </c>
      <c r="Q2023" s="17">
        <v>-2.1699130872604862</v>
      </c>
      <c r="R2023" s="17">
        <v>-0.67111680819264552</v>
      </c>
      <c r="S2023" s="17">
        <v>0.33333333333333298</v>
      </c>
      <c r="T2023" s="17">
        <v>0.3534399546512571</v>
      </c>
      <c r="U2023" s="17">
        <v>0.33383472871394232</v>
      </c>
      <c r="V2023" s="17">
        <v>0.19660011939938732</v>
      </c>
      <c r="W2023" s="17">
        <v>32.854311588122691</v>
      </c>
      <c r="X2023" s="17">
        <v>2.8259691941597542</v>
      </c>
      <c r="Y2023" s="17">
        <v>-0.99999999999999878</v>
      </c>
      <c r="Z2023" s="17">
        <v>-0.99999999999999878</v>
      </c>
      <c r="AA2023" s="17">
        <v>52.296939171485164</v>
      </c>
      <c r="AB2023" s="17">
        <v>6.4680353120322248E-2</v>
      </c>
      <c r="AC2023" s="17">
        <v>0.20429461787830513</v>
      </c>
      <c r="AD2023" s="17">
        <v>0.13329991683247464</v>
      </c>
      <c r="AE2023" s="17">
        <v>20.113744391555109</v>
      </c>
      <c r="AF2023" s="17">
        <v>0.54545454545454541</v>
      </c>
      <c r="AG2023" s="17">
        <v>-0.99999999999999878</v>
      </c>
      <c r="AH2023" s="17">
        <v>-0.99999999999999878</v>
      </c>
      <c r="AI2023" s="17">
        <v>-4.6084676789563246E-2</v>
      </c>
      <c r="AJ2023" s="17">
        <v>0.19660011939938732</v>
      </c>
      <c r="AK2023" s="17">
        <v>0.28949104169144962</v>
      </c>
      <c r="AL2023" s="17">
        <v>-9.9002543222730787E-3</v>
      </c>
      <c r="AM2023" s="17">
        <v>5.8910415553041287E-2</v>
      </c>
      <c r="AN2023" s="17">
        <v>9.0480691026428903E-2</v>
      </c>
      <c r="AO2023" s="17">
        <v>2.9202155972832755</v>
      </c>
      <c r="AP2023" s="17">
        <v>2.2125160040493577</v>
      </c>
      <c r="AQ2023" s="17">
        <v>56.605332371813859</v>
      </c>
      <c r="AR2023" s="17">
        <v>1.2172081360979197</v>
      </c>
      <c r="AS2023" s="17">
        <v>3.2218195405546082</v>
      </c>
      <c r="AT2023" s="17">
        <v>-0.99999999999999878</v>
      </c>
      <c r="AU2023" s="17">
        <v>-0.99999999999999878</v>
      </c>
      <c r="AV2023" s="17">
        <v>-1.5476369937329812</v>
      </c>
      <c r="AW2023" s="17">
        <v>81.684863994031772</v>
      </c>
      <c r="AX2023" s="17">
        <v>100.42318239817924</v>
      </c>
      <c r="AY2023" s="17">
        <v>0.16834982802887574</v>
      </c>
      <c r="AZ2023" s="17">
        <v>3.1087743683960123</v>
      </c>
      <c r="BA2023" s="22">
        <v>1444.4409183866094</v>
      </c>
      <c r="CU2023" t="e">
        <v>#N/A</v>
      </c>
      <c r="CV2023" t="e">
        <v>#N/A</v>
      </c>
    </row>
    <row r="2024" spans="1:100" x14ac:dyDescent="0.25">
      <c r="A2024">
        <v>4905</v>
      </c>
      <c r="B2024" t="s">
        <v>2361</v>
      </c>
      <c r="C2024" s="22">
        <v>3</v>
      </c>
      <c r="D2024" s="17">
        <v>5.3181618735976937</v>
      </c>
      <c r="E2024" s="17">
        <v>-0.15946875869468224</v>
      </c>
      <c r="F2024" s="17">
        <v>-0.72555413680797309</v>
      </c>
      <c r="G2024" s="17">
        <v>-0.77092753555365545</v>
      </c>
      <c r="H2024" s="17">
        <v>-3.0489431162517434E-2</v>
      </c>
      <c r="I2024" s="17">
        <v>0</v>
      </c>
      <c r="J2024" s="17">
        <v>-1.8293658697510489</v>
      </c>
      <c r="K2024" s="17">
        <v>-3.0489431162517434E-2</v>
      </c>
      <c r="L2024" s="17">
        <v>-1.0000000000000004</v>
      </c>
      <c r="M2024" s="17">
        <v>-1.0000000000000004</v>
      </c>
      <c r="N2024" s="17">
        <v>-0.60978862325035121</v>
      </c>
      <c r="O2024" s="17">
        <v>2.7178684682929863</v>
      </c>
      <c r="P2024" s="17">
        <v>-0.40593559367140231</v>
      </c>
      <c r="Q2024" s="17">
        <v>3.4158734154811126</v>
      </c>
      <c r="R2024" s="17">
        <v>0.96003346039258053</v>
      </c>
      <c r="S2024" s="17">
        <v>0.33333333333333326</v>
      </c>
      <c r="T2024" s="17">
        <v>0.33333333333333326</v>
      </c>
      <c r="U2024" s="17">
        <v>0.10949437587237637</v>
      </c>
      <c r="V2024" s="17">
        <v>0.11387624520933456</v>
      </c>
      <c r="W2024" s="17">
        <v>36.8210687564358</v>
      </c>
      <c r="X2024" s="17">
        <v>1.8183910725746966</v>
      </c>
      <c r="Y2024" s="17">
        <v>-1.0000000000000004</v>
      </c>
      <c r="Z2024" s="17">
        <v>-1.0000000000000004</v>
      </c>
      <c r="AA2024" s="17">
        <v>103.47470243842822</v>
      </c>
      <c r="AB2024" s="17">
        <v>0.38291821197918108</v>
      </c>
      <c r="AC2024" s="17">
        <v>0.43590137368984666</v>
      </c>
      <c r="AD2024" s="17">
        <v>0.49505241876296907</v>
      </c>
      <c r="AE2024" s="17">
        <v>65.693600221599851</v>
      </c>
      <c r="AF2024" s="17">
        <v>1</v>
      </c>
      <c r="AG2024" s="17">
        <v>-1.0000000000000004</v>
      </c>
      <c r="AH2024" s="17">
        <v>-1.0000000000000004</v>
      </c>
      <c r="AI2024" s="17">
        <v>-8.347992402940102E-2</v>
      </c>
      <c r="AJ2024" s="17">
        <v>0.11387624520933456</v>
      </c>
      <c r="AK2024" s="17">
        <v>-5.0477679602001779E-3</v>
      </c>
      <c r="AL2024" s="17">
        <v>-7.9364629719547206E-2</v>
      </c>
      <c r="AM2024" s="17">
        <v>4.2840299025146661E-2</v>
      </c>
      <c r="AN2024" s="17">
        <v>7.8550371010347314E-2</v>
      </c>
      <c r="AO2024" s="17">
        <v>1.0457686358276657</v>
      </c>
      <c r="AP2024" s="17">
        <v>1.5669361266609481</v>
      </c>
      <c r="AQ2024" s="17">
        <v>34.991702886684749</v>
      </c>
      <c r="AR2024" s="17">
        <v>0.89003728774837731</v>
      </c>
      <c r="AS2024" s="17">
        <v>1.7879016414121796</v>
      </c>
      <c r="AT2024" s="17">
        <v>-1.0000000000000004</v>
      </c>
      <c r="AU2024" s="17">
        <v>-1.0000000000000004</v>
      </c>
      <c r="AV2024" s="17">
        <v>0.18910592483892388</v>
      </c>
      <c r="AW2024" s="17">
        <v>107.75950703338218</v>
      </c>
      <c r="AX2024" s="17">
        <v>117.47753307372759</v>
      </c>
      <c r="AY2024" s="17">
        <v>0.16547461237090377</v>
      </c>
      <c r="AZ2024" s="17">
        <v>15.012887561077155</v>
      </c>
      <c r="BA2024" s="22">
        <v>1547.5406054908233</v>
      </c>
      <c r="CU2024" t="e">
        <v>#N/A</v>
      </c>
      <c r="CV2024" t="e">
        <v>#N/A</v>
      </c>
    </row>
    <row r="2025" spans="1:100" x14ac:dyDescent="0.25">
      <c r="A2025">
        <v>4906</v>
      </c>
      <c r="B2025" t="s">
        <v>2362</v>
      </c>
      <c r="C2025" s="22">
        <v>3</v>
      </c>
      <c r="D2025" s="17">
        <v>4.8520110674418762</v>
      </c>
      <c r="E2025" s="17">
        <v>0.30053957262244663</v>
      </c>
      <c r="F2025" s="17">
        <v>0.48018349020432832</v>
      </c>
      <c r="G2025" s="17">
        <v>0.58190804825801112</v>
      </c>
      <c r="H2025" s="17">
        <v>0.28888509172805887</v>
      </c>
      <c r="I2025" s="17">
        <v>0</v>
      </c>
      <c r="J2025" s="17">
        <v>17.333105503683541</v>
      </c>
      <c r="K2025" s="17">
        <v>0.28888509172805887</v>
      </c>
      <c r="L2025" s="17">
        <v>-0.99999999999999944</v>
      </c>
      <c r="M2025" s="17">
        <v>-0.99999999999999944</v>
      </c>
      <c r="N2025" s="17">
        <v>5.7777018345611779</v>
      </c>
      <c r="O2025" s="17">
        <v>22.767024619383417</v>
      </c>
      <c r="P2025" s="17">
        <v>-1.1404248847564762</v>
      </c>
      <c r="Q2025" s="17">
        <v>-3.1688316060222426</v>
      </c>
      <c r="R2025" s="17">
        <v>-1.0774811027068572</v>
      </c>
      <c r="S2025" s="17">
        <v>0.33333333333333343</v>
      </c>
      <c r="T2025" s="17">
        <v>0.33333333333333343</v>
      </c>
      <c r="U2025" s="17">
        <v>0.36402959604853352</v>
      </c>
      <c r="V2025" s="17">
        <v>0.1446595287371491</v>
      </c>
      <c r="W2025" s="17">
        <v>35.458827988971592</v>
      </c>
      <c r="X2025" s="17">
        <v>2.7018571315556366</v>
      </c>
      <c r="Y2025" s="17">
        <v>-0.99999999999999944</v>
      </c>
      <c r="Z2025" s="17">
        <v>-0.99999999999999944</v>
      </c>
      <c r="AA2025" s="17">
        <v>65.538465095012413</v>
      </c>
      <c r="AB2025" s="17">
        <v>0.10735671364651315</v>
      </c>
      <c r="AC2025" s="17">
        <v>0.24418603842875528</v>
      </c>
      <c r="AD2025" s="17">
        <v>0.27159961209968547</v>
      </c>
      <c r="AE2025" s="17">
        <v>31.157118208747697</v>
      </c>
      <c r="AF2025" s="17">
        <v>0.83333333333333337</v>
      </c>
      <c r="AG2025" s="17">
        <v>-0.99999999999999944</v>
      </c>
      <c r="AH2025" s="17">
        <v>-0.99999999999999944</v>
      </c>
      <c r="AI2025" s="17">
        <v>-1.7452173275149661E-2</v>
      </c>
      <c r="AJ2025" s="17">
        <v>0.1446595287371491</v>
      </c>
      <c r="AK2025" s="17">
        <v>3.0201889067668915E-2</v>
      </c>
      <c r="AL2025" s="17">
        <v>8.1911448251474728E-2</v>
      </c>
      <c r="AM2025" s="17">
        <v>0.20219275961753841</v>
      </c>
      <c r="AN2025" s="17">
        <v>0.19924249849017625</v>
      </c>
      <c r="AO2025" s="17">
        <v>5.2058284357768043</v>
      </c>
      <c r="AP2025" s="17">
        <v>5.3906197035117795</v>
      </c>
      <c r="AQ2025" s="17">
        <v>52.79193349265514</v>
      </c>
      <c r="AR2025" s="17">
        <v>1.1753557914523494</v>
      </c>
      <c r="AS2025" s="17">
        <v>2.9907422232836924</v>
      </c>
      <c r="AT2025" s="17">
        <v>-0.99999999999999944</v>
      </c>
      <c r="AU2025" s="17">
        <v>-0.99999999999999944</v>
      </c>
      <c r="AV2025" s="17">
        <v>-0.49557305444884797</v>
      </c>
      <c r="AW2025" s="17">
        <v>93.696109417907607</v>
      </c>
      <c r="AX2025" s="17">
        <v>107.8130188261195</v>
      </c>
      <c r="AY2025" s="17">
        <v>1.650822144078172E-2</v>
      </c>
      <c r="AZ2025" s="17">
        <v>-7.2307927294066765</v>
      </c>
      <c r="BA2025" s="22">
        <v>1486.8377503415852</v>
      </c>
      <c r="CU2025" t="e">
        <v>#N/A</v>
      </c>
      <c r="CV2025" t="e">
        <v>#N/A</v>
      </c>
    </row>
    <row r="2026" spans="1:100" x14ac:dyDescent="0.25">
      <c r="A2026">
        <v>4907</v>
      </c>
      <c r="B2026" t="s">
        <v>2363</v>
      </c>
      <c r="C2026" s="22">
        <v>3</v>
      </c>
      <c r="D2026" s="17">
        <v>5.0458906679479441</v>
      </c>
      <c r="E2026" s="17">
        <v>1.0473391562007592</v>
      </c>
      <c r="F2026" s="17">
        <v>0.24711688787476382</v>
      </c>
      <c r="G2026" s="17">
        <v>0.51959273435760622</v>
      </c>
      <c r="H2026" s="17">
        <v>-3.3142326255176907E-2</v>
      </c>
      <c r="I2026" s="17">
        <v>-2.312832071089661E-3</v>
      </c>
      <c r="J2026" s="17">
        <v>-2.1273094995759982</v>
      </c>
      <c r="K2026" s="17">
        <v>-3.5455158326266556E-2</v>
      </c>
      <c r="L2026" s="17">
        <v>-0.99999999999999922</v>
      </c>
      <c r="M2026" s="17">
        <v>-0.99999999999999922</v>
      </c>
      <c r="N2026" s="17">
        <v>-0.70910316652533134</v>
      </c>
      <c r="O2026" s="17">
        <v>3.4381739027295559</v>
      </c>
      <c r="P2026" s="17">
        <v>-3.8399122362460978</v>
      </c>
      <c r="Q2026" s="17">
        <v>-0.77493226763191214</v>
      </c>
      <c r="R2026" s="17">
        <v>-0.59095030066120247</v>
      </c>
      <c r="S2026" s="17">
        <v>0.33333333333333331</v>
      </c>
      <c r="T2026" s="17">
        <v>0.32762075027023785</v>
      </c>
      <c r="U2026" s="17">
        <v>0.33594628374453156</v>
      </c>
      <c r="V2026" s="17">
        <v>0.27026605495465333</v>
      </c>
      <c r="W2026" s="17">
        <v>52.104863225160905</v>
      </c>
      <c r="X2026" s="17">
        <v>3.6560781235727871</v>
      </c>
      <c r="Y2026" s="17">
        <v>-0.99999999999999922</v>
      </c>
      <c r="Z2026" s="17">
        <v>-0.99999999999999922</v>
      </c>
      <c r="AA2026" s="17">
        <v>94.894756191713384</v>
      </c>
      <c r="AB2026" s="17">
        <v>0.37993242188932158</v>
      </c>
      <c r="AC2026" s="17">
        <v>0.15661827917050239</v>
      </c>
      <c r="AD2026" s="17">
        <v>0.33106616428445018</v>
      </c>
      <c r="AE2026" s="17">
        <v>43.380843267213734</v>
      </c>
      <c r="AF2026" s="17">
        <v>0.72727272727272729</v>
      </c>
      <c r="AG2026" s="17">
        <v>-0.99999999999999922</v>
      </c>
      <c r="AH2026" s="17">
        <v>-0.99999999999999922</v>
      </c>
      <c r="AI2026" s="17">
        <v>3.8860329244348405E-3</v>
      </c>
      <c r="AJ2026" s="17">
        <v>0.27026605495465333</v>
      </c>
      <c r="AK2026" s="17">
        <v>-0.13704432856099399</v>
      </c>
      <c r="AL2026" s="17">
        <v>-0.10250282731048768</v>
      </c>
      <c r="AM2026" s="17">
        <v>-0.10426342118416515</v>
      </c>
      <c r="AN2026" s="17">
        <v>0.12691186923029102</v>
      </c>
      <c r="AO2026" s="17">
        <v>-3.2918071724090998</v>
      </c>
      <c r="AP2026" s="17">
        <v>2.6602825942048383</v>
      </c>
      <c r="AQ2026" s="17">
        <v>49.977553725584904</v>
      </c>
      <c r="AR2026" s="17">
        <v>1.2671664223027559</v>
      </c>
      <c r="AS2026" s="17">
        <v>3.6206229652465214</v>
      </c>
      <c r="AT2026" s="17">
        <v>-0.99999999999999922</v>
      </c>
      <c r="AU2026" s="17">
        <v>-0.99999999999999922</v>
      </c>
      <c r="AV2026" s="17">
        <v>-7.1357566303594022E-2</v>
      </c>
      <c r="AW2026" s="17">
        <v>100.99321268864773</v>
      </c>
      <c r="AX2026" s="17">
        <v>128.09753884260189</v>
      </c>
      <c r="AY2026" s="17">
        <v>0.12916095768422992</v>
      </c>
      <c r="AZ2026" s="17">
        <v>7.6189309629377036</v>
      </c>
      <c r="BA2026" s="22">
        <v>1448.4031767163476</v>
      </c>
      <c r="CU2026" t="e">
        <v>#N/A</v>
      </c>
      <c r="CV2026" t="e">
        <v>#N/A</v>
      </c>
    </row>
    <row r="2027" spans="1:100" x14ac:dyDescent="0.25">
      <c r="A2027">
        <v>4908</v>
      </c>
      <c r="B2027" t="s">
        <v>2364</v>
      </c>
      <c r="C2027" s="22">
        <v>3</v>
      </c>
      <c r="D2027" s="17">
        <v>4.1126419121492441</v>
      </c>
      <c r="E2027" s="17">
        <v>-1.292708626802587E-2</v>
      </c>
      <c r="F2027" s="17">
        <v>2.1961850451585572</v>
      </c>
      <c r="G2027" s="17">
        <v>2.1907574990025251</v>
      </c>
      <c r="H2027" s="17">
        <v>0.23920552990143057</v>
      </c>
      <c r="I2027" s="17">
        <v>0</v>
      </c>
      <c r="J2027" s="17">
        <v>14.352331794085844</v>
      </c>
      <c r="K2027" s="17">
        <v>0.23920552990143057</v>
      </c>
      <c r="L2027" s="17">
        <v>-0.99999999999999989</v>
      </c>
      <c r="M2027" s="17">
        <v>-0.99999999999999989</v>
      </c>
      <c r="N2027" s="17">
        <v>4.7841105980286125</v>
      </c>
      <c r="O2027" s="17">
        <v>20.655731205237604</v>
      </c>
      <c r="P2027" s="17">
        <v>-0.19646328724218934</v>
      </c>
      <c r="Q2027" s="17">
        <v>-5.5663115471064319</v>
      </c>
      <c r="R2027" s="17">
        <v>-1.8316579905343482</v>
      </c>
      <c r="S2027" s="17">
        <v>0.33333333333333359</v>
      </c>
      <c r="T2027" s="17">
        <v>0.33333333333333359</v>
      </c>
      <c r="U2027" s="17">
        <v>0.28621546662876857</v>
      </c>
      <c r="V2027" s="17">
        <v>3.8597920529391469E-2</v>
      </c>
      <c r="W2027" s="17">
        <v>30.090980956935848</v>
      </c>
      <c r="X2027" s="17">
        <v>1.8039105264566582</v>
      </c>
      <c r="Y2027" s="17">
        <v>-0.99999999999999989</v>
      </c>
      <c r="Z2027" s="17">
        <v>-0.99999999999999989</v>
      </c>
      <c r="AA2027" s="17">
        <v>60.83174064326878</v>
      </c>
      <c r="AB2027" s="17">
        <v>0.10980661746376058</v>
      </c>
      <c r="AC2027" s="17">
        <v>0.28726930112184601</v>
      </c>
      <c r="AD2027" s="17">
        <v>0.25437243495173895</v>
      </c>
      <c r="AE2027" s="17">
        <v>32.572417676867275</v>
      </c>
      <c r="AF2027" s="17">
        <v>0.5</v>
      </c>
      <c r="AG2027" s="17">
        <v>-0.99999999999999989</v>
      </c>
      <c r="AH2027" s="17">
        <v>-0.99999999999999989</v>
      </c>
      <c r="AI2027" s="17">
        <v>5.5047534923451207E-2</v>
      </c>
      <c r="AJ2027" s="17">
        <v>3.8597920529391469E-2</v>
      </c>
      <c r="AK2027" s="17">
        <v>0.24122365172267823</v>
      </c>
      <c r="AL2027" s="17">
        <v>-9.6051223970163774E-2</v>
      </c>
      <c r="AM2027" s="17">
        <v>0.14976209939659713</v>
      </c>
      <c r="AN2027" s="17">
        <v>0.11573219598043509</v>
      </c>
      <c r="AO2027" s="17">
        <v>4.9501707435283171</v>
      </c>
      <c r="AP2027" s="17">
        <v>2.413048779660059</v>
      </c>
      <c r="AQ2027" s="17">
        <v>44.443312751021665</v>
      </c>
      <c r="AR2027" s="17">
        <v>0.99148005382482707</v>
      </c>
      <c r="AS2027" s="17">
        <v>2.0431160563580884</v>
      </c>
      <c r="AT2027" s="17">
        <v>-0.99999999999999989</v>
      </c>
      <c r="AU2027" s="17">
        <v>-0.99999999999999989</v>
      </c>
      <c r="AV2027" s="17">
        <v>0.35909950846817851</v>
      </c>
      <c r="AW2027" s="17">
        <v>83.900520628166504</v>
      </c>
      <c r="AX2027" s="17">
        <v>88.861263379574638</v>
      </c>
      <c r="AY2027" s="17">
        <v>9.5569166053324606E-2</v>
      </c>
      <c r="AZ2027" s="17">
        <v>-11.03591801569905</v>
      </c>
      <c r="BA2027" s="22">
        <v>1470.276139365827</v>
      </c>
      <c r="CU2027" t="e">
        <v>#N/A</v>
      </c>
      <c r="CV2027" t="e">
        <v>#N/A</v>
      </c>
    </row>
    <row r="2028" spans="1:100" x14ac:dyDescent="0.25">
      <c r="A2028">
        <v>4909</v>
      </c>
      <c r="B2028" t="s">
        <v>2365</v>
      </c>
      <c r="C2028" s="22">
        <v>3</v>
      </c>
      <c r="D2028" s="17">
        <v>4.7051314377245257</v>
      </c>
      <c r="E2028" s="17">
        <v>0.18824133514146821</v>
      </c>
      <c r="F2028" s="17">
        <v>-0.11596887931184642</v>
      </c>
      <c r="G2028" s="17">
        <v>-5.9349319153311111E-2</v>
      </c>
      <c r="H2028" s="17">
        <v>0.25532863645451348</v>
      </c>
      <c r="I2028" s="17">
        <v>0</v>
      </c>
      <c r="J2028" s="17">
        <v>15.31971818727081</v>
      </c>
      <c r="K2028" s="17">
        <v>0.25532863645451348</v>
      </c>
      <c r="L2028" s="17">
        <v>-0.99999999999999978</v>
      </c>
      <c r="M2028" s="17">
        <v>-0.99999999999999978</v>
      </c>
      <c r="N2028" s="17">
        <v>5.1065727290902716</v>
      </c>
      <c r="O2028" s="17">
        <v>19.965500305842038</v>
      </c>
      <c r="P2028" s="17">
        <v>-0.70575647121456531</v>
      </c>
      <c r="Q2028" s="17">
        <v>-7.0939615072907554</v>
      </c>
      <c r="R2028" s="17">
        <v>-2.310331271349999</v>
      </c>
      <c r="S2028" s="17">
        <v>0.33333333333333387</v>
      </c>
      <c r="T2028" s="17">
        <v>0.33333333333333387</v>
      </c>
      <c r="U2028" s="17">
        <v>0.3534619470280867</v>
      </c>
      <c r="V2028" s="17">
        <v>1.4000544782468153E-2</v>
      </c>
      <c r="W2028" s="17">
        <v>31.152020880908317</v>
      </c>
      <c r="X2028" s="17">
        <v>1.9091890870193078</v>
      </c>
      <c r="Y2028" s="17">
        <v>-0.99999999999999978</v>
      </c>
      <c r="Z2028" s="17">
        <v>-0.99999999999999978</v>
      </c>
      <c r="AA2028" s="17">
        <v>82.66831720026822</v>
      </c>
      <c r="AB2028" s="17">
        <v>0.24727350709532386</v>
      </c>
      <c r="AC2028" s="17">
        <v>0.54011619064012584</v>
      </c>
      <c r="AD2028" s="17">
        <v>0.28914285407874923</v>
      </c>
      <c r="AE2028" s="17">
        <v>53.82662759070994</v>
      </c>
      <c r="AF2028" s="17">
        <v>0.91666666666666663</v>
      </c>
      <c r="AG2028" s="17">
        <v>-0.99999999999999978</v>
      </c>
      <c r="AH2028" s="17">
        <v>-0.99999999999999978</v>
      </c>
      <c r="AI2028" s="17">
        <v>-6.2149120721741559E-3</v>
      </c>
      <c r="AJ2028" s="17">
        <v>1.4000544782468153E-2</v>
      </c>
      <c r="AK2028" s="17">
        <v>0.10214988594230576</v>
      </c>
      <c r="AL2028" s="17">
        <v>3.7643610821123379E-2</v>
      </c>
      <c r="AM2028" s="17">
        <v>0.26720207177755179</v>
      </c>
      <c r="AN2028" s="17">
        <v>2.5543433185031286E-2</v>
      </c>
      <c r="AO2028" s="17">
        <v>7.1908012241503254</v>
      </c>
      <c r="AP2028" s="17">
        <v>0.82680388373139879</v>
      </c>
      <c r="AQ2028" s="17">
        <v>46.471739068179147</v>
      </c>
      <c r="AR2028" s="17">
        <v>1.0341291584772212</v>
      </c>
      <c r="AS2028" s="17">
        <v>2.1645177234738209</v>
      </c>
      <c r="AT2028" s="17">
        <v>-0.99999999999999978</v>
      </c>
      <c r="AU2028" s="17">
        <v>-0.99999999999999978</v>
      </c>
      <c r="AV2028" s="17">
        <v>-2.36968059050331</v>
      </c>
      <c r="AW2028" s="17">
        <v>103.46062138984175</v>
      </c>
      <c r="AX2028" s="17">
        <v>104.73637762664505</v>
      </c>
      <c r="AY2028" s="17">
        <v>0.255572537576718</v>
      </c>
      <c r="AZ2028" s="17">
        <v>-2.5754101667160363</v>
      </c>
      <c r="BA2028" s="22">
        <v>1504.6816173753202</v>
      </c>
      <c r="CU2028" t="e">
        <v>#N/A</v>
      </c>
      <c r="CV2028" t="e">
        <v>#N/A</v>
      </c>
    </row>
    <row r="2029" spans="1:100" x14ac:dyDescent="0.25">
      <c r="A2029">
        <v>4910</v>
      </c>
      <c r="B2029" t="s">
        <v>2366</v>
      </c>
      <c r="C2029" s="22">
        <v>3</v>
      </c>
      <c r="D2029" s="17">
        <v>4.8561447039288241</v>
      </c>
      <c r="E2029" s="17">
        <v>0.12796399443032611</v>
      </c>
      <c r="F2029" s="17">
        <v>-0.67515385420680984</v>
      </c>
      <c r="G2029" s="17">
        <v>-0.62587131078859115</v>
      </c>
      <c r="H2029" s="17">
        <v>9.5154676261564111E-2</v>
      </c>
      <c r="I2029" s="17">
        <v>-1.1608784737755711E-2</v>
      </c>
      <c r="J2029" s="17">
        <v>5.0127534914284961</v>
      </c>
      <c r="K2029" s="17">
        <v>8.3545891523808383E-2</v>
      </c>
      <c r="L2029" s="17">
        <v>-1</v>
      </c>
      <c r="M2029" s="17">
        <v>-1</v>
      </c>
      <c r="N2029" s="17">
        <v>1.6709178304761672</v>
      </c>
      <c r="O2029" s="17">
        <v>9.2430268845687351</v>
      </c>
      <c r="P2029" s="17">
        <v>0.13748304520752042</v>
      </c>
      <c r="Q2029" s="17">
        <v>-7.4889081997467875</v>
      </c>
      <c r="R2029" s="17">
        <v>-2.5470994437416854</v>
      </c>
      <c r="S2029" s="17">
        <v>0.33333333333333337</v>
      </c>
      <c r="T2029" s="17">
        <v>0.33516138377899862</v>
      </c>
      <c r="U2029" s="17">
        <v>0.37862347373072908</v>
      </c>
      <c r="V2029" s="17">
        <v>0.25701489116013304</v>
      </c>
      <c r="W2029" s="17">
        <v>48.823487619175424</v>
      </c>
      <c r="X2029" s="17">
        <v>3.6415320674722365</v>
      </c>
      <c r="Y2029" s="17">
        <v>-1</v>
      </c>
      <c r="Z2029" s="17">
        <v>-1</v>
      </c>
      <c r="AA2029" s="17">
        <v>76.939043336044065</v>
      </c>
      <c r="AB2029" s="17">
        <v>0.42090452165430264</v>
      </c>
      <c r="AC2029" s="17">
        <v>0.40168598577966069</v>
      </c>
      <c r="AD2029" s="17">
        <v>-0.20933740422175826</v>
      </c>
      <c r="AE2029" s="17">
        <v>30.662655160610257</v>
      </c>
      <c r="AF2029" s="17">
        <v>0.82352941176470584</v>
      </c>
      <c r="AG2029" s="17">
        <v>-1</v>
      </c>
      <c r="AH2029" s="17">
        <v>-1</v>
      </c>
      <c r="AI2029" s="17">
        <v>-7.1877888390974212E-2</v>
      </c>
      <c r="AJ2029" s="17">
        <v>0.25701489116013304</v>
      </c>
      <c r="AK2029" s="17">
        <v>-0.18544953446584111</v>
      </c>
      <c r="AL2029" s="17">
        <v>-0.10923960595955193</v>
      </c>
      <c r="AM2029" s="17">
        <v>0.20484793450059957</v>
      </c>
      <c r="AN2029" s="17">
        <v>-0.32858135842726793</v>
      </c>
      <c r="AO2029" s="17">
        <v>4.1939506901857815</v>
      </c>
      <c r="AP2029" s="17">
        <v>-8.7607319904794618</v>
      </c>
      <c r="AQ2029" s="17">
        <v>53.83624111060395</v>
      </c>
      <c r="AR2029" s="17">
        <v>1.3041330820031933</v>
      </c>
      <c r="AS2029" s="17">
        <v>3.7250779589960459</v>
      </c>
      <c r="AT2029" s="17">
        <v>-1</v>
      </c>
      <c r="AU2029" s="17">
        <v>-1</v>
      </c>
      <c r="AV2029" s="17">
        <v>-3.1729707545302781</v>
      </c>
      <c r="AW2029" s="17">
        <v>77.42133823013323</v>
      </c>
      <c r="AX2029" s="17">
        <v>101.68526957832697</v>
      </c>
      <c r="AY2029" s="17">
        <v>0.19992272570626862</v>
      </c>
      <c r="AZ2029" s="17">
        <v>-2.8378743490954985</v>
      </c>
      <c r="BA2029" s="22">
        <v>1528.5243276300348</v>
      </c>
      <c r="CU2029" t="e">
        <v>#N/A</v>
      </c>
      <c r="CV2029" t="e">
        <v>#N/A</v>
      </c>
    </row>
    <row r="2030" spans="1:100" x14ac:dyDescent="0.25">
      <c r="A2030">
        <v>4911</v>
      </c>
      <c r="B2030" t="s">
        <v>532</v>
      </c>
      <c r="C2030" s="22">
        <v>3</v>
      </c>
      <c r="D2030" s="17">
        <v>4.31518221503093</v>
      </c>
      <c r="E2030" s="17">
        <v>-0.51546674277207005</v>
      </c>
      <c r="F2030" s="17">
        <v>1.521292060527264</v>
      </c>
      <c r="G2030" s="17">
        <v>1.3585392226753161</v>
      </c>
      <c r="H2030" s="17">
        <v>0.30394151288335192</v>
      </c>
      <c r="I2030" s="17">
        <v>-3.6740808335887616E-2</v>
      </c>
      <c r="J2030" s="17">
        <v>16.032042272847853</v>
      </c>
      <c r="K2030" s="17">
        <v>0.26720070454746431</v>
      </c>
      <c r="L2030" s="17">
        <v>-1.000000000000002</v>
      </c>
      <c r="M2030" s="17">
        <v>-1.000000000000002</v>
      </c>
      <c r="N2030" s="17">
        <v>5.3440140909492859</v>
      </c>
      <c r="O2030" s="17">
        <v>21.705763710554095</v>
      </c>
      <c r="P2030" s="17">
        <v>-0.15379301261609282</v>
      </c>
      <c r="Q2030" s="17">
        <v>7.6463345139437084</v>
      </c>
      <c r="R2030" s="17">
        <v>2.3428726947778484</v>
      </c>
      <c r="S2030" s="17">
        <v>0.33333333333333398</v>
      </c>
      <c r="T2030" s="17">
        <v>0.34072115672807674</v>
      </c>
      <c r="U2030" s="17">
        <v>0.33404235954653855</v>
      </c>
      <c r="V2030" s="17">
        <v>0.30412010343038226</v>
      </c>
      <c r="W2030" s="17">
        <v>41.800649939634674</v>
      </c>
      <c r="X2030" s="17">
        <v>3.5677438442823926</v>
      </c>
      <c r="Y2030" s="17">
        <v>-1.000000000000002</v>
      </c>
      <c r="Z2030" s="17">
        <v>-1.000000000000002</v>
      </c>
      <c r="AA2030" s="17">
        <v>89.485547656512594</v>
      </c>
      <c r="AB2030" s="17">
        <v>0.19570458231788632</v>
      </c>
      <c r="AC2030" s="17">
        <v>0.38615125547038576</v>
      </c>
      <c r="AD2030" s="17">
        <v>0.32498466265372949</v>
      </c>
      <c r="AE2030" s="17">
        <v>45.342025022100096</v>
      </c>
      <c r="AF2030" s="17">
        <v>0.91666666666666663</v>
      </c>
      <c r="AG2030" s="17">
        <v>-1.000000000000002</v>
      </c>
      <c r="AH2030" s="17">
        <v>-1.000000000000002</v>
      </c>
      <c r="AI2030" s="17">
        <v>-3.2555979918313157E-3</v>
      </c>
      <c r="AJ2030" s="17">
        <v>0.30412010343038226</v>
      </c>
      <c r="AK2030" s="17">
        <v>-6.8275712099055891E-2</v>
      </c>
      <c r="AL2030" s="17">
        <v>0.22862123150233002</v>
      </c>
      <c r="AM2030" s="17">
        <v>1.2980360776701408E-2</v>
      </c>
      <c r="AN2030" s="17">
        <v>0.40464344588473145</v>
      </c>
      <c r="AO2030" s="17">
        <v>-1.6869541077743494E-2</v>
      </c>
      <c r="AP2030" s="17">
        <v>11.259192304629932</v>
      </c>
      <c r="AQ2030" s="17">
        <v>57.832692212482527</v>
      </c>
      <c r="AR2030" s="17">
        <v>1.3122169530383319</v>
      </c>
      <c r="AS2030" s="17">
        <v>3.8349445488298559</v>
      </c>
      <c r="AT2030" s="17">
        <v>-1.000000000000002</v>
      </c>
      <c r="AU2030" s="17">
        <v>-1.000000000000002</v>
      </c>
      <c r="AV2030" s="17">
        <v>3.7014119174531643</v>
      </c>
      <c r="AW2030" s="17">
        <v>122.45050367169658</v>
      </c>
      <c r="AX2030" s="17">
        <v>152.79740205489813</v>
      </c>
      <c r="AY2030" s="17">
        <v>0.21472133815140471</v>
      </c>
      <c r="AZ2030" s="17">
        <v>24.944840872093476</v>
      </c>
      <c r="BA2030" s="22">
        <v>1553.9000388623601</v>
      </c>
      <c r="CU2030" t="e">
        <v>#N/A</v>
      </c>
      <c r="CV2030" t="e">
        <v>#N/A</v>
      </c>
    </row>
    <row r="2031" spans="1:100" x14ac:dyDescent="0.25">
      <c r="A2031">
        <v>4913</v>
      </c>
      <c r="B2031" t="s">
        <v>2367</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1447</v>
      </c>
      <c r="C2032" s="22">
        <v>3</v>
      </c>
      <c r="D2032" s="17">
        <v>4.5710957751566799</v>
      </c>
      <c r="E2032" s="17">
        <v>-1.8272757835682309E-2</v>
      </c>
      <c r="F2032" s="17">
        <v>0.88081918504311929</v>
      </c>
      <c r="G2032" s="17">
        <v>0.88081918504311929</v>
      </c>
      <c r="H2032" s="17">
        <v>1.1577535151183262E-2</v>
      </c>
      <c r="I2032" s="17">
        <v>0</v>
      </c>
      <c r="J2032" s="17">
        <v>0.69465210907099639</v>
      </c>
      <c r="K2032" s="17">
        <v>1.1577535151183262E-2</v>
      </c>
      <c r="L2032" s="17">
        <v>-1.0000000000000016</v>
      </c>
      <c r="M2032" s="17">
        <v>-1.0000000000000016</v>
      </c>
      <c r="N2032" s="17">
        <v>0.23155070302366515</v>
      </c>
      <c r="O2032" s="17">
        <v>6.1465670692707937</v>
      </c>
      <c r="P2032" s="17">
        <v>-0.36679132331045428</v>
      </c>
      <c r="Q2032" s="17">
        <v>4.2119650322026017</v>
      </c>
      <c r="R2032" s="17">
        <v>1.3960542787137591</v>
      </c>
      <c r="S2032" s="17">
        <v>0.33333333333333381</v>
      </c>
      <c r="T2032" s="17">
        <v>0.34412021669515647</v>
      </c>
      <c r="U2032" s="17">
        <v>0.48100437648327798</v>
      </c>
      <c r="V2032" s="17">
        <v>-2.7502913680686785E-2</v>
      </c>
      <c r="W2032" s="17">
        <v>44.775099107195935</v>
      </c>
      <c r="X2032" s="17">
        <v>2.422362471682368</v>
      </c>
      <c r="Y2032" s="17">
        <v>-1.0000000000000016</v>
      </c>
      <c r="Z2032" s="17">
        <v>-1.0000000000000016</v>
      </c>
      <c r="AA2032" s="17">
        <v>82.086519964409334</v>
      </c>
      <c r="AB2032" s="17">
        <v>0.18550888053530734</v>
      </c>
      <c r="AC2032" s="17">
        <v>0.22626950134679685</v>
      </c>
      <c r="AD2032" s="17">
        <v>0.30652894968788835</v>
      </c>
      <c r="AE2032" s="17">
        <v>35.915366578499636</v>
      </c>
      <c r="AF2032" s="17">
        <v>0.93333333333333335</v>
      </c>
      <c r="AG2032" s="17">
        <v>-1.0000000000000016</v>
      </c>
      <c r="AH2032" s="17">
        <v>-1.0000000000000016</v>
      </c>
      <c r="AI2032" s="17">
        <v>0</v>
      </c>
      <c r="AJ2032" s="17">
        <v>-2.7502913680686785E-2</v>
      </c>
      <c r="AK2032" s="17">
        <v>-1.8099663883855373E-2</v>
      </c>
      <c r="AL2032" s="17">
        <v>0.14413243020618369</v>
      </c>
      <c r="AM2032" s="17">
        <v>0.30739484531503358</v>
      </c>
      <c r="AN2032" s="17">
        <v>0.17680841577766473</v>
      </c>
      <c r="AO2032" s="17">
        <v>7.5943728134565642</v>
      </c>
      <c r="AP2032" s="17">
        <v>5.140872545472539</v>
      </c>
      <c r="AQ2032" s="17">
        <v>45.469751216266936</v>
      </c>
      <c r="AR2032" s="17">
        <v>1.1309550128310817</v>
      </c>
      <c r="AS2032" s="17">
        <v>2.4339400068335504</v>
      </c>
      <c r="AT2032" s="17">
        <v>-1.0000000000000016</v>
      </c>
      <c r="AU2032" s="17">
        <v>-1.0000000000000016</v>
      </c>
      <c r="AV2032" s="17">
        <v>2.2768734637568793</v>
      </c>
      <c r="AW2032" s="17">
        <v>93.373959579152682</v>
      </c>
      <c r="AX2032" s="17">
        <v>90.623668211083981</v>
      </c>
      <c r="AY2032" s="17">
        <v>0.26436786177694782</v>
      </c>
      <c r="AZ2032" s="17">
        <v>45.610854023041028</v>
      </c>
      <c r="BA2032" s="22">
        <v>1475.7073239165643</v>
      </c>
      <c r="CU2032" t="e">
        <v>#N/A</v>
      </c>
      <c r="CV2032" t="e">
        <v>#N/A</v>
      </c>
    </row>
    <row r="2033" spans="1:100" x14ac:dyDescent="0.25">
      <c r="A2033">
        <v>4915</v>
      </c>
      <c r="B2033" t="s">
        <v>2368</v>
      </c>
      <c r="C2033" s="22">
        <v>3</v>
      </c>
      <c r="D2033" s="17">
        <v>5.6319834092002399</v>
      </c>
      <c r="E2033" s="17">
        <v>-0.56473744005376147</v>
      </c>
      <c r="F2033" s="17">
        <v>7.7597672486129357</v>
      </c>
      <c r="G2033" s="17">
        <v>7.6193137894208407</v>
      </c>
      <c r="H2033" s="17">
        <v>-0.10477574103804957</v>
      </c>
      <c r="I2033" s="17">
        <v>-6.2773598982193233E-3</v>
      </c>
      <c r="J2033" s="17">
        <v>-6.6631860561761229</v>
      </c>
      <c r="K2033" s="17">
        <v>-0.11105310093626888</v>
      </c>
      <c r="L2033" s="17">
        <v>-1.0000000000000009</v>
      </c>
      <c r="M2033" s="17">
        <v>-1.0000000000000009</v>
      </c>
      <c r="N2033" s="17">
        <v>-2.2210620187253758</v>
      </c>
      <c r="O2033" s="17">
        <v>6.5881111424449523</v>
      </c>
      <c r="P2033" s="17">
        <v>0.39001931995246691</v>
      </c>
      <c r="Q2033" s="17">
        <v>56.74539553916604</v>
      </c>
      <c r="R2033" s="17">
        <v>18.386883112640863</v>
      </c>
      <c r="S2033" s="17">
        <v>0.33333333333333387</v>
      </c>
      <c r="T2033" s="17">
        <v>0.34293244152798108</v>
      </c>
      <c r="U2033" s="17">
        <v>9.7935077411130722E-2</v>
      </c>
      <c r="V2033" s="17">
        <v>-7.184713389021502E-2</v>
      </c>
      <c r="W2033" s="17">
        <v>32.536272772739977</v>
      </c>
      <c r="X2033" s="17">
        <v>0.75757549029546334</v>
      </c>
      <c r="Y2033" s="17">
        <v>-1.0000000000000009</v>
      </c>
      <c r="Z2033" s="17">
        <v>-1.0000000000000009</v>
      </c>
      <c r="AA2033" s="17">
        <v>108.19634958551183</v>
      </c>
      <c r="AB2033" s="17">
        <v>0.23189989718674076</v>
      </c>
      <c r="AC2033" s="17">
        <v>0.47721288088460079</v>
      </c>
      <c r="AD2033" s="17">
        <v>0.4363510959312788</v>
      </c>
      <c r="AE2033" s="17">
        <v>57.273193700130982</v>
      </c>
      <c r="AF2033" s="17">
        <v>0.90909090909090906</v>
      </c>
      <c r="AG2033" s="17">
        <v>-1.0000000000000009</v>
      </c>
      <c r="AH2033" s="17">
        <v>-1.0000000000000009</v>
      </c>
      <c r="AI2033" s="17">
        <v>2.6885393914805643E-3</v>
      </c>
      <c r="AJ2033" s="17">
        <v>-7.184713389021502E-2</v>
      </c>
      <c r="AK2033" s="17">
        <v>0.11506391523797581</v>
      </c>
      <c r="AL2033" s="17">
        <v>4.4775165217344801E-2</v>
      </c>
      <c r="AM2033" s="17">
        <v>2.7974940976334357E-2</v>
      </c>
      <c r="AN2033" s="17">
        <v>-9.5249744767972294E-2</v>
      </c>
      <c r="AO2033" s="17">
        <v>1.2746931005982383</v>
      </c>
      <c r="AP2033" s="17">
        <v>-2.1573677931125825</v>
      </c>
      <c r="AQ2033" s="17">
        <v>25.873086716563837</v>
      </c>
      <c r="AR2033" s="17">
        <v>0.70235371838223082</v>
      </c>
      <c r="AS2033" s="17">
        <v>0.64652238935919504</v>
      </c>
      <c r="AT2033" s="17">
        <v>-1.0000000000000009</v>
      </c>
      <c r="AU2033" s="17">
        <v>-1.0000000000000009</v>
      </c>
      <c r="AV2033" s="17">
        <v>26.00619690206171</v>
      </c>
      <c r="AW2033" s="17">
        <v>112.62709293484421</v>
      </c>
      <c r="AX2033" s="17">
        <v>105.49615033365234</v>
      </c>
      <c r="AY2033" s="17">
        <v>0.31157105628214493</v>
      </c>
      <c r="AZ2033" s="17">
        <v>30.929997146548089</v>
      </c>
      <c r="BA2033" s="22">
        <v>1594.4917648273049</v>
      </c>
      <c r="CU2033" t="e">
        <v>#N/A</v>
      </c>
      <c r="CV2033" t="e">
        <v>#N/A</v>
      </c>
    </row>
    <row r="2034" spans="1:100" x14ac:dyDescent="0.25">
      <c r="A2034">
        <v>4917</v>
      </c>
      <c r="B2034" t="s">
        <v>2369</v>
      </c>
      <c r="C2034" s="22">
        <v>3</v>
      </c>
      <c r="D2034" s="17">
        <v>5.5888534702485702</v>
      </c>
      <c r="E2034" s="17">
        <v>-1.6224698058304239E-2</v>
      </c>
      <c r="F2034" s="17">
        <v>4.1787471965010203E-3</v>
      </c>
      <c r="G2034" s="17">
        <v>-6.9552902930832827E-3</v>
      </c>
      <c r="H2034" s="17">
        <v>0.22285334100146426</v>
      </c>
      <c r="I2034" s="17">
        <v>5.3451060864051013E-2</v>
      </c>
      <c r="J2034" s="17">
        <v>16.57826411193092</v>
      </c>
      <c r="K2034" s="17">
        <v>0.27630440186551541</v>
      </c>
      <c r="L2034" s="17">
        <v>-0.99999999999999933</v>
      </c>
      <c r="M2034" s="17">
        <v>-0.99999999999999933</v>
      </c>
      <c r="N2034" s="17">
        <v>5.5260880373103056</v>
      </c>
      <c r="O2034" s="17">
        <v>22.160162291886426</v>
      </c>
      <c r="P2034" s="17">
        <v>6.4813174090039338E-2</v>
      </c>
      <c r="Q2034" s="17">
        <v>3.1154905109285984</v>
      </c>
      <c r="R2034" s="17">
        <v>1.0025649713367177</v>
      </c>
      <c r="S2034" s="17">
        <v>0.33333333333333337</v>
      </c>
      <c r="T2034" s="17">
        <v>0.33841837305482725</v>
      </c>
      <c r="U2034" s="17">
        <v>0.26603894221156932</v>
      </c>
      <c r="V2034" s="17">
        <v>0.28876805981599191</v>
      </c>
      <c r="W2034" s="17">
        <v>38.010172262008254</v>
      </c>
      <c r="X2034" s="17">
        <v>3.1972964719863683</v>
      </c>
      <c r="Y2034" s="17">
        <v>-0.99999999999999933</v>
      </c>
      <c r="Z2034" s="17">
        <v>-0.99999999999999933</v>
      </c>
      <c r="AA2034" s="17">
        <v>84.093523580374494</v>
      </c>
      <c r="AB2034" s="17">
        <v>0.29967193856657054</v>
      </c>
      <c r="AC2034" s="17">
        <v>0.27936401363399854</v>
      </c>
      <c r="AD2034" s="17">
        <v>0.32257977474002159</v>
      </c>
      <c r="AE2034" s="17">
        <v>45.080786347029552</v>
      </c>
      <c r="AF2034" s="17">
        <v>0.76923076923076927</v>
      </c>
      <c r="AG2034" s="17">
        <v>-0.99999999999999933</v>
      </c>
      <c r="AH2034" s="17">
        <v>-0.99999999999999933</v>
      </c>
      <c r="AI2034" s="17">
        <v>7.0330383943974353E-2</v>
      </c>
      <c r="AJ2034" s="17">
        <v>0.28876805981599191</v>
      </c>
      <c r="AK2034" s="17">
        <v>-3.4214937661479448E-2</v>
      </c>
      <c r="AL2034" s="17">
        <v>3.9996247229612598E-2</v>
      </c>
      <c r="AM2034" s="17">
        <v>-3.001108018157999E-2</v>
      </c>
      <c r="AN2034" s="17">
        <v>0.11174732570117145</v>
      </c>
      <c r="AO2034" s="17">
        <v>-0.92135169284689711</v>
      </c>
      <c r="AP2034" s="17">
        <v>2.9936643786773502</v>
      </c>
      <c r="AQ2034" s="17">
        <v>54.588436373939139</v>
      </c>
      <c r="AR2034" s="17">
        <v>1.2265587084157215</v>
      </c>
      <c r="AS2034" s="17">
        <v>3.4736008738518827</v>
      </c>
      <c r="AT2034" s="17">
        <v>-0.99999999999999933</v>
      </c>
      <c r="AU2034" s="17">
        <v>-0.99999999999999933</v>
      </c>
      <c r="AV2034" s="17">
        <v>0.9956096810436339</v>
      </c>
      <c r="AW2034" s="17">
        <v>109.24735025093827</v>
      </c>
      <c r="AX2034" s="17">
        <v>139.53076391141687</v>
      </c>
      <c r="AY2034" s="17">
        <v>0.34294736711077417</v>
      </c>
      <c r="AZ2034" s="17">
        <v>23.115051545348237</v>
      </c>
      <c r="BA2034" s="22">
        <v>1545.6611482590567</v>
      </c>
      <c r="CU2034" t="e">
        <v>#N/A</v>
      </c>
      <c r="CV2034" t="e">
        <v>#N/A</v>
      </c>
    </row>
    <row r="2035" spans="1:100" x14ac:dyDescent="0.25">
      <c r="A2035">
        <v>4918</v>
      </c>
      <c r="B2035" t="s">
        <v>2370</v>
      </c>
      <c r="C2035" s="22">
        <v>3</v>
      </c>
      <c r="D2035" s="17">
        <v>4.6836549688454721</v>
      </c>
      <c r="E2035" s="17">
        <v>-9.1532935218547641E-3</v>
      </c>
      <c r="F2035" s="17">
        <v>3.0579188975325713</v>
      </c>
      <c r="G2035" s="17">
        <v>3.0579188975325713</v>
      </c>
      <c r="H2035" s="17">
        <v>0.26470048053190598</v>
      </c>
      <c r="I2035" s="17">
        <v>6.6377614849023724E-3</v>
      </c>
      <c r="J2035" s="17">
        <v>16.2802945210085</v>
      </c>
      <c r="K2035" s="17">
        <v>0.27133824201680834</v>
      </c>
      <c r="L2035" s="17">
        <v>-1</v>
      </c>
      <c r="M2035" s="17">
        <v>-1</v>
      </c>
      <c r="N2035" s="17">
        <v>5.4267648403361672</v>
      </c>
      <c r="O2035" s="17">
        <v>24.021868387386537</v>
      </c>
      <c r="P2035" s="17">
        <v>-1.3086302495813751</v>
      </c>
      <c r="Q2035" s="17">
        <v>26.442031720348581</v>
      </c>
      <c r="R2035" s="17">
        <v>8.4213980233336585</v>
      </c>
      <c r="S2035" s="17">
        <v>0.33110166704207333</v>
      </c>
      <c r="T2035" s="17">
        <v>0.33110166704207333</v>
      </c>
      <c r="U2035" s="17">
        <v>0.17657860066083375</v>
      </c>
      <c r="V2035" s="17">
        <v>-0.15438920431660566</v>
      </c>
      <c r="W2035" s="17">
        <v>16.522179536462676</v>
      </c>
      <c r="X2035" s="17">
        <v>0.168612602519779</v>
      </c>
      <c r="Y2035" s="17">
        <v>-1</v>
      </c>
      <c r="Z2035" s="17">
        <v>-1</v>
      </c>
      <c r="AA2035" s="17">
        <v>54.919440485317665</v>
      </c>
      <c r="AB2035" s="17">
        <v>0.45148870946209407</v>
      </c>
      <c r="AC2035" s="17">
        <v>0.14408676130810899</v>
      </c>
      <c r="AD2035" s="17">
        <v>3.9417877402240101E-3</v>
      </c>
      <c r="AE2035" s="17">
        <v>29.975862925521358</v>
      </c>
      <c r="AF2035" s="17">
        <v>0.8</v>
      </c>
      <c r="AG2035" s="17">
        <v>-1</v>
      </c>
      <c r="AH2035" s="17">
        <v>-1</v>
      </c>
      <c r="AI2035" s="17">
        <v>6.1226064049601986E-2</v>
      </c>
      <c r="AJ2035" s="17">
        <v>-0.15438920431660566</v>
      </c>
      <c r="AK2035" s="17">
        <v>-0.13101136211497189</v>
      </c>
      <c r="AL2035" s="17">
        <v>3.6459692870881188E-2</v>
      </c>
      <c r="AM2035" s="17">
        <v>-0.34445231489339756</v>
      </c>
      <c r="AN2035" s="17">
        <v>-8.4826750852027871E-2</v>
      </c>
      <c r="AO2035" s="17">
        <v>-9.266364682909801</v>
      </c>
      <c r="AP2035" s="17">
        <v>-1.9383703069462912</v>
      </c>
      <c r="AQ2035" s="17">
        <v>32.802474057471159</v>
      </c>
      <c r="AR2035" s="17">
        <v>0.6843927304283749</v>
      </c>
      <c r="AS2035" s="17">
        <v>0.43995084453658706</v>
      </c>
      <c r="AT2035" s="17">
        <v>-1</v>
      </c>
      <c r="AU2035" s="17">
        <v>-1</v>
      </c>
      <c r="AV2035" s="17">
        <v>11.479316920866225</v>
      </c>
      <c r="AW2035" s="17">
        <v>77.002938565757859</v>
      </c>
      <c r="AX2035" s="17">
        <v>62.788539415089403</v>
      </c>
      <c r="AY2035" s="17">
        <v>0.17910271818376686</v>
      </c>
      <c r="AZ2035" s="17">
        <v>16.85832275629248</v>
      </c>
      <c r="BA2035" s="22">
        <v>1473.0341080569669</v>
      </c>
      <c r="CU2035" t="e">
        <v>#N/A</v>
      </c>
      <c r="CV2035" t="e">
        <v>#N/A</v>
      </c>
    </row>
    <row r="2036" spans="1:100" x14ac:dyDescent="0.25">
      <c r="A2036">
        <v>4919</v>
      </c>
      <c r="B2036" t="s">
        <v>2371</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2372</v>
      </c>
      <c r="C2037" s="22">
        <v>3</v>
      </c>
      <c r="D2037" s="17">
        <v>4.989651387542315</v>
      </c>
      <c r="E2037" s="17">
        <v>-0.38101247594294763</v>
      </c>
      <c r="F2037" s="17">
        <v>2.8406010127818015E-2</v>
      </c>
      <c r="G2037" s="17">
        <v>-6.5111449560574269E-2</v>
      </c>
      <c r="H2037" s="17">
        <v>0.17601080898935342</v>
      </c>
      <c r="I2037" s="17">
        <v>3.5933879088342266E-3</v>
      </c>
      <c r="J2037" s="17">
        <v>10.776251813891244</v>
      </c>
      <c r="K2037" s="17">
        <v>0.17960419689818763</v>
      </c>
      <c r="L2037" s="17">
        <v>-1.0000000000000009</v>
      </c>
      <c r="M2037" s="17">
        <v>-1.0000000000000009</v>
      </c>
      <c r="N2037" s="17">
        <v>3.5920839379637499</v>
      </c>
      <c r="O2037" s="17">
        <v>15.700791751872995</v>
      </c>
      <c r="P2037" s="17">
        <v>-1.3287580663442347</v>
      </c>
      <c r="Q2037" s="17">
        <v>4.6922898070072208</v>
      </c>
      <c r="R2037" s="17">
        <v>1.3854255342467798</v>
      </c>
      <c r="S2037" s="17">
        <v>0.33333333333333381</v>
      </c>
      <c r="T2037" s="17">
        <v>0.33106409408451021</v>
      </c>
      <c r="U2037" s="17">
        <v>0.15229178397448404</v>
      </c>
      <c r="V2037" s="17">
        <v>4.7334313851426647E-2</v>
      </c>
      <c r="W2037" s="17">
        <v>27.376773133822674</v>
      </c>
      <c r="X2037" s="17">
        <v>1.3756970102773283</v>
      </c>
      <c r="Y2037" s="17">
        <v>-1.0000000000000009</v>
      </c>
      <c r="Z2037" s="17">
        <v>-1.0000000000000009</v>
      </c>
      <c r="AA2037" s="17">
        <v>51.16267244914647</v>
      </c>
      <c r="AB2037" s="17">
        <v>-0.15867667336487923</v>
      </c>
      <c r="AC2037" s="17">
        <v>0.21474099777052094</v>
      </c>
      <c r="AD2037" s="17">
        <v>0.39194515121589862</v>
      </c>
      <c r="AE2037" s="17">
        <v>22.400473781077029</v>
      </c>
      <c r="AF2037" s="17">
        <v>0.63636363636363635</v>
      </c>
      <c r="AG2037" s="17">
        <v>-1.0000000000000009</v>
      </c>
      <c r="AH2037" s="17">
        <v>-1.0000000000000009</v>
      </c>
      <c r="AI2037" s="17">
        <v>6.3358600311981317E-2</v>
      </c>
      <c r="AJ2037" s="17">
        <v>4.7334313851426647E-2</v>
      </c>
      <c r="AK2037" s="17">
        <v>0.2185589892485795</v>
      </c>
      <c r="AL2037" s="17">
        <v>-0.12628476486955192</v>
      </c>
      <c r="AM2037" s="17">
        <v>-0.11971428327064003</v>
      </c>
      <c r="AN2037" s="17">
        <v>0.14085034472466365</v>
      </c>
      <c r="AO2037" s="17">
        <v>-1.900062135523104</v>
      </c>
      <c r="AP2037" s="17">
        <v>2.8898347937688316</v>
      </c>
      <c r="AQ2037" s="17">
        <v>38.153024947713938</v>
      </c>
      <c r="AR2037" s="17">
        <v>0.86402352524375459</v>
      </c>
      <c r="AS2037" s="17">
        <v>1.5553012071755157</v>
      </c>
      <c r="AT2037" s="17">
        <v>-1.0000000000000009</v>
      </c>
      <c r="AU2037" s="17">
        <v>-1.0000000000000009</v>
      </c>
      <c r="AV2037" s="17">
        <v>1.3203140846862051</v>
      </c>
      <c r="AW2037" s="17">
        <v>69.753298994788324</v>
      </c>
      <c r="AX2037" s="17">
        <v>75.75390238617058</v>
      </c>
      <c r="AY2037" s="17">
        <v>-3.3043449214253715E-2</v>
      </c>
      <c r="AZ2037" s="17">
        <v>-30.902683219647205</v>
      </c>
      <c r="BA2037" s="22">
        <v>1424.6081473213308</v>
      </c>
      <c r="CU2037" t="e">
        <v>#N/A</v>
      </c>
      <c r="CV2037" t="e">
        <v>#N/A</v>
      </c>
    </row>
    <row r="2038" spans="1:100" x14ac:dyDescent="0.25">
      <c r="A2038">
        <v>4924</v>
      </c>
      <c r="B2038" t="s">
        <v>2373</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1469.6223875512114</v>
      </c>
      <c r="CU2038" t="e">
        <v>#N/A</v>
      </c>
      <c r="CV2038" t="e">
        <v>#N/A</v>
      </c>
    </row>
    <row r="2039" spans="1:100" x14ac:dyDescent="0.25">
      <c r="A2039">
        <v>4925</v>
      </c>
      <c r="B2039" t="s">
        <v>2374</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1369.9575147297842</v>
      </c>
      <c r="CU2039" t="e">
        <v>#N/A</v>
      </c>
      <c r="CV2039" t="e">
        <v>#N/A</v>
      </c>
    </row>
    <row r="2040" spans="1:100" x14ac:dyDescent="0.25">
      <c r="A2040">
        <v>4926</v>
      </c>
      <c r="B2040" t="s">
        <v>2375</v>
      </c>
      <c r="C2040" s="22">
        <v>3</v>
      </c>
      <c r="D2040" s="17">
        <v>4.6495508239655301</v>
      </c>
      <c r="E2040" s="17">
        <v>0</v>
      </c>
      <c r="F2040" s="17">
        <v>0.45404867789363579</v>
      </c>
      <c r="G2040" s="17">
        <v>0.45404867789363579</v>
      </c>
      <c r="H2040" s="17">
        <v>8.4702890842559483E-4</v>
      </c>
      <c r="I2040" s="17">
        <v>7.3857584894630818E-2</v>
      </c>
      <c r="J2040" s="17">
        <v>4.482276828183382</v>
      </c>
      <c r="K2040" s="17">
        <v>7.4704613803056402E-2</v>
      </c>
      <c r="L2040" s="17">
        <v>-1.0000000000000002</v>
      </c>
      <c r="M2040" s="17">
        <v>-1.0000000000000002</v>
      </c>
      <c r="N2040" s="17">
        <v>1.4940922760611273</v>
      </c>
      <c r="O2040" s="17">
        <v>9.5858763300425487</v>
      </c>
      <c r="P2040" s="17">
        <v>0.10651946478575861</v>
      </c>
      <c r="Q2040" s="17">
        <v>0.31897862345726546</v>
      </c>
      <c r="R2040" s="17">
        <v>-8.8475242508181784E-2</v>
      </c>
      <c r="S2040" s="17">
        <v>0.33333333333333331</v>
      </c>
      <c r="T2040" s="17">
        <v>0.33333333333333331</v>
      </c>
      <c r="U2040" s="17">
        <v>0.36517294332497335</v>
      </c>
      <c r="V2040" s="17">
        <v>0.17779819517812875</v>
      </c>
      <c r="W2040" s="17">
        <v>45.39732765466848</v>
      </c>
      <c r="X2040" s="17">
        <v>3.1194429972322735</v>
      </c>
      <c r="Y2040" s="17">
        <v>-1.0000000000000002</v>
      </c>
      <c r="Z2040" s="17">
        <v>-1.0000000000000002</v>
      </c>
      <c r="AA2040" s="17">
        <v>100.07457958247863</v>
      </c>
      <c r="AB2040" s="17">
        <v>0.36714314517095481</v>
      </c>
      <c r="AC2040" s="17">
        <v>0.4004819765431295</v>
      </c>
      <c r="AD2040" s="17">
        <v>0.32768942169228205</v>
      </c>
      <c r="AE2040" s="17">
        <v>54.765727170318321</v>
      </c>
      <c r="AF2040" s="17">
        <v>0.8</v>
      </c>
      <c r="AG2040" s="17">
        <v>-1.0000000000000002</v>
      </c>
      <c r="AH2040" s="17">
        <v>-1.0000000000000002</v>
      </c>
      <c r="AI2040" s="17">
        <v>0</v>
      </c>
      <c r="AJ2040" s="17">
        <v>0.17779819517812875</v>
      </c>
      <c r="AK2040" s="17">
        <v>0.14249498082857195</v>
      </c>
      <c r="AL2040" s="17">
        <v>-2.2222480303138073E-2</v>
      </c>
      <c r="AM2040" s="17">
        <v>2.7149080756809232E-2</v>
      </c>
      <c r="AN2040" s="17">
        <v>-3.340763968075567E-2</v>
      </c>
      <c r="AO2040" s="17">
        <v>1.3912019230630923</v>
      </c>
      <c r="AP2040" s="17">
        <v>-0.94630339353458204</v>
      </c>
      <c r="AQ2040" s="17">
        <v>49.879604482851875</v>
      </c>
      <c r="AR2040" s="17">
        <v>1.209637805169768</v>
      </c>
      <c r="AS2040" s="17">
        <v>3.194147611035334</v>
      </c>
      <c r="AT2040" s="17">
        <v>-1.0000000000000002</v>
      </c>
      <c r="AU2040" s="17">
        <v>-1.0000000000000002</v>
      </c>
      <c r="AV2040" s="17">
        <v>0.36557343538545406</v>
      </c>
      <c r="AW2040" s="17">
        <v>108.71415251898664</v>
      </c>
      <c r="AX2040" s="17">
        <v>126.49397203679942</v>
      </c>
      <c r="AY2040" s="17">
        <v>5.3748733576607977E-2</v>
      </c>
      <c r="AZ2040" s="17">
        <v>17.778047832719562</v>
      </c>
      <c r="BA2040" s="22">
        <v>1555.7842379028989</v>
      </c>
      <c r="CU2040" t="e">
        <v>#N/A</v>
      </c>
      <c r="CV2040" t="e">
        <v>#N/A</v>
      </c>
    </row>
    <row r="2041" spans="1:100" x14ac:dyDescent="0.25">
      <c r="A2041">
        <v>4929</v>
      </c>
      <c r="B2041" t="s">
        <v>2376</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2377</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1503.1688658016774</v>
      </c>
      <c r="CU2042" t="e">
        <v>#N/A</v>
      </c>
      <c r="CV2042" t="e">
        <v>#N/A</v>
      </c>
    </row>
    <row r="2043" spans="1:100" x14ac:dyDescent="0.25">
      <c r="A2043">
        <v>4931</v>
      </c>
      <c r="B2043" t="s">
        <v>2378</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691</v>
      </c>
      <c r="C2044" s="22">
        <v>3</v>
      </c>
      <c r="D2044" s="17">
        <v>4.6702349407087773</v>
      </c>
      <c r="E2044" s="17">
        <v>-2.6853163774787511E-2</v>
      </c>
      <c r="F2044" s="17">
        <v>0.79070605188215981</v>
      </c>
      <c r="G2044" s="17">
        <v>0.79070605188215981</v>
      </c>
      <c r="H2044" s="17">
        <v>8.9411054987512367E-2</v>
      </c>
      <c r="I2044" s="17">
        <v>0</v>
      </c>
      <c r="J2044" s="17">
        <v>5.3646632992507408</v>
      </c>
      <c r="K2044" s="17">
        <v>8.9411054987512367E-2</v>
      </c>
      <c r="L2044" s="17">
        <v>-1</v>
      </c>
      <c r="M2044" s="17">
        <v>-1</v>
      </c>
      <c r="N2044" s="17">
        <v>1.7882210997502477</v>
      </c>
      <c r="O2044" s="17">
        <v>10.825604291841678</v>
      </c>
      <c r="P2044" s="17">
        <v>3.0628332711801569</v>
      </c>
      <c r="Q2044" s="17">
        <v>1.1363014576876813</v>
      </c>
      <c r="R2044" s="17">
        <v>0.71217031448245027</v>
      </c>
      <c r="S2044" s="17">
        <v>0.33333333333333343</v>
      </c>
      <c r="T2044" s="17">
        <v>0.33050223132876105</v>
      </c>
      <c r="U2044" s="17">
        <v>0.218556780475405</v>
      </c>
      <c r="V2044" s="17">
        <v>-3.326611193039912E-2</v>
      </c>
      <c r="W2044" s="17">
        <v>30.388607128783534</v>
      </c>
      <c r="X2044" s="17">
        <v>1.2493786822173834</v>
      </c>
      <c r="Y2044" s="17">
        <v>-1</v>
      </c>
      <c r="Z2044" s="17">
        <v>-1</v>
      </c>
      <c r="AA2044" s="17">
        <v>57.759553588447531</v>
      </c>
      <c r="AB2044" s="17">
        <v>0.1648552367450776</v>
      </c>
      <c r="AC2044" s="17">
        <v>0.17374145135522565</v>
      </c>
      <c r="AD2044" s="17">
        <v>0.19457883480332777</v>
      </c>
      <c r="AE2044" s="17">
        <v>26.658776145181552</v>
      </c>
      <c r="AF2044" s="17">
        <v>0.8571428571428571</v>
      </c>
      <c r="AG2044" s="17">
        <v>-1</v>
      </c>
      <c r="AH2044" s="17">
        <v>-1</v>
      </c>
      <c r="AI2044" s="17">
        <v>0</v>
      </c>
      <c r="AJ2044" s="17">
        <v>-3.326611193039912E-2</v>
      </c>
      <c r="AK2044" s="17">
        <v>0.37018561212622753</v>
      </c>
      <c r="AL2044" s="17">
        <v>-1.6823393955927406E-2</v>
      </c>
      <c r="AM2044" s="17">
        <v>-9.2057862278421609E-2</v>
      </c>
      <c r="AN2044" s="17">
        <v>-0.19641774870599549</v>
      </c>
      <c r="AO2044" s="17">
        <v>-0.45051849632940288</v>
      </c>
      <c r="AP2044" s="17">
        <v>-4.9945606874295247</v>
      </c>
      <c r="AQ2044" s="17">
        <v>35.75327042803427</v>
      </c>
      <c r="AR2044" s="17">
        <v>0.84912623320710046</v>
      </c>
      <c r="AS2044" s="17">
        <v>1.3387897372048958</v>
      </c>
      <c r="AT2044" s="17">
        <v>-1</v>
      </c>
      <c r="AU2044" s="17">
        <v>-1</v>
      </c>
      <c r="AV2044" s="17">
        <v>1.5028763663646099</v>
      </c>
      <c r="AW2044" s="17">
        <v>63.590597192859704</v>
      </c>
      <c r="AX2044" s="17">
        <v>60.263985999819774</v>
      </c>
      <c r="AY2044" s="17">
        <v>9.8012916415692736E-2</v>
      </c>
      <c r="AZ2044" s="17">
        <v>-35.644021233997456</v>
      </c>
      <c r="BA2044" s="22">
        <v>1389.6938094765414</v>
      </c>
      <c r="CU2044" t="e">
        <v>#N/A</v>
      </c>
      <c r="CV2044" t="e">
        <v>#N/A</v>
      </c>
    </row>
    <row r="2045" spans="1:100" x14ac:dyDescent="0.25">
      <c r="A2045">
        <v>4933</v>
      </c>
      <c r="B2045" t="s">
        <v>2379</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2380</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1514.3986539879952</v>
      </c>
      <c r="CU2046" t="e">
        <v>#N/A</v>
      </c>
      <c r="CV2046" t="e">
        <v>#N/A</v>
      </c>
    </row>
    <row r="2047" spans="1:100" x14ac:dyDescent="0.25">
      <c r="A2047">
        <v>4936</v>
      </c>
      <c r="B2047" t="s">
        <v>2381</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2101</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2382</v>
      </c>
      <c r="C2049" s="22">
        <v>3</v>
      </c>
      <c r="D2049" s="17">
        <v>5.1974035734853832</v>
      </c>
      <c r="E2049" s="17">
        <v>0.23071157871831788</v>
      </c>
      <c r="F2049" s="17">
        <v>0.7808387831114928</v>
      </c>
      <c r="G2049" s="17">
        <v>0.81371828379221711</v>
      </c>
      <c r="H2049" s="17">
        <v>0.40182073265824747</v>
      </c>
      <c r="I2049" s="17">
        <v>-3.4516632193938343E-2</v>
      </c>
      <c r="J2049" s="17">
        <v>22.03824602785857</v>
      </c>
      <c r="K2049" s="17">
        <v>0.36730410046430911</v>
      </c>
      <c r="L2049" s="17">
        <v>-0.99999999999999989</v>
      </c>
      <c r="M2049" s="17">
        <v>-0.99999999999999989</v>
      </c>
      <c r="N2049" s="17">
        <v>7.3460820092861852</v>
      </c>
      <c r="O2049" s="17">
        <v>28.049367885136128</v>
      </c>
      <c r="P2049" s="17">
        <v>3.5465653584016428</v>
      </c>
      <c r="Q2049" s="17">
        <v>2.053221699288565</v>
      </c>
      <c r="R2049" s="17">
        <v>1.1417414145619347</v>
      </c>
      <c r="S2049" s="17">
        <v>0.33333333333333326</v>
      </c>
      <c r="T2049" s="17">
        <v>0.33658742955284005</v>
      </c>
      <c r="U2049" s="17">
        <v>0.30990319119494347</v>
      </c>
      <c r="V2049" s="17">
        <v>0.58029280048303877</v>
      </c>
      <c r="W2049" s="17">
        <v>47.712506163993922</v>
      </c>
      <c r="X2049" s="17">
        <v>5.0272403263193786</v>
      </c>
      <c r="Y2049" s="17">
        <v>-0.99999999999999989</v>
      </c>
      <c r="Z2049" s="17">
        <v>-0.99999999999999989</v>
      </c>
      <c r="AA2049" s="17">
        <v>103.90430725324916</v>
      </c>
      <c r="AB2049" s="17">
        <v>0.3319566459585957</v>
      </c>
      <c r="AC2049" s="17">
        <v>0.45019493887513201</v>
      </c>
      <c r="AD2049" s="17">
        <v>0.31884960866013867</v>
      </c>
      <c r="AE2049" s="17">
        <v>55.050059674693316</v>
      </c>
      <c r="AF2049" s="17">
        <v>0.94117647058823528</v>
      </c>
      <c r="AG2049" s="17">
        <v>-0.99999999999999989</v>
      </c>
      <c r="AH2049" s="17">
        <v>-0.99999999999999989</v>
      </c>
      <c r="AI2049" s="17">
        <v>6.5309556921230805E-2</v>
      </c>
      <c r="AJ2049" s="17">
        <v>0.58029280048303877</v>
      </c>
      <c r="AK2049" s="17">
        <v>-0.13396145459689771</v>
      </c>
      <c r="AL2049" s="17">
        <v>-0.1065637943076319</v>
      </c>
      <c r="AM2049" s="17">
        <v>0.25426983323938951</v>
      </c>
      <c r="AN2049" s="17">
        <v>-1.2890817785644451E-2</v>
      </c>
      <c r="AO2049" s="17">
        <v>5.6869385580002501</v>
      </c>
      <c r="AP2049" s="17">
        <v>-0.85508941617927092</v>
      </c>
      <c r="AQ2049" s="17">
        <v>69.750752191852399</v>
      </c>
      <c r="AR2049" s="17">
        <v>1.5601167545641561</v>
      </c>
      <c r="AS2049" s="17">
        <v>5.3945444267836891</v>
      </c>
      <c r="AT2049" s="17">
        <v>-0.99999999999999989</v>
      </c>
      <c r="AU2049" s="17">
        <v>-0.99999999999999989</v>
      </c>
      <c r="AV2049" s="17">
        <v>1.9554596983541508</v>
      </c>
      <c r="AW2049" s="17">
        <v>131.09858572220602</v>
      </c>
      <c r="AX2049" s="17">
        <v>190.43405690893442</v>
      </c>
      <c r="AY2049" s="17">
        <v>0.33061185119177827</v>
      </c>
      <c r="AZ2049" s="17">
        <v>29.757423956390173</v>
      </c>
      <c r="BA2049" s="22">
        <v>1604.7150924673306</v>
      </c>
      <c r="CU2049" t="e">
        <v>#N/A</v>
      </c>
      <c r="CV2049" t="e">
        <v>#N/A</v>
      </c>
    </row>
    <row r="2050" spans="1:100" x14ac:dyDescent="0.25">
      <c r="A2050">
        <v>4940</v>
      </c>
      <c r="B2050" t="s">
        <v>1564</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2383</v>
      </c>
      <c r="C2051" s="22">
        <v>3</v>
      </c>
      <c r="D2051" s="17">
        <v>5.0379862010537639</v>
      </c>
      <c r="E2051" s="17">
        <v>-7.5523474276538716E-2</v>
      </c>
      <c r="F2051" s="17">
        <v>1.4223105634090702</v>
      </c>
      <c r="G2051" s="17">
        <v>1.3951387958904899</v>
      </c>
      <c r="H2051" s="17">
        <v>0.43976230567901781</v>
      </c>
      <c r="I2051" s="17">
        <v>-1.079542130870473E-2</v>
      </c>
      <c r="J2051" s="17">
        <v>25.738013062218787</v>
      </c>
      <c r="K2051" s="17">
        <v>0.42896688437031311</v>
      </c>
      <c r="L2051" s="17">
        <v>-1.0000000000000007</v>
      </c>
      <c r="M2051" s="17">
        <v>-1.0000000000000007</v>
      </c>
      <c r="N2051" s="17">
        <v>8.5793376874062641</v>
      </c>
      <c r="O2051" s="17">
        <v>32.171138059163034</v>
      </c>
      <c r="P2051" s="17">
        <v>-8.7464984783805308E-2</v>
      </c>
      <c r="Q2051" s="17">
        <v>1.6669818584138356</v>
      </c>
      <c r="R2051" s="17">
        <v>0.51737564051184093</v>
      </c>
      <c r="S2051" s="17">
        <v>0.33333333333333343</v>
      </c>
      <c r="T2051" s="17">
        <v>0.32708072908253932</v>
      </c>
      <c r="U2051" s="17">
        <v>0.45019604117944212</v>
      </c>
      <c r="V2051" s="17">
        <v>0.23632955906101555</v>
      </c>
      <c r="W2051" s="17">
        <v>36.718911131440692</v>
      </c>
      <c r="X2051" s="17">
        <v>3.4439560928786284</v>
      </c>
      <c r="Y2051" s="17">
        <v>-1.0000000000000007</v>
      </c>
      <c r="Z2051" s="17">
        <v>-1.0000000000000007</v>
      </c>
      <c r="AA2051" s="17">
        <v>74.011456769900164</v>
      </c>
      <c r="AB2051" s="17">
        <v>4.8396704072232608E-2</v>
      </c>
      <c r="AC2051" s="17">
        <v>0.27379565987628823</v>
      </c>
      <c r="AD2051" s="17">
        <v>0.41331103601043201</v>
      </c>
      <c r="AE2051" s="17">
        <v>36.775169997947607</v>
      </c>
      <c r="AF2051" s="17">
        <v>0.83333333333333337</v>
      </c>
      <c r="AG2051" s="17">
        <v>-1.0000000000000007</v>
      </c>
      <c r="AH2051" s="17">
        <v>-1.0000000000000007</v>
      </c>
      <c r="AI2051" s="17">
        <v>6.1704622749585075E-2</v>
      </c>
      <c r="AJ2051" s="17">
        <v>0.23632955906101555</v>
      </c>
      <c r="AK2051" s="17">
        <v>0.17592160460446429</v>
      </c>
      <c r="AL2051" s="17">
        <v>0.36651907580097004</v>
      </c>
      <c r="AM2051" s="17">
        <v>-6.5889972209154546E-2</v>
      </c>
      <c r="AN2051" s="17">
        <v>0.31559299264574037</v>
      </c>
      <c r="AO2051" s="17">
        <v>-0.76764128220654038</v>
      </c>
      <c r="AP2051" s="17">
        <v>9.7224201951483575</v>
      </c>
      <c r="AQ2051" s="17">
        <v>62.456924193659468</v>
      </c>
      <c r="AR2051" s="17">
        <v>1.3469396626563317</v>
      </c>
      <c r="AS2051" s="17">
        <v>3.8729229772489413</v>
      </c>
      <c r="AT2051" s="17">
        <v>-1.0000000000000007</v>
      </c>
      <c r="AU2051" s="17">
        <v>-1.0000000000000007</v>
      </c>
      <c r="AV2051" s="17">
        <v>1.9125144364023312</v>
      </c>
      <c r="AW2051" s="17">
        <v>115.90501502421154</v>
      </c>
      <c r="AX2051" s="17">
        <v>140.77206338530473</v>
      </c>
      <c r="AY2051" s="17">
        <v>0.3415178690128805</v>
      </c>
      <c r="AZ2051" s="17">
        <v>28.481693457271561</v>
      </c>
      <c r="BA2051" s="22">
        <v>1591.0707073115852</v>
      </c>
      <c r="CU2051" t="e">
        <v>#N/A</v>
      </c>
      <c r="CV2051" t="e">
        <v>#N/A</v>
      </c>
    </row>
    <row r="2052" spans="1:100" x14ac:dyDescent="0.25">
      <c r="A2052">
        <v>4942</v>
      </c>
      <c r="B2052" t="s">
        <v>2384</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1343.8905958254229</v>
      </c>
      <c r="CU2052" t="e">
        <v>#N/A</v>
      </c>
      <c r="CV2052" t="e">
        <v>#N/A</v>
      </c>
    </row>
    <row r="2053" spans="1:100" x14ac:dyDescent="0.25">
      <c r="A2053">
        <v>4943</v>
      </c>
      <c r="B2053" t="s">
        <v>2385</v>
      </c>
      <c r="C2053" s="22">
        <v>3</v>
      </c>
      <c r="D2053" s="17">
        <v>5.6812566291257935</v>
      </c>
      <c r="E2053" s="17">
        <v>2.2552971014030074E-2</v>
      </c>
      <c r="F2053" s="17">
        <v>-2.7975635808818455</v>
      </c>
      <c r="G2053" s="17">
        <v>-2.7911198748778374</v>
      </c>
      <c r="H2053" s="17">
        <v>0.12466258242841669</v>
      </c>
      <c r="I2053" s="17">
        <v>5.1637384410005496E-3</v>
      </c>
      <c r="J2053" s="17">
        <v>7.7895792521650327</v>
      </c>
      <c r="K2053" s="17">
        <v>0.12982632086941723</v>
      </c>
      <c r="L2053" s="17">
        <v>-1.0000000000000004</v>
      </c>
      <c r="M2053" s="17">
        <v>-1.0000000000000004</v>
      </c>
      <c r="N2053" s="17">
        <v>2.5965264173883442</v>
      </c>
      <c r="O2053" s="17">
        <v>10.679716006412983</v>
      </c>
      <c r="P2053" s="17">
        <v>-4.4679143984676251E-3</v>
      </c>
      <c r="Q2053" s="17">
        <v>1.6167838291352155</v>
      </c>
      <c r="R2053" s="17">
        <v>0.47391756790322337</v>
      </c>
      <c r="S2053" s="17">
        <v>0.33333333333333337</v>
      </c>
      <c r="T2053" s="17">
        <v>0.33333333333333337</v>
      </c>
      <c r="U2053" s="17">
        <v>-5.9663920321149637E-2</v>
      </c>
      <c r="V2053" s="17">
        <v>-6.8266856222461536E-2</v>
      </c>
      <c r="W2053" s="17">
        <v>16.35638277014554</v>
      </c>
      <c r="X2053" s="17">
        <v>-0.11141647282211808</v>
      </c>
      <c r="Y2053" s="17">
        <v>-1.0000000000000004</v>
      </c>
      <c r="Z2053" s="17">
        <v>-1.0000000000000004</v>
      </c>
      <c r="AA2053" s="17">
        <v>28.253600461682709</v>
      </c>
      <c r="AB2053" s="17">
        <v>0.13239940158401839</v>
      </c>
      <c r="AC2053" s="17">
        <v>6.0276742964714428E-2</v>
      </c>
      <c r="AD2053" s="17">
        <v>3.5789857923946282E-2</v>
      </c>
      <c r="AE2053" s="17">
        <v>11.42330012363395</v>
      </c>
      <c r="AF2053" s="17">
        <v>0.41666666666666669</v>
      </c>
      <c r="AG2053" s="17">
        <v>-1.0000000000000004</v>
      </c>
      <c r="AH2053" s="17">
        <v>-1.0000000000000004</v>
      </c>
      <c r="AI2053" s="17">
        <v>-5.7727481991620179E-4</v>
      </c>
      <c r="AJ2053" s="17">
        <v>-6.8266856222461536E-2</v>
      </c>
      <c r="AK2053" s="17">
        <v>5.0080048763837065E-2</v>
      </c>
      <c r="AL2053" s="17">
        <v>0.16459928420389211</v>
      </c>
      <c r="AM2053" s="17">
        <v>-9.4254840623331893E-2</v>
      </c>
      <c r="AN2053" s="17">
        <v>0.15106079480848766</v>
      </c>
      <c r="AO2053" s="17">
        <v>-2.1059707717641114</v>
      </c>
      <c r="AP2053" s="17">
        <v>4.5995162912316516</v>
      </c>
      <c r="AQ2053" s="17">
        <v>24.145962022310563</v>
      </c>
      <c r="AR2053" s="17">
        <v>0.53873589012305567</v>
      </c>
      <c r="AS2053" s="17">
        <v>1.8409848047299407E-2</v>
      </c>
      <c r="AT2053" s="17">
        <v>-1.0000000000000004</v>
      </c>
      <c r="AU2053" s="17">
        <v>-1.0000000000000004</v>
      </c>
      <c r="AV2053" s="17">
        <v>-2.3172023069746124</v>
      </c>
      <c r="AW2053" s="17">
        <v>43.532832759327341</v>
      </c>
      <c r="AX2053" s="17">
        <v>36.694601640682876</v>
      </c>
      <c r="AY2053" s="17">
        <v>0.22366255497615747</v>
      </c>
      <c r="AZ2053" s="17">
        <v>-5.9111519839900861</v>
      </c>
      <c r="BA2053" s="22">
        <v>1297.4762554575141</v>
      </c>
      <c r="CU2053" t="e">
        <v>#N/A</v>
      </c>
      <c r="CV2053" t="e">
        <v>#N/A</v>
      </c>
    </row>
    <row r="2054" spans="1:100" x14ac:dyDescent="0.25">
      <c r="A2054">
        <v>4944</v>
      </c>
      <c r="B2054" t="s">
        <v>2386</v>
      </c>
      <c r="C2054" s="22">
        <v>3</v>
      </c>
      <c r="D2054" s="17">
        <v>4.8816202664539219</v>
      </c>
      <c r="E2054" s="17">
        <v>3.0529883830395592</v>
      </c>
      <c r="F2054" s="17">
        <v>-1.0902431726293229</v>
      </c>
      <c r="G2054" s="17">
        <v>-0.21170036182956545</v>
      </c>
      <c r="H2054" s="17">
        <v>7.2758067076469396E-2</v>
      </c>
      <c r="I2054" s="17">
        <v>1.5078607592071122E-2</v>
      </c>
      <c r="J2054" s="17">
        <v>5.2702004801124263</v>
      </c>
      <c r="K2054" s="17">
        <v>8.7836674668540532E-2</v>
      </c>
      <c r="L2054" s="17">
        <v>-0.99999999999999922</v>
      </c>
      <c r="M2054" s="17">
        <v>-0.99999999999999922</v>
      </c>
      <c r="N2054" s="17">
        <v>1.7567334933708096</v>
      </c>
      <c r="O2054" s="17">
        <v>9.9401203847367903</v>
      </c>
      <c r="P2054" s="17">
        <v>0.26059294424860241</v>
      </c>
      <c r="Q2054" s="17">
        <v>7.6574368785235185</v>
      </c>
      <c r="R2054" s="17">
        <v>2.5769116698898831</v>
      </c>
      <c r="S2054" s="17">
        <v>0.33333333333333298</v>
      </c>
      <c r="T2054" s="17">
        <v>0.32275911732396917</v>
      </c>
      <c r="U2054" s="17">
        <v>0.32335189303374007</v>
      </c>
      <c r="V2054" s="17">
        <v>0.16434555746151203</v>
      </c>
      <c r="W2054" s="17">
        <v>42.238129059360567</v>
      </c>
      <c r="X2054" s="17">
        <v>2.8371624768834312</v>
      </c>
      <c r="Y2054" s="17">
        <v>-0.99999999999999922</v>
      </c>
      <c r="Z2054" s="17">
        <v>-0.99999999999999922</v>
      </c>
      <c r="AA2054" s="17">
        <v>81.104817152201889</v>
      </c>
      <c r="AB2054" s="17">
        <v>9.8848196812185742E-3</v>
      </c>
      <c r="AC2054" s="17">
        <v>0.39915516360493852</v>
      </c>
      <c r="AD2054" s="17">
        <v>0.31675554517287224</v>
      </c>
      <c r="AE2054" s="17">
        <v>36.289776422951448</v>
      </c>
      <c r="AF2054" s="17">
        <v>0.8</v>
      </c>
      <c r="AG2054" s="17">
        <v>-0.99999999999999922</v>
      </c>
      <c r="AH2054" s="17">
        <v>-0.99999999999999922</v>
      </c>
      <c r="AI2054" s="17">
        <v>-0.10174480382278497</v>
      </c>
      <c r="AJ2054" s="17">
        <v>0.16434555746151203</v>
      </c>
      <c r="AK2054" s="17">
        <v>-6.3427664472632622E-2</v>
      </c>
      <c r="AL2054" s="17">
        <v>0.15183273510521569</v>
      </c>
      <c r="AM2054" s="17">
        <v>0.33765708288099017</v>
      </c>
      <c r="AN2054" s="17">
        <v>-0.12247001253610493</v>
      </c>
      <c r="AO2054" s="17">
        <v>8.1242887496615843</v>
      </c>
      <c r="AP2054" s="17">
        <v>-2.3025866378765429</v>
      </c>
      <c r="AQ2054" s="17">
        <v>47.508329539472996</v>
      </c>
      <c r="AR2054" s="17">
        <v>1.1437899011525543</v>
      </c>
      <c r="AS2054" s="17">
        <v>2.9249991515519702</v>
      </c>
      <c r="AT2054" s="17">
        <v>-0.99999999999999922</v>
      </c>
      <c r="AU2054" s="17">
        <v>-0.99999999999999922</v>
      </c>
      <c r="AV2054" s="17">
        <v>2.3652113080603181</v>
      </c>
      <c r="AW2054" s="17">
        <v>88.742350899062117</v>
      </c>
      <c r="AX2054" s="17">
        <v>103.1420105687576</v>
      </c>
      <c r="AY2054" s="17">
        <v>0.27442748130135552</v>
      </c>
      <c r="AZ2054" s="17">
        <v>8.6007129099856989</v>
      </c>
      <c r="BA2054" s="22">
        <v>1420.8456532812909</v>
      </c>
      <c r="CU2054" t="e">
        <v>#N/A</v>
      </c>
      <c r="CV2054" t="e">
        <v>#N/A</v>
      </c>
    </row>
    <row r="2055" spans="1:100" x14ac:dyDescent="0.25">
      <c r="A2055">
        <v>4946</v>
      </c>
      <c r="B2055" t="s">
        <v>2387</v>
      </c>
      <c r="C2055" s="22">
        <v>3</v>
      </c>
      <c r="D2055" s="17">
        <v>4.4186399109386718</v>
      </c>
      <c r="E2055" s="17">
        <v>-0.10117455795215399</v>
      </c>
      <c r="F2055" s="17">
        <v>1.872349803225716</v>
      </c>
      <c r="G2055" s="17">
        <v>1.8387434806439327</v>
      </c>
      <c r="H2055" s="17">
        <v>0.36932251650187087</v>
      </c>
      <c r="I2055" s="17">
        <v>4.2980124752256595E-3</v>
      </c>
      <c r="J2055" s="17">
        <v>22.417231738625791</v>
      </c>
      <c r="K2055" s="17">
        <v>0.3736205289770963</v>
      </c>
      <c r="L2055" s="17">
        <v>-0.99999999999999889</v>
      </c>
      <c r="M2055" s="17">
        <v>-0.99999999999999889</v>
      </c>
      <c r="N2055" s="17">
        <v>7.4724105795419291</v>
      </c>
      <c r="O2055" s="17">
        <v>28.67461513020838</v>
      </c>
      <c r="P2055" s="17">
        <v>-4.3230867482490964</v>
      </c>
      <c r="Q2055" s="17">
        <v>8.1339778735292292</v>
      </c>
      <c r="R2055" s="17">
        <v>1.9852113608533088</v>
      </c>
      <c r="S2055" s="17">
        <v>0.33333333333333326</v>
      </c>
      <c r="T2055" s="17">
        <v>0.33788120970369617</v>
      </c>
      <c r="U2055" s="17">
        <v>0.33953175900040022</v>
      </c>
      <c r="V2055" s="17">
        <v>0.20062749397261601</v>
      </c>
      <c r="W2055" s="17">
        <v>33.510130681317946</v>
      </c>
      <c r="X2055" s="17">
        <v>2.8640338902675935</v>
      </c>
      <c r="Y2055" s="17">
        <v>-0.99999999999999889</v>
      </c>
      <c r="Z2055" s="17">
        <v>-0.99999999999999889</v>
      </c>
      <c r="AA2055" s="17">
        <v>73.093279738148809</v>
      </c>
      <c r="AB2055" s="17">
        <v>0.28968088718593205</v>
      </c>
      <c r="AC2055" s="17">
        <v>0.21618891271703777</v>
      </c>
      <c r="AD2055" s="17">
        <v>0.24608895401658135</v>
      </c>
      <c r="AE2055" s="17">
        <v>37.597937695977528</v>
      </c>
      <c r="AF2055" s="17">
        <v>0.8666666666666667</v>
      </c>
      <c r="AG2055" s="17">
        <v>-0.99999999999999889</v>
      </c>
      <c r="AH2055" s="17">
        <v>-0.99999999999999889</v>
      </c>
      <c r="AI2055" s="17">
        <v>-5.2897064622861881E-2</v>
      </c>
      <c r="AJ2055" s="17">
        <v>0.20062749397261601</v>
      </c>
      <c r="AK2055" s="17">
        <v>-1.1206670717128012E-3</v>
      </c>
      <c r="AL2055" s="17">
        <v>7.1827797806089499E-2</v>
      </c>
      <c r="AM2055" s="17">
        <v>0.12577929503350146</v>
      </c>
      <c r="AN2055" s="17">
        <v>0.14920333683052966</v>
      </c>
      <c r="AO2055" s="17">
        <v>3.1388790404789706</v>
      </c>
      <c r="AP2055" s="17">
        <v>4.0892224097936873</v>
      </c>
      <c r="AQ2055" s="17">
        <v>55.927362419943755</v>
      </c>
      <c r="AR2055" s="17">
        <v>1.2113737960100452</v>
      </c>
      <c r="AS2055" s="17">
        <v>3.2376544192446892</v>
      </c>
      <c r="AT2055" s="17">
        <v>-0.99999999999999889</v>
      </c>
      <c r="AU2055" s="17">
        <v>-0.99999999999999889</v>
      </c>
      <c r="AV2055" s="17">
        <v>3.8239548414972417</v>
      </c>
      <c r="AW2055" s="17">
        <v>105.85711727815101</v>
      </c>
      <c r="AX2055" s="17">
        <v>124.86192538295523</v>
      </c>
      <c r="AY2055" s="17">
        <v>0.28584019369662533</v>
      </c>
      <c r="AZ2055" s="17">
        <v>8.8155803126362642</v>
      </c>
      <c r="BA2055" s="22">
        <v>1523.5907540109531</v>
      </c>
      <c r="CU2055" t="e">
        <v>#N/A</v>
      </c>
      <c r="CV2055" t="e">
        <v>#N/A</v>
      </c>
    </row>
    <row r="2056" spans="1:100" x14ac:dyDescent="0.25">
      <c r="A2056">
        <v>4947</v>
      </c>
      <c r="B2056" t="s">
        <v>2388</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1457.5822071233983</v>
      </c>
      <c r="CU2056" t="e">
        <v>#N/A</v>
      </c>
      <c r="CV2056" t="e">
        <v>#N/A</v>
      </c>
    </row>
    <row r="2057" spans="1:100" x14ac:dyDescent="0.25">
      <c r="A2057">
        <v>4949</v>
      </c>
      <c r="B2057" t="s">
        <v>2389</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1247.6572320570544</v>
      </c>
      <c r="CU2057" t="e">
        <v>#N/A</v>
      </c>
      <c r="CV2057" t="e">
        <v>#N/A</v>
      </c>
    </row>
    <row r="2058" spans="1:100" x14ac:dyDescent="0.25">
      <c r="A2058">
        <v>4950</v>
      </c>
      <c r="B2058" t="s">
        <v>2390</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1377.141742540327</v>
      </c>
      <c r="CU2058" t="e">
        <v>#N/A</v>
      </c>
      <c r="CV2058" t="e">
        <v>#N/A</v>
      </c>
    </row>
    <row r="2059" spans="1:100" x14ac:dyDescent="0.25">
      <c r="A2059">
        <v>4951</v>
      </c>
      <c r="B2059" t="s">
        <v>2391</v>
      </c>
      <c r="C2059" s="22">
        <v>3</v>
      </c>
      <c r="D2059" s="17">
        <v>4.0101289631880128</v>
      </c>
      <c r="E2059" s="17">
        <v>-0.11517966648504072</v>
      </c>
      <c r="F2059" s="17">
        <v>-1.7149453789425184</v>
      </c>
      <c r="G2059" s="17">
        <v>-1.747853855081102</v>
      </c>
      <c r="H2059" s="17">
        <v>8.3760104924601925E-2</v>
      </c>
      <c r="I2059" s="17">
        <v>3.3341095495214136E-4</v>
      </c>
      <c r="J2059" s="17">
        <v>5.0456109527732407</v>
      </c>
      <c r="K2059" s="17">
        <v>8.4093515879554048E-2</v>
      </c>
      <c r="L2059" s="17">
        <v>-1.0000000000000009</v>
      </c>
      <c r="M2059" s="17">
        <v>-1.0000000000000009</v>
      </c>
      <c r="N2059" s="17">
        <v>1.6818703175910803</v>
      </c>
      <c r="O2059" s="17">
        <v>7.3078860608801524</v>
      </c>
      <c r="P2059" s="17">
        <v>-4.9311796502901052E-2</v>
      </c>
      <c r="Q2059" s="17">
        <v>2.5594394507042568</v>
      </c>
      <c r="R2059" s="17">
        <v>0.88773474803263641</v>
      </c>
      <c r="S2059" s="17">
        <v>0.33333333333333331</v>
      </c>
      <c r="T2059" s="17">
        <v>0.33333333333333331</v>
      </c>
      <c r="U2059" s="17">
        <v>0.1092049694184544</v>
      </c>
      <c r="V2059" s="17">
        <v>-0.11264335265579722</v>
      </c>
      <c r="W2059" s="17">
        <v>23.165390701990802</v>
      </c>
      <c r="X2059" s="17">
        <v>0.34353291252614726</v>
      </c>
      <c r="Y2059" s="17">
        <v>-1.0000000000000009</v>
      </c>
      <c r="Z2059" s="17">
        <v>-1.0000000000000009</v>
      </c>
      <c r="AA2059" s="17">
        <v>76.4939634468234</v>
      </c>
      <c r="AB2059" s="17">
        <v>0.31157656719753135</v>
      </c>
      <c r="AC2059" s="17">
        <v>0.28715507192001288</v>
      </c>
      <c r="AD2059" s="17">
        <v>0.45008512081845525</v>
      </c>
      <c r="AE2059" s="17">
        <v>52.440837996799971</v>
      </c>
      <c r="AF2059" s="17">
        <v>0.8571428571428571</v>
      </c>
      <c r="AG2059" s="17">
        <v>-1.0000000000000009</v>
      </c>
      <c r="AH2059" s="17">
        <v>-1.0000000000000009</v>
      </c>
      <c r="AI2059" s="17">
        <v>-0.10118922185851256</v>
      </c>
      <c r="AJ2059" s="17">
        <v>-0.11264335265579722</v>
      </c>
      <c r="AK2059" s="17">
        <v>-0.24899739166803425</v>
      </c>
      <c r="AL2059" s="17">
        <v>0.42942628627944657</v>
      </c>
      <c r="AM2059" s="17">
        <v>-5.2042941301311672E-2</v>
      </c>
      <c r="AN2059" s="17">
        <v>-0.15273363696754799</v>
      </c>
      <c r="AO2059" s="17">
        <v>-2.5460604908729634</v>
      </c>
      <c r="AP2059" s="17">
        <v>-1.6712094927914662</v>
      </c>
      <c r="AQ2059" s="17">
        <v>28.211001654764036</v>
      </c>
      <c r="AR2059" s="17">
        <v>0.66322828342932449</v>
      </c>
      <c r="AS2059" s="17">
        <v>0.42762642840570148</v>
      </c>
      <c r="AT2059" s="17">
        <v>-1.0000000000000009</v>
      </c>
      <c r="AU2059" s="17">
        <v>-1.0000000000000009</v>
      </c>
      <c r="AV2059" s="17">
        <v>-0.86011910704846495</v>
      </c>
      <c r="AW2059" s="17">
        <v>82.130640014912075</v>
      </c>
      <c r="AX2059" s="17">
        <v>68.842520312162122</v>
      </c>
      <c r="AY2059" s="17">
        <v>0.27227091503006973</v>
      </c>
      <c r="AZ2059" s="17">
        <v>30.118135391184023</v>
      </c>
      <c r="BA2059" s="22">
        <v>1459.3533334483275</v>
      </c>
      <c r="CU2059" t="e">
        <v>#N/A</v>
      </c>
      <c r="CV2059" t="e">
        <v>#N/A</v>
      </c>
    </row>
    <row r="2060" spans="1:100" x14ac:dyDescent="0.25">
      <c r="A2060">
        <v>4952</v>
      </c>
      <c r="B2060" t="s">
        <v>2392</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1476.6869465493764</v>
      </c>
      <c r="CU2060" t="e">
        <v>#N/A</v>
      </c>
      <c r="CV2060" t="e">
        <v>#N/A</v>
      </c>
    </row>
    <row r="2061" spans="1:100" x14ac:dyDescent="0.25">
      <c r="A2061">
        <v>4954</v>
      </c>
      <c r="B2061" t="s">
        <v>2393</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1513.5744001333385</v>
      </c>
      <c r="CU2061" t="e">
        <v>#N/A</v>
      </c>
      <c r="CV2061" t="e">
        <v>#N/A</v>
      </c>
    </row>
    <row r="2062" spans="1:100" x14ac:dyDescent="0.25">
      <c r="A2062">
        <v>4955</v>
      </c>
      <c r="B2062" t="s">
        <v>2394</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1374.6253909395073</v>
      </c>
      <c r="CU2062" t="e">
        <v>#N/A</v>
      </c>
      <c r="CV2062" t="e">
        <v>#N/A</v>
      </c>
    </row>
    <row r="2063" spans="1:100" x14ac:dyDescent="0.25">
      <c r="A2063">
        <v>4956</v>
      </c>
      <c r="B2063" t="s">
        <v>2395</v>
      </c>
      <c r="C2063" s="22">
        <v>3</v>
      </c>
      <c r="D2063" s="17">
        <v>4.4176838947046946</v>
      </c>
      <c r="E2063" s="17">
        <v>3.3322762108358807E-2</v>
      </c>
      <c r="F2063" s="17">
        <v>1.6213262693481392</v>
      </c>
      <c r="G2063" s="17">
        <v>1.6375509504668466</v>
      </c>
      <c r="H2063" s="17">
        <v>0.37072178168082009</v>
      </c>
      <c r="I2063" s="17">
        <v>0</v>
      </c>
      <c r="J2063" s="17">
        <v>22.243306900849209</v>
      </c>
      <c r="K2063" s="17">
        <v>0.37072178168082009</v>
      </c>
      <c r="L2063" s="17">
        <v>-0.999999999999999</v>
      </c>
      <c r="M2063" s="17">
        <v>-0.999999999999999</v>
      </c>
      <c r="N2063" s="17">
        <v>7.4144356336164048</v>
      </c>
      <c r="O2063" s="17">
        <v>28.298541746020749</v>
      </c>
      <c r="P2063" s="17">
        <v>-4.8647741566103922E-2</v>
      </c>
      <c r="Q2063" s="17">
        <v>0.15762040370719788</v>
      </c>
      <c r="R2063" s="17">
        <v>0.11849084572733126</v>
      </c>
      <c r="S2063" s="17">
        <v>0.3333333333333327</v>
      </c>
      <c r="T2063" s="17">
        <v>0.33314401842074226</v>
      </c>
      <c r="U2063" s="17">
        <v>0.43653147525220981</v>
      </c>
      <c r="V2063" s="17">
        <v>3.0746724655707547E-2</v>
      </c>
      <c r="W2063" s="17">
        <v>30.52135079924691</v>
      </c>
      <c r="X2063" s="17">
        <v>2.2261725041037499</v>
      </c>
      <c r="Y2063" s="17">
        <v>-0.999999999999999</v>
      </c>
      <c r="Z2063" s="17">
        <v>-0.999999999999999</v>
      </c>
      <c r="AA2063" s="17">
        <v>36.849128793347226</v>
      </c>
      <c r="AB2063" s="17">
        <v>6.1925811773161268E-2</v>
      </c>
      <c r="AC2063" s="17">
        <v>2.8116669679331364E-3</v>
      </c>
      <c r="AD2063" s="17">
        <v>5.9448264226365587E-2</v>
      </c>
      <c r="AE2063" s="17">
        <v>6.2092871483730017</v>
      </c>
      <c r="AF2063" s="17">
        <v>0.5</v>
      </c>
      <c r="AG2063" s="17">
        <v>-0.999999999999999</v>
      </c>
      <c r="AH2063" s="17">
        <v>-0.999999999999999</v>
      </c>
      <c r="AI2063" s="17">
        <v>4.6782413723631476E-2</v>
      </c>
      <c r="AJ2063" s="17">
        <v>3.0746724655707547E-2</v>
      </c>
      <c r="AK2063" s="17">
        <v>-1.074249648771282E-2</v>
      </c>
      <c r="AL2063" s="17">
        <v>4.4575841161293116E-3</v>
      </c>
      <c r="AM2063" s="17">
        <v>-1.3011771150451141E-2</v>
      </c>
      <c r="AN2063" s="17">
        <v>0.11669276513349068</v>
      </c>
      <c r="AO2063" s="17">
        <v>-0.37900676119984256</v>
      </c>
      <c r="AP2063" s="17">
        <v>2.9396070489179134</v>
      </c>
      <c r="AQ2063" s="17">
        <v>52.764657700096123</v>
      </c>
      <c r="AR2063" s="17">
        <v>1.133755551661993</v>
      </c>
      <c r="AS2063" s="17">
        <v>2.59689428578457</v>
      </c>
      <c r="AT2063" s="17">
        <v>-0.999999999999999</v>
      </c>
      <c r="AU2063" s="17">
        <v>-0.999999999999999</v>
      </c>
      <c r="AV2063" s="17">
        <v>1.756041796194177</v>
      </c>
      <c r="AW2063" s="17">
        <v>68.087277588285929</v>
      </c>
      <c r="AX2063" s="17">
        <v>72.097598328329326</v>
      </c>
      <c r="AY2063" s="17">
        <v>6.6811674898294385E-2</v>
      </c>
      <c r="AZ2063" s="17">
        <v>-16.942788139505083</v>
      </c>
      <c r="BA2063" s="22">
        <v>1397.2384383996075</v>
      </c>
      <c r="CU2063" t="e">
        <v>#N/A</v>
      </c>
      <c r="CV2063" t="e">
        <v>#N/A</v>
      </c>
    </row>
    <row r="2064" spans="1:100" x14ac:dyDescent="0.25">
      <c r="A2064">
        <v>4957</v>
      </c>
      <c r="B2064" t="s">
        <v>2396</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1386.9985296348718</v>
      </c>
      <c r="CU2064" t="e">
        <v>#N/A</v>
      </c>
      <c r="CV2064" t="e">
        <v>#N/A</v>
      </c>
    </row>
    <row r="2065" spans="1:100" x14ac:dyDescent="0.25">
      <c r="A2065">
        <v>4958</v>
      </c>
      <c r="B2065" t="s">
        <v>1005</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1347.0338500243588</v>
      </c>
      <c r="CU2065" t="e">
        <v>#N/A</v>
      </c>
      <c r="CV2065" t="e">
        <v>#N/A</v>
      </c>
    </row>
    <row r="2066" spans="1:100" x14ac:dyDescent="0.25">
      <c r="A2066">
        <v>4959</v>
      </c>
      <c r="B2066" t="s">
        <v>1787</v>
      </c>
      <c r="C2066" s="22">
        <v>3</v>
      </c>
      <c r="D2066" s="17">
        <v>3.978442718324338</v>
      </c>
      <c r="E2066" s="17">
        <v>-0.41994303883297179</v>
      </c>
      <c r="F2066" s="17">
        <v>1.7488779332782125</v>
      </c>
      <c r="G2066" s="17">
        <v>1.6291527593694821</v>
      </c>
      <c r="H2066" s="17">
        <v>-9.7688885825387164E-2</v>
      </c>
      <c r="I2066" s="17">
        <v>0</v>
      </c>
      <c r="J2066" s="17">
        <v>-5.8613331495232304</v>
      </c>
      <c r="K2066" s="17">
        <v>-9.7688885825387164E-2</v>
      </c>
      <c r="L2066" s="17">
        <v>-0.99999999999999956</v>
      </c>
      <c r="M2066" s="17">
        <v>-0.99999999999999956</v>
      </c>
      <c r="N2066" s="17">
        <v>-1.9537777165077426</v>
      </c>
      <c r="O2066" s="17">
        <v>-0.25373767182941176</v>
      </c>
      <c r="P2066" s="17">
        <v>0.46502230211156842</v>
      </c>
      <c r="Q2066" s="17">
        <v>0.2049411504806819</v>
      </c>
      <c r="R2066" s="17">
        <v>0.1547302283958823</v>
      </c>
      <c r="S2066" s="17">
        <v>0.33333333333333348</v>
      </c>
      <c r="T2066" s="17">
        <v>0.33333333333333348</v>
      </c>
      <c r="U2066" s="17">
        <v>0.2134770989103093</v>
      </c>
      <c r="V2066" s="17">
        <v>-2.0484841067910261E-2</v>
      </c>
      <c r="W2066" s="17">
        <v>38.293912413378138</v>
      </c>
      <c r="X2066" s="17">
        <v>1.4953549017258292</v>
      </c>
      <c r="Y2066" s="17">
        <v>-0.99999999999999956</v>
      </c>
      <c r="Z2066" s="17">
        <v>-0.99999999999999956</v>
      </c>
      <c r="AA2066" s="17">
        <v>67.144470474084073</v>
      </c>
      <c r="AB2066" s="17">
        <v>0.26265734793369266</v>
      </c>
      <c r="AC2066" s="17">
        <v>0.10441391295542256</v>
      </c>
      <c r="AD2066" s="17">
        <v>0.20684529575708649</v>
      </c>
      <c r="AE2066" s="17">
        <v>28.695827832310073</v>
      </c>
      <c r="AF2066" s="17">
        <v>0.58333333333333337</v>
      </c>
      <c r="AG2066" s="17">
        <v>-0.99999999999999956</v>
      </c>
      <c r="AH2066" s="17">
        <v>-0.99999999999999956</v>
      </c>
      <c r="AI2066" s="17">
        <v>-9.795751065158358E-3</v>
      </c>
      <c r="AJ2066" s="17">
        <v>-2.0484841067910261E-2</v>
      </c>
      <c r="AK2066" s="17">
        <v>-0.13404555997672896</v>
      </c>
      <c r="AL2066" s="17">
        <v>-7.151630459423958E-3</v>
      </c>
      <c r="AM2066" s="17">
        <v>-0.14659455307846067</v>
      </c>
      <c r="AN2066" s="17">
        <v>0.18782480829195203</v>
      </c>
      <c r="AO2066" s="17">
        <v>-4.3350916268451627</v>
      </c>
      <c r="AP2066" s="17">
        <v>4.65986205500168</v>
      </c>
      <c r="AQ2066" s="17">
        <v>32.43257926385489</v>
      </c>
      <c r="AR2066" s="17">
        <v>0.85965892450906545</v>
      </c>
      <c r="AS2066" s="17">
        <v>1.3976660159004419</v>
      </c>
      <c r="AT2066" s="17">
        <v>-0.99999999999999956</v>
      </c>
      <c r="AU2066" s="17">
        <v>-0.99999999999999956</v>
      </c>
      <c r="AV2066" s="17">
        <v>1.7838829877653646</v>
      </c>
      <c r="AW2066" s="17">
        <v>71.550594857256343</v>
      </c>
      <c r="AX2066" s="17">
        <v>69.306195729162155</v>
      </c>
      <c r="AY2066" s="17">
        <v>2.0576995013701485E-2</v>
      </c>
      <c r="AZ2066" s="17">
        <v>-15.302621597449525</v>
      </c>
      <c r="BA2066" s="22">
        <v>1501.0629497479242</v>
      </c>
      <c r="CU2066" t="e">
        <v>#N/A</v>
      </c>
      <c r="CV2066" t="e">
        <v>#N/A</v>
      </c>
    </row>
    <row r="2067" spans="1:100" x14ac:dyDescent="0.25">
      <c r="A2067">
        <v>4961</v>
      </c>
      <c r="B2067" t="s">
        <v>2397</v>
      </c>
      <c r="C2067" s="22">
        <v>3</v>
      </c>
      <c r="D2067" s="17">
        <v>5.2270695437857517</v>
      </c>
      <c r="E2067" s="17">
        <v>2.4317030632187805E-2</v>
      </c>
      <c r="F2067" s="17">
        <v>1.302444118507865</v>
      </c>
      <c r="G2067" s="17">
        <v>1.3075094045928488</v>
      </c>
      <c r="H2067" s="17">
        <v>0.39967718565760357</v>
      </c>
      <c r="I2067" s="17">
        <v>0</v>
      </c>
      <c r="J2067" s="17">
        <v>23.9806311394562</v>
      </c>
      <c r="K2067" s="17">
        <v>0.39967718565760357</v>
      </c>
      <c r="L2067" s="17">
        <v>-1.0000000000000016</v>
      </c>
      <c r="M2067" s="17">
        <v>-1.0000000000000016</v>
      </c>
      <c r="N2067" s="17">
        <v>7.9935437131520661</v>
      </c>
      <c r="O2067" s="17">
        <v>30.515210087834795</v>
      </c>
      <c r="P2067" s="17">
        <v>-3.3124833869044863E-2</v>
      </c>
      <c r="Q2067" s="17">
        <v>0.45610869237054363</v>
      </c>
      <c r="R2067" s="17">
        <v>-2.6942306530822691E-2</v>
      </c>
      <c r="S2067" s="17">
        <v>0.33333333333333381</v>
      </c>
      <c r="T2067" s="17">
        <v>0.33333333333333381</v>
      </c>
      <c r="U2067" s="17">
        <v>0.34939058290292213</v>
      </c>
      <c r="V2067" s="17">
        <v>0.10963511329844888</v>
      </c>
      <c r="W2067" s="17">
        <v>29.040607088417403</v>
      </c>
      <c r="X2067" s="17">
        <v>2.3223624924114459</v>
      </c>
      <c r="Y2067" s="17">
        <v>-1.0000000000000016</v>
      </c>
      <c r="Z2067" s="17">
        <v>-1.0000000000000016</v>
      </c>
      <c r="AA2067" s="17">
        <v>65.073902755296913</v>
      </c>
      <c r="AB2067" s="17">
        <v>0.13767941347959875</v>
      </c>
      <c r="AC2067" s="17">
        <v>0.35892599706933398</v>
      </c>
      <c r="AD2067" s="17">
        <v>0.2245993489192733</v>
      </c>
      <c r="AE2067" s="17">
        <v>36.06023797341031</v>
      </c>
      <c r="AF2067" s="17">
        <v>0.6470588235294118</v>
      </c>
      <c r="AG2067" s="17">
        <v>-1.0000000000000016</v>
      </c>
      <c r="AH2067" s="17">
        <v>-1.0000000000000016</v>
      </c>
      <c r="AI2067" s="17">
        <v>-1.0532242811541141E-2</v>
      </c>
      <c r="AJ2067" s="17">
        <v>0.10963511329844888</v>
      </c>
      <c r="AK2067" s="17">
        <v>-6.0250811825447545E-2</v>
      </c>
      <c r="AL2067" s="17">
        <v>0.23784607587046</v>
      </c>
      <c r="AM2067" s="17">
        <v>9.0799041623703711E-2</v>
      </c>
      <c r="AN2067" s="17">
        <v>-4.3637325898535726E-3</v>
      </c>
      <c r="AO2067" s="17">
        <v>1.9687219814653549</v>
      </c>
      <c r="AP2067" s="17">
        <v>1.0801370646059616</v>
      </c>
      <c r="AQ2067" s="17">
        <v>53.02123822787361</v>
      </c>
      <c r="AR2067" s="17">
        <v>1.1256923628680389</v>
      </c>
      <c r="AS2067" s="17">
        <v>2.722039678069049</v>
      </c>
      <c r="AT2067" s="17">
        <v>-1.0000000000000016</v>
      </c>
      <c r="AU2067" s="17">
        <v>-1.0000000000000016</v>
      </c>
      <c r="AV2067" s="17">
        <v>1.2805670980620252</v>
      </c>
      <c r="AW2067" s="17">
        <v>96.669249907737736</v>
      </c>
      <c r="AX2067" s="17">
        <v>107.42211638135178</v>
      </c>
      <c r="AY2067" s="17">
        <v>-0.15349180623357012</v>
      </c>
      <c r="AZ2067" s="17">
        <v>-32.35619133521719</v>
      </c>
      <c r="BA2067" s="22">
        <v>1477.7690123431164</v>
      </c>
      <c r="CU2067" t="e">
        <v>#N/A</v>
      </c>
      <c r="CV2067" t="e">
        <v>#N/A</v>
      </c>
    </row>
    <row r="2068" spans="1:100" x14ac:dyDescent="0.25">
      <c r="A2068">
        <v>4964</v>
      </c>
      <c r="B2068" t="s">
        <v>2398</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2399</v>
      </c>
      <c r="C2069" s="22">
        <v>3</v>
      </c>
      <c r="D2069" s="17">
        <v>5.0068920531975847</v>
      </c>
      <c r="E2069" s="17">
        <v>0.81650580042411669</v>
      </c>
      <c r="F2069" s="17">
        <v>0.1717563655343648</v>
      </c>
      <c r="G2069" s="17">
        <v>0.43273862837798355</v>
      </c>
      <c r="H2069" s="17">
        <v>0.25577846231796042</v>
      </c>
      <c r="I2069" s="17">
        <v>4.2303039727230552E-3</v>
      </c>
      <c r="J2069" s="17">
        <v>15.600525977441011</v>
      </c>
      <c r="K2069" s="17">
        <v>0.26000876629068348</v>
      </c>
      <c r="L2069" s="17">
        <v>-1</v>
      </c>
      <c r="M2069" s="17">
        <v>-1</v>
      </c>
      <c r="N2069" s="17">
        <v>5.2001753258136718</v>
      </c>
      <c r="O2069" s="17">
        <v>21.040156659016581</v>
      </c>
      <c r="P2069" s="17">
        <v>-1.2742936702742298E-2</v>
      </c>
      <c r="Q2069" s="17">
        <v>2.2414454210790349</v>
      </c>
      <c r="R2069" s="17">
        <v>0.7008333350467354</v>
      </c>
      <c r="S2069" s="17">
        <v>0.33333333333333337</v>
      </c>
      <c r="T2069" s="17">
        <v>0.32268681187447013</v>
      </c>
      <c r="U2069" s="17">
        <v>0.37335419668817554</v>
      </c>
      <c r="V2069" s="17">
        <v>5.7624811610890267E-2</v>
      </c>
      <c r="W2069" s="17">
        <v>33.079615488647413</v>
      </c>
      <c r="X2069" s="17">
        <v>2.224530513876299</v>
      </c>
      <c r="Y2069" s="17">
        <v>-1</v>
      </c>
      <c r="Z2069" s="17">
        <v>-1</v>
      </c>
      <c r="AA2069" s="17">
        <v>84.396421696974045</v>
      </c>
      <c r="AB2069" s="17">
        <v>0.37368266850007414</v>
      </c>
      <c r="AC2069" s="17">
        <v>0.39187038997661161</v>
      </c>
      <c r="AD2069" s="17">
        <v>0.24676639898891137</v>
      </c>
      <c r="AE2069" s="17">
        <v>50.615972873279851</v>
      </c>
      <c r="AF2069" s="17">
        <v>1</v>
      </c>
      <c r="AG2069" s="17">
        <v>-1</v>
      </c>
      <c r="AH2069" s="17">
        <v>-1</v>
      </c>
      <c r="AI2069" s="17">
        <v>-5.8628762248276622E-2</v>
      </c>
      <c r="AJ2069" s="17">
        <v>5.7624811610890267E-2</v>
      </c>
      <c r="AK2069" s="17">
        <v>1.2902296390153088E-2</v>
      </c>
      <c r="AL2069" s="17">
        <v>8.1562844397649284E-2</v>
      </c>
      <c r="AM2069" s="17">
        <v>7.7512040703321822E-2</v>
      </c>
      <c r="AN2069" s="17">
        <v>0.16751157794620222</v>
      </c>
      <c r="AO2069" s="17">
        <v>2.0023124995338106</v>
      </c>
      <c r="AP2069" s="17">
        <v>4.5956036706433059</v>
      </c>
      <c r="AQ2069" s="17">
        <v>48.68014146608845</v>
      </c>
      <c r="AR2069" s="17">
        <v>1.0869991535068695</v>
      </c>
      <c r="AS2069" s="17">
        <v>2.4845392801669841</v>
      </c>
      <c r="AT2069" s="17">
        <v>-1</v>
      </c>
      <c r="AU2069" s="17">
        <v>-1</v>
      </c>
      <c r="AV2069" s="17">
        <v>1.133571963424719</v>
      </c>
      <c r="AW2069" s="17">
        <v>110.0321820266339</v>
      </c>
      <c r="AX2069" s="17">
        <v>114.62208794275735</v>
      </c>
      <c r="AY2069" s="17">
        <v>0.19589748703557577</v>
      </c>
      <c r="AZ2069" s="17">
        <v>11.979576339306819</v>
      </c>
      <c r="BA2069" s="22">
        <v>1523.1015384991108</v>
      </c>
      <c r="CU2069" t="e">
        <v>#N/A</v>
      </c>
      <c r="CV2069" t="e">
        <v>#N/A</v>
      </c>
    </row>
    <row r="2070" spans="1:100" x14ac:dyDescent="0.25">
      <c r="A2070">
        <v>4967</v>
      </c>
      <c r="B2070" t="s">
        <v>2400</v>
      </c>
      <c r="C2070" s="22">
        <v>3</v>
      </c>
      <c r="D2070" s="17">
        <v>4.9923332456524108</v>
      </c>
      <c r="E2070" s="17">
        <v>-1.8635705767908996E-2</v>
      </c>
      <c r="F2070" s="17">
        <v>19.44852691160467</v>
      </c>
      <c r="G2070" s="17">
        <v>19.457916400802478</v>
      </c>
      <c r="H2070" s="17">
        <v>2.8327675239603035E-2</v>
      </c>
      <c r="I2070" s="17">
        <v>0</v>
      </c>
      <c r="J2070" s="17">
        <v>1.699660514376184</v>
      </c>
      <c r="K2070" s="17">
        <v>2.8327675239603035E-2</v>
      </c>
      <c r="L2070" s="17">
        <v>-0.99999999999999922</v>
      </c>
      <c r="M2070" s="17">
        <v>-0.99999999999999922</v>
      </c>
      <c r="N2070" s="17">
        <v>0.56655350479206024</v>
      </c>
      <c r="O2070" s="17">
        <v>26.149910160831066</v>
      </c>
      <c r="P2070" s="17">
        <v>-3.0868035392154183</v>
      </c>
      <c r="Q2070" s="17">
        <v>51.281438499676327</v>
      </c>
      <c r="R2070" s="17">
        <v>16.495409846962712</v>
      </c>
      <c r="S2070" s="17">
        <v>0.3333333333333332</v>
      </c>
      <c r="T2070" s="17">
        <v>0.3333333333333332</v>
      </c>
      <c r="U2070" s="17">
        <v>0.24766101524308931</v>
      </c>
      <c r="V2070" s="17">
        <v>1.6749547871098634E-2</v>
      </c>
      <c r="W2070" s="17">
        <v>36.109982181650047</v>
      </c>
      <c r="X2070" s="17">
        <v>1.7294803396260117</v>
      </c>
      <c r="Y2070" s="17">
        <v>-0.99999999999999922</v>
      </c>
      <c r="Z2070" s="17">
        <v>-0.99999999999999922</v>
      </c>
      <c r="AA2070" s="17">
        <v>101.39440498394285</v>
      </c>
      <c r="AB2070" s="17">
        <v>0.35192342062716814</v>
      </c>
      <c r="AC2070" s="17">
        <v>0.33616151658466009</v>
      </c>
      <c r="AD2070" s="17">
        <v>0.28769532189477393</v>
      </c>
      <c r="AE2070" s="17">
        <v>48.789012955330058</v>
      </c>
      <c r="AF2070" s="17">
        <v>0.75</v>
      </c>
      <c r="AG2070" s="17">
        <v>-0.99999999999999922</v>
      </c>
      <c r="AH2070" s="17">
        <v>-0.99999999999999922</v>
      </c>
      <c r="AI2070" s="17">
        <v>0.74606026673788473</v>
      </c>
      <c r="AJ2070" s="17">
        <v>1.6749547871098634E-2</v>
      </c>
      <c r="AK2070" s="17">
        <v>0.3409672310079338</v>
      </c>
      <c r="AL2070" s="17">
        <v>-7.8704161519821333E-2</v>
      </c>
      <c r="AM2070" s="17">
        <v>-2.7611115588412817E-2</v>
      </c>
      <c r="AN2070" s="17">
        <v>4.3179739957727351E-2</v>
      </c>
      <c r="AO2070" s="17">
        <v>1.0145582653293477</v>
      </c>
      <c r="AP2070" s="17">
        <v>0.68597269134407657</v>
      </c>
      <c r="AQ2070" s="17">
        <v>37.809642696026216</v>
      </c>
      <c r="AR2070" s="17">
        <v>0.9310772297808545</v>
      </c>
      <c r="AS2070" s="17">
        <v>1.7578080148656152</v>
      </c>
      <c r="AT2070" s="17">
        <v>-0.99999999999999922</v>
      </c>
      <c r="AU2070" s="17">
        <v>-0.99999999999999922</v>
      </c>
      <c r="AV2070" s="17">
        <v>35.953326247765197</v>
      </c>
      <c r="AW2070" s="17">
        <v>128.23028783611798</v>
      </c>
      <c r="AX2070" s="17">
        <v>144.82644795798561</v>
      </c>
      <c r="AY2070" s="17">
        <v>0.29832602548626919</v>
      </c>
      <c r="AZ2070" s="17">
        <v>8.7295951762238282</v>
      </c>
      <c r="BA2070" s="22">
        <v>1565.3709749002212</v>
      </c>
      <c r="CU2070" t="e">
        <v>#N/A</v>
      </c>
      <c r="CV2070" t="e">
        <v>#N/A</v>
      </c>
    </row>
    <row r="2071" spans="1:100" x14ac:dyDescent="0.25">
      <c r="A2071">
        <v>4968</v>
      </c>
      <c r="B2071" t="s">
        <v>604</v>
      </c>
      <c r="C2071" s="22">
        <v>3</v>
      </c>
      <c r="D2071" s="17">
        <v>4.7421565344440504</v>
      </c>
      <c r="E2071" s="17">
        <v>-3.3188664196629525E-2</v>
      </c>
      <c r="F2071" s="17">
        <v>-0.42839631565589559</v>
      </c>
      <c r="G2071" s="17">
        <v>-0.42839631565589559</v>
      </c>
      <c r="H2071" s="17">
        <v>0.28018811528572402</v>
      </c>
      <c r="I2071" s="17">
        <v>0</v>
      </c>
      <c r="J2071" s="17">
        <v>16.811286917143438</v>
      </c>
      <c r="K2071" s="17">
        <v>0.28018811528572402</v>
      </c>
      <c r="L2071" s="17">
        <v>-0.99999999999999922</v>
      </c>
      <c r="M2071" s="17">
        <v>-0.99999999999999922</v>
      </c>
      <c r="N2071" s="17">
        <v>5.6037623057144801</v>
      </c>
      <c r="O2071" s="17">
        <v>21.125047135931577</v>
      </c>
      <c r="P2071" s="17">
        <v>-0.60636816204287414</v>
      </c>
      <c r="Q2071" s="17">
        <v>1.247715956258012</v>
      </c>
      <c r="R2071" s="17">
        <v>0.43147688904022574</v>
      </c>
      <c r="S2071" s="17">
        <v>0.33333333333333315</v>
      </c>
      <c r="T2071" s="17">
        <v>0.27535293919950293</v>
      </c>
      <c r="U2071" s="17">
        <v>-5.590077328731255E-2</v>
      </c>
      <c r="V2071" s="17">
        <v>-2.7104052678697647E-2</v>
      </c>
      <c r="W2071" s="17">
        <v>9.8197332512440543</v>
      </c>
      <c r="X2071" s="17">
        <v>-0.14449366865919336</v>
      </c>
      <c r="Y2071" s="17">
        <v>-0.99999999999999922</v>
      </c>
      <c r="Z2071" s="17">
        <v>-0.99999999999999922</v>
      </c>
      <c r="AA2071" s="17">
        <v>44.627190533545509</v>
      </c>
      <c r="AB2071" s="17">
        <v>0.25589896058211908</v>
      </c>
      <c r="AC2071" s="17">
        <v>0.21868488771129516</v>
      </c>
      <c r="AD2071" s="17">
        <v>0.21293575957181071</v>
      </c>
      <c r="AE2071" s="17">
        <v>34.375980393261223</v>
      </c>
      <c r="AF2071" s="17">
        <v>0.84210526315789469</v>
      </c>
      <c r="AG2071" s="17">
        <v>-0.99999999999999922</v>
      </c>
      <c r="AH2071" s="17">
        <v>-0.99999999999999922</v>
      </c>
      <c r="AI2071" s="17">
        <v>0</v>
      </c>
      <c r="AJ2071" s="17">
        <v>-2.7104052678697647E-2</v>
      </c>
      <c r="AK2071" s="17">
        <v>2.745010452071964E-2</v>
      </c>
      <c r="AL2071" s="17">
        <v>0.15350368722849728</v>
      </c>
      <c r="AM2071" s="17">
        <v>0.1096941221522493</v>
      </c>
      <c r="AN2071" s="17">
        <v>5.1379640260675374E-2</v>
      </c>
      <c r="AO2071" s="17">
        <v>2.8796035764098309</v>
      </c>
      <c r="AP2071" s="17">
        <v>2.0520094426593709</v>
      </c>
      <c r="AQ2071" s="17">
        <v>26.631020168387511</v>
      </c>
      <c r="AR2071" s="17">
        <v>0.52568144656682547</v>
      </c>
      <c r="AS2071" s="17">
        <v>0.13569444662653074</v>
      </c>
      <c r="AT2071" s="17">
        <v>-0.99999999999999922</v>
      </c>
      <c r="AU2071" s="17">
        <v>-0.99999999999999922</v>
      </c>
      <c r="AV2071" s="17">
        <v>3.0805733843299599E-3</v>
      </c>
      <c r="AW2071" s="17">
        <v>67.804247112136522</v>
      </c>
      <c r="AX2071" s="17">
        <v>65.093841844266763</v>
      </c>
      <c r="AY2071" s="17">
        <v>9.4282843032949121E-2</v>
      </c>
      <c r="AZ2071" s="17">
        <v>-3.514423714885945</v>
      </c>
      <c r="BA2071" s="22">
        <v>1339.0044844095557</v>
      </c>
      <c r="CU2071" t="e">
        <v>#N/A</v>
      </c>
      <c r="CV2071" t="e">
        <v>#N/A</v>
      </c>
    </row>
    <row r="2072" spans="1:100" x14ac:dyDescent="0.25">
      <c r="A2072">
        <v>4970</v>
      </c>
      <c r="B2072" t="s">
        <v>2401</v>
      </c>
      <c r="C2072" s="22">
        <v>3</v>
      </c>
      <c r="D2072" s="17">
        <v>4.8013384551355998</v>
      </c>
      <c r="E2072" s="17">
        <v>1.8677101259016414E-3</v>
      </c>
      <c r="F2072" s="17">
        <v>0.82834031528271923</v>
      </c>
      <c r="G2072" s="17">
        <v>0.83294929918175675</v>
      </c>
      <c r="H2072" s="17">
        <v>0.25880741260127937</v>
      </c>
      <c r="I2072" s="17">
        <v>0</v>
      </c>
      <c r="J2072" s="17">
        <v>15.528444756076777</v>
      </c>
      <c r="K2072" s="17">
        <v>0.25880741260127937</v>
      </c>
      <c r="L2072" s="17">
        <v>-0.99999999999999944</v>
      </c>
      <c r="M2072" s="17">
        <v>-0.99999999999999944</v>
      </c>
      <c r="N2072" s="17">
        <v>5.1761482520255901</v>
      </c>
      <c r="O2072" s="17">
        <v>21.162732510394132</v>
      </c>
      <c r="P2072" s="17">
        <v>-4.2551100982674957E-2</v>
      </c>
      <c r="Q2072" s="17">
        <v>-4.212363927323004E-2</v>
      </c>
      <c r="R2072" s="17">
        <v>8.8790574614555418E-2</v>
      </c>
      <c r="S2072" s="17">
        <v>0.33333333333333287</v>
      </c>
      <c r="T2072" s="17">
        <v>0.33333333333333287</v>
      </c>
      <c r="U2072" s="17">
        <v>0.3360249459945564</v>
      </c>
      <c r="V2072" s="17">
        <v>0.22558313880516834</v>
      </c>
      <c r="W2072" s="17">
        <v>38.778693554604452</v>
      </c>
      <c r="X2072" s="17">
        <v>3.1054578708746221</v>
      </c>
      <c r="Y2072" s="17">
        <v>-0.99999999999999944</v>
      </c>
      <c r="Z2072" s="17">
        <v>-0.99999999999999944</v>
      </c>
      <c r="AA2072" s="17">
        <v>97.298588165649576</v>
      </c>
      <c r="AB2072" s="17">
        <v>0.38007242599046159</v>
      </c>
      <c r="AC2072" s="17">
        <v>0.45356141026341057</v>
      </c>
      <c r="AD2072" s="17">
        <v>0.33498824447473957</v>
      </c>
      <c r="AE2072" s="17">
        <v>58.431104036430611</v>
      </c>
      <c r="AF2072" s="17">
        <v>0.9</v>
      </c>
      <c r="AG2072" s="17">
        <v>-0.99999999999999944</v>
      </c>
      <c r="AH2072" s="17">
        <v>-0.99999999999999944</v>
      </c>
      <c r="AI2072" s="17">
        <v>1.1747298981835609E-2</v>
      </c>
      <c r="AJ2072" s="17">
        <v>0.22558313880516834</v>
      </c>
      <c r="AK2072" s="17">
        <v>2.3963449107017615E-2</v>
      </c>
      <c r="AL2072" s="17">
        <v>-5.8156533959045381E-2</v>
      </c>
      <c r="AM2072" s="17">
        <v>-8.3383465474175023E-2</v>
      </c>
      <c r="AN2072" s="17">
        <v>-6.4037184535205904E-2</v>
      </c>
      <c r="AO2072" s="17">
        <v>-1.9647693913192865</v>
      </c>
      <c r="AP2072" s="17">
        <v>-1.8917122831753757</v>
      </c>
      <c r="AQ2072" s="17">
        <v>54.307138310681232</v>
      </c>
      <c r="AR2072" s="17">
        <v>1.2282747514663905</v>
      </c>
      <c r="AS2072" s="17">
        <v>3.3642652834759028</v>
      </c>
      <c r="AT2072" s="17">
        <v>-0.99999999999999944</v>
      </c>
      <c r="AU2072" s="17">
        <v>-0.99999999999999944</v>
      </c>
      <c r="AV2072" s="17">
        <v>0.92173987379631184</v>
      </c>
      <c r="AW2072" s="17">
        <v>116.56960839286836</v>
      </c>
      <c r="AX2072" s="17">
        <v>139.36286825302184</v>
      </c>
      <c r="AY2072" s="17">
        <v>0.19069213707403657</v>
      </c>
      <c r="AZ2072" s="17">
        <v>27.217632735047246</v>
      </c>
      <c r="BA2072" s="22">
        <v>1578.2877531024308</v>
      </c>
      <c r="CU2072" t="e">
        <v>#N/A</v>
      </c>
      <c r="CV2072" t="e">
        <v>#N/A</v>
      </c>
    </row>
    <row r="2073" spans="1:100" x14ac:dyDescent="0.25">
      <c r="A2073">
        <v>4973</v>
      </c>
      <c r="B2073" t="s">
        <v>2402</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1354</v>
      </c>
      <c r="C2074" s="22">
        <v>3</v>
      </c>
      <c r="D2074" s="17">
        <v>5.0935087831680859</v>
      </c>
      <c r="E2074" s="17">
        <v>-0.59393121436662211</v>
      </c>
      <c r="F2074" s="17">
        <v>6.024296836557844</v>
      </c>
      <c r="G2074" s="17">
        <v>5.8747190832805964</v>
      </c>
      <c r="H2074" s="17">
        <v>0.14986094813317141</v>
      </c>
      <c r="I2074" s="17">
        <v>-2.2558528679878613E-2</v>
      </c>
      <c r="J2074" s="17">
        <v>7.6381451671975622</v>
      </c>
      <c r="K2074" s="17">
        <v>0.12730241945329268</v>
      </c>
      <c r="L2074" s="17">
        <v>-1.0000000000000027</v>
      </c>
      <c r="M2074" s="17">
        <v>-1.0000000000000027</v>
      </c>
      <c r="N2074" s="17">
        <v>2.5460483890658523</v>
      </c>
      <c r="O2074" s="17">
        <v>18.606373033646236</v>
      </c>
      <c r="P2074" s="17">
        <v>-0.61753816493784075</v>
      </c>
      <c r="Q2074" s="17">
        <v>21.436710010092579</v>
      </c>
      <c r="R2074" s="17">
        <v>6.9955338031633865</v>
      </c>
      <c r="S2074" s="17">
        <v>0.33333333333333443</v>
      </c>
      <c r="T2074" s="17">
        <v>0.34605469785732151</v>
      </c>
      <c r="U2074" s="17">
        <v>0.38486580428406586</v>
      </c>
      <c r="V2074" s="17">
        <v>0.30514762668993689</v>
      </c>
      <c r="W2074" s="17">
        <v>49.683961708454554</v>
      </c>
      <c r="X2074" s="17">
        <v>3.9351559535372322</v>
      </c>
      <c r="Y2074" s="17">
        <v>-1.0000000000000027</v>
      </c>
      <c r="Z2074" s="17">
        <v>-1.0000000000000027</v>
      </c>
      <c r="AA2074" s="17">
        <v>91.822687075831638</v>
      </c>
      <c r="AB2074" s="17">
        <v>0.11708119809070607</v>
      </c>
      <c r="AC2074" s="17">
        <v>0.27902877114494268</v>
      </c>
      <c r="AD2074" s="17">
        <v>0.30675386204862387</v>
      </c>
      <c r="AE2074" s="17">
        <v>35.143191564213602</v>
      </c>
      <c r="AF2074" s="17">
        <v>0.88235294117647056</v>
      </c>
      <c r="AG2074" s="17">
        <v>-1.0000000000000027</v>
      </c>
      <c r="AH2074" s="17">
        <v>-1.0000000000000027</v>
      </c>
      <c r="AI2074" s="17">
        <v>-2.3340748877877675E-2</v>
      </c>
      <c r="AJ2074" s="17">
        <v>0.30514762668993689</v>
      </c>
      <c r="AK2074" s="17">
        <v>3.4829060809401374E-2</v>
      </c>
      <c r="AL2074" s="17">
        <v>1.649875088069681E-2</v>
      </c>
      <c r="AM2074" s="17">
        <v>0.1110265247260746</v>
      </c>
      <c r="AN2074" s="17">
        <v>-9.460036611298249E-2</v>
      </c>
      <c r="AO2074" s="17">
        <v>2.9498084221988723</v>
      </c>
      <c r="AP2074" s="17">
        <v>-2.2825153984210789</v>
      </c>
      <c r="AQ2074" s="17">
        <v>57.322106875652125</v>
      </c>
      <c r="AR2074" s="17">
        <v>1.3694014621646582</v>
      </c>
      <c r="AS2074" s="17">
        <v>4.0624583729905241</v>
      </c>
      <c r="AT2074" s="17">
        <v>-1.0000000000000027</v>
      </c>
      <c r="AU2074" s="17">
        <v>-1.0000000000000027</v>
      </c>
      <c r="AV2074" s="17">
        <v>12.870252886443987</v>
      </c>
      <c r="AW2074" s="17">
        <v>108.14654471105678</v>
      </c>
      <c r="AX2074" s="17">
        <v>138.19449240249287</v>
      </c>
      <c r="AY2074" s="17">
        <v>0.23847743771728497</v>
      </c>
      <c r="AZ2074" s="17">
        <v>22.815569930733556</v>
      </c>
      <c r="BA2074" s="22">
        <v>1659.1323633151335</v>
      </c>
      <c r="CU2074" t="e">
        <v>#N/A</v>
      </c>
      <c r="CV2074" t="e">
        <v>#N/A</v>
      </c>
    </row>
    <row r="2075" spans="1:100" x14ac:dyDescent="0.25">
      <c r="A2075">
        <v>4978</v>
      </c>
      <c r="B2075" t="s">
        <v>1900</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1370.4512817647933</v>
      </c>
      <c r="CU2075" t="e">
        <v>#N/A</v>
      </c>
      <c r="CV2075" t="e">
        <v>#N/A</v>
      </c>
    </row>
    <row r="2076" spans="1:100" x14ac:dyDescent="0.25">
      <c r="A2076">
        <v>4979</v>
      </c>
      <c r="B2076" t="s">
        <v>2403</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1469.8412192384405</v>
      </c>
      <c r="CU2076" t="e">
        <v>#N/A</v>
      </c>
      <c r="CV2076" t="e">
        <v>#N/A</v>
      </c>
    </row>
    <row r="2077" spans="1:100" x14ac:dyDescent="0.25">
      <c r="A2077">
        <v>4980</v>
      </c>
      <c r="B2077" t="s">
        <v>2404</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2405</v>
      </c>
      <c r="C2078" s="22">
        <v>3</v>
      </c>
      <c r="D2078" s="17">
        <v>4.7970280710922051</v>
      </c>
      <c r="E2078" s="17">
        <v>0</v>
      </c>
      <c r="F2078" s="17">
        <v>-0.28060019425351956</v>
      </c>
      <c r="G2078" s="17">
        <v>-0.28060019425351956</v>
      </c>
      <c r="H2078" s="17">
        <v>0.47719315349023306</v>
      </c>
      <c r="I2078" s="17">
        <v>-1.4882180169662409E-2</v>
      </c>
      <c r="J2078" s="17">
        <v>27.738658399234261</v>
      </c>
      <c r="K2078" s="17">
        <v>0.4623109733205707</v>
      </c>
      <c r="L2078" s="17">
        <v>-1.0000000000000004</v>
      </c>
      <c r="M2078" s="17">
        <v>-1.0000000000000004</v>
      </c>
      <c r="N2078" s="17">
        <v>9.2462194664114143</v>
      </c>
      <c r="O2078" s="17">
        <v>32.255086276072944</v>
      </c>
      <c r="P2078" s="17">
        <v>-0.47826952192340444</v>
      </c>
      <c r="Q2078" s="17">
        <v>-0.1694828462850137</v>
      </c>
      <c r="R2078" s="17">
        <v>-7.7122451863229732E-2</v>
      </c>
      <c r="S2078" s="17">
        <v>0.33333333333333337</v>
      </c>
      <c r="T2078" s="17">
        <v>0.33333333333333337</v>
      </c>
      <c r="U2078" s="17">
        <v>0.27708257373948048</v>
      </c>
      <c r="V2078" s="17">
        <v>-2.0179296501968329E-3</v>
      </c>
      <c r="W2078" s="17">
        <v>19.176813497415196</v>
      </c>
      <c r="X2078" s="17">
        <v>1.3005784104028373</v>
      </c>
      <c r="Y2078" s="17">
        <v>-1.0000000000000004</v>
      </c>
      <c r="Z2078" s="17">
        <v>-1.0000000000000004</v>
      </c>
      <c r="AA2078" s="17">
        <v>52.08812148941329</v>
      </c>
      <c r="AB2078" s="17">
        <v>0.207750898002451</v>
      </c>
      <c r="AC2078" s="17">
        <v>0.28085195906465044</v>
      </c>
      <c r="AD2078" s="17">
        <v>0.17116575181012481</v>
      </c>
      <c r="AE2078" s="17">
        <v>32.988430443861311</v>
      </c>
      <c r="AF2078" s="17">
        <v>0.66666666666666663</v>
      </c>
      <c r="AG2078" s="17">
        <v>-1.0000000000000004</v>
      </c>
      <c r="AH2078" s="17">
        <v>-1.0000000000000004</v>
      </c>
      <c r="AI2078" s="17">
        <v>0</v>
      </c>
      <c r="AJ2078" s="17">
        <v>-2.0179296501968329E-3</v>
      </c>
      <c r="AK2078" s="17">
        <v>-8.297425685908906E-2</v>
      </c>
      <c r="AL2078" s="17">
        <v>0.233211688454076</v>
      </c>
      <c r="AM2078" s="17">
        <v>-6.6632992560369517E-2</v>
      </c>
      <c r="AN2078" s="17">
        <v>0.16936178226989956</v>
      </c>
      <c r="AO2078" s="17">
        <v>-2.0806960983046836</v>
      </c>
      <c r="AP2078" s="17">
        <v>5.4001029990178697</v>
      </c>
      <c r="AQ2078" s="17">
        <v>46.915471896649457</v>
      </c>
      <c r="AR2078" s="17">
        <v>0.94173131075595107</v>
      </c>
      <c r="AS2078" s="17">
        <v>1.7628893837234081</v>
      </c>
      <c r="AT2078" s="17">
        <v>-1.0000000000000004</v>
      </c>
      <c r="AU2078" s="17">
        <v>-1.0000000000000004</v>
      </c>
      <c r="AV2078" s="17">
        <v>-0.35772264611674942</v>
      </c>
      <c r="AW2078" s="17">
        <v>89.743310764504059</v>
      </c>
      <c r="AX2078" s="17">
        <v>89.541517799484438</v>
      </c>
      <c r="AY2078" s="17">
        <v>0.27455269179610037</v>
      </c>
      <c r="AZ2078" s="17">
        <v>4.468191998615052</v>
      </c>
      <c r="BA2078" s="22">
        <v>1541.3323291321747</v>
      </c>
      <c r="CU2078" t="e">
        <v>#N/A</v>
      </c>
      <c r="CV2078" t="e">
        <v>#N/A</v>
      </c>
    </row>
    <row r="2079" spans="1:100" x14ac:dyDescent="0.25">
      <c r="A2079">
        <v>4983</v>
      </c>
      <c r="B2079" t="s">
        <v>2406</v>
      </c>
      <c r="C2079" s="22">
        <v>3</v>
      </c>
      <c r="D2079" s="17">
        <v>4.7016302138838855</v>
      </c>
      <c r="E2079" s="17">
        <v>6.0927472990771211E-2</v>
      </c>
      <c r="F2079" s="17">
        <v>0.21808992826988102</v>
      </c>
      <c r="G2079" s="17">
        <v>0.22952781642648998</v>
      </c>
      <c r="H2079" s="17">
        <v>0.45909746770631871</v>
      </c>
      <c r="I2079" s="17">
        <v>0</v>
      </c>
      <c r="J2079" s="17">
        <v>27.545848062379122</v>
      </c>
      <c r="K2079" s="17">
        <v>0.45909746770631871</v>
      </c>
      <c r="L2079" s="17">
        <v>-0.99999999999999911</v>
      </c>
      <c r="M2079" s="17">
        <v>-0.99999999999999911</v>
      </c>
      <c r="N2079" s="17">
        <v>9.1819493541263721</v>
      </c>
      <c r="O2079" s="17">
        <v>32.4770060926895</v>
      </c>
      <c r="P2079" s="17">
        <v>0.31298410753288008</v>
      </c>
      <c r="Q2079" s="17">
        <v>-0.60027875741205927</v>
      </c>
      <c r="R2079" s="17">
        <v>-0.16343329180700261</v>
      </c>
      <c r="S2079" s="17">
        <v>0.33333333333333315</v>
      </c>
      <c r="T2079" s="17">
        <v>0.35286830177440354</v>
      </c>
      <c r="U2079" s="17">
        <v>0.27619772618647725</v>
      </c>
      <c r="V2079" s="17">
        <v>3.1553275239276889E-3</v>
      </c>
      <c r="W2079" s="17">
        <v>20.258288844472915</v>
      </c>
      <c r="X2079" s="17">
        <v>1.3703620057319634</v>
      </c>
      <c r="Y2079" s="17">
        <v>-0.99999999999999911</v>
      </c>
      <c r="Z2079" s="17">
        <v>-0.99999999999999911</v>
      </c>
      <c r="AA2079" s="17">
        <v>44.87852121001638</v>
      </c>
      <c r="AB2079" s="17">
        <v>0.34459377610374742</v>
      </c>
      <c r="AC2079" s="17">
        <v>6.0316723164949085E-2</v>
      </c>
      <c r="AD2079" s="17">
        <v>9.0762813878313447E-2</v>
      </c>
      <c r="AE2079" s="17">
        <v>24.783665657350493</v>
      </c>
      <c r="AF2079" s="17">
        <v>0.66666666666666663</v>
      </c>
      <c r="AG2079" s="17">
        <v>-0.99999999999999911</v>
      </c>
      <c r="AH2079" s="17">
        <v>-0.99999999999999911</v>
      </c>
      <c r="AI2079" s="17">
        <v>0</v>
      </c>
      <c r="AJ2079" s="17">
        <v>3.1553275239276889E-3</v>
      </c>
      <c r="AK2079" s="17">
        <v>0.18111427046226899</v>
      </c>
      <c r="AL2079" s="17">
        <v>2.8330828148143888E-2</v>
      </c>
      <c r="AM2079" s="17">
        <v>9.2357653903879428E-2</v>
      </c>
      <c r="AN2079" s="17">
        <v>-0.113490311039257</v>
      </c>
      <c r="AO2079" s="17">
        <v>3.2145126999083304</v>
      </c>
      <c r="AP2079" s="17">
        <v>-2.6956036352407056</v>
      </c>
      <c r="AQ2079" s="17">
        <v>47.804136906852037</v>
      </c>
      <c r="AR2079" s="17">
        <v>0.96555468881814155</v>
      </c>
      <c r="AS2079" s="17">
        <v>1.8294594734382819</v>
      </c>
      <c r="AT2079" s="17">
        <v>-0.99999999999999911</v>
      </c>
      <c r="AU2079" s="17">
        <v>-0.99999999999999911</v>
      </c>
      <c r="AV2079" s="17">
        <v>6.6094524619487324E-2</v>
      </c>
      <c r="AW2079" s="17">
        <v>74.659923667465236</v>
      </c>
      <c r="AX2079" s="17">
        <v>74.975456419857991</v>
      </c>
      <c r="AY2079" s="17">
        <v>3.1863833881178888E-2</v>
      </c>
      <c r="AZ2079" s="17">
        <v>-27.627596536888628</v>
      </c>
      <c r="BA2079" s="22">
        <v>1418.4603790542074</v>
      </c>
      <c r="CU2079" t="e">
        <v>#N/A</v>
      </c>
      <c r="CV2079" t="e">
        <v>#N/A</v>
      </c>
    </row>
    <row r="2080" spans="1:100" x14ac:dyDescent="0.25">
      <c r="A2080">
        <v>4984</v>
      </c>
      <c r="B2080" t="s">
        <v>2407</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2408</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2409</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1343.7573935911289</v>
      </c>
      <c r="CU2082" t="e">
        <v>#N/A</v>
      </c>
      <c r="CV2082" t="e">
        <v>#N/A</v>
      </c>
    </row>
    <row r="2083" spans="1:100" x14ac:dyDescent="0.25">
      <c r="A2083">
        <v>4988</v>
      </c>
      <c r="B2083" t="s">
        <v>2410</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1412.0738791465262</v>
      </c>
      <c r="CU2083" t="e">
        <v>#N/A</v>
      </c>
      <c r="CV2083" t="e">
        <v>#N/A</v>
      </c>
    </row>
    <row r="2084" spans="1:100" x14ac:dyDescent="0.25">
      <c r="A2084">
        <v>4990</v>
      </c>
      <c r="B2084" t="s">
        <v>2411</v>
      </c>
      <c r="C2084" s="22">
        <v>3</v>
      </c>
      <c r="D2084" s="17">
        <v>4.5868811519501396</v>
      </c>
      <c r="E2084" s="17">
        <v>0.5336989025806137</v>
      </c>
      <c r="F2084" s="17">
        <v>-1.2891331036815696</v>
      </c>
      <c r="G2084" s="17">
        <v>-1.0922845498348632</v>
      </c>
      <c r="H2084" s="17">
        <v>0.10362827946499176</v>
      </c>
      <c r="I2084" s="17">
        <v>6.8550685798739342E-3</v>
      </c>
      <c r="J2084" s="17">
        <v>6.6290008826919395</v>
      </c>
      <c r="K2084" s="17">
        <v>0.11048334804486568</v>
      </c>
      <c r="L2084" s="17">
        <v>-1.0000000000000007</v>
      </c>
      <c r="M2084" s="17">
        <v>-1.0000000000000007</v>
      </c>
      <c r="N2084" s="17">
        <v>2.2096669608973141</v>
      </c>
      <c r="O2084" s="17">
        <v>10.123597484807222</v>
      </c>
      <c r="P2084" s="17">
        <v>-9.3575225605468021E-2</v>
      </c>
      <c r="Q2084" s="17">
        <v>-3.7005857784265284</v>
      </c>
      <c r="R2084" s="17">
        <v>-1.2406234871973809</v>
      </c>
      <c r="S2084" s="17">
        <v>0.33333333333333343</v>
      </c>
      <c r="T2084" s="17">
        <v>0.32450462484369741</v>
      </c>
      <c r="U2084" s="17">
        <v>0.34251420360870716</v>
      </c>
      <c r="V2084" s="17">
        <v>-4.8317587746409624E-2</v>
      </c>
      <c r="W2084" s="17">
        <v>33.662049039778509</v>
      </c>
      <c r="X2084" s="17">
        <v>1.6275058980885364</v>
      </c>
      <c r="Y2084" s="17">
        <v>-1.0000000000000007</v>
      </c>
      <c r="Z2084" s="17">
        <v>-1.0000000000000007</v>
      </c>
      <c r="AA2084" s="17">
        <v>81.034864889542959</v>
      </c>
      <c r="AB2084" s="17">
        <v>0.11882595536416227</v>
      </c>
      <c r="AC2084" s="17">
        <v>0.3679509269287507</v>
      </c>
      <c r="AD2084" s="17">
        <v>0.48549190444632401</v>
      </c>
      <c r="AE2084" s="17">
        <v>48.613439336961818</v>
      </c>
      <c r="AF2084" s="17">
        <v>0.9</v>
      </c>
      <c r="AG2084" s="17">
        <v>-1.0000000000000007</v>
      </c>
      <c r="AH2084" s="17">
        <v>-1.0000000000000007</v>
      </c>
      <c r="AI2084" s="17">
        <v>-8.1601304007445391E-2</v>
      </c>
      <c r="AJ2084" s="17">
        <v>-4.8317587746409624E-2</v>
      </c>
      <c r="AK2084" s="17">
        <v>-3.149115301659703E-2</v>
      </c>
      <c r="AL2084" s="17">
        <v>0.24943652992003473</v>
      </c>
      <c r="AM2084" s="17">
        <v>0.17547937102309588</v>
      </c>
      <c r="AN2084" s="17">
        <v>-0.3379955424359844</v>
      </c>
      <c r="AO2084" s="17">
        <v>4.2295285104944123</v>
      </c>
      <c r="AP2084" s="17">
        <v>-7.2027059112994412</v>
      </c>
      <c r="AQ2084" s="17">
        <v>40.291049922470435</v>
      </c>
      <c r="AR2084" s="17">
        <v>0.9520345740393279</v>
      </c>
      <c r="AS2084" s="17">
        <v>1.7379892461334012</v>
      </c>
      <c r="AT2084" s="17">
        <v>-1.0000000000000007</v>
      </c>
      <c r="AU2084" s="17">
        <v>-1.0000000000000007</v>
      </c>
      <c r="AV2084" s="17">
        <v>-2.3329080370322455</v>
      </c>
      <c r="AW2084" s="17">
        <v>83.955756463050733</v>
      </c>
      <c r="AX2084" s="17">
        <v>77.491971608260855</v>
      </c>
      <c r="AY2084" s="17">
        <v>0.21198213013846506</v>
      </c>
      <c r="AZ2084" s="17">
        <v>-9.3272672628349511</v>
      </c>
      <c r="BA2084" s="22">
        <v>1482.2952511375261</v>
      </c>
      <c r="CU2084" t="e">
        <v>#N/A</v>
      </c>
      <c r="CV2084" t="e">
        <v>#N/A</v>
      </c>
    </row>
    <row r="2085" spans="1:100" x14ac:dyDescent="0.25">
      <c r="A2085">
        <v>4991</v>
      </c>
      <c r="B2085" t="s">
        <v>732</v>
      </c>
      <c r="C2085" s="22">
        <v>3</v>
      </c>
      <c r="D2085" s="17">
        <v>3.9958729060449985</v>
      </c>
      <c r="E2085" s="17">
        <v>-0.14697870446793271</v>
      </c>
      <c r="F2085" s="17">
        <v>0.33239953393068283</v>
      </c>
      <c r="G2085" s="17">
        <v>0.29766035466290719</v>
      </c>
      <c r="H2085" s="17">
        <v>0.15281457337898738</v>
      </c>
      <c r="I2085" s="17">
        <v>0</v>
      </c>
      <c r="J2085" s="17">
        <v>9.1688744027392417</v>
      </c>
      <c r="K2085" s="17">
        <v>0.15281457337898738</v>
      </c>
      <c r="L2085" s="17">
        <v>-0.99999999999999944</v>
      </c>
      <c r="M2085" s="17">
        <v>-0.99999999999999944</v>
      </c>
      <c r="N2085" s="17">
        <v>3.0562914675797468</v>
      </c>
      <c r="O2085" s="17">
        <v>13.462407663447147</v>
      </c>
      <c r="P2085" s="17">
        <v>-0.12039705195145758</v>
      </c>
      <c r="Q2085" s="17">
        <v>-0.56366044879818322</v>
      </c>
      <c r="R2085" s="17">
        <v>-0.14721851786276327</v>
      </c>
      <c r="S2085" s="17">
        <v>0.33333333333333331</v>
      </c>
      <c r="T2085" s="17">
        <v>0.39776889590312164</v>
      </c>
      <c r="U2085" s="17">
        <v>8.9682421342020285E-2</v>
      </c>
      <c r="V2085" s="17">
        <v>5.6710102950579572E-2</v>
      </c>
      <c r="W2085" s="17">
        <v>28.987207206002715</v>
      </c>
      <c r="X2085" s="17">
        <v>1.3417135214988156</v>
      </c>
      <c r="Y2085" s="17">
        <v>-0.99999999999999944</v>
      </c>
      <c r="Z2085" s="17">
        <v>-0.99999999999999944</v>
      </c>
      <c r="AA2085" s="17">
        <v>74.627832034683905</v>
      </c>
      <c r="AB2085" s="17">
        <v>0.28642740434135222</v>
      </c>
      <c r="AC2085" s="17">
        <v>0.28393095570786792</v>
      </c>
      <c r="AD2085" s="17">
        <v>0.34539850688165946</v>
      </c>
      <c r="AE2085" s="17">
        <v>45.787843346543973</v>
      </c>
      <c r="AF2085" s="17">
        <v>0.76470588235294112</v>
      </c>
      <c r="AG2085" s="17">
        <v>-0.99999999999999944</v>
      </c>
      <c r="AH2085" s="17">
        <v>-0.99999999999999944</v>
      </c>
      <c r="AI2085" s="17">
        <v>0</v>
      </c>
      <c r="AJ2085" s="17">
        <v>5.6710102950579572E-2</v>
      </c>
      <c r="AK2085" s="17">
        <v>-0.15361089226888566</v>
      </c>
      <c r="AL2085" s="17">
        <v>-2.283775602659463E-2</v>
      </c>
      <c r="AM2085" s="17">
        <v>0.34839998326112143</v>
      </c>
      <c r="AN2085" s="17">
        <v>0.13318707546345956</v>
      </c>
      <c r="AO2085" s="17">
        <v>7.9419451201836075</v>
      </c>
      <c r="AP2085" s="17">
        <v>3.2154881064535163</v>
      </c>
      <c r="AQ2085" s="17">
        <v>38.156081608741957</v>
      </c>
      <c r="AR2085" s="17">
        <v>0.87749475352905526</v>
      </c>
      <c r="AS2085" s="17">
        <v>1.4945280948778028</v>
      </c>
      <c r="AT2085" s="17">
        <v>-0.99999999999999944</v>
      </c>
      <c r="AU2085" s="17">
        <v>-0.99999999999999944</v>
      </c>
      <c r="AV2085" s="17">
        <v>0.150441836800144</v>
      </c>
      <c r="AW2085" s="17">
        <v>91.305727804584635</v>
      </c>
      <c r="AX2085" s="17">
        <v>96.976738099642617</v>
      </c>
      <c r="AY2085" s="17">
        <v>0.15645394523035025</v>
      </c>
      <c r="AZ2085" s="17">
        <v>22.934566781382735</v>
      </c>
      <c r="BA2085" s="22">
        <v>1538.9892232847592</v>
      </c>
      <c r="CU2085" t="e">
        <v>#N/A</v>
      </c>
      <c r="CV2085" t="e">
        <v>#N/A</v>
      </c>
    </row>
    <row r="2086" spans="1:100" x14ac:dyDescent="0.25">
      <c r="A2086">
        <v>4992</v>
      </c>
      <c r="B2086" t="s">
        <v>1299</v>
      </c>
      <c r="C2086" s="22">
        <v>3</v>
      </c>
      <c r="D2086" s="17">
        <v>1.4371230477716894</v>
      </c>
      <c r="E2086" s="17">
        <v>-5.1444844902155222E-2</v>
      </c>
      <c r="F2086" s="17">
        <v>-6.1213728475786405E-2</v>
      </c>
      <c r="G2086" s="17">
        <v>-7.5912255590687788E-2</v>
      </c>
      <c r="H2086" s="17">
        <v>-2.5647558347982564E-2</v>
      </c>
      <c r="I2086" s="17">
        <v>-7.0274868315305678E-3</v>
      </c>
      <c r="J2086" s="17">
        <v>-1.9605027107707975</v>
      </c>
      <c r="K2086" s="17">
        <v>-3.2675045179513126E-2</v>
      </c>
      <c r="L2086" s="17">
        <v>-1</v>
      </c>
      <c r="M2086" s="17">
        <v>-1</v>
      </c>
      <c r="N2086" s="17">
        <v>-0.65350090359026569</v>
      </c>
      <c r="O2086" s="17">
        <v>-0.59929191858978348</v>
      </c>
      <c r="P2086" s="17">
        <v>-0.13592286598600412</v>
      </c>
      <c r="Q2086" s="17">
        <v>0.16911593958929505</v>
      </c>
      <c r="R2086" s="17">
        <v>0.13035269259599241</v>
      </c>
      <c r="S2086" s="17">
        <v>0.3333333333333332</v>
      </c>
      <c r="T2086" s="17">
        <v>0.3333333333333332</v>
      </c>
      <c r="U2086" s="17">
        <v>0.10537850536290162</v>
      </c>
      <c r="V2086" s="17">
        <v>-3.9232558571544937E-2</v>
      </c>
      <c r="W2086" s="17">
        <v>30.619506345501456</v>
      </c>
      <c r="X2086" s="17">
        <v>0.88546038186851617</v>
      </c>
      <c r="Y2086" s="17">
        <v>-1</v>
      </c>
      <c r="Z2086" s="17">
        <v>-1</v>
      </c>
      <c r="AA2086" s="17">
        <v>73.20807864034316</v>
      </c>
      <c r="AB2086" s="17">
        <v>0.35918125284669683</v>
      </c>
      <c r="AC2086" s="17">
        <v>0.34838822488892235</v>
      </c>
      <c r="AD2086" s="17">
        <v>0.14159491430929577</v>
      </c>
      <c r="AE2086" s="17">
        <v>42.458219602245741</v>
      </c>
      <c r="AF2086" s="17">
        <v>0.75</v>
      </c>
      <c r="AG2086" s="17">
        <v>-1</v>
      </c>
      <c r="AH2086" s="17">
        <v>-1</v>
      </c>
      <c r="AI2086" s="17">
        <v>-2.4668452794483625E-2</v>
      </c>
      <c r="AJ2086" s="17">
        <v>-3.9232558571544937E-2</v>
      </c>
      <c r="AK2086" s="17">
        <v>-0.20732075219225377</v>
      </c>
      <c r="AL2086" s="17">
        <v>7.8372222321811347E-2</v>
      </c>
      <c r="AM2086" s="17">
        <v>0.36976686367129818</v>
      </c>
      <c r="AN2086" s="17">
        <v>-0.17443444494105334</v>
      </c>
      <c r="AO2086" s="17">
        <v>8.207567830821187</v>
      </c>
      <c r="AP2086" s="17">
        <v>-3.9690000119172781</v>
      </c>
      <c r="AQ2086" s="17">
        <v>28.659003634730681</v>
      </c>
      <c r="AR2086" s="17">
        <v>0.73281261345802318</v>
      </c>
      <c r="AS2086" s="17">
        <v>0.85278533668900347</v>
      </c>
      <c r="AT2086" s="17">
        <v>-1</v>
      </c>
      <c r="AU2086" s="17">
        <v>-1</v>
      </c>
      <c r="AV2086" s="17">
        <v>5.4440437005304848E-2</v>
      </c>
      <c r="AW2086" s="17">
        <v>68.639786709836102</v>
      </c>
      <c r="AX2086" s="17">
        <v>64.223161796791914</v>
      </c>
      <c r="AY2086" s="17">
        <v>0.27981607077935255</v>
      </c>
      <c r="AZ2086" s="17">
        <v>-5.9557424112591226</v>
      </c>
      <c r="BA2086" s="22">
        <v>1378.455449729136</v>
      </c>
      <c r="CU2086" t="e">
        <v>#N/A</v>
      </c>
      <c r="CV2086" t="e">
        <v>#N/A</v>
      </c>
    </row>
    <row r="2087" spans="1:100" x14ac:dyDescent="0.25">
      <c r="A2087">
        <v>4994</v>
      </c>
      <c r="B2087" t="s">
        <v>2412</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1441.6059025648824</v>
      </c>
      <c r="CU2087" t="e">
        <v>#N/A</v>
      </c>
      <c r="CV2087" t="e">
        <v>#N/A</v>
      </c>
    </row>
    <row r="2088" spans="1:100" x14ac:dyDescent="0.25">
      <c r="A2088">
        <v>4998</v>
      </c>
      <c r="B2088" t="s">
        <v>2413</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1375.2672748829161</v>
      </c>
      <c r="CU2088" t="e">
        <v>#N/A</v>
      </c>
      <c r="CV2088" t="e">
        <v>#N/A</v>
      </c>
    </row>
    <row r="2089" spans="1:100" x14ac:dyDescent="0.25">
      <c r="A2089">
        <v>4999</v>
      </c>
      <c r="B2089" t="s">
        <v>1819</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546</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1522.3963488255647</v>
      </c>
      <c r="CU2090" t="e">
        <v>#N/A</v>
      </c>
      <c r="CV2090" t="e">
        <v>#N/A</v>
      </c>
    </row>
    <row r="2091" spans="1:100" x14ac:dyDescent="0.25">
      <c r="A2091">
        <v>5001</v>
      </c>
      <c r="B2091" t="s">
        <v>2414</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1234</v>
      </c>
      <c r="C2092" s="22">
        <v>3</v>
      </c>
      <c r="D2092" s="17">
        <v>4.45157806166449</v>
      </c>
      <c r="E2092" s="17">
        <v>-0.10947134473421055</v>
      </c>
      <c r="F2092" s="17">
        <v>1.6117400419827597</v>
      </c>
      <c r="G2092" s="17">
        <v>1.5650524737123401</v>
      </c>
      <c r="H2092" s="17">
        <v>0.21863901448072118</v>
      </c>
      <c r="I2092" s="17">
        <v>-7.188821227027656E-3</v>
      </c>
      <c r="J2092" s="17">
        <v>12.687011595221612</v>
      </c>
      <c r="K2092" s="17">
        <v>0.21145019325369349</v>
      </c>
      <c r="L2092" s="17">
        <v>-0.99999999999999845</v>
      </c>
      <c r="M2092" s="17">
        <v>-0.99999999999999845</v>
      </c>
      <c r="N2092" s="17">
        <v>4.2290038650738699</v>
      </c>
      <c r="O2092" s="17">
        <v>18.703642130598432</v>
      </c>
      <c r="P2092" s="17">
        <v>-2.1028903428757066E-2</v>
      </c>
      <c r="Q2092" s="17">
        <v>7.7683756810932616</v>
      </c>
      <c r="R2092" s="17">
        <v>2.5730989891780793</v>
      </c>
      <c r="S2092" s="17">
        <v>0.33333333333333276</v>
      </c>
      <c r="T2092" s="17">
        <v>0.24673783347035738</v>
      </c>
      <c r="U2092" s="17">
        <v>0.17021078403881193</v>
      </c>
      <c r="V2092" s="17">
        <v>-3.159457468434633E-2</v>
      </c>
      <c r="W2092" s="17">
        <v>20.289487316178509</v>
      </c>
      <c r="X2092" s="17">
        <v>0.77330116173619168</v>
      </c>
      <c r="Y2092" s="17">
        <v>-0.99999999999999845</v>
      </c>
      <c r="Z2092" s="17">
        <v>-0.99999999999999845</v>
      </c>
      <c r="AA2092" s="17">
        <v>32.192837694459897</v>
      </c>
      <c r="AB2092" s="17">
        <v>0.17611106255367115</v>
      </c>
      <c r="AC2092" s="17">
        <v>-5.8936059265813467E-2</v>
      </c>
      <c r="AD2092" s="17">
        <v>6.9430024494209097E-2</v>
      </c>
      <c r="AE2092" s="17">
        <v>9.330251389103335</v>
      </c>
      <c r="AF2092" s="17">
        <v>0.18181818181818182</v>
      </c>
      <c r="AG2092" s="17">
        <v>-0.99999999999999845</v>
      </c>
      <c r="AH2092" s="17">
        <v>-0.99999999999999845</v>
      </c>
      <c r="AI2092" s="17">
        <v>1.2696942630111382E-2</v>
      </c>
      <c r="AJ2092" s="17">
        <v>-3.159457468434633E-2</v>
      </c>
      <c r="AK2092" s="17">
        <v>-7.9873691968327151E-2</v>
      </c>
      <c r="AL2092" s="17">
        <v>-2.8864608272286763E-2</v>
      </c>
      <c r="AM2092" s="17">
        <v>0.31185788312809565</v>
      </c>
      <c r="AN2092" s="17">
        <v>0.12241807494035276</v>
      </c>
      <c r="AO2092" s="17">
        <v>7.3970786183607533</v>
      </c>
      <c r="AP2092" s="17">
        <v>2.9161288321473844</v>
      </c>
      <c r="AQ2092" s="17">
        <v>32.976498911400121</v>
      </c>
      <c r="AR2092" s="17">
        <v>0.7186873761581557</v>
      </c>
      <c r="AS2092" s="17">
        <v>0.98475135498988464</v>
      </c>
      <c r="AT2092" s="17">
        <v>-0.99999999999999845</v>
      </c>
      <c r="AU2092" s="17">
        <v>-0.99999999999999845</v>
      </c>
      <c r="AV2092" s="17">
        <v>4.1381514628904217</v>
      </c>
      <c r="AW2092" s="17">
        <v>53.812608657205729</v>
      </c>
      <c r="AX2092" s="17">
        <v>50.907090041373351</v>
      </c>
      <c r="AY2092" s="17">
        <v>-0.17580110724296152</v>
      </c>
      <c r="AZ2092" s="17">
        <v>-63.001510912281759</v>
      </c>
      <c r="BA2092" s="22">
        <v>1360.5194735094694</v>
      </c>
      <c r="CU2092" t="e">
        <v>#N/A</v>
      </c>
      <c r="CV2092" t="e">
        <v>#N/A</v>
      </c>
    </row>
    <row r="2093" spans="1:100" x14ac:dyDescent="0.25">
      <c r="A2093">
        <v>5003</v>
      </c>
      <c r="B2093" t="s">
        <v>2415</v>
      </c>
      <c r="C2093" s="22">
        <v>3</v>
      </c>
      <c r="D2093" s="17">
        <v>4.1295553959054754</v>
      </c>
      <c r="E2093" s="17">
        <v>0.23823447617209623</v>
      </c>
      <c r="F2093" s="17">
        <v>3.6383137187034755</v>
      </c>
      <c r="G2093" s="17">
        <v>3.7045835041229083</v>
      </c>
      <c r="H2093" s="17">
        <v>9.2743263161041048E-2</v>
      </c>
      <c r="I2093" s="17">
        <v>0</v>
      </c>
      <c r="J2093" s="17">
        <v>5.5645957896624685</v>
      </c>
      <c r="K2093" s="17">
        <v>9.2743263161041048E-2</v>
      </c>
      <c r="L2093" s="17">
        <v>-0.99999999999999956</v>
      </c>
      <c r="M2093" s="17">
        <v>-0.99999999999999956</v>
      </c>
      <c r="N2093" s="17">
        <v>1.8548652632208213</v>
      </c>
      <c r="O2093" s="17">
        <v>13.398734689690844</v>
      </c>
      <c r="P2093" s="17">
        <v>-0.18899163467119992</v>
      </c>
      <c r="Q2093" s="17">
        <v>-8.3717467157702643</v>
      </c>
      <c r="R2093" s="17">
        <v>-2.7209184042492951</v>
      </c>
      <c r="S2093" s="17">
        <v>0.33333333333333331</v>
      </c>
      <c r="T2093" s="17">
        <v>0.33333333333333331</v>
      </c>
      <c r="U2093" s="17">
        <v>4.091382822726998E-2</v>
      </c>
      <c r="V2093" s="17">
        <v>-9.140991159101132E-2</v>
      </c>
      <c r="W2093" s="17">
        <v>20.937092805675366</v>
      </c>
      <c r="X2093" s="17">
        <v>0.18911924686863746</v>
      </c>
      <c r="Y2093" s="17">
        <v>-0.99999999999999956</v>
      </c>
      <c r="Z2093" s="17">
        <v>-0.99999999999999956</v>
      </c>
      <c r="AA2093" s="17">
        <v>46.538890644411637</v>
      </c>
      <c r="AB2093" s="17">
        <v>0.26940092278281641</v>
      </c>
      <c r="AC2093" s="17">
        <v>2.215106071001452E-2</v>
      </c>
      <c r="AD2093" s="17">
        <v>0.2749023413668803</v>
      </c>
      <c r="AE2093" s="17">
        <v>28.322716242985589</v>
      </c>
      <c r="AF2093" s="17">
        <v>0.7</v>
      </c>
      <c r="AG2093" s="17">
        <v>-0.99999999999999956</v>
      </c>
      <c r="AH2093" s="17">
        <v>-0.99999999999999956</v>
      </c>
      <c r="AI2093" s="17">
        <v>6.8526486718486074E-2</v>
      </c>
      <c r="AJ2093" s="17">
        <v>-9.140991159101132E-2</v>
      </c>
      <c r="AK2093" s="17">
        <v>-2.3451602403082018E-2</v>
      </c>
      <c r="AL2093" s="17">
        <v>-9.9231089977668635E-2</v>
      </c>
      <c r="AM2093" s="17">
        <v>-7.1551303520151918E-2</v>
      </c>
      <c r="AN2093" s="17">
        <v>3.8491949664484659E-2</v>
      </c>
      <c r="AO2093" s="17">
        <v>-1.9060406000192076</v>
      </c>
      <c r="AP2093" s="17">
        <v>0.46614329172377333</v>
      </c>
      <c r="AQ2093" s="17">
        <v>26.501688595337811</v>
      </c>
      <c r="AR2093" s="17">
        <v>0.6161705833029254</v>
      </c>
      <c r="AS2093" s="17">
        <v>0.28186251002967838</v>
      </c>
      <c r="AT2093" s="17">
        <v>-0.99999999999999956</v>
      </c>
      <c r="AU2093" s="17">
        <v>-0.99999999999999956</v>
      </c>
      <c r="AV2093" s="17">
        <v>0.9836650998736145</v>
      </c>
      <c r="AW2093" s="17">
        <v>60.403768625826253</v>
      </c>
      <c r="AX2093" s="17">
        <v>52.633307201094844</v>
      </c>
      <c r="AY2093" s="17">
        <v>0.13784015887673751</v>
      </c>
      <c r="AZ2093" s="17">
        <v>-38.315716102836653</v>
      </c>
      <c r="BA2093" s="22">
        <v>1345.8545714764002</v>
      </c>
      <c r="CU2093" t="e">
        <v>#N/A</v>
      </c>
      <c r="CV2093" t="e">
        <v>#N/A</v>
      </c>
    </row>
    <row r="2094" spans="1:100" x14ac:dyDescent="0.25">
      <c r="A2094">
        <v>5005</v>
      </c>
      <c r="B2094" t="s">
        <v>2416</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1405.3755822991566</v>
      </c>
      <c r="CU2094" t="e">
        <v>#N/A</v>
      </c>
      <c r="CV2094" t="e">
        <v>#N/A</v>
      </c>
    </row>
    <row r="2095" spans="1:100" x14ac:dyDescent="0.25">
      <c r="A2095">
        <v>5006</v>
      </c>
      <c r="B2095" t="s">
        <v>2417</v>
      </c>
      <c r="C2095" s="22">
        <v>3</v>
      </c>
      <c r="D2095" s="17">
        <v>5.2011027444181934</v>
      </c>
      <c r="E2095" s="17">
        <v>-0.12274314849908596</v>
      </c>
      <c r="F2095" s="17">
        <v>0.24159574991797839</v>
      </c>
      <c r="G2095" s="17">
        <v>0.20419531597778828</v>
      </c>
      <c r="H2095" s="17">
        <v>0.1849870675219745</v>
      </c>
      <c r="I2095" s="17">
        <v>1.0586245354865634E-2</v>
      </c>
      <c r="J2095" s="17">
        <v>11.734398772610412</v>
      </c>
      <c r="K2095" s="17">
        <v>0.19557331287684018</v>
      </c>
      <c r="L2095" s="17">
        <v>-0.99999999999999778</v>
      </c>
      <c r="M2095" s="17">
        <v>-0.99999999999999778</v>
      </c>
      <c r="N2095" s="17">
        <v>3.9114662575368047</v>
      </c>
      <c r="O2095" s="17">
        <v>17.139696833006397</v>
      </c>
      <c r="P2095" s="17">
        <v>3.155296333707187E-3</v>
      </c>
      <c r="Q2095" s="17">
        <v>-3.6656114626243039</v>
      </c>
      <c r="R2095" s="17">
        <v>-1.3165370162948613</v>
      </c>
      <c r="S2095" s="17">
        <v>0.33333333333333282</v>
      </c>
      <c r="T2095" s="17">
        <v>0.34213048039405936</v>
      </c>
      <c r="U2095" s="17">
        <v>0.20086913455309816</v>
      </c>
      <c r="V2095" s="17">
        <v>-0.12963235601874806</v>
      </c>
      <c r="W2095" s="17">
        <v>22.045091175396081</v>
      </c>
      <c r="X2095" s="17">
        <v>0.50557290295045587</v>
      </c>
      <c r="Y2095" s="17">
        <v>-0.99999999999999778</v>
      </c>
      <c r="Z2095" s="17">
        <v>-0.99999999999999778</v>
      </c>
      <c r="AA2095" s="17">
        <v>51.243874666266294</v>
      </c>
      <c r="AB2095" s="17">
        <v>0.1077466273783315</v>
      </c>
      <c r="AC2095" s="17">
        <v>0.33534700194388678</v>
      </c>
      <c r="AD2095" s="17">
        <v>0.16721278082108446</v>
      </c>
      <c r="AE2095" s="17">
        <v>30.515320507165089</v>
      </c>
      <c r="AF2095" s="17">
        <v>0.4</v>
      </c>
      <c r="AG2095" s="17">
        <v>-0.99999999999999778</v>
      </c>
      <c r="AH2095" s="17">
        <v>-0.99999999999999778</v>
      </c>
      <c r="AI2095" s="17">
        <v>-4.1658278767979791E-2</v>
      </c>
      <c r="AJ2095" s="17">
        <v>-0.12963235601874806</v>
      </c>
      <c r="AK2095" s="17">
        <v>0.23076468242093176</v>
      </c>
      <c r="AL2095" s="17">
        <v>-0.21168104738921836</v>
      </c>
      <c r="AM2095" s="17">
        <v>-3.7971775450322161E-3</v>
      </c>
      <c r="AN2095" s="17">
        <v>6.4793328559114072E-2</v>
      </c>
      <c r="AO2095" s="17">
        <v>1.0588939734788534</v>
      </c>
      <c r="AP2095" s="17">
        <v>0.56142797703176039</v>
      </c>
      <c r="AQ2095" s="17">
        <v>33.779489948006479</v>
      </c>
      <c r="AR2095" s="17">
        <v>0.74670059226174212</v>
      </c>
      <c r="AS2095" s="17">
        <v>0.70114621582729642</v>
      </c>
      <c r="AT2095" s="17">
        <v>-0.99999999999999778</v>
      </c>
      <c r="AU2095" s="17">
        <v>-0.99999999999999778</v>
      </c>
      <c r="AV2095" s="17">
        <v>-1.1123417003170739</v>
      </c>
      <c r="AW2095" s="17">
        <v>68.944999476304488</v>
      </c>
      <c r="AX2095" s="17">
        <v>55.14859829907008</v>
      </c>
      <c r="AY2095" s="17">
        <v>-4.2723123015172892E-2</v>
      </c>
      <c r="AZ2095" s="17">
        <v>-19.335230641164603</v>
      </c>
      <c r="BA2095" s="22">
        <v>1454.3859578284441</v>
      </c>
      <c r="CU2095" t="e">
        <v>#N/A</v>
      </c>
      <c r="CV2095" t="e">
        <v>#N/A</v>
      </c>
    </row>
    <row r="2096" spans="1:100" x14ac:dyDescent="0.25">
      <c r="A2096">
        <v>5010</v>
      </c>
      <c r="B2096" t="s">
        <v>2418</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2419</v>
      </c>
      <c r="C2097" s="22">
        <v>3</v>
      </c>
      <c r="D2097" s="17">
        <v>3.26867842192362</v>
      </c>
      <c r="E2097" s="17">
        <v>-3.3262145718105214E-2</v>
      </c>
      <c r="F2097" s="17">
        <v>0.21147851416519503</v>
      </c>
      <c r="G2097" s="17">
        <v>0.21147851416519503</v>
      </c>
      <c r="H2097" s="17">
        <v>1.4536537814192983E-2</v>
      </c>
      <c r="I2097" s="17">
        <v>-3.9695466088231785E-3</v>
      </c>
      <c r="J2097" s="17">
        <v>0.63401947232218991</v>
      </c>
      <c r="K2097" s="17">
        <v>1.0566991205369847E-2</v>
      </c>
      <c r="L2097" s="17">
        <v>-0.99999999999999867</v>
      </c>
      <c r="M2097" s="17">
        <v>-0.99999999999999867</v>
      </c>
      <c r="N2097" s="17">
        <v>0.21133982410739516</v>
      </c>
      <c r="O2097" s="17">
        <v>4.114176408411006</v>
      </c>
      <c r="P2097" s="17">
        <v>-2.7735545175077188</v>
      </c>
      <c r="Q2097" s="17">
        <v>2.7005151419152793</v>
      </c>
      <c r="R2097" s="17">
        <v>0.64079635375564958</v>
      </c>
      <c r="S2097" s="17">
        <v>0.33295966137964289</v>
      </c>
      <c r="T2097" s="17">
        <v>0.33295966137964289</v>
      </c>
      <c r="U2097" s="17">
        <v>0.24393463570622065</v>
      </c>
      <c r="V2097" s="17">
        <v>0.10954927005447863</v>
      </c>
      <c r="W2097" s="17">
        <v>40.353449492584609</v>
      </c>
      <c r="X2097" s="17">
        <v>2.2880128227519796</v>
      </c>
      <c r="Y2097" s="17">
        <v>-0.99999999999999867</v>
      </c>
      <c r="Z2097" s="17">
        <v>-0.99999999999999867</v>
      </c>
      <c r="AA2097" s="17">
        <v>92.887672279779991</v>
      </c>
      <c r="AB2097" s="17">
        <v>0.57596088666428591</v>
      </c>
      <c r="AC2097" s="17">
        <v>0.34743841387536273</v>
      </c>
      <c r="AD2097" s="17">
        <v>0.114469228129147</v>
      </c>
      <c r="AE2097" s="17">
        <v>51.893426433439743</v>
      </c>
      <c r="AF2097" s="17">
        <v>0.92307692307692313</v>
      </c>
      <c r="AG2097" s="17">
        <v>-0.99999999999999867</v>
      </c>
      <c r="AH2097" s="17">
        <v>-0.99999999999999867</v>
      </c>
      <c r="AI2097" s="17">
        <v>6.2375298651852269E-2</v>
      </c>
      <c r="AJ2097" s="17">
        <v>0.10954927005447863</v>
      </c>
      <c r="AK2097" s="17">
        <v>0.39984627822984364</v>
      </c>
      <c r="AL2097" s="17">
        <v>4.8925015105649311E-2</v>
      </c>
      <c r="AM2097" s="17">
        <v>6.619410317491066E-2</v>
      </c>
      <c r="AN2097" s="17">
        <v>0.47428165808315836</v>
      </c>
      <c r="AO2097" s="17">
        <v>3.6540839705219845</v>
      </c>
      <c r="AP2097" s="17">
        <v>12.101666527607208</v>
      </c>
      <c r="AQ2097" s="17">
        <v>40.987468964906839</v>
      </c>
      <c r="AR2097" s="17">
        <v>1.0194032285199852</v>
      </c>
      <c r="AS2097" s="17">
        <v>2.2985798139573488</v>
      </c>
      <c r="AT2097" s="17">
        <v>-0.99999999999999867</v>
      </c>
      <c r="AU2097" s="17">
        <v>-0.99999999999999867</v>
      </c>
      <c r="AV2097" s="17">
        <v>0.85227486792084395</v>
      </c>
      <c r="AW2097" s="17">
        <v>109.10351521579834</v>
      </c>
      <c r="AX2097" s="17">
        <v>121.30594819428323</v>
      </c>
      <c r="AY2097" s="17">
        <v>0.31330876825558773</v>
      </c>
      <c r="AZ2097" s="17">
        <v>19.210671443895922</v>
      </c>
      <c r="BA2097" s="22">
        <v>1554.3004113648103</v>
      </c>
      <c r="CU2097" t="e">
        <v>#N/A</v>
      </c>
      <c r="CV2097" t="e">
        <v>#N/A</v>
      </c>
    </row>
    <row r="2098" spans="1:100" x14ac:dyDescent="0.25">
      <c r="A2098">
        <v>5013</v>
      </c>
      <c r="B2098" t="s">
        <v>2356</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2420</v>
      </c>
      <c r="C2099" s="22">
        <v>3</v>
      </c>
      <c r="D2099" s="17">
        <v>4.4191240244124677</v>
      </c>
      <c r="E2099" s="17">
        <v>5.6350774943326978E-2</v>
      </c>
      <c r="F2099" s="17">
        <v>-5.8516764124517777E-2</v>
      </c>
      <c r="G2099" s="17">
        <v>-4.9617606492423076E-2</v>
      </c>
      <c r="H2099" s="17">
        <v>0.73752582093254881</v>
      </c>
      <c r="I2099" s="17">
        <v>0</v>
      </c>
      <c r="J2099" s="17">
        <v>44.251549255952924</v>
      </c>
      <c r="K2099" s="17">
        <v>0.73752582093254881</v>
      </c>
      <c r="L2099" s="17">
        <v>-1.0000000000000007</v>
      </c>
      <c r="M2099" s="17">
        <v>-1.0000000000000007</v>
      </c>
      <c r="N2099" s="17">
        <v>14.750516418650973</v>
      </c>
      <c r="O2099" s="17">
        <v>48.621055673873016</v>
      </c>
      <c r="P2099" s="17">
        <v>2.1957611897214511</v>
      </c>
      <c r="Q2099" s="17">
        <v>-0.32875308312750195</v>
      </c>
      <c r="R2099" s="17">
        <v>0.1723282749807335</v>
      </c>
      <c r="S2099" s="17">
        <v>0.33333333333333337</v>
      </c>
      <c r="T2099" s="17">
        <v>0.42294054369869538</v>
      </c>
      <c r="U2099" s="17">
        <v>0.55220909471734725</v>
      </c>
      <c r="V2099" s="17">
        <v>0.12526889039403638</v>
      </c>
      <c r="W2099" s="17">
        <v>27.849041648434543</v>
      </c>
      <c r="X2099" s="17">
        <v>3.068804987698448</v>
      </c>
      <c r="Y2099" s="17">
        <v>-1.0000000000000007</v>
      </c>
      <c r="Z2099" s="17">
        <v>-1.0000000000000007</v>
      </c>
      <c r="AA2099" s="17">
        <v>67.978589994274003</v>
      </c>
      <c r="AB2099" s="17">
        <v>0.23274848074527488</v>
      </c>
      <c r="AC2099" s="17">
        <v>0.47419524089236442</v>
      </c>
      <c r="AD2099" s="17">
        <v>9.2200679779534889E-2</v>
      </c>
      <c r="AE2099" s="17">
        <v>39.957220070858718</v>
      </c>
      <c r="AF2099" s="17">
        <v>0.82352941176470584</v>
      </c>
      <c r="AG2099" s="17">
        <v>-1.0000000000000007</v>
      </c>
      <c r="AH2099" s="17">
        <v>-1.0000000000000007</v>
      </c>
      <c r="AI2099" s="17">
        <v>-8.8342762060285851E-3</v>
      </c>
      <c r="AJ2099" s="17">
        <v>0.12526889039403638</v>
      </c>
      <c r="AK2099" s="17">
        <v>3.5548209592024503E-2</v>
      </c>
      <c r="AL2099" s="17">
        <v>-0.17031335056403879</v>
      </c>
      <c r="AM2099" s="17">
        <v>0.31401681358947031</v>
      </c>
      <c r="AN2099" s="17">
        <v>0.64725225705910394</v>
      </c>
      <c r="AO2099" s="17">
        <v>8.0281613876968745</v>
      </c>
      <c r="AP2099" s="17">
        <v>15.329739673657404</v>
      </c>
      <c r="AQ2099" s="17">
        <v>72.100590904387474</v>
      </c>
      <c r="AR2099" s="17">
        <v>1.4337518621434127</v>
      </c>
      <c r="AS2099" s="17">
        <v>3.806330808630999</v>
      </c>
      <c r="AT2099" s="17">
        <v>-1.0000000000000007</v>
      </c>
      <c r="AU2099" s="17">
        <v>-1.0000000000000007</v>
      </c>
      <c r="AV2099" s="17">
        <v>0.12271066848831046</v>
      </c>
      <c r="AW2099" s="17">
        <v>131.92938534180439</v>
      </c>
      <c r="AX2099" s="17">
        <v>144.27958885708753</v>
      </c>
      <c r="AY2099" s="17">
        <v>0.64729427847368959</v>
      </c>
      <c r="AZ2099" s="17">
        <v>82.942538346944986</v>
      </c>
      <c r="BA2099" s="22">
        <v>1558.5028141235293</v>
      </c>
      <c r="CU2099" t="e">
        <v>#N/A</v>
      </c>
      <c r="CV2099" t="e">
        <v>#N/A</v>
      </c>
    </row>
    <row r="2100" spans="1:100" x14ac:dyDescent="0.25">
      <c r="A2100">
        <v>5016</v>
      </c>
      <c r="B2100" t="s">
        <v>2421</v>
      </c>
      <c r="C2100" s="22">
        <v>3</v>
      </c>
      <c r="D2100" s="17">
        <v>5.1050508781139214</v>
      </c>
      <c r="E2100" s="17">
        <v>0.10461608662763439</v>
      </c>
      <c r="F2100" s="17">
        <v>-6.8297267718263097E-2</v>
      </c>
      <c r="G2100" s="17">
        <v>-2.4757349114155017E-2</v>
      </c>
      <c r="H2100" s="17">
        <v>0.38087661809095619</v>
      </c>
      <c r="I2100" s="17">
        <v>4.3878491798296443E-3</v>
      </c>
      <c r="J2100" s="17">
        <v>23.115868036247143</v>
      </c>
      <c r="K2100" s="17">
        <v>0.38526446727078578</v>
      </c>
      <c r="L2100" s="17">
        <v>-1.0000000000000007</v>
      </c>
      <c r="M2100" s="17">
        <v>-1.0000000000000007</v>
      </c>
      <c r="N2100" s="17">
        <v>7.7052893454157099</v>
      </c>
      <c r="O2100" s="17">
        <v>28.196161565246911</v>
      </c>
      <c r="P2100" s="17">
        <v>-0.96131403512942992</v>
      </c>
      <c r="Q2100" s="17">
        <v>5.090721173022458</v>
      </c>
      <c r="R2100" s="17">
        <v>1.6207376258183726</v>
      </c>
      <c r="S2100" s="17">
        <v>0.33333333333333365</v>
      </c>
      <c r="T2100" s="17">
        <v>0.38660522592979296</v>
      </c>
      <c r="U2100" s="17">
        <v>0.40473207872163891</v>
      </c>
      <c r="V2100" s="17">
        <v>-3.2097464065992259E-2</v>
      </c>
      <c r="W2100" s="17">
        <v>28.292348265919493</v>
      </c>
      <c r="X2100" s="17">
        <v>1.8142895150793998</v>
      </c>
      <c r="Y2100" s="17">
        <v>-1.0000000000000007</v>
      </c>
      <c r="Z2100" s="17">
        <v>-1.0000000000000007</v>
      </c>
      <c r="AA2100" s="17">
        <v>74.510692130059127</v>
      </c>
      <c r="AB2100" s="17">
        <v>0.29836594854143011</v>
      </c>
      <c r="AC2100" s="17">
        <v>0.34647103830241505</v>
      </c>
      <c r="AD2100" s="17">
        <v>0.24711513792258064</v>
      </c>
      <c r="AE2100" s="17">
        <v>44.597606238321248</v>
      </c>
      <c r="AF2100" s="17">
        <v>0.8125</v>
      </c>
      <c r="AG2100" s="17">
        <v>-1.0000000000000007</v>
      </c>
      <c r="AH2100" s="17">
        <v>-1.0000000000000007</v>
      </c>
      <c r="AI2100" s="17">
        <v>0</v>
      </c>
      <c r="AJ2100" s="17">
        <v>-3.2097464065992259E-2</v>
      </c>
      <c r="AK2100" s="17">
        <v>4.7617813197721431E-2</v>
      </c>
      <c r="AL2100" s="17">
        <v>0.28426849728039583</v>
      </c>
      <c r="AM2100" s="17">
        <v>-0.22801093825842844</v>
      </c>
      <c r="AN2100" s="17">
        <v>0.16693005269037364</v>
      </c>
      <c r="AO2100" s="17">
        <v>-5.462184390472105</v>
      </c>
      <c r="AP2100" s="17">
        <v>5.5945938036613176</v>
      </c>
      <c r="AQ2100" s="17">
        <v>51.408216302166657</v>
      </c>
      <c r="AR2100" s="17">
        <v>1.092573173918773</v>
      </c>
      <c r="AS2100" s="17">
        <v>2.1995539823501873</v>
      </c>
      <c r="AT2100" s="17">
        <v>-1.0000000000000007</v>
      </c>
      <c r="AU2100" s="17">
        <v>-1.0000000000000007</v>
      </c>
      <c r="AV2100" s="17">
        <v>1.5959802767042175</v>
      </c>
      <c r="AW2100" s="17">
        <v>108.30144749896745</v>
      </c>
      <c r="AX2100" s="17">
        <v>105.09170109236821</v>
      </c>
      <c r="AY2100" s="17">
        <v>0.22912546166477196</v>
      </c>
      <c r="AZ2100" s="17">
        <v>25.694957189969681</v>
      </c>
      <c r="BA2100" s="22">
        <v>1485.4341778460134</v>
      </c>
      <c r="CU2100" t="e">
        <v>#N/A</v>
      </c>
      <c r="CV2100" t="e">
        <v>#N/A</v>
      </c>
    </row>
    <row r="2101" spans="1:100" x14ac:dyDescent="0.25">
      <c r="A2101">
        <v>5019</v>
      </c>
      <c r="B2101" t="s">
        <v>2422</v>
      </c>
      <c r="C2101" s="22">
        <v>3</v>
      </c>
      <c r="D2101" s="17">
        <v>4.9403808847508692</v>
      </c>
      <c r="E2101" s="17">
        <v>-9.1801787874347146E-2</v>
      </c>
      <c r="F2101" s="17">
        <v>0.36290014698695211</v>
      </c>
      <c r="G2101" s="17">
        <v>0.35301606064090002</v>
      </c>
      <c r="H2101" s="17">
        <v>0.24157550465828739</v>
      </c>
      <c r="I2101" s="17">
        <v>0</v>
      </c>
      <c r="J2101" s="17">
        <v>14.494530279497246</v>
      </c>
      <c r="K2101" s="17">
        <v>0.24157550465828739</v>
      </c>
      <c r="L2101" s="17">
        <v>-0.99999999999999922</v>
      </c>
      <c r="M2101" s="17">
        <v>-0.99999999999999922</v>
      </c>
      <c r="N2101" s="17">
        <v>4.8315100931657478</v>
      </c>
      <c r="O2101" s="17">
        <v>19.787927224889007</v>
      </c>
      <c r="P2101" s="17">
        <v>8.191054915891835E-2</v>
      </c>
      <c r="Q2101" s="17">
        <v>-11.616787839479819</v>
      </c>
      <c r="R2101" s="17">
        <v>-3.9237467059187279</v>
      </c>
      <c r="S2101" s="17">
        <v>0.33333333333333298</v>
      </c>
      <c r="T2101" s="17">
        <v>0.33333333333333298</v>
      </c>
      <c r="U2101" s="17">
        <v>0.33943626186393433</v>
      </c>
      <c r="V2101" s="17">
        <v>-4.8996890202942421E-2</v>
      </c>
      <c r="W2101" s="17">
        <v>28.621221346774824</v>
      </c>
      <c r="X2101" s="17">
        <v>1.4888548682464617</v>
      </c>
      <c r="Y2101" s="17">
        <v>-0.99999999999999922</v>
      </c>
      <c r="Z2101" s="17">
        <v>-0.99999999999999922</v>
      </c>
      <c r="AA2101" s="17">
        <v>15.554473099404756</v>
      </c>
      <c r="AB2101" s="17">
        <v>3.3121659253894237E-2</v>
      </c>
      <c r="AC2101" s="17">
        <v>-0.20204837115005833</v>
      </c>
      <c r="AD2101" s="17">
        <v>-1.3933318932863214E-2</v>
      </c>
      <c r="AE2101" s="17">
        <v>-9.1430015414513743</v>
      </c>
      <c r="AF2101" s="17">
        <v>0.3</v>
      </c>
      <c r="AG2101" s="17">
        <v>-0.99999999999999922</v>
      </c>
      <c r="AH2101" s="17">
        <v>-0.99999999999999922</v>
      </c>
      <c r="AI2101" s="17">
        <v>-1.9230099502637894E-2</v>
      </c>
      <c r="AJ2101" s="17">
        <v>-4.8996890202942421E-2</v>
      </c>
      <c r="AK2101" s="17">
        <v>2.2466680717098529E-2</v>
      </c>
      <c r="AL2101" s="17">
        <v>7.5599510108649071E-2</v>
      </c>
      <c r="AM2101" s="17">
        <v>0.10205943887194216</v>
      </c>
      <c r="AN2101" s="17">
        <v>0.23614149220316225</v>
      </c>
      <c r="AO2101" s="17">
        <v>2.6638193753840471</v>
      </c>
      <c r="AP2101" s="17">
        <v>6.2815348556223007</v>
      </c>
      <c r="AQ2101" s="17">
        <v>43.115751626272079</v>
      </c>
      <c r="AR2101" s="17">
        <v>0.95710603832765839</v>
      </c>
      <c r="AS2101" s="17">
        <v>1.730430372904749</v>
      </c>
      <c r="AT2101" s="17">
        <v>-0.99999999999999922</v>
      </c>
      <c r="AU2101" s="17">
        <v>-0.99999999999999922</v>
      </c>
      <c r="AV2101" s="17">
        <v>-3.5707306452778282</v>
      </c>
      <c r="AW2101" s="17">
        <v>41.623935179916032</v>
      </c>
      <c r="AX2101" s="17">
        <v>36.33964416956902</v>
      </c>
      <c r="AY2101" s="17">
        <v>4.8494136532032758E-2</v>
      </c>
      <c r="AZ2101" s="17">
        <v>-33.472020529698085</v>
      </c>
      <c r="BA2101" s="22">
        <v>1417.901660201408</v>
      </c>
      <c r="CU2101" t="e">
        <v>#N/A</v>
      </c>
      <c r="CV2101" t="e">
        <v>#N/A</v>
      </c>
    </row>
    <row r="2102" spans="1:100" x14ac:dyDescent="0.25">
      <c r="A2102">
        <v>5020</v>
      </c>
      <c r="B2102" t="s">
        <v>2423</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2424</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1448.8194296041543</v>
      </c>
      <c r="CU2103" t="e">
        <v>#N/A</v>
      </c>
      <c r="CV2103" t="e">
        <v>#N/A</v>
      </c>
    </row>
    <row r="2104" spans="1:100" x14ac:dyDescent="0.25">
      <c r="A2104">
        <v>5024</v>
      </c>
      <c r="B2104" t="s">
        <v>937</v>
      </c>
      <c r="C2104" s="22">
        <v>3</v>
      </c>
      <c r="D2104" s="17">
        <v>4.8583069209004961</v>
      </c>
      <c r="E2104" s="17">
        <v>7.0059179445615016E-2</v>
      </c>
      <c r="F2104" s="17">
        <v>-0.40875391022398172</v>
      </c>
      <c r="G2104" s="17">
        <v>-0.42336361575390907</v>
      </c>
      <c r="H2104" s="17">
        <v>0.20299602614383955</v>
      </c>
      <c r="I2104" s="17">
        <v>8.1368455376629886E-2</v>
      </c>
      <c r="J2104" s="17">
        <v>17.061868891228169</v>
      </c>
      <c r="K2104" s="17">
        <v>0.28436448152046945</v>
      </c>
      <c r="L2104" s="17">
        <v>-0.99999999999999822</v>
      </c>
      <c r="M2104" s="17">
        <v>-0.99999999999999822</v>
      </c>
      <c r="N2104" s="17">
        <v>5.6872896304093938</v>
      </c>
      <c r="O2104" s="17">
        <v>21.496812196374762</v>
      </c>
      <c r="P2104" s="17">
        <v>9.9889741221487363</v>
      </c>
      <c r="Q2104" s="17">
        <v>-1.711265276294484</v>
      </c>
      <c r="R2104" s="17">
        <v>0.47128454428626143</v>
      </c>
      <c r="S2104" s="17">
        <v>0.33333333333333282</v>
      </c>
      <c r="T2104" s="17">
        <v>0.32179686850767369</v>
      </c>
      <c r="U2104" s="17">
        <v>0.3634761275537392</v>
      </c>
      <c r="V2104" s="17">
        <v>0.50543992037235197</v>
      </c>
      <c r="W2104" s="17">
        <v>49.587270729865146</v>
      </c>
      <c r="X2104" s="17">
        <v>4.8457732879439455</v>
      </c>
      <c r="Y2104" s="17">
        <v>-0.99999999999999822</v>
      </c>
      <c r="Z2104" s="17">
        <v>-0.99999999999999822</v>
      </c>
      <c r="AA2104" s="17">
        <v>100.91774557054586</v>
      </c>
      <c r="AB2104" s="17">
        <v>0.38163227850472314</v>
      </c>
      <c r="AC2104" s="17">
        <v>0.49259566431858082</v>
      </c>
      <c r="AD2104" s="17">
        <v>0.14295586310458699</v>
      </c>
      <c r="AE2104" s="17">
        <v>50.859190296394594</v>
      </c>
      <c r="AF2104" s="17">
        <v>1</v>
      </c>
      <c r="AG2104" s="17">
        <v>-0.99999999999999822</v>
      </c>
      <c r="AH2104" s="17">
        <v>-0.99999999999999822</v>
      </c>
      <c r="AI2104" s="17">
        <v>-2.7742478622734233E-2</v>
      </c>
      <c r="AJ2104" s="17">
        <v>0.50543992037235197</v>
      </c>
      <c r="AK2104" s="17">
        <v>7.3182340188423373E-2</v>
      </c>
      <c r="AL2104" s="17">
        <v>-3.9591632349599649E-2</v>
      </c>
      <c r="AM2104" s="17">
        <v>-1.6174982386678576E-2</v>
      </c>
      <c r="AN2104" s="17">
        <v>-3.5353571615806267E-3</v>
      </c>
      <c r="AO2104" s="17">
        <v>-3.8462858724847782E-2</v>
      </c>
      <c r="AP2104" s="17">
        <v>-0.28634209078751416</v>
      </c>
      <c r="AQ2104" s="17">
        <v>66.649139621093283</v>
      </c>
      <c r="AR2104" s="17">
        <v>1.5240462497670977</v>
      </c>
      <c r="AS2104" s="17">
        <v>5.1301377694644215</v>
      </c>
      <c r="AT2104" s="17">
        <v>-0.99999999999999822</v>
      </c>
      <c r="AU2104" s="17">
        <v>-0.99999999999999822</v>
      </c>
      <c r="AV2104" s="17">
        <v>4.7920928532352303E-2</v>
      </c>
      <c r="AW2104" s="17">
        <v>122.12821567613324</v>
      </c>
      <c r="AX2104" s="17">
        <v>172.11735814091369</v>
      </c>
      <c r="AY2104" s="17">
        <v>0.2591784161305386</v>
      </c>
      <c r="AZ2104" s="17">
        <v>20.264057946929078</v>
      </c>
      <c r="BA2104" s="22">
        <v>1584.6958789206578</v>
      </c>
      <c r="CU2104" t="e">
        <v>#N/A</v>
      </c>
      <c r="CV2104" t="e">
        <v>#N/A</v>
      </c>
    </row>
    <row r="2105" spans="1:100" x14ac:dyDescent="0.25">
      <c r="A2105">
        <v>5025</v>
      </c>
      <c r="B2105" t="s">
        <v>2425</v>
      </c>
      <c r="C2105" s="22">
        <v>3</v>
      </c>
      <c r="D2105" s="17">
        <v>4.876824305572665</v>
      </c>
      <c r="E2105" s="17">
        <v>9.6098604740765092E-2</v>
      </c>
      <c r="F2105" s="17">
        <v>2.5759332217306632</v>
      </c>
      <c r="G2105" s="17">
        <v>2.6059398341964624</v>
      </c>
      <c r="H2105" s="17">
        <v>7.4065441170460405E-2</v>
      </c>
      <c r="I2105" s="17">
        <v>1.782826595589674E-2</v>
      </c>
      <c r="J2105" s="17">
        <v>5.5136224275814287</v>
      </c>
      <c r="K2105" s="17">
        <v>9.1893707126357166E-2</v>
      </c>
      <c r="L2105" s="17">
        <v>-1.0000000000000018</v>
      </c>
      <c r="M2105" s="17">
        <v>-1.0000000000000018</v>
      </c>
      <c r="N2105" s="17">
        <v>1.8378741425271423</v>
      </c>
      <c r="O2105" s="17">
        <v>12.99638656735055</v>
      </c>
      <c r="P2105" s="17">
        <v>2.4695271674202277</v>
      </c>
      <c r="Q2105" s="17">
        <v>-3.7516297467623874</v>
      </c>
      <c r="R2105" s="17">
        <v>-1.075850693518964</v>
      </c>
      <c r="S2105" s="17">
        <v>0.33333333333333376</v>
      </c>
      <c r="T2105" s="17">
        <v>0.33333333333333376</v>
      </c>
      <c r="U2105" s="17">
        <v>0.31703003521687062</v>
      </c>
      <c r="V2105" s="17">
        <v>1.2407385964450908E-2</v>
      </c>
      <c r="W2105" s="17">
        <v>36.168415228865307</v>
      </c>
      <c r="X2105" s="17">
        <v>1.9173374161944985</v>
      </c>
      <c r="Y2105" s="17">
        <v>-1.0000000000000018</v>
      </c>
      <c r="Z2105" s="17">
        <v>-1.0000000000000018</v>
      </c>
      <c r="AA2105" s="17">
        <v>69.331261651805505</v>
      </c>
      <c r="AB2105" s="17">
        <v>0.25472942397061954</v>
      </c>
      <c r="AC2105" s="17">
        <v>9.261030896137043E-2</v>
      </c>
      <c r="AD2105" s="17">
        <v>0.33743420939719337</v>
      </c>
      <c r="AE2105" s="17">
        <v>34.238697116459157</v>
      </c>
      <c r="AF2105" s="17">
        <v>0.77777777777777779</v>
      </c>
      <c r="AG2105" s="17">
        <v>-1.0000000000000018</v>
      </c>
      <c r="AH2105" s="17">
        <v>-1.0000000000000018</v>
      </c>
      <c r="AI2105" s="17">
        <v>-0.10132705507662307</v>
      </c>
      <c r="AJ2105" s="17">
        <v>1.2407385964450908E-2</v>
      </c>
      <c r="AK2105" s="17">
        <v>7.4345034077448427E-2</v>
      </c>
      <c r="AL2105" s="17">
        <v>-0.10568238789876691</v>
      </c>
      <c r="AM2105" s="17">
        <v>-5.0323628482410697E-2</v>
      </c>
      <c r="AN2105" s="17">
        <v>-4.74407137083388E-2</v>
      </c>
      <c r="AO2105" s="17">
        <v>-0.88636554167302573</v>
      </c>
      <c r="AP2105" s="17">
        <v>-1.7144297822023042</v>
      </c>
      <c r="AQ2105" s="17">
        <v>41.682037656446724</v>
      </c>
      <c r="AR2105" s="17">
        <v>0.99610408784798932</v>
      </c>
      <c r="AS2105" s="17">
        <v>2.0092311233208555</v>
      </c>
      <c r="AT2105" s="17">
        <v>-1.0000000000000018</v>
      </c>
      <c r="AU2105" s="17">
        <v>-1.0000000000000018</v>
      </c>
      <c r="AV2105" s="17">
        <v>1.5300891406775006</v>
      </c>
      <c r="AW2105" s="17">
        <v>80.61321843695373</v>
      </c>
      <c r="AX2105" s="17">
        <v>79.827415931866383</v>
      </c>
      <c r="AY2105" s="17">
        <v>8.0304140584047001E-2</v>
      </c>
      <c r="AZ2105" s="17">
        <v>14.833699063295709</v>
      </c>
      <c r="BA2105" s="22">
        <v>1459.2622419692607</v>
      </c>
      <c r="CU2105" t="e">
        <v>#N/A</v>
      </c>
      <c r="CV2105" t="e">
        <v>#N/A</v>
      </c>
    </row>
    <row r="2106" spans="1:100" x14ac:dyDescent="0.25">
      <c r="A2106">
        <v>5026</v>
      </c>
      <c r="B2106" t="s">
        <v>2426</v>
      </c>
      <c r="C2106" s="22">
        <v>3</v>
      </c>
      <c r="D2106" s="17">
        <v>3.7629789677294707</v>
      </c>
      <c r="E2106" s="17">
        <v>0</v>
      </c>
      <c r="F2106" s="17">
        <v>0.53473085110824237</v>
      </c>
      <c r="G2106" s="17">
        <v>0.53473085110824237</v>
      </c>
      <c r="H2106" s="17">
        <v>0.59247615120562847</v>
      </c>
      <c r="I2106" s="17">
        <v>3.9971101180980625E-3</v>
      </c>
      <c r="J2106" s="17">
        <v>35.788395679423594</v>
      </c>
      <c r="K2106" s="17">
        <v>0.59647326132372669</v>
      </c>
      <c r="L2106" s="17">
        <v>-0.99999999999999911</v>
      </c>
      <c r="M2106" s="17">
        <v>-0.99999999999999911</v>
      </c>
      <c r="N2106" s="17">
        <v>11.929465226474528</v>
      </c>
      <c r="O2106" s="17">
        <v>40.086105498261311</v>
      </c>
      <c r="P2106" s="17">
        <v>0.92043182089881315</v>
      </c>
      <c r="Q2106" s="17">
        <v>2.0276910763850693</v>
      </c>
      <c r="R2106" s="17">
        <v>0.74022509889494525</v>
      </c>
      <c r="S2106" s="17">
        <v>0.33333333333333282</v>
      </c>
      <c r="T2106" s="17">
        <v>0.33333333333333282</v>
      </c>
      <c r="U2106" s="17">
        <v>0.4241834479080398</v>
      </c>
      <c r="V2106" s="17">
        <v>-9.8686377863714293E-3</v>
      </c>
      <c r="W2106" s="17">
        <v>19.380328618584315</v>
      </c>
      <c r="X2106" s="17">
        <v>1.7077153702568684</v>
      </c>
      <c r="Y2106" s="17">
        <v>-0.99999999999999911</v>
      </c>
      <c r="Z2106" s="17">
        <v>-0.99999999999999911</v>
      </c>
      <c r="AA2106" s="17">
        <v>57.493595541414848</v>
      </c>
      <c r="AB2106" s="17">
        <v>7.9818440981624883E-2</v>
      </c>
      <c r="AC2106" s="17">
        <v>0.24584948384460015</v>
      </c>
      <c r="AD2106" s="17">
        <v>0.42179291165248639</v>
      </c>
      <c r="AE2106" s="17">
        <v>37.373041823935566</v>
      </c>
      <c r="AF2106" s="17">
        <v>0.81818181818181823</v>
      </c>
      <c r="AG2106" s="17">
        <v>-0.99999999999999911</v>
      </c>
      <c r="AH2106" s="17">
        <v>-0.99999999999999911</v>
      </c>
      <c r="AI2106" s="17">
        <v>-1.8122832416601127E-2</v>
      </c>
      <c r="AJ2106" s="17">
        <v>-9.8686377863714293E-3</v>
      </c>
      <c r="AK2106" s="17">
        <v>4.9380101411928133E-2</v>
      </c>
      <c r="AL2106" s="17">
        <v>8.0113182951107087E-2</v>
      </c>
      <c r="AM2106" s="17">
        <v>0.29748184428561369</v>
      </c>
      <c r="AN2106" s="17">
        <v>0.35394570002239162</v>
      </c>
      <c r="AO2106" s="17">
        <v>7.6839466141999813</v>
      </c>
      <c r="AP2106" s="17">
        <v>9.2492084153153229</v>
      </c>
      <c r="AQ2106" s="17">
        <v>55.168724298007881</v>
      </c>
      <c r="AR2106" s="17">
        <v>1.0809814767883346</v>
      </c>
      <c r="AS2106" s="17">
        <v>2.3041886315805962</v>
      </c>
      <c r="AT2106" s="17">
        <v>-0.99999999999999911</v>
      </c>
      <c r="AU2106" s="17">
        <v>-0.99999999999999911</v>
      </c>
      <c r="AV2106" s="17">
        <v>1.2749559500031882</v>
      </c>
      <c r="AW2106" s="17">
        <v>106.82890945499146</v>
      </c>
      <c r="AX2106" s="17">
        <v>105.47958902802232</v>
      </c>
      <c r="AY2106" s="17">
        <v>0.29339680211159297</v>
      </c>
      <c r="AZ2106" s="17">
        <v>11.438161675284036</v>
      </c>
      <c r="BA2106" s="22">
        <v>1542.6049214148013</v>
      </c>
      <c r="CU2106" t="e">
        <v>#N/A</v>
      </c>
      <c r="CV2106" t="e">
        <v>#N/A</v>
      </c>
    </row>
    <row r="2107" spans="1:100" x14ac:dyDescent="0.25">
      <c r="A2107">
        <v>5027</v>
      </c>
      <c r="B2107" t="s">
        <v>2427</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2428</v>
      </c>
      <c r="C2108" s="22">
        <v>3</v>
      </c>
      <c r="D2108" s="17">
        <v>1.083629603241631</v>
      </c>
      <c r="E2108" s="17">
        <v>0.10025082243127552</v>
      </c>
      <c r="F2108" s="17">
        <v>6.4851387718565068</v>
      </c>
      <c r="G2108" s="17">
        <v>6.4851387718565068</v>
      </c>
      <c r="H2108" s="17">
        <v>-0.11000753737308928</v>
      </c>
      <c r="I2108" s="17">
        <v>0</v>
      </c>
      <c r="J2108" s="17">
        <v>-6.6004522423853595</v>
      </c>
      <c r="K2108" s="17">
        <v>-0.11000753737308928</v>
      </c>
      <c r="L2108" s="17">
        <v>-1.0000000000000027</v>
      </c>
      <c r="M2108" s="17">
        <v>-1.0000000000000027</v>
      </c>
      <c r="N2108" s="17">
        <v>-2.2001507474617865</v>
      </c>
      <c r="O2108" s="17">
        <v>0.96831613271278172</v>
      </c>
      <c r="P2108" s="17">
        <v>0.29978364028504373</v>
      </c>
      <c r="Q2108" s="17">
        <v>22.842780988157578</v>
      </c>
      <c r="R2108" s="17">
        <v>7.6151135382600454</v>
      </c>
      <c r="S2108" s="17">
        <v>0.3333333333333342</v>
      </c>
      <c r="T2108" s="17">
        <v>0.27392349034669039</v>
      </c>
      <c r="U2108" s="17">
        <v>0.39042762567042549</v>
      </c>
      <c r="V2108" s="17">
        <v>-3.8855747082993573E-2</v>
      </c>
      <c r="W2108" s="17">
        <v>42.753449585621823</v>
      </c>
      <c r="X2108" s="17">
        <v>1.953998615402085</v>
      </c>
      <c r="Y2108" s="17">
        <v>-1.0000000000000027</v>
      </c>
      <c r="Z2108" s="17">
        <v>-1.0000000000000027</v>
      </c>
      <c r="AA2108" s="17">
        <v>69.081704287542436</v>
      </c>
      <c r="AB2108" s="17">
        <v>0.16822800139112051</v>
      </c>
      <c r="AC2108" s="17">
        <v>5.2979852585571412E-2</v>
      </c>
      <c r="AD2108" s="17">
        <v>0.15305496929651999</v>
      </c>
      <c r="AE2108" s="17">
        <v>18.713141163660584</v>
      </c>
      <c r="AF2108" s="17">
        <v>0.69230769230769229</v>
      </c>
      <c r="AG2108" s="17">
        <v>-1.0000000000000027</v>
      </c>
      <c r="AH2108" s="17">
        <v>-1.0000000000000027</v>
      </c>
      <c r="AI2108" s="17">
        <v>1.4566696181462229E-2</v>
      </c>
      <c r="AJ2108" s="17">
        <v>-3.8855747082993573E-2</v>
      </c>
      <c r="AK2108" s="17">
        <v>0.42012062803903705</v>
      </c>
      <c r="AL2108" s="17">
        <v>0.58107208198436089</v>
      </c>
      <c r="AM2108" s="17">
        <v>5.1993655964756517E-2</v>
      </c>
      <c r="AN2108" s="17">
        <v>-0.12173085372218355</v>
      </c>
      <c r="AO2108" s="17">
        <v>3.4004445393140945</v>
      </c>
      <c r="AP2108" s="17">
        <v>-0.13791093313278568</v>
      </c>
      <c r="AQ2108" s="17">
        <v>36.152997343236471</v>
      </c>
      <c r="AR2108" s="17">
        <v>0.95882870226745642</v>
      </c>
      <c r="AS2108" s="17">
        <v>1.8439910780289952</v>
      </c>
      <c r="AT2108" s="17">
        <v>-1.0000000000000027</v>
      </c>
      <c r="AU2108" s="17">
        <v>-1.0000000000000027</v>
      </c>
      <c r="AV2108" s="17">
        <v>14.100252310116556</v>
      </c>
      <c r="AW2108" s="17">
        <v>69.91210948712245</v>
      </c>
      <c r="AX2108" s="17">
        <v>66.317868702452316</v>
      </c>
      <c r="AY2108" s="17">
        <v>0.184344949184227</v>
      </c>
      <c r="AZ2108" s="17">
        <v>6.1812291418191814</v>
      </c>
      <c r="BA2108" s="22">
        <v>1448.9604043685727</v>
      </c>
      <c r="CU2108" t="e">
        <v>#N/A</v>
      </c>
      <c r="CV2108" t="e">
        <v>#N/A</v>
      </c>
    </row>
    <row r="2109" spans="1:100" x14ac:dyDescent="0.25">
      <c r="A2109">
        <v>5031</v>
      </c>
      <c r="B2109" t="s">
        <v>2429</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2101</v>
      </c>
      <c r="C2110" s="22">
        <v>3</v>
      </c>
      <c r="D2110" s="17">
        <v>4.917062425583878</v>
      </c>
      <c r="E2110" s="17">
        <v>-4.4248021216389107E-2</v>
      </c>
      <c r="F2110" s="17">
        <v>-0.45193626232833939</v>
      </c>
      <c r="G2110" s="17">
        <v>-0.45701404905340504</v>
      </c>
      <c r="H2110" s="17">
        <v>0.42651952868202253</v>
      </c>
      <c r="I2110" s="17">
        <v>-1.4032471495771632E-2</v>
      </c>
      <c r="J2110" s="17">
        <v>24.749223431175039</v>
      </c>
      <c r="K2110" s="17">
        <v>0.41248705718625106</v>
      </c>
      <c r="L2110" s="17">
        <v>-1.0000000000000002</v>
      </c>
      <c r="M2110" s="17">
        <v>-1.0000000000000002</v>
      </c>
      <c r="N2110" s="17">
        <v>8.249741143725009</v>
      </c>
      <c r="O2110" s="17">
        <v>29.209271807705498</v>
      </c>
      <c r="P2110" s="17">
        <v>-1.576955616293324</v>
      </c>
      <c r="Q2110" s="17">
        <v>-2.3273096215926343</v>
      </c>
      <c r="R2110" s="17">
        <v>-0.89914434973703194</v>
      </c>
      <c r="S2110" s="17">
        <v>0.3333333333333337</v>
      </c>
      <c r="T2110" s="17">
        <v>0.33393365945812697</v>
      </c>
      <c r="U2110" s="17">
        <v>0.35392204110364928</v>
      </c>
      <c r="V2110" s="17">
        <v>5.3607836941136022E-2</v>
      </c>
      <c r="W2110" s="17">
        <v>26.492392545999792</v>
      </c>
      <c r="X2110" s="17">
        <v>1.9927154477914155</v>
      </c>
      <c r="Y2110" s="17">
        <v>-1.0000000000000002</v>
      </c>
      <c r="Z2110" s="17">
        <v>-1.0000000000000002</v>
      </c>
      <c r="AA2110" s="17">
        <v>65.423072235868958</v>
      </c>
      <c r="AB2110" s="17">
        <v>0.37643361289856447</v>
      </c>
      <c r="AC2110" s="17">
        <v>0.31772757405836222</v>
      </c>
      <c r="AD2110" s="17">
        <v>0.10243529383519671</v>
      </c>
      <c r="AE2110" s="17">
        <v>39.829824039606152</v>
      </c>
      <c r="AF2110" s="17">
        <v>1</v>
      </c>
      <c r="AG2110" s="17">
        <v>-1.0000000000000002</v>
      </c>
      <c r="AH2110" s="17">
        <v>-1.0000000000000002</v>
      </c>
      <c r="AI2110" s="17">
        <v>-9.1650921517375909E-3</v>
      </c>
      <c r="AJ2110" s="17">
        <v>5.3607836941136022E-2</v>
      </c>
      <c r="AK2110" s="17">
        <v>2.8476379345510869E-2</v>
      </c>
      <c r="AL2110" s="17">
        <v>0.10396472248787933</v>
      </c>
      <c r="AM2110" s="17">
        <v>-0.14856927666604916</v>
      </c>
      <c r="AN2110" s="17">
        <v>0.13999710848113395</v>
      </c>
      <c r="AO2110" s="17">
        <v>-3.5718500199236742</v>
      </c>
      <c r="AP2110" s="17">
        <v>4.0197513244677454</v>
      </c>
      <c r="AQ2110" s="17">
        <v>51.241615977174853</v>
      </c>
      <c r="AR2110" s="17">
        <v>1.0747968708362463</v>
      </c>
      <c r="AS2110" s="17">
        <v>2.4052025049776664</v>
      </c>
      <c r="AT2110" s="17">
        <v>-1.0000000000000002</v>
      </c>
      <c r="AU2110" s="17">
        <v>-1.0000000000000002</v>
      </c>
      <c r="AV2110" s="17">
        <v>-1.3561583987904384</v>
      </c>
      <c r="AW2110" s="17">
        <v>98.652095368042183</v>
      </c>
      <c r="AX2110" s="17">
        <v>103.82957721912101</v>
      </c>
      <c r="AY2110" s="17">
        <v>0.22878125121057802</v>
      </c>
      <c r="AZ2110" s="17">
        <v>9.7564155602177394</v>
      </c>
      <c r="BA2110" s="22">
        <v>1452.8067028580531</v>
      </c>
      <c r="CU2110" t="e">
        <v>#N/A</v>
      </c>
      <c r="CV2110" t="e">
        <v>#N/A</v>
      </c>
    </row>
    <row r="2111" spans="1:100" x14ac:dyDescent="0.25">
      <c r="A2111">
        <v>5033</v>
      </c>
      <c r="B2111" t="s">
        <v>2430</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1382.8897043682803</v>
      </c>
      <c r="CU2111" t="e">
        <v>#N/A</v>
      </c>
      <c r="CV2111" t="e">
        <v>#N/A</v>
      </c>
    </row>
    <row r="2112" spans="1:100" x14ac:dyDescent="0.25">
      <c r="A2112">
        <v>5036</v>
      </c>
      <c r="B2112" t="s">
        <v>2431</v>
      </c>
      <c r="C2112" s="22">
        <v>3</v>
      </c>
      <c r="D2112" s="17">
        <v>5.2686057467096168</v>
      </c>
      <c r="E2112" s="17">
        <v>-0.26742122551112169</v>
      </c>
      <c r="F2112" s="17">
        <v>-3.6714427385671211E-2</v>
      </c>
      <c r="G2112" s="17">
        <v>-0.11284702746678221</v>
      </c>
      <c r="H2112" s="17">
        <v>0.26907102066816052</v>
      </c>
      <c r="I2112" s="17">
        <v>-1.8215862631550811E-3</v>
      </c>
      <c r="J2112" s="17">
        <v>16.034966064300317</v>
      </c>
      <c r="K2112" s="17">
        <v>0.26724943440500537</v>
      </c>
      <c r="L2112" s="17">
        <v>-0.99999999999999811</v>
      </c>
      <c r="M2112" s="17">
        <v>-0.99999999999999811</v>
      </c>
      <c r="N2112" s="17">
        <v>5.3449886881001101</v>
      </c>
      <c r="O2112" s="17">
        <v>21.190724783543157</v>
      </c>
      <c r="P2112" s="17">
        <v>-0.18370006253747401</v>
      </c>
      <c r="Q2112" s="17">
        <v>-0.45100916120221057</v>
      </c>
      <c r="R2112" s="17">
        <v>-0.29201445778424978</v>
      </c>
      <c r="S2112" s="17">
        <v>0.33333333333333254</v>
      </c>
      <c r="T2112" s="17">
        <v>0.34744918579740408</v>
      </c>
      <c r="U2112" s="17">
        <v>0.34671302619807526</v>
      </c>
      <c r="V2112" s="17">
        <v>0.30008394031838104</v>
      </c>
      <c r="W2112" s="17">
        <v>42.413202049687513</v>
      </c>
      <c r="X2112" s="17">
        <v>3.6150046838923942</v>
      </c>
      <c r="Y2112" s="17">
        <v>-0.99999999999999811</v>
      </c>
      <c r="Z2112" s="17">
        <v>-0.99999999999999811</v>
      </c>
      <c r="AA2112" s="17">
        <v>82.591964326012317</v>
      </c>
      <c r="AB2112" s="17">
        <v>0.23880795942684924</v>
      </c>
      <c r="AC2112" s="17">
        <v>0.44038829216374947</v>
      </c>
      <c r="AD2112" s="17">
        <v>0.13021928309158162</v>
      </c>
      <c r="AE2112" s="17">
        <v>40.470776734109009</v>
      </c>
      <c r="AF2112" s="17">
        <v>0.84615384615384615</v>
      </c>
      <c r="AG2112" s="17">
        <v>-0.99999999999999811</v>
      </c>
      <c r="AH2112" s="17">
        <v>-0.99999999999999811</v>
      </c>
      <c r="AI2112" s="17">
        <v>8.0475750041019301E-4</v>
      </c>
      <c r="AJ2112" s="17">
        <v>0.30008394031838104</v>
      </c>
      <c r="AK2112" s="17">
        <v>-1.1714444667409701E-2</v>
      </c>
      <c r="AL2112" s="17">
        <v>0.20617153621089662</v>
      </c>
      <c r="AM2112" s="17">
        <v>0.28073807963306574</v>
      </c>
      <c r="AN2112" s="17">
        <v>0.31784606337021937</v>
      </c>
      <c r="AO2112" s="17">
        <v>6.959879767489598</v>
      </c>
      <c r="AP2112" s="17">
        <v>8.9770092653099667</v>
      </c>
      <c r="AQ2112" s="17">
        <v>58.448168113987819</v>
      </c>
      <c r="AR2112" s="17">
        <v>1.3275794856471936</v>
      </c>
      <c r="AS2112" s="17">
        <v>3.8822541182973942</v>
      </c>
      <c r="AT2112" s="17">
        <v>-0.99999999999999811</v>
      </c>
      <c r="AU2112" s="17">
        <v>-0.99999999999999811</v>
      </c>
      <c r="AV2112" s="17">
        <v>-0.40486148525103188</v>
      </c>
      <c r="AW2112" s="17">
        <v>112.75969837486537</v>
      </c>
      <c r="AX2112" s="17">
        <v>142.78418755671171</v>
      </c>
      <c r="AY2112" s="17">
        <v>0.30893171406280018</v>
      </c>
      <c r="AZ2112" s="17">
        <v>14.589507471840573</v>
      </c>
      <c r="BA2112" s="22">
        <v>1540.9150252056115</v>
      </c>
      <c r="CU2112" t="e">
        <v>#N/A</v>
      </c>
      <c r="CV2112" t="e">
        <v>#N/A</v>
      </c>
    </row>
    <row r="2113" spans="1:100" x14ac:dyDescent="0.25">
      <c r="A2113">
        <v>5038</v>
      </c>
      <c r="B2113" t="s">
        <v>2432</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1446.8916803923794</v>
      </c>
      <c r="CU2113" t="e">
        <v>#N/A</v>
      </c>
      <c r="CV2113" t="e">
        <v>#N/A</v>
      </c>
    </row>
    <row r="2114" spans="1:100" x14ac:dyDescent="0.25">
      <c r="A2114">
        <v>5039</v>
      </c>
      <c r="B2114" t="s">
        <v>2433</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1480.0657185779767</v>
      </c>
      <c r="CU2114" t="e">
        <v>#N/A</v>
      </c>
      <c r="CV2114" t="e">
        <v>#N/A</v>
      </c>
    </row>
    <row r="2115" spans="1:100" x14ac:dyDescent="0.25">
      <c r="A2115">
        <v>5041</v>
      </c>
      <c r="B2115" t="s">
        <v>2434</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2435</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1434.0899818914925</v>
      </c>
      <c r="CU2116" t="e">
        <v>#N/A</v>
      </c>
      <c r="CV2116" t="e">
        <v>#N/A</v>
      </c>
    </row>
    <row r="2117" spans="1:100" x14ac:dyDescent="0.25">
      <c r="A2117">
        <v>5046</v>
      </c>
      <c r="B2117" t="s">
        <v>2436</v>
      </c>
      <c r="C2117" s="22">
        <v>3</v>
      </c>
      <c r="D2117" s="17">
        <v>5.5149055592409058</v>
      </c>
      <c r="E2117" s="17">
        <v>-8.8830045282219036E-3</v>
      </c>
      <c r="F2117" s="17">
        <v>1.5542042011252408</v>
      </c>
      <c r="G2117" s="17">
        <v>1.5542042011252408</v>
      </c>
      <c r="H2117" s="17">
        <v>-4.4395141616066766E-2</v>
      </c>
      <c r="I2117" s="17">
        <v>0</v>
      </c>
      <c r="J2117" s="17">
        <v>-2.6637084969640039</v>
      </c>
      <c r="K2117" s="17">
        <v>-4.4395141616066766E-2</v>
      </c>
      <c r="L2117" s="17">
        <v>-1.0000000000000011</v>
      </c>
      <c r="M2117" s="17">
        <v>-1.0000000000000011</v>
      </c>
      <c r="N2117" s="17">
        <v>-0.88790283232133449</v>
      </c>
      <c r="O2117" s="17">
        <v>4.4054012634021413</v>
      </c>
      <c r="P2117" s="17">
        <v>0.33865350429485802</v>
      </c>
      <c r="Q2117" s="17">
        <v>1.7966084407584653</v>
      </c>
      <c r="R2117" s="17">
        <v>0.6555935847276807</v>
      </c>
      <c r="S2117" s="17">
        <v>0.33333333333333376</v>
      </c>
      <c r="T2117" s="17">
        <v>0.33333333333333376</v>
      </c>
      <c r="U2117" s="17">
        <v>0.26104980794743815</v>
      </c>
      <c r="V2117" s="17">
        <v>-6.2792239309716405E-2</v>
      </c>
      <c r="W2117" s="17">
        <v>36.372775076818229</v>
      </c>
      <c r="X2117" s="17">
        <v>1.3785076042141879</v>
      </c>
      <c r="Y2117" s="17">
        <v>-1.0000000000000011</v>
      </c>
      <c r="Z2117" s="17">
        <v>-1.0000000000000011</v>
      </c>
      <c r="AA2117" s="17">
        <v>79.49838445828621</v>
      </c>
      <c r="AB2117" s="17">
        <v>9.9193888702037089E-2</v>
      </c>
      <c r="AC2117" s="17">
        <v>0.46096570494114841</v>
      </c>
      <c r="AD2117" s="17">
        <v>0.28924072229162057</v>
      </c>
      <c r="AE2117" s="17">
        <v>42.47001579674032</v>
      </c>
      <c r="AF2117" s="17">
        <v>0.66666666666666663</v>
      </c>
      <c r="AG2117" s="17">
        <v>-1.0000000000000011</v>
      </c>
      <c r="AH2117" s="17">
        <v>-1.0000000000000011</v>
      </c>
      <c r="AI2117" s="17">
        <v>0</v>
      </c>
      <c r="AJ2117" s="17">
        <v>-6.2792239309716405E-2</v>
      </c>
      <c r="AK2117" s="17">
        <v>5.7873178093372848E-2</v>
      </c>
      <c r="AL2117" s="17">
        <v>-4.6542905956764372E-2</v>
      </c>
      <c r="AM2117" s="17">
        <v>-8.138934579200759E-3</v>
      </c>
      <c r="AN2117" s="17">
        <v>0.35338685222215455</v>
      </c>
      <c r="AO2117" s="17">
        <v>8.589252598684527E-2</v>
      </c>
      <c r="AP2117" s="17">
        <v>8.6019567757700415</v>
      </c>
      <c r="AQ2117" s="17">
        <v>33.709066579854209</v>
      </c>
      <c r="AR2117" s="17">
        <v>0.86492423530438933</v>
      </c>
      <c r="AS2117" s="17">
        <v>1.3341124625981222</v>
      </c>
      <c r="AT2117" s="17">
        <v>-1.0000000000000011</v>
      </c>
      <c r="AU2117" s="17">
        <v>-1.0000000000000011</v>
      </c>
      <c r="AV2117" s="17">
        <v>2.2097977858529214</v>
      </c>
      <c r="AW2117" s="17">
        <v>92.505742497458428</v>
      </c>
      <c r="AX2117" s="17">
        <v>86.226518566486774</v>
      </c>
      <c r="AY2117" s="17">
        <v>0.25029861992177932</v>
      </c>
      <c r="AZ2117" s="17">
        <v>11.037495364183757</v>
      </c>
      <c r="BA2117" s="22">
        <v>1429.6321654429373</v>
      </c>
      <c r="CU2117" t="e">
        <v>#N/A</v>
      </c>
      <c r="CV2117" t="e">
        <v>#N/A</v>
      </c>
    </row>
    <row r="2118" spans="1:100" x14ac:dyDescent="0.25">
      <c r="A2118">
        <v>5047</v>
      </c>
      <c r="B2118" t="s">
        <v>2437</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1374.8196497564986</v>
      </c>
      <c r="CU2118" t="e">
        <v>#N/A</v>
      </c>
      <c r="CV2118" t="e">
        <v>#N/A</v>
      </c>
    </row>
    <row r="2119" spans="1:100" x14ac:dyDescent="0.25">
      <c r="A2119">
        <v>5048</v>
      </c>
      <c r="B2119" t="s">
        <v>2368</v>
      </c>
      <c r="C2119" s="22">
        <v>3</v>
      </c>
      <c r="D2119" s="17">
        <v>4.5267412412235064</v>
      </c>
      <c r="E2119" s="17">
        <v>0.60421044856350925</v>
      </c>
      <c r="F2119" s="17">
        <v>-0.1069229739912182</v>
      </c>
      <c r="G2119" s="17">
        <v>0.10171336281466042</v>
      </c>
      <c r="H2119" s="17">
        <v>0.45387701250967821</v>
      </c>
      <c r="I2119" s="17">
        <v>0</v>
      </c>
      <c r="J2119" s="17">
        <v>27.232620750580686</v>
      </c>
      <c r="K2119" s="17">
        <v>0.45387701250967821</v>
      </c>
      <c r="L2119" s="17">
        <v>-1.0000000000000011</v>
      </c>
      <c r="M2119" s="17">
        <v>-1.0000000000000011</v>
      </c>
      <c r="N2119" s="17">
        <v>9.0775402501935645</v>
      </c>
      <c r="O2119" s="17">
        <v>31.861075354618876</v>
      </c>
      <c r="P2119" s="17">
        <v>-2.0697223157831948</v>
      </c>
      <c r="Q2119" s="17">
        <v>-1.8601951842047673</v>
      </c>
      <c r="R2119" s="17">
        <v>-0.83848629505099415</v>
      </c>
      <c r="S2119" s="17">
        <v>0.3333333333333337</v>
      </c>
      <c r="T2119" s="17">
        <v>0.3333333333333337</v>
      </c>
      <c r="U2119" s="17">
        <v>0.337909661342572</v>
      </c>
      <c r="V2119" s="17">
        <v>3.5831497082371025E-3</v>
      </c>
      <c r="W2119" s="17">
        <v>22.171298608311933</v>
      </c>
      <c r="X2119" s="17">
        <v>1.5859271977766998</v>
      </c>
      <c r="Y2119" s="17">
        <v>-1.0000000000000011</v>
      </c>
      <c r="Z2119" s="17">
        <v>-1.0000000000000011</v>
      </c>
      <c r="AA2119" s="17">
        <v>60.233560291611099</v>
      </c>
      <c r="AB2119" s="17">
        <v>0.37425134813941829</v>
      </c>
      <c r="AC2119" s="17">
        <v>0.12751688212062909</v>
      </c>
      <c r="AD2119" s="17">
        <v>0.27624672930695554</v>
      </c>
      <c r="AE2119" s="17">
        <v>38.900747978350182</v>
      </c>
      <c r="AF2119" s="17">
        <v>0.91666666666666663</v>
      </c>
      <c r="AG2119" s="17">
        <v>-1.0000000000000011</v>
      </c>
      <c r="AH2119" s="17">
        <v>-1.0000000000000011</v>
      </c>
      <c r="AI2119" s="17">
        <v>-9.2768424786740245E-3</v>
      </c>
      <c r="AJ2119" s="17">
        <v>3.5831497082371025E-3</v>
      </c>
      <c r="AK2119" s="17">
        <v>1.6402549503429571E-2</v>
      </c>
      <c r="AL2119" s="17">
        <v>0.12344538564713142</v>
      </c>
      <c r="AM2119" s="17">
        <v>0.17646331145227304</v>
      </c>
      <c r="AN2119" s="17">
        <v>-9.3619597768987386E-2</v>
      </c>
      <c r="AO2119" s="17">
        <v>4.4935955338239744</v>
      </c>
      <c r="AP2119" s="17">
        <v>-1.7232630159890279</v>
      </c>
      <c r="AQ2119" s="17">
        <v>49.403919358892637</v>
      </c>
      <c r="AR2119" s="17">
        <v>1.0081594777174767</v>
      </c>
      <c r="AS2119" s="17">
        <v>2.0398042102863791</v>
      </c>
      <c r="AT2119" s="17">
        <v>-1.0000000000000011</v>
      </c>
      <c r="AU2119" s="17">
        <v>-1.0000000000000011</v>
      </c>
      <c r="AV2119" s="17">
        <v>-0.73677293223633411</v>
      </c>
      <c r="AW2119" s="17">
        <v>90.371372630241012</v>
      </c>
      <c r="AX2119" s="17">
        <v>90.544150751491216</v>
      </c>
      <c r="AY2119" s="17">
        <v>0.15688442749079598</v>
      </c>
      <c r="AZ2119" s="17">
        <v>-19.898935603902647</v>
      </c>
      <c r="BA2119" s="22">
        <v>1517.0337401773475</v>
      </c>
      <c r="CU2119" t="e">
        <v>#N/A</v>
      </c>
      <c r="CV2119" t="e">
        <v>#N/A</v>
      </c>
    </row>
    <row r="2120" spans="1:100" x14ac:dyDescent="0.25">
      <c r="A2120">
        <v>5049</v>
      </c>
      <c r="B2120" t="s">
        <v>2438</v>
      </c>
      <c r="C2120" s="22">
        <v>3</v>
      </c>
      <c r="D2120" s="17">
        <v>3.9498729957196006</v>
      </c>
      <c r="E2120" s="17">
        <v>0.42543269155267449</v>
      </c>
      <c r="F2120" s="17">
        <v>-0.89262771924997653</v>
      </c>
      <c r="G2120" s="17">
        <v>-0.76245438005366051</v>
      </c>
      <c r="H2120" s="17">
        <v>0.2020398838087116</v>
      </c>
      <c r="I2120" s="17">
        <v>-1.688432892969547E-2</v>
      </c>
      <c r="J2120" s="17">
        <v>11.109333292740965</v>
      </c>
      <c r="K2120" s="17">
        <v>0.18515555487901614</v>
      </c>
      <c r="L2120" s="17">
        <v>-0.99999999999999978</v>
      </c>
      <c r="M2120" s="17">
        <v>-0.99999999999999978</v>
      </c>
      <c r="N2120" s="17">
        <v>3.7031110975803236</v>
      </c>
      <c r="O2120" s="17">
        <v>14.296751908406907</v>
      </c>
      <c r="P2120" s="17">
        <v>-0.34650538413180798</v>
      </c>
      <c r="Q2120" s="17">
        <v>-1.9352589350764591</v>
      </c>
      <c r="R2120" s="17">
        <v>-0.76180805584352607</v>
      </c>
      <c r="S2120" s="17">
        <v>0.33333333333333337</v>
      </c>
      <c r="T2120" s="17">
        <v>0.33333333333333337</v>
      </c>
      <c r="U2120" s="17">
        <v>0.21213120401643357</v>
      </c>
      <c r="V2120" s="17">
        <v>-5.6792443735510241E-2</v>
      </c>
      <c r="W2120" s="17">
        <v>25.473994882742943</v>
      </c>
      <c r="X2120" s="17">
        <v>0.98928126544032313</v>
      </c>
      <c r="Y2120" s="17">
        <v>-0.99999999999999978</v>
      </c>
      <c r="Z2120" s="17">
        <v>-0.99999999999999978</v>
      </c>
      <c r="AA2120" s="17">
        <v>54.181924707870458</v>
      </c>
      <c r="AB2120" s="17">
        <v>-2.4189982045634356E-2</v>
      </c>
      <c r="AC2120" s="17">
        <v>0.27230257159764149</v>
      </c>
      <c r="AD2120" s="17">
        <v>0.34128216806741396</v>
      </c>
      <c r="AE2120" s="17">
        <v>29.46973788097106</v>
      </c>
      <c r="AF2120" s="17">
        <v>0.44444444444444442</v>
      </c>
      <c r="AG2120" s="17">
        <v>-0.99999999999999978</v>
      </c>
      <c r="AH2120" s="17">
        <v>-0.99999999999999978</v>
      </c>
      <c r="AI2120" s="17">
        <v>-0.16109972977081663</v>
      </c>
      <c r="AJ2120" s="17">
        <v>-5.6792443735510241E-2</v>
      </c>
      <c r="AK2120" s="17">
        <v>0.17225665313137492</v>
      </c>
      <c r="AL2120" s="17">
        <v>-8.0440613894890545E-2</v>
      </c>
      <c r="AM2120" s="17">
        <v>0.15434687793883087</v>
      </c>
      <c r="AN2120" s="17">
        <v>3.9668875202735557E-3</v>
      </c>
      <c r="AO2120" s="17">
        <v>4.7199552141276442</v>
      </c>
      <c r="AP2120" s="17">
        <v>-0.30303088146761392</v>
      </c>
      <c r="AQ2120" s="17">
        <v>36.583328175483928</v>
      </c>
      <c r="AR2120" s="17">
        <v>0.8220054269475896</v>
      </c>
      <c r="AS2120" s="17">
        <v>1.1744368203193392</v>
      </c>
      <c r="AT2120" s="17">
        <v>-0.99999999999999978</v>
      </c>
      <c r="AU2120" s="17">
        <v>-0.99999999999999978</v>
      </c>
      <c r="AV2120" s="17">
        <v>-1.5242624358971886</v>
      </c>
      <c r="AW2120" s="17">
        <v>68.175645734809791</v>
      </c>
      <c r="AX2120" s="17">
        <v>59.274406765842407</v>
      </c>
      <c r="AY2120" s="17">
        <v>-3.5586808942768278E-4</v>
      </c>
      <c r="AZ2120" s="17">
        <v>-34.151246042494876</v>
      </c>
      <c r="BA2120" s="22">
        <v>1355.3717385597947</v>
      </c>
      <c r="CU2120" t="e">
        <v>#N/A</v>
      </c>
      <c r="CV2120" t="e">
        <v>#N/A</v>
      </c>
    </row>
    <row r="2121" spans="1:100" x14ac:dyDescent="0.25">
      <c r="A2121">
        <v>5050</v>
      </c>
      <c r="B2121" t="s">
        <v>2439</v>
      </c>
      <c r="C2121" s="22">
        <v>3</v>
      </c>
      <c r="D2121" s="17">
        <v>4.5398748168917367</v>
      </c>
      <c r="E2121" s="17">
        <v>0.64558071542879913</v>
      </c>
      <c r="F2121" s="17">
        <v>-3.6958902704077465E-2</v>
      </c>
      <c r="G2121" s="17">
        <v>0.12443627615312236</v>
      </c>
      <c r="H2121" s="17">
        <v>0.49731322042769399</v>
      </c>
      <c r="I2121" s="17">
        <v>0</v>
      </c>
      <c r="J2121" s="17">
        <v>29.838793225661654</v>
      </c>
      <c r="K2121" s="17">
        <v>0.49731322042769399</v>
      </c>
      <c r="L2121" s="17">
        <v>-0.99999999999999822</v>
      </c>
      <c r="M2121" s="17">
        <v>-0.99999999999999822</v>
      </c>
      <c r="N2121" s="17">
        <v>9.9462644085538834</v>
      </c>
      <c r="O2121" s="17">
        <v>34.503104318706484</v>
      </c>
      <c r="P2121" s="17">
        <v>0.99914739864894431</v>
      </c>
      <c r="Q2121" s="17">
        <v>3.4539031954490156</v>
      </c>
      <c r="R2121" s="17">
        <v>1.1091079108049229</v>
      </c>
      <c r="S2121" s="17">
        <v>0.3333333333333327</v>
      </c>
      <c r="T2121" s="17">
        <v>0.36561548089615026</v>
      </c>
      <c r="U2121" s="17">
        <v>0.38653170338989673</v>
      </c>
      <c r="V2121" s="17">
        <v>-3.0993379218966959E-3</v>
      </c>
      <c r="W2121" s="17">
        <v>23.402718370791561</v>
      </c>
      <c r="X2121" s="17">
        <v>1.7561197145339691</v>
      </c>
      <c r="Y2121" s="17">
        <v>-0.99999999999999822</v>
      </c>
      <c r="Z2121" s="17">
        <v>-0.99999999999999822</v>
      </c>
      <c r="AA2121" s="17">
        <v>70.894244843240443</v>
      </c>
      <c r="AB2121" s="17">
        <v>0.21636256219075153</v>
      </c>
      <c r="AC2121" s="17">
        <v>0.32167406630679779</v>
      </c>
      <c r="AD2121" s="17">
        <v>0.38961174273532939</v>
      </c>
      <c r="AE2121" s="17">
        <v>46.382418561643924</v>
      </c>
      <c r="AF2121" s="17">
        <v>0.7857142857142857</v>
      </c>
      <c r="AG2121" s="17">
        <v>-0.99999999999999822</v>
      </c>
      <c r="AH2121" s="17">
        <v>-0.99999999999999822</v>
      </c>
      <c r="AI2121" s="17">
        <v>0</v>
      </c>
      <c r="AJ2121" s="17">
        <v>-3.0993379218966959E-3</v>
      </c>
      <c r="AK2121" s="17">
        <v>-3.0602060751685867E-2</v>
      </c>
      <c r="AL2121" s="17">
        <v>0.23904069614270884</v>
      </c>
      <c r="AM2121" s="17">
        <v>0.11308820313775769</v>
      </c>
      <c r="AN2121" s="17">
        <v>-2.4128755924685856E-3</v>
      </c>
      <c r="AO2121" s="17">
        <v>2.6741947746855126</v>
      </c>
      <c r="AP2121" s="17">
        <v>1.134881590901831</v>
      </c>
      <c r="AQ2121" s="17">
        <v>53.241511596453194</v>
      </c>
      <c r="AR2121" s="17">
        <v>1.0823811796974829</v>
      </c>
      <c r="AS2121" s="17">
        <v>2.2534329349616629</v>
      </c>
      <c r="AT2121" s="17">
        <v>-0.99999999999999822</v>
      </c>
      <c r="AU2121" s="17">
        <v>-0.99999999999999822</v>
      </c>
      <c r="AV2121" s="17">
        <v>1.2335441869580457</v>
      </c>
      <c r="AW2121" s="17">
        <v>106.53223075284875</v>
      </c>
      <c r="AX2121" s="17">
        <v>106.22229696065908</v>
      </c>
      <c r="AY2121" s="17">
        <v>0.48580306138723856</v>
      </c>
      <c r="AZ2121" s="17">
        <v>62.549653620406772</v>
      </c>
      <c r="BA2121" s="22">
        <v>1515.1514916917642</v>
      </c>
      <c r="CU2121" t="e">
        <v>#N/A</v>
      </c>
      <c r="CV2121" t="e">
        <v>#N/A</v>
      </c>
    </row>
    <row r="2122" spans="1:100" x14ac:dyDescent="0.25">
      <c r="A2122">
        <v>5052</v>
      </c>
      <c r="B2122" t="s">
        <v>2440</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2441</v>
      </c>
      <c r="C2123" s="22">
        <v>3</v>
      </c>
      <c r="D2123" s="17">
        <v>5.4852588956999861</v>
      </c>
      <c r="E2123" s="17">
        <v>-1.2032431660150122E-3</v>
      </c>
      <c r="F2123" s="17">
        <v>0.63484932030170094</v>
      </c>
      <c r="G2123" s="17">
        <v>0.63444823924636262</v>
      </c>
      <c r="H2123" s="17">
        <v>0.47270535321120183</v>
      </c>
      <c r="I2123" s="17">
        <v>0</v>
      </c>
      <c r="J2123" s="17">
        <v>28.362321192672102</v>
      </c>
      <c r="K2123" s="17">
        <v>0.47270535321120183</v>
      </c>
      <c r="L2123" s="17">
        <v>-1.0000000000000007</v>
      </c>
      <c r="M2123" s="17">
        <v>-1.0000000000000007</v>
      </c>
      <c r="N2123" s="17">
        <v>9.4541070642240381</v>
      </c>
      <c r="O2123" s="17">
        <v>34.482028327618458</v>
      </c>
      <c r="P2123" s="17">
        <v>-0.28653168303794174</v>
      </c>
      <c r="Q2123" s="17">
        <v>2.0469937168154559</v>
      </c>
      <c r="R2123" s="17">
        <v>0.48375494722877116</v>
      </c>
      <c r="S2123" s="17">
        <v>0.33333333333333348</v>
      </c>
      <c r="T2123" s="17">
        <v>0.33333333333333348</v>
      </c>
      <c r="U2123" s="17">
        <v>0.36767160624119311</v>
      </c>
      <c r="V2123" s="17">
        <v>0.10478094512101871</v>
      </c>
      <c r="W2123" s="17">
        <v>26.656554592707057</v>
      </c>
      <c r="X2123" s="17">
        <v>2.2933334091463502</v>
      </c>
      <c r="Y2123" s="17">
        <v>-1.0000000000000007</v>
      </c>
      <c r="Z2123" s="17">
        <v>-1.0000000000000007</v>
      </c>
      <c r="AA2123" s="17">
        <v>79.897031934634583</v>
      </c>
      <c r="AB2123" s="17">
        <v>0.31184772861603088</v>
      </c>
      <c r="AC2123" s="17">
        <v>0.32996628902231306</v>
      </c>
      <c r="AD2123" s="17">
        <v>0.41332043025563037</v>
      </c>
      <c r="AE2123" s="17">
        <v>52.756722394698706</v>
      </c>
      <c r="AF2123" s="17">
        <v>0.93333333333333335</v>
      </c>
      <c r="AG2123" s="17">
        <v>-1.0000000000000007</v>
      </c>
      <c r="AH2123" s="17">
        <v>-1.0000000000000007</v>
      </c>
      <c r="AI2123" s="17">
        <v>-1.1648249538109038E-2</v>
      </c>
      <c r="AJ2123" s="17">
        <v>0.10478094512101871</v>
      </c>
      <c r="AK2123" s="17">
        <v>0.19149979678430792</v>
      </c>
      <c r="AL2123" s="17">
        <v>0.34255915834992279</v>
      </c>
      <c r="AM2123" s="17">
        <v>-0.22864091960036834</v>
      </c>
      <c r="AN2123" s="17">
        <v>0.43933707529960175</v>
      </c>
      <c r="AO2123" s="17">
        <v>-4.7585240060876668</v>
      </c>
      <c r="AP2123" s="17">
        <v>12.696222674239657</v>
      </c>
      <c r="AQ2123" s="17">
        <v>55.018875785379173</v>
      </c>
      <c r="AR2123" s="17">
        <v>1.1391192180288794</v>
      </c>
      <c r="AS2123" s="17">
        <v>2.7660387623575522</v>
      </c>
      <c r="AT2123" s="17">
        <v>-1.0000000000000007</v>
      </c>
      <c r="AU2123" s="17">
        <v>-1.0000000000000007</v>
      </c>
      <c r="AV2123" s="17">
        <v>1.1182031864751336</v>
      </c>
      <c r="AW2123" s="17">
        <v>127.07528293649268</v>
      </c>
      <c r="AX2123" s="17">
        <v>137.32041245783239</v>
      </c>
      <c r="AY2123" s="17">
        <v>0.50710442656551047</v>
      </c>
      <c r="AZ2123" s="17">
        <v>47.199319327701254</v>
      </c>
      <c r="BA2123" s="22">
        <v>1597.566776175036</v>
      </c>
      <c r="CU2123" t="e">
        <v>#N/A</v>
      </c>
      <c r="CV2123" t="e">
        <v>#N/A</v>
      </c>
    </row>
    <row r="2124" spans="1:100" x14ac:dyDescent="0.25">
      <c r="A2124">
        <v>5056</v>
      </c>
      <c r="B2124" t="s">
        <v>2442</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1377.8713856487473</v>
      </c>
      <c r="CU2124" t="e">
        <v>#N/A</v>
      </c>
      <c r="CV2124" t="e">
        <v>#N/A</v>
      </c>
    </row>
    <row r="2125" spans="1:100" x14ac:dyDescent="0.25">
      <c r="A2125">
        <v>5057</v>
      </c>
      <c r="B2125" t="s">
        <v>2443</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2444</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1359.1735392626147</v>
      </c>
      <c r="CU2126" t="e">
        <v>#N/A</v>
      </c>
      <c r="CV2126" t="e">
        <v>#N/A</v>
      </c>
    </row>
    <row r="2127" spans="1:100" x14ac:dyDescent="0.25">
      <c r="A2127">
        <v>5059</v>
      </c>
      <c r="B2127" t="s">
        <v>2445</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2446</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687</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2447</v>
      </c>
      <c r="C2130" s="22">
        <v>3</v>
      </c>
      <c r="D2130" s="17">
        <v>4.7578915578704422</v>
      </c>
      <c r="E2130" s="17">
        <v>0.75659779309025521</v>
      </c>
      <c r="F2130" s="17">
        <v>-0.14192216550002779</v>
      </c>
      <c r="G2130" s="17">
        <v>2.7259803488582854E-2</v>
      </c>
      <c r="H2130" s="17">
        <v>0.23642840815006383</v>
      </c>
      <c r="I2130" s="17">
        <v>-9.5568792332952311E-3</v>
      </c>
      <c r="J2130" s="17">
        <v>13.612291735006099</v>
      </c>
      <c r="K2130" s="17">
        <v>0.22687152891676854</v>
      </c>
      <c r="L2130" s="17">
        <v>-0.99999999999999967</v>
      </c>
      <c r="M2130" s="17">
        <v>-0.99999999999999967</v>
      </c>
      <c r="N2130" s="17">
        <v>4.5374305783353712</v>
      </c>
      <c r="O2130" s="17">
        <v>18.397443096365134</v>
      </c>
      <c r="P2130" s="17">
        <v>-0.11976377693945674</v>
      </c>
      <c r="Q2130" s="17">
        <v>2.7797124925522341</v>
      </c>
      <c r="R2130" s="17">
        <v>0.85021021008720954</v>
      </c>
      <c r="S2130" s="17">
        <v>0.33333333333333331</v>
      </c>
      <c r="T2130" s="17">
        <v>0.33333333333333331</v>
      </c>
      <c r="U2130" s="17">
        <v>0.33480793922957197</v>
      </c>
      <c r="V2130" s="17">
        <v>0.14663523304178036</v>
      </c>
      <c r="W2130" s="17">
        <v>36.849532400849988</v>
      </c>
      <c r="X2130" s="17">
        <v>2.6588382929188672</v>
      </c>
      <c r="Y2130" s="17">
        <v>-0.99999999999999967</v>
      </c>
      <c r="Z2130" s="17">
        <v>-0.99999999999999967</v>
      </c>
      <c r="AA2130" s="17">
        <v>74.774585050836478</v>
      </c>
      <c r="AB2130" s="17">
        <v>0.36256712688141784</v>
      </c>
      <c r="AC2130" s="17">
        <v>0.23166370009441889</v>
      </c>
      <c r="AD2130" s="17">
        <v>0.14726602182214837</v>
      </c>
      <c r="AE2130" s="17">
        <v>37.07484243989925</v>
      </c>
      <c r="AF2130" s="17">
        <v>1</v>
      </c>
      <c r="AG2130" s="17">
        <v>-0.99999999999999967</v>
      </c>
      <c r="AH2130" s="17">
        <v>-0.99999999999999967</v>
      </c>
      <c r="AI2130" s="17">
        <v>-2.9973910415872452E-3</v>
      </c>
      <c r="AJ2130" s="17">
        <v>0.14663523304178036</v>
      </c>
      <c r="AK2130" s="17">
        <v>4.6057251152389053E-2</v>
      </c>
      <c r="AL2130" s="17">
        <v>-3.1804652228543083E-3</v>
      </c>
      <c r="AM2130" s="17">
        <v>0.4745054276401211</v>
      </c>
      <c r="AN2130" s="17">
        <v>-5.8850482408464681E-2</v>
      </c>
      <c r="AO2130" s="17">
        <v>12.092921946764976</v>
      </c>
      <c r="AP2130" s="17">
        <v>-1.4871643863258883</v>
      </c>
      <c r="AQ2130" s="17">
        <v>50.461824135856148</v>
      </c>
      <c r="AR2130" s="17">
        <v>1.1481098389380189</v>
      </c>
      <c r="AS2130" s="17">
        <v>2.8857098218356376</v>
      </c>
      <c r="AT2130" s="17">
        <v>-0.99999999999999967</v>
      </c>
      <c r="AU2130" s="17">
        <v>-0.99999999999999967</v>
      </c>
      <c r="AV2130" s="17">
        <v>0.87747001357579257</v>
      </c>
      <c r="AW2130" s="17">
        <v>91.684863760875714</v>
      </c>
      <c r="AX2130" s="17">
        <v>106.28843924422205</v>
      </c>
      <c r="AY2130" s="17">
        <v>0.2482193529843586</v>
      </c>
      <c r="AZ2130" s="17">
        <v>-2.2904784403334095</v>
      </c>
      <c r="BA2130" s="22">
        <v>1454.8765715596714</v>
      </c>
      <c r="CU2130" t="e">
        <v>#N/A</v>
      </c>
      <c r="CV2130" t="e">
        <v>#N/A</v>
      </c>
    </row>
    <row r="2131" spans="1:100" x14ac:dyDescent="0.25">
      <c r="A2131">
        <v>5067</v>
      </c>
      <c r="B2131" t="s">
        <v>2448</v>
      </c>
      <c r="C2131" s="22">
        <v>3</v>
      </c>
      <c r="D2131" s="17">
        <v>5.2371873879535444</v>
      </c>
      <c r="E2131" s="17">
        <v>0.62302756854491348</v>
      </c>
      <c r="F2131" s="17">
        <v>9.4179370823176123E-3</v>
      </c>
      <c r="G2131" s="17">
        <v>0.11826445950013972</v>
      </c>
      <c r="H2131" s="17">
        <v>0.30288592551380689</v>
      </c>
      <c r="I2131" s="17">
        <v>0</v>
      </c>
      <c r="J2131" s="17">
        <v>18.173155530828399</v>
      </c>
      <c r="K2131" s="17">
        <v>0.30288592551380689</v>
      </c>
      <c r="L2131" s="17">
        <v>-1.0000000000000013</v>
      </c>
      <c r="M2131" s="17">
        <v>-1.0000000000000013</v>
      </c>
      <c r="N2131" s="17">
        <v>6.0577185102761364</v>
      </c>
      <c r="O2131" s="17">
        <v>23.5286073782821</v>
      </c>
      <c r="P2131" s="17">
        <v>0.67229922870654679</v>
      </c>
      <c r="Q2131" s="17">
        <v>-0.18346691490194567</v>
      </c>
      <c r="R2131" s="17">
        <v>-4.8967480798237477E-2</v>
      </c>
      <c r="S2131" s="17">
        <v>0.33333333333333365</v>
      </c>
      <c r="T2131" s="17">
        <v>0.33333333333333365</v>
      </c>
      <c r="U2131" s="17">
        <v>0.34552486052988668</v>
      </c>
      <c r="V2131" s="17">
        <v>6.8031422112502488E-2</v>
      </c>
      <c r="W2131" s="17">
        <v>31.093480951810005</v>
      </c>
      <c r="X2131" s="17">
        <v>2.1540687159474232</v>
      </c>
      <c r="Y2131" s="17">
        <v>-1.0000000000000013</v>
      </c>
      <c r="Z2131" s="17">
        <v>-1.0000000000000013</v>
      </c>
      <c r="AA2131" s="17">
        <v>64.796167506825412</v>
      </c>
      <c r="AB2131" s="17">
        <v>0.19129456612061929</v>
      </c>
      <c r="AC2131" s="17">
        <v>0.13817488217264362</v>
      </c>
      <c r="AD2131" s="17">
        <v>0.34556363242300975</v>
      </c>
      <c r="AE2131" s="17">
        <v>33.751654035813651</v>
      </c>
      <c r="AF2131" s="17">
        <v>1</v>
      </c>
      <c r="AG2131" s="17">
        <v>-1.0000000000000013</v>
      </c>
      <c r="AH2131" s="17">
        <v>-1.0000000000000013</v>
      </c>
      <c r="AI2131" s="17">
        <v>1.9991704684504296E-2</v>
      </c>
      <c r="AJ2131" s="17">
        <v>6.8031422112502488E-2</v>
      </c>
      <c r="AK2131" s="17">
        <v>-2.2688058266223953E-2</v>
      </c>
      <c r="AL2131" s="17">
        <v>0.31418348265948592</v>
      </c>
      <c r="AM2131" s="17">
        <v>3.2879770902868297E-2</v>
      </c>
      <c r="AN2131" s="17">
        <v>0.14139205505068911</v>
      </c>
      <c r="AO2131" s="17">
        <v>0.70855398124058833</v>
      </c>
      <c r="AP2131" s="17">
        <v>5.1057187895646585</v>
      </c>
      <c r="AQ2131" s="17">
        <v>49.266636482638397</v>
      </c>
      <c r="AR2131" s="17">
        <v>1.0802229493090572</v>
      </c>
      <c r="AS2131" s="17">
        <v>2.4569546414612304</v>
      </c>
      <c r="AT2131" s="17">
        <v>-1.0000000000000013</v>
      </c>
      <c r="AU2131" s="17">
        <v>-1.0000000000000013</v>
      </c>
      <c r="AV2131" s="17">
        <v>6.9296978701902448E-2</v>
      </c>
      <c r="AW2131" s="17">
        <v>93.430493674672121</v>
      </c>
      <c r="AX2131" s="17">
        <v>100.63346997961257</v>
      </c>
      <c r="AY2131" s="17">
        <v>4.7697954076042687E-2</v>
      </c>
      <c r="AZ2131" s="17">
        <v>-21.182331050360879</v>
      </c>
      <c r="BA2131" s="22">
        <v>1484.644157648331</v>
      </c>
      <c r="CU2131" t="e">
        <v>#N/A</v>
      </c>
      <c r="CV2131" t="e">
        <v>#N/A</v>
      </c>
    </row>
    <row r="2132" spans="1:100" x14ac:dyDescent="0.25">
      <c r="A2132">
        <v>5069</v>
      </c>
      <c r="B2132" t="s">
        <v>2449</v>
      </c>
      <c r="C2132" s="22">
        <v>3</v>
      </c>
      <c r="D2132" s="17">
        <v>5.311737035389803</v>
      </c>
      <c r="E2132" s="17">
        <v>7.0663865623056488E-2</v>
      </c>
      <c r="F2132" s="17">
        <v>-0.15119673372237147</v>
      </c>
      <c r="G2132" s="17">
        <v>-0.12899717468394856</v>
      </c>
      <c r="H2132" s="17">
        <v>0.30226688552191877</v>
      </c>
      <c r="I2132" s="17">
        <v>0</v>
      </c>
      <c r="J2132" s="17">
        <v>18.136013131315131</v>
      </c>
      <c r="K2132" s="17">
        <v>0.30226688552191877</v>
      </c>
      <c r="L2132" s="17">
        <v>-1.0000000000000004</v>
      </c>
      <c r="M2132" s="17">
        <v>-1.0000000000000004</v>
      </c>
      <c r="N2132" s="17">
        <v>6.0453377104383739</v>
      </c>
      <c r="O2132" s="17">
        <v>23.318752992020986</v>
      </c>
      <c r="P2132" s="17">
        <v>0.10858036080815681</v>
      </c>
      <c r="Q2132" s="17">
        <v>2.94403141474359</v>
      </c>
      <c r="R2132" s="17">
        <v>0.8318053111150705</v>
      </c>
      <c r="S2132" s="17">
        <v>0.33333333333333348</v>
      </c>
      <c r="T2132" s="17">
        <v>0.33333333333333348</v>
      </c>
      <c r="U2132" s="17">
        <v>0.35161453285946592</v>
      </c>
      <c r="V2132" s="17">
        <v>-0.24805792827060621</v>
      </c>
      <c r="W2132" s="17">
        <v>18.718255429344296</v>
      </c>
      <c r="X2132" s="17">
        <v>0.28251034295897348</v>
      </c>
      <c r="Y2132" s="17">
        <v>-1.0000000000000004</v>
      </c>
      <c r="Z2132" s="17">
        <v>-1.0000000000000004</v>
      </c>
      <c r="AA2132" s="17">
        <v>48.821535325412697</v>
      </c>
      <c r="AB2132" s="17">
        <v>0.13523431343148815</v>
      </c>
      <c r="AC2132" s="17">
        <v>0.35388424912220701</v>
      </c>
      <c r="AD2132" s="17">
        <v>9.6310929145371413E-2</v>
      </c>
      <c r="AE2132" s="17">
        <v>29.2714745849533</v>
      </c>
      <c r="AF2132" s="17">
        <v>0.83333333333333337</v>
      </c>
      <c r="AG2132" s="17">
        <v>-1.0000000000000004</v>
      </c>
      <c r="AH2132" s="17">
        <v>-1.0000000000000004</v>
      </c>
      <c r="AI2132" s="17">
        <v>1.2027697930594813E-2</v>
      </c>
      <c r="AJ2132" s="17">
        <v>-0.24805792827060621</v>
      </c>
      <c r="AK2132" s="17">
        <v>0.11484686470196487</v>
      </c>
      <c r="AL2132" s="17">
        <v>-0.14714273031426972</v>
      </c>
      <c r="AM2132" s="17">
        <v>1.9267283473111234E-2</v>
      </c>
      <c r="AN2132" s="17">
        <v>0.32908305525197501</v>
      </c>
      <c r="AO2132" s="17">
        <v>1.0559164103376044</v>
      </c>
      <c r="AP2132" s="17">
        <v>7.4913627297280287</v>
      </c>
      <c r="AQ2132" s="17">
        <v>36.854268560659428</v>
      </c>
      <c r="AR2132" s="17">
        <v>0.77022327125552659</v>
      </c>
      <c r="AS2132" s="17">
        <v>0.58477722848089231</v>
      </c>
      <c r="AT2132" s="17">
        <v>-1.0000000000000004</v>
      </c>
      <c r="AU2132" s="17">
        <v>-1.0000000000000004</v>
      </c>
      <c r="AV2132" s="17">
        <v>0.70280813643112106</v>
      </c>
      <c r="AW2132" s="17">
        <v>79.631651047161739</v>
      </c>
      <c r="AX2132" s="17">
        <v>55.06641217871298</v>
      </c>
      <c r="AY2132" s="17">
        <v>0.16544947756822515</v>
      </c>
      <c r="AZ2132" s="17">
        <v>-14.223869677238042</v>
      </c>
      <c r="BA2132" s="22">
        <v>1474.8898481973188</v>
      </c>
      <c r="CU2132" t="e">
        <v>#N/A</v>
      </c>
      <c r="CV2132" t="e">
        <v>#N/A</v>
      </c>
    </row>
    <row r="2133" spans="1:100" x14ac:dyDescent="0.25">
      <c r="A2133">
        <v>5070</v>
      </c>
      <c r="B2133" t="s">
        <v>2450</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1845</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937</v>
      </c>
      <c r="C2135" s="22">
        <v>3</v>
      </c>
      <c r="D2135" s="17">
        <v>5.3401301874583682</v>
      </c>
      <c r="E2135" s="17">
        <v>-2.3602791860533826E-4</v>
      </c>
      <c r="F2135" s="17">
        <v>-0.49500824154287182</v>
      </c>
      <c r="G2135" s="17">
        <v>-0.49500824154287182</v>
      </c>
      <c r="H2135" s="17">
        <v>6.6341478895575567E-2</v>
      </c>
      <c r="I2135" s="17">
        <v>0</v>
      </c>
      <c r="J2135" s="17">
        <v>3.9804887337345312</v>
      </c>
      <c r="K2135" s="17">
        <v>6.6341478895575567E-2</v>
      </c>
      <c r="L2135" s="17">
        <v>-1</v>
      </c>
      <c r="M2135" s="17">
        <v>-1</v>
      </c>
      <c r="N2135" s="17">
        <v>1.3268295779115116</v>
      </c>
      <c r="O2135" s="17">
        <v>8.8256106796500262</v>
      </c>
      <c r="P2135" s="17">
        <v>-6.7490214071787707E-3</v>
      </c>
      <c r="Q2135" s="17">
        <v>-0.27484630752033967</v>
      </c>
      <c r="R2135" s="17">
        <v>-3.1439147445217044E-2</v>
      </c>
      <c r="S2135" s="17">
        <v>0.33333333333333348</v>
      </c>
      <c r="T2135" s="17">
        <v>0.33333333333333348</v>
      </c>
      <c r="U2135" s="17">
        <v>0.24631761833226254</v>
      </c>
      <c r="V2135" s="17">
        <v>7.9856790484117091E-2</v>
      </c>
      <c r="W2135" s="17">
        <v>37.059983863498857</v>
      </c>
      <c r="X2135" s="17">
        <v>2.0647364040048428</v>
      </c>
      <c r="Y2135" s="17">
        <v>-1</v>
      </c>
      <c r="Z2135" s="17">
        <v>-1</v>
      </c>
      <c r="AA2135" s="17">
        <v>97.278778939197394</v>
      </c>
      <c r="AB2135" s="17">
        <v>0.34557072500294117</v>
      </c>
      <c r="AC2135" s="17">
        <v>0.28518614834019773</v>
      </c>
      <c r="AD2135" s="17">
        <v>0.57424781111973677</v>
      </c>
      <c r="AE2135" s="17">
        <v>60.250234223143792</v>
      </c>
      <c r="AF2135" s="17">
        <v>0.83333333333333337</v>
      </c>
      <c r="AG2135" s="17">
        <v>-1</v>
      </c>
      <c r="AH2135" s="17">
        <v>-1</v>
      </c>
      <c r="AI2135" s="17">
        <v>0</v>
      </c>
      <c r="AJ2135" s="17">
        <v>7.9856790484117091E-2</v>
      </c>
      <c r="AK2135" s="17">
        <v>-6.6475207701782085E-2</v>
      </c>
      <c r="AL2135" s="17">
        <v>-4.2652682976355105E-2</v>
      </c>
      <c r="AM2135" s="17">
        <v>-6.3658986966219328E-2</v>
      </c>
      <c r="AN2135" s="17">
        <v>8.1957768639413578E-2</v>
      </c>
      <c r="AO2135" s="17">
        <v>-1.9238507126643933</v>
      </c>
      <c r="AP2135" s="17">
        <v>1.8356808011035639</v>
      </c>
      <c r="AQ2135" s="17">
        <v>41.040472597233368</v>
      </c>
      <c r="AR2135" s="17">
        <v>0.9928410754830469</v>
      </c>
      <c r="AS2135" s="17">
        <v>2.1310778829004189</v>
      </c>
      <c r="AT2135" s="17">
        <v>-1</v>
      </c>
      <c r="AU2135" s="17">
        <v>-1</v>
      </c>
      <c r="AV2135" s="17">
        <v>-0.52644738898808885</v>
      </c>
      <c r="AW2135" s="17">
        <v>107.94007041995093</v>
      </c>
      <c r="AX2135" s="17">
        <v>115.92574946836265</v>
      </c>
      <c r="AY2135" s="17">
        <v>0.20348265977360186</v>
      </c>
      <c r="AZ2135" s="17">
        <v>30.972916346057715</v>
      </c>
      <c r="BA2135" s="22">
        <v>1469.8436773547255</v>
      </c>
      <c r="CU2135" t="e">
        <v>#N/A</v>
      </c>
      <c r="CV2135" t="e">
        <v>#N/A</v>
      </c>
    </row>
    <row r="2136" spans="1:100" x14ac:dyDescent="0.25">
      <c r="A2136">
        <v>5074</v>
      </c>
      <c r="B2136" t="s">
        <v>2451</v>
      </c>
      <c r="C2136" s="22">
        <v>3</v>
      </c>
      <c r="D2136" s="17">
        <v>4.7304008172019056</v>
      </c>
      <c r="E2136" s="17">
        <v>-9.2226610458330513E-2</v>
      </c>
      <c r="F2136" s="17">
        <v>8.1238364192847121E-2</v>
      </c>
      <c r="G2136" s="17">
        <v>5.5975276411218342E-2</v>
      </c>
      <c r="H2136" s="17">
        <v>0.31403305889236721</v>
      </c>
      <c r="I2136" s="17">
        <v>0</v>
      </c>
      <c r="J2136" s="17">
        <v>18.841983533542031</v>
      </c>
      <c r="K2136" s="17">
        <v>0.31403305889236721</v>
      </c>
      <c r="L2136" s="17">
        <v>-0.99999999999999722</v>
      </c>
      <c r="M2136" s="17">
        <v>-0.99999999999999722</v>
      </c>
      <c r="N2136" s="17">
        <v>6.2806611778473442</v>
      </c>
      <c r="O2136" s="17">
        <v>23.628359627155142</v>
      </c>
      <c r="P2136" s="17">
        <v>-1.0305675991123309</v>
      </c>
      <c r="Q2136" s="17">
        <v>-1.65624330936741</v>
      </c>
      <c r="R2136" s="17">
        <v>-0.64338938709344329</v>
      </c>
      <c r="S2136" s="17">
        <v>0.33333333333333243</v>
      </c>
      <c r="T2136" s="17">
        <v>0.32729935982835362</v>
      </c>
      <c r="U2136" s="17">
        <v>0.44127708560746409</v>
      </c>
      <c r="V2136" s="17">
        <v>0.14799484591786899</v>
      </c>
      <c r="W2136" s="17">
        <v>37.434862631786046</v>
      </c>
      <c r="X2136" s="17">
        <v>2.9936430787014103</v>
      </c>
      <c r="Y2136" s="17">
        <v>-0.99999999999999722</v>
      </c>
      <c r="Z2136" s="17">
        <v>-0.99999999999999722</v>
      </c>
      <c r="AA2136" s="17">
        <v>82.810952249765251</v>
      </c>
      <c r="AB2136" s="17">
        <v>0.29826002440734622</v>
      </c>
      <c r="AC2136" s="17">
        <v>0.29663546340998115</v>
      </c>
      <c r="AD2136" s="17">
        <v>0.32549409228412468</v>
      </c>
      <c r="AE2136" s="17">
        <v>46.019479005072554</v>
      </c>
      <c r="AF2136" s="17">
        <v>0.7857142857142857</v>
      </c>
      <c r="AG2136" s="17">
        <v>-0.99999999999999722</v>
      </c>
      <c r="AH2136" s="17">
        <v>-0.99999999999999722</v>
      </c>
      <c r="AI2136" s="17">
        <v>-5.0874477591516393E-4</v>
      </c>
      <c r="AJ2136" s="17">
        <v>0.14799484591786899</v>
      </c>
      <c r="AK2136" s="17">
        <v>0.26114128488834454</v>
      </c>
      <c r="AL2136" s="17">
        <v>6.4548098549170613E-3</v>
      </c>
      <c r="AM2136" s="17">
        <v>2.914407609446984E-2</v>
      </c>
      <c r="AN2136" s="17">
        <v>0.49288367092065705</v>
      </c>
      <c r="AO2136" s="17">
        <v>2.0343083268034676</v>
      </c>
      <c r="AP2136" s="17">
        <v>12.354365822291005</v>
      </c>
      <c r="AQ2136" s="17">
        <v>56.276846165328081</v>
      </c>
      <c r="AR2136" s="17">
        <v>1.2499046246870196</v>
      </c>
      <c r="AS2136" s="17">
        <v>3.3076761375937771</v>
      </c>
      <c r="AT2136" s="17">
        <v>-0.99999999999999722</v>
      </c>
      <c r="AU2136" s="17">
        <v>-0.99999999999999722</v>
      </c>
      <c r="AV2136" s="17">
        <v>-0.58741411068222393</v>
      </c>
      <c r="AW2136" s="17">
        <v>118.79367769921141</v>
      </c>
      <c r="AX2136" s="17">
        <v>133.58298739547999</v>
      </c>
      <c r="AY2136" s="17">
        <v>0.24536212597410401</v>
      </c>
      <c r="AZ2136" s="17">
        <v>41.151974951825146</v>
      </c>
      <c r="BA2136" s="22">
        <v>1572.7720766939055</v>
      </c>
      <c r="CU2136" t="e">
        <v>#N/A</v>
      </c>
      <c r="CV2136" t="e">
        <v>#N/A</v>
      </c>
    </row>
    <row r="2137" spans="1:100" x14ac:dyDescent="0.25">
      <c r="A2137">
        <v>5076</v>
      </c>
      <c r="B2137" t="s">
        <v>2322</v>
      </c>
      <c r="C2137" s="22">
        <v>3</v>
      </c>
      <c r="D2137" s="17">
        <v>5.1359772978585099</v>
      </c>
      <c r="E2137" s="17">
        <v>-0.48865999664794346</v>
      </c>
      <c r="F2137" s="17">
        <v>1.4169503802731946</v>
      </c>
      <c r="G2137" s="17">
        <v>1.2937267331299047</v>
      </c>
      <c r="H2137" s="17">
        <v>0.42341006320067553</v>
      </c>
      <c r="I2137" s="17">
        <v>-2.03062939508683E-2</v>
      </c>
      <c r="J2137" s="17">
        <v>24.186226154988436</v>
      </c>
      <c r="K2137" s="17">
        <v>0.4031037692498074</v>
      </c>
      <c r="L2137" s="17">
        <v>-1.0000000000000013</v>
      </c>
      <c r="M2137" s="17">
        <v>-1.0000000000000013</v>
      </c>
      <c r="N2137" s="17">
        <v>8.0620753849961471</v>
      </c>
      <c r="O2137" s="17">
        <v>30.615930185976843</v>
      </c>
      <c r="P2137" s="17">
        <v>-2.1452085451358833</v>
      </c>
      <c r="Q2137" s="17">
        <v>1.2927208830287036</v>
      </c>
      <c r="R2137" s="17">
        <v>0.20327850843681872</v>
      </c>
      <c r="S2137" s="17">
        <v>0.33333333333333359</v>
      </c>
      <c r="T2137" s="17">
        <v>0.33608697035127333</v>
      </c>
      <c r="U2137" s="17">
        <v>0.37358827675400436</v>
      </c>
      <c r="V2137" s="17">
        <v>-4.9089434087746769E-2</v>
      </c>
      <c r="W2137" s="17">
        <v>23.632615084042282</v>
      </c>
      <c r="X2137" s="17">
        <v>1.468886673942277</v>
      </c>
      <c r="Y2137" s="17">
        <v>-1.0000000000000013</v>
      </c>
      <c r="Z2137" s="17">
        <v>-1.0000000000000013</v>
      </c>
      <c r="AA2137" s="17">
        <v>52.095733092757676</v>
      </c>
      <c r="AB2137" s="17">
        <v>0.2604178363057153</v>
      </c>
      <c r="AC2137" s="17">
        <v>9.7487413575876578E-2</v>
      </c>
      <c r="AD2137" s="17">
        <v>0.2072915401239783</v>
      </c>
      <c r="AE2137" s="17">
        <v>28.259839500278517</v>
      </c>
      <c r="AF2137" s="17">
        <v>0.63636363636363635</v>
      </c>
      <c r="AG2137" s="17">
        <v>-1.0000000000000013</v>
      </c>
      <c r="AH2137" s="17">
        <v>-1.0000000000000013</v>
      </c>
      <c r="AI2137" s="17">
        <v>1.6840711649710835E-2</v>
      </c>
      <c r="AJ2137" s="17">
        <v>-4.9089434087746769E-2</v>
      </c>
      <c r="AK2137" s="17">
        <v>0.22843616169185316</v>
      </c>
      <c r="AL2137" s="17">
        <v>-3.3911328676391815E-2</v>
      </c>
      <c r="AM2137" s="17">
        <v>0.19168406962072482</v>
      </c>
      <c r="AN2137" s="17">
        <v>-0.10054016837309901</v>
      </c>
      <c r="AO2137" s="17">
        <v>5.9342825489773876</v>
      </c>
      <c r="AP2137" s="17">
        <v>-2.6830608527094344</v>
      </c>
      <c r="AQ2137" s="17">
        <v>47.818841239030725</v>
      </c>
      <c r="AR2137" s="17">
        <v>0.9939191463508642</v>
      </c>
      <c r="AS2137" s="17">
        <v>1.8719904431920826</v>
      </c>
      <c r="AT2137" s="17">
        <v>-1.0000000000000013</v>
      </c>
      <c r="AU2137" s="17">
        <v>-1.0000000000000013</v>
      </c>
      <c r="AV2137" s="17">
        <v>1.4970052415667234</v>
      </c>
      <c r="AW2137" s="17">
        <v>80.028602426025031</v>
      </c>
      <c r="AX2137" s="17">
        <v>75.456473250244557</v>
      </c>
      <c r="AY2137" s="17">
        <v>6.7665112008903516E-2</v>
      </c>
      <c r="AZ2137" s="17">
        <v>-36.090287456362603</v>
      </c>
      <c r="BA2137" s="22">
        <v>1486.4833377686075</v>
      </c>
      <c r="CU2137" t="e">
        <v>#N/A</v>
      </c>
      <c r="CV2137" t="e">
        <v>#N/A</v>
      </c>
    </row>
    <row r="2138" spans="1:100" x14ac:dyDescent="0.25">
      <c r="A2138">
        <v>5077</v>
      </c>
      <c r="B2138" t="s">
        <v>2452</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1383.2858535327666</v>
      </c>
      <c r="CU2138" t="e">
        <v>#N/A</v>
      </c>
      <c r="CV2138" t="e">
        <v>#N/A</v>
      </c>
    </row>
    <row r="2139" spans="1:100" x14ac:dyDescent="0.25">
      <c r="A2139">
        <v>5078</v>
      </c>
      <c r="B2139" t="s">
        <v>2453</v>
      </c>
      <c r="C2139" s="22">
        <v>3</v>
      </c>
      <c r="D2139" s="17">
        <v>3.5795354556314298</v>
      </c>
      <c r="E2139" s="17">
        <v>-6.977244962733832E-2</v>
      </c>
      <c r="F2139" s="17">
        <v>0.14170067625600025</v>
      </c>
      <c r="G2139" s="17">
        <v>0.12975976571517128</v>
      </c>
      <c r="H2139" s="17">
        <v>0.11706198468856076</v>
      </c>
      <c r="I2139" s="17">
        <v>0</v>
      </c>
      <c r="J2139" s="17">
        <v>7.023719081313641</v>
      </c>
      <c r="K2139" s="17">
        <v>0.11706198468856076</v>
      </c>
      <c r="L2139" s="17">
        <v>-0.99999999999999944</v>
      </c>
      <c r="M2139" s="17">
        <v>-0.99999999999999944</v>
      </c>
      <c r="N2139" s="17">
        <v>2.3412396937712154</v>
      </c>
      <c r="O2139" s="17">
        <v>10.733014302660246</v>
      </c>
      <c r="P2139" s="17">
        <v>-3.1293155096789609</v>
      </c>
      <c r="Q2139" s="17">
        <v>-0.39136222280240329</v>
      </c>
      <c r="R2139" s="17">
        <v>-0.52502756476107759</v>
      </c>
      <c r="S2139" s="17">
        <v>0.33333333333333304</v>
      </c>
      <c r="T2139" s="17">
        <v>0.12406429137143568</v>
      </c>
      <c r="U2139" s="17">
        <v>0.29819725590740587</v>
      </c>
      <c r="V2139" s="17">
        <v>2.6002506729428894E-2</v>
      </c>
      <c r="W2139" s="17">
        <v>26.581416106121708</v>
      </c>
      <c r="X2139" s="17">
        <v>1.4798706620605069</v>
      </c>
      <c r="Y2139" s="17">
        <v>-0.99999999999999944</v>
      </c>
      <c r="Z2139" s="17">
        <v>-0.99999999999999944</v>
      </c>
      <c r="AA2139" s="17">
        <v>52.821141578740637</v>
      </c>
      <c r="AB2139" s="17">
        <v>9.6601066924615578E-2</v>
      </c>
      <c r="AC2139" s="17">
        <v>8.6072921843696623E-2</v>
      </c>
      <c r="AD2139" s="17">
        <v>0.35262107197928866</v>
      </c>
      <c r="AE2139" s="17">
        <v>26.764753037380029</v>
      </c>
      <c r="AF2139" s="17">
        <v>0.7142857142857143</v>
      </c>
      <c r="AG2139" s="17">
        <v>-0.99999999999999944</v>
      </c>
      <c r="AH2139" s="17">
        <v>-0.99999999999999944</v>
      </c>
      <c r="AI2139" s="17">
        <v>2.5258353818282866E-3</v>
      </c>
      <c r="AJ2139" s="17">
        <v>2.6002506729428894E-2</v>
      </c>
      <c r="AK2139" s="17">
        <v>0.1130631971137743</v>
      </c>
      <c r="AL2139" s="17">
        <v>-0.20184078123670487</v>
      </c>
      <c r="AM2139" s="17">
        <v>0.10552880103433998</v>
      </c>
      <c r="AN2139" s="17">
        <v>-1.0080793224718033E-2</v>
      </c>
      <c r="AO2139" s="17">
        <v>3.2035360114273717</v>
      </c>
      <c r="AP2139" s="17">
        <v>-1.2612237368014734</v>
      </c>
      <c r="AQ2139" s="17">
        <v>33.605135187435351</v>
      </c>
      <c r="AR2139" s="17">
        <v>0.78159738734160311</v>
      </c>
      <c r="AS2139" s="17">
        <v>1.5969326467490672</v>
      </c>
      <c r="AT2139" s="17">
        <v>-0.99999999999999944</v>
      </c>
      <c r="AU2139" s="17">
        <v>-0.99999999999999944</v>
      </c>
      <c r="AV2139" s="17">
        <v>-0.39526779904590614</v>
      </c>
      <c r="AW2139" s="17">
        <v>62.292932144599419</v>
      </c>
      <c r="AX2139" s="17">
        <v>64.943699525178914</v>
      </c>
      <c r="AY2139" s="17">
        <v>0.19649142574675788</v>
      </c>
      <c r="AZ2139" s="17">
        <v>13.379790711830205</v>
      </c>
      <c r="BA2139" s="22">
        <v>1444.1359463575122</v>
      </c>
      <c r="CU2139" t="e">
        <v>#N/A</v>
      </c>
      <c r="CV2139" t="e">
        <v>#N/A</v>
      </c>
    </row>
    <row r="2140" spans="1:100" x14ac:dyDescent="0.25">
      <c r="A2140">
        <v>5082</v>
      </c>
      <c r="B2140" t="s">
        <v>2454</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2455</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1476.3068994302703</v>
      </c>
      <c r="CU2141" t="e">
        <v>#N/A</v>
      </c>
      <c r="CV2141" t="e">
        <v>#N/A</v>
      </c>
    </row>
    <row r="2142" spans="1:100" x14ac:dyDescent="0.25">
      <c r="A2142">
        <v>5085</v>
      </c>
      <c r="B2142" t="s">
        <v>2456</v>
      </c>
      <c r="C2142" s="22">
        <v>3</v>
      </c>
      <c r="D2142" s="17">
        <v>5.8233202495158638</v>
      </c>
      <c r="E2142" s="17">
        <v>2.7582615070449951E-4</v>
      </c>
      <c r="F2142" s="17">
        <v>-7.031231028855571E-2</v>
      </c>
      <c r="G2142" s="17">
        <v>-7.031231028855571E-2</v>
      </c>
      <c r="H2142" s="17">
        <v>0.40750994543585844</v>
      </c>
      <c r="I2142" s="17">
        <v>0</v>
      </c>
      <c r="J2142" s="17">
        <v>24.450596726151517</v>
      </c>
      <c r="K2142" s="17">
        <v>0.40750994543585844</v>
      </c>
      <c r="L2142" s="17">
        <v>-0.99999999999999822</v>
      </c>
      <c r="M2142" s="17">
        <v>-0.99999999999999822</v>
      </c>
      <c r="N2142" s="17">
        <v>8.1501989087171758</v>
      </c>
      <c r="O2142" s="17">
        <v>30.203604665378812</v>
      </c>
      <c r="P2142" s="17">
        <v>2.1168823180721885</v>
      </c>
      <c r="Q2142" s="17">
        <v>4.4583376809827566</v>
      </c>
      <c r="R2142" s="17">
        <v>1.7250427019164909</v>
      </c>
      <c r="S2142" s="17">
        <v>0.33333333333333265</v>
      </c>
      <c r="T2142" s="17">
        <v>0.24889328291052709</v>
      </c>
      <c r="U2142" s="17">
        <v>0.31165052181621827</v>
      </c>
      <c r="V2142" s="17">
        <v>3.3077290706717541E-2</v>
      </c>
      <c r="W2142" s="17">
        <v>20.777779333237497</v>
      </c>
      <c r="X2142" s="17">
        <v>1.5353424518903749</v>
      </c>
      <c r="Y2142" s="17">
        <v>-0.99999999999999822</v>
      </c>
      <c r="Z2142" s="17">
        <v>-0.99999999999999822</v>
      </c>
      <c r="AA2142" s="17">
        <v>56.850986598948225</v>
      </c>
      <c r="AB2142" s="17">
        <v>0.19986356440405437</v>
      </c>
      <c r="AC2142" s="17">
        <v>0.18093696686634891</v>
      </c>
      <c r="AD2142" s="17">
        <v>0.30616276000548254</v>
      </c>
      <c r="AE2142" s="17">
        <v>34.348164563794306</v>
      </c>
      <c r="AF2142" s="17">
        <v>0.83333333333333337</v>
      </c>
      <c r="AG2142" s="17">
        <v>-0.99999999999999822</v>
      </c>
      <c r="AH2142" s="17">
        <v>-0.99999999999999822</v>
      </c>
      <c r="AI2142" s="17">
        <v>4.7473410652678877E-2</v>
      </c>
      <c r="AJ2142" s="17">
        <v>3.3077290706717541E-2</v>
      </c>
      <c r="AK2142" s="17">
        <v>0.23637339689415079</v>
      </c>
      <c r="AL2142" s="17">
        <v>1.3710886822839316E-2</v>
      </c>
      <c r="AM2142" s="17">
        <v>0.14507388841180296</v>
      </c>
      <c r="AN2142" s="17">
        <v>3.738007930186954E-2</v>
      </c>
      <c r="AO2142" s="17">
        <v>4.8087141947658276</v>
      </c>
      <c r="AP2142" s="17">
        <v>1.0030564166609344</v>
      </c>
      <c r="AQ2142" s="17">
        <v>45.228376059388999</v>
      </c>
      <c r="AR2142" s="17">
        <v>0.92695442876679546</v>
      </c>
      <c r="AS2142" s="17">
        <v>1.9428523973262326</v>
      </c>
      <c r="AT2142" s="17">
        <v>-0.99999999999999822</v>
      </c>
      <c r="AU2142" s="17">
        <v>-0.99999999999999822</v>
      </c>
      <c r="AV2142" s="17">
        <v>1.6547303916279339</v>
      </c>
      <c r="AW2142" s="17">
        <v>88.057647680988026</v>
      </c>
      <c r="AX2142" s="17">
        <v>92.314844964713387</v>
      </c>
      <c r="AY2142" s="17">
        <v>-4.2518808544413401E-2</v>
      </c>
      <c r="AZ2142" s="17">
        <v>-19.854821623711032</v>
      </c>
      <c r="BA2142" s="22">
        <v>1469.5809414707394</v>
      </c>
      <c r="CU2142" t="e">
        <v>#N/A</v>
      </c>
      <c r="CV2142" t="e">
        <v>#N/A</v>
      </c>
    </row>
    <row r="2143" spans="1:100" x14ac:dyDescent="0.25">
      <c r="A2143">
        <v>5086</v>
      </c>
      <c r="B2143" t="s">
        <v>2457</v>
      </c>
      <c r="C2143" s="22">
        <v>3</v>
      </c>
      <c r="D2143" s="17">
        <v>4.8335543228837912</v>
      </c>
      <c r="E2143" s="17">
        <v>6.4353776152009448E-3</v>
      </c>
      <c r="F2143" s="17">
        <v>2.7993984956558893</v>
      </c>
      <c r="G2143" s="17">
        <v>2.8015436215276233</v>
      </c>
      <c r="H2143" s="17">
        <v>0.19173060133662301</v>
      </c>
      <c r="I2143" s="17">
        <v>0</v>
      </c>
      <c r="J2143" s="17">
        <v>11.503836080197381</v>
      </c>
      <c r="K2143" s="17">
        <v>0.19173060133662301</v>
      </c>
      <c r="L2143" s="17">
        <v>-1</v>
      </c>
      <c r="M2143" s="17">
        <v>-1</v>
      </c>
      <c r="N2143" s="17">
        <v>3.8346120267324593</v>
      </c>
      <c r="O2143" s="17">
        <v>19.138934024608787</v>
      </c>
      <c r="P2143" s="17">
        <v>0.68721734273463708</v>
      </c>
      <c r="Q2143" s="17">
        <v>2.9673272954891448</v>
      </c>
      <c r="R2143" s="17">
        <v>1.1462596297890062</v>
      </c>
      <c r="S2143" s="17">
        <v>0.33333333333333337</v>
      </c>
      <c r="T2143" s="17">
        <v>0.33333333333333337</v>
      </c>
      <c r="U2143" s="17">
        <v>0.27166278277374534</v>
      </c>
      <c r="V2143" s="17">
        <v>-0.20779512229177557</v>
      </c>
      <c r="W2143" s="17">
        <v>21.552149032480553</v>
      </c>
      <c r="X2143" s="17">
        <v>0.3148164626743713</v>
      </c>
      <c r="Y2143" s="17">
        <v>-1</v>
      </c>
      <c r="Z2143" s="17">
        <v>-1</v>
      </c>
      <c r="AA2143" s="17">
        <v>53.765480259364047</v>
      </c>
      <c r="AB2143" s="17">
        <v>-1.1150824929839227E-2</v>
      </c>
      <c r="AC2143" s="17">
        <v>0.35535750138565536</v>
      </c>
      <c r="AD2143" s="17">
        <v>0.27713475548607347</v>
      </c>
      <c r="AE2143" s="17">
        <v>31.0670715970945</v>
      </c>
      <c r="AF2143" s="17">
        <v>0.75</v>
      </c>
      <c r="AG2143" s="17">
        <v>-1</v>
      </c>
      <c r="AH2143" s="17">
        <v>-1</v>
      </c>
      <c r="AI2143" s="17">
        <v>2.2632957425780791E-2</v>
      </c>
      <c r="AJ2143" s="17">
        <v>-0.20779512229177557</v>
      </c>
      <c r="AK2143" s="17">
        <v>0.40369477090454292</v>
      </c>
      <c r="AL2143" s="17">
        <v>0.44086061437728619</v>
      </c>
      <c r="AM2143" s="17">
        <v>6.3434271981412493E-2</v>
      </c>
      <c r="AN2143" s="17">
        <v>-7.3722772218440591E-2</v>
      </c>
      <c r="AO2143" s="17">
        <v>3.6043306540580278</v>
      </c>
      <c r="AP2143" s="17">
        <v>0.36123376642541682</v>
      </c>
      <c r="AQ2143" s="17">
        <v>33.055985112677945</v>
      </c>
      <c r="AR2143" s="17">
        <v>0.73053432714863675</v>
      </c>
      <c r="AS2143" s="17">
        <v>0.50654706401099425</v>
      </c>
      <c r="AT2143" s="17">
        <v>-1</v>
      </c>
      <c r="AU2143" s="17">
        <v>-1</v>
      </c>
      <c r="AV2143" s="17">
        <v>3.947803251316631</v>
      </c>
      <c r="AW2143" s="17">
        <v>73.265648050398241</v>
      </c>
      <c r="AX2143" s="17">
        <v>52.938794969736271</v>
      </c>
      <c r="AY2143" s="17">
        <v>0.18277434898427772</v>
      </c>
      <c r="AZ2143" s="17">
        <v>-16.478925602000675</v>
      </c>
      <c r="BA2143" s="22">
        <v>1483.2610418470651</v>
      </c>
      <c r="CU2143" t="e">
        <v>#N/A</v>
      </c>
      <c r="CV2143" t="e">
        <v>#N/A</v>
      </c>
    </row>
    <row r="2144" spans="1:100" x14ac:dyDescent="0.25">
      <c r="A2144">
        <v>5087</v>
      </c>
      <c r="B2144" t="s">
        <v>2458</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1433.5547558452827</v>
      </c>
      <c r="CU2144" t="e">
        <v>#N/A</v>
      </c>
      <c r="CV2144" t="e">
        <v>#N/A</v>
      </c>
    </row>
    <row r="2145" spans="1:100" x14ac:dyDescent="0.25">
      <c r="A2145">
        <v>5089</v>
      </c>
      <c r="B2145" t="s">
        <v>2459</v>
      </c>
      <c r="C2145" s="22">
        <v>3</v>
      </c>
      <c r="D2145" s="17">
        <v>4.7728250408280219</v>
      </c>
      <c r="E2145" s="17">
        <v>-0.88165312893479952</v>
      </c>
      <c r="F2145" s="17">
        <v>0.5647303516319141</v>
      </c>
      <c r="G2145" s="17">
        <v>0.30130782802159189</v>
      </c>
      <c r="H2145" s="17">
        <v>0.16527054407807462</v>
      </c>
      <c r="I2145" s="17">
        <v>-2.260404787829106E-2</v>
      </c>
      <c r="J2145" s="17">
        <v>8.5599897719870111</v>
      </c>
      <c r="K2145" s="17">
        <v>0.14266649619978355</v>
      </c>
      <c r="L2145" s="17">
        <v>-0.999999999999999</v>
      </c>
      <c r="M2145" s="17">
        <v>-0.999999999999999</v>
      </c>
      <c r="N2145" s="17">
        <v>2.8533299239956711</v>
      </c>
      <c r="O2145" s="17">
        <v>13.63412264083663</v>
      </c>
      <c r="P2145" s="17">
        <v>-0.3567026440794378</v>
      </c>
      <c r="Q2145" s="17">
        <v>6.3165966747004001</v>
      </c>
      <c r="R2145" s="17">
        <v>2.1117150635892461</v>
      </c>
      <c r="S2145" s="17">
        <v>0.33333333333333315</v>
      </c>
      <c r="T2145" s="17">
        <v>0.33333333333333315</v>
      </c>
      <c r="U2145" s="17">
        <v>0.33685983555127758</v>
      </c>
      <c r="V2145" s="17">
        <v>3.6827680487822353E-2</v>
      </c>
      <c r="W2145" s="17">
        <v>35.907507460239323</v>
      </c>
      <c r="X2145" s="17">
        <v>2.0924055955989278</v>
      </c>
      <c r="Y2145" s="17">
        <v>-0.999999999999999</v>
      </c>
      <c r="Z2145" s="17">
        <v>-0.999999999999999</v>
      </c>
      <c r="AA2145" s="17">
        <v>72.454678725798374</v>
      </c>
      <c r="AB2145" s="17">
        <v>-3.8733478639609104E-2</v>
      </c>
      <c r="AC2145" s="17">
        <v>0.30953340183471956</v>
      </c>
      <c r="AD2145" s="17">
        <v>0.41790920084428634</v>
      </c>
      <c r="AE2145" s="17">
        <v>34.435456201969849</v>
      </c>
      <c r="AF2145" s="17">
        <v>0.88888888888888884</v>
      </c>
      <c r="AG2145" s="17">
        <v>-0.999999999999999</v>
      </c>
      <c r="AH2145" s="17">
        <v>-0.999999999999999</v>
      </c>
      <c r="AI2145" s="17">
        <v>0.11303131780962683</v>
      </c>
      <c r="AJ2145" s="17">
        <v>3.6827680487822353E-2</v>
      </c>
      <c r="AK2145" s="17">
        <v>0.14127473636538571</v>
      </c>
      <c r="AL2145" s="17">
        <v>0.24446377624104487</v>
      </c>
      <c r="AM2145" s="17">
        <v>-3.3475880980544812E-2</v>
      </c>
      <c r="AN2145" s="17">
        <v>0.16836573171387462</v>
      </c>
      <c r="AO2145" s="17">
        <v>-0.13052334268669202</v>
      </c>
      <c r="AP2145" s="17">
        <v>5.431462174052089</v>
      </c>
      <c r="AQ2145" s="17">
        <v>44.467497232226314</v>
      </c>
      <c r="AR2145" s="17">
        <v>1.0403541827057663</v>
      </c>
      <c r="AS2145" s="17">
        <v>2.2350720917987106</v>
      </c>
      <c r="AT2145" s="17">
        <v>-0.999999999999999</v>
      </c>
      <c r="AU2145" s="17">
        <v>-0.999999999999999</v>
      </c>
      <c r="AV2145" s="17">
        <v>2.4130228916108378</v>
      </c>
      <c r="AW2145" s="17">
        <v>91.520263540687125</v>
      </c>
      <c r="AX2145" s="17">
        <v>97.463657945661893</v>
      </c>
      <c r="AY2145" s="17">
        <v>0.30745733201090469</v>
      </c>
      <c r="AZ2145" s="17">
        <v>27.533979207994484</v>
      </c>
      <c r="BA2145" s="22">
        <v>1513.224434514837</v>
      </c>
      <c r="CU2145" t="e">
        <v>#N/A</v>
      </c>
      <c r="CV2145" t="e">
        <v>#N/A</v>
      </c>
    </row>
    <row r="2146" spans="1:100" x14ac:dyDescent="0.25">
      <c r="A2146">
        <v>5090</v>
      </c>
      <c r="B2146" t="s">
        <v>2460</v>
      </c>
      <c r="C2146" s="22">
        <v>3</v>
      </c>
      <c r="D2146" s="17">
        <v>5.2929632306868291</v>
      </c>
      <c r="E2146" s="17">
        <v>-3.1751320614358397E-2</v>
      </c>
      <c r="F2146" s="17">
        <v>-1.2311751076157351</v>
      </c>
      <c r="G2146" s="17">
        <v>-1.2417588811538547</v>
      </c>
      <c r="H2146" s="17">
        <v>0.28142065642254344</v>
      </c>
      <c r="I2146" s="17">
        <v>0</v>
      </c>
      <c r="J2146" s="17">
        <v>16.885239385352605</v>
      </c>
      <c r="K2146" s="17">
        <v>0.28142065642254344</v>
      </c>
      <c r="L2146" s="17">
        <v>-1</v>
      </c>
      <c r="M2146" s="17">
        <v>-1</v>
      </c>
      <c r="N2146" s="17">
        <v>5.6284131284508652</v>
      </c>
      <c r="O2146" s="17">
        <v>20.936443734885557</v>
      </c>
      <c r="P2146" s="17">
        <v>-0.72651230353832041</v>
      </c>
      <c r="Q2146" s="17">
        <v>-0.56192736902197638</v>
      </c>
      <c r="R2146" s="17">
        <v>-0.27268308059672119</v>
      </c>
      <c r="S2146" s="17">
        <v>0.33333333333333326</v>
      </c>
      <c r="T2146" s="17">
        <v>0.33333333333333326</v>
      </c>
      <c r="U2146" s="17">
        <v>0.34124072871095179</v>
      </c>
      <c r="V2146" s="17">
        <v>0.17431375510789177</v>
      </c>
      <c r="W2146" s="17">
        <v>36.032019762518701</v>
      </c>
      <c r="X2146" s="17">
        <v>2.7960914557352829</v>
      </c>
      <c r="Y2146" s="17">
        <v>-1</v>
      </c>
      <c r="Z2146" s="17">
        <v>-1</v>
      </c>
      <c r="AA2146" s="17">
        <v>70.384327293487374</v>
      </c>
      <c r="AB2146" s="17">
        <v>0.26788957394806046</v>
      </c>
      <c r="AC2146" s="17">
        <v>0.21451881842906673</v>
      </c>
      <c r="AD2146" s="17">
        <v>0.21009141985418145</v>
      </c>
      <c r="AE2146" s="17">
        <v>34.62499061156543</v>
      </c>
      <c r="AF2146" s="17">
        <v>0.5</v>
      </c>
      <c r="AG2146" s="17">
        <v>-1</v>
      </c>
      <c r="AH2146" s="17">
        <v>-1</v>
      </c>
      <c r="AI2146" s="17">
        <v>-1.9372846009155516E-2</v>
      </c>
      <c r="AJ2146" s="17">
        <v>0.17431375510789177</v>
      </c>
      <c r="AK2146" s="17">
        <v>0.21224549156407385</v>
      </c>
      <c r="AL2146" s="17">
        <v>0.30025931166972486</v>
      </c>
      <c r="AM2146" s="17">
        <v>-0.14359192853962841</v>
      </c>
      <c r="AN2146" s="17">
        <v>-7.7342956627828766E-2</v>
      </c>
      <c r="AO2146" s="17">
        <v>-2.5285707556703407</v>
      </c>
      <c r="AP2146" s="17">
        <v>-0.43227735734709494</v>
      </c>
      <c r="AQ2146" s="17">
        <v>52.917259147871299</v>
      </c>
      <c r="AR2146" s="17">
        <v>1.1822211504855102</v>
      </c>
      <c r="AS2146" s="17">
        <v>3.0775121121578253</v>
      </c>
      <c r="AT2146" s="17">
        <v>-1</v>
      </c>
      <c r="AU2146" s="17">
        <v>-1</v>
      </c>
      <c r="AV2146" s="17">
        <v>-1.514441961750576</v>
      </c>
      <c r="AW2146" s="17">
        <v>90.88849367102587</v>
      </c>
      <c r="AX2146" s="17">
        <v>107.93241226163197</v>
      </c>
      <c r="AY2146" s="17">
        <v>1.0048083254997522E-2</v>
      </c>
      <c r="AZ2146" s="17">
        <v>-8.2472084003005079</v>
      </c>
      <c r="BA2146" s="22">
        <v>1449.7175317313738</v>
      </c>
      <c r="CU2146" t="e">
        <v>#N/A</v>
      </c>
      <c r="CV2146" t="e">
        <v>#N/A</v>
      </c>
    </row>
    <row r="2147" spans="1:100" x14ac:dyDescent="0.25">
      <c r="A2147">
        <v>5092</v>
      </c>
      <c r="B2147" t="s">
        <v>1457</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2461</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1404.3556855076788</v>
      </c>
      <c r="CU2148" t="e">
        <v>#N/A</v>
      </c>
      <c r="CV2148" t="e">
        <v>#N/A</v>
      </c>
    </row>
    <row r="2149" spans="1:100" x14ac:dyDescent="0.25">
      <c r="A2149">
        <v>5095</v>
      </c>
      <c r="B2149" t="s">
        <v>2462</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1436.7599522279338</v>
      </c>
      <c r="CU2149" t="e">
        <v>#N/A</v>
      </c>
      <c r="CV2149" t="e">
        <v>#N/A</v>
      </c>
    </row>
    <row r="2150" spans="1:100" x14ac:dyDescent="0.25">
      <c r="A2150">
        <v>5096</v>
      </c>
      <c r="B2150" t="s">
        <v>2463</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2464</v>
      </c>
      <c r="C2151" s="22">
        <v>3</v>
      </c>
      <c r="D2151" s="17">
        <v>4.580529983916624</v>
      </c>
      <c r="E2151" s="17">
        <v>-4.8266175392561436E-2</v>
      </c>
      <c r="F2151" s="17">
        <v>1.0644042039655579</v>
      </c>
      <c r="G2151" s="17">
        <v>1.0591216086005546</v>
      </c>
      <c r="H2151" s="17">
        <v>3.8275413062089245E-2</v>
      </c>
      <c r="I2151" s="17">
        <v>0</v>
      </c>
      <c r="J2151" s="17">
        <v>2.296524783725356</v>
      </c>
      <c r="K2151" s="17">
        <v>3.8275413062089245E-2</v>
      </c>
      <c r="L2151" s="17">
        <v>-0.99999999999999833</v>
      </c>
      <c r="M2151" s="17">
        <v>-0.99999999999999833</v>
      </c>
      <c r="N2151" s="17">
        <v>0.76550826124178495</v>
      </c>
      <c r="O2151" s="17">
        <v>7.9361763762425266</v>
      </c>
      <c r="P2151" s="17">
        <v>1.3045269495997032</v>
      </c>
      <c r="Q2151" s="17">
        <v>-2.5472551385805131</v>
      </c>
      <c r="R2151" s="17">
        <v>-0.63570211963833789</v>
      </c>
      <c r="S2151" s="17">
        <v>0.3333333333333327</v>
      </c>
      <c r="T2151" s="17">
        <v>0.3333333333333327</v>
      </c>
      <c r="U2151" s="17">
        <v>-0.21998976291508121</v>
      </c>
      <c r="V2151" s="17">
        <v>-2.8798449449257375E-2</v>
      </c>
      <c r="W2151" s="17">
        <v>15.18412164960953</v>
      </c>
      <c r="X2151" s="17">
        <v>-0.42435849475129217</v>
      </c>
      <c r="Y2151" s="17">
        <v>-0.99999999999999833</v>
      </c>
      <c r="Z2151" s="17">
        <v>-0.99999999999999833</v>
      </c>
      <c r="AA2151" s="17">
        <v>39.838247439866564</v>
      </c>
      <c r="AB2151" s="17">
        <v>0.20258071693600477</v>
      </c>
      <c r="AC2151" s="17">
        <v>0.19258259615797846</v>
      </c>
      <c r="AD2151" s="17">
        <v>0.11063324510392433</v>
      </c>
      <c r="AE2151" s="17">
        <v>25.289827909895383</v>
      </c>
      <c r="AF2151" s="17">
        <v>0.5</v>
      </c>
      <c r="AG2151" s="17">
        <v>-0.99999999999999833</v>
      </c>
      <c r="AH2151" s="17">
        <v>-0.99999999999999833</v>
      </c>
      <c r="AI2151" s="17">
        <v>5.9969749988644155E-2</v>
      </c>
      <c r="AJ2151" s="17">
        <v>-2.8798449449257375E-2</v>
      </c>
      <c r="AK2151" s="17">
        <v>-9.3703234511618785E-2</v>
      </c>
      <c r="AL2151" s="17">
        <v>0.22627045403710208</v>
      </c>
      <c r="AM2151" s="17">
        <v>-7.4679799350054851E-2</v>
      </c>
      <c r="AN2151" s="17">
        <v>-4.6960655319283097E-2</v>
      </c>
      <c r="AO2151" s="17">
        <v>-2.3355111563094653</v>
      </c>
      <c r="AP2151" s="17">
        <v>-4.2664112796566789E-2</v>
      </c>
      <c r="AQ2151" s="17">
        <v>17.480646433334869</v>
      </c>
      <c r="AR2151" s="17">
        <v>0.41787845430232712</v>
      </c>
      <c r="AS2151" s="17">
        <v>-0.3860830816892028</v>
      </c>
      <c r="AT2151" s="17">
        <v>-0.99999999999999833</v>
      </c>
      <c r="AU2151" s="17">
        <v>-0.99999999999999833</v>
      </c>
      <c r="AV2151" s="17">
        <v>0.42341948896221687</v>
      </c>
      <c r="AW2151" s="17">
        <v>47.731759703312512</v>
      </c>
      <c r="AX2151" s="17">
        <v>46.051309758159704</v>
      </c>
      <c r="AY2151" s="17">
        <v>0.22689676444817275</v>
      </c>
      <c r="AZ2151" s="17">
        <v>-23.774702378650051</v>
      </c>
      <c r="BA2151" s="22">
        <v>1415.4287440532994</v>
      </c>
      <c r="CU2151" t="e">
        <v>#N/A</v>
      </c>
      <c r="CV2151" t="e">
        <v>#N/A</v>
      </c>
    </row>
    <row r="2152" spans="1:100" x14ac:dyDescent="0.25">
      <c r="A2152">
        <v>5099</v>
      </c>
      <c r="B2152" t="s">
        <v>2465</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1457.1825697639472</v>
      </c>
      <c r="CU2152" t="e">
        <v>#N/A</v>
      </c>
      <c r="CV2152" t="e">
        <v>#N/A</v>
      </c>
    </row>
    <row r="2153" spans="1:100" x14ac:dyDescent="0.25">
      <c r="A2153">
        <v>5101</v>
      </c>
      <c r="B2153" t="s">
        <v>2466</v>
      </c>
      <c r="C2153" s="22">
        <v>3</v>
      </c>
      <c r="D2153" s="17">
        <v>4.3909813321215427</v>
      </c>
      <c r="E2153" s="17">
        <v>0</v>
      </c>
      <c r="F2153" s="17">
        <v>-1.2975297105621335</v>
      </c>
      <c r="G2153" s="17">
        <v>-1.2975297105621335</v>
      </c>
      <c r="H2153" s="17">
        <v>0.10312220378150516</v>
      </c>
      <c r="I2153" s="17">
        <v>0</v>
      </c>
      <c r="J2153" s="17">
        <v>6.1873322268903106</v>
      </c>
      <c r="K2153" s="17">
        <v>0.10312220378150516</v>
      </c>
      <c r="L2153" s="17">
        <v>-1.0000000000000002</v>
      </c>
      <c r="M2153" s="17">
        <v>-1.0000000000000002</v>
      </c>
      <c r="N2153" s="17">
        <v>2.0624440756301041</v>
      </c>
      <c r="O2153" s="17">
        <v>9.2807838484497243</v>
      </c>
      <c r="P2153" s="17">
        <v>2.652504140859457</v>
      </c>
      <c r="Q2153" s="17">
        <v>-3.3656369940487694</v>
      </c>
      <c r="R2153" s="17">
        <v>-0.90541341302234568</v>
      </c>
      <c r="S2153" s="17">
        <v>0.33333333333333376</v>
      </c>
      <c r="T2153" s="17">
        <v>0.25628345686531928</v>
      </c>
      <c r="U2153" s="17">
        <v>-7.5554606306043898E-3</v>
      </c>
      <c r="V2153" s="17">
        <v>-8.8903697339514615E-2</v>
      </c>
      <c r="W2153" s="17">
        <v>15.601417137881141</v>
      </c>
      <c r="X2153" s="17">
        <v>-0.1534469929200579</v>
      </c>
      <c r="Y2153" s="17">
        <v>-1.0000000000000002</v>
      </c>
      <c r="Z2153" s="17">
        <v>-1.0000000000000002</v>
      </c>
      <c r="AA2153" s="17">
        <v>25.644971471238396</v>
      </c>
      <c r="AB2153" s="17">
        <v>0.15463006007690819</v>
      </c>
      <c r="AC2153" s="17">
        <v>0.2277649817488151</v>
      </c>
      <c r="AD2153" s="17">
        <v>-0.16341568689813135</v>
      </c>
      <c r="AE2153" s="17">
        <v>10.948967746379607</v>
      </c>
      <c r="AF2153" s="17">
        <v>9.0909090909090912E-2</v>
      </c>
      <c r="AG2153" s="17">
        <v>-1.0000000000000002</v>
      </c>
      <c r="AH2153" s="17">
        <v>-1.0000000000000002</v>
      </c>
      <c r="AI2153" s="17">
        <v>-3.1936088130012537E-2</v>
      </c>
      <c r="AJ2153" s="17">
        <v>-8.8903697339514615E-2</v>
      </c>
      <c r="AK2153" s="17">
        <v>-2.383958224260135E-2</v>
      </c>
      <c r="AL2153" s="17">
        <v>0.18391631774795705</v>
      </c>
      <c r="AM2153" s="17">
        <v>-5.8400320733913012E-2</v>
      </c>
      <c r="AN2153" s="17">
        <v>-0.11686024931937421</v>
      </c>
      <c r="AO2153" s="17">
        <v>-1.5792059295608332</v>
      </c>
      <c r="AP2153" s="17">
        <v>-2.0019246442445695</v>
      </c>
      <c r="AQ2153" s="17">
        <v>21.788749364771451</v>
      </c>
      <c r="AR2153" s="17">
        <v>0.49315763222853382</v>
      </c>
      <c r="AS2153" s="17">
        <v>-5.0324789138552622E-2</v>
      </c>
      <c r="AT2153" s="17">
        <v>-1.0000000000000002</v>
      </c>
      <c r="AU2153" s="17">
        <v>-1.0000000000000002</v>
      </c>
      <c r="AV2153" s="17">
        <v>-2.2029431235844799</v>
      </c>
      <c r="AW2153" s="17">
        <v>32.923830675443554</v>
      </c>
      <c r="AX2153" s="17">
        <v>23.39473917889184</v>
      </c>
      <c r="AY2153" s="17">
        <v>0.14279743740096099</v>
      </c>
      <c r="AZ2153" s="17">
        <v>-35.274771540441918</v>
      </c>
      <c r="BA2153" s="22">
        <v>1355.8225030027068</v>
      </c>
      <c r="CU2153" t="e">
        <v>#N/A</v>
      </c>
      <c r="CV2153" t="e">
        <v>#N/A</v>
      </c>
    </row>
    <row r="2154" spans="1:100" x14ac:dyDescent="0.25">
      <c r="A2154">
        <v>5102</v>
      </c>
      <c r="B2154" t="s">
        <v>2467</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2468</v>
      </c>
      <c r="C2155" s="22">
        <v>3</v>
      </c>
      <c r="D2155" s="17">
        <v>5.2246044522102704</v>
      </c>
      <c r="E2155" s="17">
        <v>0.66997097646694548</v>
      </c>
      <c r="F2155" s="17">
        <v>-2.450063887397531E-2</v>
      </c>
      <c r="G2155" s="17">
        <v>0.16743125614802926</v>
      </c>
      <c r="H2155" s="17">
        <v>-0.17425316244261563</v>
      </c>
      <c r="I2155" s="17">
        <v>0</v>
      </c>
      <c r="J2155" s="17">
        <v>-10.455189746556949</v>
      </c>
      <c r="K2155" s="17">
        <v>-0.17425316244261563</v>
      </c>
      <c r="L2155" s="17">
        <v>-0.99999999999999889</v>
      </c>
      <c r="M2155" s="17">
        <v>-0.99999999999999889</v>
      </c>
      <c r="N2155" s="17">
        <v>-3.4850632488523163</v>
      </c>
      <c r="O2155" s="17">
        <v>-5.0631540381986495</v>
      </c>
      <c r="P2155" s="17">
        <v>-0.82151639940204346</v>
      </c>
      <c r="Q2155" s="17">
        <v>0.14105333222006694</v>
      </c>
      <c r="R2155" s="17">
        <v>-6.4441632974572019E-2</v>
      </c>
      <c r="S2155" s="17">
        <v>0.33333333333333315</v>
      </c>
      <c r="T2155" s="17">
        <v>0.41396656868663589</v>
      </c>
      <c r="U2155" s="17">
        <v>0.14826935287154042</v>
      </c>
      <c r="V2155" s="17">
        <v>0</v>
      </c>
      <c r="W2155" s="17">
        <v>42.79289669336503</v>
      </c>
      <c r="X2155" s="17">
        <v>1.6006427829114065</v>
      </c>
      <c r="Y2155" s="17">
        <v>-0.99999999999999889</v>
      </c>
      <c r="Z2155" s="17">
        <v>-0.99999999999999889</v>
      </c>
      <c r="AA2155" s="17">
        <v>55.705452569420622</v>
      </c>
      <c r="AB2155" s="17">
        <v>0.20737235041114052</v>
      </c>
      <c r="AC2155" s="17">
        <v>-6.2437250039340454E-2</v>
      </c>
      <c r="AD2155" s="17">
        <v>0.11460484980880402</v>
      </c>
      <c r="AE2155" s="17">
        <v>12.976997509030202</v>
      </c>
      <c r="AF2155" s="17">
        <v>0.4</v>
      </c>
      <c r="AG2155" s="17">
        <v>-0.99999999999999889</v>
      </c>
      <c r="AH2155" s="17">
        <v>-0.99999999999999889</v>
      </c>
      <c r="AI2155" s="17">
        <v>0</v>
      </c>
      <c r="AJ2155" s="17">
        <v>0</v>
      </c>
      <c r="AK2155" s="17">
        <v>0.23615366916357666</v>
      </c>
      <c r="AL2155" s="17">
        <v>0.21746319358564048</v>
      </c>
      <c r="AM2155" s="17">
        <v>-0.36544639912878307</v>
      </c>
      <c r="AN2155" s="17">
        <v>-3.4615618556060296E-2</v>
      </c>
      <c r="AO2155" s="17">
        <v>-7.9553916324016924</v>
      </c>
      <c r="AP2155" s="17">
        <v>0.22192550402669373</v>
      </c>
      <c r="AQ2155" s="17">
        <v>32.337706946808055</v>
      </c>
      <c r="AR2155" s="17">
        <v>0.89556925489150929</v>
      </c>
      <c r="AS2155" s="17">
        <v>1.42638962046879</v>
      </c>
      <c r="AT2155" s="17">
        <v>-0.99999999999999889</v>
      </c>
      <c r="AU2155" s="17">
        <v>-0.99999999999999889</v>
      </c>
      <c r="AV2155" s="17">
        <v>0.10298962317345722</v>
      </c>
      <c r="AW2155" s="17">
        <v>50.864224035248697</v>
      </c>
      <c r="AX2155" s="17">
        <v>50.864224035248697</v>
      </c>
      <c r="AY2155" s="17">
        <v>0.16219417333876418</v>
      </c>
      <c r="AZ2155" s="17">
        <v>-2.5957401407110567</v>
      </c>
      <c r="BA2155" s="22">
        <v>1387.9247116192696</v>
      </c>
      <c r="CU2155" t="e">
        <v>#N/A</v>
      </c>
      <c r="CV2155" t="e">
        <v>#N/A</v>
      </c>
    </row>
    <row r="2156" spans="1:100" x14ac:dyDescent="0.25">
      <c r="A2156">
        <v>5104</v>
      </c>
      <c r="B2156" t="s">
        <v>2469</v>
      </c>
      <c r="C2156" s="22">
        <v>3</v>
      </c>
      <c r="D2156" s="17">
        <v>3.792052511988202</v>
      </c>
      <c r="E2156" s="17">
        <v>-1.9255130389682674E-2</v>
      </c>
      <c r="F2156" s="17">
        <v>-0.4178947461970422</v>
      </c>
      <c r="G2156" s="17">
        <v>-0.4178947461970422</v>
      </c>
      <c r="H2156" s="17">
        <v>0.39650911128480371</v>
      </c>
      <c r="I2156" s="17">
        <v>-1.6257733752871532E-2</v>
      </c>
      <c r="J2156" s="17">
        <v>22.81508265191593</v>
      </c>
      <c r="K2156" s="17">
        <v>0.38025137753193217</v>
      </c>
      <c r="L2156" s="17">
        <v>-0.99999999999999867</v>
      </c>
      <c r="M2156" s="17">
        <v>-0.99999999999999867</v>
      </c>
      <c r="N2156" s="17">
        <v>7.6050275506386491</v>
      </c>
      <c r="O2156" s="17">
        <v>26.189240417707079</v>
      </c>
      <c r="P2156" s="17">
        <v>-2.4673678484578261</v>
      </c>
      <c r="Q2156" s="17">
        <v>3.1801855795558462</v>
      </c>
      <c r="R2156" s="17">
        <v>0.61222147761732826</v>
      </c>
      <c r="S2156" s="17">
        <v>0.33333333333333265</v>
      </c>
      <c r="T2156" s="17">
        <v>0.33333333333333265</v>
      </c>
      <c r="U2156" s="17">
        <v>0.40270284366130349</v>
      </c>
      <c r="V2156" s="17">
        <v>0.21772688913595808</v>
      </c>
      <c r="W2156" s="17">
        <v>36.273800877279825</v>
      </c>
      <c r="X2156" s="17">
        <v>3.2035879985956957</v>
      </c>
      <c r="Y2156" s="17">
        <v>-0.99999999999999867</v>
      </c>
      <c r="Z2156" s="17">
        <v>-0.99999999999999867</v>
      </c>
      <c r="AA2156" s="17">
        <v>91.075158385380035</v>
      </c>
      <c r="AB2156" s="17">
        <v>0.47844163813613644</v>
      </c>
      <c r="AC2156" s="17">
        <v>0.2944737597801958</v>
      </c>
      <c r="AD2156" s="17">
        <v>0.31086732269332579</v>
      </c>
      <c r="AE2156" s="17">
        <v>54.189136030482921</v>
      </c>
      <c r="AF2156" s="17">
        <v>0.91666666666666663</v>
      </c>
      <c r="AG2156" s="17">
        <v>-0.99999999999999867</v>
      </c>
      <c r="AH2156" s="17">
        <v>-0.99999999999999867</v>
      </c>
      <c r="AI2156" s="17">
        <v>3.9309160855265368E-2</v>
      </c>
      <c r="AJ2156" s="17">
        <v>0.21772688913595808</v>
      </c>
      <c r="AK2156" s="17">
        <v>0.15198945511870582</v>
      </c>
      <c r="AL2156" s="17">
        <v>-7.0565237351832108E-2</v>
      </c>
      <c r="AM2156" s="17">
        <v>-0.13144821966432041</v>
      </c>
      <c r="AN2156" s="17">
        <v>0.81158493412864496</v>
      </c>
      <c r="AO2156" s="17">
        <v>-2.5262582160144822</v>
      </c>
      <c r="AP2156" s="17">
        <v>19.93679716645698</v>
      </c>
      <c r="AQ2156" s="17">
        <v>59.088883529195748</v>
      </c>
      <c r="AR2156" s="17">
        <v>1.2870963994639273</v>
      </c>
      <c r="AS2156" s="17">
        <v>3.5838393761276306</v>
      </c>
      <c r="AT2156" s="17">
        <v>-0.99999999999999867</v>
      </c>
      <c r="AU2156" s="17">
        <v>-0.99999999999999867</v>
      </c>
      <c r="AV2156" s="17">
        <v>0.19432673142028495</v>
      </c>
      <c r="AW2156" s="17">
        <v>137.20119596954413</v>
      </c>
      <c r="AX2156" s="17">
        <v>159.76006810024523</v>
      </c>
      <c r="AY2156" s="17">
        <v>0.36357091677664377</v>
      </c>
      <c r="AZ2156" s="17">
        <v>55.14515055076302</v>
      </c>
      <c r="BA2156" s="22">
        <v>1543.9584567193626</v>
      </c>
      <c r="CU2156" t="e">
        <v>#N/A</v>
      </c>
      <c r="CV2156" t="e">
        <v>#N/A</v>
      </c>
    </row>
    <row r="2157" spans="1:100" x14ac:dyDescent="0.25">
      <c r="A2157">
        <v>5107</v>
      </c>
      <c r="B2157" t="s">
        <v>2470</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2471</v>
      </c>
      <c r="C2158" s="22">
        <v>3</v>
      </c>
      <c r="D2158" s="17">
        <v>5.106691746608079</v>
      </c>
      <c r="E2158" s="17">
        <v>-3.1051730911382112E-2</v>
      </c>
      <c r="F2158" s="17">
        <v>-1.4268062701097042</v>
      </c>
      <c r="G2158" s="17">
        <v>-1.4337280912066119</v>
      </c>
      <c r="H2158" s="17">
        <v>0.19144591190601212</v>
      </c>
      <c r="I2158" s="17">
        <v>0</v>
      </c>
      <c r="J2158" s="17">
        <v>11.48675471436073</v>
      </c>
      <c r="K2158" s="17">
        <v>0.19144591190601212</v>
      </c>
      <c r="L2158" s="17">
        <v>-0.99999999999999889</v>
      </c>
      <c r="M2158" s="17">
        <v>-0.99999999999999889</v>
      </c>
      <c r="N2158" s="17">
        <v>3.8289182381202416</v>
      </c>
      <c r="O2158" s="17">
        <v>15.159718369762187</v>
      </c>
      <c r="P2158" s="17">
        <v>3.5862218109368937</v>
      </c>
      <c r="Q2158" s="17">
        <v>-0.47915533820955214</v>
      </c>
      <c r="R2158" s="17">
        <v>0.24207115984056293</v>
      </c>
      <c r="S2158" s="17">
        <v>0.33333333333333309</v>
      </c>
      <c r="T2158" s="17">
        <v>0.32253535235853409</v>
      </c>
      <c r="U2158" s="17">
        <v>0.22228649745772616</v>
      </c>
      <c r="V2158" s="17">
        <v>0.11768593349880813</v>
      </c>
      <c r="W2158" s="17">
        <v>32.175808189695566</v>
      </c>
      <c r="X2158" s="17">
        <v>2.0488863836348106</v>
      </c>
      <c r="Y2158" s="17">
        <v>-0.99999999999999889</v>
      </c>
      <c r="Z2158" s="17">
        <v>-0.99999999999999889</v>
      </c>
      <c r="AA2158" s="17">
        <v>57.297130210086543</v>
      </c>
      <c r="AB2158" s="17">
        <v>0.1796162866506277</v>
      </c>
      <c r="AC2158" s="17">
        <v>0.17283745182661694</v>
      </c>
      <c r="AD2158" s="17">
        <v>0.1451312787337635</v>
      </c>
      <c r="AE2158" s="17">
        <v>24.879250860550414</v>
      </c>
      <c r="AF2158" s="17">
        <v>0.9</v>
      </c>
      <c r="AG2158" s="17">
        <v>-0.99999999999999889</v>
      </c>
      <c r="AH2158" s="17">
        <v>-0.99999999999999889</v>
      </c>
      <c r="AI2158" s="17">
        <v>-5.9283872007066384E-2</v>
      </c>
      <c r="AJ2158" s="17">
        <v>0.11768593349880813</v>
      </c>
      <c r="AK2158" s="17">
        <v>5.6858545752682149E-2</v>
      </c>
      <c r="AL2158" s="17">
        <v>-0.11415400596937961</v>
      </c>
      <c r="AM2158" s="17">
        <v>-0.14832180984722507</v>
      </c>
      <c r="AN2158" s="17">
        <v>2.350845231357215E-2</v>
      </c>
      <c r="AO2158" s="17">
        <v>-3.4237525174172161</v>
      </c>
      <c r="AP2158" s="17">
        <v>1.6941277992406703E-2</v>
      </c>
      <c r="AQ2158" s="17">
        <v>43.662562904056294</v>
      </c>
      <c r="AR2158" s="17">
        <v>0.99584111664840091</v>
      </c>
      <c r="AS2158" s="17">
        <v>2.2403322955408216</v>
      </c>
      <c r="AT2158" s="17">
        <v>-0.99999999999999889</v>
      </c>
      <c r="AU2158" s="17">
        <v>-0.99999999999999889</v>
      </c>
      <c r="AV2158" s="17">
        <v>-1.1916569313660497</v>
      </c>
      <c r="AW2158" s="17">
        <v>72.473789857841098</v>
      </c>
      <c r="AX2158" s="17">
        <v>83.056705767580624</v>
      </c>
      <c r="AY2158" s="17">
        <v>4.9016165873595044E-2</v>
      </c>
      <c r="AZ2158" s="17">
        <v>-6.0138198993082979</v>
      </c>
      <c r="BA2158" s="22">
        <v>1432.8356221467968</v>
      </c>
      <c r="CU2158" t="e">
        <v>#N/A</v>
      </c>
      <c r="CV2158" t="e">
        <v>#N/A</v>
      </c>
    </row>
    <row r="2159" spans="1:100" x14ac:dyDescent="0.25">
      <c r="A2159">
        <v>5110</v>
      </c>
      <c r="B2159" t="s">
        <v>2472</v>
      </c>
      <c r="C2159" s="22">
        <v>3</v>
      </c>
      <c r="D2159" s="17">
        <v>4.3467579193535926</v>
      </c>
      <c r="E2159" s="17">
        <v>6.7224223595568539E-2</v>
      </c>
      <c r="F2159" s="17">
        <v>0.28419542184390939</v>
      </c>
      <c r="G2159" s="17">
        <v>0.27381313487119135</v>
      </c>
      <c r="H2159" s="17">
        <v>0.55269422660716727</v>
      </c>
      <c r="I2159" s="17">
        <v>0</v>
      </c>
      <c r="J2159" s="17">
        <v>33.16165359643005</v>
      </c>
      <c r="K2159" s="17">
        <v>0.55269422660716727</v>
      </c>
      <c r="L2159" s="17">
        <v>-1.0000000000000002</v>
      </c>
      <c r="M2159" s="17">
        <v>-1.0000000000000002</v>
      </c>
      <c r="N2159" s="17">
        <v>11.053884532143348</v>
      </c>
      <c r="O2159" s="17">
        <v>37.782224650654847</v>
      </c>
      <c r="P2159" s="17">
        <v>3.7505385180280272E-2</v>
      </c>
      <c r="Q2159" s="17">
        <v>-0.77002241522232562</v>
      </c>
      <c r="R2159" s="17">
        <v>-0.25880584337562029</v>
      </c>
      <c r="S2159" s="17">
        <v>0.33333333333333315</v>
      </c>
      <c r="T2159" s="17">
        <v>0.34596725981557974</v>
      </c>
      <c r="U2159" s="17">
        <v>0.56417948720195221</v>
      </c>
      <c r="V2159" s="17">
        <v>-2.9577542692207102E-2</v>
      </c>
      <c r="W2159" s="17">
        <v>26.448332442059662</v>
      </c>
      <c r="X2159" s="17">
        <v>2.21849298567856</v>
      </c>
      <c r="Y2159" s="17">
        <v>-1.0000000000000002</v>
      </c>
      <c r="Z2159" s="17">
        <v>-1.0000000000000002</v>
      </c>
      <c r="AA2159" s="17">
        <v>66.285433753472731</v>
      </c>
      <c r="AB2159" s="17">
        <v>0.27917148001199832</v>
      </c>
      <c r="AC2159" s="17">
        <v>0.37049550858367497</v>
      </c>
      <c r="AD2159" s="17">
        <v>0.15225115450010024</v>
      </c>
      <c r="AE2159" s="17">
        <v>40.095907154788669</v>
      </c>
      <c r="AF2159" s="17">
        <v>0.7857142857142857</v>
      </c>
      <c r="AG2159" s="17">
        <v>-1.0000000000000002</v>
      </c>
      <c r="AH2159" s="17">
        <v>-1.0000000000000002</v>
      </c>
      <c r="AI2159" s="17">
        <v>0</v>
      </c>
      <c r="AJ2159" s="17">
        <v>-2.9577542692207102E-2</v>
      </c>
      <c r="AK2159" s="17">
        <v>2.3050250628687423E-2</v>
      </c>
      <c r="AL2159" s="17">
        <v>-7.828809100428559E-2</v>
      </c>
      <c r="AM2159" s="17">
        <v>0.20872169812052252</v>
      </c>
      <c r="AN2159" s="17">
        <v>-2.5955102282743669E-2</v>
      </c>
      <c r="AO2159" s="17">
        <v>5.3332937061564998</v>
      </c>
      <c r="AP2159" s="17">
        <v>-1.0403180120900197</v>
      </c>
      <c r="AQ2159" s="17">
        <v>59.609986038489708</v>
      </c>
      <c r="AR2159" s="17">
        <v>1.2139025376586592</v>
      </c>
      <c r="AS2159" s="17">
        <v>2.7711872122857266</v>
      </c>
      <c r="AT2159" s="17">
        <v>-1.0000000000000002</v>
      </c>
      <c r="AU2159" s="17">
        <v>-1.0000000000000002</v>
      </c>
      <c r="AV2159" s="17">
        <v>1.5007291495571036E-2</v>
      </c>
      <c r="AW2159" s="17">
        <v>103.02734039203746</v>
      </c>
      <c r="AX2159" s="17">
        <v>100.06958612281676</v>
      </c>
      <c r="AY2159" s="17">
        <v>0.29545819262075146</v>
      </c>
      <c r="AZ2159" s="17">
        <v>15.565746925739521</v>
      </c>
      <c r="BA2159" s="22">
        <v>1467.8053809572202</v>
      </c>
      <c r="CU2159" t="e">
        <v>#N/A</v>
      </c>
      <c r="CV2159" t="e">
        <v>#N/A</v>
      </c>
    </row>
    <row r="2160" spans="1:100" x14ac:dyDescent="0.25">
      <c r="A2160">
        <v>5111</v>
      </c>
      <c r="B2160" t="s">
        <v>2473</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2474</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1450.755407002524</v>
      </c>
      <c r="CU2161" t="e">
        <v>#N/A</v>
      </c>
      <c r="CV2161" t="e">
        <v>#N/A</v>
      </c>
    </row>
    <row r="2162" spans="1:100" x14ac:dyDescent="0.25">
      <c r="A2162">
        <v>5113</v>
      </c>
      <c r="B2162" t="s">
        <v>2475</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1405.1858769856228</v>
      </c>
      <c r="CU2162" t="e">
        <v>#N/A</v>
      </c>
      <c r="CV2162" t="e">
        <v>#N/A</v>
      </c>
    </row>
    <row r="2163" spans="1:100" x14ac:dyDescent="0.25">
      <c r="A2163">
        <v>5114</v>
      </c>
      <c r="B2163" t="s">
        <v>1457</v>
      </c>
      <c r="C2163" s="22">
        <v>3</v>
      </c>
      <c r="D2163" s="17">
        <v>5.0806475261184811</v>
      </c>
      <c r="E2163" s="17">
        <v>-7.2243671058699069E-2</v>
      </c>
      <c r="F2163" s="17">
        <v>-1.0686980485731037</v>
      </c>
      <c r="G2163" s="17">
        <v>-1.0843770779959609</v>
      </c>
      <c r="H2163" s="17">
        <v>0.31535905463050123</v>
      </c>
      <c r="I2163" s="17">
        <v>0</v>
      </c>
      <c r="J2163" s="17">
        <v>18.921543277830072</v>
      </c>
      <c r="K2163" s="17">
        <v>0.31535905463050123</v>
      </c>
      <c r="L2163" s="17">
        <v>-1.0000000000000004</v>
      </c>
      <c r="M2163" s="17">
        <v>-1.0000000000000004</v>
      </c>
      <c r="N2163" s="17">
        <v>6.3071810926100245</v>
      </c>
      <c r="O2163" s="17">
        <v>22.917813725952588</v>
      </c>
      <c r="P2163" s="17">
        <v>-3.3290342856536349E-2</v>
      </c>
      <c r="Q2163" s="17">
        <v>-7.4435882411546483</v>
      </c>
      <c r="R2163" s="17">
        <v>-2.5243361467821335</v>
      </c>
      <c r="S2163" s="17">
        <v>0.33333333333333359</v>
      </c>
      <c r="T2163" s="17">
        <v>0.33333333333333359</v>
      </c>
      <c r="U2163" s="17">
        <v>0.33330371204955744</v>
      </c>
      <c r="V2163" s="17">
        <v>0.32999845722275717</v>
      </c>
      <c r="W2163" s="17">
        <v>40.584391252339216</v>
      </c>
      <c r="X2163" s="17">
        <v>3.6645132035709387</v>
      </c>
      <c r="Y2163" s="17">
        <v>-1.0000000000000004</v>
      </c>
      <c r="Z2163" s="17">
        <v>-1.0000000000000004</v>
      </c>
      <c r="AA2163" s="17">
        <v>78.226812035176323</v>
      </c>
      <c r="AB2163" s="17">
        <v>0.33135406126599931</v>
      </c>
      <c r="AC2163" s="17">
        <v>0.18105393873904937</v>
      </c>
      <c r="AD2163" s="17">
        <v>0.29092713858733699</v>
      </c>
      <c r="AE2163" s="17">
        <v>40.166756929619261</v>
      </c>
      <c r="AF2163" s="17">
        <v>0.95238095238095233</v>
      </c>
      <c r="AG2163" s="17">
        <v>-1.0000000000000004</v>
      </c>
      <c r="AH2163" s="17">
        <v>-1.0000000000000004</v>
      </c>
      <c r="AI2163" s="17">
        <v>-2.0963528761182043E-2</v>
      </c>
      <c r="AJ2163" s="17">
        <v>0.32999845722275717</v>
      </c>
      <c r="AK2163" s="17">
        <v>0.19908408185163362</v>
      </c>
      <c r="AL2163" s="17">
        <v>-4.2837193641096116E-2</v>
      </c>
      <c r="AM2163" s="17">
        <v>-2.7744815941973731E-2</v>
      </c>
      <c r="AN2163" s="17">
        <v>0.163985154887274</v>
      </c>
      <c r="AO2163" s="17">
        <v>0.30180001070882478</v>
      </c>
      <c r="AP2163" s="17">
        <v>3.8854429039763687</v>
      </c>
      <c r="AQ2163" s="17">
        <v>59.505934530169327</v>
      </c>
      <c r="AR2163" s="17">
        <v>1.3299688359389819</v>
      </c>
      <c r="AS2163" s="17">
        <v>3.9798722582014401</v>
      </c>
      <c r="AT2163" s="17">
        <v>-1.0000000000000004</v>
      </c>
      <c r="AU2163" s="17">
        <v>-1.0000000000000004</v>
      </c>
      <c r="AV2163" s="17">
        <v>-3.6087132247780946</v>
      </c>
      <c r="AW2163" s="17">
        <v>105.03006866510525</v>
      </c>
      <c r="AX2163" s="17">
        <v>137.61064381215741</v>
      </c>
      <c r="AY2163" s="17">
        <v>0.12452753825898945</v>
      </c>
      <c r="AZ2163" s="17">
        <v>6.2578282052509886</v>
      </c>
      <c r="BA2163" s="22">
        <v>1592.56927975484</v>
      </c>
      <c r="CU2163" t="e">
        <v>#N/A</v>
      </c>
      <c r="CV2163" t="e">
        <v>#N/A</v>
      </c>
    </row>
    <row r="2164" spans="1:100" x14ac:dyDescent="0.25">
      <c r="A2164">
        <v>5115</v>
      </c>
      <c r="B2164" t="s">
        <v>2476</v>
      </c>
      <c r="C2164" s="22">
        <v>3</v>
      </c>
      <c r="D2164" s="17">
        <v>5.4326964621754659</v>
      </c>
      <c r="E2164" s="17">
        <v>-0.27321323717908363</v>
      </c>
      <c r="F2164" s="17">
        <v>0.43578724149588205</v>
      </c>
      <c r="G2164" s="17">
        <v>0.39501628648173476</v>
      </c>
      <c r="H2164" s="17">
        <v>0.14993830940326322</v>
      </c>
      <c r="I2164" s="17">
        <v>-9.1888785635949981E-3</v>
      </c>
      <c r="J2164" s="17">
        <v>8.4449658503801057</v>
      </c>
      <c r="K2164" s="17">
        <v>0.1407494308396682</v>
      </c>
      <c r="L2164" s="17">
        <v>-0.99999999999999856</v>
      </c>
      <c r="M2164" s="17">
        <v>-0.99999999999999856</v>
      </c>
      <c r="N2164" s="17">
        <v>2.8149886167933662</v>
      </c>
      <c r="O2164" s="17">
        <v>14.272678599037294</v>
      </c>
      <c r="P2164" s="17">
        <v>-0.3646150441558873</v>
      </c>
      <c r="Q2164" s="17">
        <v>-6.0981192212220048</v>
      </c>
      <c r="R2164" s="17">
        <v>-2.2053998819659704</v>
      </c>
      <c r="S2164" s="17">
        <v>0.33333333333333287</v>
      </c>
      <c r="T2164" s="17">
        <v>0.33333333333333287</v>
      </c>
      <c r="U2164" s="17">
        <v>0.26238546190318202</v>
      </c>
      <c r="V2164" s="17">
        <v>-0.18860356094431502</v>
      </c>
      <c r="W2164" s="17">
        <v>23.987965471434599</v>
      </c>
      <c r="X2164" s="17">
        <v>0.44383771777383624</v>
      </c>
      <c r="Y2164" s="17">
        <v>-0.99999999999999856</v>
      </c>
      <c r="Z2164" s="17">
        <v>-0.99999999999999856</v>
      </c>
      <c r="AA2164" s="17">
        <v>69.144192747103915</v>
      </c>
      <c r="AB2164" s="17">
        <v>0.21206644932884827</v>
      </c>
      <c r="AC2164" s="17">
        <v>0.47237252881291475</v>
      </c>
      <c r="AD2164" s="17">
        <v>0.26279356501094359</v>
      </c>
      <c r="AE2164" s="17">
        <v>47.361627157635333</v>
      </c>
      <c r="AF2164" s="17">
        <v>1</v>
      </c>
      <c r="AG2164" s="17">
        <v>-0.99999999999999856</v>
      </c>
      <c r="AH2164" s="17">
        <v>-0.99999999999999856</v>
      </c>
      <c r="AI2164" s="17">
        <v>-3.3757656514986009E-2</v>
      </c>
      <c r="AJ2164" s="17">
        <v>-0.18860356094431502</v>
      </c>
      <c r="AK2164" s="17">
        <v>-9.4527266283811945E-2</v>
      </c>
      <c r="AL2164" s="17">
        <v>0.17840660112342491</v>
      </c>
      <c r="AM2164" s="17">
        <v>-4.8660863102377029E-2</v>
      </c>
      <c r="AN2164" s="17">
        <v>-7.7306329310451866E-3</v>
      </c>
      <c r="AO2164" s="17">
        <v>-1.6891579089784856</v>
      </c>
      <c r="AP2164" s="17">
        <v>0.69876718234099511</v>
      </c>
      <c r="AQ2164" s="17">
        <v>32.432931321814678</v>
      </c>
      <c r="AR2164" s="17">
        <v>0.74044856762553268</v>
      </c>
      <c r="AS2164" s="17">
        <v>0.58458714861350425</v>
      </c>
      <c r="AT2164" s="17">
        <v>-0.99999999999999856</v>
      </c>
      <c r="AU2164" s="17">
        <v>-0.99999999999999856</v>
      </c>
      <c r="AV2164" s="17">
        <v>-1.8103835954842349</v>
      </c>
      <c r="AW2164" s="17">
        <v>84.115638528482236</v>
      </c>
      <c r="AX2164" s="17">
        <v>64.580129303750994</v>
      </c>
      <c r="AY2164" s="17">
        <v>4.839298924111295E-3</v>
      </c>
      <c r="AZ2164" s="17">
        <v>-11.470744366921355</v>
      </c>
      <c r="BA2164" s="22">
        <v>1488.9637806495352</v>
      </c>
      <c r="CU2164" t="e">
        <v>#N/A</v>
      </c>
      <c r="CV2164" t="e">
        <v>#N/A</v>
      </c>
    </row>
    <row r="2165" spans="1:100" x14ac:dyDescent="0.25">
      <c r="A2165">
        <v>5118</v>
      </c>
      <c r="B2165" t="s">
        <v>2477</v>
      </c>
      <c r="C2165" s="22">
        <v>3</v>
      </c>
      <c r="D2165" s="17">
        <v>5.5350435224921455</v>
      </c>
      <c r="E2165" s="17">
        <v>0.18352168871909741</v>
      </c>
      <c r="F2165" s="17">
        <v>-2.7237506886357941</v>
      </c>
      <c r="G2165" s="17">
        <v>-2.6678757521056773</v>
      </c>
      <c r="H2165" s="17">
        <v>-0.1869255645089071</v>
      </c>
      <c r="I2165" s="17">
        <v>0</v>
      </c>
      <c r="J2165" s="17">
        <v>-11.215533870534424</v>
      </c>
      <c r="K2165" s="17">
        <v>-0.1869255645089071</v>
      </c>
      <c r="L2165" s="17">
        <v>-0.99999999999999889</v>
      </c>
      <c r="M2165" s="17">
        <v>-0.99999999999999889</v>
      </c>
      <c r="N2165" s="17">
        <v>-3.7385112901781414</v>
      </c>
      <c r="O2165" s="17">
        <v>-8.3483661001479561</v>
      </c>
      <c r="P2165" s="17">
        <v>4.5017287537205393</v>
      </c>
      <c r="Q2165" s="17">
        <v>4.5166242386676592</v>
      </c>
      <c r="R2165" s="17">
        <v>1.9810079161809715</v>
      </c>
      <c r="S2165" s="17">
        <v>0.33333333333333304</v>
      </c>
      <c r="T2165" s="17">
        <v>0.18886461123824488</v>
      </c>
      <c r="U2165" s="17">
        <v>-5.1383560187024432E-2</v>
      </c>
      <c r="V2165" s="17">
        <v>-1.4622455941707928E-2</v>
      </c>
      <c r="W2165" s="17">
        <v>25.724699718070106</v>
      </c>
      <c r="X2165" s="17">
        <v>0.2713858105870513</v>
      </c>
      <c r="Y2165" s="17">
        <v>-0.99999999999999889</v>
      </c>
      <c r="Z2165" s="17">
        <v>-0.99999999999999889</v>
      </c>
      <c r="AA2165" s="17">
        <v>48.242378174639299</v>
      </c>
      <c r="AB2165" s="17">
        <v>0.45779100028818354</v>
      </c>
      <c r="AC2165" s="17">
        <v>-3.0639755659561917E-2</v>
      </c>
      <c r="AD2165" s="17">
        <v>-1.6417833820857472E-2</v>
      </c>
      <c r="AE2165" s="17">
        <v>20.536670540388204</v>
      </c>
      <c r="AF2165" s="17">
        <v>0.22222222222222221</v>
      </c>
      <c r="AG2165" s="17">
        <v>-0.99999999999999889</v>
      </c>
      <c r="AH2165" s="17">
        <v>-0.99999999999999889</v>
      </c>
      <c r="AI2165" s="17">
        <v>-0.10253520727949997</v>
      </c>
      <c r="AJ2165" s="17">
        <v>-1.4622455941707928E-2</v>
      </c>
      <c r="AK2165" s="17">
        <v>-0.10258426124897183</v>
      </c>
      <c r="AL2165" s="17">
        <v>-2.8288307797213436E-2</v>
      </c>
      <c r="AM2165" s="17">
        <v>0.28948958360610133</v>
      </c>
      <c r="AN2165" s="17">
        <v>0.43015713379135095</v>
      </c>
      <c r="AO2165" s="17">
        <v>6.7243182839076763</v>
      </c>
      <c r="AP2165" s="17">
        <v>10.612486805797705</v>
      </c>
      <c r="AQ2165" s="17">
        <v>14.509165847535678</v>
      </c>
      <c r="AR2165" s="17">
        <v>0.45619192844284567</v>
      </c>
      <c r="AS2165" s="17">
        <v>8.4460246078144258E-2</v>
      </c>
      <c r="AT2165" s="17">
        <v>-0.99999999999999889</v>
      </c>
      <c r="AU2165" s="17">
        <v>-0.99999999999999889</v>
      </c>
      <c r="AV2165" s="17">
        <v>-0.68686783592470479</v>
      </c>
      <c r="AW2165" s="17">
        <v>50.506498880289008</v>
      </c>
      <c r="AX2165" s="17">
        <v>46.993549140528224</v>
      </c>
      <c r="AY2165" s="17">
        <v>0.15778220630720624</v>
      </c>
      <c r="AZ2165" s="17">
        <v>-8.3236168551911209</v>
      </c>
      <c r="BA2165" s="22">
        <v>1350.088774116077</v>
      </c>
      <c r="CU2165" t="e">
        <v>#N/A</v>
      </c>
      <c r="CV2165" t="e">
        <v>#N/A</v>
      </c>
    </row>
    <row r="2166" spans="1:100" x14ac:dyDescent="0.25">
      <c r="A2166">
        <v>5119</v>
      </c>
      <c r="B2166" t="s">
        <v>2478</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2479</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1428.2492591831794</v>
      </c>
      <c r="CU2167" t="e">
        <v>#N/A</v>
      </c>
      <c r="CV2167" t="e">
        <v>#N/A</v>
      </c>
    </row>
    <row r="2168" spans="1:100" x14ac:dyDescent="0.25">
      <c r="A2168">
        <v>5123</v>
      </c>
      <c r="B2168" t="s">
        <v>2480</v>
      </c>
      <c r="C2168" s="22">
        <v>3</v>
      </c>
      <c r="D2168" s="17">
        <v>4.6899569813502913</v>
      </c>
      <c r="E2168" s="17">
        <v>-6.0410206904024384E-2</v>
      </c>
      <c r="F2168" s="17">
        <v>-0.10526128781375052</v>
      </c>
      <c r="G2168" s="17">
        <v>-8.6850532326980895E-2</v>
      </c>
      <c r="H2168" s="17">
        <v>-8.4947995962626061E-2</v>
      </c>
      <c r="I2168" s="17">
        <v>0</v>
      </c>
      <c r="J2168" s="17">
        <v>-5.0968797577575673</v>
      </c>
      <c r="K2168" s="17">
        <v>-8.4947995962626061E-2</v>
      </c>
      <c r="L2168" s="17">
        <v>-1.0000000000000007</v>
      </c>
      <c r="M2168" s="17">
        <v>-1.0000000000000007</v>
      </c>
      <c r="N2168" s="17">
        <v>-1.6989599192525204</v>
      </c>
      <c r="O2168" s="17">
        <v>-0.49377330873424796</v>
      </c>
      <c r="P2168" s="17">
        <v>0.82602993714423134</v>
      </c>
      <c r="Q2168" s="17">
        <v>-0.87841624119707706</v>
      </c>
      <c r="R2168" s="17">
        <v>-0.19897436568847221</v>
      </c>
      <c r="S2168" s="17">
        <v>0.35224502115766465</v>
      </c>
      <c r="T2168" s="17">
        <v>0.383678840605708</v>
      </c>
      <c r="U2168" s="17">
        <v>-0.28551264430938644</v>
      </c>
      <c r="V2168" s="17">
        <v>-4.5404265757043524E-2</v>
      </c>
      <c r="W2168" s="17">
        <v>19.598197906382747</v>
      </c>
      <c r="X2168" s="17">
        <v>-0.55956641939548346</v>
      </c>
      <c r="Y2168" s="17">
        <v>-1.0000000000000007</v>
      </c>
      <c r="Z2168" s="17">
        <v>-1.0000000000000007</v>
      </c>
      <c r="AA2168" s="17">
        <v>16.119357502437069</v>
      </c>
      <c r="AB2168" s="17">
        <v>0.10103735115577535</v>
      </c>
      <c r="AC2168" s="17">
        <v>3.1038084905564527E-2</v>
      </c>
      <c r="AD2168" s="17">
        <v>-0.19767275682648422</v>
      </c>
      <c r="AE2168" s="17">
        <v>-3.27986603825721</v>
      </c>
      <c r="AF2168" s="17">
        <v>0.3</v>
      </c>
      <c r="AG2168" s="17">
        <v>-1.0000000000000007</v>
      </c>
      <c r="AH2168" s="17">
        <v>-1.0000000000000007</v>
      </c>
      <c r="AI2168" s="17">
        <v>0</v>
      </c>
      <c r="AJ2168" s="17">
        <v>-4.5404265757043524E-2</v>
      </c>
      <c r="AK2168" s="17">
        <v>-2.4701438459539017E-3</v>
      </c>
      <c r="AL2168" s="17">
        <v>-4.1762380319447415E-2</v>
      </c>
      <c r="AM2168" s="17">
        <v>0.39023665342243397</v>
      </c>
      <c r="AN2168" s="17">
        <v>0.61610871246485543</v>
      </c>
      <c r="AO2168" s="17">
        <v>9.7435656163310771</v>
      </c>
      <c r="AP2168" s="17">
        <v>15.193905910024151</v>
      </c>
      <c r="AQ2168" s="17">
        <v>14.501318148625202</v>
      </c>
      <c r="AR2168" s="17">
        <v>0.40500695169694245</v>
      </c>
      <c r="AS2168" s="17">
        <v>-0.64451441535810972</v>
      </c>
      <c r="AT2168" s="17">
        <v>-1.0000000000000007</v>
      </c>
      <c r="AU2168" s="17">
        <v>-1.0000000000000007</v>
      </c>
      <c r="AV2168" s="17">
        <v>-0.28582489801545308</v>
      </c>
      <c r="AW2168" s="17">
        <v>30.819490103726967</v>
      </c>
      <c r="AX2168" s="17">
        <v>26.279063528022629</v>
      </c>
      <c r="AY2168" s="17">
        <v>4.3512687401454836E-2</v>
      </c>
      <c r="AZ2168" s="17">
        <v>-58.629184460090023</v>
      </c>
      <c r="BA2168" s="22">
        <v>1294.8379937949644</v>
      </c>
      <c r="CU2168" t="e">
        <v>#N/A</v>
      </c>
      <c r="CV2168" t="e">
        <v>#N/A</v>
      </c>
    </row>
    <row r="2169" spans="1:100" x14ac:dyDescent="0.25">
      <c r="A2169">
        <v>5124</v>
      </c>
      <c r="B2169" t="s">
        <v>2481</v>
      </c>
      <c r="C2169" s="22">
        <v>3</v>
      </c>
      <c r="D2169" s="17">
        <v>4.5577839694006217</v>
      </c>
      <c r="E2169" s="17">
        <v>-4.3093806265653619E-3</v>
      </c>
      <c r="F2169" s="17">
        <v>0.69989206832402373</v>
      </c>
      <c r="G2169" s="17">
        <v>0.69989206832402373</v>
      </c>
      <c r="H2169" s="17">
        <v>0.4844685191914514</v>
      </c>
      <c r="I2169" s="17">
        <v>-8.5530023342750231E-3</v>
      </c>
      <c r="J2169" s="17">
        <v>28.554931011430604</v>
      </c>
      <c r="K2169" s="17">
        <v>0.47591551685717637</v>
      </c>
      <c r="L2169" s="17">
        <v>-0.99999999999999933</v>
      </c>
      <c r="M2169" s="17">
        <v>-0.99999999999999933</v>
      </c>
      <c r="N2169" s="17">
        <v>9.5183103371435287</v>
      </c>
      <c r="O2169" s="17">
        <v>33.812607049155226</v>
      </c>
      <c r="P2169" s="17">
        <v>0.53918745594290418</v>
      </c>
      <c r="Q2169" s="17">
        <v>-0.97988454376393408</v>
      </c>
      <c r="R2169" s="17">
        <v>-0.27702360481991961</v>
      </c>
      <c r="S2169" s="17">
        <v>0.3333333333333332</v>
      </c>
      <c r="T2169" s="17">
        <v>0.3333333333333332</v>
      </c>
      <c r="U2169" s="17">
        <v>8.0850001023613449E-2</v>
      </c>
      <c r="V2169" s="17">
        <v>-3.2916437325698246E-2</v>
      </c>
      <c r="W2169" s="17">
        <v>9.5473885402962217</v>
      </c>
      <c r="X2169" s="17">
        <v>0.31665252994975474</v>
      </c>
      <c r="Y2169" s="17">
        <v>-0.99999999999999933</v>
      </c>
      <c r="Z2169" s="17">
        <v>-0.99999999999999933</v>
      </c>
      <c r="AA2169" s="17">
        <v>38.1713254159747</v>
      </c>
      <c r="AB2169" s="17">
        <v>6.9430811718136004E-2</v>
      </c>
      <c r="AC2169" s="17">
        <v>0.30869360769718618</v>
      </c>
      <c r="AD2169" s="17">
        <v>0.19989479019464634</v>
      </c>
      <c r="AE2169" s="17">
        <v>28.900960480498409</v>
      </c>
      <c r="AF2169" s="17">
        <v>0.6</v>
      </c>
      <c r="AG2169" s="17">
        <v>-0.99999999999999933</v>
      </c>
      <c r="AH2169" s="17">
        <v>-0.99999999999999933</v>
      </c>
      <c r="AI2169" s="17">
        <v>-6.3048768312480338E-2</v>
      </c>
      <c r="AJ2169" s="17">
        <v>-3.2916437325698246E-2</v>
      </c>
      <c r="AK2169" s="17">
        <v>-0.13355988452414247</v>
      </c>
      <c r="AL2169" s="17">
        <v>-0.1754473805466748</v>
      </c>
      <c r="AM2169" s="17">
        <v>-0.25026144626180391</v>
      </c>
      <c r="AN2169" s="17">
        <v>0.11630439104358874</v>
      </c>
      <c r="AO2169" s="17">
        <v>-6.9243355791658043</v>
      </c>
      <c r="AP2169" s="17">
        <v>2.0303728733563449</v>
      </c>
      <c r="AQ2169" s="17">
        <v>38.102319551726808</v>
      </c>
      <c r="AR2169" s="17">
        <v>0.71460023036458165</v>
      </c>
      <c r="AS2169" s="17">
        <v>0.79256804680693149</v>
      </c>
      <c r="AT2169" s="17">
        <v>-0.99999999999999933</v>
      </c>
      <c r="AU2169" s="17">
        <v>-0.99999999999999933</v>
      </c>
      <c r="AV2169" s="17">
        <v>0.42286846350410345</v>
      </c>
      <c r="AW2169" s="17">
        <v>74.014305338486196</v>
      </c>
      <c r="AX2169" s="17">
        <v>69.461686239666761</v>
      </c>
      <c r="AY2169" s="17">
        <v>0.12632041169154676</v>
      </c>
      <c r="AZ2169" s="17">
        <v>-5.3455163906573517</v>
      </c>
      <c r="BA2169" s="22">
        <v>1500.842683104315</v>
      </c>
      <c r="CU2169" t="e">
        <v>#N/A</v>
      </c>
      <c r="CV2169" t="e">
        <v>#N/A</v>
      </c>
    </row>
    <row r="2170" spans="1:100" x14ac:dyDescent="0.25">
      <c r="A2170">
        <v>5125</v>
      </c>
      <c r="B2170" t="s">
        <v>2482</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1446.8391069926877</v>
      </c>
      <c r="CU2170" t="e">
        <v>#N/A</v>
      </c>
      <c r="CV2170" t="e">
        <v>#N/A</v>
      </c>
    </row>
    <row r="2171" spans="1:100" x14ac:dyDescent="0.25">
      <c r="A2171">
        <v>5126</v>
      </c>
      <c r="B2171" t="s">
        <v>2483</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2484</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1419.0180961729841</v>
      </c>
      <c r="CU2172" t="e">
        <v>#N/A</v>
      </c>
      <c r="CV2172" t="e">
        <v>#N/A</v>
      </c>
    </row>
    <row r="2173" spans="1:100" x14ac:dyDescent="0.25">
      <c r="A2173">
        <v>5132</v>
      </c>
      <c r="B2173" t="s">
        <v>2485</v>
      </c>
      <c r="C2173" s="22">
        <v>3</v>
      </c>
      <c r="D2173" s="17">
        <v>2.3835236565366875</v>
      </c>
      <c r="E2173" s="17">
        <v>-0.35387422510828759</v>
      </c>
      <c r="F2173" s="17">
        <v>0.58760576518796404</v>
      </c>
      <c r="G2173" s="17">
        <v>0.45216616314761116</v>
      </c>
      <c r="H2173" s="17">
        <v>-7.5810673680029209E-2</v>
      </c>
      <c r="I2173" s="17">
        <v>0</v>
      </c>
      <c r="J2173" s="17">
        <v>-4.5486404208017488</v>
      </c>
      <c r="K2173" s="17">
        <v>-7.5810673680029209E-2</v>
      </c>
      <c r="L2173" s="17">
        <v>-0.99999999999999978</v>
      </c>
      <c r="M2173" s="17">
        <v>-0.99999999999999978</v>
      </c>
      <c r="N2173" s="17">
        <v>-1.5162134736005832</v>
      </c>
      <c r="O2173" s="17">
        <v>-1.7129506011174511</v>
      </c>
      <c r="P2173" s="17">
        <v>-0.38888553198928433</v>
      </c>
      <c r="Q2173" s="17">
        <v>0.22695165113054572</v>
      </c>
      <c r="R2173" s="17">
        <v>5.0689775586102867E-2</v>
      </c>
      <c r="S2173" s="17">
        <v>0.33333333333333343</v>
      </c>
      <c r="T2173" s="17">
        <v>0.33456814115567163</v>
      </c>
      <c r="U2173" s="17">
        <v>0.336868686599399</v>
      </c>
      <c r="V2173" s="17">
        <v>-0.10185257113586722</v>
      </c>
      <c r="W2173" s="17">
        <v>39.149130545302647</v>
      </c>
      <c r="X2173" s="17">
        <v>1.4813062755737652</v>
      </c>
      <c r="Y2173" s="17">
        <v>-0.99999999999999978</v>
      </c>
      <c r="Z2173" s="17">
        <v>-0.99999999999999978</v>
      </c>
      <c r="AA2173" s="17">
        <v>78.279086008534136</v>
      </c>
      <c r="AB2173" s="17">
        <v>0.35826863113749269</v>
      </c>
      <c r="AC2173" s="17">
        <v>0.19393005127237256</v>
      </c>
      <c r="AD2173" s="17">
        <v>0.22938663134304255</v>
      </c>
      <c r="AE2173" s="17">
        <v>39.079265687645389</v>
      </c>
      <c r="AF2173" s="17">
        <v>0.75</v>
      </c>
      <c r="AG2173" s="17">
        <v>-0.99999999999999978</v>
      </c>
      <c r="AH2173" s="17">
        <v>-0.99999999999999978</v>
      </c>
      <c r="AI2173" s="17">
        <v>0</v>
      </c>
      <c r="AJ2173" s="17">
        <v>-0.10185257113586722</v>
      </c>
      <c r="AK2173" s="17">
        <v>-1.5775294618079885E-2</v>
      </c>
      <c r="AL2173" s="17">
        <v>1.0285848697116101E-2</v>
      </c>
      <c r="AM2173" s="17">
        <v>0.2936456862686897</v>
      </c>
      <c r="AN2173" s="17">
        <v>0.34991833931955529</v>
      </c>
      <c r="AO2173" s="17">
        <v>7.2622656836268451</v>
      </c>
      <c r="AP2173" s="17">
        <v>8.7993877264744622</v>
      </c>
      <c r="AQ2173" s="17">
        <v>34.600490124500887</v>
      </c>
      <c r="AR2173" s="17">
        <v>0.90291758995253646</v>
      </c>
      <c r="AS2173" s="17">
        <v>1.4054956018937357</v>
      </c>
      <c r="AT2173" s="17">
        <v>-0.99999999999999978</v>
      </c>
      <c r="AU2173" s="17">
        <v>-0.99999999999999978</v>
      </c>
      <c r="AV2173" s="17">
        <v>0.50285593873371404</v>
      </c>
      <c r="AW2173" s="17">
        <v>85.365523133891102</v>
      </c>
      <c r="AX2173" s="17">
        <v>75.180266020304373</v>
      </c>
      <c r="AY2173" s="17">
        <v>1.5991747669307471E-2</v>
      </c>
      <c r="AZ2173" s="17">
        <v>-8.2707258571047486</v>
      </c>
      <c r="BA2173" s="22">
        <v>1415.5091751064288</v>
      </c>
      <c r="CU2173" t="e">
        <v>#N/A</v>
      </c>
      <c r="CV2173" t="e">
        <v>#N/A</v>
      </c>
    </row>
    <row r="2174" spans="1:100" x14ac:dyDescent="0.25">
      <c r="A2174">
        <v>5133</v>
      </c>
      <c r="B2174" t="s">
        <v>2486</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1797</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2487</v>
      </c>
      <c r="C2176" s="22">
        <v>3</v>
      </c>
      <c r="D2176" s="17">
        <v>5.1001277649697307</v>
      </c>
      <c r="E2176" s="17">
        <v>0</v>
      </c>
      <c r="F2176" s="17">
        <v>-0.45250272178715956</v>
      </c>
      <c r="G2176" s="17">
        <v>-0.45250272178715956</v>
      </c>
      <c r="H2176" s="17">
        <v>-5.6517318540977413E-2</v>
      </c>
      <c r="I2176" s="17">
        <v>0</v>
      </c>
      <c r="J2176" s="17">
        <v>-3.3910391124586412</v>
      </c>
      <c r="K2176" s="17">
        <v>-5.6517318540977413E-2</v>
      </c>
      <c r="L2176" s="17">
        <v>-1</v>
      </c>
      <c r="M2176" s="17">
        <v>-1</v>
      </c>
      <c r="N2176" s="17">
        <v>-1.1303463708195471</v>
      </c>
      <c r="O2176" s="17">
        <v>1.2565859307239289</v>
      </c>
      <c r="P2176" s="17">
        <v>0</v>
      </c>
      <c r="Q2176" s="17">
        <v>2.5569514205053787</v>
      </c>
      <c r="R2176" s="17">
        <v>0.8566074935544451</v>
      </c>
      <c r="S2176" s="17">
        <v>0.33333333333333343</v>
      </c>
      <c r="T2176" s="17">
        <v>0.33605764455500159</v>
      </c>
      <c r="U2176" s="17">
        <v>0.12537669225792969</v>
      </c>
      <c r="V2176" s="17">
        <v>0</v>
      </c>
      <c r="W2176" s="17">
        <v>34.051399547489666</v>
      </c>
      <c r="X2176" s="17">
        <v>1.2301393766826982</v>
      </c>
      <c r="Y2176" s="17">
        <v>-1</v>
      </c>
      <c r="Z2176" s="17">
        <v>-1</v>
      </c>
      <c r="AA2176" s="17">
        <v>31.250362276189438</v>
      </c>
      <c r="AB2176" s="17">
        <v>-0.10101547410514916</v>
      </c>
      <c r="AC2176" s="17">
        <v>-8.4614772807906205E-2</v>
      </c>
      <c r="AD2176" s="17">
        <v>0.11247735161596153</v>
      </c>
      <c r="AE2176" s="17">
        <v>-3.6576447648546915</v>
      </c>
      <c r="AF2176" s="17">
        <v>0.15384615384615385</v>
      </c>
      <c r="AG2176" s="17">
        <v>-1</v>
      </c>
      <c r="AH2176" s="17">
        <v>-1</v>
      </c>
      <c r="AI2176" s="17">
        <v>1.9156802307630175E-2</v>
      </c>
      <c r="AJ2176" s="17">
        <v>0</v>
      </c>
      <c r="AK2176" s="17">
        <v>0.22368932989362861</v>
      </c>
      <c r="AL2176" s="17">
        <v>6.4582831155755457E-2</v>
      </c>
      <c r="AM2176" s="17">
        <v>-0.27800228251119458</v>
      </c>
      <c r="AN2176" s="17">
        <v>1.4019833238504753E-2</v>
      </c>
      <c r="AO2176" s="17">
        <v>-5.8316104133117213</v>
      </c>
      <c r="AP2176" s="17">
        <v>0.67340998674139507</v>
      </c>
      <c r="AQ2176" s="17">
        <v>30.660360435031038</v>
      </c>
      <c r="AR2176" s="17">
        <v>0.79476767014626437</v>
      </c>
      <c r="AS2176" s="17">
        <v>1.1736220581417216</v>
      </c>
      <c r="AT2176" s="17">
        <v>-1</v>
      </c>
      <c r="AU2176" s="17">
        <v>-1</v>
      </c>
      <c r="AV2176" s="17">
        <v>0.40410477176728526</v>
      </c>
      <c r="AW2176" s="17">
        <v>33.180358193654754</v>
      </c>
      <c r="AX2176" s="17">
        <v>33.563494239807355</v>
      </c>
      <c r="AY2176" s="17">
        <v>-0.11955277434790194</v>
      </c>
      <c r="AZ2176" s="17">
        <v>-50.623781429085795</v>
      </c>
      <c r="BA2176" s="22">
        <v>1333.7100601356576</v>
      </c>
      <c r="CU2176" t="e">
        <v>#N/A</v>
      </c>
      <c r="CV2176" t="e">
        <v>#N/A</v>
      </c>
    </row>
    <row r="2177" spans="1:100" x14ac:dyDescent="0.25">
      <c r="A2177">
        <v>5136</v>
      </c>
      <c r="B2177" t="s">
        <v>2488</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2489</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2490</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2491</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1430.836454611996</v>
      </c>
      <c r="CU2180" t="e">
        <v>#N/A</v>
      </c>
      <c r="CV2180" t="e">
        <v>#N/A</v>
      </c>
    </row>
    <row r="2181" spans="1:100" x14ac:dyDescent="0.25">
      <c r="A2181">
        <v>5143</v>
      </c>
      <c r="B2181" t="s">
        <v>2492</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2493</v>
      </c>
      <c r="C2182" s="22">
        <v>3</v>
      </c>
      <c r="D2182" s="17">
        <v>5.2361487567392064</v>
      </c>
      <c r="E2182" s="17">
        <v>-5.8925339310643962E-2</v>
      </c>
      <c r="F2182" s="17">
        <v>-1.097602546526115</v>
      </c>
      <c r="G2182" s="17">
        <v>-1.1138000515431317</v>
      </c>
      <c r="H2182" s="17">
        <v>0.13775623841855258</v>
      </c>
      <c r="I2182" s="17">
        <v>0</v>
      </c>
      <c r="J2182" s="17">
        <v>8.2653743051131556</v>
      </c>
      <c r="K2182" s="17">
        <v>0.13775623841855258</v>
      </c>
      <c r="L2182" s="17">
        <v>-0.99999999999999922</v>
      </c>
      <c r="M2182" s="17">
        <v>-0.99999999999999922</v>
      </c>
      <c r="N2182" s="17">
        <v>2.755124768371052</v>
      </c>
      <c r="O2182" s="17">
        <v>12.387723010309227</v>
      </c>
      <c r="P2182" s="17">
        <v>-5.3915481012676791E-2</v>
      </c>
      <c r="Q2182" s="17">
        <v>4.0704237409210897</v>
      </c>
      <c r="R2182" s="17">
        <v>1.3859210329183271</v>
      </c>
      <c r="S2182" s="17">
        <v>0.33333333333333309</v>
      </c>
      <c r="T2182" s="17">
        <v>0.33333333333333309</v>
      </c>
      <c r="U2182" s="17">
        <v>0.33965060318177437</v>
      </c>
      <c r="V2182" s="17">
        <v>-1.0931581871020959E-2</v>
      </c>
      <c r="W2182" s="17">
        <v>34.305177982354664</v>
      </c>
      <c r="X2182" s="17">
        <v>1.821923349749085</v>
      </c>
      <c r="Y2182" s="17">
        <v>-0.99999999999999922</v>
      </c>
      <c r="Z2182" s="17">
        <v>-0.99999999999999922</v>
      </c>
      <c r="AA2182" s="17">
        <v>67.26975208123784</v>
      </c>
      <c r="AB2182" s="17">
        <v>0.37605728650886455</v>
      </c>
      <c r="AC2182" s="17">
        <v>8.6824922027757351E-2</v>
      </c>
      <c r="AD2182" s="17">
        <v>0.16869085278267423</v>
      </c>
      <c r="AE2182" s="17">
        <v>31.57865306596479</v>
      </c>
      <c r="AF2182" s="17">
        <v>0.66666666666666663</v>
      </c>
      <c r="AG2182" s="17">
        <v>-0.99999999999999922</v>
      </c>
      <c r="AH2182" s="17">
        <v>-0.99999999999999922</v>
      </c>
      <c r="AI2182" s="17">
        <v>1.080933610347167E-2</v>
      </c>
      <c r="AJ2182" s="17">
        <v>-1.0931581871020959E-2</v>
      </c>
      <c r="AK2182" s="17">
        <v>4.3845457749422126E-2</v>
      </c>
      <c r="AL2182" s="17">
        <v>7.9573787444292606E-3</v>
      </c>
      <c r="AM2182" s="17">
        <v>1.8973683139132586E-2</v>
      </c>
      <c r="AN2182" s="17">
        <v>-0.15937483067277963</v>
      </c>
      <c r="AO2182" s="17">
        <v>0.69356936722542539</v>
      </c>
      <c r="AP2182" s="17">
        <v>-3.9445838730973439</v>
      </c>
      <c r="AQ2182" s="17">
        <v>42.570552287467855</v>
      </c>
      <c r="AR2182" s="17">
        <v>0.99538568797742011</v>
      </c>
      <c r="AS2182" s="17">
        <v>1.9596795881676385</v>
      </c>
      <c r="AT2182" s="17">
        <v>-0.99999999999999922</v>
      </c>
      <c r="AU2182" s="17">
        <v>-0.99999999999999922</v>
      </c>
      <c r="AV2182" s="17">
        <v>0.27212098137519436</v>
      </c>
      <c r="AW2182" s="17">
        <v>75.712891218449684</v>
      </c>
      <c r="AX2182" s="17">
        <v>74.835919753417031</v>
      </c>
      <c r="AY2182" s="17">
        <v>0.19540053645058533</v>
      </c>
      <c r="AZ2182" s="17">
        <v>-11.607734832478965</v>
      </c>
      <c r="BA2182" s="22">
        <v>1464.5012038052266</v>
      </c>
      <c r="CU2182" t="e">
        <v>#N/A</v>
      </c>
      <c r="CV2182" t="e">
        <v>#N/A</v>
      </c>
    </row>
    <row r="2183" spans="1:100" x14ac:dyDescent="0.25">
      <c r="A2183">
        <v>5145</v>
      </c>
      <c r="B2183" t="s">
        <v>2494</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1469.4395245577009</v>
      </c>
      <c r="CU2183" t="e">
        <v>#N/A</v>
      </c>
      <c r="CV2183" t="e">
        <v>#N/A</v>
      </c>
    </row>
    <row r="2184" spans="1:100" x14ac:dyDescent="0.25">
      <c r="A2184">
        <v>5146</v>
      </c>
      <c r="B2184" t="s">
        <v>2495</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2496</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2497</v>
      </c>
      <c r="C2186" s="22">
        <v>3</v>
      </c>
      <c r="D2186" s="17">
        <v>4.996808822908843</v>
      </c>
      <c r="E2186" s="17">
        <v>-3.0348075449185552E-3</v>
      </c>
      <c r="F2186" s="17">
        <v>-0.11586625481785187</v>
      </c>
      <c r="G2186" s="17">
        <v>-0.12803418810124459</v>
      </c>
      <c r="H2186" s="17">
        <v>0.35194524915617492</v>
      </c>
      <c r="I2186" s="17">
        <v>0</v>
      </c>
      <c r="J2186" s="17">
        <v>21.116714949370493</v>
      </c>
      <c r="K2186" s="17">
        <v>0.35194524915617492</v>
      </c>
      <c r="L2186" s="17">
        <v>-0.999999999999999</v>
      </c>
      <c r="M2186" s="17">
        <v>-0.999999999999999</v>
      </c>
      <c r="N2186" s="17">
        <v>7.038904983123496</v>
      </c>
      <c r="O2186" s="17">
        <v>25.985489584178087</v>
      </c>
      <c r="P2186" s="17">
        <v>-1.6223553499286272</v>
      </c>
      <c r="Q2186" s="17">
        <v>2.0058699842500785</v>
      </c>
      <c r="R2186" s="17">
        <v>0.58842703062523305</v>
      </c>
      <c r="S2186" s="17">
        <v>0.33333333333333298</v>
      </c>
      <c r="T2186" s="17">
        <v>0.33333333333333298</v>
      </c>
      <c r="U2186" s="17">
        <v>0.25869260711457825</v>
      </c>
      <c r="V2186" s="17">
        <v>-3.7802186080828123E-2</v>
      </c>
      <c r="W2186" s="17">
        <v>21.424473541769672</v>
      </c>
      <c r="X2186" s="17">
        <v>1.1226787294838363</v>
      </c>
      <c r="Y2186" s="17">
        <v>-0.999999999999999</v>
      </c>
      <c r="Z2186" s="17">
        <v>-0.999999999999999</v>
      </c>
      <c r="AA2186" s="17">
        <v>57.603762182417</v>
      </c>
      <c r="AB2186" s="17">
        <v>0.24563486588248312</v>
      </c>
      <c r="AC2186" s="17">
        <v>0.21557592903963185</v>
      </c>
      <c r="AD2186" s="17">
        <v>0.2506064372783271</v>
      </c>
      <c r="AE2186" s="17">
        <v>35.590861610022102</v>
      </c>
      <c r="AF2186" s="17">
        <v>0.58333333333333337</v>
      </c>
      <c r="AG2186" s="17">
        <v>-0.999999999999999</v>
      </c>
      <c r="AH2186" s="17">
        <v>-0.999999999999999</v>
      </c>
      <c r="AI2186" s="17">
        <v>-6.5149131047628284E-3</v>
      </c>
      <c r="AJ2186" s="17">
        <v>-3.7802186080828123E-2</v>
      </c>
      <c r="AK2186" s="17">
        <v>0.26232321356665078</v>
      </c>
      <c r="AL2186" s="17">
        <v>0.22862408131821604</v>
      </c>
      <c r="AM2186" s="17">
        <v>0.12627935238679699</v>
      </c>
      <c r="AN2186" s="17">
        <v>1.0528424887119345E-2</v>
      </c>
      <c r="AO2186" s="17">
        <v>4.468599877503177</v>
      </c>
      <c r="AP2186" s="17">
        <v>1.406331028769064</v>
      </c>
      <c r="AQ2186" s="17">
        <v>42.541188491140147</v>
      </c>
      <c r="AR2186" s="17">
        <v>0.88755708770041597</v>
      </c>
      <c r="AS2186" s="17">
        <v>1.4746239786400108</v>
      </c>
      <c r="AT2186" s="17">
        <v>-0.999999999999999</v>
      </c>
      <c r="AU2186" s="17">
        <v>-0.999999999999999</v>
      </c>
      <c r="AV2186" s="17">
        <v>0.46039284252398816</v>
      </c>
      <c r="AW2186" s="17">
        <v>84.995582795364157</v>
      </c>
      <c r="AX2186" s="17">
        <v>81.085065925186086</v>
      </c>
      <c r="AY2186" s="17">
        <v>0.17263913401906178</v>
      </c>
      <c r="AZ2186" s="17">
        <v>-6.7807141570632732</v>
      </c>
      <c r="BA2186" s="22">
        <v>1456.3490371707335</v>
      </c>
      <c r="CU2186" t="e">
        <v>#N/A</v>
      </c>
      <c r="CV2186" t="e">
        <v>#N/A</v>
      </c>
    </row>
    <row r="2187" spans="1:100" x14ac:dyDescent="0.25">
      <c r="A2187">
        <v>5149</v>
      </c>
      <c r="B2187" t="s">
        <v>2498</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2499</v>
      </c>
      <c r="C2188" s="22">
        <v>3</v>
      </c>
      <c r="D2188" s="17">
        <v>4.7424745098661578</v>
      </c>
      <c r="E2188" s="17">
        <v>-0.25581450996041943</v>
      </c>
      <c r="F2188" s="17">
        <v>0.40056257226424158</v>
      </c>
      <c r="G2188" s="17">
        <v>0.33182144675138775</v>
      </c>
      <c r="H2188" s="17">
        <v>0.45190186391606962</v>
      </c>
      <c r="I2188" s="17">
        <v>0</v>
      </c>
      <c r="J2188" s="17">
        <v>27.114111834964195</v>
      </c>
      <c r="K2188" s="17">
        <v>0.45190186391606962</v>
      </c>
      <c r="L2188" s="17">
        <v>-0.99999999999999989</v>
      </c>
      <c r="M2188" s="17">
        <v>-0.99999999999999989</v>
      </c>
      <c r="N2188" s="17">
        <v>9.0380372783213971</v>
      </c>
      <c r="O2188" s="17">
        <v>32.188407791581731</v>
      </c>
      <c r="P2188" s="17">
        <v>0.63411451084341697</v>
      </c>
      <c r="Q2188" s="17">
        <v>2.2056740732447282</v>
      </c>
      <c r="R2188" s="17">
        <v>0.83587769825276326</v>
      </c>
      <c r="S2188" s="17">
        <v>0.3333333333333332</v>
      </c>
      <c r="T2188" s="17">
        <v>0.3333333333333332</v>
      </c>
      <c r="U2188" s="17">
        <v>0.3333922459021938</v>
      </c>
      <c r="V2188" s="17">
        <v>0.27748485028088055</v>
      </c>
      <c r="W2188" s="17">
        <v>33.025675957346834</v>
      </c>
      <c r="X2188" s="17">
        <v>3.2132428880446526</v>
      </c>
      <c r="Y2188" s="17">
        <v>-0.99999999999999989</v>
      </c>
      <c r="Z2188" s="17">
        <v>-0.99999999999999989</v>
      </c>
      <c r="AA2188" s="17">
        <v>84.470314622712181</v>
      </c>
      <c r="AB2188" s="17">
        <v>0.34740700741280639</v>
      </c>
      <c r="AC2188" s="17">
        <v>0.2869091411025036</v>
      </c>
      <c r="AD2188" s="17">
        <v>0.3778590708269417</v>
      </c>
      <c r="AE2188" s="17">
        <v>50.60876096711258</v>
      </c>
      <c r="AF2188" s="17">
        <v>0.94117647058823528</v>
      </c>
      <c r="AG2188" s="17">
        <v>-0.99999999999999989</v>
      </c>
      <c r="AH2188" s="17">
        <v>-0.99999999999999989</v>
      </c>
      <c r="AI2188" s="17">
        <v>1.1682721809243131E-2</v>
      </c>
      <c r="AJ2188" s="17">
        <v>0.27748485028088055</v>
      </c>
      <c r="AK2188" s="17">
        <v>2.1887076054784182E-2</v>
      </c>
      <c r="AL2188" s="17">
        <v>-0.15086907571059402</v>
      </c>
      <c r="AM2188" s="17">
        <v>0.12524486393879702</v>
      </c>
      <c r="AN2188" s="17">
        <v>4.6073491850810409E-2</v>
      </c>
      <c r="AO2188" s="17">
        <v>3.2405569787438444</v>
      </c>
      <c r="AP2188" s="17">
        <v>0.39749191771728976</v>
      </c>
      <c r="AQ2188" s="17">
        <v>60.139787792311019</v>
      </c>
      <c r="AR2188" s="17">
        <v>1.2775437628497415</v>
      </c>
      <c r="AS2188" s="17">
        <v>3.6651447519607245</v>
      </c>
      <c r="AT2188" s="17">
        <v>-0.99999999999999989</v>
      </c>
      <c r="AU2188" s="17">
        <v>-0.99999999999999989</v>
      </c>
      <c r="AV2188" s="17">
        <v>1.1676991450041518</v>
      </c>
      <c r="AW2188" s="17">
        <v>117.05621433201129</v>
      </c>
      <c r="AX2188" s="17">
        <v>145.03835379628404</v>
      </c>
      <c r="AY2188" s="17">
        <v>0.26039060649579793</v>
      </c>
      <c r="AZ2188" s="17">
        <v>9.226084331349016</v>
      </c>
      <c r="BA2188" s="22">
        <v>1537.0212895011657</v>
      </c>
      <c r="CU2188" t="e">
        <v>#N/A</v>
      </c>
      <c r="CV2188" t="e">
        <v>#N/A</v>
      </c>
    </row>
    <row r="2189" spans="1:100" x14ac:dyDescent="0.25">
      <c r="A2189">
        <v>5152</v>
      </c>
      <c r="B2189" t="s">
        <v>2500</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1500.5810472999285</v>
      </c>
      <c r="CU2189" t="e">
        <v>#N/A</v>
      </c>
      <c r="CV2189" t="e">
        <v>#N/A</v>
      </c>
    </row>
    <row r="2190" spans="1:100" x14ac:dyDescent="0.25">
      <c r="A2190">
        <v>5153</v>
      </c>
      <c r="B2190" t="s">
        <v>2501</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2502</v>
      </c>
      <c r="C2191" s="22">
        <v>3</v>
      </c>
      <c r="D2191" s="17">
        <v>5.1171715382962768</v>
      </c>
      <c r="E2191" s="17">
        <v>-0.17845924804118268</v>
      </c>
      <c r="F2191" s="17">
        <v>3.4829075684983737</v>
      </c>
      <c r="G2191" s="17">
        <v>3.43610036324282</v>
      </c>
      <c r="H2191" s="17">
        <v>0.20680729391104521</v>
      </c>
      <c r="I2191" s="17">
        <v>0</v>
      </c>
      <c r="J2191" s="17">
        <v>12.408437634662718</v>
      </c>
      <c r="K2191" s="17">
        <v>0.20680729391104521</v>
      </c>
      <c r="L2191" s="17">
        <v>-0.99999999999999933</v>
      </c>
      <c r="M2191" s="17">
        <v>-0.99999999999999933</v>
      </c>
      <c r="N2191" s="17">
        <v>4.1361458782209048</v>
      </c>
      <c r="O2191" s="17">
        <v>20.961709536201813</v>
      </c>
      <c r="P2191" s="17">
        <v>-1.4699446898039286</v>
      </c>
      <c r="Q2191" s="17">
        <v>0.58373429549740696</v>
      </c>
      <c r="R2191" s="17">
        <v>-0.16300917987069122</v>
      </c>
      <c r="S2191" s="17">
        <v>0.33333333333333331</v>
      </c>
      <c r="T2191" s="17">
        <v>0.33333333333333331</v>
      </c>
      <c r="U2191" s="17">
        <v>0.31551242341143149</v>
      </c>
      <c r="V2191" s="17">
        <v>0.35922971807855475</v>
      </c>
      <c r="W2191" s="17">
        <v>45.384060569824328</v>
      </c>
      <c r="X2191" s="17">
        <v>3.8772873748726746</v>
      </c>
      <c r="Y2191" s="17">
        <v>-0.99999999999999933</v>
      </c>
      <c r="Z2191" s="17">
        <v>-0.99999999999999933</v>
      </c>
      <c r="AA2191" s="17">
        <v>91.415557677968721</v>
      </c>
      <c r="AB2191" s="17">
        <v>0.45577765452700209</v>
      </c>
      <c r="AC2191" s="17">
        <v>0.17418479678188428</v>
      </c>
      <c r="AD2191" s="17">
        <v>0.29392767445141471</v>
      </c>
      <c r="AE2191" s="17">
        <v>46.19450628801507</v>
      </c>
      <c r="AF2191" s="17">
        <v>0.8666666666666667</v>
      </c>
      <c r="AG2191" s="17">
        <v>-0.99999999999999933</v>
      </c>
      <c r="AH2191" s="17">
        <v>-0.99999999999999933</v>
      </c>
      <c r="AI2191" s="17">
        <v>-1.2739518386197678E-2</v>
      </c>
      <c r="AJ2191" s="17">
        <v>0.35922971807855475</v>
      </c>
      <c r="AK2191" s="17">
        <v>1.2928033141195137E-3</v>
      </c>
      <c r="AL2191" s="17">
        <v>-0.17169816840871446</v>
      </c>
      <c r="AM2191" s="17">
        <v>-9.8164726061763463E-2</v>
      </c>
      <c r="AN2191" s="17">
        <v>9.847157203307863E-2</v>
      </c>
      <c r="AO2191" s="17">
        <v>-2.4476541349734888</v>
      </c>
      <c r="AP2191" s="17">
        <v>1.6032984587833938</v>
      </c>
      <c r="AQ2191" s="17">
        <v>57.792498204486996</v>
      </c>
      <c r="AR2191" s="17">
        <v>1.3414088081566524</v>
      </c>
      <c r="AS2191" s="17">
        <v>4.0840946687837212</v>
      </c>
      <c r="AT2191" s="17">
        <v>-0.99999999999999933</v>
      </c>
      <c r="AU2191" s="17">
        <v>-0.99999999999999933</v>
      </c>
      <c r="AV2191" s="17">
        <v>3.2730911833721286</v>
      </c>
      <c r="AW2191" s="17">
        <v>113.98056567295383</v>
      </c>
      <c r="AX2191" s="17">
        <v>149.64874711308534</v>
      </c>
      <c r="AY2191" s="17">
        <v>0.4656221653712122</v>
      </c>
      <c r="AZ2191" s="17">
        <v>21.957078048350184</v>
      </c>
      <c r="BA2191" s="22">
        <v>1522.671030247483</v>
      </c>
      <c r="CU2191" t="e">
        <v>#N/A</v>
      </c>
      <c r="CV2191" t="e">
        <v>#N/A</v>
      </c>
    </row>
    <row r="2192" spans="1:100" x14ac:dyDescent="0.25">
      <c r="A2192">
        <v>5156</v>
      </c>
      <c r="B2192" t="s">
        <v>2503</v>
      </c>
      <c r="C2192" s="22">
        <v>3</v>
      </c>
      <c r="D2192" s="17">
        <v>4.2801146863676882</v>
      </c>
      <c r="E2192" s="17">
        <v>-7.7211599917845847E-2</v>
      </c>
      <c r="F2192" s="17">
        <v>8.6096179537979461E-2</v>
      </c>
      <c r="G2192" s="17">
        <v>6.6793279558517882E-2</v>
      </c>
      <c r="H2192" s="17">
        <v>0.19602637168055698</v>
      </c>
      <c r="I2192" s="17">
        <v>0</v>
      </c>
      <c r="J2192" s="17">
        <v>11.761582300833423</v>
      </c>
      <c r="K2192" s="17">
        <v>0.19602637168055698</v>
      </c>
      <c r="L2192" s="17">
        <v>-0.99999999999999956</v>
      </c>
      <c r="M2192" s="17">
        <v>-0.99999999999999956</v>
      </c>
      <c r="N2192" s="17">
        <v>3.9205274336111424</v>
      </c>
      <c r="O2192" s="17">
        <v>16.108490266759635</v>
      </c>
      <c r="P2192" s="17">
        <v>-0.4318214000542398</v>
      </c>
      <c r="Q2192" s="17">
        <v>-0.74322547894327551</v>
      </c>
      <c r="R2192" s="17">
        <v>-0.31109165672374295</v>
      </c>
      <c r="S2192" s="17">
        <v>0.33333333333333348</v>
      </c>
      <c r="T2192" s="17">
        <v>0.38185800883525756</v>
      </c>
      <c r="U2192" s="17">
        <v>0.21341400121158602</v>
      </c>
      <c r="V2192" s="17">
        <v>-4.3359012042030074E-3</v>
      </c>
      <c r="W2192" s="17">
        <v>29.129722819816685</v>
      </c>
      <c r="X2192" s="17">
        <v>1.3790882861764049</v>
      </c>
      <c r="Y2192" s="17">
        <v>-0.99999999999999956</v>
      </c>
      <c r="Z2192" s="17">
        <v>-0.99999999999999956</v>
      </c>
      <c r="AA2192" s="17">
        <v>57.368243339227263</v>
      </c>
      <c r="AB2192" s="17">
        <v>0.24319203688704666</v>
      </c>
      <c r="AC2192" s="17">
        <v>3.4192698911451609E-2</v>
      </c>
      <c r="AD2192" s="17">
        <v>0.29360750772418792</v>
      </c>
      <c r="AE2192" s="17">
        <v>28.549612176134289</v>
      </c>
      <c r="AF2192" s="17">
        <v>0.73684210526315785</v>
      </c>
      <c r="AG2192" s="17">
        <v>-0.99999999999999956</v>
      </c>
      <c r="AH2192" s="17">
        <v>-0.99999999999999956</v>
      </c>
      <c r="AI2192" s="17">
        <v>0</v>
      </c>
      <c r="AJ2192" s="17">
        <v>-4.3359012042030074E-3</v>
      </c>
      <c r="AK2192" s="17">
        <v>0.78543366349405019</v>
      </c>
      <c r="AL2192" s="17">
        <v>-3.6770986778726939E-3</v>
      </c>
      <c r="AM2192" s="17">
        <v>0.33979470554978158</v>
      </c>
      <c r="AN2192" s="17">
        <v>0.35498441330391234</v>
      </c>
      <c r="AO2192" s="17">
        <v>12.422035956214792</v>
      </c>
      <c r="AP2192" s="17">
        <v>8.8562248392084424</v>
      </c>
      <c r="AQ2192" s="17">
        <v>40.891305120650095</v>
      </c>
      <c r="AR2192" s="17">
        <v>0.92426944217597384</v>
      </c>
      <c r="AS2192" s="17">
        <v>1.5751146578569626</v>
      </c>
      <c r="AT2192" s="17">
        <v>-0.99999999999999956</v>
      </c>
      <c r="AU2192" s="17">
        <v>-0.99999999999999956</v>
      </c>
      <c r="AV2192" s="17">
        <v>-0.24429837716522507</v>
      </c>
      <c r="AW2192" s="17">
        <v>82.332958445195331</v>
      </c>
      <c r="AX2192" s="17">
        <v>81.899368324775011</v>
      </c>
      <c r="AY2192" s="17">
        <v>0.24598199444858826</v>
      </c>
      <c r="AZ2192" s="17">
        <v>4.0004408352563878</v>
      </c>
      <c r="BA2192" s="22">
        <v>1363.567000251516</v>
      </c>
      <c r="CU2192" t="e">
        <v>#N/A</v>
      </c>
      <c r="CV2192" t="e">
        <v>#N/A</v>
      </c>
    </row>
    <row r="2193" spans="1:100" x14ac:dyDescent="0.25">
      <c r="A2193">
        <v>5159</v>
      </c>
      <c r="B2193" t="s">
        <v>2504</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1845</v>
      </c>
      <c r="C2194" s="22">
        <v>3</v>
      </c>
      <c r="D2194" s="17">
        <v>4.4348383779370222</v>
      </c>
      <c r="E2194" s="17">
        <v>-3.9271456118946987E-2</v>
      </c>
      <c r="F2194" s="17">
        <v>0.47026424681746787</v>
      </c>
      <c r="G2194" s="17">
        <v>0.47026424681746787</v>
      </c>
      <c r="H2194" s="17">
        <v>0.30848851175414871</v>
      </c>
      <c r="I2194" s="17">
        <v>8.5714914125989278E-3</v>
      </c>
      <c r="J2194" s="17">
        <v>19.023600190004853</v>
      </c>
      <c r="K2194" s="17">
        <v>0.31706000316674754</v>
      </c>
      <c r="L2194" s="17">
        <v>-1.0000000000000007</v>
      </c>
      <c r="M2194" s="17">
        <v>-1.0000000000000007</v>
      </c>
      <c r="N2194" s="17">
        <v>6.3412000633349574</v>
      </c>
      <c r="O2194" s="17">
        <v>23.928702814759355</v>
      </c>
      <c r="P2194" s="17">
        <v>-0.65312220052987979</v>
      </c>
      <c r="Q2194" s="17">
        <v>2.5654714643625844</v>
      </c>
      <c r="R2194" s="17">
        <v>0.66689509180002504</v>
      </c>
      <c r="S2194" s="17">
        <v>0.35841485940641882</v>
      </c>
      <c r="T2194" s="17">
        <v>0.35841485940641882</v>
      </c>
      <c r="U2194" s="17">
        <v>0.29960822103724183</v>
      </c>
      <c r="V2194" s="17">
        <v>-0.16678343055104902</v>
      </c>
      <c r="W2194" s="17">
        <v>21.303780245291307</v>
      </c>
      <c r="X2194" s="17">
        <v>0.62258354256184811</v>
      </c>
      <c r="Y2194" s="17">
        <v>-1.0000000000000007</v>
      </c>
      <c r="Z2194" s="17">
        <v>-1.0000000000000007</v>
      </c>
      <c r="AA2194" s="17">
        <v>56.288944922738267</v>
      </c>
      <c r="AB2194" s="17">
        <v>-2.4453808255275961E-2</v>
      </c>
      <c r="AC2194" s="17">
        <v>0.40242100823460542</v>
      </c>
      <c r="AD2194" s="17">
        <v>0.30839819173360927</v>
      </c>
      <c r="AE2194" s="17">
        <v>34.318269585646931</v>
      </c>
      <c r="AF2194" s="17">
        <v>0.7</v>
      </c>
      <c r="AG2194" s="17">
        <v>-1.0000000000000007</v>
      </c>
      <c r="AH2194" s="17">
        <v>-1.0000000000000007</v>
      </c>
      <c r="AI2194" s="17">
        <v>1.3737033307291912E-2</v>
      </c>
      <c r="AJ2194" s="17">
        <v>-0.16678343055104902</v>
      </c>
      <c r="AK2194" s="17">
        <v>4.6430285471758155E-2</v>
      </c>
      <c r="AL2194" s="17">
        <v>1.880361461866905E-2</v>
      </c>
      <c r="AM2194" s="17">
        <v>0.49403946067415172</v>
      </c>
      <c r="AN2194" s="17">
        <v>-1.4465383944185079E-2</v>
      </c>
      <c r="AO2194" s="17">
        <v>12.583137944212584</v>
      </c>
      <c r="AP2194" s="17">
        <v>-0.26761652551128245</v>
      </c>
      <c r="AQ2194" s="17">
        <v>40.327380435296142</v>
      </c>
      <c r="AR2194" s="17">
        <v>0.84965450929902997</v>
      </c>
      <c r="AS2194" s="17">
        <v>0.93964354572859521</v>
      </c>
      <c r="AT2194" s="17">
        <v>-1.0000000000000007</v>
      </c>
      <c r="AU2194" s="17">
        <v>-1.0000000000000007</v>
      </c>
      <c r="AV2194" s="17">
        <v>1.1371593386174927</v>
      </c>
      <c r="AW2194" s="17">
        <v>79.950031211986342</v>
      </c>
      <c r="AX2194" s="17">
        <v>63.546428823027235</v>
      </c>
      <c r="AY2194" s="17">
        <v>-7.7525466297642676E-2</v>
      </c>
      <c r="AZ2194" s="17">
        <v>-25.231173038052365</v>
      </c>
      <c r="BA2194" s="22">
        <v>1482.1257167026338</v>
      </c>
      <c r="CU2194" t="e">
        <v>#N/A</v>
      </c>
      <c r="CV2194" t="e">
        <v>#N/A</v>
      </c>
    </row>
    <row r="2195" spans="1:100" x14ac:dyDescent="0.25">
      <c r="A2195">
        <v>5161</v>
      </c>
      <c r="B2195" t="s">
        <v>2505</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2506</v>
      </c>
      <c r="C2196" s="22">
        <v>3</v>
      </c>
      <c r="D2196" s="17">
        <v>4.9150583523661675</v>
      </c>
      <c r="E2196" s="17">
        <v>-6.8447841384992977E-2</v>
      </c>
      <c r="F2196" s="17">
        <v>-0.81812532311844499</v>
      </c>
      <c r="G2196" s="17">
        <v>-0.83064117059227172</v>
      </c>
      <c r="H2196" s="17">
        <v>6.922551656117204E-2</v>
      </c>
      <c r="I2196" s="17">
        <v>-4.4461633456462993E-3</v>
      </c>
      <c r="J2196" s="17">
        <v>3.8867611929315453</v>
      </c>
      <c r="K2196" s="17">
        <v>6.4779353215525748E-2</v>
      </c>
      <c r="L2196" s="17">
        <v>-0.99999999999999944</v>
      </c>
      <c r="M2196" s="17">
        <v>-0.99999999999999944</v>
      </c>
      <c r="N2196" s="17">
        <v>1.2955870643105143</v>
      </c>
      <c r="O2196" s="17">
        <v>7.9711783747054437</v>
      </c>
      <c r="P2196" s="17">
        <v>-0.14578635398559311</v>
      </c>
      <c r="Q2196" s="17">
        <v>1.1971326275830576</v>
      </c>
      <c r="R2196" s="17">
        <v>0.22172718272177758</v>
      </c>
      <c r="S2196" s="17">
        <v>0.33333333333333343</v>
      </c>
      <c r="T2196" s="17">
        <v>0.33333333333333343</v>
      </c>
      <c r="U2196" s="17">
        <v>0.32816886998001688</v>
      </c>
      <c r="V2196" s="17">
        <v>0.22511204996659209</v>
      </c>
      <c r="W2196" s="17">
        <v>46.206729335909991</v>
      </c>
      <c r="X2196" s="17">
        <v>3.265235093170761</v>
      </c>
      <c r="Y2196" s="17">
        <v>-0.99999999999999944</v>
      </c>
      <c r="Z2196" s="17">
        <v>-0.99999999999999944</v>
      </c>
      <c r="AA2196" s="17">
        <v>93.723967803190448</v>
      </c>
      <c r="AB2196" s="17">
        <v>0.38012074507813981</v>
      </c>
      <c r="AC2196" s="17">
        <v>0.25376008320818921</v>
      </c>
      <c r="AD2196" s="17">
        <v>0.31202939740484376</v>
      </c>
      <c r="AE2196" s="17">
        <v>47.29551128455865</v>
      </c>
      <c r="AF2196" s="17">
        <v>0.8571428571428571</v>
      </c>
      <c r="AG2196" s="17">
        <v>-0.99999999999999944</v>
      </c>
      <c r="AH2196" s="17">
        <v>-0.99999999999999944</v>
      </c>
      <c r="AI2196" s="17">
        <v>-4.1722538040348707E-3</v>
      </c>
      <c r="AJ2196" s="17">
        <v>0.22511204996659209</v>
      </c>
      <c r="AK2196" s="17">
        <v>4.2557814152185652E-2</v>
      </c>
      <c r="AL2196" s="17">
        <v>8.9837285136031786E-2</v>
      </c>
      <c r="AM2196" s="17">
        <v>4.000391342457954E-2</v>
      </c>
      <c r="AN2196" s="17">
        <v>7.2135104140084699E-2</v>
      </c>
      <c r="AO2196" s="17">
        <v>1.2128869063754162</v>
      </c>
      <c r="AP2196" s="17">
        <v>2.2525640291822748</v>
      </c>
      <c r="AQ2196" s="17">
        <v>50.093490528841571</v>
      </c>
      <c r="AR2196" s="17">
        <v>1.2199475866132754</v>
      </c>
      <c r="AS2196" s="17">
        <v>3.3300144463862877</v>
      </c>
      <c r="AT2196" s="17">
        <v>-0.99999999999999944</v>
      </c>
      <c r="AU2196" s="17">
        <v>-0.99999999999999944</v>
      </c>
      <c r="AV2196" s="17">
        <v>-0.60891398787049411</v>
      </c>
      <c r="AW2196" s="17">
        <v>103.94771020707817</v>
      </c>
      <c r="AX2196" s="17">
        <v>126.37547012765668</v>
      </c>
      <c r="AY2196" s="17">
        <v>0.26135347083005794</v>
      </c>
      <c r="AZ2196" s="17">
        <v>17.444927141471513</v>
      </c>
      <c r="BA2196" s="22">
        <v>1499.5081058783644</v>
      </c>
      <c r="CU2196" t="e">
        <v>#N/A</v>
      </c>
      <c r="CV2196" t="e">
        <v>#N/A</v>
      </c>
    </row>
    <row r="2197" spans="1:100" x14ac:dyDescent="0.25">
      <c r="A2197">
        <v>5166</v>
      </c>
      <c r="B2197" t="s">
        <v>2507</v>
      </c>
      <c r="C2197" s="22">
        <v>3</v>
      </c>
      <c r="D2197" s="17">
        <v>4.6584154489909233</v>
      </c>
      <c r="E2197" s="17">
        <v>-1.8499723804912487E-2</v>
      </c>
      <c r="F2197" s="17">
        <v>0.60039776863905081</v>
      </c>
      <c r="G2197" s="17">
        <v>0.59423119403741331</v>
      </c>
      <c r="H2197" s="17">
        <v>0.31190278583920178</v>
      </c>
      <c r="I2197" s="17">
        <v>0</v>
      </c>
      <c r="J2197" s="17">
        <v>18.714167150352104</v>
      </c>
      <c r="K2197" s="17">
        <v>0.31190278583920178</v>
      </c>
      <c r="L2197" s="17">
        <v>-1.0000000000000007</v>
      </c>
      <c r="M2197" s="17">
        <v>-1.0000000000000007</v>
      </c>
      <c r="N2197" s="17">
        <v>6.2380557167840376</v>
      </c>
      <c r="O2197" s="17">
        <v>23.966813793380439</v>
      </c>
      <c r="P2197" s="17">
        <v>2.4341239762267213</v>
      </c>
      <c r="Q2197" s="17">
        <v>1.9698809447306989</v>
      </c>
      <c r="R2197" s="17">
        <v>0.84521848655034959</v>
      </c>
      <c r="S2197" s="17">
        <v>0.33333333333333359</v>
      </c>
      <c r="T2197" s="17">
        <v>0.33333333333333359</v>
      </c>
      <c r="U2197" s="17">
        <v>0.19390258106101979</v>
      </c>
      <c r="V2197" s="17">
        <v>-1.2557717725794986E-2</v>
      </c>
      <c r="W2197" s="17">
        <v>21.44434976650761</v>
      </c>
      <c r="X2197" s="17">
        <v>1.0550278987167743</v>
      </c>
      <c r="Y2197" s="17">
        <v>-1.0000000000000007</v>
      </c>
      <c r="Z2197" s="17">
        <v>-1.0000000000000007</v>
      </c>
      <c r="AA2197" s="17">
        <v>72.771958040185581</v>
      </c>
      <c r="AB2197" s="17">
        <v>0.38012488754592988</v>
      </c>
      <c r="AC2197" s="17">
        <v>0.40461726714069812</v>
      </c>
      <c r="AD2197" s="17">
        <v>0.22490564105592412</v>
      </c>
      <c r="AE2197" s="17">
        <v>50.482389787127602</v>
      </c>
      <c r="AF2197" s="17">
        <v>0.83333333333333337</v>
      </c>
      <c r="AG2197" s="17">
        <v>-1.0000000000000007</v>
      </c>
      <c r="AH2197" s="17">
        <v>-1.0000000000000007</v>
      </c>
      <c r="AI2197" s="17">
        <v>1.9512617425950892E-2</v>
      </c>
      <c r="AJ2197" s="17">
        <v>-1.2557717725794986E-2</v>
      </c>
      <c r="AK2197" s="17">
        <v>2.1206092065506901E-2</v>
      </c>
      <c r="AL2197" s="17">
        <v>0.47382491629060774</v>
      </c>
      <c r="AM2197" s="17">
        <v>-1.0446636235606575E-2</v>
      </c>
      <c r="AN2197" s="17">
        <v>-0.2209735739493337</v>
      </c>
      <c r="AO2197" s="17">
        <v>-0.15513544556262987</v>
      </c>
      <c r="AP2197" s="17">
        <v>-3.1552147672803024</v>
      </c>
      <c r="AQ2197" s="17">
        <v>40.158516916859718</v>
      </c>
      <c r="AR2197" s="17">
        <v>0.84801153000189233</v>
      </c>
      <c r="AS2197" s="17">
        <v>1.3669306845559761</v>
      </c>
      <c r="AT2197" s="17">
        <v>-1.0000000000000007</v>
      </c>
      <c r="AU2197" s="17">
        <v>-1.0000000000000007</v>
      </c>
      <c r="AV2197" s="17">
        <v>1.4394496805877643</v>
      </c>
      <c r="AW2197" s="17">
        <v>93.583557066285707</v>
      </c>
      <c r="AX2197" s="17">
        <v>92.718037642225269</v>
      </c>
      <c r="AY2197" s="17">
        <v>0.19832290391726376</v>
      </c>
      <c r="AZ2197" s="17">
        <v>-5.0335053857969294</v>
      </c>
      <c r="BA2197" s="22">
        <v>1485.0569313437645</v>
      </c>
      <c r="CU2197" t="e">
        <v>#N/A</v>
      </c>
      <c r="CV2197" t="e">
        <v>#N/A</v>
      </c>
    </row>
    <row r="2198" spans="1:100" x14ac:dyDescent="0.25">
      <c r="A2198">
        <v>5167</v>
      </c>
      <c r="B2198" t="s">
        <v>2508</v>
      </c>
      <c r="C2198" s="22">
        <v>3</v>
      </c>
      <c r="D2198" s="17">
        <v>5.794095798936703</v>
      </c>
      <c r="E2198" s="17">
        <v>-1.3898476456708546E-2</v>
      </c>
      <c r="F2198" s="17">
        <v>0.88599782255143578</v>
      </c>
      <c r="G2198" s="17">
        <v>0.88599782255143578</v>
      </c>
      <c r="H2198" s="17">
        <v>0.24045640838977222</v>
      </c>
      <c r="I2198" s="17">
        <v>0</v>
      </c>
      <c r="J2198" s="17">
        <v>14.42738450338633</v>
      </c>
      <c r="K2198" s="17">
        <v>0.24045640838977222</v>
      </c>
      <c r="L2198" s="17">
        <v>-1.0000000000000031</v>
      </c>
      <c r="M2198" s="17">
        <v>-1.0000000000000031</v>
      </c>
      <c r="N2198" s="17">
        <v>4.8091281677954454</v>
      </c>
      <c r="O2198" s="17">
        <v>21.107478124874483</v>
      </c>
      <c r="P2198" s="17">
        <v>-1.4132833655934783E-2</v>
      </c>
      <c r="Q2198" s="17">
        <v>-0.12257506882946892</v>
      </c>
      <c r="R2198" s="17">
        <v>-5.342994511583464E-2</v>
      </c>
      <c r="S2198" s="17">
        <v>0.33333333333333409</v>
      </c>
      <c r="T2198" s="17">
        <v>0.33333333333333409</v>
      </c>
      <c r="U2198" s="17">
        <v>0.40682809088448285</v>
      </c>
      <c r="V2198" s="17">
        <v>-0.12084956667840478</v>
      </c>
      <c r="W2198" s="17">
        <v>28.487551299318962</v>
      </c>
      <c r="X2198" s="17">
        <v>1.3284252217443988</v>
      </c>
      <c r="Y2198" s="17">
        <v>-1.0000000000000031</v>
      </c>
      <c r="Z2198" s="17">
        <v>-1.0000000000000031</v>
      </c>
      <c r="AA2198" s="17">
        <v>41.45837879738361</v>
      </c>
      <c r="AB2198" s="17">
        <v>0.12804058546929251</v>
      </c>
      <c r="AC2198" s="17">
        <v>0.11625882562044645</v>
      </c>
      <c r="AD2198" s="17">
        <v>1.6185737773870543E-2</v>
      </c>
      <c r="AE2198" s="17">
        <v>13.024257443180487</v>
      </c>
      <c r="AF2198" s="17">
        <v>0.58823529411764708</v>
      </c>
      <c r="AG2198" s="17">
        <v>-1.0000000000000031</v>
      </c>
      <c r="AH2198" s="17">
        <v>-1.0000000000000031</v>
      </c>
      <c r="AI2198" s="17">
        <v>0</v>
      </c>
      <c r="AJ2198" s="17">
        <v>-0.12084956667840478</v>
      </c>
      <c r="AK2198" s="17">
        <v>-7.9380926133059401E-2</v>
      </c>
      <c r="AL2198" s="17">
        <v>2.0827650769627139E-2</v>
      </c>
      <c r="AM2198" s="17">
        <v>-0.1338999141177778</v>
      </c>
      <c r="AN2198" s="17">
        <v>-7.2806828135182702E-2</v>
      </c>
      <c r="AO2198" s="17">
        <v>-3.744402483609742</v>
      </c>
      <c r="AP2198" s="17">
        <v>-1.7160324495314316</v>
      </c>
      <c r="AQ2198" s="17">
        <v>42.91493580270528</v>
      </c>
      <c r="AR2198" s="17">
        <v>0.95264519087274635</v>
      </c>
      <c r="AS2198" s="17">
        <v>1.5688816301341715</v>
      </c>
      <c r="AT2198" s="17">
        <v>-1.0000000000000031</v>
      </c>
      <c r="AU2198" s="17">
        <v>-1.0000000000000031</v>
      </c>
      <c r="AV2198" s="17">
        <v>0.83256787743560079</v>
      </c>
      <c r="AW2198" s="17">
        <v>60.84982447272666</v>
      </c>
      <c r="AX2198" s="17">
        <v>48.764867804886165</v>
      </c>
      <c r="AY2198" s="17">
        <v>-3.838570608586353E-2</v>
      </c>
      <c r="AZ2198" s="17">
        <v>-38.294952009808142</v>
      </c>
      <c r="BA2198" s="22">
        <v>1367.5284144271648</v>
      </c>
      <c r="CU2198" t="e">
        <v>#N/A</v>
      </c>
      <c r="CV2198" t="e">
        <v>#N/A</v>
      </c>
    </row>
    <row r="2199" spans="1:100" x14ac:dyDescent="0.25">
      <c r="A2199">
        <v>5168</v>
      </c>
      <c r="B2199" t="s">
        <v>2509</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1514.1725865483068</v>
      </c>
      <c r="CU2199" t="e">
        <v>#N/A</v>
      </c>
      <c r="CV2199" t="e">
        <v>#N/A</v>
      </c>
    </row>
    <row r="2200" spans="1:100" x14ac:dyDescent="0.25">
      <c r="A2200">
        <v>5171</v>
      </c>
      <c r="B2200" t="s">
        <v>2510</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1163</v>
      </c>
      <c r="C2201" s="22">
        <v>3</v>
      </c>
      <c r="D2201" s="17">
        <v>5.6818486237178991</v>
      </c>
      <c r="E2201" s="17">
        <v>-2.6721734494962249E-2</v>
      </c>
      <c r="F2201" s="17">
        <v>0.18788319967464939</v>
      </c>
      <c r="G2201" s="17">
        <v>0.18788319967464939</v>
      </c>
      <c r="H2201" s="17">
        <v>0.4274346987264579</v>
      </c>
      <c r="I2201" s="17">
        <v>0</v>
      </c>
      <c r="J2201" s="17">
        <v>25.646081923587484</v>
      </c>
      <c r="K2201" s="17">
        <v>0.4274346987264579</v>
      </c>
      <c r="L2201" s="17">
        <v>-1.0000000000000004</v>
      </c>
      <c r="M2201" s="17">
        <v>-1.0000000000000004</v>
      </c>
      <c r="N2201" s="17">
        <v>8.5486939745291597</v>
      </c>
      <c r="O2201" s="17">
        <v>31.515813746980026</v>
      </c>
      <c r="P2201" s="17">
        <v>-0.64941921871078123</v>
      </c>
      <c r="Q2201" s="17">
        <v>39.220436207014835</v>
      </c>
      <c r="R2201" s="17">
        <v>12.912815187541147</v>
      </c>
      <c r="S2201" s="17">
        <v>0.33333333333333331</v>
      </c>
      <c r="T2201" s="17">
        <v>0.36368812229289715</v>
      </c>
      <c r="U2201" s="17">
        <v>0.4251485811977716</v>
      </c>
      <c r="V2201" s="17">
        <v>4.8186005380460861E-2</v>
      </c>
      <c r="W2201" s="17">
        <v>29.716853739120207</v>
      </c>
      <c r="X2201" s="17">
        <v>2.3061282980255395</v>
      </c>
      <c r="Y2201" s="17">
        <v>-1.0000000000000004</v>
      </c>
      <c r="Z2201" s="17">
        <v>-1.0000000000000004</v>
      </c>
      <c r="AA2201" s="17">
        <v>95.790483427142831</v>
      </c>
      <c r="AB2201" s="17">
        <v>0.40768505009717881</v>
      </c>
      <c r="AC2201" s="17">
        <v>0.48295011055383064</v>
      </c>
      <c r="AD2201" s="17">
        <v>0.17258112935861999</v>
      </c>
      <c r="AE2201" s="17">
        <v>53.160814500481486</v>
      </c>
      <c r="AF2201" s="17">
        <v>0.9375</v>
      </c>
      <c r="AG2201" s="17">
        <v>-1.0000000000000004</v>
      </c>
      <c r="AH2201" s="17">
        <v>-1.0000000000000004</v>
      </c>
      <c r="AI2201" s="17">
        <v>0.12191702595020185</v>
      </c>
      <c r="AJ2201" s="17">
        <v>4.8186005380460861E-2</v>
      </c>
      <c r="AK2201" s="17">
        <v>-2.5778445158964283E-2</v>
      </c>
      <c r="AL2201" s="17">
        <v>4.0501507592405846E-2</v>
      </c>
      <c r="AM2201" s="17">
        <v>0.25731940219166105</v>
      </c>
      <c r="AN2201" s="17">
        <v>0.41062332702292836</v>
      </c>
      <c r="AO2201" s="17">
        <v>6.3040928289967049</v>
      </c>
      <c r="AP2201" s="17">
        <v>10.46809071353524</v>
      </c>
      <c r="AQ2201" s="17">
        <v>55.362935662707685</v>
      </c>
      <c r="AR2201" s="17">
        <v>1.170356042204463</v>
      </c>
      <c r="AS2201" s="17">
        <v>2.7335629967519948</v>
      </c>
      <c r="AT2201" s="17">
        <v>-1.0000000000000004</v>
      </c>
      <c r="AU2201" s="17">
        <v>-1.0000000000000004</v>
      </c>
      <c r="AV2201" s="17">
        <v>13.100698387215795</v>
      </c>
      <c r="AW2201" s="17">
        <v>137.77438788765807</v>
      </c>
      <c r="AX2201" s="17">
        <v>145.03132894470818</v>
      </c>
      <c r="AY2201" s="17">
        <v>0.38934438713090869</v>
      </c>
      <c r="AZ2201" s="17">
        <v>41.132846638852484</v>
      </c>
      <c r="BA2201" s="22">
        <v>1637.9608069337928</v>
      </c>
      <c r="CU2201" t="e">
        <v>#N/A</v>
      </c>
      <c r="CV2201" t="e">
        <v>#N/A</v>
      </c>
    </row>
    <row r="2202" spans="1:100" x14ac:dyDescent="0.25">
      <c r="A2202">
        <v>5173</v>
      </c>
      <c r="B2202" t="s">
        <v>1111</v>
      </c>
      <c r="C2202" s="22">
        <v>3</v>
      </c>
      <c r="D2202" s="17">
        <v>5.6422352757892957</v>
      </c>
      <c r="E2202" s="17">
        <v>0.24986685119053748</v>
      </c>
      <c r="F2202" s="17">
        <v>-2.0547194091315321E-2</v>
      </c>
      <c r="G2202" s="17">
        <v>6.2741756305530819E-2</v>
      </c>
      <c r="H2202" s="17">
        <v>0.11776626151944018</v>
      </c>
      <c r="I2202" s="17">
        <v>0</v>
      </c>
      <c r="J2202" s="17">
        <v>7.0659756911664156</v>
      </c>
      <c r="K2202" s="17">
        <v>0.11776626151944018</v>
      </c>
      <c r="L2202" s="17">
        <v>-1.0000000000000013</v>
      </c>
      <c r="M2202" s="17">
        <v>-1.0000000000000013</v>
      </c>
      <c r="N2202" s="17">
        <v>2.3553252303888059</v>
      </c>
      <c r="O2202" s="17">
        <v>12.770952723261233</v>
      </c>
      <c r="P2202" s="17">
        <v>1.2617518678159179</v>
      </c>
      <c r="Q2202" s="17">
        <v>-2.2685196430185059</v>
      </c>
      <c r="R2202" s="17">
        <v>-0.59254254111850913</v>
      </c>
      <c r="S2202" s="17">
        <v>0.33333333333333376</v>
      </c>
      <c r="T2202" s="17">
        <v>0.33333333333333376</v>
      </c>
      <c r="U2202" s="17">
        <v>0.34229683276000084</v>
      </c>
      <c r="V2202" s="17">
        <v>-1.9972652519715216E-2</v>
      </c>
      <c r="W2202" s="17">
        <v>34.848983415500527</v>
      </c>
      <c r="X2202" s="17">
        <v>1.7982518210689391</v>
      </c>
      <c r="Y2202" s="17">
        <v>-1.0000000000000013</v>
      </c>
      <c r="Z2202" s="17">
        <v>-1.0000000000000013</v>
      </c>
      <c r="AA2202" s="17">
        <v>74.036438671660477</v>
      </c>
      <c r="AB2202" s="17">
        <v>0.21537662806437985</v>
      </c>
      <c r="AC2202" s="17">
        <v>0.40016248833412266</v>
      </c>
      <c r="AD2202" s="17">
        <v>0.18006083954706761</v>
      </c>
      <c r="AE2202" s="17">
        <v>39.779997797278462</v>
      </c>
      <c r="AF2202" s="17">
        <v>0.8125</v>
      </c>
      <c r="AG2202" s="17">
        <v>-1.0000000000000013</v>
      </c>
      <c r="AH2202" s="17">
        <v>-1.0000000000000013</v>
      </c>
      <c r="AI2202" s="17">
        <v>1.5525340350388314E-2</v>
      </c>
      <c r="AJ2202" s="17">
        <v>-1.9972652519715216E-2</v>
      </c>
      <c r="AK2202" s="17">
        <v>-0.14370872506556751</v>
      </c>
      <c r="AL2202" s="17">
        <v>0.3108114306815844</v>
      </c>
      <c r="AM2202" s="17">
        <v>7.8873595020181375E-2</v>
      </c>
      <c r="AN2202" s="17">
        <v>0.76188818788044399</v>
      </c>
      <c r="AO2202" s="17">
        <v>1.2532962501766964</v>
      </c>
      <c r="AP2202" s="17">
        <v>20.601261850419018</v>
      </c>
      <c r="AQ2202" s="17">
        <v>41.914959106666963</v>
      </c>
      <c r="AR2202" s="17">
        <v>0.98899084690695327</v>
      </c>
      <c r="AS2202" s="17">
        <v>1.9160180825883799</v>
      </c>
      <c r="AT2202" s="17">
        <v>-1.0000000000000013</v>
      </c>
      <c r="AU2202" s="17">
        <v>-1.0000000000000013</v>
      </c>
      <c r="AV2202" s="17">
        <v>-0.52980078481297854</v>
      </c>
      <c r="AW2202" s="17">
        <v>107.40865324534079</v>
      </c>
      <c r="AX2202" s="17">
        <v>105.72189480037699</v>
      </c>
      <c r="AY2202" s="17">
        <v>0.17374481126940911</v>
      </c>
      <c r="AZ2202" s="17">
        <v>7.9114900819048355</v>
      </c>
      <c r="BA2202" s="22">
        <v>1527.471937924962</v>
      </c>
      <c r="CU2202" t="e">
        <v>#N/A</v>
      </c>
      <c r="CV2202" t="e">
        <v>#N/A</v>
      </c>
    </row>
    <row r="2203" spans="1:100" x14ac:dyDescent="0.25">
      <c r="A2203">
        <v>5175</v>
      </c>
      <c r="B2203" t="s">
        <v>2389</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1362.1438212911796</v>
      </c>
      <c r="CU2203" t="e">
        <v>#N/A</v>
      </c>
      <c r="CV2203" t="e">
        <v>#N/A</v>
      </c>
    </row>
    <row r="2204" spans="1:100" x14ac:dyDescent="0.25">
      <c r="A2204">
        <v>5176</v>
      </c>
      <c r="B2204" t="s">
        <v>2511</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2512</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2513</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1439.197195526431</v>
      </c>
      <c r="CU2206" t="e">
        <v>#N/A</v>
      </c>
      <c r="CV2206" t="e">
        <v>#N/A</v>
      </c>
    </row>
    <row r="2207" spans="1:100" x14ac:dyDescent="0.25">
      <c r="A2207">
        <v>5180</v>
      </c>
      <c r="B2207" t="s">
        <v>2514</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2515</v>
      </c>
      <c r="C2208" s="22">
        <v>3</v>
      </c>
      <c r="D2208" s="17">
        <v>5.2539523443358629</v>
      </c>
      <c r="E2208" s="17">
        <v>0</v>
      </c>
      <c r="F2208" s="17">
        <v>0.40449648480377243</v>
      </c>
      <c r="G2208" s="17">
        <v>0.40449648480377243</v>
      </c>
      <c r="H2208" s="17">
        <v>0.29679532597362679</v>
      </c>
      <c r="I2208" s="17">
        <v>7.4585661682789239E-2</v>
      </c>
      <c r="J2208" s="17">
        <v>22.282859259384978</v>
      </c>
      <c r="K2208" s="17">
        <v>0.37138098765641608</v>
      </c>
      <c r="L2208" s="17">
        <v>-0.99999999999999933</v>
      </c>
      <c r="M2208" s="17">
        <v>-0.99999999999999933</v>
      </c>
      <c r="N2208" s="17">
        <v>7.427619753128325</v>
      </c>
      <c r="O2208" s="17">
        <v>27.941308088524586</v>
      </c>
      <c r="P2208" s="17">
        <v>9.3748031293654568E-4</v>
      </c>
      <c r="Q2208" s="17">
        <v>-1.7757753369605502</v>
      </c>
      <c r="R2208" s="17">
        <v>-0.62306878378491748</v>
      </c>
      <c r="S2208" s="17">
        <v>0.3333333333333332</v>
      </c>
      <c r="T2208" s="17">
        <v>0.3333333333333332</v>
      </c>
      <c r="U2208" s="17">
        <v>0.2810223623266177</v>
      </c>
      <c r="V2208" s="17">
        <v>1.0282689026767541E-2</v>
      </c>
      <c r="W2208" s="17">
        <v>23.463629214545417</v>
      </c>
      <c r="X2208" s="17">
        <v>1.4810712624773255</v>
      </c>
      <c r="Y2208" s="17">
        <v>-0.99999999999999933</v>
      </c>
      <c r="Z2208" s="17">
        <v>-0.99999999999999933</v>
      </c>
      <c r="AA2208" s="17">
        <v>45.658653206102862</v>
      </c>
      <c r="AB2208" s="17">
        <v>7.5165701126002515E-2</v>
      </c>
      <c r="AC2208" s="17">
        <v>0.38522611440356996</v>
      </c>
      <c r="AD2208" s="17">
        <v>-4.029960022725175E-3</v>
      </c>
      <c r="AE2208" s="17">
        <v>22.818092775342354</v>
      </c>
      <c r="AF2208" s="17">
        <v>0.75</v>
      </c>
      <c r="AG2208" s="17">
        <v>-0.99999999999999933</v>
      </c>
      <c r="AH2208" s="17">
        <v>-0.99999999999999933</v>
      </c>
      <c r="AI2208" s="17">
        <v>-6.1233969908889262E-2</v>
      </c>
      <c r="AJ2208" s="17">
        <v>1.0282689026767541E-2</v>
      </c>
      <c r="AK2208" s="17">
        <v>0.27362936913134356</v>
      </c>
      <c r="AL2208" s="17">
        <v>2.9263693773654221E-2</v>
      </c>
      <c r="AM2208" s="17">
        <v>9.0050221995559662E-2</v>
      </c>
      <c r="AN2208" s="17">
        <v>-2.0426950595414335E-2</v>
      </c>
      <c r="AO2208" s="17">
        <v>3.6194023955457086</v>
      </c>
      <c r="AP2208" s="17">
        <v>-0.36435529601708749</v>
      </c>
      <c r="AQ2208" s="17">
        <v>45.746488473930427</v>
      </c>
      <c r="AR2208" s="17">
        <v>0.95797171802005165</v>
      </c>
      <c r="AS2208" s="17">
        <v>1.852452250133743</v>
      </c>
      <c r="AT2208" s="17">
        <v>-0.99999999999999933</v>
      </c>
      <c r="AU2208" s="17">
        <v>-0.99999999999999933</v>
      </c>
      <c r="AV2208" s="17">
        <v>-0.21857229898114494</v>
      </c>
      <c r="AW2208" s="17">
        <v>73.235605998610438</v>
      </c>
      <c r="AX2208" s="17">
        <v>73.039195503109383</v>
      </c>
      <c r="AY2208" s="17">
        <v>0.13619335686609596</v>
      </c>
      <c r="AZ2208" s="17">
        <v>-19.163721642326102</v>
      </c>
      <c r="BA2208" s="22">
        <v>1477.3023552999143</v>
      </c>
      <c r="CU2208" t="e">
        <v>#N/A</v>
      </c>
      <c r="CV2208" t="e">
        <v>#N/A</v>
      </c>
    </row>
    <row r="2209" spans="1:100" x14ac:dyDescent="0.25">
      <c r="A2209">
        <v>5182</v>
      </c>
      <c r="B2209" t="s">
        <v>2516</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2517</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2518</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1290.6323522158602</v>
      </c>
      <c r="CU2211" t="e">
        <v>#N/A</v>
      </c>
      <c r="CV2211" t="e">
        <v>#N/A</v>
      </c>
    </row>
    <row r="2212" spans="1:100" x14ac:dyDescent="0.25">
      <c r="A2212">
        <v>5188</v>
      </c>
      <c r="B2212" t="s">
        <v>2519</v>
      </c>
      <c r="C2212" s="22">
        <v>3</v>
      </c>
      <c r="D2212" s="17">
        <v>5.3608480120421511</v>
      </c>
      <c r="E2212" s="17">
        <v>0</v>
      </c>
      <c r="F2212" s="17">
        <v>-0.79099061362930245</v>
      </c>
      <c r="G2212" s="17">
        <v>-0.79099061362930245</v>
      </c>
      <c r="H2212" s="17">
        <v>2.9428119068301221E-2</v>
      </c>
      <c r="I2212" s="17">
        <v>-9.0472132073912623E-3</v>
      </c>
      <c r="J2212" s="17">
        <v>1.2228543516545995</v>
      </c>
      <c r="K2212" s="17">
        <v>2.0380905860909952E-2</v>
      </c>
      <c r="L2212" s="17">
        <v>-1.0000000000000002</v>
      </c>
      <c r="M2212" s="17">
        <v>-1.0000000000000002</v>
      </c>
      <c r="N2212" s="17">
        <v>0.40761811721819968</v>
      </c>
      <c r="O2212" s="17">
        <v>5.7927117500674452</v>
      </c>
      <c r="P2212" s="17">
        <v>-0.18901322424765532</v>
      </c>
      <c r="Q2212" s="17">
        <v>1.9320250957560023</v>
      </c>
      <c r="R2212" s="17">
        <v>0.55339940357844475</v>
      </c>
      <c r="S2212" s="17">
        <v>0.33333333333333331</v>
      </c>
      <c r="T2212" s="17">
        <v>0.33333333333333331</v>
      </c>
      <c r="U2212" s="17">
        <v>0.37391631439930073</v>
      </c>
      <c r="V2212" s="17">
        <v>0.20434207682186531</v>
      </c>
      <c r="W2212" s="17">
        <v>48.981766081076941</v>
      </c>
      <c r="X2212" s="17">
        <v>3.368003479334154</v>
      </c>
      <c r="Y2212" s="17">
        <v>-1.0000000000000002</v>
      </c>
      <c r="Z2212" s="17">
        <v>-1.0000000000000002</v>
      </c>
      <c r="AA2212" s="17">
        <v>83.487877236201101</v>
      </c>
      <c r="AB2212" s="17">
        <v>0.26384739807280222</v>
      </c>
      <c r="AC2212" s="17">
        <v>0.33114438358466403</v>
      </c>
      <c r="AD2212" s="17">
        <v>8.406245337344799E-2</v>
      </c>
      <c r="AE2212" s="17">
        <v>33.952711751545699</v>
      </c>
      <c r="AF2212" s="17">
        <v>0.94444444444444442</v>
      </c>
      <c r="AG2212" s="17">
        <v>-1.0000000000000002</v>
      </c>
      <c r="AH2212" s="17">
        <v>-1.0000000000000002</v>
      </c>
      <c r="AI2212" s="17">
        <v>0</v>
      </c>
      <c r="AJ2212" s="17">
        <v>0.20434207682186531</v>
      </c>
      <c r="AK2212" s="17">
        <v>6.3096523786228292E-2</v>
      </c>
      <c r="AL2212" s="17">
        <v>0.14726856227989787</v>
      </c>
      <c r="AM2212" s="17">
        <v>7.7070450258878251E-2</v>
      </c>
      <c r="AN2212" s="17">
        <v>-9.5858686441629246E-2</v>
      </c>
      <c r="AO2212" s="17">
        <v>2.2422438754030991</v>
      </c>
      <c r="AP2212" s="17">
        <v>-1.6601243496412419</v>
      </c>
      <c r="AQ2212" s="17">
        <v>50.204620432731502</v>
      </c>
      <c r="AR2212" s="17">
        <v>1.2449250578878326</v>
      </c>
      <c r="AS2212" s="17">
        <v>3.3883843851950624</v>
      </c>
      <c r="AT2212" s="17">
        <v>-1.0000000000000002</v>
      </c>
      <c r="AU2212" s="17">
        <v>-1.0000000000000002</v>
      </c>
      <c r="AV2212" s="17">
        <v>-0.23759121005085801</v>
      </c>
      <c r="AW2212" s="17">
        <v>87.620464636627318</v>
      </c>
      <c r="AX2212" s="17">
        <v>108.05467231881396</v>
      </c>
      <c r="AY2212" s="17">
        <v>-4.7329947115506126E-3</v>
      </c>
      <c r="AZ2212" s="17">
        <v>-17.726301643394802</v>
      </c>
      <c r="BA2212" s="22">
        <v>1503.7309969735677</v>
      </c>
      <c r="CU2212" t="e">
        <v>#N/A</v>
      </c>
      <c r="CV2212" t="e">
        <v>#N/A</v>
      </c>
    </row>
    <row r="2213" spans="1:100" x14ac:dyDescent="0.25">
      <c r="A2213">
        <v>5189</v>
      </c>
      <c r="B2213" t="s">
        <v>2520</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2521</v>
      </c>
      <c r="C2214" s="22">
        <v>3</v>
      </c>
      <c r="D2214" s="17">
        <v>4.4923016675321685</v>
      </c>
      <c r="E2214" s="17">
        <v>-1.0644475264358251E-2</v>
      </c>
      <c r="F2214" s="17">
        <v>-0.29742889812249113</v>
      </c>
      <c r="G2214" s="17">
        <v>-0.2965404761381672</v>
      </c>
      <c r="H2214" s="17">
        <v>0.46702281559681807</v>
      </c>
      <c r="I2214" s="17">
        <v>0</v>
      </c>
      <c r="J2214" s="17">
        <v>28.021368935809083</v>
      </c>
      <c r="K2214" s="17">
        <v>0.46702281559681807</v>
      </c>
      <c r="L2214" s="17">
        <v>-1.000000000000002</v>
      </c>
      <c r="M2214" s="17">
        <v>-1.000000000000002</v>
      </c>
      <c r="N2214" s="17">
        <v>9.3404563119363644</v>
      </c>
      <c r="O2214" s="17">
        <v>32.217130127203092</v>
      </c>
      <c r="P2214" s="17">
        <v>8.9711828117799139E-2</v>
      </c>
      <c r="Q2214" s="17">
        <v>0.50121048151396852</v>
      </c>
      <c r="R2214" s="17">
        <v>0.1451639886330876</v>
      </c>
      <c r="S2214" s="17">
        <v>0.33333333333333365</v>
      </c>
      <c r="T2214" s="17">
        <v>0.32953112210643437</v>
      </c>
      <c r="U2214" s="17">
        <v>0.39905391520852002</v>
      </c>
      <c r="V2214" s="17">
        <v>3.421418724050259E-2</v>
      </c>
      <c r="W2214" s="17">
        <v>25.164389691678885</v>
      </c>
      <c r="X2214" s="17">
        <v>1.9935402128931452</v>
      </c>
      <c r="Y2214" s="17">
        <v>-1.000000000000002</v>
      </c>
      <c r="Z2214" s="17">
        <v>-1.000000000000002</v>
      </c>
      <c r="AA2214" s="17">
        <v>62.944183619180862</v>
      </c>
      <c r="AB2214" s="17">
        <v>0.26524643787103352</v>
      </c>
      <c r="AC2214" s="17">
        <v>0.27286623917924407</v>
      </c>
      <c r="AD2214" s="17">
        <v>0.21457992172710008</v>
      </c>
      <c r="AE2214" s="17">
        <v>37.634629938868876</v>
      </c>
      <c r="AF2214" s="17">
        <v>0.6</v>
      </c>
      <c r="AG2214" s="17">
        <v>-1.000000000000002</v>
      </c>
      <c r="AH2214" s="17">
        <v>-1.000000000000002</v>
      </c>
      <c r="AI2214" s="17">
        <v>-6.8752787257126162E-3</v>
      </c>
      <c r="AJ2214" s="17">
        <v>3.421418724050259E-2</v>
      </c>
      <c r="AK2214" s="17">
        <v>-0.18240027834324371</v>
      </c>
      <c r="AL2214" s="17">
        <v>6.960289746615192E-2</v>
      </c>
      <c r="AM2214" s="17">
        <v>2.6656150995309158E-2</v>
      </c>
      <c r="AN2214" s="17">
        <v>-0.44259015298894272</v>
      </c>
      <c r="AO2214" s="17">
        <v>-0.24559761683348674</v>
      </c>
      <c r="AP2214" s="17">
        <v>-10.716739337392809</v>
      </c>
      <c r="AQ2214" s="17">
        <v>53.185758627487928</v>
      </c>
      <c r="AR2214" s="17">
        <v>1.0961325578887908</v>
      </c>
      <c r="AS2214" s="17">
        <v>2.4605630284899647</v>
      </c>
      <c r="AT2214" s="17">
        <v>-1.000000000000002</v>
      </c>
      <c r="AU2214" s="17">
        <v>-1.000000000000002</v>
      </c>
      <c r="AV2214" s="17">
        <v>-0.15137648750507976</v>
      </c>
      <c r="AW2214" s="17">
        <v>84.444574408991173</v>
      </c>
      <c r="AX2214" s="17">
        <v>87.728487558527178</v>
      </c>
      <c r="AY2214" s="17">
        <v>1.4026798655301945E-2</v>
      </c>
      <c r="AZ2214" s="17">
        <v>-6.0204639984784869</v>
      </c>
      <c r="BA2214" s="22">
        <v>1508.7655391752555</v>
      </c>
      <c r="CU2214" t="e">
        <v>#N/A</v>
      </c>
      <c r="CV2214" t="e">
        <v>#N/A</v>
      </c>
    </row>
    <row r="2215" spans="1:100" x14ac:dyDescent="0.25">
      <c r="A2215">
        <v>5193</v>
      </c>
      <c r="B2215" t="s">
        <v>2522</v>
      </c>
      <c r="C2215" s="22">
        <v>3</v>
      </c>
      <c r="D2215" s="17">
        <v>5.4434292168000402</v>
      </c>
      <c r="E2215" s="17">
        <v>-4.5385260195253851E-2</v>
      </c>
      <c r="F2215" s="17">
        <v>-0.33502837609335689</v>
      </c>
      <c r="G2215" s="17">
        <v>-0.35307111170271782</v>
      </c>
      <c r="H2215" s="17">
        <v>0.33240801161909167</v>
      </c>
      <c r="I2215" s="17">
        <v>0</v>
      </c>
      <c r="J2215" s="17">
        <v>19.944480697145497</v>
      </c>
      <c r="K2215" s="17">
        <v>0.33240801161909167</v>
      </c>
      <c r="L2215" s="17">
        <v>-1.0000000000000002</v>
      </c>
      <c r="M2215" s="17">
        <v>-1.0000000000000002</v>
      </c>
      <c r="N2215" s="17">
        <v>6.6481602323818336</v>
      </c>
      <c r="O2215" s="17">
        <v>25.034838802242824</v>
      </c>
      <c r="P2215" s="17">
        <v>-0.85951072245128179</v>
      </c>
      <c r="Q2215" s="17">
        <v>2.3578896528262714</v>
      </c>
      <c r="R2215" s="17">
        <v>0.59241795575047451</v>
      </c>
      <c r="S2215" s="17">
        <v>0.33333333333333354</v>
      </c>
      <c r="T2215" s="17">
        <v>0.34332317237200544</v>
      </c>
      <c r="U2215" s="17">
        <v>0.56090980094787535</v>
      </c>
      <c r="V2215" s="17">
        <v>0.16796252811240114</v>
      </c>
      <c r="W2215" s="17">
        <v>42.924832925860976</v>
      </c>
      <c r="X2215" s="17">
        <v>3.6056527055908294</v>
      </c>
      <c r="Y2215" s="17">
        <v>-1.0000000000000002</v>
      </c>
      <c r="Z2215" s="17">
        <v>-1.0000000000000002</v>
      </c>
      <c r="AA2215" s="17">
        <v>77.049029679036963</v>
      </c>
      <c r="AB2215" s="17">
        <v>0.26411868787771942</v>
      </c>
      <c r="AC2215" s="17">
        <v>0.1990630611264308</v>
      </c>
      <c r="AD2215" s="17">
        <v>0.20745382694436015</v>
      </c>
      <c r="AE2215" s="17">
        <v>33.53177879742551</v>
      </c>
      <c r="AF2215" s="17">
        <v>0.88235294117647056</v>
      </c>
      <c r="AG2215" s="17">
        <v>-1.0000000000000002</v>
      </c>
      <c r="AH2215" s="17">
        <v>-1.0000000000000002</v>
      </c>
      <c r="AI2215" s="17">
        <v>-3.353033208482032E-2</v>
      </c>
      <c r="AJ2215" s="17">
        <v>0.16796252811240114</v>
      </c>
      <c r="AK2215" s="17">
        <v>-4.4199345960821985E-2</v>
      </c>
      <c r="AL2215" s="17">
        <v>2.8675614983076216E-2</v>
      </c>
      <c r="AM2215" s="17">
        <v>-0.13198720152209834</v>
      </c>
      <c r="AN2215" s="17">
        <v>-3.7532995433751604E-2</v>
      </c>
      <c r="AO2215" s="17">
        <v>-3.5206767678565676</v>
      </c>
      <c r="AP2215" s="17">
        <v>-0.79494681092840924</v>
      </c>
      <c r="AQ2215" s="17">
        <v>62.869313623006498</v>
      </c>
      <c r="AR2215" s="17">
        <v>1.4055288347656161</v>
      </c>
      <c r="AS2215" s="17">
        <v>3.9380607172099178</v>
      </c>
      <c r="AT2215" s="17">
        <v>-1.0000000000000002</v>
      </c>
      <c r="AU2215" s="17">
        <v>-1.0000000000000002</v>
      </c>
      <c r="AV2215" s="17">
        <v>0.23934684404775708</v>
      </c>
      <c r="AW2215" s="17">
        <v>101.2889216703514</v>
      </c>
      <c r="AX2215" s="17">
        <v>117.41456783989513</v>
      </c>
      <c r="AY2215" s="17">
        <v>0.3114798581740571</v>
      </c>
      <c r="AZ2215" s="17">
        <v>29.772508773818803</v>
      </c>
      <c r="BA2215" s="22">
        <v>1450.7128009306527</v>
      </c>
      <c r="CU2215" t="e">
        <v>#N/A</v>
      </c>
      <c r="CV2215" t="e">
        <v>#N/A</v>
      </c>
    </row>
    <row r="2216" spans="1:100" x14ac:dyDescent="0.25">
      <c r="A2216">
        <v>5194</v>
      </c>
      <c r="B2216" t="s">
        <v>2523</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2524</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2525</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1290.2682308166638</v>
      </c>
      <c r="CU2218" t="e">
        <v>#N/A</v>
      </c>
      <c r="CV2218" t="e">
        <v>#N/A</v>
      </c>
    </row>
    <row r="2219" spans="1:100" x14ac:dyDescent="0.25">
      <c r="A2219">
        <v>5198</v>
      </c>
      <c r="B2219" t="s">
        <v>2526</v>
      </c>
      <c r="C2219" s="22">
        <v>3</v>
      </c>
      <c r="D2219" s="17">
        <v>3.8635334195333599</v>
      </c>
      <c r="E2219" s="17">
        <v>-1.1045993837057778E-2</v>
      </c>
      <c r="F2219" s="17">
        <v>0.58342040347521185</v>
      </c>
      <c r="G2219" s="17">
        <v>0.58342040347521185</v>
      </c>
      <c r="H2219" s="17">
        <v>0.19515468662837762</v>
      </c>
      <c r="I2219" s="17">
        <v>0</v>
      </c>
      <c r="J2219" s="17">
        <v>11.709281197702657</v>
      </c>
      <c r="K2219" s="17">
        <v>0.19515468662837762</v>
      </c>
      <c r="L2219" s="17">
        <v>-1.0000000000000013</v>
      </c>
      <c r="M2219" s="17">
        <v>-1.0000000000000013</v>
      </c>
      <c r="N2219" s="17">
        <v>3.9030937325675499</v>
      </c>
      <c r="O2219" s="17">
        <v>16.156235020711222</v>
      </c>
      <c r="P2219" s="17">
        <v>-0.35698771404154839</v>
      </c>
      <c r="Q2219" s="17">
        <v>3.5028273173102731</v>
      </c>
      <c r="R2219" s="17">
        <v>1.1647281044315347</v>
      </c>
      <c r="S2219" s="17">
        <v>0.33333333333333381</v>
      </c>
      <c r="T2219" s="17">
        <v>0.34231779718102984</v>
      </c>
      <c r="U2219" s="17">
        <v>0.34538733612915518</v>
      </c>
      <c r="V2219" s="17">
        <v>-0.10980358746221439</v>
      </c>
      <c r="W2219" s="17">
        <v>28.643207702117049</v>
      </c>
      <c r="X2219" s="17">
        <v>1.212208727477015</v>
      </c>
      <c r="Y2219" s="17">
        <v>-1.0000000000000013</v>
      </c>
      <c r="Z2219" s="17">
        <v>-1.0000000000000013</v>
      </c>
      <c r="AA2219" s="17">
        <v>60.026510613179319</v>
      </c>
      <c r="AB2219" s="17">
        <v>0.16935639726632976</v>
      </c>
      <c r="AC2219" s="17">
        <v>0.2815220609940261</v>
      </c>
      <c r="AD2219" s="17">
        <v>0.15349303787225954</v>
      </c>
      <c r="AE2219" s="17">
        <v>30.21857480663077</v>
      </c>
      <c r="AF2219" s="17">
        <v>0.5</v>
      </c>
      <c r="AG2219" s="17">
        <v>-1.0000000000000013</v>
      </c>
      <c r="AH2219" s="17">
        <v>-1.0000000000000013</v>
      </c>
      <c r="AI2219" s="17">
        <v>-1.0746163002745782E-3</v>
      </c>
      <c r="AJ2219" s="17">
        <v>-0.10980358746221439</v>
      </c>
      <c r="AK2219" s="17">
        <v>0.21006065521982387</v>
      </c>
      <c r="AL2219" s="17">
        <v>3.9819949157207588E-2</v>
      </c>
      <c r="AM2219" s="17">
        <v>0.1130842740051056</v>
      </c>
      <c r="AN2219" s="17">
        <v>-0.13554963933591355</v>
      </c>
      <c r="AO2219" s="17">
        <v>3.8774101262267586</v>
      </c>
      <c r="AP2219" s="17">
        <v>-3.1896412376118013</v>
      </c>
      <c r="AQ2219" s="17">
        <v>40.352488899819726</v>
      </c>
      <c r="AR2219" s="17">
        <v>0.91123487918130452</v>
      </c>
      <c r="AS2219" s="17">
        <v>1.4073634141053954</v>
      </c>
      <c r="AT2219" s="17">
        <v>-1.0000000000000013</v>
      </c>
      <c r="AU2219" s="17">
        <v>-1.0000000000000013</v>
      </c>
      <c r="AV2219" s="17">
        <v>1.7481485079067467</v>
      </c>
      <c r="AW2219" s="17">
        <v>72.993104396278753</v>
      </c>
      <c r="AX2219" s="17">
        <v>61.991253324051861</v>
      </c>
      <c r="AY2219" s="17">
        <v>7.0348023838567114E-2</v>
      </c>
      <c r="AZ2219" s="17">
        <v>-22.767696745263631</v>
      </c>
      <c r="BA2219" s="22">
        <v>1469.5200637731118</v>
      </c>
      <c r="CU2219" t="e">
        <v>#N/A</v>
      </c>
      <c r="CV2219" t="e">
        <v>#N/A</v>
      </c>
    </row>
    <row r="2220" spans="1:100" x14ac:dyDescent="0.25">
      <c r="A2220">
        <v>5199</v>
      </c>
      <c r="B2220" t="s">
        <v>2527</v>
      </c>
      <c r="C2220" s="22">
        <v>3</v>
      </c>
      <c r="D2220" s="17">
        <v>3.4943872206673299</v>
      </c>
      <c r="E2220" s="17">
        <v>2.333361906919329E-2</v>
      </c>
      <c r="F2220" s="17">
        <v>1.0692611667330563</v>
      </c>
      <c r="G2220" s="17">
        <v>1.0733083805787313</v>
      </c>
      <c r="H2220" s="17">
        <v>0.20965011677811177</v>
      </c>
      <c r="I2220" s="17">
        <v>8.9121968893390816E-2</v>
      </c>
      <c r="J2220" s="17">
        <v>17.92632514029016</v>
      </c>
      <c r="K2220" s="17">
        <v>0.29877208567150254</v>
      </c>
      <c r="L2220" s="17">
        <v>-1.0000000000000029</v>
      </c>
      <c r="M2220" s="17">
        <v>-1.0000000000000029</v>
      </c>
      <c r="N2220" s="17">
        <v>5.9754417134300484</v>
      </c>
      <c r="O2220" s="17">
        <v>22.494020741536218</v>
      </c>
      <c r="P2220" s="17">
        <v>-0.14185080452679316</v>
      </c>
      <c r="Q2220" s="17">
        <v>-0.46196724407871348</v>
      </c>
      <c r="R2220" s="17">
        <v>-0.15265743061818737</v>
      </c>
      <c r="S2220" s="17">
        <v>0.33333333333333404</v>
      </c>
      <c r="T2220" s="17">
        <v>0.33333333333333404</v>
      </c>
      <c r="U2220" s="17">
        <v>0.15892416912172982</v>
      </c>
      <c r="V2220" s="17">
        <v>0.19792833496201528</v>
      </c>
      <c r="W2220" s="17">
        <v>28.98988340315643</v>
      </c>
      <c r="X2220" s="17">
        <v>2.1911612672541776</v>
      </c>
      <c r="Y2220" s="17">
        <v>-1.0000000000000029</v>
      </c>
      <c r="Z2220" s="17">
        <v>-1.0000000000000029</v>
      </c>
      <c r="AA2220" s="17">
        <v>45.871200525262751</v>
      </c>
      <c r="AB2220" s="17">
        <v>-6.5851590673321692E-2</v>
      </c>
      <c r="AC2220" s="17">
        <v>0.33949320976243569</v>
      </c>
      <c r="AD2220" s="17">
        <v>6.7037871965376181E-2</v>
      </c>
      <c r="AE2220" s="17">
        <v>17.033974552724516</v>
      </c>
      <c r="AF2220" s="17">
        <v>0.66666666666666663</v>
      </c>
      <c r="AG2220" s="17">
        <v>-1.0000000000000029</v>
      </c>
      <c r="AH2220" s="17">
        <v>-1.0000000000000029</v>
      </c>
      <c r="AI2220" s="17">
        <v>1.9444465072308889E-2</v>
      </c>
      <c r="AJ2220" s="17">
        <v>0.19792833496201528</v>
      </c>
      <c r="AK2220" s="17">
        <v>6.342250332725996E-2</v>
      </c>
      <c r="AL2220" s="17">
        <v>0.36739771140234284</v>
      </c>
      <c r="AM2220" s="17">
        <v>0.28583279208749873</v>
      </c>
      <c r="AN2220" s="17">
        <v>0.16874779386895475</v>
      </c>
      <c r="AO2220" s="17">
        <v>7.4629323188237677</v>
      </c>
      <c r="AP2220" s="17">
        <v>6.0556834037355838</v>
      </c>
      <c r="AQ2220" s="17">
        <v>46.916208543446579</v>
      </c>
      <c r="AR2220" s="17">
        <v>1.0235191707504137</v>
      </c>
      <c r="AS2220" s="17">
        <v>2.4899333529256804</v>
      </c>
      <c r="AT2220" s="17">
        <v>-1.0000000000000029</v>
      </c>
      <c r="AU2220" s="17">
        <v>-1.0000000000000029</v>
      </c>
      <c r="AV2220" s="17">
        <v>0.92065094996054331</v>
      </c>
      <c r="AW2220" s="17">
        <v>74.420904670534583</v>
      </c>
      <c r="AX2220" s="17">
        <v>94.602627468182249</v>
      </c>
      <c r="AY2220" s="17">
        <v>-8.670246049359967E-3</v>
      </c>
      <c r="AZ2220" s="17">
        <v>5.7649194783047948</v>
      </c>
      <c r="BA2220" s="22">
        <v>1593.9524654954323</v>
      </c>
      <c r="CU2220" t="e">
        <v>#N/A</v>
      </c>
      <c r="CV2220" t="e">
        <v>#N/A</v>
      </c>
    </row>
    <row r="2221" spans="1:100" x14ac:dyDescent="0.25">
      <c r="A2221">
        <v>5200</v>
      </c>
      <c r="B2221" t="s">
        <v>2528</v>
      </c>
      <c r="C2221" s="22">
        <v>3</v>
      </c>
      <c r="D2221" s="17">
        <v>3.7711255995904391</v>
      </c>
      <c r="E2221" s="17">
        <v>0</v>
      </c>
      <c r="F2221" s="17">
        <v>1.7305930813195012</v>
      </c>
      <c r="G2221" s="17">
        <v>1.7305930813195012</v>
      </c>
      <c r="H2221" s="17">
        <v>-7.0971081401409841E-2</v>
      </c>
      <c r="I2221" s="17">
        <v>0</v>
      </c>
      <c r="J2221" s="17">
        <v>-4.2582648840846007</v>
      </c>
      <c r="K2221" s="17">
        <v>-7.0971081401409841E-2</v>
      </c>
      <c r="L2221" s="17">
        <v>-0.99999999999999989</v>
      </c>
      <c r="M2221" s="17">
        <v>-0.99999999999999989</v>
      </c>
      <c r="N2221" s="17">
        <v>-1.4194216280281993</v>
      </c>
      <c r="O2221" s="17">
        <v>1.2434537968253394</v>
      </c>
      <c r="P2221" s="17">
        <v>6.4159196896632942</v>
      </c>
      <c r="Q2221" s="17">
        <v>4.0240117300220586</v>
      </c>
      <c r="R2221" s="17">
        <v>1.9687931454025731</v>
      </c>
      <c r="S2221" s="17">
        <v>0.33333333333333337</v>
      </c>
      <c r="T2221" s="17">
        <v>0.26780592407640774</v>
      </c>
      <c r="U2221" s="17">
        <v>-0.16463333343595862</v>
      </c>
      <c r="V2221" s="17">
        <v>-6.3096064675280714E-2</v>
      </c>
      <c r="W2221" s="17">
        <v>17.775237627996457</v>
      </c>
      <c r="X2221" s="17">
        <v>-0.41748772582520821</v>
      </c>
      <c r="Y2221" s="17">
        <v>-0.99999999999999989</v>
      </c>
      <c r="Z2221" s="17">
        <v>-0.99999999999999989</v>
      </c>
      <c r="AA2221" s="17">
        <v>12.726486684641541</v>
      </c>
      <c r="AB2221" s="17">
        <v>-0.27587725550713282</v>
      </c>
      <c r="AC2221" s="17">
        <v>6.93427026066889E-2</v>
      </c>
      <c r="AD2221" s="17">
        <v>6.6183671125293886E-2</v>
      </c>
      <c r="AE2221" s="17">
        <v>-7.0175440887575</v>
      </c>
      <c r="AF2221" s="17">
        <v>0</v>
      </c>
      <c r="AG2221" s="17">
        <v>-0.99999999999999989</v>
      </c>
      <c r="AH2221" s="17">
        <v>-0.99999999999999989</v>
      </c>
      <c r="AI2221" s="17">
        <v>9.4891157560646033E-2</v>
      </c>
      <c r="AJ2221" s="17">
        <v>-6.3096064675280714E-2</v>
      </c>
      <c r="AK2221" s="17">
        <v>0.12125850337116818</v>
      </c>
      <c r="AL2221" s="17">
        <v>1.9454567028110673E-2</v>
      </c>
      <c r="AM2221" s="17">
        <v>0.17249658997092748</v>
      </c>
      <c r="AN2221" s="17">
        <v>9.9777771965028003E-2</v>
      </c>
      <c r="AO2221" s="17">
        <v>4.9187072661290303</v>
      </c>
      <c r="AP2221" s="17">
        <v>2.5917171342662542</v>
      </c>
      <c r="AQ2221" s="17">
        <v>13.516972743911872</v>
      </c>
      <c r="AR2221" s="17">
        <v>0.37340985929850168</v>
      </c>
      <c r="AS2221" s="17">
        <v>-0.48845880722661872</v>
      </c>
      <c r="AT2221" s="17">
        <v>-0.99999999999999989</v>
      </c>
      <c r="AU2221" s="17">
        <v>-0.99999999999999989</v>
      </c>
      <c r="AV2221" s="17">
        <v>3.6993862267220741</v>
      </c>
      <c r="AW2221" s="17">
        <v>16.561657615733132</v>
      </c>
      <c r="AX2221" s="17">
        <v>12.149874299417982</v>
      </c>
      <c r="AY2221" s="17">
        <v>-4.9276624344409665E-2</v>
      </c>
      <c r="AZ2221" s="17">
        <v>-69.665834042382627</v>
      </c>
      <c r="BA2221" s="22">
        <v>1277.5307442053984</v>
      </c>
      <c r="CU2221" t="e">
        <v>#N/A</v>
      </c>
      <c r="CV2221" t="e">
        <v>#N/A</v>
      </c>
    </row>
    <row r="2222" spans="1:100" x14ac:dyDescent="0.25">
      <c r="A2222">
        <v>5201</v>
      </c>
      <c r="B2222" t="s">
        <v>2529</v>
      </c>
      <c r="C2222" s="22">
        <v>3</v>
      </c>
      <c r="D2222" s="17">
        <v>5.3784652798296868</v>
      </c>
      <c r="E2222" s="17">
        <v>-2.2548615618314771E-3</v>
      </c>
      <c r="F2222" s="17">
        <v>-4.6362419437337307E-2</v>
      </c>
      <c r="G2222" s="17">
        <v>-4.6362419437337307E-2</v>
      </c>
      <c r="H2222" s="17">
        <v>-5.4461738545068125E-2</v>
      </c>
      <c r="I2222" s="17">
        <v>0</v>
      </c>
      <c r="J2222" s="17">
        <v>-3.2677043127040903</v>
      </c>
      <c r="K2222" s="17">
        <v>-5.4461738545068125E-2</v>
      </c>
      <c r="L2222" s="17">
        <v>-1.0000000000000002</v>
      </c>
      <c r="M2222" s="17">
        <v>-1.0000000000000002</v>
      </c>
      <c r="N2222" s="17">
        <v>-1.0892347709013632</v>
      </c>
      <c r="O2222" s="17">
        <v>2.064398547688258</v>
      </c>
      <c r="P2222" s="17">
        <v>-1.1814024679692994E-2</v>
      </c>
      <c r="Q2222" s="17">
        <v>0.5264043873265305</v>
      </c>
      <c r="R2222" s="17">
        <v>0.16476497343377774</v>
      </c>
      <c r="S2222" s="17">
        <v>0.33333333333333337</v>
      </c>
      <c r="T2222" s="17">
        <v>0.33333333333333337</v>
      </c>
      <c r="U2222" s="17">
        <v>0.24198488258066891</v>
      </c>
      <c r="V2222" s="17">
        <v>-9.7467001910043219E-2</v>
      </c>
      <c r="W2222" s="17">
        <v>34.625851435294415</v>
      </c>
      <c r="X2222" s="17">
        <v>1.1042659240741497</v>
      </c>
      <c r="Y2222" s="17">
        <v>-1.0000000000000002</v>
      </c>
      <c r="Z2222" s="17">
        <v>-1.0000000000000002</v>
      </c>
      <c r="AA2222" s="17">
        <v>75.351503460897405</v>
      </c>
      <c r="AB2222" s="17">
        <v>0.41583476954667808</v>
      </c>
      <c r="AC2222" s="17">
        <v>0.19750792126188996</v>
      </c>
      <c r="AD2222" s="17">
        <v>0.19787505023481697</v>
      </c>
      <c r="AE2222" s="17">
        <v>40.56088705216925</v>
      </c>
      <c r="AF2222" s="17">
        <v>0.66666666666666663</v>
      </c>
      <c r="AG2222" s="17">
        <v>-1.0000000000000002</v>
      </c>
      <c r="AH2222" s="17">
        <v>-1.0000000000000002</v>
      </c>
      <c r="AI2222" s="17">
        <v>0</v>
      </c>
      <c r="AJ2222" s="17">
        <v>-9.7467001910043219E-2</v>
      </c>
      <c r="AK2222" s="17">
        <v>8.030824706812506E-2</v>
      </c>
      <c r="AL2222" s="17">
        <v>0.12576431072581498</v>
      </c>
      <c r="AM2222" s="17">
        <v>0.14250482336001802</v>
      </c>
      <c r="AN2222" s="17">
        <v>3.4664300299481195E-3</v>
      </c>
      <c r="AO2222" s="17">
        <v>3.9641618193410761</v>
      </c>
      <c r="AP2222" s="17">
        <v>0.71548230437777793</v>
      </c>
      <c r="AQ2222" s="17">
        <v>31.358147122590335</v>
      </c>
      <c r="AR2222" s="17">
        <v>0.81118454733729239</v>
      </c>
      <c r="AS2222" s="17">
        <v>1.0498041855290825</v>
      </c>
      <c r="AT2222" s="17">
        <v>-1.0000000000000002</v>
      </c>
      <c r="AU2222" s="17">
        <v>-1.0000000000000002</v>
      </c>
      <c r="AV2222" s="17">
        <v>0.11840255399644038</v>
      </c>
      <c r="AW2222" s="17">
        <v>78.131384312963462</v>
      </c>
      <c r="AX2222" s="17">
        <v>68.384684121959182</v>
      </c>
      <c r="AY2222" s="17">
        <v>-3.9653115505281278E-2</v>
      </c>
      <c r="AZ2222" s="17">
        <v>-22.256776857551841</v>
      </c>
      <c r="BA2222" s="22">
        <v>1413.2054599311725</v>
      </c>
      <c r="CU2222" t="e">
        <v>#N/A</v>
      </c>
      <c r="CV2222" t="e">
        <v>#N/A</v>
      </c>
    </row>
    <row r="2223" spans="1:100" x14ac:dyDescent="0.25">
      <c r="A2223">
        <v>5202</v>
      </c>
      <c r="B2223" t="s">
        <v>2530</v>
      </c>
      <c r="C2223" s="22">
        <v>3</v>
      </c>
      <c r="D2223" s="17">
        <v>5.2859787148818489</v>
      </c>
      <c r="E2223" s="17">
        <v>1.2136018455110762E-2</v>
      </c>
      <c r="F2223" s="17">
        <v>-0.14969195581970604</v>
      </c>
      <c r="G2223" s="17">
        <v>-0.14969195581970604</v>
      </c>
      <c r="H2223" s="17">
        <v>1.3452867780125301E-2</v>
      </c>
      <c r="I2223" s="17">
        <v>0</v>
      </c>
      <c r="J2223" s="17">
        <v>0.80717206680751696</v>
      </c>
      <c r="K2223" s="17">
        <v>1.3452867780125301E-2</v>
      </c>
      <c r="L2223" s="17">
        <v>-1.0000000000000009</v>
      </c>
      <c r="M2223" s="17">
        <v>-1.0000000000000009</v>
      </c>
      <c r="N2223" s="17">
        <v>0.2690573556025056</v>
      </c>
      <c r="O2223" s="17">
        <v>5.9434588258696586</v>
      </c>
      <c r="P2223" s="17">
        <v>2.2040922080371478E-3</v>
      </c>
      <c r="Q2223" s="17">
        <v>-0.80538113877754014</v>
      </c>
      <c r="R2223" s="17">
        <v>-0.21565325147891157</v>
      </c>
      <c r="S2223" s="17">
        <v>0.33333333333333365</v>
      </c>
      <c r="T2223" s="17">
        <v>0.35606728560080619</v>
      </c>
      <c r="U2223" s="17">
        <v>0.32483448325211678</v>
      </c>
      <c r="V2223" s="17">
        <v>1.511880086021403E-2</v>
      </c>
      <c r="W2223" s="17">
        <v>40.636041410653824</v>
      </c>
      <c r="X2223" s="17">
        <v>2.0719260862491464</v>
      </c>
      <c r="Y2223" s="17">
        <v>-1.0000000000000009</v>
      </c>
      <c r="Z2223" s="17">
        <v>-1.0000000000000009</v>
      </c>
      <c r="AA2223" s="17">
        <v>76.945650627003047</v>
      </c>
      <c r="AB2223" s="17">
        <v>0.27902240760092079</v>
      </c>
      <c r="AC2223" s="17">
        <v>0.21731861008683248</v>
      </c>
      <c r="AD2223" s="17">
        <v>0.23416423166880898</v>
      </c>
      <c r="AE2223" s="17">
        <v>36.525262467828114</v>
      </c>
      <c r="AF2223" s="17">
        <v>0.66666666666666663</v>
      </c>
      <c r="AG2223" s="17">
        <v>-1.0000000000000009</v>
      </c>
      <c r="AH2223" s="17">
        <v>-1.0000000000000009</v>
      </c>
      <c r="AI2223" s="17">
        <v>1.8671657921419341E-2</v>
      </c>
      <c r="AJ2223" s="17">
        <v>1.511880086021403E-2</v>
      </c>
      <c r="AK2223" s="17">
        <v>-0.35097555757385174</v>
      </c>
      <c r="AL2223" s="17">
        <v>0.54933581806768417</v>
      </c>
      <c r="AM2223" s="17">
        <v>0.165271534099138</v>
      </c>
      <c r="AN2223" s="17">
        <v>8.9059139780784807E-2</v>
      </c>
      <c r="AO2223" s="17">
        <v>2.3769105646091924</v>
      </c>
      <c r="AP2223" s="17">
        <v>4.9731575848580425</v>
      </c>
      <c r="AQ2223" s="17">
        <v>41.443213477461335</v>
      </c>
      <c r="AR2223" s="17">
        <v>1.0293539030464709</v>
      </c>
      <c r="AS2223" s="17">
        <v>2.0853789540292711</v>
      </c>
      <c r="AT2223" s="17">
        <v>-1.0000000000000009</v>
      </c>
      <c r="AU2223" s="17">
        <v>-1.0000000000000009</v>
      </c>
      <c r="AV2223" s="17">
        <v>-0.3653452072986178</v>
      </c>
      <c r="AW2223" s="17">
        <v>87.862267037730717</v>
      </c>
      <c r="AX2223" s="17">
        <v>89.747580282180508</v>
      </c>
      <c r="AY2223" s="17">
        <v>0.31136067799713135</v>
      </c>
      <c r="AZ2223" s="17">
        <v>33.715208717019266</v>
      </c>
      <c r="BA2223" s="22">
        <v>1491.6726221713643</v>
      </c>
      <c r="CU2223" t="e">
        <v>#N/A</v>
      </c>
      <c r="CV2223" t="e">
        <v>#N/A</v>
      </c>
    </row>
    <row r="2224" spans="1:100" x14ac:dyDescent="0.25">
      <c r="A2224">
        <v>5203</v>
      </c>
      <c r="B2224" t="s">
        <v>2531</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1361.231007882988</v>
      </c>
      <c r="CU2224" t="e">
        <v>#N/A</v>
      </c>
      <c r="CV2224" t="e">
        <v>#N/A</v>
      </c>
    </row>
    <row r="2225" spans="1:100" x14ac:dyDescent="0.25">
      <c r="A2225">
        <v>5204</v>
      </c>
      <c r="B2225" t="s">
        <v>1005</v>
      </c>
      <c r="C2225" s="22">
        <v>3</v>
      </c>
      <c r="D2225" s="17">
        <v>5.2172050803048222</v>
      </c>
      <c r="E2225" s="17">
        <v>-9.5853172599407482E-2</v>
      </c>
      <c r="F2225" s="17">
        <v>1.9372064088680643</v>
      </c>
      <c r="G2225" s="17">
        <v>1.9115998608280529</v>
      </c>
      <c r="H2225" s="17">
        <v>0.27693570891125441</v>
      </c>
      <c r="I2225" s="17">
        <v>0</v>
      </c>
      <c r="J2225" s="17">
        <v>16.616142534675269</v>
      </c>
      <c r="K2225" s="17">
        <v>0.27693570891125441</v>
      </c>
      <c r="L2225" s="17">
        <v>-1</v>
      </c>
      <c r="M2225" s="17">
        <v>-1</v>
      </c>
      <c r="N2225" s="17">
        <v>5.5387141782250904</v>
      </c>
      <c r="O2225" s="17">
        <v>23.744947475808136</v>
      </c>
      <c r="P2225" s="17">
        <v>2.1944026555289001E-2</v>
      </c>
      <c r="Q2225" s="17">
        <v>3.5083294900679234</v>
      </c>
      <c r="R2225" s="17">
        <v>1.2322627718447696</v>
      </c>
      <c r="S2225" s="17">
        <v>0.33333333333333354</v>
      </c>
      <c r="T2225" s="17">
        <v>0.33333333333333354</v>
      </c>
      <c r="U2225" s="17">
        <v>0.34833116919450824</v>
      </c>
      <c r="V2225" s="17">
        <v>-9.842766174806461E-2</v>
      </c>
      <c r="W2225" s="17">
        <v>25.58537860807423</v>
      </c>
      <c r="X2225" s="17">
        <v>1.1924896640450575</v>
      </c>
      <c r="Y2225" s="17">
        <v>-1</v>
      </c>
      <c r="Z2225" s="17">
        <v>-1</v>
      </c>
      <c r="AA2225" s="17">
        <v>71.928904357157393</v>
      </c>
      <c r="AB2225" s="17">
        <v>0.32267538461886136</v>
      </c>
      <c r="AC2225" s="17">
        <v>0.24772124542359433</v>
      </c>
      <c r="AD2225" s="17">
        <v>0.33182862950231279</v>
      </c>
      <c r="AE2225" s="17">
        <v>45.111262977238397</v>
      </c>
      <c r="AF2225" s="17">
        <v>0.83333333333333337</v>
      </c>
      <c r="AG2225" s="17">
        <v>-1</v>
      </c>
      <c r="AH2225" s="17">
        <v>-1</v>
      </c>
      <c r="AI2225" s="17">
        <v>-6.9619867736141188E-3</v>
      </c>
      <c r="AJ2225" s="17">
        <v>-9.842766174806461E-2</v>
      </c>
      <c r="AK2225" s="17">
        <v>0.21895393226665735</v>
      </c>
      <c r="AL2225" s="17">
        <v>0.15186992592138879</v>
      </c>
      <c r="AM2225" s="17">
        <v>4.2014068924507091E-2</v>
      </c>
      <c r="AN2225" s="17">
        <v>0.20996850935737252</v>
      </c>
      <c r="AO2225" s="17">
        <v>2.145121384445964</v>
      </c>
      <c r="AP2225" s="17">
        <v>6.0085623635412571</v>
      </c>
      <c r="AQ2225" s="17">
        <v>42.201521142749506</v>
      </c>
      <c r="AR2225" s="17">
        <v>0.91657017411311037</v>
      </c>
      <c r="AS2225" s="17">
        <v>1.4694253729563116</v>
      </c>
      <c r="AT2225" s="17">
        <v>-1</v>
      </c>
      <c r="AU2225" s="17">
        <v>-1</v>
      </c>
      <c r="AV2225" s="17">
        <v>3.1438626326728247</v>
      </c>
      <c r="AW2225" s="17">
        <v>101.68241419650685</v>
      </c>
      <c r="AX2225" s="17">
        <v>91.700408286228125</v>
      </c>
      <c r="AY2225" s="17">
        <v>0.16559502923219796</v>
      </c>
      <c r="AZ2225" s="17">
        <v>15.359121079725492</v>
      </c>
      <c r="BA2225" s="22">
        <v>1549.0406794053308</v>
      </c>
      <c r="CU2225" t="e">
        <v>#N/A</v>
      </c>
      <c r="CV2225" t="e">
        <v>#N/A</v>
      </c>
    </row>
    <row r="2226" spans="1:100" x14ac:dyDescent="0.25">
      <c r="A2226">
        <v>5205</v>
      </c>
      <c r="B2226" t="s">
        <v>2532</v>
      </c>
      <c r="C2226" s="22">
        <v>3</v>
      </c>
      <c r="D2226" s="17">
        <v>4.7800477723022796</v>
      </c>
      <c r="E2226" s="17">
        <v>-7.8675225847003108E-2</v>
      </c>
      <c r="F2226" s="17">
        <v>1.7683934284910816</v>
      </c>
      <c r="G2226" s="17">
        <v>1.7505566370665726</v>
      </c>
      <c r="H2226" s="17">
        <v>0.42907764501895307</v>
      </c>
      <c r="I2226" s="17">
        <v>-2.1380996394868432E-2</v>
      </c>
      <c r="J2226" s="17">
        <v>24.461798917445066</v>
      </c>
      <c r="K2226" s="17">
        <v>0.40769664862408461</v>
      </c>
      <c r="L2226" s="17">
        <v>-1.0000000000000009</v>
      </c>
      <c r="M2226" s="17">
        <v>-1.0000000000000009</v>
      </c>
      <c r="N2226" s="17">
        <v>8.1539329724816874</v>
      </c>
      <c r="O2226" s="17">
        <v>30.992403326813925</v>
      </c>
      <c r="P2226" s="17">
        <v>-0.3830229136114473</v>
      </c>
      <c r="Q2226" s="17">
        <v>-0.53592970890740943</v>
      </c>
      <c r="R2226" s="17">
        <v>-0.21031349239081407</v>
      </c>
      <c r="S2226" s="17">
        <v>0.33333333333333393</v>
      </c>
      <c r="T2226" s="17">
        <v>0.33333333333333393</v>
      </c>
      <c r="U2226" s="17">
        <v>0.3423778922031292</v>
      </c>
      <c r="V2226" s="17">
        <v>0.34700381390832513</v>
      </c>
      <c r="W2226" s="17">
        <v>37.934068966161483</v>
      </c>
      <c r="X2226" s="17">
        <v>3.7105044703050498</v>
      </c>
      <c r="Y2226" s="17">
        <v>-1.0000000000000009</v>
      </c>
      <c r="Z2226" s="17">
        <v>-1.0000000000000009</v>
      </c>
      <c r="AA2226" s="17">
        <v>76.637841312428392</v>
      </c>
      <c r="AB2226" s="17">
        <v>0.15024010015789035</v>
      </c>
      <c r="AC2226" s="17">
        <v>0.2613412970027516</v>
      </c>
      <c r="AD2226" s="17">
        <v>0.36670031961251237</v>
      </c>
      <c r="AE2226" s="17">
        <v>38.914085838657712</v>
      </c>
      <c r="AF2226" s="17">
        <v>0.6428571428571429</v>
      </c>
      <c r="AG2226" s="17">
        <v>-1.0000000000000009</v>
      </c>
      <c r="AH2226" s="17">
        <v>-1.0000000000000009</v>
      </c>
      <c r="AI2226" s="17">
        <v>2.8122624683185968E-3</v>
      </c>
      <c r="AJ2226" s="17">
        <v>0.34700381390832513</v>
      </c>
      <c r="AK2226" s="17">
        <v>0.17242759716861245</v>
      </c>
      <c r="AL2226" s="17">
        <v>-7.1449611588795689E-2</v>
      </c>
      <c r="AM2226" s="17">
        <v>0.39696830370757202</v>
      </c>
      <c r="AN2226" s="17">
        <v>-0.11561462623187289</v>
      </c>
      <c r="AO2226" s="17">
        <v>10.786345578532364</v>
      </c>
      <c r="AP2226" s="17">
        <v>-3.2476137137408005</v>
      </c>
      <c r="AQ2226" s="17">
        <v>62.395867883606542</v>
      </c>
      <c r="AR2226" s="17">
        <v>1.3560483727781221</v>
      </c>
      <c r="AS2226" s="17">
        <v>4.118201118929135</v>
      </c>
      <c r="AT2226" s="17">
        <v>-1.0000000000000009</v>
      </c>
      <c r="AU2226" s="17">
        <v>-1.0000000000000009</v>
      </c>
      <c r="AV2226" s="17">
        <v>1.5402431446757576</v>
      </c>
      <c r="AW2226" s="17">
        <v>104.38263092550152</v>
      </c>
      <c r="AX2226" s="17">
        <v>139.13925756570038</v>
      </c>
      <c r="AY2226" s="17">
        <v>0.35629438152975701</v>
      </c>
      <c r="AZ2226" s="17">
        <v>10.283123839135595</v>
      </c>
      <c r="BA2226" s="22">
        <v>1525.4678597799923</v>
      </c>
      <c r="CU2226" t="e">
        <v>#N/A</v>
      </c>
      <c r="CV2226" t="e">
        <v>#N/A</v>
      </c>
    </row>
    <row r="2227" spans="1:100" x14ac:dyDescent="0.25">
      <c r="A2227">
        <v>5207</v>
      </c>
      <c r="B2227" t="s">
        <v>2533</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2534</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2535</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2536</v>
      </c>
      <c r="C2230" s="22">
        <v>3</v>
      </c>
      <c r="D2230" s="17">
        <v>5.4572393317574139</v>
      </c>
      <c r="E2230" s="17">
        <v>-5.8981573390828074E-2</v>
      </c>
      <c r="F2230" s="17">
        <v>-0.69472772317814835</v>
      </c>
      <c r="G2230" s="17">
        <v>-0.71061639614333605</v>
      </c>
      <c r="H2230" s="17">
        <v>0.10220164339792323</v>
      </c>
      <c r="I2230" s="17">
        <v>0</v>
      </c>
      <c r="J2230" s="17">
        <v>6.1320986038753942</v>
      </c>
      <c r="K2230" s="17">
        <v>0.10220164339792323</v>
      </c>
      <c r="L2230" s="17">
        <v>-0.99999999999999989</v>
      </c>
      <c r="M2230" s="17">
        <v>-0.99999999999999989</v>
      </c>
      <c r="N2230" s="17">
        <v>2.0440328679584643</v>
      </c>
      <c r="O2230" s="17">
        <v>10.878721539489476</v>
      </c>
      <c r="P2230" s="17">
        <v>-0.45575329077146332</v>
      </c>
      <c r="Q2230" s="17">
        <v>-0.35709472481928706</v>
      </c>
      <c r="R2230" s="17">
        <v>-0.19521653711624321</v>
      </c>
      <c r="S2230" s="17">
        <v>0.33333333333333309</v>
      </c>
      <c r="T2230" s="17">
        <v>0.33336923531467882</v>
      </c>
      <c r="U2230" s="17">
        <v>0.23787074530952454</v>
      </c>
      <c r="V2230" s="17">
        <v>5.4351041154420852E-3</v>
      </c>
      <c r="W2230" s="17">
        <v>32.312270987002215</v>
      </c>
      <c r="X2230" s="17">
        <v>1.5486304331621863</v>
      </c>
      <c r="Y2230" s="17">
        <v>-0.99999999999999989</v>
      </c>
      <c r="Z2230" s="17">
        <v>-0.99999999999999989</v>
      </c>
      <c r="AA2230" s="17">
        <v>72.287197447891685</v>
      </c>
      <c r="AB2230" s="17">
        <v>0.18377876107013807</v>
      </c>
      <c r="AC2230" s="17">
        <v>0.21681518276241282</v>
      </c>
      <c r="AD2230" s="17">
        <v>0.40280891612756292</v>
      </c>
      <c r="AE2230" s="17">
        <v>40.170142998005701</v>
      </c>
      <c r="AF2230" s="17">
        <v>0.7857142857142857</v>
      </c>
      <c r="AG2230" s="17">
        <v>-0.99999999999999989</v>
      </c>
      <c r="AH2230" s="17">
        <v>-0.99999999999999989</v>
      </c>
      <c r="AI2230" s="17">
        <v>-3.7400515430247375E-2</v>
      </c>
      <c r="AJ2230" s="17">
        <v>5.4351041154420852E-3</v>
      </c>
      <c r="AK2230" s="17">
        <v>7.8452294464421021E-2</v>
      </c>
      <c r="AL2230" s="17">
        <v>8.4130435908393267E-2</v>
      </c>
      <c r="AM2230" s="17">
        <v>-9.2814395631941785E-2</v>
      </c>
      <c r="AN2230" s="17">
        <v>5.8440993190104103E-2</v>
      </c>
      <c r="AO2230" s="17">
        <v>-1.9280984184764394</v>
      </c>
      <c r="AP2230" s="17">
        <v>1.8816770092945687</v>
      </c>
      <c r="AQ2230" s="17">
        <v>38.444369590877621</v>
      </c>
      <c r="AR2230" s="17">
        <v>0.91000841807297927</v>
      </c>
      <c r="AS2230" s="17">
        <v>1.6508320765601097</v>
      </c>
      <c r="AT2230" s="17">
        <v>-0.99999999999999989</v>
      </c>
      <c r="AU2230" s="17">
        <v>-0.99999999999999989</v>
      </c>
      <c r="AV2230" s="17">
        <v>-0.90583293325957903</v>
      </c>
      <c r="AW2230" s="17">
        <v>85.047595996675653</v>
      </c>
      <c r="AX2230" s="17">
        <v>84.843096099614939</v>
      </c>
      <c r="AY2230" s="17">
        <v>0.29203918908179449</v>
      </c>
      <c r="AZ2230" s="17">
        <v>3.6980942166805373</v>
      </c>
      <c r="BA2230" s="22">
        <v>1359.017015121615</v>
      </c>
      <c r="CU2230" t="e">
        <v>#N/A</v>
      </c>
      <c r="CV2230" t="e">
        <v>#N/A</v>
      </c>
    </row>
    <row r="2231" spans="1:100" x14ac:dyDescent="0.25">
      <c r="A2231">
        <v>5214</v>
      </c>
      <c r="B2231" t="s">
        <v>2537</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2538</v>
      </c>
      <c r="C2232" s="22">
        <v>3</v>
      </c>
      <c r="D2232" s="17">
        <v>4.4405155047028355</v>
      </c>
      <c r="E2232" s="17">
        <v>-1.3761148396073132E-2</v>
      </c>
      <c r="F2232" s="17">
        <v>-0.31205436443709955</v>
      </c>
      <c r="G2232" s="17">
        <v>-0.31205436443709955</v>
      </c>
      <c r="H2232" s="17">
        <v>-4.2431896843317406E-2</v>
      </c>
      <c r="I2232" s="17">
        <v>0</v>
      </c>
      <c r="J2232" s="17">
        <v>-2.5459138105990426</v>
      </c>
      <c r="K2232" s="17">
        <v>-4.2431896843317406E-2</v>
      </c>
      <c r="L2232" s="17">
        <v>-1.0000000000000007</v>
      </c>
      <c r="M2232" s="17">
        <v>-1.0000000000000007</v>
      </c>
      <c r="N2232" s="17">
        <v>-0.8486379368663477</v>
      </c>
      <c r="O2232" s="17">
        <v>1.582547329666691</v>
      </c>
      <c r="P2232" s="17">
        <v>-9.639964367817238E-4</v>
      </c>
      <c r="Q2232" s="17">
        <v>0.9355637579723044</v>
      </c>
      <c r="R2232" s="17">
        <v>0.33385497993314661</v>
      </c>
      <c r="S2232" s="17">
        <v>0.33333333333333343</v>
      </c>
      <c r="T2232" s="17">
        <v>0.33333333333333343</v>
      </c>
      <c r="U2232" s="17">
        <v>0.28056653419364636</v>
      </c>
      <c r="V2232" s="17">
        <v>-5.6979084193987742E-2</v>
      </c>
      <c r="W2232" s="17">
        <v>37.30744054038572</v>
      </c>
      <c r="X2232" s="17">
        <v>1.4894901951206436</v>
      </c>
      <c r="Y2232" s="17">
        <v>-1.0000000000000007</v>
      </c>
      <c r="Z2232" s="17">
        <v>-1.0000000000000007</v>
      </c>
      <c r="AA2232" s="17">
        <v>65.566773998070985</v>
      </c>
      <c r="AB2232" s="17">
        <v>0.12628096309362749</v>
      </c>
      <c r="AC2232" s="17">
        <v>2.6044035411389509E-2</v>
      </c>
      <c r="AD2232" s="17">
        <v>0.40618457105002542</v>
      </c>
      <c r="AE2232" s="17">
        <v>27.925478477752133</v>
      </c>
      <c r="AF2232" s="17">
        <v>0.33333333333333331</v>
      </c>
      <c r="AG2232" s="17">
        <v>-1.0000000000000007</v>
      </c>
      <c r="AH2232" s="17">
        <v>-1.0000000000000007</v>
      </c>
      <c r="AI2232" s="17">
        <v>0</v>
      </c>
      <c r="AJ2232" s="17">
        <v>-5.6979084193987742E-2</v>
      </c>
      <c r="AK2232" s="17">
        <v>-7.4842690492700259E-2</v>
      </c>
      <c r="AL2232" s="17">
        <v>-4.3394717743321487E-2</v>
      </c>
      <c r="AM2232" s="17">
        <v>0.26857664372139117</v>
      </c>
      <c r="AN2232" s="17">
        <v>-0.13343207798696061</v>
      </c>
      <c r="AO2232" s="17">
        <v>6.3402026405712801</v>
      </c>
      <c r="AP2232" s="17">
        <v>-3.5527755383906232</v>
      </c>
      <c r="AQ2232" s="17">
        <v>34.761526729786674</v>
      </c>
      <c r="AR2232" s="17">
        <v>0.89025411666632526</v>
      </c>
      <c r="AS2232" s="17">
        <v>1.4470582982773259</v>
      </c>
      <c r="AT2232" s="17">
        <v>-1.0000000000000007</v>
      </c>
      <c r="AU2232" s="17">
        <v>-1.0000000000000007</v>
      </c>
      <c r="AV2232" s="17">
        <v>2.1800615496047206E-2</v>
      </c>
      <c r="AW2232" s="17">
        <v>63.596545789347054</v>
      </c>
      <c r="AX2232" s="17">
        <v>57.898637369948261</v>
      </c>
      <c r="AY2232" s="17">
        <v>-7.182091442024735E-2</v>
      </c>
      <c r="AZ2232" s="17">
        <v>-23.94482782855345</v>
      </c>
      <c r="BA2232" s="22">
        <v>1414.6708445395327</v>
      </c>
      <c r="CU2232" t="e">
        <v>#N/A</v>
      </c>
      <c r="CV2232" t="e">
        <v>#N/A</v>
      </c>
    </row>
    <row r="2233" spans="1:100" x14ac:dyDescent="0.25">
      <c r="A2233">
        <v>5216</v>
      </c>
      <c r="B2233" t="s">
        <v>2539</v>
      </c>
      <c r="C2233" s="22">
        <v>3</v>
      </c>
      <c r="D2233" s="17">
        <v>5.0032045099575306</v>
      </c>
      <c r="E2233" s="17">
        <v>-5.3454604736503347E-2</v>
      </c>
      <c r="F2233" s="17">
        <v>-1.8043438065484958</v>
      </c>
      <c r="G2233" s="17">
        <v>-1.8387594185477498</v>
      </c>
      <c r="H2233" s="17">
        <v>0.60335271886702568</v>
      </c>
      <c r="I2233" s="17">
        <v>0</v>
      </c>
      <c r="J2233" s="17">
        <v>36.20116313202152</v>
      </c>
      <c r="K2233" s="17">
        <v>0.60335271886702568</v>
      </c>
      <c r="L2233" s="17">
        <v>-1.0000000000000013</v>
      </c>
      <c r="M2233" s="17">
        <v>-1.0000000000000013</v>
      </c>
      <c r="N2233" s="17">
        <v>12.06705437734051</v>
      </c>
      <c r="O2233" s="17">
        <v>39.365608223431323</v>
      </c>
      <c r="P2233" s="17">
        <v>2.7474693249344693</v>
      </c>
      <c r="Q2233" s="17">
        <v>-8.0599585149713562</v>
      </c>
      <c r="R2233" s="17">
        <v>-2.4992824520691235</v>
      </c>
      <c r="S2233" s="17">
        <v>0.33333333333333331</v>
      </c>
      <c r="T2233" s="17">
        <v>0.33659192576902636</v>
      </c>
      <c r="U2233" s="17">
        <v>0.44591105181302021</v>
      </c>
      <c r="V2233" s="17">
        <v>6.2675768875113377E-2</v>
      </c>
      <c r="W2233" s="17">
        <v>23.006374436938732</v>
      </c>
      <c r="X2233" s="17">
        <v>2.22952995317379</v>
      </c>
      <c r="Y2233" s="17">
        <v>-1.0000000000000013</v>
      </c>
      <c r="Z2233" s="17">
        <v>-1.0000000000000013</v>
      </c>
      <c r="AA2233" s="17">
        <v>65.206224571811475</v>
      </c>
      <c r="AB2233" s="17">
        <v>0.15673023697635013</v>
      </c>
      <c r="AC2233" s="17">
        <v>0.33485817583725491</v>
      </c>
      <c r="AD2233" s="17">
        <v>0.40239423892523185</v>
      </c>
      <c r="AE2233" s="17">
        <v>44.699132586941829</v>
      </c>
      <c r="AF2233" s="17">
        <v>0.8571428571428571</v>
      </c>
      <c r="AG2233" s="17">
        <v>-1.0000000000000013</v>
      </c>
      <c r="AH2233" s="17">
        <v>-1.0000000000000013</v>
      </c>
      <c r="AI2233" s="17">
        <v>-4.5653948850439607E-2</v>
      </c>
      <c r="AJ2233" s="17">
        <v>6.2675768875113377E-2</v>
      </c>
      <c r="AK2233" s="17">
        <v>-0.17478374278080316</v>
      </c>
      <c r="AL2233" s="17">
        <v>2.8655510260140141E-2</v>
      </c>
      <c r="AM2233" s="17">
        <v>5.8994448298939607E-2</v>
      </c>
      <c r="AN2233" s="17">
        <v>5.9274943840088232E-2</v>
      </c>
      <c r="AO2233" s="17">
        <v>0.60094249356947449</v>
      </c>
      <c r="AP2233" s="17">
        <v>1.6251511473029063</v>
      </c>
      <c r="AQ2233" s="17">
        <v>59.207537568960269</v>
      </c>
      <c r="AR2233" s="17">
        <v>1.178512079790494</v>
      </c>
      <c r="AS2233" s="17">
        <v>2.832882672040816</v>
      </c>
      <c r="AT2233" s="17">
        <v>-1.0000000000000013</v>
      </c>
      <c r="AU2233" s="17">
        <v>-1.0000000000000013</v>
      </c>
      <c r="AV2233" s="17">
        <v>-4.3380418706168742</v>
      </c>
      <c r="AW2233" s="17">
        <v>106.19698394254574</v>
      </c>
      <c r="AX2233" s="17">
        <v>111.55148185304827</v>
      </c>
      <c r="AY2233" s="17">
        <v>0.10458867242714084</v>
      </c>
      <c r="AZ2233" s="17">
        <v>15.617833467886255</v>
      </c>
      <c r="BA2233" s="22">
        <v>1453.0059529980178</v>
      </c>
      <c r="CU2233" t="e">
        <v>#N/A</v>
      </c>
      <c r="CV2233" t="e">
        <v>#N/A</v>
      </c>
    </row>
    <row r="2234" spans="1:100" x14ac:dyDescent="0.25">
      <c r="A2234">
        <v>5217</v>
      </c>
      <c r="B2234" t="s">
        <v>1005</v>
      </c>
      <c r="C2234" s="22">
        <v>3</v>
      </c>
      <c r="D2234" s="17">
        <v>5.0962301483808323</v>
      </c>
      <c r="E2234" s="17">
        <v>-0.18319367264827119</v>
      </c>
      <c r="F2234" s="17">
        <v>0.22799902402735286</v>
      </c>
      <c r="G2234" s="17">
        <v>0.18220060586528505</v>
      </c>
      <c r="H2234" s="17">
        <v>-5.1918465482705834E-3</v>
      </c>
      <c r="I2234" s="17">
        <v>0</v>
      </c>
      <c r="J2234" s="17">
        <v>-0.31151079289623534</v>
      </c>
      <c r="K2234" s="17">
        <v>-5.1918465482705834E-3</v>
      </c>
      <c r="L2234" s="17">
        <v>-0.99999999999999944</v>
      </c>
      <c r="M2234" s="17">
        <v>-0.99999999999999944</v>
      </c>
      <c r="N2234" s="17">
        <v>-0.10383693096541111</v>
      </c>
      <c r="O2234" s="17">
        <v>4.9669199613498822</v>
      </c>
      <c r="P2234" s="17">
        <v>-1.3803437104055969</v>
      </c>
      <c r="Q2234" s="17">
        <v>0.15021556323272836</v>
      </c>
      <c r="R2234" s="17">
        <v>-8.2601128329972656E-2</v>
      </c>
      <c r="S2234" s="17">
        <v>0.33333333333333337</v>
      </c>
      <c r="T2234" s="17">
        <v>0.36965264112466423</v>
      </c>
      <c r="U2234" s="17">
        <v>0.56962431419560722</v>
      </c>
      <c r="V2234" s="17">
        <v>-6.1072790211898599E-3</v>
      </c>
      <c r="W2234" s="17">
        <v>50.867794247227422</v>
      </c>
      <c r="X2234" s="17">
        <v>2.9788262422471354</v>
      </c>
      <c r="Y2234" s="17">
        <v>-0.99999999999999944</v>
      </c>
      <c r="Z2234" s="17">
        <v>-0.99999999999999944</v>
      </c>
      <c r="AA2234" s="17">
        <v>67.396401193115807</v>
      </c>
      <c r="AB2234" s="17">
        <v>0.11613358595596777</v>
      </c>
      <c r="AC2234" s="17">
        <v>-1.1077953794901649E-3</v>
      </c>
      <c r="AD2234" s="17">
        <v>0.21719837090788999</v>
      </c>
      <c r="AE2234" s="17">
        <v>16.611208074218386</v>
      </c>
      <c r="AF2234" s="17">
        <v>0.5714285714285714</v>
      </c>
      <c r="AG2234" s="17">
        <v>-0.99999999999999944</v>
      </c>
      <c r="AH2234" s="17">
        <v>-0.99999999999999944</v>
      </c>
      <c r="AI2234" s="17">
        <v>0</v>
      </c>
      <c r="AJ2234" s="17">
        <v>-6.1072790211898599E-3</v>
      </c>
      <c r="AK2234" s="17">
        <v>0.15903235107043542</v>
      </c>
      <c r="AL2234" s="17">
        <v>-3.2878091325724501E-2</v>
      </c>
      <c r="AM2234" s="17">
        <v>0.32413808375942077</v>
      </c>
      <c r="AN2234" s="17">
        <v>-0.10258755593489807</v>
      </c>
      <c r="AO2234" s="17">
        <v>8.898613849337691</v>
      </c>
      <c r="AP2234" s="17">
        <v>-2.7290793550010748</v>
      </c>
      <c r="AQ2234" s="17">
        <v>50.556283454331179</v>
      </c>
      <c r="AR2234" s="17">
        <v>1.2665030096324146</v>
      </c>
      <c r="AS2234" s="17">
        <v>2.973634395698864</v>
      </c>
      <c r="AT2234" s="17">
        <v>-0.99999999999999944</v>
      </c>
      <c r="AU2234" s="17">
        <v>-0.99999999999999944</v>
      </c>
      <c r="AV2234" s="17">
        <v>9.9599477535312259E-2</v>
      </c>
      <c r="AW2234" s="17">
        <v>69.634241799464604</v>
      </c>
      <c r="AX2234" s="17">
        <v>69.023513897345623</v>
      </c>
      <c r="AY2234" s="17">
        <v>0.1821745882763422</v>
      </c>
      <c r="AZ2234" s="17">
        <v>10.639546548148315</v>
      </c>
      <c r="BA2234" s="22">
        <v>1410.6435366922387</v>
      </c>
      <c r="CU2234" t="e">
        <v>#N/A</v>
      </c>
      <c r="CV2234" t="e">
        <v>#N/A</v>
      </c>
    </row>
    <row r="2235" spans="1:100" x14ac:dyDescent="0.25">
      <c r="A2235">
        <v>5219</v>
      </c>
      <c r="B2235" t="s">
        <v>2540</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1393.0905496778128</v>
      </c>
      <c r="CU2235" t="e">
        <v>#N/A</v>
      </c>
      <c r="CV2235" t="e">
        <v>#N/A</v>
      </c>
    </row>
    <row r="2236" spans="1:100" x14ac:dyDescent="0.25">
      <c r="A2236">
        <v>5222</v>
      </c>
      <c r="B2236" t="s">
        <v>2541</v>
      </c>
      <c r="C2236" s="22">
        <v>3</v>
      </c>
      <c r="D2236" s="17">
        <v>4.7123456222295355</v>
      </c>
      <c r="E2236" s="17">
        <v>-1.5075379297311543E-2</v>
      </c>
      <c r="F2236" s="17">
        <v>-0.11619322243601038</v>
      </c>
      <c r="G2236" s="17">
        <v>-0.11619322243601038</v>
      </c>
      <c r="H2236" s="17">
        <v>5.6052004799067787E-2</v>
      </c>
      <c r="I2236" s="17">
        <v>0</v>
      </c>
      <c r="J2236" s="17">
        <v>3.3631202879440694</v>
      </c>
      <c r="K2236" s="17">
        <v>5.6052004799067787E-2</v>
      </c>
      <c r="L2236" s="17">
        <v>-1.0000000000000016</v>
      </c>
      <c r="M2236" s="17">
        <v>-1.0000000000000016</v>
      </c>
      <c r="N2236" s="17">
        <v>1.1210400959813547</v>
      </c>
      <c r="O2236" s="17">
        <v>7.959272687737581</v>
      </c>
      <c r="P2236" s="17">
        <v>-0.22066793608733137</v>
      </c>
      <c r="Q2236" s="17">
        <v>5.0011153958813677E-2</v>
      </c>
      <c r="R2236" s="17">
        <v>3.3571756008585557E-2</v>
      </c>
      <c r="S2236" s="17">
        <v>0.33333333333333376</v>
      </c>
      <c r="T2236" s="17">
        <v>0.27886975431070676</v>
      </c>
      <c r="U2236" s="17">
        <v>0.44253955245835758</v>
      </c>
      <c r="V2236" s="17">
        <v>-8.0931258877143869E-4</v>
      </c>
      <c r="W2236" s="17">
        <v>39.91525290858236</v>
      </c>
      <c r="X2236" s="17">
        <v>2.3509558457781226</v>
      </c>
      <c r="Y2236" s="17">
        <v>-1.0000000000000016</v>
      </c>
      <c r="Z2236" s="17">
        <v>-1.0000000000000016</v>
      </c>
      <c r="AA2236" s="17">
        <v>63.856400575601626</v>
      </c>
      <c r="AB2236" s="17">
        <v>0.26283920804131405</v>
      </c>
      <c r="AC2236" s="17">
        <v>3.5282024153113906E-2</v>
      </c>
      <c r="AD2236" s="17">
        <v>0.18003028602578527</v>
      </c>
      <c r="AE2236" s="17">
        <v>23.907575911010664</v>
      </c>
      <c r="AF2236" s="17">
        <v>0.6875</v>
      </c>
      <c r="AG2236" s="17">
        <v>-1.0000000000000016</v>
      </c>
      <c r="AH2236" s="17">
        <v>-1.0000000000000016</v>
      </c>
      <c r="AI2236" s="17">
        <v>0</v>
      </c>
      <c r="AJ2236" s="17">
        <v>-8.0931258877143869E-4</v>
      </c>
      <c r="AK2236" s="17">
        <v>-0.12679824604028597</v>
      </c>
      <c r="AL2236" s="17">
        <v>0.85017861189967792</v>
      </c>
      <c r="AM2236" s="17">
        <v>-5.6445116352573918E-2</v>
      </c>
      <c r="AN2236" s="17">
        <v>-3.8492061946628298E-2</v>
      </c>
      <c r="AO2236" s="17">
        <v>-2.0451191390157764</v>
      </c>
      <c r="AP2236" s="17">
        <v>3.2885915108326813</v>
      </c>
      <c r="AQ2236" s="17">
        <v>43.278373196526424</v>
      </c>
      <c r="AR2236" s="17">
        <v>1.0539333275136276</v>
      </c>
      <c r="AS2236" s="17">
        <v>2.4070078505771919</v>
      </c>
      <c r="AT2236" s="17">
        <v>-1.0000000000000016</v>
      </c>
      <c r="AU2236" s="17">
        <v>-1.0000000000000016</v>
      </c>
      <c r="AV2236" s="17">
        <v>-8.2621466427424836E-2</v>
      </c>
      <c r="AW2236" s="17">
        <v>75.104264774171924</v>
      </c>
      <c r="AX2236" s="17">
        <v>75.02333351529478</v>
      </c>
      <c r="AY2236" s="17">
        <v>0.25358098758352809</v>
      </c>
      <c r="AZ2236" s="17">
        <v>8.7667506003528093</v>
      </c>
      <c r="BA2236" s="22">
        <v>1405.7689933174129</v>
      </c>
      <c r="CU2236" t="e">
        <v>#N/A</v>
      </c>
      <c r="CV2236" t="e">
        <v>#N/A</v>
      </c>
    </row>
    <row r="2237" spans="1:100" x14ac:dyDescent="0.25">
      <c r="A2237">
        <v>5225</v>
      </c>
      <c r="B2237" t="s">
        <v>2542</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2543</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2544</v>
      </c>
      <c r="C2239" s="22">
        <v>3</v>
      </c>
      <c r="D2239" s="17">
        <v>4.7201431842454884</v>
      </c>
      <c r="E2239" s="17">
        <v>-7.4480103607935222E-2</v>
      </c>
      <c r="F2239" s="17">
        <v>-1.318750767966928E-2</v>
      </c>
      <c r="G2239" s="17">
        <v>-3.65685207904623E-2</v>
      </c>
      <c r="H2239" s="17">
        <v>-2.0583668411851393E-2</v>
      </c>
      <c r="I2239" s="17">
        <v>0</v>
      </c>
      <c r="J2239" s="17">
        <v>-1.2350201047110807</v>
      </c>
      <c r="K2239" s="17">
        <v>-2.0583668411851393E-2</v>
      </c>
      <c r="L2239" s="17">
        <v>-1.0000000000000013</v>
      </c>
      <c r="M2239" s="17">
        <v>-1.0000000000000013</v>
      </c>
      <c r="N2239" s="17">
        <v>-0.4116733682370286</v>
      </c>
      <c r="O2239" s="17">
        <v>3.4485545587439428</v>
      </c>
      <c r="P2239" s="17">
        <v>0.40699106066772289</v>
      </c>
      <c r="Q2239" s="17">
        <v>2.7186216511941579</v>
      </c>
      <c r="R2239" s="17">
        <v>0.96467841500145912</v>
      </c>
      <c r="S2239" s="17">
        <v>0.33333333333333337</v>
      </c>
      <c r="T2239" s="17">
        <v>0.34914324902350069</v>
      </c>
      <c r="U2239" s="17">
        <v>0.35707351115305452</v>
      </c>
      <c r="V2239" s="17">
        <v>-5.8124585155020975E-2</v>
      </c>
      <c r="W2239" s="17">
        <v>40.080367070668764</v>
      </c>
      <c r="X2239" s="17">
        <v>1.7984167001409461</v>
      </c>
      <c r="Y2239" s="17">
        <v>-1.0000000000000013</v>
      </c>
      <c r="Z2239" s="17">
        <v>-1.0000000000000013</v>
      </c>
      <c r="AA2239" s="17">
        <v>76.703579629057288</v>
      </c>
      <c r="AB2239" s="17">
        <v>0.37269133212641015</v>
      </c>
      <c r="AC2239" s="17">
        <v>0.22167981768590539</v>
      </c>
      <c r="AD2239" s="17">
        <v>0.11879953305542579</v>
      </c>
      <c r="AE2239" s="17">
        <v>35.658534143387072</v>
      </c>
      <c r="AF2239" s="17">
        <v>0.88235294117647056</v>
      </c>
      <c r="AG2239" s="17">
        <v>-1.0000000000000013</v>
      </c>
      <c r="AH2239" s="17">
        <v>-1.0000000000000013</v>
      </c>
      <c r="AI2239" s="17">
        <v>2.2256238760564309E-3</v>
      </c>
      <c r="AJ2239" s="17">
        <v>-5.8124585155020975E-2</v>
      </c>
      <c r="AK2239" s="17">
        <v>0.21364174749253964</v>
      </c>
      <c r="AL2239" s="17">
        <v>4.5375631980795875E-2</v>
      </c>
      <c r="AM2239" s="17">
        <v>0.1062940536503693</v>
      </c>
      <c r="AN2239" s="17">
        <v>-6.4395392032848567E-2</v>
      </c>
      <c r="AO2239" s="17">
        <v>3.7255600787219296</v>
      </c>
      <c r="AP2239" s="17">
        <v>-1.3830066409172344</v>
      </c>
      <c r="AQ2239" s="17">
        <v>38.845346965957681</v>
      </c>
      <c r="AR2239" s="17">
        <v>0.98142550835486853</v>
      </c>
      <c r="AS2239" s="17">
        <v>1.7778330317290956</v>
      </c>
      <c r="AT2239" s="17">
        <v>-1.0000000000000013</v>
      </c>
      <c r="AU2239" s="17">
        <v>-1.0000000000000013</v>
      </c>
      <c r="AV2239" s="17">
        <v>0.92810989421099721</v>
      </c>
      <c r="AW2239" s="17">
        <v>78.769127546883993</v>
      </c>
      <c r="AX2239" s="17">
        <v>73.001181508903031</v>
      </c>
      <c r="AY2239" s="17">
        <v>0.12230136196243047</v>
      </c>
      <c r="AZ2239" s="17">
        <v>-18.993356297923047</v>
      </c>
      <c r="BA2239" s="22">
        <v>1362.4469114233987</v>
      </c>
      <c r="CU2239" t="e">
        <v>#N/A</v>
      </c>
      <c r="CV2239" t="e">
        <v>#N/A</v>
      </c>
    </row>
    <row r="2240" spans="1:100" x14ac:dyDescent="0.25">
      <c r="A2240">
        <v>5230</v>
      </c>
      <c r="B2240" t="s">
        <v>2545</v>
      </c>
      <c r="C2240" s="22">
        <v>3</v>
      </c>
      <c r="D2240" s="17">
        <v>4.5310604845882239</v>
      </c>
      <c r="E2240" s="17">
        <v>-0.11987978858758427</v>
      </c>
      <c r="F2240" s="17">
        <v>-7.9566096205776107E-2</v>
      </c>
      <c r="G2240" s="17">
        <v>-0.10509210538495706</v>
      </c>
      <c r="H2240" s="17">
        <v>0.31703447484622632</v>
      </c>
      <c r="I2240" s="17">
        <v>-1.437082903608222E-2</v>
      </c>
      <c r="J2240" s="17">
        <v>18.159818748608654</v>
      </c>
      <c r="K2240" s="17">
        <v>0.3026636458101441</v>
      </c>
      <c r="L2240" s="17">
        <v>-0.99999999999999967</v>
      </c>
      <c r="M2240" s="17">
        <v>-0.99999999999999967</v>
      </c>
      <c r="N2240" s="17">
        <v>6.0532729162028858</v>
      </c>
      <c r="O2240" s="17">
        <v>22.585787127811926</v>
      </c>
      <c r="P2240" s="17">
        <v>-8.1846478112297463E-2</v>
      </c>
      <c r="Q2240" s="17">
        <v>3.8309073254775039</v>
      </c>
      <c r="R2240" s="17">
        <v>1.333008594946651</v>
      </c>
      <c r="S2240" s="17">
        <v>0.3333333333333332</v>
      </c>
      <c r="T2240" s="17">
        <v>0.3333333333333332</v>
      </c>
      <c r="U2240" s="17">
        <v>0.36604629637468428</v>
      </c>
      <c r="V2240" s="17">
        <v>7.2385269608711347E-2</v>
      </c>
      <c r="W2240" s="17">
        <v>32.097383473596743</v>
      </c>
      <c r="X2240" s="17">
        <v>2.2624998240075285</v>
      </c>
      <c r="Y2240" s="17">
        <v>-0.99999999999999967</v>
      </c>
      <c r="Z2240" s="17">
        <v>-0.99999999999999967</v>
      </c>
      <c r="AA2240" s="17">
        <v>82.823656233188004</v>
      </c>
      <c r="AB2240" s="17">
        <v>0.39640999909788927</v>
      </c>
      <c r="AC2240" s="17">
        <v>0.14372255916206189</v>
      </c>
      <c r="AD2240" s="17">
        <v>0.44773272503294026</v>
      </c>
      <c r="AE2240" s="17">
        <v>49.393264164644556</v>
      </c>
      <c r="AF2240" s="17">
        <v>0.83333333333333337</v>
      </c>
      <c r="AG2240" s="17">
        <v>-0.99999999999999967</v>
      </c>
      <c r="AH2240" s="17">
        <v>-0.99999999999999967</v>
      </c>
      <c r="AI2240" s="17">
        <v>-4.6590345271304368E-3</v>
      </c>
      <c r="AJ2240" s="17">
        <v>7.2385269608711347E-2</v>
      </c>
      <c r="AK2240" s="17">
        <v>3.4915112727672545E-2</v>
      </c>
      <c r="AL2240" s="17">
        <v>3.2221952299487738E-2</v>
      </c>
      <c r="AM2240" s="17">
        <v>0.14018683792169873</v>
      </c>
      <c r="AN2240" s="17">
        <v>0.11230900710304378</v>
      </c>
      <c r="AO2240" s="17">
        <v>3.6792465116808315</v>
      </c>
      <c r="AP2240" s="17">
        <v>2.9688349390735342</v>
      </c>
      <c r="AQ2240" s="17">
        <v>50.257202222205393</v>
      </c>
      <c r="AR2240" s="17">
        <v>1.105098232650062</v>
      </c>
      <c r="AS2240" s="17">
        <v>2.5651634698176715</v>
      </c>
      <c r="AT2240" s="17">
        <v>-0.99999999999999967</v>
      </c>
      <c r="AU2240" s="17">
        <v>-0.99999999999999967</v>
      </c>
      <c r="AV2240" s="17">
        <v>1.2279164895616945</v>
      </c>
      <c r="AW2240" s="17">
        <v>108.37827830007342</v>
      </c>
      <c r="AX2240" s="17">
        <v>115.52362457040188</v>
      </c>
      <c r="AY2240" s="17">
        <v>9.5850145822868701E-2</v>
      </c>
      <c r="AZ2240" s="17">
        <v>-11.132791772433203</v>
      </c>
      <c r="BA2240" s="22">
        <v>1436.6516314630862</v>
      </c>
      <c r="CU2240" t="e">
        <v>#N/A</v>
      </c>
      <c r="CV2240" t="e">
        <v>#N/A</v>
      </c>
    </row>
    <row r="2241" spans="1:100" x14ac:dyDescent="0.25">
      <c r="A2241">
        <v>5231</v>
      </c>
      <c r="B2241" t="s">
        <v>2546</v>
      </c>
      <c r="C2241" s="22">
        <v>3</v>
      </c>
      <c r="D2241" s="17">
        <v>5.4263752179279194</v>
      </c>
      <c r="E2241" s="17">
        <v>-3.5865593702332943E-2</v>
      </c>
      <c r="F2241" s="17">
        <v>0.95940225828269332</v>
      </c>
      <c r="G2241" s="17">
        <v>0.95660701870891174</v>
      </c>
      <c r="H2241" s="17">
        <v>8.7428078795466269E-2</v>
      </c>
      <c r="I2241" s="17">
        <v>0</v>
      </c>
      <c r="J2241" s="17">
        <v>5.2456847277279781</v>
      </c>
      <c r="K2241" s="17">
        <v>8.7428078795466269E-2</v>
      </c>
      <c r="L2241" s="17">
        <v>-1.0000000000000016</v>
      </c>
      <c r="M2241" s="17">
        <v>-1.0000000000000016</v>
      </c>
      <c r="N2241" s="17">
        <v>1.7485615759093249</v>
      </c>
      <c r="O2241" s="17">
        <v>11.628666964364818</v>
      </c>
      <c r="P2241" s="17">
        <v>-0.33121734861783531</v>
      </c>
      <c r="Q2241" s="17">
        <v>-0.8090609189089637</v>
      </c>
      <c r="R2241" s="17">
        <v>-0.34783015585459343</v>
      </c>
      <c r="S2241" s="17">
        <v>0.33333333333333359</v>
      </c>
      <c r="T2241" s="17">
        <v>0.34642551273280131</v>
      </c>
      <c r="U2241" s="17">
        <v>2.0021965439211684E-2</v>
      </c>
      <c r="V2241" s="17">
        <v>7.3870789750846322E-2</v>
      </c>
      <c r="W2241" s="17">
        <v>27.448940898429083</v>
      </c>
      <c r="X2241" s="17">
        <v>1.1287355469320615</v>
      </c>
      <c r="Y2241" s="17">
        <v>-1.0000000000000016</v>
      </c>
      <c r="Z2241" s="17">
        <v>-1.0000000000000016</v>
      </c>
      <c r="AA2241" s="17">
        <v>54.468740310039465</v>
      </c>
      <c r="AB2241" s="17">
        <v>0.1297080963698162</v>
      </c>
      <c r="AC2241" s="17">
        <v>5.1929669920889328E-2</v>
      </c>
      <c r="AD2241" s="17">
        <v>0.36571482505859415</v>
      </c>
      <c r="AE2241" s="17">
        <v>27.367629567464995</v>
      </c>
      <c r="AF2241" s="17">
        <v>0.8571428571428571</v>
      </c>
      <c r="AG2241" s="17">
        <v>-1.0000000000000016</v>
      </c>
      <c r="AH2241" s="17">
        <v>-1.0000000000000016</v>
      </c>
      <c r="AI2241" s="17">
        <v>4.6478827374222313E-2</v>
      </c>
      <c r="AJ2241" s="17">
        <v>7.3870789750846322E-2</v>
      </c>
      <c r="AK2241" s="17">
        <v>-6.1284587588421285E-2</v>
      </c>
      <c r="AL2241" s="17">
        <v>5.4989642609870229E-2</v>
      </c>
      <c r="AM2241" s="17">
        <v>2.8869308383666636E-2</v>
      </c>
      <c r="AN2241" s="17">
        <v>3.4526540892529781E-2</v>
      </c>
      <c r="AO2241" s="17">
        <v>0.41530977164955929</v>
      </c>
      <c r="AP2241" s="17">
        <v>1.1381117353625954</v>
      </c>
      <c r="AQ2241" s="17">
        <v>32.694625626157034</v>
      </c>
      <c r="AR2241" s="17">
        <v>0.77365160125619292</v>
      </c>
      <c r="AS2241" s="17">
        <v>1.2161636257275266</v>
      </c>
      <c r="AT2241" s="17">
        <v>-1.0000000000000016</v>
      </c>
      <c r="AU2241" s="17">
        <v>-1.0000000000000016</v>
      </c>
      <c r="AV2241" s="17">
        <v>0.60877686285431865</v>
      </c>
      <c r="AW2241" s="17">
        <v>67.235519009766875</v>
      </c>
      <c r="AX2241" s="17">
        <v>75.552174532335968</v>
      </c>
      <c r="AY2241" s="17">
        <v>0.20377270083484433</v>
      </c>
      <c r="AZ2241" s="17">
        <v>-6.0333628731278548</v>
      </c>
      <c r="BA2241" s="22">
        <v>1321.0280245357903</v>
      </c>
      <c r="CU2241" t="e">
        <v>#N/A</v>
      </c>
      <c r="CV2241" t="e">
        <v>#N/A</v>
      </c>
    </row>
    <row r="2242" spans="1:100" x14ac:dyDescent="0.25">
      <c r="A2242">
        <v>5232</v>
      </c>
      <c r="B2242" t="s">
        <v>2547</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2548</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1474.0557697149336</v>
      </c>
      <c r="CU2243" t="e">
        <v>#N/A</v>
      </c>
      <c r="CV2243" t="e">
        <v>#N/A</v>
      </c>
    </row>
    <row r="2244" spans="1:100" x14ac:dyDescent="0.25">
      <c r="A2244">
        <v>5235</v>
      </c>
      <c r="B2244" t="s">
        <v>2549</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1402.2870417541415</v>
      </c>
      <c r="CU2244" t="e">
        <v>#N/A</v>
      </c>
      <c r="CV2244" t="e">
        <v>#N/A</v>
      </c>
    </row>
    <row r="2245" spans="1:100" x14ac:dyDescent="0.25">
      <c r="A2245">
        <v>5236</v>
      </c>
      <c r="B2245" t="s">
        <v>2550</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1459.3727306907842</v>
      </c>
      <c r="CU2245" t="e">
        <v>#N/A</v>
      </c>
      <c r="CV2245" t="e">
        <v>#N/A</v>
      </c>
    </row>
    <row r="2246" spans="1:100" x14ac:dyDescent="0.25">
      <c r="A2246">
        <v>5238</v>
      </c>
      <c r="B2246" t="s">
        <v>2551</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1449.6501056849415</v>
      </c>
      <c r="CU2246" t="e">
        <v>#N/A</v>
      </c>
      <c r="CV2246" t="e">
        <v>#N/A</v>
      </c>
    </row>
    <row r="2247" spans="1:100" x14ac:dyDescent="0.25">
      <c r="A2247">
        <v>5239</v>
      </c>
      <c r="B2247" t="s">
        <v>2552</v>
      </c>
      <c r="C2247" s="22">
        <v>3</v>
      </c>
      <c r="D2247" s="17">
        <v>5.5757114964815289</v>
      </c>
      <c r="E2247" s="17">
        <v>-0.12188680880806763</v>
      </c>
      <c r="F2247" s="17">
        <v>5.9443676633137897E-2</v>
      </c>
      <c r="G2247" s="17">
        <v>2.8971974431121018E-2</v>
      </c>
      <c r="H2247" s="17">
        <v>0.10127680309486267</v>
      </c>
      <c r="I2247" s="17">
        <v>0</v>
      </c>
      <c r="J2247" s="17">
        <v>6.0766081856917609</v>
      </c>
      <c r="K2247" s="17">
        <v>0.10127680309486267</v>
      </c>
      <c r="L2247" s="17">
        <v>-1</v>
      </c>
      <c r="M2247" s="17">
        <v>-1</v>
      </c>
      <c r="N2247" s="17">
        <v>2.0255360618972538</v>
      </c>
      <c r="O2247" s="17">
        <v>11.681291656604413</v>
      </c>
      <c r="P2247" s="17">
        <v>-8.215913965762929E-2</v>
      </c>
      <c r="Q2247" s="17">
        <v>-0.2992052325423854</v>
      </c>
      <c r="R2247" s="17">
        <v>-0.13391599861070402</v>
      </c>
      <c r="S2247" s="17">
        <v>0.33333333333333315</v>
      </c>
      <c r="T2247" s="17">
        <v>0.36815301423703706</v>
      </c>
      <c r="U2247" s="17">
        <v>0.24621848214069084</v>
      </c>
      <c r="V2247" s="17">
        <v>-8.3342985616633967E-3</v>
      </c>
      <c r="W2247" s="17">
        <v>33.523749122181385</v>
      </c>
      <c r="X2247" s="17">
        <v>1.5687057116011538</v>
      </c>
      <c r="Y2247" s="17">
        <v>-1</v>
      </c>
      <c r="Z2247" s="17">
        <v>-1</v>
      </c>
      <c r="AA2247" s="17">
        <v>34.59858907261863</v>
      </c>
      <c r="AB2247" s="17">
        <v>3.4413718741743496E-2</v>
      </c>
      <c r="AC2247" s="17">
        <v>-3.4424752535577056E-3</v>
      </c>
      <c r="AD2247" s="17">
        <v>-6.7961245072276745E-3</v>
      </c>
      <c r="AE2247" s="17">
        <v>1.2087559490479147</v>
      </c>
      <c r="AF2247" s="17">
        <v>0.41176470588235292</v>
      </c>
      <c r="AG2247" s="17">
        <v>-1</v>
      </c>
      <c r="AH2247" s="17">
        <v>-1</v>
      </c>
      <c r="AI2247" s="17">
        <v>0</v>
      </c>
      <c r="AJ2247" s="17">
        <v>-8.3342985616633967E-3</v>
      </c>
      <c r="AK2247" s="17">
        <v>-9.6010242535757948E-2</v>
      </c>
      <c r="AL2247" s="17">
        <v>-6.6047954334659986E-2</v>
      </c>
      <c r="AM2247" s="17">
        <v>0.11805414563920572</v>
      </c>
      <c r="AN2247" s="17">
        <v>0.45881888396409515</v>
      </c>
      <c r="AO2247" s="17">
        <v>2.4713024283013532</v>
      </c>
      <c r="AP2247" s="17">
        <v>11.140232327429079</v>
      </c>
      <c r="AQ2247" s="17">
        <v>39.600357307873175</v>
      </c>
      <c r="AR2247" s="17">
        <v>0.93937053114939773</v>
      </c>
      <c r="AS2247" s="17">
        <v>1.6699825146960159</v>
      </c>
      <c r="AT2247" s="17">
        <v>-1</v>
      </c>
      <c r="AU2247" s="17">
        <v>-1</v>
      </c>
      <c r="AV2247" s="17">
        <v>-0.10494402417958294</v>
      </c>
      <c r="AW2247" s="17">
        <v>57.420113056652127</v>
      </c>
      <c r="AX2247" s="17">
        <v>56.58668320048578</v>
      </c>
      <c r="AY2247" s="17">
        <v>-5.531351305947315E-2</v>
      </c>
      <c r="AZ2247" s="17">
        <v>-24.647430122944769</v>
      </c>
      <c r="BA2247" s="22">
        <v>1387.417905753344</v>
      </c>
      <c r="CU2247" t="e">
        <v>#N/A</v>
      </c>
      <c r="CV2247" t="e">
        <v>#N/A</v>
      </c>
    </row>
    <row r="2248" spans="1:100" x14ac:dyDescent="0.25">
      <c r="A2248">
        <v>5240</v>
      </c>
      <c r="B2248" t="s">
        <v>2553</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2554</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1319.0315365420588</v>
      </c>
      <c r="CU2249" t="e">
        <v>#N/A</v>
      </c>
      <c r="CV2249" t="e">
        <v>#N/A</v>
      </c>
    </row>
    <row r="2250" spans="1:100" x14ac:dyDescent="0.25">
      <c r="A2250">
        <v>5242</v>
      </c>
      <c r="B2250" t="s">
        <v>618</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1377.5939697324711</v>
      </c>
      <c r="CU2250" t="e">
        <v>#N/A</v>
      </c>
      <c r="CV2250" t="e">
        <v>#N/A</v>
      </c>
    </row>
    <row r="2251" spans="1:100" x14ac:dyDescent="0.25">
      <c r="A2251">
        <v>5243</v>
      </c>
      <c r="B2251" t="s">
        <v>2555</v>
      </c>
      <c r="C2251" s="22">
        <v>3</v>
      </c>
      <c r="D2251" s="17">
        <v>4.9401179999830873</v>
      </c>
      <c r="E2251" s="17">
        <v>0.13526763144412432</v>
      </c>
      <c r="F2251" s="17">
        <v>-8.4221612430460946E-3</v>
      </c>
      <c r="G2251" s="17">
        <v>6.5828321368294196E-4</v>
      </c>
      <c r="H2251" s="17">
        <v>0.11159646688543104</v>
      </c>
      <c r="I2251" s="17">
        <v>0</v>
      </c>
      <c r="J2251" s="17">
        <v>6.695788013125858</v>
      </c>
      <c r="K2251" s="17">
        <v>0.11159646688543104</v>
      </c>
      <c r="L2251" s="17">
        <v>-0.99999999999999845</v>
      </c>
      <c r="M2251" s="17">
        <v>-0.99999999999999845</v>
      </c>
      <c r="N2251" s="17">
        <v>2.2319293377086198</v>
      </c>
      <c r="O2251" s="17">
        <v>11.636564296322625</v>
      </c>
      <c r="P2251" s="17">
        <v>-0.41468922036179523</v>
      </c>
      <c r="Q2251" s="17">
        <v>7.3534674724384979E-3</v>
      </c>
      <c r="R2251" s="17">
        <v>-2.6664581733432342E-2</v>
      </c>
      <c r="S2251" s="17">
        <v>0.33483252093589427</v>
      </c>
      <c r="T2251" s="17">
        <v>0.33574068654795236</v>
      </c>
      <c r="U2251" s="17">
        <v>2.2449018896670954E-2</v>
      </c>
      <c r="V2251" s="17">
        <v>0</v>
      </c>
      <c r="W2251" s="17">
        <v>23.257030379803449</v>
      </c>
      <c r="X2251" s="17">
        <v>0.64623937201712578</v>
      </c>
      <c r="Y2251" s="17">
        <v>-0.99999999999999845</v>
      </c>
      <c r="Z2251" s="17">
        <v>-0.99999999999999845</v>
      </c>
      <c r="AA2251" s="17">
        <v>15.027733795684968</v>
      </c>
      <c r="AB2251" s="17">
        <v>0.17890514114972694</v>
      </c>
      <c r="AC2251" s="17">
        <v>-0.21611276077327413</v>
      </c>
      <c r="AD2251" s="17">
        <v>-0.12684502042415394</v>
      </c>
      <c r="AE2251" s="17">
        <v>-8.2026320023850658</v>
      </c>
      <c r="AF2251" s="17">
        <v>0.25</v>
      </c>
      <c r="AG2251" s="17">
        <v>-0.99999999999999845</v>
      </c>
      <c r="AH2251" s="17">
        <v>-0.99999999999999845</v>
      </c>
      <c r="AI2251" s="17">
        <v>0</v>
      </c>
      <c r="AJ2251" s="17">
        <v>0</v>
      </c>
      <c r="AK2251" s="17">
        <v>0.22664834035058951</v>
      </c>
      <c r="AL2251" s="17">
        <v>8.4382587069660536E-2</v>
      </c>
      <c r="AM2251" s="17">
        <v>0.22340550938789089</v>
      </c>
      <c r="AN2251" s="17">
        <v>-0.124135455450534</v>
      </c>
      <c r="AO2251" s="17">
        <v>6.7183794364502205</v>
      </c>
      <c r="AP2251" s="17">
        <v>-2.681473450915048</v>
      </c>
      <c r="AQ2251" s="17">
        <v>29.952818392929306</v>
      </c>
      <c r="AR2251" s="17">
        <v>0.69302222638051747</v>
      </c>
      <c r="AS2251" s="17">
        <v>0.75783583890255701</v>
      </c>
      <c r="AT2251" s="17">
        <v>-0.99999999999999845</v>
      </c>
      <c r="AU2251" s="17">
        <v>-0.99999999999999845</v>
      </c>
      <c r="AV2251" s="17">
        <v>-2.6006298519749383E-2</v>
      </c>
      <c r="AW2251" s="17">
        <v>23.982824641092563</v>
      </c>
      <c r="AX2251" s="17">
        <v>23.982824641092563</v>
      </c>
      <c r="AY2251" s="17">
        <v>-3.584227543007152E-2</v>
      </c>
      <c r="AZ2251" s="17">
        <v>-46.428762044706545</v>
      </c>
      <c r="BA2251" s="22">
        <v>1355.7674293418859</v>
      </c>
      <c r="CU2251" t="e">
        <v>#N/A</v>
      </c>
      <c r="CV2251" t="e">
        <v>#N/A</v>
      </c>
    </row>
    <row r="2252" spans="1:100" x14ac:dyDescent="0.25">
      <c r="A2252">
        <v>5247</v>
      </c>
      <c r="B2252" t="s">
        <v>2556</v>
      </c>
      <c r="C2252" s="22">
        <v>3</v>
      </c>
      <c r="D2252" s="17">
        <v>5.2137929554423001</v>
      </c>
      <c r="E2252" s="17">
        <v>-2.923673686700512E-2</v>
      </c>
      <c r="F2252" s="17">
        <v>1.1303543778021792</v>
      </c>
      <c r="G2252" s="17">
        <v>1.1190959098525903</v>
      </c>
      <c r="H2252" s="17">
        <v>-3.201092507307228E-2</v>
      </c>
      <c r="I2252" s="17">
        <v>0</v>
      </c>
      <c r="J2252" s="17">
        <v>-1.9206555043843374</v>
      </c>
      <c r="K2252" s="17">
        <v>-3.201092507307228E-2</v>
      </c>
      <c r="L2252" s="17">
        <v>-0.99999999999999878</v>
      </c>
      <c r="M2252" s="17">
        <v>-0.99999999999999878</v>
      </c>
      <c r="N2252" s="17">
        <v>-0.64021850146144565</v>
      </c>
      <c r="O2252" s="17">
        <v>4.4122333609105526</v>
      </c>
      <c r="P2252" s="17">
        <v>0.85312874009966011</v>
      </c>
      <c r="Q2252" s="17">
        <v>-0.58667470227247931</v>
      </c>
      <c r="R2252" s="17">
        <v>-9.5770667493255079E-2</v>
      </c>
      <c r="S2252" s="17">
        <v>0.33333333333333304</v>
      </c>
      <c r="T2252" s="17">
        <v>0.24997909777501895</v>
      </c>
      <c r="U2252" s="17">
        <v>0.35271821379444201</v>
      </c>
      <c r="V2252" s="17">
        <v>9.8008455820817759E-3</v>
      </c>
      <c r="W2252" s="17">
        <v>39.113696622317924</v>
      </c>
      <c r="X2252" s="17">
        <v>2.0016470492933696</v>
      </c>
      <c r="Y2252" s="17">
        <v>-0.99999999999999878</v>
      </c>
      <c r="Z2252" s="17">
        <v>-0.99999999999999878</v>
      </c>
      <c r="AA2252" s="17">
        <v>51.13004883953996</v>
      </c>
      <c r="AB2252" s="17">
        <v>3.9828450972617599E-2</v>
      </c>
      <c r="AC2252" s="17">
        <v>0.19521611231082764</v>
      </c>
      <c r="AD2252" s="17">
        <v>7.1978944108601443E-3</v>
      </c>
      <c r="AE2252" s="17">
        <v>12.112122884715268</v>
      </c>
      <c r="AF2252" s="17">
        <v>0.25</v>
      </c>
      <c r="AG2252" s="17">
        <v>-0.99999999999999878</v>
      </c>
      <c r="AH2252" s="17">
        <v>-0.99999999999999878</v>
      </c>
      <c r="AI2252" s="17">
        <v>-3.6863788377870306E-2</v>
      </c>
      <c r="AJ2252" s="17">
        <v>9.8008455820817759E-3</v>
      </c>
      <c r="AK2252" s="17">
        <v>0.19353436348588382</v>
      </c>
      <c r="AL2252" s="17">
        <v>0.13034440961717902</v>
      </c>
      <c r="AM2252" s="17">
        <v>1.7441282039967407E-4</v>
      </c>
      <c r="AN2252" s="17">
        <v>8.817449274063649E-2</v>
      </c>
      <c r="AO2252" s="17">
        <v>0.97203213793941057</v>
      </c>
      <c r="AP2252" s="17">
        <v>2.8560843666018072</v>
      </c>
      <c r="AQ2252" s="17">
        <v>37.193041117933589</v>
      </c>
      <c r="AR2252" s="17">
        <v>0.94583149048487547</v>
      </c>
      <c r="AS2252" s="17">
        <v>1.9696361242202969</v>
      </c>
      <c r="AT2252" s="17">
        <v>-0.99999999999999878</v>
      </c>
      <c r="AU2252" s="17">
        <v>-0.99999999999999878</v>
      </c>
      <c r="AV2252" s="17">
        <v>1.0233252423593355</v>
      </c>
      <c r="AW2252" s="17">
        <v>58.398366567052285</v>
      </c>
      <c r="AX2252" s="17">
        <v>58.641175357703069</v>
      </c>
      <c r="AY2252" s="17">
        <v>-3.7095967716385764E-2</v>
      </c>
      <c r="AZ2252" s="17">
        <v>-35.915080022983616</v>
      </c>
      <c r="BA2252" s="22">
        <v>1290.3311751349195</v>
      </c>
      <c r="CU2252" t="e">
        <v>#N/A</v>
      </c>
      <c r="CV2252" t="e">
        <v>#N/A</v>
      </c>
    </row>
    <row r="2253" spans="1:100" x14ac:dyDescent="0.25">
      <c r="A2253">
        <v>5248</v>
      </c>
      <c r="B2253" t="s">
        <v>2557</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2558</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1273.3305015802732</v>
      </c>
      <c r="CU2254" t="e">
        <v>#N/A</v>
      </c>
      <c r="CV2254" t="e">
        <v>#N/A</v>
      </c>
    </row>
    <row r="2255" spans="1:100" x14ac:dyDescent="0.25">
      <c r="A2255">
        <v>5253</v>
      </c>
      <c r="B2255" t="s">
        <v>2559</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2560</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1562.2543164892691</v>
      </c>
      <c r="CU2256" t="e">
        <v>#N/A</v>
      </c>
      <c r="CV2256" t="e">
        <v>#N/A</v>
      </c>
    </row>
    <row r="2257" spans="1:100" x14ac:dyDescent="0.25">
      <c r="A2257">
        <v>5255</v>
      </c>
      <c r="B2257" t="s">
        <v>2561</v>
      </c>
      <c r="C2257" s="22">
        <v>3</v>
      </c>
      <c r="D2257" s="17">
        <v>4.7611013053101763</v>
      </c>
      <c r="E2257" s="17">
        <v>-5.6462889937356174E-2</v>
      </c>
      <c r="F2257" s="17">
        <v>0.13454003178922788</v>
      </c>
      <c r="G2257" s="17">
        <v>0.12042430930488884</v>
      </c>
      <c r="H2257" s="17">
        <v>0.1866012738504445</v>
      </c>
      <c r="I2257" s="17">
        <v>0</v>
      </c>
      <c r="J2257" s="17">
        <v>11.196076431026668</v>
      </c>
      <c r="K2257" s="17">
        <v>0.1866012738504445</v>
      </c>
      <c r="L2257" s="17">
        <v>-0.99999999999999933</v>
      </c>
      <c r="M2257" s="17">
        <v>-0.99999999999999933</v>
      </c>
      <c r="N2257" s="17">
        <v>3.7320254770088908</v>
      </c>
      <c r="O2257" s="17">
        <v>16.077602045641743</v>
      </c>
      <c r="P2257" s="17">
        <v>2.5437929287193295E-2</v>
      </c>
      <c r="Q2257" s="17">
        <v>1.3637464627013192</v>
      </c>
      <c r="R2257" s="17">
        <v>0.4590860798329075</v>
      </c>
      <c r="S2257" s="17">
        <v>0.33333333333333337</v>
      </c>
      <c r="T2257" s="17">
        <v>0.28421366728794817</v>
      </c>
      <c r="U2257" s="17">
        <v>-2.1402496823390262E-2</v>
      </c>
      <c r="V2257" s="17">
        <v>-1.3828394544009637E-2</v>
      </c>
      <c r="W2257" s="17">
        <v>15.828593416137478</v>
      </c>
      <c r="X2257" s="17">
        <v>0.18665750038988449</v>
      </c>
      <c r="Y2257" s="17">
        <v>-0.99999999999999933</v>
      </c>
      <c r="Z2257" s="17">
        <v>-0.99999999999999933</v>
      </c>
      <c r="AA2257" s="17">
        <v>60.841897697196373</v>
      </c>
      <c r="AB2257" s="17">
        <v>0.37404331034389782</v>
      </c>
      <c r="AC2257" s="17">
        <v>0.29500166372862002</v>
      </c>
      <c r="AD2257" s="17">
        <v>0.22203938995200218</v>
      </c>
      <c r="AE2257" s="17">
        <v>44.554218201225993</v>
      </c>
      <c r="AF2257" s="17">
        <v>0.6428571428571429</v>
      </c>
      <c r="AG2257" s="17">
        <v>-0.99999999999999933</v>
      </c>
      <c r="AH2257" s="17">
        <v>-0.99999999999999933</v>
      </c>
      <c r="AI2257" s="17">
        <v>0</v>
      </c>
      <c r="AJ2257" s="17">
        <v>-1.3828394544009637E-2</v>
      </c>
      <c r="AK2257" s="17">
        <v>0.37512249547084953</v>
      </c>
      <c r="AL2257" s="17">
        <v>0.22382785157248711</v>
      </c>
      <c r="AM2257" s="17">
        <v>2.732579337612976E-2</v>
      </c>
      <c r="AN2257" s="17">
        <v>0.38980371198668295</v>
      </c>
      <c r="AO2257" s="17">
        <v>2.5587573117574953</v>
      </c>
      <c r="AP2257" s="17">
        <v>10.864232057529509</v>
      </c>
      <c r="AQ2257" s="17">
        <v>27.024669847164144</v>
      </c>
      <c r="AR2257" s="17">
        <v>0.58231610925388111</v>
      </c>
      <c r="AS2257" s="17">
        <v>0.37325877424032944</v>
      </c>
      <c r="AT2257" s="17">
        <v>-0.99999999999999933</v>
      </c>
      <c r="AU2257" s="17">
        <v>-0.99999999999999933</v>
      </c>
      <c r="AV2257" s="17">
        <v>0.57951038913779629</v>
      </c>
      <c r="AW2257" s="17">
        <v>87.783731800367619</v>
      </c>
      <c r="AX2257" s="17">
        <v>86.400892345966653</v>
      </c>
      <c r="AY2257" s="17">
        <v>0.45660128511871939</v>
      </c>
      <c r="AZ2257" s="17">
        <v>19.116718320897228</v>
      </c>
      <c r="BA2257" s="22">
        <v>1413.7635252611717</v>
      </c>
      <c r="CU2257" t="e">
        <v>#N/A</v>
      </c>
      <c r="CV2257" t="e">
        <v>#N/A</v>
      </c>
    </row>
    <row r="2258" spans="1:100" x14ac:dyDescent="0.25">
      <c r="A2258">
        <v>5256</v>
      </c>
      <c r="B2258" t="s">
        <v>2562</v>
      </c>
      <c r="C2258" s="22">
        <v>3</v>
      </c>
      <c r="D2258" s="17">
        <v>5.596270730046383</v>
      </c>
      <c r="E2258" s="17">
        <v>0.27433187330397468</v>
      </c>
      <c r="F2258" s="17">
        <v>-0.91069482539713109</v>
      </c>
      <c r="G2258" s="17">
        <v>-0.83951134515331483</v>
      </c>
      <c r="H2258" s="17">
        <v>0.22613959262867564</v>
      </c>
      <c r="I2258" s="17">
        <v>-1.3928975584450436E-2</v>
      </c>
      <c r="J2258" s="17">
        <v>12.732637022653506</v>
      </c>
      <c r="K2258" s="17">
        <v>0.2122106170442252</v>
      </c>
      <c r="L2258" s="17">
        <v>-1</v>
      </c>
      <c r="M2258" s="17">
        <v>-1</v>
      </c>
      <c r="N2258" s="17">
        <v>4.2442123408845029</v>
      </c>
      <c r="O2258" s="17">
        <v>17.489396407546579</v>
      </c>
      <c r="P2258" s="17">
        <v>0.12138896269698493</v>
      </c>
      <c r="Q2258" s="17">
        <v>-1.8537634080076901</v>
      </c>
      <c r="R2258" s="17">
        <v>-0.65780388453700323</v>
      </c>
      <c r="S2258" s="17">
        <v>0.33333333333333343</v>
      </c>
      <c r="T2258" s="17">
        <v>0.33333333333333343</v>
      </c>
      <c r="U2258" s="17">
        <v>0.36961598037117815</v>
      </c>
      <c r="V2258" s="17">
        <v>0.3035464138257683</v>
      </c>
      <c r="W2258" s="17">
        <v>45.104737752775513</v>
      </c>
      <c r="X2258" s="17">
        <v>3.7541984540617608</v>
      </c>
      <c r="Y2258" s="17">
        <v>-1</v>
      </c>
      <c r="Z2258" s="17">
        <v>-1</v>
      </c>
      <c r="AA2258" s="17">
        <v>72.88603627762231</v>
      </c>
      <c r="AB2258" s="17">
        <v>8.4373007708484771E-2</v>
      </c>
      <c r="AC2258" s="17">
        <v>0.25828237469524434</v>
      </c>
      <c r="AD2258" s="17">
        <v>0.22612666578394666</v>
      </c>
      <c r="AE2258" s="17">
        <v>28.439102409383807</v>
      </c>
      <c r="AF2258" s="17">
        <v>0.66666666666666663</v>
      </c>
      <c r="AG2258" s="17">
        <v>-1</v>
      </c>
      <c r="AH2258" s="17">
        <v>-1</v>
      </c>
      <c r="AI2258" s="17">
        <v>-1.5444986818710496E-2</v>
      </c>
      <c r="AJ2258" s="17">
        <v>0.3035464138257683</v>
      </c>
      <c r="AK2258" s="17">
        <v>-7.6509938334283684E-2</v>
      </c>
      <c r="AL2258" s="17">
        <v>3.7828811534244347E-2</v>
      </c>
      <c r="AM2258" s="17">
        <v>-9.1775789336666413E-2</v>
      </c>
      <c r="AN2258" s="17">
        <v>-2.8419059141996515E-2</v>
      </c>
      <c r="AO2258" s="17">
        <v>-2.6769444250880783</v>
      </c>
      <c r="AP2258" s="17">
        <v>-0.52133242087869103</v>
      </c>
      <c r="AQ2258" s="17">
        <v>57.837374775429005</v>
      </c>
      <c r="AR2258" s="17">
        <v>1.3398290608636132</v>
      </c>
      <c r="AS2258" s="17">
        <v>3.9664090711059901</v>
      </c>
      <c r="AT2258" s="17">
        <v>-1</v>
      </c>
      <c r="AU2258" s="17">
        <v>-1</v>
      </c>
      <c r="AV2258" s="17">
        <v>-1.4973152296903169</v>
      </c>
      <c r="AW2258" s="17">
        <v>89.85410026429021</v>
      </c>
      <c r="AX2258" s="17">
        <v>119.89984191049275</v>
      </c>
      <c r="AY2258" s="17">
        <v>-0.14592744011307771</v>
      </c>
      <c r="AZ2258" s="17">
        <v>-25.783637471925537</v>
      </c>
      <c r="BA2258" s="22">
        <v>1449.8353285562907</v>
      </c>
      <c r="CU2258" t="e">
        <v>#N/A</v>
      </c>
      <c r="CV2258" t="e">
        <v>#N/A</v>
      </c>
    </row>
    <row r="2259" spans="1:100" x14ac:dyDescent="0.25">
      <c r="A2259">
        <v>5257</v>
      </c>
      <c r="B2259" t="s">
        <v>2563</v>
      </c>
      <c r="C2259" s="22">
        <v>3</v>
      </c>
      <c r="D2259" s="17">
        <v>4.8913495744692579</v>
      </c>
      <c r="E2259" s="17">
        <v>-0.12164785174254286</v>
      </c>
      <c r="F2259" s="17">
        <v>-0.40180567247766918</v>
      </c>
      <c r="G2259" s="17">
        <v>-0.42988387223853536</v>
      </c>
      <c r="H2259" s="17">
        <v>0.271212576555587</v>
      </c>
      <c r="I2259" s="17">
        <v>0</v>
      </c>
      <c r="J2259" s="17">
        <v>16.272754593335229</v>
      </c>
      <c r="K2259" s="17">
        <v>0.271212576555587</v>
      </c>
      <c r="L2259" s="17">
        <v>-0.99999999999999978</v>
      </c>
      <c r="M2259" s="17">
        <v>-0.99999999999999978</v>
      </c>
      <c r="N2259" s="17">
        <v>5.424251531111743</v>
      </c>
      <c r="O2259" s="17">
        <v>20.734220295565958</v>
      </c>
      <c r="P2259" s="17">
        <v>0.66097726891207209</v>
      </c>
      <c r="Q2259" s="17">
        <v>-2.7275625564915882</v>
      </c>
      <c r="R2259" s="17">
        <v>-0.80921296949944665</v>
      </c>
      <c r="S2259" s="17">
        <v>0.33333333333333287</v>
      </c>
      <c r="T2259" s="17">
        <v>0.33608352667753</v>
      </c>
      <c r="U2259" s="17">
        <v>7.7184285548931184E-2</v>
      </c>
      <c r="V2259" s="17">
        <v>-4.7848519635525763E-2</v>
      </c>
      <c r="W2259" s="17">
        <v>17.101601974747254</v>
      </c>
      <c r="X2259" s="17">
        <v>0.42260050118204351</v>
      </c>
      <c r="Y2259" s="17">
        <v>-0.99999999999999978</v>
      </c>
      <c r="Z2259" s="17">
        <v>-0.99999999999999978</v>
      </c>
      <c r="AA2259" s="17">
        <v>51.398295652667578</v>
      </c>
      <c r="AB2259" s="17">
        <v>0.16676908292942183</v>
      </c>
      <c r="AC2259" s="17">
        <v>0.20754979266749671</v>
      </c>
      <c r="AD2259" s="17">
        <v>0.32779925735147691</v>
      </c>
      <c r="AE2259" s="17">
        <v>35.105906647419786</v>
      </c>
      <c r="AF2259" s="17">
        <v>0.33333333333333331</v>
      </c>
      <c r="AG2259" s="17">
        <v>-0.99999999999999978</v>
      </c>
      <c r="AH2259" s="17">
        <v>-0.99999999999999978</v>
      </c>
      <c r="AI2259" s="17">
        <v>-1.2313335681920473E-2</v>
      </c>
      <c r="AJ2259" s="17">
        <v>-4.7848519635525763E-2</v>
      </c>
      <c r="AK2259" s="17">
        <v>-1.8737213318397287E-2</v>
      </c>
      <c r="AL2259" s="17">
        <v>0.31380809470904769</v>
      </c>
      <c r="AM2259" s="17">
        <v>-3.6978768040685211E-3</v>
      </c>
      <c r="AN2259" s="17">
        <v>-9.7933858356061318E-2</v>
      </c>
      <c r="AO2259" s="17">
        <v>-0.18613298669369957</v>
      </c>
      <c r="AP2259" s="17">
        <v>-0.87930598535629489</v>
      </c>
      <c r="AQ2259" s="17">
        <v>33.37435656808249</v>
      </c>
      <c r="AR2259" s="17">
        <v>0.69875262592426945</v>
      </c>
      <c r="AS2259" s="17">
        <v>0.6938130777376309</v>
      </c>
      <c r="AT2259" s="17">
        <v>-0.99999999999999978</v>
      </c>
      <c r="AU2259" s="17">
        <v>-0.99999999999999978</v>
      </c>
      <c r="AV2259" s="17">
        <v>-1.239096841737982</v>
      </c>
      <c r="AW2259" s="17">
        <v>71.25320996287725</v>
      </c>
      <c r="AX2259" s="17">
        <v>66.22209128568629</v>
      </c>
      <c r="AY2259" s="17">
        <v>0.11372353246201591</v>
      </c>
      <c r="AZ2259" s="17">
        <v>-3.8038840335903044</v>
      </c>
      <c r="BA2259" s="22">
        <v>1387.662821436053</v>
      </c>
      <c r="CU2259" t="e">
        <v>#N/A</v>
      </c>
      <c r="CV2259" t="e">
        <v>#N/A</v>
      </c>
    </row>
    <row r="2260" spans="1:100" x14ac:dyDescent="0.25">
      <c r="A2260">
        <v>5260</v>
      </c>
      <c r="B2260" t="s">
        <v>2564</v>
      </c>
      <c r="C2260" s="22">
        <v>3</v>
      </c>
      <c r="D2260" s="17">
        <v>4.8653630625433912</v>
      </c>
      <c r="E2260" s="17">
        <v>-8.3849486307265325E-2</v>
      </c>
      <c r="F2260" s="17">
        <v>-0.57033543225465477</v>
      </c>
      <c r="G2260" s="17">
        <v>-0.59113310223144466</v>
      </c>
      <c r="H2260" s="17">
        <v>1.7436086725319676E-2</v>
      </c>
      <c r="I2260" s="17">
        <v>0</v>
      </c>
      <c r="J2260" s="17">
        <v>1.0461652035191817</v>
      </c>
      <c r="K2260" s="17">
        <v>1.7436086725319676E-2</v>
      </c>
      <c r="L2260" s="17">
        <v>-1</v>
      </c>
      <c r="M2260" s="17">
        <v>-1</v>
      </c>
      <c r="N2260" s="17">
        <v>0.3487217345063946</v>
      </c>
      <c r="O2260" s="17">
        <v>5.320395163831126</v>
      </c>
      <c r="P2260" s="17">
        <v>1.9189125499780725E-2</v>
      </c>
      <c r="Q2260" s="17">
        <v>0.30460554575298415</v>
      </c>
      <c r="R2260" s="17">
        <v>5.1327992285499946E-2</v>
      </c>
      <c r="S2260" s="17">
        <v>0.33333333333333365</v>
      </c>
      <c r="T2260" s="17">
        <v>0.32861891871654075</v>
      </c>
      <c r="U2260" s="17">
        <v>0.3189812538160437</v>
      </c>
      <c r="V2260" s="17">
        <v>1.6603234720607381E-2</v>
      </c>
      <c r="W2260" s="17">
        <v>39.204026154448179</v>
      </c>
      <c r="X2260" s="17">
        <v>2.0153461742955794</v>
      </c>
      <c r="Y2260" s="17">
        <v>-1</v>
      </c>
      <c r="Z2260" s="17">
        <v>-1</v>
      </c>
      <c r="AA2260" s="17">
        <v>67.675169045423686</v>
      </c>
      <c r="AB2260" s="17">
        <v>-3.621081235908747E-2</v>
      </c>
      <c r="AC2260" s="17">
        <v>0.15686161474486321</v>
      </c>
      <c r="AD2260" s="17">
        <v>0.44774549558802335</v>
      </c>
      <c r="AE2260" s="17">
        <v>28.419814898689943</v>
      </c>
      <c r="AF2260" s="17">
        <v>0.14285714285714285</v>
      </c>
      <c r="AG2260" s="17">
        <v>-1</v>
      </c>
      <c r="AH2260" s="17">
        <v>-1</v>
      </c>
      <c r="AI2260" s="17">
        <v>-2.1301693724460721E-2</v>
      </c>
      <c r="AJ2260" s="17">
        <v>1.6603234720607381E-2</v>
      </c>
      <c r="AK2260" s="17">
        <v>4.7147209095319199E-2</v>
      </c>
      <c r="AL2260" s="17">
        <v>0.15823591852930077</v>
      </c>
      <c r="AM2260" s="17">
        <v>9.5993546776214217E-2</v>
      </c>
      <c r="AN2260" s="17">
        <v>6.966478735236455E-3</v>
      </c>
      <c r="AO2260" s="17">
        <v>2.6355747148819515</v>
      </c>
      <c r="AP2260" s="17">
        <v>0.96534156102741508</v>
      </c>
      <c r="AQ2260" s="17">
        <v>40.250191357967388</v>
      </c>
      <c r="AR2260" s="17">
        <v>0.99753674058652475</v>
      </c>
      <c r="AS2260" s="17">
        <v>2.0327822610208988</v>
      </c>
      <c r="AT2260" s="17">
        <v>-1</v>
      </c>
      <c r="AU2260" s="17">
        <v>-1</v>
      </c>
      <c r="AV2260" s="17">
        <v>-0.53980510994594477</v>
      </c>
      <c r="AW2260" s="17">
        <v>73.96090577028221</v>
      </c>
      <c r="AX2260" s="17">
        <v>75.1951953678537</v>
      </c>
      <c r="AY2260" s="17">
        <v>0.20340303593922882</v>
      </c>
      <c r="AZ2260" s="17">
        <v>0.22842959580671096</v>
      </c>
      <c r="BA2260" s="22">
        <v>1383.3204089190542</v>
      </c>
      <c r="CU2260" t="e">
        <v>#N/A</v>
      </c>
      <c r="CV2260" t="e">
        <v>#N/A</v>
      </c>
    </row>
    <row r="2261" spans="1:100" x14ac:dyDescent="0.25">
      <c r="A2261">
        <v>5261</v>
      </c>
      <c r="B2261" t="s">
        <v>2565</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1362.9430885026977</v>
      </c>
      <c r="CU2261" t="e">
        <v>#N/A</v>
      </c>
      <c r="CV2261" t="e">
        <v>#N/A</v>
      </c>
    </row>
    <row r="2262" spans="1:100" x14ac:dyDescent="0.25">
      <c r="A2262">
        <v>5263</v>
      </c>
      <c r="B2262" t="s">
        <v>2566</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2567</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1254.2513276544014</v>
      </c>
      <c r="CU2263" t="e">
        <v>#N/A</v>
      </c>
      <c r="CV2263" t="e">
        <v>#N/A</v>
      </c>
    </row>
    <row r="2264" spans="1:100" x14ac:dyDescent="0.25">
      <c r="A2264">
        <v>5268</v>
      </c>
      <c r="B2264" t="s">
        <v>2568</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2569</v>
      </c>
      <c r="C2265" s="22">
        <v>3</v>
      </c>
      <c r="D2265" s="17">
        <v>5.8907782990284634</v>
      </c>
      <c r="E2265" s="17">
        <v>-9.6122666426047745E-3</v>
      </c>
      <c r="F2265" s="17">
        <v>0.50571270728668549</v>
      </c>
      <c r="G2265" s="17">
        <v>0.50571270728668549</v>
      </c>
      <c r="H2265" s="17">
        <v>0.11441042898390599</v>
      </c>
      <c r="I2265" s="17">
        <v>0</v>
      </c>
      <c r="J2265" s="17">
        <v>6.8646257390343637</v>
      </c>
      <c r="K2265" s="17">
        <v>0.11441042898390599</v>
      </c>
      <c r="L2265" s="17">
        <v>-1.0000000000000004</v>
      </c>
      <c r="M2265" s="17">
        <v>-1.0000000000000004</v>
      </c>
      <c r="N2265" s="17">
        <v>2.2882085796781197</v>
      </c>
      <c r="O2265" s="17">
        <v>13.261116745349508</v>
      </c>
      <c r="P2265" s="17">
        <v>-0.60155860631895486</v>
      </c>
      <c r="Q2265" s="17">
        <v>-1.1532543557467814</v>
      </c>
      <c r="R2265" s="17">
        <v>-0.37882018038509713</v>
      </c>
      <c r="S2265" s="17">
        <v>0.33333333333333348</v>
      </c>
      <c r="T2265" s="17">
        <v>0.33962133502201602</v>
      </c>
      <c r="U2265" s="17">
        <v>0.34580110925170504</v>
      </c>
      <c r="V2265" s="17">
        <v>-4.4641264304859207E-2</v>
      </c>
      <c r="W2265" s="17">
        <v>34.388163372731569</v>
      </c>
      <c r="X2265" s="17">
        <v>1.6774557243093828</v>
      </c>
      <c r="Y2265" s="17">
        <v>-1.0000000000000004</v>
      </c>
      <c r="Z2265" s="17">
        <v>-1.0000000000000004</v>
      </c>
      <c r="AA2265" s="17">
        <v>58.273758341877411</v>
      </c>
      <c r="AB2265" s="17">
        <v>0.45751971122191631</v>
      </c>
      <c r="AC2265" s="17">
        <v>-6.4950296055988191E-2</v>
      </c>
      <c r="AD2265" s="17">
        <v>9.271888782469076E-2</v>
      </c>
      <c r="AE2265" s="17">
        <v>24.264415149530929</v>
      </c>
      <c r="AF2265" s="17">
        <v>0.625</v>
      </c>
      <c r="AG2265" s="17">
        <v>-1.0000000000000004</v>
      </c>
      <c r="AH2265" s="17">
        <v>-1.0000000000000004</v>
      </c>
      <c r="AI2265" s="17">
        <v>3.8797106364090342E-3</v>
      </c>
      <c r="AJ2265" s="17">
        <v>-4.4641264304859207E-2</v>
      </c>
      <c r="AK2265" s="17">
        <v>-0.13674710743190277</v>
      </c>
      <c r="AL2265" s="17">
        <v>-5.1160670792718396E-2</v>
      </c>
      <c r="AM2265" s="17">
        <v>0.3398172866674018</v>
      </c>
      <c r="AN2265" s="17">
        <v>-0.10044179489121945</v>
      </c>
      <c r="AO2265" s="17">
        <v>7.8116966295255352</v>
      </c>
      <c r="AP2265" s="17">
        <v>-2.7668482262440781</v>
      </c>
      <c r="AQ2265" s="17">
        <v>41.252789111765942</v>
      </c>
      <c r="AR2265" s="17">
        <v>0.97411451330219556</v>
      </c>
      <c r="AS2265" s="17">
        <v>1.7918661532932909</v>
      </c>
      <c r="AT2265" s="17">
        <v>-1.0000000000000004</v>
      </c>
      <c r="AU2265" s="17">
        <v>-1.0000000000000004</v>
      </c>
      <c r="AV2265" s="17">
        <v>0.12689252690158831</v>
      </c>
      <c r="AW2265" s="17">
        <v>68.768026860982843</v>
      </c>
      <c r="AX2265" s="17">
        <v>64.381494643225096</v>
      </c>
      <c r="AY2265" s="17">
        <v>-9.5267851184909019E-2</v>
      </c>
      <c r="AZ2265" s="17">
        <v>-11.941416729076646</v>
      </c>
      <c r="BA2265" s="22">
        <v>1455.3671815052255</v>
      </c>
      <c r="CU2265" t="e">
        <v>#N/A</v>
      </c>
      <c r="CV2265" t="e">
        <v>#N/A</v>
      </c>
    </row>
    <row r="2266" spans="1:100" x14ac:dyDescent="0.25">
      <c r="A2266">
        <v>5273</v>
      </c>
      <c r="B2266" t="s">
        <v>2570</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1326.5636135723148</v>
      </c>
      <c r="CU2266" t="e">
        <v>#N/A</v>
      </c>
      <c r="CV2266" t="e">
        <v>#N/A</v>
      </c>
    </row>
    <row r="2267" spans="1:100" x14ac:dyDescent="0.25">
      <c r="A2267">
        <v>5274</v>
      </c>
      <c r="B2267" t="s">
        <v>1041</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2571</v>
      </c>
      <c r="C2268" s="22">
        <v>3</v>
      </c>
      <c r="D2268" s="17">
        <v>4.4784948659122419</v>
      </c>
      <c r="E2268" s="17">
        <v>0</v>
      </c>
      <c r="F2268" s="17">
        <v>0.28774548845878523</v>
      </c>
      <c r="G2268" s="17">
        <v>0.28774548845878523</v>
      </c>
      <c r="H2268" s="17">
        <v>0.22792990212845371</v>
      </c>
      <c r="I2268" s="17">
        <v>0</v>
      </c>
      <c r="J2268" s="17">
        <v>13.67579412770721</v>
      </c>
      <c r="K2268" s="17">
        <v>0.22792990212845371</v>
      </c>
      <c r="L2268" s="17">
        <v>-1.0000000000000004</v>
      </c>
      <c r="M2268" s="17">
        <v>-1.0000000000000004</v>
      </c>
      <c r="N2268" s="17">
        <v>4.55859804256907</v>
      </c>
      <c r="O2268" s="17">
        <v>18.442034482078231</v>
      </c>
      <c r="P2268" s="17">
        <v>0.31624954883949741</v>
      </c>
      <c r="Q2268" s="17">
        <v>2.4723860076546655</v>
      </c>
      <c r="R2268" s="17">
        <v>0.75087084127376214</v>
      </c>
      <c r="S2268" s="17">
        <v>0.3186141112364802</v>
      </c>
      <c r="T2268" s="17">
        <v>0.39450710697093216</v>
      </c>
      <c r="U2268" s="17">
        <v>2.3237902844049536E-3</v>
      </c>
      <c r="V2268" s="17">
        <v>-2.1377719823458468E-2</v>
      </c>
      <c r="W2268" s="17">
        <v>18.645495461596198</v>
      </c>
      <c r="X2268" s="17">
        <v>0.42739393191342606</v>
      </c>
      <c r="Y2268" s="17">
        <v>-1.0000000000000004</v>
      </c>
      <c r="Z2268" s="17">
        <v>-1.0000000000000004</v>
      </c>
      <c r="AA2268" s="17">
        <v>7.4759699142434926</v>
      </c>
      <c r="AB2268" s="17">
        <v>8.19068724738925E-2</v>
      </c>
      <c r="AC2268" s="17">
        <v>-0.35481174765808154</v>
      </c>
      <c r="AD2268" s="17">
        <v>3.4496947411659401E-2</v>
      </c>
      <c r="AE2268" s="17">
        <v>-11.920396388626479</v>
      </c>
      <c r="AF2268" s="17">
        <v>0.25</v>
      </c>
      <c r="AG2268" s="17">
        <v>-1.0000000000000004</v>
      </c>
      <c r="AH2268" s="17">
        <v>-1.0000000000000004</v>
      </c>
      <c r="AI2268" s="17">
        <v>0</v>
      </c>
      <c r="AJ2268" s="17">
        <v>-2.1377719823458468E-2</v>
      </c>
      <c r="AK2268" s="17">
        <v>-0.18300822060644822</v>
      </c>
      <c r="AL2268" s="17">
        <v>4.9847473174819593E-2</v>
      </c>
      <c r="AM2268" s="17">
        <v>0.38609722105401156</v>
      </c>
      <c r="AN2268" s="17">
        <v>3.8272179946791399E-2</v>
      </c>
      <c r="AO2268" s="17">
        <v>8.7373894233180458</v>
      </c>
      <c r="AP2268" s="17">
        <v>1.2060418645438791</v>
      </c>
      <c r="AQ2268" s="17">
        <v>32.321289589303419</v>
      </c>
      <c r="AR2268" s="17">
        <v>0.69406728866835921</v>
      </c>
      <c r="AS2268" s="17">
        <v>0.65532383404188099</v>
      </c>
      <c r="AT2268" s="17">
        <v>-1.0000000000000004</v>
      </c>
      <c r="AU2268" s="17">
        <v>-1.0000000000000004</v>
      </c>
      <c r="AV2268" s="17">
        <v>1.0386163297325472</v>
      </c>
      <c r="AW2268" s="17">
        <v>27.12404626086559</v>
      </c>
      <c r="AX2268" s="17">
        <v>24.986274278519744</v>
      </c>
      <c r="AY2268" s="17">
        <v>4.4878202749604384E-2</v>
      </c>
      <c r="AZ2268" s="17">
        <v>-54.534833090430368</v>
      </c>
      <c r="BA2268" s="22">
        <v>1353.3095845866219</v>
      </c>
      <c r="CU2268" t="e">
        <v>#N/A</v>
      </c>
      <c r="CV2268" t="e">
        <v>#N/A</v>
      </c>
    </row>
    <row r="2269" spans="1:100" x14ac:dyDescent="0.25">
      <c r="A2269">
        <v>5276</v>
      </c>
      <c r="B2269" t="s">
        <v>2572</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1455.9269272804545</v>
      </c>
      <c r="CU2269" t="e">
        <v>#N/A</v>
      </c>
      <c r="CV2269" t="e">
        <v>#N/A</v>
      </c>
    </row>
    <row r="2270" spans="1:100" x14ac:dyDescent="0.25">
      <c r="A2270">
        <v>5278</v>
      </c>
      <c r="B2270" t="s">
        <v>2573</v>
      </c>
      <c r="C2270" s="22">
        <v>3</v>
      </c>
      <c r="D2270" s="17">
        <v>3.7551929569580365</v>
      </c>
      <c r="E2270" s="17">
        <v>0</v>
      </c>
      <c r="F2270" s="17">
        <v>-0.22505706520679114</v>
      </c>
      <c r="G2270" s="17">
        <v>-0.22505706520679114</v>
      </c>
      <c r="H2270" s="17">
        <v>0.39711807620063011</v>
      </c>
      <c r="I2270" s="17">
        <v>0</v>
      </c>
      <c r="J2270" s="17">
        <v>23.827084572037801</v>
      </c>
      <c r="K2270" s="17">
        <v>0.39711807620063011</v>
      </c>
      <c r="L2270" s="17">
        <v>-0.99999999999999978</v>
      </c>
      <c r="M2270" s="17">
        <v>-0.99999999999999978</v>
      </c>
      <c r="N2270" s="17">
        <v>7.9423615240126013</v>
      </c>
      <c r="O2270" s="17">
        <v>27.357220463789051</v>
      </c>
      <c r="P2270" s="17">
        <v>0.45027856109002673</v>
      </c>
      <c r="Q2270" s="17">
        <v>0.59331336671214296</v>
      </c>
      <c r="R2270" s="17">
        <v>0.21511250421936018</v>
      </c>
      <c r="S2270" s="17">
        <v>0.32669959210923882</v>
      </c>
      <c r="T2270" s="17">
        <v>0.32146631873090004</v>
      </c>
      <c r="U2270" s="17">
        <v>-6.6342004166507151E-2</v>
      </c>
      <c r="V2270" s="17">
        <v>7.878877687221171E-2</v>
      </c>
      <c r="W2270" s="17">
        <v>10.539784293808514</v>
      </c>
      <c r="X2270" s="17">
        <v>0.44654546460431732</v>
      </c>
      <c r="Y2270" s="17">
        <v>-0.99999999999999978</v>
      </c>
      <c r="Z2270" s="17">
        <v>-0.99999999999999978</v>
      </c>
      <c r="AA2270" s="17">
        <v>51.722433399151498</v>
      </c>
      <c r="AB2270" s="17">
        <v>5.9621802321916106E-2</v>
      </c>
      <c r="AC2270" s="17">
        <v>0.47743031085298637</v>
      </c>
      <c r="AD2270" s="17">
        <v>0.28229861884756968</v>
      </c>
      <c r="AE2270" s="17">
        <v>40.967536601123591</v>
      </c>
      <c r="AF2270" s="17">
        <v>0.5</v>
      </c>
      <c r="AG2270" s="17">
        <v>-0.99999999999999978</v>
      </c>
      <c r="AH2270" s="17">
        <v>-0.99999999999999978</v>
      </c>
      <c r="AI2270" s="17">
        <v>0</v>
      </c>
      <c r="AJ2270" s="17">
        <v>7.878877687221171E-2</v>
      </c>
      <c r="AK2270" s="17">
        <v>-2.8598098326778454E-2</v>
      </c>
      <c r="AL2270" s="17">
        <v>0.14233919064462669</v>
      </c>
      <c r="AM2270" s="17">
        <v>-6.4824692359959565E-2</v>
      </c>
      <c r="AN2270" s="17">
        <v>0.2985329288644224</v>
      </c>
      <c r="AO2270" s="17">
        <v>-1.7636078006328826</v>
      </c>
      <c r="AP2270" s="17">
        <v>8.1750191748336931</v>
      </c>
      <c r="AQ2270" s="17">
        <v>34.366868865846335</v>
      </c>
      <c r="AR2270" s="17">
        <v>0.66061268354584346</v>
      </c>
      <c r="AS2270" s="17">
        <v>0.84366354080494732</v>
      </c>
      <c r="AT2270" s="17">
        <v>-0.99999999999999978</v>
      </c>
      <c r="AU2270" s="17">
        <v>-0.99999999999999978</v>
      </c>
      <c r="AV2270" s="17">
        <v>-9.9445609874311003E-3</v>
      </c>
      <c r="AW2270" s="17">
        <v>87.254673037774182</v>
      </c>
      <c r="AX2270" s="17">
        <v>95.133550724995359</v>
      </c>
      <c r="AY2270" s="17">
        <v>0.19277798329058587</v>
      </c>
      <c r="AZ2270" s="17">
        <v>50.912092543005642</v>
      </c>
      <c r="BA2270" s="22">
        <v>1459.7283387726566</v>
      </c>
      <c r="CU2270" t="e">
        <v>#N/A</v>
      </c>
      <c r="CV2270" t="e">
        <v>#N/A</v>
      </c>
    </row>
    <row r="2271" spans="1:100" x14ac:dyDescent="0.25">
      <c r="A2271">
        <v>5279</v>
      </c>
      <c r="B2271" t="s">
        <v>2574</v>
      </c>
      <c r="C2271" s="22">
        <v>3</v>
      </c>
      <c r="D2271" s="17">
        <v>4.6814941464136774</v>
      </c>
      <c r="E2271" s="17">
        <v>-0.41086564613572152</v>
      </c>
      <c r="F2271" s="17">
        <v>-6.8811552169811274E-2</v>
      </c>
      <c r="G2271" s="17">
        <v>-0.19462511263221471</v>
      </c>
      <c r="H2271" s="17">
        <v>0.33925258777862122</v>
      </c>
      <c r="I2271" s="17">
        <v>-9.0097332405819908E-3</v>
      </c>
      <c r="J2271" s="17">
        <v>19.814571272282361</v>
      </c>
      <c r="K2271" s="17">
        <v>0.3302428545380392</v>
      </c>
      <c r="L2271" s="17">
        <v>-1</v>
      </c>
      <c r="M2271" s="17">
        <v>-1</v>
      </c>
      <c r="N2271" s="17">
        <v>6.6048570907607829</v>
      </c>
      <c r="O2271" s="17">
        <v>24.301440306063814</v>
      </c>
      <c r="P2271" s="17">
        <v>-0.35274590763828856</v>
      </c>
      <c r="Q2271" s="17">
        <v>-6.4925989583068917</v>
      </c>
      <c r="R2271" s="17">
        <v>-2.1944631164368373</v>
      </c>
      <c r="S2271" s="17">
        <v>0.33333333333333326</v>
      </c>
      <c r="T2271" s="17">
        <v>0.33333333333333326</v>
      </c>
      <c r="U2271" s="17">
        <v>0.25920271085931967</v>
      </c>
      <c r="V2271" s="17">
        <v>7.2046716534795344E-2</v>
      </c>
      <c r="W2271" s="17">
        <v>26.706929580909694</v>
      </c>
      <c r="X2271" s="17">
        <v>1.8055149547746787</v>
      </c>
      <c r="Y2271" s="17">
        <v>-1</v>
      </c>
      <c r="Z2271" s="17">
        <v>-1</v>
      </c>
      <c r="AA2271" s="17">
        <v>61.292819076537874</v>
      </c>
      <c r="AB2271" s="17">
        <v>0.13982173573809001</v>
      </c>
      <c r="AC2271" s="17">
        <v>0.16216457552542424</v>
      </c>
      <c r="AD2271" s="17">
        <v>0.43362074097778613</v>
      </c>
      <c r="AE2271" s="17">
        <v>36.780352612065052</v>
      </c>
      <c r="AF2271" s="17">
        <v>0.9</v>
      </c>
      <c r="AG2271" s="17">
        <v>-1</v>
      </c>
      <c r="AH2271" s="17">
        <v>-1</v>
      </c>
      <c r="AI2271" s="17">
        <v>-2.3430169719695006E-2</v>
      </c>
      <c r="AJ2271" s="17">
        <v>7.2046716534795344E-2</v>
      </c>
      <c r="AK2271" s="17">
        <v>3.2939483295009009E-2</v>
      </c>
      <c r="AL2271" s="17">
        <v>-4.6099287815043855E-2</v>
      </c>
      <c r="AM2271" s="17">
        <v>-0.17782517986471613</v>
      </c>
      <c r="AN2271" s="17">
        <v>0.27213127633760636</v>
      </c>
      <c r="AO2271" s="17">
        <v>-4.2809320801428594</v>
      </c>
      <c r="AP2271" s="17">
        <v>6.5727854693649412</v>
      </c>
      <c r="AQ2271" s="17">
        <v>46.521500853192066</v>
      </c>
      <c r="AR2271" s="17">
        <v>0.99791609406078197</v>
      </c>
      <c r="AS2271" s="17">
        <v>2.1357578093127185</v>
      </c>
      <c r="AT2271" s="17">
        <v>-1</v>
      </c>
      <c r="AU2271" s="17">
        <v>-1</v>
      </c>
      <c r="AV2271" s="17">
        <v>-2.3890882290690518</v>
      </c>
      <c r="AW2271" s="17">
        <v>92.167044851966565</v>
      </c>
      <c r="AX2271" s="17">
        <v>98.903113111052221</v>
      </c>
      <c r="AY2271" s="17">
        <v>0.33785729221603022</v>
      </c>
      <c r="AZ2271" s="17">
        <v>4.7406249991735327</v>
      </c>
      <c r="BA2271" s="22">
        <v>1529.8831977052014</v>
      </c>
      <c r="CU2271" t="e">
        <v>#N/A</v>
      </c>
      <c r="CV2271" t="e">
        <v>#N/A</v>
      </c>
    </row>
    <row r="2272" spans="1:100" x14ac:dyDescent="0.25">
      <c r="A2272">
        <v>5282</v>
      </c>
      <c r="B2272" t="s">
        <v>2575</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2576</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1410.6820162228325</v>
      </c>
      <c r="CU2273" t="e">
        <v>#N/A</v>
      </c>
      <c r="CV2273" t="e">
        <v>#N/A</v>
      </c>
    </row>
    <row r="2274" spans="1:100" x14ac:dyDescent="0.25">
      <c r="A2274">
        <v>5285</v>
      </c>
      <c r="B2274" t="s">
        <v>2577</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2578</v>
      </c>
      <c r="C2275" s="22">
        <v>3</v>
      </c>
      <c r="D2275" s="17">
        <v>5.3311549085844439</v>
      </c>
      <c r="E2275" s="17">
        <v>-4.9167452018882861E-2</v>
      </c>
      <c r="F2275" s="17">
        <v>1.8029797231010445</v>
      </c>
      <c r="G2275" s="17">
        <v>1.7889318796670781</v>
      </c>
      <c r="H2275" s="17">
        <v>0.51429088242626519</v>
      </c>
      <c r="I2275" s="17">
        <v>-1.5881027123764505E-2</v>
      </c>
      <c r="J2275" s="17">
        <v>29.904591318150032</v>
      </c>
      <c r="K2275" s="17">
        <v>0.49840985530250076</v>
      </c>
      <c r="L2275" s="17">
        <v>-1.0000000000000016</v>
      </c>
      <c r="M2275" s="17">
        <v>-1.0000000000000016</v>
      </c>
      <c r="N2275" s="17">
        <v>9.968197106050015</v>
      </c>
      <c r="O2275" s="17">
        <v>37.024678106401552</v>
      </c>
      <c r="P2275" s="17">
        <v>6.5714754732827355E-2</v>
      </c>
      <c r="Q2275" s="17">
        <v>-0.95901361718897205</v>
      </c>
      <c r="R2275" s="17">
        <v>-0.27775815145711613</v>
      </c>
      <c r="S2275" s="17">
        <v>0.33333333333333381</v>
      </c>
      <c r="T2275" s="17">
        <v>0.33333333333333381</v>
      </c>
      <c r="U2275" s="17">
        <v>0.21664353966245059</v>
      </c>
      <c r="V2275" s="17">
        <v>0.26989217383791914</v>
      </c>
      <c r="W2275" s="17">
        <v>26.191700994581467</v>
      </c>
      <c r="X2275" s="17">
        <v>2.6541840130414842</v>
      </c>
      <c r="Y2275" s="17">
        <v>-1.0000000000000016</v>
      </c>
      <c r="Z2275" s="17">
        <v>-1.0000000000000016</v>
      </c>
      <c r="AA2275" s="17">
        <v>49.50739560063932</v>
      </c>
      <c r="AB2275" s="17">
        <v>1.0391501815691477E-4</v>
      </c>
      <c r="AC2275" s="17">
        <v>-2.6432839628849542E-2</v>
      </c>
      <c r="AD2275" s="17">
        <v>0.49819797976099228</v>
      </c>
      <c r="AE2275" s="17">
        <v>23.593452757514989</v>
      </c>
      <c r="AF2275" s="17">
        <v>0.58333333333333337</v>
      </c>
      <c r="AG2275" s="17">
        <v>-1.0000000000000016</v>
      </c>
      <c r="AH2275" s="17">
        <v>-1.0000000000000016</v>
      </c>
      <c r="AI2275" s="17">
        <v>2.0549297118198633E-2</v>
      </c>
      <c r="AJ2275" s="17">
        <v>0.26989217383791914</v>
      </c>
      <c r="AK2275" s="17">
        <v>-3.7404155486766608E-2</v>
      </c>
      <c r="AL2275" s="17">
        <v>-4.931619706799336E-2</v>
      </c>
      <c r="AM2275" s="17">
        <v>9.0477005828182369E-3</v>
      </c>
      <c r="AN2275" s="17">
        <v>0.13792019269879052</v>
      </c>
      <c r="AO2275" s="17">
        <v>3.9171737136622808E-2</v>
      </c>
      <c r="AP2275" s="17">
        <v>3.2014238321297963</v>
      </c>
      <c r="AQ2275" s="17">
        <v>56.096292312731499</v>
      </c>
      <c r="AR2275" s="17">
        <v>1.153202380167037</v>
      </c>
      <c r="AS2275" s="17">
        <v>3.1525938683439851</v>
      </c>
      <c r="AT2275" s="17">
        <v>-1.0000000000000016</v>
      </c>
      <c r="AU2275" s="17">
        <v>-1.0000000000000016</v>
      </c>
      <c r="AV2275" s="17">
        <v>1.5111737282099615</v>
      </c>
      <c r="AW2275" s="17">
        <v>89.733497539170727</v>
      </c>
      <c r="AX2275" s="17">
        <v>117.13370086532657</v>
      </c>
      <c r="AY2275" s="17">
        <v>0.10771937830400877</v>
      </c>
      <c r="AZ2275" s="17">
        <v>6.5601202215521885</v>
      </c>
      <c r="BA2275" s="22">
        <v>1381.9217894022536</v>
      </c>
      <c r="CU2275" t="e">
        <v>#N/A</v>
      </c>
      <c r="CV2275" t="e">
        <v>#N/A</v>
      </c>
    </row>
    <row r="2276" spans="1:100" x14ac:dyDescent="0.25">
      <c r="A2276">
        <v>5290</v>
      </c>
      <c r="B2276" t="s">
        <v>2579</v>
      </c>
      <c r="C2276" s="22">
        <v>3</v>
      </c>
      <c r="D2276" s="17">
        <v>4.5352839257680841</v>
      </c>
      <c r="E2276" s="17">
        <v>0</v>
      </c>
      <c r="F2276" s="17">
        <v>0.61913726171105177</v>
      </c>
      <c r="G2276" s="17">
        <v>0.61913726171105177</v>
      </c>
      <c r="H2276" s="17">
        <v>0.20013243817630602</v>
      </c>
      <c r="I2276" s="17">
        <v>0</v>
      </c>
      <c r="J2276" s="17">
        <v>12.007946290578372</v>
      </c>
      <c r="K2276" s="17">
        <v>0.20013243817630602</v>
      </c>
      <c r="L2276" s="17">
        <v>-1.0000000000000007</v>
      </c>
      <c r="M2276" s="17">
        <v>-1.0000000000000007</v>
      </c>
      <c r="N2276" s="17">
        <v>4.0026487635261221</v>
      </c>
      <c r="O2276" s="17">
        <v>17.162367478057501</v>
      </c>
      <c r="P2276" s="17">
        <v>-0.75129128849747862</v>
      </c>
      <c r="Q2276" s="17">
        <v>2.9511039301722839</v>
      </c>
      <c r="R2276" s="17">
        <v>0.88777133252959894</v>
      </c>
      <c r="S2276" s="17">
        <v>0.32752787977647796</v>
      </c>
      <c r="T2276" s="17">
        <v>0.18414577071853552</v>
      </c>
      <c r="U2276" s="17">
        <v>-0.14446490244585244</v>
      </c>
      <c r="V2276" s="17">
        <v>-1.6168023469704015E-2</v>
      </c>
      <c r="W2276" s="17">
        <v>6.0363314561260282</v>
      </c>
      <c r="X2276" s="17">
        <v>-0.51251410089772476</v>
      </c>
      <c r="Y2276" s="17">
        <v>-1.0000000000000007</v>
      </c>
      <c r="Z2276" s="17">
        <v>-1.0000000000000007</v>
      </c>
      <c r="AA2276" s="17">
        <v>5.1380325396638229</v>
      </c>
      <c r="AB2276" s="17">
        <v>-6.3516483025640183E-2</v>
      </c>
      <c r="AC2276" s="17">
        <v>2.7722805075227137E-2</v>
      </c>
      <c r="AD2276" s="17">
        <v>7.2272970577266088E-5</v>
      </c>
      <c r="AE2276" s="17">
        <v>-1.7860702489917966</v>
      </c>
      <c r="AF2276" s="17">
        <v>0.375</v>
      </c>
      <c r="AG2276" s="17">
        <v>-1.0000000000000007</v>
      </c>
      <c r="AH2276" s="17">
        <v>-1.0000000000000007</v>
      </c>
      <c r="AI2276" s="17">
        <v>0</v>
      </c>
      <c r="AJ2276" s="17">
        <v>-1.6168023469704015E-2</v>
      </c>
      <c r="AK2276" s="17">
        <v>-0.3864051298030502</v>
      </c>
      <c r="AL2276" s="17">
        <v>0.27435771247751206</v>
      </c>
      <c r="AM2276" s="17">
        <v>2.832453484783164E-2</v>
      </c>
      <c r="AN2276" s="17">
        <v>-0.31462155663297342</v>
      </c>
      <c r="AO2276" s="17">
        <v>-1.2239122778194609</v>
      </c>
      <c r="AP2276" s="17">
        <v>-6.4937503534367753</v>
      </c>
      <c r="AQ2276" s="17">
        <v>18.044277746704385</v>
      </c>
      <c r="AR2276" s="17">
        <v>0.35104072457945718</v>
      </c>
      <c r="AS2276" s="17">
        <v>-0.31238166272141876</v>
      </c>
      <c r="AT2276" s="17">
        <v>-1.0000000000000007</v>
      </c>
      <c r="AU2276" s="17">
        <v>-1.0000000000000007</v>
      </c>
      <c r="AV2276" s="17">
        <v>1.5069085942406506</v>
      </c>
      <c r="AW2276" s="17">
        <v>15.806649664284546</v>
      </c>
      <c r="AX2276" s="17">
        <v>14.189847317314154</v>
      </c>
      <c r="AY2276" s="17">
        <v>1.1575699921678079E-2</v>
      </c>
      <c r="AZ2276" s="17">
        <v>-22.451993555633642</v>
      </c>
      <c r="BA2276" s="22">
        <v>1339.2447511987259</v>
      </c>
      <c r="CU2276" t="e">
        <v>#N/A</v>
      </c>
      <c r="CV2276" t="e">
        <v>#N/A</v>
      </c>
    </row>
    <row r="2277" spans="1:100" x14ac:dyDescent="0.25">
      <c r="A2277">
        <v>5291</v>
      </c>
      <c r="B2277" t="s">
        <v>2580</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1539.9804398653337</v>
      </c>
      <c r="CU2277" t="e">
        <v>#N/A</v>
      </c>
      <c r="CV2277" t="e">
        <v>#N/A</v>
      </c>
    </row>
    <row r="2278" spans="1:100" x14ac:dyDescent="0.25">
      <c r="A2278">
        <v>5293</v>
      </c>
      <c r="B2278" t="s">
        <v>2581</v>
      </c>
      <c r="C2278" s="22">
        <v>3</v>
      </c>
      <c r="D2278" s="17">
        <v>3.2660258746085002</v>
      </c>
      <c r="E2278" s="17">
        <v>5.7664322600024277E-2</v>
      </c>
      <c r="F2278" s="17">
        <v>0.36522854251779302</v>
      </c>
      <c r="G2278" s="17">
        <v>0.37423152972593576</v>
      </c>
      <c r="H2278" s="17">
        <v>8.5540432789400489E-2</v>
      </c>
      <c r="I2278" s="17">
        <v>1.1083091196813805E-2</v>
      </c>
      <c r="J2278" s="17">
        <v>5.7974114391728557</v>
      </c>
      <c r="K2278" s="17">
        <v>9.6623523986214266E-2</v>
      </c>
      <c r="L2278" s="17">
        <v>-0.99999999999999944</v>
      </c>
      <c r="M2278" s="17">
        <v>-0.99999999999999944</v>
      </c>
      <c r="N2278" s="17">
        <v>1.9324704797242862</v>
      </c>
      <c r="O2278" s="17">
        <v>9.4376688435072911</v>
      </c>
      <c r="P2278" s="17">
        <v>0.19916986884419724</v>
      </c>
      <c r="Q2278" s="17">
        <v>7.313228425065863</v>
      </c>
      <c r="R2278" s="17">
        <v>2.3947635806300167</v>
      </c>
      <c r="S2278" s="17">
        <v>0.33333333333333304</v>
      </c>
      <c r="T2278" s="17">
        <v>0.33580255111633656</v>
      </c>
      <c r="U2278" s="17">
        <v>0.42546405822779471</v>
      </c>
      <c r="V2278" s="17">
        <v>0.37295496646204518</v>
      </c>
      <c r="W2278" s="17">
        <v>54.837255406131789</v>
      </c>
      <c r="X2278" s="17">
        <v>4.5120983921469051</v>
      </c>
      <c r="Y2278" s="17">
        <v>-0.99999999999999944</v>
      </c>
      <c r="Z2278" s="17">
        <v>-0.99999999999999944</v>
      </c>
      <c r="AA2278" s="17">
        <v>107.02297147085176</v>
      </c>
      <c r="AB2278" s="17">
        <v>0.22749401650017601</v>
      </c>
      <c r="AC2278" s="17">
        <v>0.49886388428062933</v>
      </c>
      <c r="AD2278" s="17">
        <v>0.26946114890099315</v>
      </c>
      <c r="AE2278" s="17">
        <v>49.790952484089949</v>
      </c>
      <c r="AF2278" s="17">
        <v>0.90909090909090906</v>
      </c>
      <c r="AG2278" s="17">
        <v>-0.99999999999999944</v>
      </c>
      <c r="AH2278" s="17">
        <v>-0.99999999999999944</v>
      </c>
      <c r="AI2278" s="17">
        <v>6.7817218331226795E-2</v>
      </c>
      <c r="AJ2278" s="17">
        <v>0.37295496646204518</v>
      </c>
      <c r="AK2278" s="17">
        <v>-6.6251911699705998E-2</v>
      </c>
      <c r="AL2278" s="17">
        <v>-7.6208234706216529E-2</v>
      </c>
      <c r="AM2278" s="17">
        <v>4.6459555169726961E-2</v>
      </c>
      <c r="AN2278" s="17">
        <v>-2.1946871420474509E-2</v>
      </c>
      <c r="AO2278" s="17">
        <v>0.83022932074464251</v>
      </c>
      <c r="AP2278" s="17">
        <v>-0.92971295904294726</v>
      </c>
      <c r="AQ2278" s="17">
        <v>60.634666845304665</v>
      </c>
      <c r="AR2278" s="17">
        <v>1.4675549091395095</v>
      </c>
      <c r="AS2278" s="17">
        <v>4.6087219161331205</v>
      </c>
      <c r="AT2278" s="17">
        <v>-0.99999999999999944</v>
      </c>
      <c r="AU2278" s="17">
        <v>-0.99999999999999944</v>
      </c>
      <c r="AV2278" s="17">
        <v>2.7689951103559554</v>
      </c>
      <c r="AW2278" s="17">
        <v>115.53092735531614</v>
      </c>
      <c r="AX2278" s="17">
        <v>154.1827683681451</v>
      </c>
      <c r="AY2278" s="17">
        <v>0.40599657118081095</v>
      </c>
      <c r="AZ2278" s="17">
        <v>21.97208455007285</v>
      </c>
      <c r="BA2278" s="22">
        <v>1527.9566762894783</v>
      </c>
      <c r="CU2278" t="e">
        <v>#N/A</v>
      </c>
      <c r="CV2278" t="e">
        <v>#N/A</v>
      </c>
    </row>
    <row r="2279" spans="1:100" x14ac:dyDescent="0.25">
      <c r="A2279">
        <v>5295</v>
      </c>
      <c r="B2279" t="s">
        <v>2582</v>
      </c>
      <c r="C2279" s="22">
        <v>3</v>
      </c>
      <c r="D2279" s="17">
        <v>4.3610714792337513</v>
      </c>
      <c r="E2279" s="17">
        <v>-4.888148342516269E-3</v>
      </c>
      <c r="F2279" s="17">
        <v>-0.41216966234951463</v>
      </c>
      <c r="G2279" s="17">
        <v>-0.41216966234951463</v>
      </c>
      <c r="H2279" s="17">
        <v>0.48509668698083014</v>
      </c>
      <c r="I2279" s="17">
        <v>-8.5034798311279993E-4</v>
      </c>
      <c r="J2279" s="17">
        <v>29.05478033986304</v>
      </c>
      <c r="K2279" s="17">
        <v>0.48424633899771735</v>
      </c>
      <c r="L2279" s="17">
        <v>-0.99999999999999867</v>
      </c>
      <c r="M2279" s="17">
        <v>-0.99999999999999867</v>
      </c>
      <c r="N2279" s="17">
        <v>9.6849267799543544</v>
      </c>
      <c r="O2279" s="17">
        <v>33.00368215674726</v>
      </c>
      <c r="P2279" s="17">
        <v>-0.17052877648769615</v>
      </c>
      <c r="Q2279" s="17">
        <v>-2.2993385887849129</v>
      </c>
      <c r="R2279" s="17">
        <v>-0.80423777717951861</v>
      </c>
      <c r="S2279" s="17">
        <v>0.34607907847471137</v>
      </c>
      <c r="T2279" s="17">
        <v>0.34607907847471137</v>
      </c>
      <c r="U2279" s="17">
        <v>0.41830877200664934</v>
      </c>
      <c r="V2279" s="17">
        <v>0.16785463433456907</v>
      </c>
      <c r="W2279" s="17">
        <v>31.763008971716985</v>
      </c>
      <c r="X2279" s="17">
        <v>2.9010204571270957</v>
      </c>
      <c r="Y2279" s="17">
        <v>-0.99999999999999867</v>
      </c>
      <c r="Z2279" s="17">
        <v>-0.99999999999999867</v>
      </c>
      <c r="AA2279" s="17">
        <v>92.799312577756837</v>
      </c>
      <c r="AB2279" s="17">
        <v>0.44175939095048911</v>
      </c>
      <c r="AC2279" s="17">
        <v>0.54672734350136376</v>
      </c>
      <c r="AD2279" s="17">
        <v>0.2483240932125356</v>
      </c>
      <c r="AE2279" s="17">
        <v>61.840541383219445</v>
      </c>
      <c r="AF2279" s="17">
        <v>0.9</v>
      </c>
      <c r="AG2279" s="17">
        <v>-0.99999999999999867</v>
      </c>
      <c r="AH2279" s="17">
        <v>-0.99999999999999867</v>
      </c>
      <c r="AI2279" s="17">
        <v>-3.6197860908069477E-3</v>
      </c>
      <c r="AJ2279" s="17">
        <v>0.16785463433456907</v>
      </c>
      <c r="AK2279" s="17">
        <v>-0.14874531757835208</v>
      </c>
      <c r="AL2279" s="17">
        <v>0.11324382578116436</v>
      </c>
      <c r="AM2279" s="17">
        <v>1.723947906068752E-2</v>
      </c>
      <c r="AN2279" s="17">
        <v>-4.2205061025694275E-3</v>
      </c>
      <c r="AO2279" s="17">
        <v>-0.31273961137457296</v>
      </c>
      <c r="AP2279" s="17">
        <v>0.46070647634158512</v>
      </c>
      <c r="AQ2279" s="17">
        <v>60.817789311579958</v>
      </c>
      <c r="AR2279" s="17">
        <v>1.2783215632906417</v>
      </c>
      <c r="AS2279" s="17">
        <v>3.3852667961248142</v>
      </c>
      <c r="AT2279" s="17">
        <v>-0.99999999999999867</v>
      </c>
      <c r="AU2279" s="17">
        <v>-0.99999999999999867</v>
      </c>
      <c r="AV2279" s="17">
        <v>-1.2164074395290334</v>
      </c>
      <c r="AW2279" s="17">
        <v>126.26370121084575</v>
      </c>
      <c r="AX2279" s="17">
        <v>142.97676892248646</v>
      </c>
      <c r="AY2279" s="17">
        <v>0.18331761955290377</v>
      </c>
      <c r="AZ2279" s="17">
        <v>30.285346793690188</v>
      </c>
      <c r="BA2279" s="22">
        <v>1503.3058835721267</v>
      </c>
      <c r="CU2279" t="e">
        <v>#N/A</v>
      </c>
      <c r="CV2279" t="e">
        <v>#N/A</v>
      </c>
    </row>
    <row r="2280" spans="1:100" x14ac:dyDescent="0.25">
      <c r="A2280">
        <v>5298</v>
      </c>
      <c r="B2280" t="s">
        <v>2583</v>
      </c>
      <c r="C2280" s="22">
        <v>3</v>
      </c>
      <c r="D2280" s="17">
        <v>0.86489632366626434</v>
      </c>
      <c r="E2280" s="17">
        <v>-4.2033936217003645E-3</v>
      </c>
      <c r="F2280" s="17">
        <v>0.45472424224283003</v>
      </c>
      <c r="G2280" s="17">
        <v>0.45472424224283003</v>
      </c>
      <c r="H2280" s="17">
        <v>0.10240999566741507</v>
      </c>
      <c r="I2280" s="17">
        <v>0</v>
      </c>
      <c r="J2280" s="17">
        <v>6.1445997400449004</v>
      </c>
      <c r="K2280" s="17">
        <v>0.10240999566741507</v>
      </c>
      <c r="L2280" s="17">
        <v>-1.0000000000000018</v>
      </c>
      <c r="M2280" s="17">
        <v>-1.0000000000000018</v>
      </c>
      <c r="N2280" s="17">
        <v>2.0481999133483009</v>
      </c>
      <c r="O2280" s="17">
        <v>7.4642203059539955</v>
      </c>
      <c r="P2280" s="17">
        <v>-0.23221685711037715</v>
      </c>
      <c r="Q2280" s="17">
        <v>-0.63024961412308433</v>
      </c>
      <c r="R2280" s="17">
        <v>-0.16896021518550772</v>
      </c>
      <c r="S2280" s="17">
        <v>0.33333333333333359</v>
      </c>
      <c r="T2280" s="17">
        <v>0.28699721531939892</v>
      </c>
      <c r="U2280" s="17">
        <v>-7.7198723301060868E-2</v>
      </c>
      <c r="V2280" s="17">
        <v>1.6733664322339182E-2</v>
      </c>
      <c r="W2280" s="17">
        <v>18.298219760263823</v>
      </c>
      <c r="X2280" s="17">
        <v>0.24370796038371745</v>
      </c>
      <c r="Y2280" s="17">
        <v>-1.0000000000000018</v>
      </c>
      <c r="Z2280" s="17">
        <v>-1.0000000000000018</v>
      </c>
      <c r="AA2280" s="17">
        <v>-1.8884022261119875</v>
      </c>
      <c r="AB2280" s="17">
        <v>-0.34041852516449561</v>
      </c>
      <c r="AC2280" s="17">
        <v>-0.12655337054591867</v>
      </c>
      <c r="AD2280" s="17">
        <v>6.6618660286608206E-2</v>
      </c>
      <c r="AE2280" s="17">
        <v>-20.017661771190316</v>
      </c>
      <c r="AF2280" s="17">
        <v>0.1</v>
      </c>
      <c r="AG2280" s="17">
        <v>-1.0000000000000018</v>
      </c>
      <c r="AH2280" s="17">
        <v>-1.0000000000000018</v>
      </c>
      <c r="AI2280" s="17">
        <v>-3.3756117910013782E-2</v>
      </c>
      <c r="AJ2280" s="17">
        <v>1.6733664322339182E-2</v>
      </c>
      <c r="AK2280" s="17">
        <v>-0.26129257867690553</v>
      </c>
      <c r="AL2280" s="17">
        <v>0.65443081634531597</v>
      </c>
      <c r="AM2280" s="17">
        <v>0.16031739102142051</v>
      </c>
      <c r="AN2280" s="17">
        <v>0.24540592717465542</v>
      </c>
      <c r="AO2280" s="17">
        <v>2.701471882150984</v>
      </c>
      <c r="AP2280" s="17">
        <v>9.4073022610929691</v>
      </c>
      <c r="AQ2280" s="17">
        <v>24.442819500308726</v>
      </c>
      <c r="AR2280" s="17">
        <v>0.55986548967401062</v>
      </c>
      <c r="AS2280" s="17">
        <v>0.34611795605113266</v>
      </c>
      <c r="AT2280" s="17">
        <v>-1.0000000000000018</v>
      </c>
      <c r="AU2280" s="17">
        <v>-1.0000000000000018</v>
      </c>
      <c r="AV2280" s="17">
        <v>0.28576402705732284</v>
      </c>
      <c r="AW2280" s="17">
        <v>14.983120340934981</v>
      </c>
      <c r="AX2280" s="17">
        <v>15.981364414968624</v>
      </c>
      <c r="AY2280" s="17">
        <v>8.792807248516088E-2</v>
      </c>
      <c r="AZ2280" s="17">
        <v>-46.904374077418424</v>
      </c>
      <c r="BA2280" s="22">
        <v>1375.5006192950866</v>
      </c>
      <c r="CU2280" t="e">
        <v>#N/A</v>
      </c>
      <c r="CV2280" t="e">
        <v>#N/A</v>
      </c>
    </row>
    <row r="2281" spans="1:100" x14ac:dyDescent="0.25">
      <c r="A2281">
        <v>5299</v>
      </c>
      <c r="B2281" t="s">
        <v>2584</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2585</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2586</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1368.2219773058084</v>
      </c>
      <c r="CU2283" t="e">
        <v>#N/A</v>
      </c>
      <c r="CV2283" t="e">
        <v>#N/A</v>
      </c>
    </row>
    <row r="2284" spans="1:100" x14ac:dyDescent="0.25">
      <c r="A2284">
        <v>5312</v>
      </c>
      <c r="B2284" t="s">
        <v>2587</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1326.9004163133675</v>
      </c>
      <c r="CU2284" t="e">
        <v>#N/A</v>
      </c>
      <c r="CV2284" t="e">
        <v>#N/A</v>
      </c>
    </row>
    <row r="2285" spans="1:100" x14ac:dyDescent="0.25">
      <c r="A2285">
        <v>5314</v>
      </c>
      <c r="B2285" t="s">
        <v>2588</v>
      </c>
      <c r="C2285" s="22">
        <v>3</v>
      </c>
      <c r="D2285" s="17">
        <v>5.4309577355089518</v>
      </c>
      <c r="E2285" s="17">
        <v>0.27924060881055857</v>
      </c>
      <c r="F2285" s="17">
        <v>3.6456450508085228E-2</v>
      </c>
      <c r="G2285" s="17">
        <v>0.1158493811394509</v>
      </c>
      <c r="H2285" s="17">
        <v>0.18209078857210745</v>
      </c>
      <c r="I2285" s="17">
        <v>0</v>
      </c>
      <c r="J2285" s="17">
        <v>10.925447314326441</v>
      </c>
      <c r="K2285" s="17">
        <v>0.18209078857210745</v>
      </c>
      <c r="L2285" s="17">
        <v>-1.0000000000000002</v>
      </c>
      <c r="M2285" s="17">
        <v>-1.0000000000000002</v>
      </c>
      <c r="N2285" s="17">
        <v>3.6418157714421486</v>
      </c>
      <c r="O2285" s="17">
        <v>16.472254430974843</v>
      </c>
      <c r="P2285" s="17">
        <v>-5.1668027540083886E-2</v>
      </c>
      <c r="Q2285" s="17">
        <v>0.31302329468754753</v>
      </c>
      <c r="R2285" s="17">
        <v>0.1390068132922159</v>
      </c>
      <c r="S2285" s="17">
        <v>0.33333333333333315</v>
      </c>
      <c r="T2285" s="17">
        <v>0.34898699305960279</v>
      </c>
      <c r="U2285" s="17">
        <v>-8.1781102347035367E-2</v>
      </c>
      <c r="V2285" s="17">
        <v>-2.7627610408193663E-2</v>
      </c>
      <c r="W2285" s="17">
        <v>15.63283300262399</v>
      </c>
      <c r="X2285" s="17">
        <v>2.299312570979431E-2</v>
      </c>
      <c r="Y2285" s="17">
        <v>-1.0000000000000002</v>
      </c>
      <c r="Z2285" s="17">
        <v>-1.0000000000000002</v>
      </c>
      <c r="AA2285" s="17">
        <v>44.27053541311551</v>
      </c>
      <c r="AB2285" s="17">
        <v>0.12337028555032199</v>
      </c>
      <c r="AC2285" s="17">
        <v>0.16606437229321189</v>
      </c>
      <c r="AD2285" s="17">
        <v>0.28053925410045177</v>
      </c>
      <c r="AE2285" s="17">
        <v>28.498695597199269</v>
      </c>
      <c r="AF2285" s="17">
        <v>0.5</v>
      </c>
      <c r="AG2285" s="17">
        <v>-1.0000000000000002</v>
      </c>
      <c r="AH2285" s="17">
        <v>-1.0000000000000002</v>
      </c>
      <c r="AI2285" s="17">
        <v>0</v>
      </c>
      <c r="AJ2285" s="17">
        <v>-2.7627610408193663E-2</v>
      </c>
      <c r="AK2285" s="17">
        <v>-6.3609640689172825E-2</v>
      </c>
      <c r="AL2285" s="17">
        <v>1.4809245849662828E-2</v>
      </c>
      <c r="AM2285" s="17">
        <v>1.2977208646900443E-2</v>
      </c>
      <c r="AN2285" s="17">
        <v>-1.2801556868247528E-2</v>
      </c>
      <c r="AO2285" s="17">
        <v>6.3820127266472487E-3</v>
      </c>
      <c r="AP2285" s="17">
        <v>-0.24599269245787425</v>
      </c>
      <c r="AQ2285" s="17">
        <v>26.558280316950452</v>
      </c>
      <c r="AR2285" s="17">
        <v>0.57291161363770682</v>
      </c>
      <c r="AS2285" s="17">
        <v>0.20508391428190215</v>
      </c>
      <c r="AT2285" s="17">
        <v>-1.0000000000000002</v>
      </c>
      <c r="AU2285" s="17">
        <v>-1.0000000000000002</v>
      </c>
      <c r="AV2285" s="17">
        <v>0.2548561944316669</v>
      </c>
      <c r="AW2285" s="17">
        <v>60.496797151632435</v>
      </c>
      <c r="AX2285" s="17">
        <v>57.734036110813079</v>
      </c>
      <c r="AY2285" s="17">
        <v>0.22798124609725837</v>
      </c>
      <c r="AZ2285" s="17">
        <v>-13.701104839073931</v>
      </c>
      <c r="BA2285" s="22">
        <v>1365.6127016791786</v>
      </c>
      <c r="CU2285" t="e">
        <v>#N/A</v>
      </c>
      <c r="CV2285" t="e">
        <v>#N/A</v>
      </c>
    </row>
    <row r="2286" spans="1:100" x14ac:dyDescent="0.25">
      <c r="A2286">
        <v>5316</v>
      </c>
      <c r="B2286" t="s">
        <v>2589</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2590</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2591</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2592</v>
      </c>
      <c r="C2289" s="22">
        <v>3</v>
      </c>
      <c r="D2289" s="17">
        <v>4.6473477046320877</v>
      </c>
      <c r="E2289" s="17">
        <v>-6.6289741751950244E-4</v>
      </c>
      <c r="F2289" s="17">
        <v>0.30536149151381758</v>
      </c>
      <c r="G2289" s="17">
        <v>0.30536149151381758</v>
      </c>
      <c r="H2289" s="17">
        <v>0.11875360332429813</v>
      </c>
      <c r="I2289" s="17">
        <v>0</v>
      </c>
      <c r="J2289" s="17">
        <v>7.1252161994578902</v>
      </c>
      <c r="K2289" s="17">
        <v>0.11875360332429813</v>
      </c>
      <c r="L2289" s="17">
        <v>-0.999999999999999</v>
      </c>
      <c r="M2289" s="17">
        <v>-0.999999999999999</v>
      </c>
      <c r="N2289" s="17">
        <v>2.3750720664859628</v>
      </c>
      <c r="O2289" s="17">
        <v>12.077925395603794</v>
      </c>
      <c r="P2289" s="17">
        <v>-0.95677443394394335</v>
      </c>
      <c r="Q2289" s="17">
        <v>3.1221204587618741</v>
      </c>
      <c r="R2289" s="17">
        <v>0.93089740620949091</v>
      </c>
      <c r="S2289" s="17">
        <v>0.33333333333333287</v>
      </c>
      <c r="T2289" s="17">
        <v>0.35462112767041082</v>
      </c>
      <c r="U2289" s="17">
        <v>0.14762741181670488</v>
      </c>
      <c r="V2289" s="17">
        <v>-3.5503809266971192E-2</v>
      </c>
      <c r="W2289" s="17">
        <v>27.252978409167195</v>
      </c>
      <c r="X2289" s="17">
        <v>0.94845648401743754</v>
      </c>
      <c r="Y2289" s="17">
        <v>-0.999999999999999</v>
      </c>
      <c r="Z2289" s="17">
        <v>-0.999999999999999</v>
      </c>
      <c r="AA2289" s="17">
        <v>32.789353293443533</v>
      </c>
      <c r="AB2289" s="17">
        <v>-3.4454406599054382E-2</v>
      </c>
      <c r="AC2289" s="17">
        <v>0.15288653014139642</v>
      </c>
      <c r="AD2289" s="17">
        <v>-2.6322573981005015E-2</v>
      </c>
      <c r="AE2289" s="17">
        <v>4.6054774780668515</v>
      </c>
      <c r="AF2289" s="17">
        <v>8.3333333333333329E-2</v>
      </c>
      <c r="AG2289" s="17">
        <v>-0.999999999999999</v>
      </c>
      <c r="AH2289" s="17">
        <v>-0.999999999999999</v>
      </c>
      <c r="AI2289" s="17">
        <v>0</v>
      </c>
      <c r="AJ2289" s="17">
        <v>-3.5503809266971192E-2</v>
      </c>
      <c r="AK2289" s="17">
        <v>-4.8655432052635963E-2</v>
      </c>
      <c r="AL2289" s="17">
        <v>0.25880873385417386</v>
      </c>
      <c r="AM2289" s="17">
        <v>0.39054150366583662</v>
      </c>
      <c r="AN2289" s="17">
        <v>1.2640722966819722E-2</v>
      </c>
      <c r="AO2289" s="17">
        <v>9.5202604313827415</v>
      </c>
      <c r="AP2289" s="17">
        <v>1.6100617434413622</v>
      </c>
      <c r="AQ2289" s="17">
        <v>34.37819460862508</v>
      </c>
      <c r="AR2289" s="17">
        <v>0.80007806355347766</v>
      </c>
      <c r="AS2289" s="17">
        <v>1.0672100873417361</v>
      </c>
      <c r="AT2289" s="17">
        <v>-0.999999999999999</v>
      </c>
      <c r="AU2289" s="17">
        <v>-0.999999999999999</v>
      </c>
      <c r="AV2289" s="17">
        <v>1.2362588977233084</v>
      </c>
      <c r="AW2289" s="17">
        <v>46.477340432488674</v>
      </c>
      <c r="AX2289" s="17">
        <v>42.926959505791544</v>
      </c>
      <c r="AY2289" s="17">
        <v>8.7066136091463076E-2</v>
      </c>
      <c r="AZ2289" s="17">
        <v>-17.43942365084013</v>
      </c>
      <c r="BA2289" s="22">
        <v>1337.836007496612</v>
      </c>
      <c r="CU2289" t="e">
        <v>#N/A</v>
      </c>
      <c r="CV2289" t="e">
        <v>#N/A</v>
      </c>
    </row>
    <row r="2290" spans="1:100" x14ac:dyDescent="0.25">
      <c r="A2290">
        <v>5325</v>
      </c>
      <c r="B2290" t="s">
        <v>2593</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1347.8867605927767</v>
      </c>
      <c r="CU2290" t="e">
        <v>#N/A</v>
      </c>
      <c r="CV2290" t="e">
        <v>#N/A</v>
      </c>
    </row>
    <row r="2291" spans="1:100" x14ac:dyDescent="0.25">
      <c r="A2291">
        <v>5326</v>
      </c>
      <c r="B2291" t="s">
        <v>2594</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2595</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2596</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2597</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1474.8699829705606</v>
      </c>
      <c r="CU2294" t="e">
        <v>#N/A</v>
      </c>
      <c r="CV2294" t="e">
        <v>#N/A</v>
      </c>
    </row>
    <row r="2295" spans="1:100" x14ac:dyDescent="0.25">
      <c r="A2295">
        <v>5332</v>
      </c>
      <c r="B2295" t="s">
        <v>2598</v>
      </c>
      <c r="C2295" s="22">
        <v>3</v>
      </c>
      <c r="D2295" s="17">
        <v>4.4699640599870136</v>
      </c>
      <c r="E2295" s="17">
        <v>-0.64690300487643471</v>
      </c>
      <c r="F2295" s="17">
        <v>-0.17563155873362987</v>
      </c>
      <c r="G2295" s="17">
        <v>-0.36268758935742573</v>
      </c>
      <c r="H2295" s="17">
        <v>7.8718224166858808E-2</v>
      </c>
      <c r="I2295" s="17">
        <v>0</v>
      </c>
      <c r="J2295" s="17">
        <v>4.723093450011528</v>
      </c>
      <c r="K2295" s="17">
        <v>7.8718224166858808E-2</v>
      </c>
      <c r="L2295" s="17">
        <v>-1.0000000000000002</v>
      </c>
      <c r="M2295" s="17">
        <v>-1.0000000000000002</v>
      </c>
      <c r="N2295" s="17">
        <v>1.5743644833371764</v>
      </c>
      <c r="O2295" s="17">
        <v>8.8303699206411181</v>
      </c>
      <c r="P2295" s="17">
        <v>-0.37170125296852258</v>
      </c>
      <c r="Q2295" s="17">
        <v>2.8496145845069845</v>
      </c>
      <c r="R2295" s="17">
        <v>0.91594130534337137</v>
      </c>
      <c r="S2295" s="17">
        <v>0.33333333333333348</v>
      </c>
      <c r="T2295" s="17">
        <v>0.33678320259726502</v>
      </c>
      <c r="U2295" s="17">
        <v>0.22641916019359132</v>
      </c>
      <c r="V2295" s="17">
        <v>-0.12543319144767306</v>
      </c>
      <c r="W2295" s="17">
        <v>27.69537122038631</v>
      </c>
      <c r="X2295" s="17">
        <v>0.747925673115998</v>
      </c>
      <c r="Y2295" s="17">
        <v>-1.0000000000000002</v>
      </c>
      <c r="Z2295" s="17">
        <v>-1.0000000000000002</v>
      </c>
      <c r="AA2295" s="17">
        <v>63.641701448697219</v>
      </c>
      <c r="AB2295" s="17">
        <v>0.21322427193224563</v>
      </c>
      <c r="AC2295" s="17">
        <v>0.55710576275150803</v>
      </c>
      <c r="AD2295" s="17">
        <v>-6.9722256224402646E-2</v>
      </c>
      <c r="AE2295" s="17">
        <v>35.03038892296756</v>
      </c>
      <c r="AF2295" s="17">
        <v>0.83333333333333337</v>
      </c>
      <c r="AG2295" s="17">
        <v>-1.0000000000000002</v>
      </c>
      <c r="AH2295" s="17">
        <v>-1.0000000000000002</v>
      </c>
      <c r="AI2295" s="17">
        <v>0</v>
      </c>
      <c r="AJ2295" s="17">
        <v>-0.12543319144767306</v>
      </c>
      <c r="AK2295" s="17">
        <v>0.32301745169315865</v>
      </c>
      <c r="AL2295" s="17">
        <v>-3.4934186626109955E-2</v>
      </c>
      <c r="AM2295" s="17">
        <v>7.5008672027082501E-2</v>
      </c>
      <c r="AN2295" s="17">
        <v>0.54469842329080664</v>
      </c>
      <c r="AO2295" s="17">
        <v>3.4903040591428547</v>
      </c>
      <c r="AP2295" s="17">
        <v>13.442789649139611</v>
      </c>
      <c r="AQ2295" s="17">
        <v>32.418464670397803</v>
      </c>
      <c r="AR2295" s="17">
        <v>0.77110250467651631</v>
      </c>
      <c r="AS2295" s="17">
        <v>0.82664389728285614</v>
      </c>
      <c r="AT2295" s="17">
        <v>-1.0000000000000002</v>
      </c>
      <c r="AU2295" s="17">
        <v>-1.0000000000000002</v>
      </c>
      <c r="AV2295" s="17">
        <v>0.55325371598594586</v>
      </c>
      <c r="AW2295" s="17">
        <v>85.914861018478021</v>
      </c>
      <c r="AX2295" s="17">
        <v>73.371541873710697</v>
      </c>
      <c r="AY2295" s="17">
        <v>0.25807087558271274</v>
      </c>
      <c r="AZ2295" s="17">
        <v>17.72623095346043</v>
      </c>
      <c r="BA2295" s="22">
        <v>1501.2987992663247</v>
      </c>
      <c r="CU2295" t="e">
        <v>#N/A</v>
      </c>
      <c r="CV2295" t="e">
        <v>#N/A</v>
      </c>
    </row>
    <row r="2296" spans="1:100" x14ac:dyDescent="0.25">
      <c r="A2296">
        <v>5333</v>
      </c>
      <c r="B2296" t="s">
        <v>2599</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1297.9723380247526</v>
      </c>
      <c r="CU2296" t="e">
        <v>#N/A</v>
      </c>
      <c r="CV2296" t="e">
        <v>#N/A</v>
      </c>
    </row>
    <row r="2297" spans="1:100" x14ac:dyDescent="0.25">
      <c r="A2297">
        <v>5338</v>
      </c>
      <c r="B2297" t="s">
        <v>2600</v>
      </c>
      <c r="C2297" s="22">
        <v>3</v>
      </c>
      <c r="D2297" s="17">
        <v>3.2708746820646781</v>
      </c>
      <c r="E2297" s="17">
        <v>3.7596443821329872E-2</v>
      </c>
      <c r="F2297" s="17">
        <v>0.32478019536966524</v>
      </c>
      <c r="G2297" s="17">
        <v>0.33656436087550917</v>
      </c>
      <c r="H2297" s="17">
        <v>0.31733624433579749</v>
      </c>
      <c r="I2297" s="17">
        <v>-3.8310757335714343E-3</v>
      </c>
      <c r="J2297" s="17">
        <v>18.810310116133568</v>
      </c>
      <c r="K2297" s="17">
        <v>0.31350516860222605</v>
      </c>
      <c r="L2297" s="17">
        <v>-1.0000000000000007</v>
      </c>
      <c r="M2297" s="17">
        <v>-1.0000000000000007</v>
      </c>
      <c r="N2297" s="17">
        <v>6.2701033720445212</v>
      </c>
      <c r="O2297" s="17">
        <v>22.417749159073754</v>
      </c>
      <c r="P2297" s="17">
        <v>1.787899973647892</v>
      </c>
      <c r="Q2297" s="17">
        <v>-7.1356119942705565</v>
      </c>
      <c r="R2297" s="17">
        <v>-2.1498278869811056</v>
      </c>
      <c r="S2297" s="17">
        <v>0.3333333333333332</v>
      </c>
      <c r="T2297" s="17">
        <v>0.3333333333333332</v>
      </c>
      <c r="U2297" s="17">
        <v>0.30315412621316201</v>
      </c>
      <c r="V2297" s="17">
        <v>0.29677063420697647</v>
      </c>
      <c r="W2297" s="17">
        <v>38.123450339383162</v>
      </c>
      <c r="X2297" s="17">
        <v>3.3464018081589493</v>
      </c>
      <c r="Y2297" s="17">
        <v>-1.0000000000000007</v>
      </c>
      <c r="Z2297" s="17">
        <v>-1.0000000000000007</v>
      </c>
      <c r="AA2297" s="17">
        <v>87.197875904834817</v>
      </c>
      <c r="AB2297" s="17">
        <v>0.24293165152361637</v>
      </c>
      <c r="AC2297" s="17">
        <v>0.33646356792675036</v>
      </c>
      <c r="AD2297" s="17">
        <v>0.44508984959828651</v>
      </c>
      <c r="AE2297" s="17">
        <v>51.224253452432663</v>
      </c>
      <c r="AF2297" s="17">
        <v>0.91666666666666663</v>
      </c>
      <c r="AG2297" s="17">
        <v>-1.0000000000000007</v>
      </c>
      <c r="AH2297" s="17">
        <v>-1.0000000000000007</v>
      </c>
      <c r="AI2297" s="17">
        <v>-1.8484255078892009E-2</v>
      </c>
      <c r="AJ2297" s="17">
        <v>0.29677063420697647</v>
      </c>
      <c r="AK2297" s="17">
        <v>1.8865484319389031E-3</v>
      </c>
      <c r="AL2297" s="17">
        <v>0.26739786995047948</v>
      </c>
      <c r="AM2297" s="17">
        <v>0.25629920195055206</v>
      </c>
      <c r="AN2297" s="17">
        <v>-9.8619450679680518E-2</v>
      </c>
      <c r="AO2297" s="17">
        <v>6.4169127909234938</v>
      </c>
      <c r="AP2297" s="17">
        <v>-1.128496917239616</v>
      </c>
      <c r="AQ2297" s="17">
        <v>56.93376045551674</v>
      </c>
      <c r="AR2297" s="17">
        <v>1.2665914270868051</v>
      </c>
      <c r="AS2297" s="17">
        <v>3.6599069767611767</v>
      </c>
      <c r="AT2297" s="17">
        <v>-1.0000000000000007</v>
      </c>
      <c r="AU2297" s="17">
        <v>-1.0000000000000007</v>
      </c>
      <c r="AV2297" s="17">
        <v>-1.8132635261055969</v>
      </c>
      <c r="AW2297" s="17">
        <v>108.48712814666887</v>
      </c>
      <c r="AX2297" s="17">
        <v>137.79450646578869</v>
      </c>
      <c r="AY2297" s="17">
        <v>0.12757939605875779</v>
      </c>
      <c r="AZ2297" s="17">
        <v>4.1316944557137134</v>
      </c>
      <c r="BA2297" s="22">
        <v>1552.05629159209</v>
      </c>
      <c r="CU2297" t="e">
        <v>#N/A</v>
      </c>
      <c r="CV2297" t="e">
        <v>#N/A</v>
      </c>
    </row>
    <row r="2298" spans="1:100" x14ac:dyDescent="0.25">
      <c r="A2298">
        <v>5339</v>
      </c>
      <c r="B2298" t="s">
        <v>2593</v>
      </c>
      <c r="C2298" s="22">
        <v>3</v>
      </c>
      <c r="D2298" s="17">
        <v>4.9094980861227659</v>
      </c>
      <c r="E2298" s="17">
        <v>1.5150305769969678E-2</v>
      </c>
      <c r="F2298" s="17">
        <v>-0.21382993506996009</v>
      </c>
      <c r="G2298" s="17">
        <v>-0.21267198196182427</v>
      </c>
      <c r="H2298" s="17">
        <v>0.18940910177143755</v>
      </c>
      <c r="I2298" s="17">
        <v>0</v>
      </c>
      <c r="J2298" s="17">
        <v>11.364546106286252</v>
      </c>
      <c r="K2298" s="17">
        <v>0.18940910177143755</v>
      </c>
      <c r="L2298" s="17">
        <v>-0.99999999999999967</v>
      </c>
      <c r="M2298" s="17">
        <v>-0.99999999999999967</v>
      </c>
      <c r="N2298" s="17">
        <v>3.7881820354287488</v>
      </c>
      <c r="O2298" s="17">
        <v>16.061372210447171</v>
      </c>
      <c r="P2298" s="17">
        <v>-0.71979669480047048</v>
      </c>
      <c r="Q2298" s="17">
        <v>11.265868433383154</v>
      </c>
      <c r="R2298" s="17">
        <v>3.5689266989774606</v>
      </c>
      <c r="S2298" s="17">
        <v>0.3333333333333332</v>
      </c>
      <c r="T2298" s="17">
        <v>0.3333333333333332</v>
      </c>
      <c r="U2298" s="17">
        <v>-9.7729167963290703E-2</v>
      </c>
      <c r="V2298" s="17">
        <v>-9.3317410987107219E-2</v>
      </c>
      <c r="W2298" s="17">
        <v>11.448439437793242</v>
      </c>
      <c r="X2298" s="17">
        <v>-0.47356357288057749</v>
      </c>
      <c r="Y2298" s="17">
        <v>-0.99999999999999967</v>
      </c>
      <c r="Z2298" s="17">
        <v>-0.99999999999999967</v>
      </c>
      <c r="AA2298" s="17">
        <v>23.852390513224378</v>
      </c>
      <c r="AB2298" s="17">
        <v>0.27233650802452003</v>
      </c>
      <c r="AC2298" s="17">
        <v>0.21756817216188404</v>
      </c>
      <c r="AD2298" s="17">
        <v>-0.31320419265733029</v>
      </c>
      <c r="AE2298" s="17">
        <v>8.8350243764536867</v>
      </c>
      <c r="AF2298" s="17">
        <v>0.5</v>
      </c>
      <c r="AG2298" s="17">
        <v>-0.99999999999999967</v>
      </c>
      <c r="AH2298" s="17">
        <v>-0.99999999999999967</v>
      </c>
      <c r="AI2298" s="17">
        <v>1.8520408322455106E-2</v>
      </c>
      <c r="AJ2298" s="17">
        <v>-9.3317410987107219E-2</v>
      </c>
      <c r="AK2298" s="17">
        <v>0.32905000882080931</v>
      </c>
      <c r="AL2298" s="17">
        <v>9.7268764801218127E-2</v>
      </c>
      <c r="AM2298" s="17">
        <v>0.25686281614396111</v>
      </c>
      <c r="AN2298" s="17">
        <v>-5.4609922388520672E-2</v>
      </c>
      <c r="AO2298" s="17">
        <v>8.0668204477030763</v>
      </c>
      <c r="AP2298" s="17">
        <v>-0.87890423570692588</v>
      </c>
      <c r="AQ2298" s="17">
        <v>22.812985544079488</v>
      </c>
      <c r="AR2298" s="17">
        <v>0.47562008771626835</v>
      </c>
      <c r="AS2298" s="17">
        <v>-0.28415447110914033</v>
      </c>
      <c r="AT2298" s="17">
        <v>-0.99999999999999967</v>
      </c>
      <c r="AU2298" s="17">
        <v>-0.99999999999999967</v>
      </c>
      <c r="AV2298" s="17">
        <v>3.356254717015636</v>
      </c>
      <c r="AW2298" s="17">
        <v>39.034858487964662</v>
      </c>
      <c r="AX2298" s="17">
        <v>30.073525555703018</v>
      </c>
      <c r="AY2298" s="17">
        <v>-0.1424681618752012</v>
      </c>
      <c r="AZ2298" s="17">
        <v>-71.64265509948163</v>
      </c>
      <c r="BA2298" s="22">
        <v>1339.747017076118</v>
      </c>
      <c r="CU2298" t="e">
        <v>#N/A</v>
      </c>
      <c r="CV2298" t="e">
        <v>#N/A</v>
      </c>
    </row>
    <row r="2299" spans="1:100" x14ac:dyDescent="0.25">
      <c r="A2299">
        <v>5340</v>
      </c>
      <c r="B2299" t="s">
        <v>2601</v>
      </c>
      <c r="C2299" s="22">
        <v>3</v>
      </c>
      <c r="D2299" s="17">
        <v>2.8864350184581991</v>
      </c>
      <c r="E2299" s="17">
        <v>0</v>
      </c>
      <c r="F2299" s="17">
        <v>-0.15812848675993771</v>
      </c>
      <c r="G2299" s="17">
        <v>-0.15812848675993771</v>
      </c>
      <c r="H2299" s="17">
        <v>-0.37223443990686272</v>
      </c>
      <c r="I2299" s="17">
        <v>0</v>
      </c>
      <c r="J2299" s="17">
        <v>-22.33406639441176</v>
      </c>
      <c r="K2299" s="17">
        <v>-0.37223443990686272</v>
      </c>
      <c r="L2299" s="17">
        <v>-0.99999999999999922</v>
      </c>
      <c r="M2299" s="17">
        <v>-0.99999999999999922</v>
      </c>
      <c r="N2299" s="17">
        <v>-7.4446887981372578</v>
      </c>
      <c r="O2299" s="17">
        <v>-19.605759862713498</v>
      </c>
      <c r="P2299" s="17">
        <v>0.58571302146937776</v>
      </c>
      <c r="Q2299" s="17">
        <v>-1.4076799346120406</v>
      </c>
      <c r="R2299" s="17">
        <v>-0.40281017792992529</v>
      </c>
      <c r="S2299" s="17">
        <v>0.32108749875682757</v>
      </c>
      <c r="T2299" s="17">
        <v>0.20907558520802888</v>
      </c>
      <c r="U2299" s="17">
        <v>-6.9302616656452154E-2</v>
      </c>
      <c r="V2299" s="17">
        <v>-5.3005599584824932E-2</v>
      </c>
      <c r="W2299" s="17">
        <v>31.203572305217662</v>
      </c>
      <c r="X2299" s="17">
        <v>0.18289571161165646</v>
      </c>
      <c r="Y2299" s="17">
        <v>-0.99999999999999922</v>
      </c>
      <c r="Z2299" s="17">
        <v>-0.99999999999999922</v>
      </c>
      <c r="AA2299" s="17">
        <v>8.7421885086475797</v>
      </c>
      <c r="AB2299" s="17">
        <v>-0.19857026456523647</v>
      </c>
      <c r="AC2299" s="17">
        <v>4.066412374065087E-2</v>
      </c>
      <c r="AD2299" s="17">
        <v>-0.28326533154821787</v>
      </c>
      <c r="AE2299" s="17">
        <v>-22.058573618640178</v>
      </c>
      <c r="AF2299" s="17">
        <v>0.125</v>
      </c>
      <c r="AG2299" s="17">
        <v>-0.99999999999999922</v>
      </c>
      <c r="AH2299" s="17">
        <v>-0.99999999999999922</v>
      </c>
      <c r="AI2299" s="17">
        <v>0</v>
      </c>
      <c r="AJ2299" s="17">
        <v>-5.3005599584824932E-2</v>
      </c>
      <c r="AK2299" s="17">
        <v>-9.8730391013487198E-2</v>
      </c>
      <c r="AL2299" s="17">
        <v>0.13050732619155922</v>
      </c>
      <c r="AM2299" s="17">
        <v>0.67177031434429568</v>
      </c>
      <c r="AN2299" s="17">
        <v>-7.9089874977267383E-2</v>
      </c>
      <c r="AO2299" s="17">
        <v>16.30060590353995</v>
      </c>
      <c r="AP2299" s="17">
        <v>-1.3247102434738851</v>
      </c>
      <c r="AQ2299" s="17">
        <v>8.8695059108059162</v>
      </c>
      <c r="AR2299" s="17">
        <v>0.40785486772357887</v>
      </c>
      <c r="AS2299" s="17">
        <v>-0.18933872829520637</v>
      </c>
      <c r="AT2299" s="17">
        <v>-0.99999999999999922</v>
      </c>
      <c r="AU2299" s="17">
        <v>-0.99999999999999922</v>
      </c>
      <c r="AV2299" s="17">
        <v>-0.56093866468986275</v>
      </c>
      <c r="AW2299" s="17">
        <v>-12.18828159753981</v>
      </c>
      <c r="AX2299" s="17">
        <v>-17.488841556022312</v>
      </c>
      <c r="AY2299" s="17">
        <v>8.7013384813430281E-2</v>
      </c>
      <c r="AZ2299" s="17">
        <v>-91.659895016437474</v>
      </c>
      <c r="BA2299" s="22">
        <v>1269.5078933772302</v>
      </c>
      <c r="CU2299" t="e">
        <v>#N/A</v>
      </c>
      <c r="CV2299" t="e">
        <v>#N/A</v>
      </c>
    </row>
    <row r="2300" spans="1:100" x14ac:dyDescent="0.25">
      <c r="A2300">
        <v>5344</v>
      </c>
      <c r="B2300" t="s">
        <v>2602</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2603</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1470.0845524162319</v>
      </c>
      <c r="CU2301" t="e">
        <v>#N/A</v>
      </c>
      <c r="CV2301" t="e">
        <v>#N/A</v>
      </c>
    </row>
    <row r="2302" spans="1:100" x14ac:dyDescent="0.25">
      <c r="A2302">
        <v>5348</v>
      </c>
      <c r="B2302" t="s">
        <v>656</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2604</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1386.3298609990397</v>
      </c>
      <c r="CU2303" t="e">
        <v>#N/A</v>
      </c>
      <c r="CV2303" t="e">
        <v>#N/A</v>
      </c>
    </row>
    <row r="2304" spans="1:100" x14ac:dyDescent="0.25">
      <c r="A2304">
        <v>5401</v>
      </c>
      <c r="B2304" t="s">
        <v>2605</v>
      </c>
      <c r="C2304" s="22">
        <v>3</v>
      </c>
      <c r="D2304" s="17">
        <v>5.164967641826526</v>
      </c>
      <c r="E2304" s="17">
        <v>0</v>
      </c>
      <c r="F2304" s="17">
        <v>5.0442631558177782</v>
      </c>
      <c r="G2304" s="17">
        <v>5.0442631558177782</v>
      </c>
      <c r="H2304" s="17">
        <v>0.3041682198762572</v>
      </c>
      <c r="I2304" s="17">
        <v>-2.4297591222879064E-3</v>
      </c>
      <c r="J2304" s="17">
        <v>18.104307645238155</v>
      </c>
      <c r="K2304" s="17">
        <v>0.30173846075396932</v>
      </c>
      <c r="L2304" s="17">
        <v>-0.99999999999999822</v>
      </c>
      <c r="M2304" s="17">
        <v>-0.99999999999999822</v>
      </c>
      <c r="N2304" s="17">
        <v>6.0347692150793844</v>
      </c>
      <c r="O2304" s="17">
        <v>28.313538442882461</v>
      </c>
      <c r="P2304" s="17">
        <v>8.3367591336013513E-3</v>
      </c>
      <c r="Q2304" s="17">
        <v>15.921810601711716</v>
      </c>
      <c r="R2304" s="17">
        <v>5.0049882464680353</v>
      </c>
      <c r="S2304" s="17">
        <v>0.33333333333333254</v>
      </c>
      <c r="T2304" s="17">
        <v>0.33333333333333254</v>
      </c>
      <c r="U2304" s="17">
        <v>0.326274608156847</v>
      </c>
      <c r="V2304" s="17">
        <v>0.16669640810793693</v>
      </c>
      <c r="W2304" s="17">
        <v>34.315968887099174</v>
      </c>
      <c r="X2304" s="17">
        <v>2.6702050871877065</v>
      </c>
      <c r="Y2304" s="17">
        <v>-0.99999999999999822</v>
      </c>
      <c r="Z2304" s="17">
        <v>-0.99999999999999822</v>
      </c>
      <c r="AA2304" s="17">
        <v>94.955964892245888</v>
      </c>
      <c r="AB2304" s="17">
        <v>0.19975299867131469</v>
      </c>
      <c r="AC2304" s="17">
        <v>0.46216442803839669</v>
      </c>
      <c r="AD2304" s="17">
        <v>0.45078272846386019</v>
      </c>
      <c r="AE2304" s="17">
        <v>55.635007758678604</v>
      </c>
      <c r="AF2304" s="17">
        <v>0.88235294117647056</v>
      </c>
      <c r="AG2304" s="17">
        <v>-0.99999999999999822</v>
      </c>
      <c r="AH2304" s="17">
        <v>-0.99999999999999822</v>
      </c>
      <c r="AI2304" s="17">
        <v>1.2220352337333026E-2</v>
      </c>
      <c r="AJ2304" s="17">
        <v>0.16669640810793693</v>
      </c>
      <c r="AK2304" s="17">
        <v>-8.8915450903052404E-2</v>
      </c>
      <c r="AL2304" s="17">
        <v>0.20132774556335847</v>
      </c>
      <c r="AM2304" s="17">
        <v>-7.5432890057370486E-2</v>
      </c>
      <c r="AN2304" s="17">
        <v>9.6638755995846967E-3</v>
      </c>
      <c r="AO2304" s="17">
        <v>-2.3303995059495239</v>
      </c>
      <c r="AP2304" s="17">
        <v>1.2482356178064093</v>
      </c>
      <c r="AQ2304" s="17">
        <v>52.420276532337361</v>
      </c>
      <c r="AR2304" s="17">
        <v>1.1596376829314499</v>
      </c>
      <c r="AS2304" s="17">
        <v>2.9719435479416769</v>
      </c>
      <c r="AT2304" s="17">
        <v>-0.99999999999999822</v>
      </c>
      <c r="AU2304" s="17">
        <v>-0.99999999999999822</v>
      </c>
      <c r="AV2304" s="17">
        <v>10.049251402285815</v>
      </c>
      <c r="AW2304" s="17">
        <v>124.51773895293464</v>
      </c>
      <c r="AX2304" s="17">
        <v>141.43178681047505</v>
      </c>
      <c r="AY2304" s="17">
        <v>0.52533683314370283</v>
      </c>
      <c r="AZ2304" s="17">
        <v>63.102374559325604</v>
      </c>
      <c r="BA2304" s="22">
        <v>1605.7638465118521</v>
      </c>
      <c r="CU2304" t="e">
        <v>#N/A</v>
      </c>
      <c r="CV2304" t="e">
        <v>#N/A</v>
      </c>
    </row>
    <row r="2305" spans="1:100" x14ac:dyDescent="0.25">
      <c r="A2305">
        <v>5402</v>
      </c>
      <c r="B2305" t="s">
        <v>2606</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2607</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2608</v>
      </c>
      <c r="C2307" s="22">
        <v>3</v>
      </c>
      <c r="D2307" s="17">
        <v>5.0948965148907615</v>
      </c>
      <c r="E2307" s="17">
        <v>0</v>
      </c>
      <c r="F2307" s="17">
        <v>-0.15973671208038653</v>
      </c>
      <c r="G2307" s="17">
        <v>-0.15973671208038653</v>
      </c>
      <c r="H2307" s="17">
        <v>-9.6038229188845359E-2</v>
      </c>
      <c r="I2307" s="17">
        <v>5.9955271871148241E-3</v>
      </c>
      <c r="J2307" s="17">
        <v>-5.4025621201038261</v>
      </c>
      <c r="K2307" s="17">
        <v>-9.0042702001730535E-2</v>
      </c>
      <c r="L2307" s="17">
        <v>-1.0000000000000016</v>
      </c>
      <c r="M2307" s="17">
        <v>-1.0000000000000016</v>
      </c>
      <c r="N2307" s="17">
        <v>-1.8008540400346114</v>
      </c>
      <c r="O2307" s="17">
        <v>-0.46740231729345882</v>
      </c>
      <c r="P2307" s="17">
        <v>-1.223425173438452E-2</v>
      </c>
      <c r="Q2307" s="17">
        <v>2.9913184662931322</v>
      </c>
      <c r="R2307" s="17">
        <v>0.92081217339747223</v>
      </c>
      <c r="S2307" s="17">
        <v>0.3333333333333337</v>
      </c>
      <c r="T2307" s="17">
        <v>0.3333333333333337</v>
      </c>
      <c r="U2307" s="17">
        <v>0.3522335724825108</v>
      </c>
      <c r="V2307" s="17">
        <v>5.7087742979863867E-2</v>
      </c>
      <c r="W2307" s="17">
        <v>46.641227365230939</v>
      </c>
      <c r="X2307" s="17">
        <v>2.5081701164776229</v>
      </c>
      <c r="Y2307" s="17">
        <v>-1.0000000000000016</v>
      </c>
      <c r="Z2307" s="17">
        <v>-1.0000000000000016</v>
      </c>
      <c r="AA2307" s="17">
        <v>94.745952544490109</v>
      </c>
      <c r="AB2307" s="17">
        <v>0.12663926166160319</v>
      </c>
      <c r="AC2307" s="17">
        <v>0.38000531911568664</v>
      </c>
      <c r="AD2307" s="17">
        <v>0.43703367933994514</v>
      </c>
      <c r="AE2307" s="17">
        <v>47.18391300586174</v>
      </c>
      <c r="AF2307" s="17">
        <v>0.83333333333333337</v>
      </c>
      <c r="AG2307" s="17">
        <v>-1.0000000000000016</v>
      </c>
      <c r="AH2307" s="17">
        <v>-1.0000000000000016</v>
      </c>
      <c r="AI2307" s="17">
        <v>1.6693362036429821E-2</v>
      </c>
      <c r="AJ2307" s="17">
        <v>5.7087742979863867E-2</v>
      </c>
      <c r="AK2307" s="17">
        <v>0.12178309301437579</v>
      </c>
      <c r="AL2307" s="17">
        <v>0.34512566077838447</v>
      </c>
      <c r="AM2307" s="17">
        <v>-8.1118195255408532E-4</v>
      </c>
      <c r="AN2307" s="17">
        <v>-8.3158039946032835E-3</v>
      </c>
      <c r="AO2307" s="17">
        <v>0.58863591625802669</v>
      </c>
      <c r="AP2307" s="17">
        <v>1.5177332040268408</v>
      </c>
      <c r="AQ2307" s="17">
        <v>41.238665245127073</v>
      </c>
      <c r="AR2307" s="17">
        <v>1.0759879821290421</v>
      </c>
      <c r="AS2307" s="17">
        <v>2.4181274144758929</v>
      </c>
      <c r="AT2307" s="17">
        <v>-1.0000000000000016</v>
      </c>
      <c r="AU2307" s="17">
        <v>-1.0000000000000016</v>
      </c>
      <c r="AV2307" s="17">
        <v>0.76107546131708659</v>
      </c>
      <c r="AW2307" s="17">
        <v>95.796283431223529</v>
      </c>
      <c r="AX2307" s="17">
        <v>101.8389249699385</v>
      </c>
      <c r="AY2307" s="17">
        <v>0.25820051461728349</v>
      </c>
      <c r="AZ2307" s="17">
        <v>29.805387348625203</v>
      </c>
      <c r="BA2307" s="22">
        <v>1546.6113738546039</v>
      </c>
      <c r="CU2307" t="e">
        <v>#N/A</v>
      </c>
      <c r="CV2307" t="e">
        <v>#N/A</v>
      </c>
    </row>
    <row r="2308" spans="1:100" x14ac:dyDescent="0.25">
      <c r="A2308">
        <v>5406</v>
      </c>
      <c r="B2308" t="s">
        <v>2609</v>
      </c>
      <c r="C2308" s="22">
        <v>3</v>
      </c>
      <c r="D2308" s="17">
        <v>5.1414218589922722</v>
      </c>
      <c r="E2308" s="17">
        <v>-0.26861562633757075</v>
      </c>
      <c r="F2308" s="17">
        <v>10.630461547983934</v>
      </c>
      <c r="G2308" s="17">
        <v>10.562539840814976</v>
      </c>
      <c r="H2308" s="17">
        <v>1.6065914002619537E-2</v>
      </c>
      <c r="I2308" s="17">
        <v>-2.0126929502591335E-2</v>
      </c>
      <c r="J2308" s="17">
        <v>-0.24366092999830768</v>
      </c>
      <c r="K2308" s="17">
        <v>-4.0610154999718567E-3</v>
      </c>
      <c r="L2308" s="17">
        <v>-1</v>
      </c>
      <c r="M2308" s="17">
        <v>-1</v>
      </c>
      <c r="N2308" s="17">
        <v>-8.1220309999436274E-2</v>
      </c>
      <c r="O2308" s="17">
        <v>15.46030076980894</v>
      </c>
      <c r="P2308" s="17">
        <v>-0.72438966716036091</v>
      </c>
      <c r="Q2308" s="17">
        <v>11.183743327563739</v>
      </c>
      <c r="R2308" s="17">
        <v>3.3523378635500416</v>
      </c>
      <c r="S2308" s="17">
        <v>0.33333333333333348</v>
      </c>
      <c r="T2308" s="17">
        <v>0.33274676201478337</v>
      </c>
      <c r="U2308" s="17">
        <v>0.33783558983936324</v>
      </c>
      <c r="V2308" s="17">
        <v>0.24339779601888897</v>
      </c>
      <c r="W2308" s="17">
        <v>50.054979868253632</v>
      </c>
      <c r="X2308" s="17">
        <v>3.481283675000324</v>
      </c>
      <c r="Y2308" s="17">
        <v>-1</v>
      </c>
      <c r="Z2308" s="17">
        <v>-1</v>
      </c>
      <c r="AA2308" s="17">
        <v>116.57313901249468</v>
      </c>
      <c r="AB2308" s="17">
        <v>0.48257134112569139</v>
      </c>
      <c r="AC2308" s="17">
        <v>0.45435044968123028</v>
      </c>
      <c r="AD2308" s="17">
        <v>0.32639463480689701</v>
      </c>
      <c r="AE2308" s="17">
        <v>63.16582128069097</v>
      </c>
      <c r="AF2308" s="17">
        <v>0.76923076923076927</v>
      </c>
      <c r="AG2308" s="17">
        <v>-1</v>
      </c>
      <c r="AH2308" s="17">
        <v>-1</v>
      </c>
      <c r="AI2308" s="17">
        <v>-3.5057781168491148E-2</v>
      </c>
      <c r="AJ2308" s="17">
        <v>0.24339779601888897</v>
      </c>
      <c r="AK2308" s="17">
        <v>7.6327835196462926E-2</v>
      </c>
      <c r="AL2308" s="17">
        <v>6.4833218159702652E-2</v>
      </c>
      <c r="AM2308" s="17">
        <v>-4.274530937689313E-2</v>
      </c>
      <c r="AN2308" s="17">
        <v>-2.0430440021625945E-2</v>
      </c>
      <c r="AO2308" s="17">
        <v>-0.68699355844001375</v>
      </c>
      <c r="AP2308" s="17">
        <v>-0.18659490974213544</v>
      </c>
      <c r="AQ2308" s="17">
        <v>49.811318938255319</v>
      </c>
      <c r="AR2308" s="17">
        <v>1.2473134812063689</v>
      </c>
      <c r="AS2308" s="17">
        <v>3.4772226595003537</v>
      </c>
      <c r="AT2308" s="17">
        <v>-1</v>
      </c>
      <c r="AU2308" s="17">
        <v>-1</v>
      </c>
      <c r="AV2308" s="17">
        <v>13.914877704365017</v>
      </c>
      <c r="AW2308" s="17">
        <v>131.84684487256138</v>
      </c>
      <c r="AX2308" s="17">
        <v>155.48546885108038</v>
      </c>
      <c r="AY2308" s="17">
        <v>7.539878636407249E-2</v>
      </c>
      <c r="AZ2308" s="17">
        <v>-2.9530608142256662</v>
      </c>
      <c r="BA2308" s="22">
        <v>1528.1427110550976</v>
      </c>
      <c r="CU2308" t="e">
        <v>#N/A</v>
      </c>
      <c r="CV2308" t="e">
        <v>#N/A</v>
      </c>
    </row>
    <row r="2309" spans="1:100" x14ac:dyDescent="0.25">
      <c r="A2309">
        <v>5407</v>
      </c>
      <c r="B2309" t="s">
        <v>1874</v>
      </c>
      <c r="C2309" s="22">
        <v>3</v>
      </c>
      <c r="D2309" s="17">
        <v>4.6858628322992653</v>
      </c>
      <c r="E2309" s="17">
        <v>0</v>
      </c>
      <c r="F2309" s="17">
        <v>0.31274876254181161</v>
      </c>
      <c r="G2309" s="17">
        <v>0.31274876254181161</v>
      </c>
      <c r="H2309" s="17">
        <v>0.21710128093976577</v>
      </c>
      <c r="I2309" s="17">
        <v>7.2442415227117279E-2</v>
      </c>
      <c r="J2309" s="17">
        <v>17.372621770012973</v>
      </c>
      <c r="K2309" s="17">
        <v>0.28954369616688297</v>
      </c>
      <c r="L2309" s="17">
        <v>-0.99999999999999933</v>
      </c>
      <c r="M2309" s="17">
        <v>-0.99999999999999933</v>
      </c>
      <c r="N2309" s="17">
        <v>5.79087392333766</v>
      </c>
      <c r="O2309" s="17">
        <v>22.371233364854067</v>
      </c>
      <c r="P2309" s="17">
        <v>0.1476690355746651</v>
      </c>
      <c r="Q2309" s="17">
        <v>1.0549972104755141</v>
      </c>
      <c r="R2309" s="17">
        <v>0.26720678827872479</v>
      </c>
      <c r="S2309" s="17">
        <v>0.3333333333333332</v>
      </c>
      <c r="T2309" s="17">
        <v>0.3333333333333332</v>
      </c>
      <c r="U2309" s="17">
        <v>0.2658920535694283</v>
      </c>
      <c r="V2309" s="17">
        <v>2.6366622401526478E-2</v>
      </c>
      <c r="W2309" s="17">
        <v>26.775265858829552</v>
      </c>
      <c r="X2309" s="17">
        <v>1.5988909191866563</v>
      </c>
      <c r="Y2309" s="17">
        <v>-0.99999999999999933</v>
      </c>
      <c r="Z2309" s="17">
        <v>-0.99999999999999933</v>
      </c>
      <c r="AA2309" s="17">
        <v>66.394930962509662</v>
      </c>
      <c r="AB2309" s="17">
        <v>0.19937291782530009</v>
      </c>
      <c r="AC2309" s="17">
        <v>0.30293178286838329</v>
      </c>
      <c r="AD2309" s="17">
        <v>0.28474446561434424</v>
      </c>
      <c r="AE2309" s="17">
        <v>39.352458315401442</v>
      </c>
      <c r="AF2309" s="17">
        <v>0.83333333333333337</v>
      </c>
      <c r="AG2309" s="17">
        <v>-0.99999999999999933</v>
      </c>
      <c r="AH2309" s="17">
        <v>-0.99999999999999933</v>
      </c>
      <c r="AI2309" s="17">
        <v>-5.5244326380303249E-3</v>
      </c>
      <c r="AJ2309" s="17">
        <v>2.6366622401526478E-2</v>
      </c>
      <c r="AK2309" s="17">
        <v>0.19453718283261337</v>
      </c>
      <c r="AL2309" s="17">
        <v>-2.3931336078461957E-2</v>
      </c>
      <c r="AM2309" s="17">
        <v>-6.2306240414076841E-2</v>
      </c>
      <c r="AN2309" s="17">
        <v>-3.7724929105588161E-2</v>
      </c>
      <c r="AO2309" s="17">
        <v>-0.58497009618885498</v>
      </c>
      <c r="AP2309" s="17">
        <v>-1.0627799080320144</v>
      </c>
      <c r="AQ2309" s="17">
        <v>44.147887628842547</v>
      </c>
      <c r="AR2309" s="17">
        <v>0.95892534263762141</v>
      </c>
      <c r="AS2309" s="17">
        <v>1.8884346153535385</v>
      </c>
      <c r="AT2309" s="17">
        <v>-0.99999999999999933</v>
      </c>
      <c r="AU2309" s="17">
        <v>-0.99999999999999933</v>
      </c>
      <c r="AV2309" s="17">
        <v>0.57995555082053563</v>
      </c>
      <c r="AW2309" s="17">
        <v>87.703384419331769</v>
      </c>
      <c r="AX2309" s="17">
        <v>90.229558006723835</v>
      </c>
      <c r="AY2309" s="17">
        <v>9.619704481986438E-2</v>
      </c>
      <c r="AZ2309" s="17">
        <v>-13.671648840615454</v>
      </c>
      <c r="BA2309" s="22">
        <v>1439.1261855555531</v>
      </c>
      <c r="CU2309" t="e">
        <v>#N/A</v>
      </c>
      <c r="CV2309" t="e">
        <v>#N/A</v>
      </c>
    </row>
    <row r="2310" spans="1:100" x14ac:dyDescent="0.25">
      <c r="A2310">
        <v>5408</v>
      </c>
      <c r="B2310" t="s">
        <v>2610</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1845</v>
      </c>
      <c r="C2311" s="22">
        <v>3</v>
      </c>
      <c r="D2311" s="17">
        <v>5.1213353593784872</v>
      </c>
      <c r="E2311" s="17">
        <v>-4.6015823459660411E-2</v>
      </c>
      <c r="F2311" s="17">
        <v>0.95143209048871102</v>
      </c>
      <c r="G2311" s="17">
        <v>0.93828471235737965</v>
      </c>
      <c r="H2311" s="17">
        <v>2.2155846984743446E-2</v>
      </c>
      <c r="I2311" s="17">
        <v>2.6247609915071007E-3</v>
      </c>
      <c r="J2311" s="17">
        <v>1.4868364785750314</v>
      </c>
      <c r="K2311" s="17">
        <v>2.4780607976250549E-2</v>
      </c>
      <c r="L2311" s="17">
        <v>-0.99999999999999889</v>
      </c>
      <c r="M2311" s="17">
        <v>-0.99999999999999889</v>
      </c>
      <c r="N2311" s="17">
        <v>0.49561215952501014</v>
      </c>
      <c r="O2311" s="17">
        <v>7.5464565503108929</v>
      </c>
      <c r="P2311" s="17">
        <v>-0.13635653610043821</v>
      </c>
      <c r="Q2311" s="17">
        <v>-2.8268783816909071</v>
      </c>
      <c r="R2311" s="17">
        <v>-0.83326162626093847</v>
      </c>
      <c r="S2311" s="17">
        <v>0.33333333333333304</v>
      </c>
      <c r="T2311" s="17">
        <v>0.33333333333333304</v>
      </c>
      <c r="U2311" s="17">
        <v>0.15450509644799648</v>
      </c>
      <c r="V2311" s="17">
        <v>0.12968103224291772</v>
      </c>
      <c r="W2311" s="17">
        <v>37.042887495253183</v>
      </c>
      <c r="X2311" s="17">
        <v>2.0379926379399071</v>
      </c>
      <c r="Y2311" s="17">
        <v>-0.99999999999999889</v>
      </c>
      <c r="Z2311" s="17">
        <v>-0.99999999999999889</v>
      </c>
      <c r="AA2311" s="17">
        <v>73.383327245707164</v>
      </c>
      <c r="AB2311" s="17">
        <v>0.126589539834527</v>
      </c>
      <c r="AC2311" s="17">
        <v>0.29019480818298027</v>
      </c>
      <c r="AD2311" s="17">
        <v>0.32668967951679029</v>
      </c>
      <c r="AE2311" s="17">
        <v>37.173701376714888</v>
      </c>
      <c r="AF2311" s="17">
        <v>0.7857142857142857</v>
      </c>
      <c r="AG2311" s="17">
        <v>-0.99999999999999889</v>
      </c>
      <c r="AH2311" s="17">
        <v>-0.99999999999999889</v>
      </c>
      <c r="AI2311" s="17">
        <v>-1.1242549302106545E-3</v>
      </c>
      <c r="AJ2311" s="17">
        <v>0.12968103224291772</v>
      </c>
      <c r="AK2311" s="17">
        <v>-0.12106547054678621</v>
      </c>
      <c r="AL2311" s="17">
        <v>0.37249979947199796</v>
      </c>
      <c r="AM2311" s="17">
        <v>1.0576591811289192E-2</v>
      </c>
      <c r="AN2311" s="17">
        <v>0.34513464064431804</v>
      </c>
      <c r="AO2311" s="17">
        <v>-0.34091255745170046</v>
      </c>
      <c r="AP2311" s="17">
        <v>10.490865013467943</v>
      </c>
      <c r="AQ2311" s="17">
        <v>38.529723973828212</v>
      </c>
      <c r="AR2311" s="17">
        <v>0.95085279535758038</v>
      </c>
      <c r="AS2311" s="17">
        <v>2.0627732459161576</v>
      </c>
      <c r="AT2311" s="17">
        <v>-0.99999999999999889</v>
      </c>
      <c r="AU2311" s="17">
        <v>-0.99999999999999889</v>
      </c>
      <c r="AV2311" s="17">
        <v>0.10502308609644184</v>
      </c>
      <c r="AW2311" s="17">
        <v>91.420648809485954</v>
      </c>
      <c r="AX2311" s="17">
        <v>104.36626693517351</v>
      </c>
      <c r="AY2311" s="17">
        <v>0.35990395765903305</v>
      </c>
      <c r="AZ2311" s="17">
        <v>22.935520556584386</v>
      </c>
      <c r="BA2311" s="22">
        <v>1442.9641009169445</v>
      </c>
      <c r="CU2311" t="e">
        <v>#N/A</v>
      </c>
      <c r="CV2311" t="e">
        <v>#N/A</v>
      </c>
    </row>
    <row r="2312" spans="1:100" x14ac:dyDescent="0.25">
      <c r="A2312">
        <v>5410</v>
      </c>
      <c r="B2312" t="s">
        <v>2611</v>
      </c>
      <c r="C2312" s="22">
        <v>3</v>
      </c>
      <c r="D2312" s="17">
        <v>5.6888424887541973</v>
      </c>
      <c r="E2312" s="17">
        <v>-0.1596740783012566</v>
      </c>
      <c r="F2312" s="17">
        <v>0.69425061166996338</v>
      </c>
      <c r="G2312" s="17">
        <v>0.64805089185821307</v>
      </c>
      <c r="H2312" s="17">
        <v>0.72656916414584882</v>
      </c>
      <c r="I2312" s="17">
        <v>0</v>
      </c>
      <c r="J2312" s="17">
        <v>43.594149848750916</v>
      </c>
      <c r="K2312" s="17">
        <v>0.72656916414584882</v>
      </c>
      <c r="L2312" s="17">
        <v>-1.000000000000002</v>
      </c>
      <c r="M2312" s="17">
        <v>-1.000000000000002</v>
      </c>
      <c r="N2312" s="17">
        <v>14.531383282916975</v>
      </c>
      <c r="O2312" s="17">
        <v>49.931043229363347</v>
      </c>
      <c r="P2312" s="17">
        <v>0.79493430298212275</v>
      </c>
      <c r="Q2312" s="17">
        <v>-0.3234409948196269</v>
      </c>
      <c r="R2312" s="17">
        <v>-2.7318602399614603E-2</v>
      </c>
      <c r="S2312" s="17">
        <v>0.33333333333333376</v>
      </c>
      <c r="T2312" s="17">
        <v>0.42490598561668896</v>
      </c>
      <c r="U2312" s="17">
        <v>0.4396601307267286</v>
      </c>
      <c r="V2312" s="17">
        <v>0</v>
      </c>
      <c r="W2312" s="17">
        <v>18.853211421236143</v>
      </c>
      <c r="X2312" s="17">
        <v>1.8826760544688126</v>
      </c>
      <c r="Y2312" s="17">
        <v>-1.000000000000002</v>
      </c>
      <c r="Z2312" s="17">
        <v>-1.000000000000002</v>
      </c>
      <c r="AA2312" s="17">
        <v>71.977318877227873</v>
      </c>
      <c r="AB2312" s="17">
        <v>0.26309378065402805</v>
      </c>
      <c r="AC2312" s="17">
        <v>0.52629188100430446</v>
      </c>
      <c r="AD2312" s="17">
        <v>0.27364285950949446</v>
      </c>
      <c r="AE2312" s="17">
        <v>53.151426058391344</v>
      </c>
      <c r="AF2312" s="17">
        <v>0.91666666666666663</v>
      </c>
      <c r="AG2312" s="17">
        <v>-1.000000000000002</v>
      </c>
      <c r="AH2312" s="17">
        <v>-1.000000000000002</v>
      </c>
      <c r="AI2312" s="17">
        <v>0</v>
      </c>
      <c r="AJ2312" s="17">
        <v>0</v>
      </c>
      <c r="AK2312" s="17">
        <v>-0.17767982276359401</v>
      </c>
      <c r="AL2312" s="17">
        <v>0.17293677610659097</v>
      </c>
      <c r="AM2312" s="17">
        <v>0.20874408010249373</v>
      </c>
      <c r="AN2312" s="17">
        <v>-4.8918098081250694E-2</v>
      </c>
      <c r="AO2312" s="17">
        <v>4.3302028887443722</v>
      </c>
      <c r="AP2312" s="17">
        <v>-0.35826857149831326</v>
      </c>
      <c r="AQ2312" s="17">
        <v>62.447361269987063</v>
      </c>
      <c r="AR2312" s="17">
        <v>1.1978994496767519</v>
      </c>
      <c r="AS2312" s="17">
        <v>2.6092452186146602</v>
      </c>
      <c r="AT2312" s="17">
        <v>-1.000000000000002</v>
      </c>
      <c r="AU2312" s="17">
        <v>-1.000000000000002</v>
      </c>
      <c r="AV2312" s="17">
        <v>0.62073228945859849</v>
      </c>
      <c r="AW2312" s="17">
        <v>121.55009353509293</v>
      </c>
      <c r="AX2312" s="17">
        <v>121.55009353509293</v>
      </c>
      <c r="AY2312" s="17">
        <v>0.53592882549803911</v>
      </c>
      <c r="AZ2312" s="17">
        <v>70.694343450958954</v>
      </c>
      <c r="BA2312" s="22">
        <v>1540.4216088540197</v>
      </c>
      <c r="CU2312" t="e">
        <v>#N/A</v>
      </c>
      <c r="CV2312" t="e">
        <v>#N/A</v>
      </c>
    </row>
    <row r="2313" spans="1:100" x14ac:dyDescent="0.25">
      <c r="A2313">
        <v>5411</v>
      </c>
      <c r="B2313" t="s">
        <v>2612</v>
      </c>
      <c r="C2313" s="22">
        <v>3</v>
      </c>
      <c r="D2313" s="17">
        <v>4.0924736490251137</v>
      </c>
      <c r="E2313" s="17">
        <v>1.0239785368341931E-2</v>
      </c>
      <c r="F2313" s="17">
        <v>0.1144567156320099</v>
      </c>
      <c r="G2313" s="17">
        <v>0.11726107956964041</v>
      </c>
      <c r="H2313" s="17">
        <v>0.35928888364323386</v>
      </c>
      <c r="I2313" s="17">
        <v>0</v>
      </c>
      <c r="J2313" s="17">
        <v>21.557333018594022</v>
      </c>
      <c r="K2313" s="17">
        <v>0.35928888364323386</v>
      </c>
      <c r="L2313" s="17">
        <v>-0.99999999999999967</v>
      </c>
      <c r="M2313" s="17">
        <v>-0.99999999999999967</v>
      </c>
      <c r="N2313" s="17">
        <v>7.1857776728646749</v>
      </c>
      <c r="O2313" s="17">
        <v>25.767067747188797</v>
      </c>
      <c r="P2313" s="17">
        <v>-1.2867601019517392</v>
      </c>
      <c r="Q2313" s="17">
        <v>0.20314130352708515</v>
      </c>
      <c r="R2313" s="17">
        <v>-4.1355668193099424E-2</v>
      </c>
      <c r="S2313" s="17">
        <v>0.33333333333333331</v>
      </c>
      <c r="T2313" s="17">
        <v>0.35617840908073745</v>
      </c>
      <c r="U2313" s="17">
        <v>0.11718524627700677</v>
      </c>
      <c r="V2313" s="17">
        <v>-1.7301736629065374E-2</v>
      </c>
      <c r="W2313" s="17">
        <v>17.204254736751135</v>
      </c>
      <c r="X2313" s="17">
        <v>0.71799849985187525</v>
      </c>
      <c r="Y2313" s="17">
        <v>-0.99999999999999967</v>
      </c>
      <c r="Z2313" s="17">
        <v>-0.99999999999999967</v>
      </c>
      <c r="AA2313" s="17">
        <v>39.703275872219386</v>
      </c>
      <c r="AB2313" s="17">
        <v>-3.0737011211467664E-2</v>
      </c>
      <c r="AC2313" s="17">
        <v>0.24869397445883401</v>
      </c>
      <c r="AD2313" s="17">
        <v>0.23285057282586083</v>
      </c>
      <c r="AE2313" s="17">
        <v>22.540376803661356</v>
      </c>
      <c r="AF2313" s="17">
        <v>0.3</v>
      </c>
      <c r="AG2313" s="17">
        <v>-0.99999999999999967</v>
      </c>
      <c r="AH2313" s="17">
        <v>-0.99999999999999967</v>
      </c>
      <c r="AI2313" s="17">
        <v>1.3141842445569967E-2</v>
      </c>
      <c r="AJ2313" s="17">
        <v>-1.7301736629065374E-2</v>
      </c>
      <c r="AK2313" s="17">
        <v>0.11452949265708559</v>
      </c>
      <c r="AL2313" s="17">
        <v>-7.9058173742724197E-2</v>
      </c>
      <c r="AM2313" s="17">
        <v>0.34942229607839648</v>
      </c>
      <c r="AN2313" s="17">
        <v>9.883885054493409E-2</v>
      </c>
      <c r="AO2313" s="17">
        <v>9.3082048652453366</v>
      </c>
      <c r="AP2313" s="17">
        <v>2.075680394909734</v>
      </c>
      <c r="AQ2313" s="17">
        <v>38.761587755345133</v>
      </c>
      <c r="AR2313" s="17">
        <v>0.78939525206201211</v>
      </c>
      <c r="AS2313" s="17">
        <v>1.0772873834951084</v>
      </c>
      <c r="AT2313" s="17">
        <v>-0.99999999999999967</v>
      </c>
      <c r="AU2313" s="17">
        <v>-0.99999999999999967</v>
      </c>
      <c r="AV2313" s="17">
        <v>7.5905411376540527E-2</v>
      </c>
      <c r="AW2313" s="17">
        <v>67.546024014317908</v>
      </c>
      <c r="AX2313" s="17">
        <v>66.07868720032279</v>
      </c>
      <c r="AY2313" s="17">
        <v>-4.4860998830161938E-2</v>
      </c>
      <c r="AZ2313" s="17">
        <v>-20.718740890349231</v>
      </c>
      <c r="BA2313" s="22">
        <v>1503.1175819475427</v>
      </c>
      <c r="CU2313" t="e">
        <v>#N/A</v>
      </c>
      <c r="CV2313" t="e">
        <v>#N/A</v>
      </c>
    </row>
    <row r="2314" spans="1:100" x14ac:dyDescent="0.25">
      <c r="A2314">
        <v>5412</v>
      </c>
      <c r="B2314" t="s">
        <v>2613</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1399.7954746073067</v>
      </c>
      <c r="CU2314" t="e">
        <v>#N/A</v>
      </c>
      <c r="CV2314" t="e">
        <v>#N/A</v>
      </c>
    </row>
    <row r="2315" spans="1:100" x14ac:dyDescent="0.25">
      <c r="A2315">
        <v>5413</v>
      </c>
      <c r="B2315" t="s">
        <v>2614</v>
      </c>
      <c r="C2315" s="22">
        <v>3</v>
      </c>
      <c r="D2315" s="17">
        <v>5.8983676707915382</v>
      </c>
      <c r="E2315" s="17">
        <v>-0.16405299423563194</v>
      </c>
      <c r="F2315" s="17">
        <v>-0.24230493737150027</v>
      </c>
      <c r="G2315" s="17">
        <v>-0.28001809516285903</v>
      </c>
      <c r="H2315" s="17">
        <v>0.24868465569968212</v>
      </c>
      <c r="I2315" s="17">
        <v>0</v>
      </c>
      <c r="J2315" s="17">
        <v>14.92107934198091</v>
      </c>
      <c r="K2315" s="17">
        <v>0.24868465569968212</v>
      </c>
      <c r="L2315" s="17">
        <v>-1.0000000000000007</v>
      </c>
      <c r="M2315" s="17">
        <v>-1.0000000000000007</v>
      </c>
      <c r="N2315" s="17">
        <v>4.9736931139936411</v>
      </c>
      <c r="O2315" s="17">
        <v>20.539428917609602</v>
      </c>
      <c r="P2315" s="17">
        <v>-0.16034405722504283</v>
      </c>
      <c r="Q2315" s="17">
        <v>-1.9128248675150841</v>
      </c>
      <c r="R2315" s="17">
        <v>-0.78379472916618298</v>
      </c>
      <c r="S2315" s="17">
        <v>0.33333333333333365</v>
      </c>
      <c r="T2315" s="17">
        <v>0.34116705691599652</v>
      </c>
      <c r="U2315" s="17">
        <v>0.65822316785222168</v>
      </c>
      <c r="V2315" s="17">
        <v>-7.7833161505088365E-4</v>
      </c>
      <c r="W2315" s="17">
        <v>43.330422831472774</v>
      </c>
      <c r="X2315" s="17">
        <v>3.0618721398508946</v>
      </c>
      <c r="Y2315" s="17">
        <v>-1.0000000000000007</v>
      </c>
      <c r="Z2315" s="17">
        <v>-1.0000000000000007</v>
      </c>
      <c r="AA2315" s="17">
        <v>87.041620769620167</v>
      </c>
      <c r="AB2315" s="17">
        <v>0.2279206829530164</v>
      </c>
      <c r="AC2315" s="17">
        <v>0.46942658598114689</v>
      </c>
      <c r="AD2315" s="17">
        <v>0.19255258441210765</v>
      </c>
      <c r="AE2315" s="17">
        <v>44.494992667313539</v>
      </c>
      <c r="AF2315" s="17">
        <v>0.92307692307692313</v>
      </c>
      <c r="AG2315" s="17">
        <v>-1.0000000000000007</v>
      </c>
      <c r="AH2315" s="17">
        <v>-1.0000000000000007</v>
      </c>
      <c r="AI2315" s="17">
        <v>-3.6129720757643174E-3</v>
      </c>
      <c r="AJ2315" s="17">
        <v>-7.7833161505088365E-4</v>
      </c>
      <c r="AK2315" s="17">
        <v>0.1878707950671818</v>
      </c>
      <c r="AL2315" s="17">
        <v>0.46619024531210079</v>
      </c>
      <c r="AM2315" s="17">
        <v>-0.3501923646098038</v>
      </c>
      <c r="AN2315" s="17">
        <v>-0.26010312594871876</v>
      </c>
      <c r="AO2315" s="17">
        <v>-7.8154551399091838</v>
      </c>
      <c r="AP2315" s="17">
        <v>-4.1716269221574667</v>
      </c>
      <c r="AQ2315" s="17">
        <v>58.251502173453673</v>
      </c>
      <c r="AR2315" s="17">
        <v>1.3319452264865017</v>
      </c>
      <c r="AS2315" s="17">
        <v>3.3105567955505748</v>
      </c>
      <c r="AT2315" s="17">
        <v>-1.0000000000000007</v>
      </c>
      <c r="AU2315" s="17">
        <v>-1.0000000000000007</v>
      </c>
      <c r="AV2315" s="17">
        <v>-1.0638128243290417</v>
      </c>
      <c r="AW2315" s="17">
        <v>103.40942276507224</v>
      </c>
      <c r="AX2315" s="17">
        <v>103.25933016205181</v>
      </c>
      <c r="AY2315" s="17">
        <v>0.12717846522176213</v>
      </c>
      <c r="AZ2315" s="17">
        <v>37.88165132687655</v>
      </c>
      <c r="BA2315" s="22">
        <v>1594.9170236020184</v>
      </c>
      <c r="CU2315" t="e">
        <v>#N/A</v>
      </c>
      <c r="CV2315" t="e">
        <v>#N/A</v>
      </c>
    </row>
    <row r="2316" spans="1:100" x14ac:dyDescent="0.25">
      <c r="A2316">
        <v>5414</v>
      </c>
      <c r="B2316" t="s">
        <v>2615</v>
      </c>
      <c r="C2316" s="22">
        <v>3</v>
      </c>
      <c r="D2316" s="17">
        <v>3.8035822806531847</v>
      </c>
      <c r="E2316" s="17">
        <v>8.6162524849208152E-2</v>
      </c>
      <c r="F2316" s="17">
        <v>2.1219795841859814</v>
      </c>
      <c r="G2316" s="17">
        <v>2.1206365300462124</v>
      </c>
      <c r="H2316" s="17">
        <v>0.1163549134035394</v>
      </c>
      <c r="I2316" s="17">
        <v>0</v>
      </c>
      <c r="J2316" s="17">
        <v>6.981294804212351</v>
      </c>
      <c r="K2316" s="17">
        <v>0.1163549134035394</v>
      </c>
      <c r="L2316" s="17">
        <v>-0.999999999999999</v>
      </c>
      <c r="M2316" s="17">
        <v>-0.999999999999999</v>
      </c>
      <c r="N2316" s="17">
        <v>2.3270982680707877</v>
      </c>
      <c r="O2316" s="17">
        <v>12.905513614911779</v>
      </c>
      <c r="P2316" s="17">
        <v>0.32321217636334526</v>
      </c>
      <c r="Q2316" s="17">
        <v>0.52561996251444454</v>
      </c>
      <c r="R2316" s="17">
        <v>0.1741648694094915</v>
      </c>
      <c r="S2316" s="17">
        <v>0.33333333333333298</v>
      </c>
      <c r="T2316" s="17">
        <v>0.33241665211884613</v>
      </c>
      <c r="U2316" s="17">
        <v>0.28807271793779043</v>
      </c>
      <c r="V2316" s="17">
        <v>-0.14392490494557958</v>
      </c>
      <c r="W2316" s="17">
        <v>27.741715401634014</v>
      </c>
      <c r="X2316" s="17">
        <v>0.8372198329118371</v>
      </c>
      <c r="Y2316" s="17">
        <v>-0.999999999999999</v>
      </c>
      <c r="Z2316" s="17">
        <v>-0.999999999999999</v>
      </c>
      <c r="AA2316" s="17">
        <v>48.017914923033153</v>
      </c>
      <c r="AB2316" s="17">
        <v>5.163749611200362E-2</v>
      </c>
      <c r="AC2316" s="17">
        <v>-5.6276712841671253E-2</v>
      </c>
      <c r="AD2316" s="17">
        <v>0.40667990976946017</v>
      </c>
      <c r="AE2316" s="17">
        <v>20.102034651989641</v>
      </c>
      <c r="AF2316" s="17">
        <v>0.6</v>
      </c>
      <c r="AG2316" s="17">
        <v>-0.999999999999999</v>
      </c>
      <c r="AH2316" s="17">
        <v>-0.999999999999999</v>
      </c>
      <c r="AI2316" s="17">
        <v>2.2138034819283937E-2</v>
      </c>
      <c r="AJ2316" s="17">
        <v>-0.14392490494557958</v>
      </c>
      <c r="AK2316" s="17">
        <v>-1.1403157502124759E-2</v>
      </c>
      <c r="AL2316" s="17">
        <v>-0.27678573287572372</v>
      </c>
      <c r="AM2316" s="17">
        <v>-0.18798671546590848</v>
      </c>
      <c r="AN2316" s="17">
        <v>-0.25121655682236121</v>
      </c>
      <c r="AO2316" s="17">
        <v>-4.7566836741583378</v>
      </c>
      <c r="AP2316" s="17">
        <v>-7.664342584937649</v>
      </c>
      <c r="AQ2316" s="17">
        <v>34.7230102058464</v>
      </c>
      <c r="AR2316" s="17">
        <v>0.80989779844439036</v>
      </c>
      <c r="AS2316" s="17">
        <v>0.95357474631537698</v>
      </c>
      <c r="AT2316" s="17">
        <v>-0.999999999999999</v>
      </c>
      <c r="AU2316" s="17">
        <v>-0.999999999999999</v>
      </c>
      <c r="AV2316" s="17">
        <v>2.2948013994557037</v>
      </c>
      <c r="AW2316" s="17">
        <v>53.259085953007251</v>
      </c>
      <c r="AX2316" s="17">
        <v>39.30935615483498</v>
      </c>
      <c r="AY2316" s="17">
        <v>0.1544239195111618</v>
      </c>
      <c r="AZ2316" s="17">
        <v>-30.986259959808809</v>
      </c>
      <c r="BA2316" s="22">
        <v>1452.6060289386269</v>
      </c>
      <c r="CU2316" t="e">
        <v>#N/A</v>
      </c>
      <c r="CV2316" t="e">
        <v>#N/A</v>
      </c>
    </row>
    <row r="2317" spans="1:100" x14ac:dyDescent="0.25">
      <c r="A2317">
        <v>5417</v>
      </c>
      <c r="B2317" t="s">
        <v>623</v>
      </c>
      <c r="C2317" s="22">
        <v>3</v>
      </c>
      <c r="D2317" s="17">
        <v>5.2116299598124796</v>
      </c>
      <c r="E2317" s="17">
        <v>-3.7252566988864186E-2</v>
      </c>
      <c r="F2317" s="17">
        <v>0.54325383992802145</v>
      </c>
      <c r="G2317" s="17">
        <v>0.54325383992802145</v>
      </c>
      <c r="H2317" s="17">
        <v>0.16322642866075118</v>
      </c>
      <c r="I2317" s="17">
        <v>-9.5671702573328944E-3</v>
      </c>
      <c r="J2317" s="17">
        <v>9.219555504205097</v>
      </c>
      <c r="K2317" s="17">
        <v>0.15365925840341835</v>
      </c>
      <c r="L2317" s="17">
        <v>-0.99999999999999822</v>
      </c>
      <c r="M2317" s="17">
        <v>-0.99999999999999822</v>
      </c>
      <c r="N2317" s="17">
        <v>3.0731851680683664</v>
      </c>
      <c r="O2317" s="17">
        <v>14.974439303945603</v>
      </c>
      <c r="P2317" s="17">
        <v>-0.37518940110427335</v>
      </c>
      <c r="Q2317" s="17">
        <v>6.1147121899885795</v>
      </c>
      <c r="R2317" s="17">
        <v>1.8084380170181173</v>
      </c>
      <c r="S2317" s="17">
        <v>0.33333333333333282</v>
      </c>
      <c r="T2317" s="17">
        <v>0.33333333333333282</v>
      </c>
      <c r="U2317" s="17">
        <v>0.34108225078415477</v>
      </c>
      <c r="V2317" s="17">
        <v>0.17512870552953302</v>
      </c>
      <c r="W2317" s="17">
        <v>41.168734583077402</v>
      </c>
      <c r="X2317" s="17">
        <v>2.9281086445770632</v>
      </c>
      <c r="Y2317" s="17">
        <v>-0.99999999999999822</v>
      </c>
      <c r="Z2317" s="17">
        <v>-0.99999999999999822</v>
      </c>
      <c r="AA2317" s="17">
        <v>90.563802519370924</v>
      </c>
      <c r="AB2317" s="17">
        <v>0.36488285020535521</v>
      </c>
      <c r="AC2317" s="17">
        <v>0.32254346136366036</v>
      </c>
      <c r="AD2317" s="17">
        <v>0.26430628681649204</v>
      </c>
      <c r="AE2317" s="17">
        <v>47.58662991927536</v>
      </c>
      <c r="AF2317" s="17">
        <v>0.75</v>
      </c>
      <c r="AG2317" s="17">
        <v>-0.99999999999999822</v>
      </c>
      <c r="AH2317" s="17">
        <v>-0.99999999999999822</v>
      </c>
      <c r="AI2317" s="17">
        <v>1.9766592686620208E-2</v>
      </c>
      <c r="AJ2317" s="17">
        <v>0.17512870552953302</v>
      </c>
      <c r="AK2317" s="17">
        <v>0.13644562833366153</v>
      </c>
      <c r="AL2317" s="17">
        <v>0.1002568960631669</v>
      </c>
      <c r="AM2317" s="17">
        <v>-0.13092955471371195</v>
      </c>
      <c r="AN2317" s="17">
        <v>0.89856638532512634</v>
      </c>
      <c r="AO2317" s="17">
        <v>-2.591010726174491</v>
      </c>
      <c r="AP2317" s="17">
        <v>22.965444113443997</v>
      </c>
      <c r="AQ2317" s="17">
        <v>50.388290087282464</v>
      </c>
      <c r="AR2317" s="17">
        <v>1.182877622980353</v>
      </c>
      <c r="AS2317" s="17">
        <v>3.081767902980483</v>
      </c>
      <c r="AT2317" s="17">
        <v>-0.99999999999999822</v>
      </c>
      <c r="AU2317" s="17">
        <v>-0.99999999999999822</v>
      </c>
      <c r="AV2317" s="17">
        <v>2.3516918569461396</v>
      </c>
      <c r="AW2317" s="17">
        <v>128.50368593676049</v>
      </c>
      <c r="AX2317" s="17">
        <v>146.41188834344626</v>
      </c>
      <c r="AY2317" s="17">
        <v>0.38478315286802955</v>
      </c>
      <c r="AZ2317" s="17">
        <v>55.087292828977709</v>
      </c>
      <c r="BA2317" s="22">
        <v>1540.2459930966213</v>
      </c>
      <c r="CU2317" t="e">
        <v>#N/A</v>
      </c>
      <c r="CV2317" t="e">
        <v>#N/A</v>
      </c>
    </row>
    <row r="2318" spans="1:100" x14ac:dyDescent="0.25">
      <c r="A2318">
        <v>5418</v>
      </c>
      <c r="B2318" t="s">
        <v>2616</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1485.6398896436156</v>
      </c>
      <c r="CU2318" t="e">
        <v>#N/A</v>
      </c>
      <c r="CV2318" t="e">
        <v>#N/A</v>
      </c>
    </row>
    <row r="2319" spans="1:100" x14ac:dyDescent="0.25">
      <c r="A2319">
        <v>5419</v>
      </c>
      <c r="B2319" t="s">
        <v>2617</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2618</v>
      </c>
      <c r="C2320" s="22">
        <v>3</v>
      </c>
      <c r="D2320" s="17">
        <v>4.5027199595759653</v>
      </c>
      <c r="E2320" s="17">
        <v>0</v>
      </c>
      <c r="F2320" s="17">
        <v>-0.7260883503869292</v>
      </c>
      <c r="G2320" s="17">
        <v>-0.7260883503869292</v>
      </c>
      <c r="H2320" s="17">
        <v>9.7896574358299251E-2</v>
      </c>
      <c r="I2320" s="17">
        <v>-5.3381116214419764E-3</v>
      </c>
      <c r="J2320" s="17">
        <v>5.5535077642114379</v>
      </c>
      <c r="K2320" s="17">
        <v>9.2558462736857319E-2</v>
      </c>
      <c r="L2320" s="17">
        <v>-1.0000000000000004</v>
      </c>
      <c r="M2320" s="17">
        <v>-1.0000000000000004</v>
      </c>
      <c r="N2320" s="17">
        <v>1.8511692547371466</v>
      </c>
      <c r="O2320" s="17">
        <v>9.330139373400467</v>
      </c>
      <c r="P2320" s="17">
        <v>2.1085300794049869E-2</v>
      </c>
      <c r="Q2320" s="17">
        <v>2.9062840339229923</v>
      </c>
      <c r="R2320" s="17">
        <v>0.91308969685687558</v>
      </c>
      <c r="S2320" s="17">
        <v>0.33333333333333365</v>
      </c>
      <c r="T2320" s="17">
        <v>0.33333333333333365</v>
      </c>
      <c r="U2320" s="17">
        <v>0.17952643423119879</v>
      </c>
      <c r="V2320" s="17">
        <v>0.19864935986606475</v>
      </c>
      <c r="W2320" s="17">
        <v>38.091359921082955</v>
      </c>
      <c r="X2320" s="17">
        <v>2.4841101000509926</v>
      </c>
      <c r="Y2320" s="17">
        <v>-1.0000000000000004</v>
      </c>
      <c r="Z2320" s="17">
        <v>-1.0000000000000004</v>
      </c>
      <c r="AA2320" s="17">
        <v>85.672501422729084</v>
      </c>
      <c r="AB2320" s="17">
        <v>0.37809347818442579</v>
      </c>
      <c r="AC2320" s="17">
        <v>0.30588439452061078</v>
      </c>
      <c r="AD2320" s="17">
        <v>0.2493831633907487</v>
      </c>
      <c r="AE2320" s="17">
        <v>46.668051804789258</v>
      </c>
      <c r="AF2320" s="17">
        <v>0.91666666666666663</v>
      </c>
      <c r="AG2320" s="17">
        <v>-1.0000000000000004</v>
      </c>
      <c r="AH2320" s="17">
        <v>-1.0000000000000004</v>
      </c>
      <c r="AI2320" s="17">
        <v>1.9395122174103815E-2</v>
      </c>
      <c r="AJ2320" s="17">
        <v>0.19864935986606475</v>
      </c>
      <c r="AK2320" s="17">
        <v>-0.10195021213641565</v>
      </c>
      <c r="AL2320" s="17">
        <v>0.12426951178616398</v>
      </c>
      <c r="AM2320" s="17">
        <v>-8.6701895536816134E-2</v>
      </c>
      <c r="AN2320" s="17">
        <v>-3.1315582534391859E-2</v>
      </c>
      <c r="AO2320" s="17">
        <v>-2.6772984491024818</v>
      </c>
      <c r="AP2320" s="17">
        <v>-0.16154200442897662</v>
      </c>
      <c r="AQ2320" s="17">
        <v>43.644867685294386</v>
      </c>
      <c r="AR2320" s="17">
        <v>1.0448424607639304</v>
      </c>
      <c r="AS2320" s="17">
        <v>2.5766685627878512</v>
      </c>
      <c r="AT2320" s="17">
        <v>-1.0000000000000004</v>
      </c>
      <c r="AU2320" s="17">
        <v>-1.0000000000000004</v>
      </c>
      <c r="AV2320" s="17">
        <v>0.18700134646994759</v>
      </c>
      <c r="AW2320" s="17">
        <v>94.841098791700631</v>
      </c>
      <c r="AX2320" s="17">
        <v>115.09393722178919</v>
      </c>
      <c r="AY2320" s="17">
        <v>0.18429595390292119</v>
      </c>
      <c r="AZ2320" s="17">
        <v>-0.38919917515642888</v>
      </c>
      <c r="BA2320" s="22">
        <v>1466.8636561657252</v>
      </c>
      <c r="CU2320" t="e">
        <v>#N/A</v>
      </c>
      <c r="CV2320" t="e">
        <v>#N/A</v>
      </c>
    </row>
    <row r="2321" spans="1:100" x14ac:dyDescent="0.25">
      <c r="A2321">
        <v>5421</v>
      </c>
      <c r="B2321" t="s">
        <v>2619</v>
      </c>
      <c r="C2321" s="22">
        <v>3</v>
      </c>
      <c r="D2321" s="17">
        <v>5.4784133032239843</v>
      </c>
      <c r="E2321" s="17">
        <v>-9.7576659428423463E-3</v>
      </c>
      <c r="F2321" s="17">
        <v>-1.5346010845052438E-2</v>
      </c>
      <c r="G2321" s="17">
        <v>-1.5346010845052438E-2</v>
      </c>
      <c r="H2321" s="17">
        <v>1.8875365266858245E-2</v>
      </c>
      <c r="I2321" s="17">
        <v>0</v>
      </c>
      <c r="J2321" s="17">
        <v>1.1325219160114923</v>
      </c>
      <c r="K2321" s="17">
        <v>1.8875365266858245E-2</v>
      </c>
      <c r="L2321" s="17">
        <v>-0.99999999999999944</v>
      </c>
      <c r="M2321" s="17">
        <v>-0.99999999999999944</v>
      </c>
      <c r="N2321" s="17">
        <v>0.37750730533716453</v>
      </c>
      <c r="O2321" s="17">
        <v>6.5955892083904271</v>
      </c>
      <c r="P2321" s="17">
        <v>0.16926905251257493</v>
      </c>
      <c r="Q2321" s="17">
        <v>1.7218703464285197</v>
      </c>
      <c r="R2321" s="17">
        <v>0.56270659261378242</v>
      </c>
      <c r="S2321" s="17">
        <v>0.33333333333333293</v>
      </c>
      <c r="T2321" s="17">
        <v>0.18266568246665893</v>
      </c>
      <c r="U2321" s="17">
        <v>0.15452060280234978</v>
      </c>
      <c r="V2321" s="17">
        <v>2.6839184180304856E-3</v>
      </c>
      <c r="W2321" s="17">
        <v>26.173126870140575</v>
      </c>
      <c r="X2321" s="17">
        <v>0.99859194051385669</v>
      </c>
      <c r="Y2321" s="17">
        <v>-0.99999999999999944</v>
      </c>
      <c r="Z2321" s="17">
        <v>-0.99999999999999944</v>
      </c>
      <c r="AA2321" s="17">
        <v>70.990849119785196</v>
      </c>
      <c r="AB2321" s="17">
        <v>0.44111785406629805</v>
      </c>
      <c r="AC2321" s="17">
        <v>0.25190527268961083</v>
      </c>
      <c r="AD2321" s="17">
        <v>0.19207718638470778</v>
      </c>
      <c r="AE2321" s="17">
        <v>44.255015657030818</v>
      </c>
      <c r="AF2321" s="17">
        <v>0.7</v>
      </c>
      <c r="AG2321" s="17">
        <v>-0.99999999999999944</v>
      </c>
      <c r="AH2321" s="17">
        <v>-0.99999999999999944</v>
      </c>
      <c r="AI2321" s="17">
        <v>-4.1492459437235188E-3</v>
      </c>
      <c r="AJ2321" s="17">
        <v>2.6839184180304856E-3</v>
      </c>
      <c r="AK2321" s="17">
        <v>0.3681088913850028</v>
      </c>
      <c r="AL2321" s="17">
        <v>4.9387095294005395E-2</v>
      </c>
      <c r="AM2321" s="17">
        <v>0.58553248572361982</v>
      </c>
      <c r="AN2321" s="17">
        <v>-0.12711126175961959</v>
      </c>
      <c r="AO2321" s="17">
        <v>16.478856600015504</v>
      </c>
      <c r="AP2321" s="17">
        <v>-2.930846067520462</v>
      </c>
      <c r="AQ2321" s="17">
        <v>27.305648786152052</v>
      </c>
      <c r="AR2321" s="17">
        <v>0.67320353702037228</v>
      </c>
      <c r="AS2321" s="17">
        <v>1.017467305780714</v>
      </c>
      <c r="AT2321" s="17">
        <v>-0.99999999999999944</v>
      </c>
      <c r="AU2321" s="17">
        <v>-0.99999999999999944</v>
      </c>
      <c r="AV2321" s="17">
        <v>0.54736058176873015</v>
      </c>
      <c r="AW2321" s="17">
        <v>74.655592260655098</v>
      </c>
      <c r="AX2321" s="17">
        <v>74.840999183583676</v>
      </c>
      <c r="AY2321" s="17">
        <v>0.18338141975122005</v>
      </c>
      <c r="AZ2321" s="17">
        <v>-18.180158796825012</v>
      </c>
      <c r="BA2321" s="22">
        <v>1362.5914781692359</v>
      </c>
      <c r="CU2321" t="e">
        <v>#N/A</v>
      </c>
      <c r="CV2321" t="e">
        <v>#N/A</v>
      </c>
    </row>
    <row r="2322" spans="1:100" x14ac:dyDescent="0.25">
      <c r="A2322">
        <v>5422</v>
      </c>
      <c r="B2322" t="s">
        <v>2620</v>
      </c>
      <c r="C2322" s="22">
        <v>3</v>
      </c>
      <c r="D2322" s="17">
        <v>4.4468307478418945</v>
      </c>
      <c r="E2322" s="17">
        <v>-6.0351647992920518E-3</v>
      </c>
      <c r="F2322" s="17">
        <v>-0.49072538533656473</v>
      </c>
      <c r="G2322" s="17">
        <v>-0.48640303975052157</v>
      </c>
      <c r="H2322" s="17">
        <v>0.15491256807525725</v>
      </c>
      <c r="I2322" s="17">
        <v>0</v>
      </c>
      <c r="J2322" s="17">
        <v>9.2947540845154375</v>
      </c>
      <c r="K2322" s="17">
        <v>0.15491256807525725</v>
      </c>
      <c r="L2322" s="17">
        <v>-0.99999999999999989</v>
      </c>
      <c r="M2322" s="17">
        <v>-0.99999999999999989</v>
      </c>
      <c r="N2322" s="17">
        <v>3.0982513615051426</v>
      </c>
      <c r="O2322" s="17">
        <v>13.25518179260682</v>
      </c>
      <c r="P2322" s="17">
        <v>0.83142026080732867</v>
      </c>
      <c r="Q2322" s="17">
        <v>1.4301707192944926</v>
      </c>
      <c r="R2322" s="17">
        <v>0.54670966464423132</v>
      </c>
      <c r="S2322" s="17">
        <v>0.3333333333333332</v>
      </c>
      <c r="T2322" s="17">
        <v>0.3333333333333332</v>
      </c>
      <c r="U2322" s="17">
        <v>0.39353571558862921</v>
      </c>
      <c r="V2322" s="17">
        <v>0.14489259101822713</v>
      </c>
      <c r="W2322" s="17">
        <v>42.007296207930608</v>
      </c>
      <c r="X2322" s="17">
        <v>2.9552525070552904</v>
      </c>
      <c r="Y2322" s="17">
        <v>-0.99999999999999989</v>
      </c>
      <c r="Z2322" s="17">
        <v>-0.99999999999999989</v>
      </c>
      <c r="AA2322" s="17">
        <v>74.149913934684818</v>
      </c>
      <c r="AB2322" s="17">
        <v>0.26671669782360624</v>
      </c>
      <c r="AC2322" s="17">
        <v>0.19129987778293681</v>
      </c>
      <c r="AD2322" s="17">
        <v>0.17390158563565675</v>
      </c>
      <c r="AE2322" s="17">
        <v>31.595908062109949</v>
      </c>
      <c r="AF2322" s="17">
        <v>0.58333333333333337</v>
      </c>
      <c r="AG2322" s="17">
        <v>-0.99999999999999989</v>
      </c>
      <c r="AH2322" s="17">
        <v>-0.99999999999999989</v>
      </c>
      <c r="AI2322" s="17">
        <v>4.1146485052156331E-2</v>
      </c>
      <c r="AJ2322" s="17">
        <v>0.14489259101822713</v>
      </c>
      <c r="AK2322" s="17">
        <v>-4.590677345133018E-2</v>
      </c>
      <c r="AL2322" s="17">
        <v>-8.9604093686805497E-2</v>
      </c>
      <c r="AM2322" s="17">
        <v>7.2525267174211649E-2</v>
      </c>
      <c r="AN2322" s="17">
        <v>-5.5090035462096267E-2</v>
      </c>
      <c r="AO2322" s="17">
        <v>1.5835978120986394</v>
      </c>
      <c r="AP2322" s="17">
        <v>-1.8252713549864348</v>
      </c>
      <c r="AQ2322" s="17">
        <v>51.302050292446069</v>
      </c>
      <c r="AR2322" s="17">
        <v>1.2050949732735237</v>
      </c>
      <c r="AS2322" s="17">
        <v>3.1101650751305447</v>
      </c>
      <c r="AT2322" s="17">
        <v>-0.99999999999999989</v>
      </c>
      <c r="AU2322" s="17">
        <v>-0.99999999999999989</v>
      </c>
      <c r="AV2322" s="17">
        <v>6.0306624893709186E-2</v>
      </c>
      <c r="AW2322" s="17">
        <v>85.579824372305183</v>
      </c>
      <c r="AX2322" s="17">
        <v>100.892013175171</v>
      </c>
      <c r="AY2322" s="17">
        <v>0.1931943516770549</v>
      </c>
      <c r="AZ2322" s="17">
        <v>3.6619346867538778</v>
      </c>
      <c r="BA2322" s="22">
        <v>1521.3273433778347</v>
      </c>
      <c r="CU2322" t="e">
        <v>#N/A</v>
      </c>
      <c r="CV2322" t="e">
        <v>#N/A</v>
      </c>
    </row>
    <row r="2323" spans="1:100" x14ac:dyDescent="0.25">
      <c r="A2323">
        <v>5423</v>
      </c>
      <c r="B2323" t="s">
        <v>2621</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1340.4305257728161</v>
      </c>
      <c r="CU2323" t="e">
        <v>#N/A</v>
      </c>
      <c r="CV2323" t="e">
        <v>#N/A</v>
      </c>
    </row>
    <row r="2324" spans="1:100" x14ac:dyDescent="0.25">
      <c r="A2324">
        <v>5424</v>
      </c>
      <c r="B2324" t="s">
        <v>2622</v>
      </c>
      <c r="C2324" s="22">
        <v>3</v>
      </c>
      <c r="D2324" s="17">
        <v>3.9353020338996871</v>
      </c>
      <c r="E2324" s="17">
        <v>9.7346434842734836E-2</v>
      </c>
      <c r="F2324" s="17">
        <v>-0.1787501330101505</v>
      </c>
      <c r="G2324" s="17">
        <v>-0.16118578510699047</v>
      </c>
      <c r="H2324" s="17">
        <v>-9.1533869328365533E-2</v>
      </c>
      <c r="I2324" s="17">
        <v>0</v>
      </c>
      <c r="J2324" s="17">
        <v>-5.4920321597019335</v>
      </c>
      <c r="K2324" s="17">
        <v>-9.1533869328365533E-2</v>
      </c>
      <c r="L2324" s="17">
        <v>-0.99999999999999833</v>
      </c>
      <c r="M2324" s="17">
        <v>-0.99999999999999833</v>
      </c>
      <c r="N2324" s="17">
        <v>-1.8306773865673112</v>
      </c>
      <c r="O2324" s="17">
        <v>-1.7179159109092348</v>
      </c>
      <c r="P2324" s="17">
        <v>4.581246925124228</v>
      </c>
      <c r="Q2324" s="17">
        <v>0.51850987357222755</v>
      </c>
      <c r="R2324" s="17">
        <v>0.57641109750664299</v>
      </c>
      <c r="S2324" s="17">
        <v>0.33333333333333248</v>
      </c>
      <c r="T2324" s="17">
        <v>0.26893158500745729</v>
      </c>
      <c r="U2324" s="17">
        <v>-4.8699421303743584E-3</v>
      </c>
      <c r="V2324" s="17">
        <v>-8.2686691784095642E-3</v>
      </c>
      <c r="W2324" s="17">
        <v>27.226407054414874</v>
      </c>
      <c r="X2324" s="17">
        <v>0.56030525575132539</v>
      </c>
      <c r="Y2324" s="17">
        <v>-0.99999999999999833</v>
      </c>
      <c r="Z2324" s="17">
        <v>-0.99999999999999833</v>
      </c>
      <c r="AA2324" s="17">
        <v>49.552337692171861</v>
      </c>
      <c r="AB2324" s="17">
        <v>6.7673181235060179E-2</v>
      </c>
      <c r="AC2324" s="17">
        <v>0.28144551388895628</v>
      </c>
      <c r="AD2324" s="17">
        <v>8.5871695680989318E-2</v>
      </c>
      <c r="AE2324" s="17">
        <v>21.749519540250311</v>
      </c>
      <c r="AF2324" s="17">
        <v>0.66666666666666663</v>
      </c>
      <c r="AG2324" s="17">
        <v>-0.99999999999999833</v>
      </c>
      <c r="AH2324" s="17">
        <v>-0.99999999999999833</v>
      </c>
      <c r="AI2324" s="17">
        <v>0</v>
      </c>
      <c r="AJ2324" s="17">
        <v>-8.2686691784095642E-3</v>
      </c>
      <c r="AK2324" s="17">
        <v>-7.506274252786059E-2</v>
      </c>
      <c r="AL2324" s="17">
        <v>-8.0024384256430811E-2</v>
      </c>
      <c r="AM2324" s="17">
        <v>-2.5579211290671654E-2</v>
      </c>
      <c r="AN2324" s="17">
        <v>-4.6216812984548862E-2</v>
      </c>
      <c r="AO2324" s="17">
        <v>-1.0147939949060949</v>
      </c>
      <c r="AP2324" s="17">
        <v>-1.5555422458958759</v>
      </c>
      <c r="AQ2324" s="17">
        <v>21.734374894712946</v>
      </c>
      <c r="AR2324" s="17">
        <v>0.58912630703200619</v>
      </c>
      <c r="AS2324" s="17">
        <v>0.46877138642295957</v>
      </c>
      <c r="AT2324" s="17">
        <v>-0.99999999999999833</v>
      </c>
      <c r="AU2324" s="17">
        <v>-0.99999999999999833</v>
      </c>
      <c r="AV2324" s="17">
        <v>0.41522531239965221</v>
      </c>
      <c r="AW2324" s="17">
        <v>46.278879535366741</v>
      </c>
      <c r="AX2324" s="17">
        <v>45.452012617525774</v>
      </c>
      <c r="AY2324" s="17">
        <v>5.1011606478045E-2</v>
      </c>
      <c r="AZ2324" s="17">
        <v>-23.006218868762964</v>
      </c>
      <c r="BA2324" s="22">
        <v>1396.5596943624505</v>
      </c>
      <c r="CU2324" t="e">
        <v>#N/A</v>
      </c>
      <c r="CV2324" t="e">
        <v>#N/A</v>
      </c>
    </row>
    <row r="2325" spans="1:100" x14ac:dyDescent="0.25">
      <c r="A2325">
        <v>5426</v>
      </c>
      <c r="B2325" t="s">
        <v>2623</v>
      </c>
      <c r="C2325" s="22">
        <v>3</v>
      </c>
      <c r="D2325" s="17">
        <v>4.5053695721054003</v>
      </c>
      <c r="E2325" s="17">
        <v>0.1466582687743975</v>
      </c>
      <c r="F2325" s="17">
        <v>2.8760931686263422</v>
      </c>
      <c r="G2325" s="17">
        <v>2.9169068934801317</v>
      </c>
      <c r="H2325" s="17">
        <v>0.25541111732212596</v>
      </c>
      <c r="I2325" s="17">
        <v>-3.4832413299878087E-2</v>
      </c>
      <c r="J2325" s="17">
        <v>13.234722241334882</v>
      </c>
      <c r="K2325" s="17">
        <v>0.22057870402224794</v>
      </c>
      <c r="L2325" s="17">
        <v>-1.0000000000000007</v>
      </c>
      <c r="M2325" s="17">
        <v>-1.0000000000000007</v>
      </c>
      <c r="N2325" s="17">
        <v>4.4115740804449599</v>
      </c>
      <c r="O2325" s="17">
        <v>20.656998706920412</v>
      </c>
      <c r="P2325" s="17">
        <v>1.7348351475921227</v>
      </c>
      <c r="Q2325" s="17">
        <v>3.1630031627096709</v>
      </c>
      <c r="R2325" s="17">
        <v>1.2635891427511492</v>
      </c>
      <c r="S2325" s="17">
        <v>0.33333333333333381</v>
      </c>
      <c r="T2325" s="17">
        <v>0.3455734920014818</v>
      </c>
      <c r="U2325" s="17">
        <v>0.34736109823702099</v>
      </c>
      <c r="V2325" s="17">
        <v>0.18381737514258567</v>
      </c>
      <c r="W2325" s="17">
        <v>39.580263787686981</v>
      </c>
      <c r="X2325" s="17">
        <v>2.9629169237843147</v>
      </c>
      <c r="Y2325" s="17">
        <v>-1.0000000000000007</v>
      </c>
      <c r="Z2325" s="17">
        <v>-1.0000000000000007</v>
      </c>
      <c r="AA2325" s="17">
        <v>94.554407739723899</v>
      </c>
      <c r="AB2325" s="17">
        <v>0.33972569878224507</v>
      </c>
      <c r="AC2325" s="17">
        <v>0.32227585973527545</v>
      </c>
      <c r="AD2325" s="17">
        <v>0.41220953766819501</v>
      </c>
      <c r="AE2325" s="17">
        <v>53.71055480928576</v>
      </c>
      <c r="AF2325" s="17">
        <v>0.81818181818181823</v>
      </c>
      <c r="AG2325" s="17">
        <v>-1.0000000000000007</v>
      </c>
      <c r="AH2325" s="17">
        <v>-1.0000000000000007</v>
      </c>
      <c r="AI2325" s="17">
        <v>0.11385025132358599</v>
      </c>
      <c r="AJ2325" s="17">
        <v>0.18381737514258567</v>
      </c>
      <c r="AK2325" s="17">
        <v>-5.3785389783186803E-2</v>
      </c>
      <c r="AL2325" s="17">
        <v>2.5449096604897734E-2</v>
      </c>
      <c r="AM2325" s="17">
        <v>0.26382345829927628</v>
      </c>
      <c r="AN2325" s="17">
        <v>9.1027401556761922E-2</v>
      </c>
      <c r="AO2325" s="17">
        <v>6.3266595085659718</v>
      </c>
      <c r="AP2325" s="17">
        <v>2.402930521943536</v>
      </c>
      <c r="AQ2325" s="17">
        <v>52.814986029021824</v>
      </c>
      <c r="AR2325" s="17">
        <v>1.2100852987144222</v>
      </c>
      <c r="AS2325" s="17">
        <v>3.1834956278065634</v>
      </c>
      <c r="AT2325" s="17">
        <v>-1.0000000000000007</v>
      </c>
      <c r="AU2325" s="17">
        <v>-1.0000000000000007</v>
      </c>
      <c r="AV2325" s="17">
        <v>4.1804960362312809</v>
      </c>
      <c r="AW2325" s="17">
        <v>117.61433696858788</v>
      </c>
      <c r="AX2325" s="17">
        <v>138.27307950931825</v>
      </c>
      <c r="AY2325" s="17">
        <v>0.36122924807591061</v>
      </c>
      <c r="AZ2325" s="17">
        <v>24.547686673606997</v>
      </c>
      <c r="BA2325" s="22">
        <v>1553.8657771565079</v>
      </c>
      <c r="CU2325" t="e">
        <v>#N/A</v>
      </c>
      <c r="CV2325" t="e">
        <v>#N/A</v>
      </c>
    </row>
    <row r="2326" spans="1:100" x14ac:dyDescent="0.25">
      <c r="A2326">
        <v>5427</v>
      </c>
      <c r="B2326" t="s">
        <v>2624</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1521.9560326975347</v>
      </c>
      <c r="CU2326" t="e">
        <v>#N/A</v>
      </c>
      <c r="CV2326" t="e">
        <v>#N/A</v>
      </c>
    </row>
    <row r="2327" spans="1:100" x14ac:dyDescent="0.25">
      <c r="A2327">
        <v>5428</v>
      </c>
      <c r="B2327" t="s">
        <v>2625</v>
      </c>
      <c r="C2327" s="22">
        <v>3</v>
      </c>
      <c r="D2327" s="17">
        <v>5.2066114522044087</v>
      </c>
      <c r="E2327" s="17">
        <v>0.13083123083074033</v>
      </c>
      <c r="F2327" s="17">
        <v>-0.58394772381977944</v>
      </c>
      <c r="G2327" s="17">
        <v>-0.60471939608034875</v>
      </c>
      <c r="H2327" s="17">
        <v>0.57361033176053511</v>
      </c>
      <c r="I2327" s="17">
        <v>0.17302650383188445</v>
      </c>
      <c r="J2327" s="17">
        <v>44.798210135545183</v>
      </c>
      <c r="K2327" s="17">
        <v>0.74663683559241978</v>
      </c>
      <c r="L2327" s="17">
        <v>-1.0000000000000013</v>
      </c>
      <c r="M2327" s="17">
        <v>-1.0000000000000013</v>
      </c>
      <c r="N2327" s="17">
        <v>14.932736711848392</v>
      </c>
      <c r="O2327" s="17">
        <v>49.400102191669284</v>
      </c>
      <c r="P2327" s="17">
        <v>-4.7415117559789168</v>
      </c>
      <c r="Q2327" s="17">
        <v>8.939891366035301</v>
      </c>
      <c r="R2327" s="17">
        <v>2.5098117105756526</v>
      </c>
      <c r="S2327" s="17">
        <v>0.33333333333333376</v>
      </c>
      <c r="T2327" s="17">
        <v>0.33713676349992966</v>
      </c>
      <c r="U2327" s="17">
        <v>0.34322887637818372</v>
      </c>
      <c r="V2327" s="17">
        <v>4.62313229557458E-2</v>
      </c>
      <c r="W2327" s="17">
        <v>12.531738422990923</v>
      </c>
      <c r="X2327" s="17">
        <v>1.5779401346546482</v>
      </c>
      <c r="Y2327" s="17">
        <v>-1.0000000000000013</v>
      </c>
      <c r="Z2327" s="17">
        <v>-1.0000000000000013</v>
      </c>
      <c r="AA2327" s="17">
        <v>74.324435190218637</v>
      </c>
      <c r="AB2327" s="17">
        <v>0.44980032162270533</v>
      </c>
      <c r="AC2327" s="17">
        <v>0.48815287226362625</v>
      </c>
      <c r="AD2327" s="17">
        <v>0.24770450724671034</v>
      </c>
      <c r="AE2327" s="17">
        <v>59.282885056652063</v>
      </c>
      <c r="AF2327" s="17">
        <v>0.90909090909090906</v>
      </c>
      <c r="AG2327" s="17">
        <v>-1.0000000000000013</v>
      </c>
      <c r="AH2327" s="17">
        <v>-1.0000000000000013</v>
      </c>
      <c r="AI2327" s="17">
        <v>1.6368852195189354E-3</v>
      </c>
      <c r="AJ2327" s="17">
        <v>4.62313229557458E-2</v>
      </c>
      <c r="AK2327" s="17">
        <v>-6.6936247461656159E-3</v>
      </c>
      <c r="AL2327" s="17">
        <v>-2.7532993397217966E-2</v>
      </c>
      <c r="AM2327" s="17">
        <v>-0.12605676265277116</v>
      </c>
      <c r="AN2327" s="17">
        <v>0.16514970882435256</v>
      </c>
      <c r="AO2327" s="17">
        <v>-3.184887190050107</v>
      </c>
      <c r="AP2327" s="17">
        <v>3.9910777536227253</v>
      </c>
      <c r="AQ2327" s="17">
        <v>57.329948558536124</v>
      </c>
      <c r="AR2327" s="17">
        <v>1.0599302961671928</v>
      </c>
      <c r="AS2327" s="17">
        <v>2.3245769702470676</v>
      </c>
      <c r="AT2327" s="17">
        <v>-1.0000000000000013</v>
      </c>
      <c r="AU2327" s="17">
        <v>-1.0000000000000013</v>
      </c>
      <c r="AV2327" s="17">
        <v>1.9050923144953025</v>
      </c>
      <c r="AW2327" s="17">
        <v>127.71561513551072</v>
      </c>
      <c r="AX2327" s="17">
        <v>132.37148513547558</v>
      </c>
      <c r="AY2327" s="17">
        <v>9.6342679909407855E-2</v>
      </c>
      <c r="AZ2327" s="17">
        <v>37.717716928434413</v>
      </c>
      <c r="BA2327" s="22">
        <v>1549.2698152675132</v>
      </c>
      <c r="CU2327" t="e">
        <v>#N/A</v>
      </c>
      <c r="CV2327" t="e">
        <v>#N/A</v>
      </c>
    </row>
    <row r="2328" spans="1:100" x14ac:dyDescent="0.25">
      <c r="A2328">
        <v>5429</v>
      </c>
      <c r="B2328" t="s">
        <v>2626</v>
      </c>
      <c r="C2328" s="22">
        <v>3</v>
      </c>
      <c r="D2328" s="17">
        <v>4.9321376014928431</v>
      </c>
      <c r="E2328" s="17">
        <v>0.53585085267601096</v>
      </c>
      <c r="F2328" s="17">
        <v>-0.55548414176019578</v>
      </c>
      <c r="G2328" s="17">
        <v>-0.50289479324643682</v>
      </c>
      <c r="H2328" s="17">
        <v>0.10975489239593229</v>
      </c>
      <c r="I2328" s="17">
        <v>-5.3720324912364713E-3</v>
      </c>
      <c r="J2328" s="17">
        <v>6.262971594281753</v>
      </c>
      <c r="K2328" s="17">
        <v>0.10438285990469583</v>
      </c>
      <c r="L2328" s="17">
        <v>-1.0000000000000011</v>
      </c>
      <c r="M2328" s="17">
        <v>-1.0000000000000011</v>
      </c>
      <c r="N2328" s="17">
        <v>2.0876571980939183</v>
      </c>
      <c r="O2328" s="17">
        <v>10.69221440252816</v>
      </c>
      <c r="P2328" s="17">
        <v>0.21954455727841146</v>
      </c>
      <c r="Q2328" s="17">
        <v>-6.8782839836765639</v>
      </c>
      <c r="R2328" s="17">
        <v>-2.2585796697585985</v>
      </c>
      <c r="S2328" s="17">
        <v>0.33333333333333398</v>
      </c>
      <c r="T2328" s="17">
        <v>0.33861303832576778</v>
      </c>
      <c r="U2328" s="17">
        <v>0.46158107648443719</v>
      </c>
      <c r="V2328" s="17">
        <v>0.25331216456536765</v>
      </c>
      <c r="W2328" s="17">
        <v>51.298270112168431</v>
      </c>
      <c r="X2328" s="17">
        <v>3.9390405100767931</v>
      </c>
      <c r="Y2328" s="17">
        <v>-1.0000000000000011</v>
      </c>
      <c r="Z2328" s="17">
        <v>-1.0000000000000011</v>
      </c>
      <c r="AA2328" s="17">
        <v>77.953214573835822</v>
      </c>
      <c r="AB2328" s="17">
        <v>0.1853611876039242</v>
      </c>
      <c r="AC2328" s="17">
        <v>3.4372348060561962E-2</v>
      </c>
      <c r="AD2328" s="17">
        <v>0.35853694696403432</v>
      </c>
      <c r="AE2328" s="17">
        <v>28.913524131425994</v>
      </c>
      <c r="AF2328" s="17">
        <v>0.75</v>
      </c>
      <c r="AG2328" s="17">
        <v>-1.0000000000000011</v>
      </c>
      <c r="AH2328" s="17">
        <v>-1.0000000000000011</v>
      </c>
      <c r="AI2328" s="17">
        <v>-4.5663943064891601E-3</v>
      </c>
      <c r="AJ2328" s="17">
        <v>0.25331216456536765</v>
      </c>
      <c r="AK2328" s="17">
        <v>-4.7088973745301618E-2</v>
      </c>
      <c r="AL2328" s="17">
        <v>-0.14262818597276447</v>
      </c>
      <c r="AM2328" s="17">
        <v>1.7615256748254648E-2</v>
      </c>
      <c r="AN2328" s="17">
        <v>0.28748091006545029</v>
      </c>
      <c r="AO2328" s="17">
        <v>0.20493654997985916</v>
      </c>
      <c r="AP2328" s="17">
        <v>6.4738818217724345</v>
      </c>
      <c r="AQ2328" s="17">
        <v>57.56124170645014</v>
      </c>
      <c r="AR2328" s="17">
        <v>1.386839612708906</v>
      </c>
      <c r="AS2328" s="17">
        <v>4.0434233699814897</v>
      </c>
      <c r="AT2328" s="17">
        <v>-1.0000000000000011</v>
      </c>
      <c r="AU2328" s="17">
        <v>-1.0000000000000011</v>
      </c>
      <c r="AV2328" s="17">
        <v>-2.7614744630050354</v>
      </c>
      <c r="AW2328" s="17">
        <v>95.119310798136468</v>
      </c>
      <c r="AX2328" s="17">
        <v>120.35919936854339</v>
      </c>
      <c r="AY2328" s="17">
        <v>0.22745482152075794</v>
      </c>
      <c r="AZ2328" s="17">
        <v>19.553121218275276</v>
      </c>
      <c r="BA2328" s="22">
        <v>1525.1513302096484</v>
      </c>
      <c r="CU2328" t="e">
        <v>#N/A</v>
      </c>
      <c r="CV2328" t="e">
        <v>#N/A</v>
      </c>
    </row>
    <row r="2329" spans="1:100" x14ac:dyDescent="0.25">
      <c r="A2329">
        <v>5430</v>
      </c>
      <c r="B2329" t="s">
        <v>2627</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658</v>
      </c>
      <c r="C2330" s="22">
        <v>3</v>
      </c>
      <c r="D2330" s="17">
        <v>4.4716962588819946</v>
      </c>
      <c r="E2330" s="17">
        <v>-0.82265598079783464</v>
      </c>
      <c r="F2330" s="17">
        <v>-3.0219927550990224</v>
      </c>
      <c r="G2330" s="17">
        <v>-3.2411876372227706</v>
      </c>
      <c r="H2330" s="17">
        <v>0.46812931226296828</v>
      </c>
      <c r="I2330" s="17">
        <v>8.8926940776591443E-3</v>
      </c>
      <c r="J2330" s="17">
        <v>28.621320380437659</v>
      </c>
      <c r="K2330" s="17">
        <v>0.4770220063406273</v>
      </c>
      <c r="L2330" s="17">
        <v>-1.0000000000000013</v>
      </c>
      <c r="M2330" s="17">
        <v>-1.0000000000000013</v>
      </c>
      <c r="N2330" s="17">
        <v>9.5404401268125536</v>
      </c>
      <c r="O2330" s="17">
        <v>29.851829002096856</v>
      </c>
      <c r="P2330" s="17">
        <v>0.10370830683710697</v>
      </c>
      <c r="Q2330" s="17">
        <v>-4.1296378282896429</v>
      </c>
      <c r="R2330" s="17">
        <v>-1.3033278064172571</v>
      </c>
      <c r="S2330" s="17">
        <v>0.3333333333333337</v>
      </c>
      <c r="T2330" s="17">
        <v>0.34429847653514961</v>
      </c>
      <c r="U2330" s="17">
        <v>0.47542767077975995</v>
      </c>
      <c r="V2330" s="17">
        <v>0.3546508125533212</v>
      </c>
      <c r="W2330" s="17">
        <v>41.227531474437498</v>
      </c>
      <c r="X2330" s="17">
        <v>4.2411905051686389</v>
      </c>
      <c r="Y2330" s="17">
        <v>-1.0000000000000013</v>
      </c>
      <c r="Z2330" s="17">
        <v>-1.0000000000000013</v>
      </c>
      <c r="AA2330" s="17">
        <v>77.658254342261557</v>
      </c>
      <c r="AB2330" s="17">
        <v>0.11699752110947477</v>
      </c>
      <c r="AC2330" s="17">
        <v>0.12141786812201386</v>
      </c>
      <c r="AD2330" s="17">
        <v>0.51626562425333722</v>
      </c>
      <c r="AE2330" s="17">
        <v>37.734050674241281</v>
      </c>
      <c r="AF2330" s="17">
        <v>0.63636363636363635</v>
      </c>
      <c r="AG2330" s="17">
        <v>-1.0000000000000013</v>
      </c>
      <c r="AH2330" s="17">
        <v>-1.0000000000000013</v>
      </c>
      <c r="AI2330" s="17">
        <v>-5.3317900249002959E-2</v>
      </c>
      <c r="AJ2330" s="17">
        <v>0.3546508125533212</v>
      </c>
      <c r="AK2330" s="17">
        <v>-0.13753041249719916</v>
      </c>
      <c r="AL2330" s="17">
        <v>-9.4553677737543043E-2</v>
      </c>
      <c r="AM2330" s="17">
        <v>0.25661057183782321</v>
      </c>
      <c r="AN2330" s="17">
        <v>4.3160092517192938E-3</v>
      </c>
      <c r="AO2330" s="17">
        <v>5.7276122334595856</v>
      </c>
      <c r="AP2330" s="17">
        <v>-0.36486815739473033</v>
      </c>
      <c r="AQ2330" s="17">
        <v>69.84885185487515</v>
      </c>
      <c r="AR2330" s="17">
        <v>1.5077102932015656</v>
      </c>
      <c r="AS2330" s="17">
        <v>4.7182125115092672</v>
      </c>
      <c r="AT2330" s="17">
        <v>-1.0000000000000013</v>
      </c>
      <c r="AU2330" s="17">
        <v>-1.0000000000000013</v>
      </c>
      <c r="AV2330" s="17">
        <v>-4.5445154436400292</v>
      </c>
      <c r="AW2330" s="17">
        <v>107.14521518696372</v>
      </c>
      <c r="AX2330" s="17">
        <v>141.54393843731575</v>
      </c>
      <c r="AY2330" s="17">
        <v>0.19053812706589279</v>
      </c>
      <c r="AZ2330" s="17">
        <v>44.950848984552145</v>
      </c>
      <c r="BA2330" s="22">
        <v>1537.2091353616227</v>
      </c>
      <c r="CU2330" t="e">
        <v>#N/A</v>
      </c>
      <c r="CV2330" t="e">
        <v>#N/A</v>
      </c>
    </row>
    <row r="2331" spans="1:100" x14ac:dyDescent="0.25">
      <c r="A2331">
        <v>5432</v>
      </c>
      <c r="B2331" t="s">
        <v>2628</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748</v>
      </c>
      <c r="C2332" s="22">
        <v>3</v>
      </c>
      <c r="D2332" s="17">
        <v>4.5016950738255854</v>
      </c>
      <c r="E2332" s="17">
        <v>1.4367772752537752E-2</v>
      </c>
      <c r="F2332" s="17">
        <v>0.18233499632405639</v>
      </c>
      <c r="G2332" s="17">
        <v>0.18233499632405639</v>
      </c>
      <c r="H2332" s="17">
        <v>0.23789104874117295</v>
      </c>
      <c r="I2332" s="17">
        <v>0</v>
      </c>
      <c r="J2332" s="17">
        <v>14.273462924470364</v>
      </c>
      <c r="K2332" s="17">
        <v>0.23789104874117295</v>
      </c>
      <c r="L2332" s="17">
        <v>-0.99999999999999989</v>
      </c>
      <c r="M2332" s="17">
        <v>-0.99999999999999989</v>
      </c>
      <c r="N2332" s="17">
        <v>4.7578209748234555</v>
      </c>
      <c r="O2332" s="17">
        <v>18.957492994620008</v>
      </c>
      <c r="P2332" s="17">
        <v>-0.25410634897611861</v>
      </c>
      <c r="Q2332" s="17">
        <v>3.1376930876354314</v>
      </c>
      <c r="R2332" s="17">
        <v>0.86257245216834055</v>
      </c>
      <c r="S2332" s="17">
        <v>0.33333333333333331</v>
      </c>
      <c r="T2332" s="17">
        <v>0.25139950641704678</v>
      </c>
      <c r="U2332" s="17">
        <v>6.5265376878899772E-2</v>
      </c>
      <c r="V2332" s="17">
        <v>-1.468711899545402E-2</v>
      </c>
      <c r="W2332" s="17">
        <v>15.896801955706113</v>
      </c>
      <c r="X2332" s="17">
        <v>0.39380680286590619</v>
      </c>
      <c r="Y2332" s="17">
        <v>-0.99999999999999989</v>
      </c>
      <c r="Z2332" s="17">
        <v>-0.99999999999999989</v>
      </c>
      <c r="AA2332" s="17">
        <v>74.271956519247126</v>
      </c>
      <c r="AB2332" s="17">
        <v>0.23820235569708439</v>
      </c>
      <c r="AC2332" s="17">
        <v>0.44088115048012422</v>
      </c>
      <c r="AD2332" s="17">
        <v>0.47116813605024477</v>
      </c>
      <c r="AE2332" s="17">
        <v>57.512582111372716</v>
      </c>
      <c r="AF2332" s="17">
        <v>0.9</v>
      </c>
      <c r="AG2332" s="17">
        <v>-0.99999999999999989</v>
      </c>
      <c r="AH2332" s="17">
        <v>-0.99999999999999989</v>
      </c>
      <c r="AI2332" s="17">
        <v>1.4481601472502371E-2</v>
      </c>
      <c r="AJ2332" s="17">
        <v>-1.468711899545402E-2</v>
      </c>
      <c r="AK2332" s="17">
        <v>-0.17027912078361454</v>
      </c>
      <c r="AL2332" s="17">
        <v>0.35794466185418433</v>
      </c>
      <c r="AM2332" s="17">
        <v>-0.15578220811074897</v>
      </c>
      <c r="AN2332" s="17">
        <v>0.46171325101362704</v>
      </c>
      <c r="AO2332" s="17">
        <v>-4.7459508066867988</v>
      </c>
      <c r="AP2332" s="17">
        <v>13.332554584611598</v>
      </c>
      <c r="AQ2332" s="17">
        <v>30.170264880176511</v>
      </c>
      <c r="AR2332" s="17">
        <v>0.63531109763382587</v>
      </c>
      <c r="AS2332" s="17">
        <v>0.63169785160707781</v>
      </c>
      <c r="AT2332" s="17">
        <v>-0.99999999999999989</v>
      </c>
      <c r="AU2332" s="17">
        <v>-0.99999999999999989</v>
      </c>
      <c r="AV2332" s="17">
        <v>1.0449074484923968</v>
      </c>
      <c r="AW2332" s="17">
        <v>106.56200409847879</v>
      </c>
      <c r="AX2332" s="17">
        <v>105.38292422838342</v>
      </c>
      <c r="AY2332" s="17">
        <v>0.45143094804339151</v>
      </c>
      <c r="AZ2332" s="17">
        <v>53.362252406751601</v>
      </c>
      <c r="BA2332" s="22">
        <v>1567.2465889417012</v>
      </c>
      <c r="CU2332" t="e">
        <v>#N/A</v>
      </c>
      <c r="CV2332" t="e">
        <v>#N/A</v>
      </c>
    </row>
    <row r="2333" spans="1:100" x14ac:dyDescent="0.25">
      <c r="A2333">
        <v>5436</v>
      </c>
      <c r="B2333" t="s">
        <v>2629</v>
      </c>
      <c r="C2333" s="22">
        <v>3</v>
      </c>
      <c r="D2333" s="17">
        <v>4.8760464467386821</v>
      </c>
      <c r="E2333" s="17">
        <v>-0.34584583505134475</v>
      </c>
      <c r="F2333" s="17">
        <v>0.92822227369880161</v>
      </c>
      <c r="G2333" s="17">
        <v>0.83026566309249306</v>
      </c>
      <c r="H2333" s="17">
        <v>0.33076930136689781</v>
      </c>
      <c r="I2333" s="17">
        <v>0</v>
      </c>
      <c r="J2333" s="17">
        <v>19.846158082013869</v>
      </c>
      <c r="K2333" s="17">
        <v>0.33076930136689781</v>
      </c>
      <c r="L2333" s="17">
        <v>-1.0000000000000002</v>
      </c>
      <c r="M2333" s="17">
        <v>-1.0000000000000002</v>
      </c>
      <c r="N2333" s="17">
        <v>6.6153860273379577</v>
      </c>
      <c r="O2333" s="17">
        <v>25.552470191845028</v>
      </c>
      <c r="P2333" s="17">
        <v>16.14500984302023</v>
      </c>
      <c r="Q2333" s="17">
        <v>1.1609576015163769</v>
      </c>
      <c r="R2333" s="17">
        <v>1.8560186394537967</v>
      </c>
      <c r="S2333" s="17">
        <v>0.33333333333333326</v>
      </c>
      <c r="T2333" s="17">
        <v>0.33333333333333326</v>
      </c>
      <c r="U2333" s="17">
        <v>0.36064040317061297</v>
      </c>
      <c r="V2333" s="17">
        <v>0.12604594418495535</v>
      </c>
      <c r="W2333" s="17">
        <v>32.903348506213504</v>
      </c>
      <c r="X2333" s="17">
        <v>2.5347346430919551</v>
      </c>
      <c r="Y2333" s="17">
        <v>-1.0000000000000002</v>
      </c>
      <c r="Z2333" s="17">
        <v>-1.0000000000000002</v>
      </c>
      <c r="AA2333" s="17">
        <v>76.894975827892338</v>
      </c>
      <c r="AB2333" s="17">
        <v>0.16948291193383166</v>
      </c>
      <c r="AC2333" s="17">
        <v>0.36786525019455307</v>
      </c>
      <c r="AD2333" s="17">
        <v>0.30536401151611547</v>
      </c>
      <c r="AE2333" s="17">
        <v>42.135608682225005</v>
      </c>
      <c r="AF2333" s="17">
        <v>0.76470588235294112</v>
      </c>
      <c r="AG2333" s="17">
        <v>-1.0000000000000002</v>
      </c>
      <c r="AH2333" s="17">
        <v>-1.0000000000000002</v>
      </c>
      <c r="AI2333" s="17">
        <v>3.8189683371796498E-2</v>
      </c>
      <c r="AJ2333" s="17">
        <v>0.12604594418495535</v>
      </c>
      <c r="AK2333" s="17">
        <v>6.1742267230022692E-2</v>
      </c>
      <c r="AL2333" s="17">
        <v>4.6665012013521259E-2</v>
      </c>
      <c r="AM2333" s="17">
        <v>0.11041413363872457</v>
      </c>
      <c r="AN2333" s="17">
        <v>0.19364885716140084</v>
      </c>
      <c r="AO2333" s="17">
        <v>3.0690646771182277</v>
      </c>
      <c r="AP2333" s="17">
        <v>5.0745464891026257</v>
      </c>
      <c r="AQ2333" s="17">
        <v>52.749506588227362</v>
      </c>
      <c r="AR2333" s="17">
        <v>1.1533530140222346</v>
      </c>
      <c r="AS2333" s="17">
        <v>2.8655039444588515</v>
      </c>
      <c r="AT2333" s="17">
        <v>-1.0000000000000002</v>
      </c>
      <c r="AU2333" s="17">
        <v>-1.0000000000000002</v>
      </c>
      <c r="AV2333" s="17">
        <v>2.6862843025462895</v>
      </c>
      <c r="AW2333" s="17">
        <v>107.52199250884004</v>
      </c>
      <c r="AX2333" s="17">
        <v>120.8903805947715</v>
      </c>
      <c r="AY2333" s="17">
        <v>0.17118546615313573</v>
      </c>
      <c r="AZ2333" s="17">
        <v>2.0224800326516594</v>
      </c>
      <c r="BA2333" s="22">
        <v>1558.9142398386446</v>
      </c>
      <c r="CU2333" t="e">
        <v>#N/A</v>
      </c>
      <c r="CV2333" t="e">
        <v>#N/A</v>
      </c>
    </row>
    <row r="2334" spans="1:100" x14ac:dyDescent="0.25">
      <c r="A2334">
        <v>5437</v>
      </c>
      <c r="B2334" t="s">
        <v>2630</v>
      </c>
      <c r="C2334" s="22">
        <v>3</v>
      </c>
      <c r="D2334" s="17">
        <v>5.8789786666825572</v>
      </c>
      <c r="E2334" s="17">
        <v>-4.6293799703298485E-2</v>
      </c>
      <c r="F2334" s="17">
        <v>-0.53469824598433879</v>
      </c>
      <c r="G2334" s="17">
        <v>-0.54619143757111588</v>
      </c>
      <c r="H2334" s="17">
        <v>0.50921262176480808</v>
      </c>
      <c r="I2334" s="17">
        <v>0</v>
      </c>
      <c r="J2334" s="17">
        <v>30.552757305888484</v>
      </c>
      <c r="K2334" s="17">
        <v>0.50921262176480808</v>
      </c>
      <c r="L2334" s="17">
        <v>-0.99999999999999745</v>
      </c>
      <c r="M2334" s="17">
        <v>-0.99999999999999745</v>
      </c>
      <c r="N2334" s="17">
        <v>10.184252435296157</v>
      </c>
      <c r="O2334" s="17">
        <v>35.885544534999894</v>
      </c>
      <c r="P2334" s="17">
        <v>2.11189130052517</v>
      </c>
      <c r="Q2334" s="17">
        <v>-2.4487117596843424</v>
      </c>
      <c r="R2334" s="17">
        <v>-0.65592978524483647</v>
      </c>
      <c r="S2334" s="17">
        <v>0.33333333333333226</v>
      </c>
      <c r="T2334" s="17">
        <v>0.33174227113028409</v>
      </c>
      <c r="U2334" s="17">
        <v>0.43489825955418998</v>
      </c>
      <c r="V2334" s="17">
        <v>7.3673554399328878E-2</v>
      </c>
      <c r="W2334" s="17">
        <v>26.57739186609313</v>
      </c>
      <c r="X2334" s="17">
        <v>2.3359062851084924</v>
      </c>
      <c r="Y2334" s="17">
        <v>-0.99999999999999745</v>
      </c>
      <c r="Z2334" s="17">
        <v>-0.99999999999999745</v>
      </c>
      <c r="AA2334" s="17">
        <v>78.653090675012933</v>
      </c>
      <c r="AB2334" s="17">
        <v>0.42161532530589435</v>
      </c>
      <c r="AC2334" s="17">
        <v>0.45998255068319199</v>
      </c>
      <c r="AD2334" s="17">
        <v>0.17303469589420808</v>
      </c>
      <c r="AE2334" s="17">
        <v>52.731628594164725</v>
      </c>
      <c r="AF2334" s="17">
        <v>0.90909090909090906</v>
      </c>
      <c r="AG2334" s="17">
        <v>-0.99999999999999745</v>
      </c>
      <c r="AH2334" s="17">
        <v>-0.99999999999999745</v>
      </c>
      <c r="AI2334" s="17">
        <v>-6.2716673903727045E-3</v>
      </c>
      <c r="AJ2334" s="17">
        <v>7.3673554399328878E-2</v>
      </c>
      <c r="AK2334" s="17">
        <v>-0.25830855621355558</v>
      </c>
      <c r="AL2334" s="17">
        <v>-0.18948436471904531</v>
      </c>
      <c r="AM2334" s="17">
        <v>6.5957560203462814E-2</v>
      </c>
      <c r="AN2334" s="17">
        <v>0.37137353811778839</v>
      </c>
      <c r="AO2334" s="17">
        <v>0.35739622401879106</v>
      </c>
      <c r="AP2334" s="17">
        <v>8.3369166293494832</v>
      </c>
      <c r="AQ2334" s="17">
        <v>57.1301491719816</v>
      </c>
      <c r="AR2334" s="17">
        <v>1.1736474184171362</v>
      </c>
      <c r="AS2334" s="17">
        <v>2.8451189068733003</v>
      </c>
      <c r="AT2334" s="17">
        <v>-0.99999999999999745</v>
      </c>
      <c r="AU2334" s="17">
        <v>-0.99999999999999745</v>
      </c>
      <c r="AV2334" s="17">
        <v>-1.2021212228159521</v>
      </c>
      <c r="AW2334" s="17">
        <v>122.87555183936242</v>
      </c>
      <c r="AX2334" s="17">
        <v>130.11747393148784</v>
      </c>
      <c r="AY2334" s="17">
        <v>0.2285440634344463</v>
      </c>
      <c r="AZ2334" s="17">
        <v>5.4196213942059543</v>
      </c>
      <c r="BA2334" s="22">
        <v>1515.4296526047733</v>
      </c>
      <c r="CU2334" t="e">
        <v>#N/A</v>
      </c>
      <c r="CV2334" t="e">
        <v>#N/A</v>
      </c>
    </row>
    <row r="2335" spans="1:100" x14ac:dyDescent="0.25">
      <c r="A2335">
        <v>5438</v>
      </c>
      <c r="B2335" t="s">
        <v>2631</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1360.9004341920502</v>
      </c>
      <c r="CU2335" t="e">
        <v>#N/A</v>
      </c>
      <c r="CV2335" t="e">
        <v>#N/A</v>
      </c>
    </row>
    <row r="2336" spans="1:100" x14ac:dyDescent="0.25">
      <c r="A2336">
        <v>5439</v>
      </c>
      <c r="B2336" t="s">
        <v>2042</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1436.8001788885513</v>
      </c>
      <c r="CU2336" t="e">
        <v>#N/A</v>
      </c>
      <c r="CV2336" t="e">
        <v>#N/A</v>
      </c>
    </row>
    <row r="2337" spans="1:100" x14ac:dyDescent="0.25">
      <c r="A2337">
        <v>5440</v>
      </c>
      <c r="B2337" t="s">
        <v>2632</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1368.0912532065331</v>
      </c>
      <c r="CU2337" t="e">
        <v>#N/A</v>
      </c>
      <c r="CV2337" t="e">
        <v>#N/A</v>
      </c>
    </row>
    <row r="2338" spans="1:100" x14ac:dyDescent="0.25">
      <c r="A2338">
        <v>5442</v>
      </c>
      <c r="B2338" t="s">
        <v>2633</v>
      </c>
      <c r="C2338" s="22">
        <v>3</v>
      </c>
      <c r="D2338" s="17">
        <v>4.7133889637730899</v>
      </c>
      <c r="E2338" s="17">
        <v>-0.1780090313999188</v>
      </c>
      <c r="F2338" s="17">
        <v>0.16931120610893732</v>
      </c>
      <c r="G2338" s="17">
        <v>0.10412338881597424</v>
      </c>
      <c r="H2338" s="17">
        <v>8.0922693667236159E-2</v>
      </c>
      <c r="I2338" s="17">
        <v>0</v>
      </c>
      <c r="J2338" s="17">
        <v>4.8553616200341745</v>
      </c>
      <c r="K2338" s="17">
        <v>8.0922693667236159E-2</v>
      </c>
      <c r="L2338" s="17">
        <v>-1.0000000000000007</v>
      </c>
      <c r="M2338" s="17">
        <v>-1.0000000000000007</v>
      </c>
      <c r="N2338" s="17">
        <v>1.6184538733447238</v>
      </c>
      <c r="O2338" s="17">
        <v>9.6728739726232398</v>
      </c>
      <c r="P2338" s="17">
        <v>3.7665530419850644</v>
      </c>
      <c r="Q2338" s="17">
        <v>5.5484805247965561</v>
      </c>
      <c r="R2338" s="17">
        <v>2.1271564448218467</v>
      </c>
      <c r="S2338" s="17">
        <v>0.33333333333333337</v>
      </c>
      <c r="T2338" s="17">
        <v>0.33333333333333337</v>
      </c>
      <c r="U2338" s="17">
        <v>0.30804300593851902</v>
      </c>
      <c r="V2338" s="17">
        <v>5.4009167253467993E-2</v>
      </c>
      <c r="W2338" s="17">
        <v>37.911845847656707</v>
      </c>
      <c r="X2338" s="17">
        <v>2.1419710002743151</v>
      </c>
      <c r="Y2338" s="17">
        <v>-1.0000000000000007</v>
      </c>
      <c r="Z2338" s="17">
        <v>-1.0000000000000007</v>
      </c>
      <c r="AA2338" s="17">
        <v>53.031753581209728</v>
      </c>
      <c r="AB2338" s="17">
        <v>0.11239913875448933</v>
      </c>
      <c r="AC2338" s="17">
        <v>9.1782425743613408E-2</v>
      </c>
      <c r="AD2338" s="17">
        <v>5.5673461276519919E-2</v>
      </c>
      <c r="AE2338" s="17">
        <v>12.992751288731142</v>
      </c>
      <c r="AF2338" s="17">
        <v>0.8125</v>
      </c>
      <c r="AG2338" s="17">
        <v>-1.0000000000000007</v>
      </c>
      <c r="AH2338" s="17">
        <v>-1.0000000000000007</v>
      </c>
      <c r="AI2338" s="17">
        <v>7.2427671973034166E-2</v>
      </c>
      <c r="AJ2338" s="17">
        <v>5.4009167253467993E-2</v>
      </c>
      <c r="AK2338" s="17">
        <v>2.1174420664109905E-2</v>
      </c>
      <c r="AL2338" s="17">
        <v>-2.0581882901052562E-2</v>
      </c>
      <c r="AM2338" s="17">
        <v>-0.18592455363711466</v>
      </c>
      <c r="AN2338" s="17">
        <v>-0.16666191524296373</v>
      </c>
      <c r="AO2338" s="17">
        <v>-4.5422417376073181</v>
      </c>
      <c r="AP2338" s="17">
        <v>-4.2694572955793557</v>
      </c>
      <c r="AQ2338" s="17">
        <v>42.767207467690888</v>
      </c>
      <c r="AR2338" s="17">
        <v>1.0287188398586542</v>
      </c>
      <c r="AS2338" s="17">
        <v>2.2228936939415509</v>
      </c>
      <c r="AT2338" s="17">
        <v>-1.0000000000000007</v>
      </c>
      <c r="AU2338" s="17">
        <v>-1.0000000000000007</v>
      </c>
      <c r="AV2338" s="17">
        <v>2.2312798336378217</v>
      </c>
      <c r="AW2338" s="17">
        <v>58.435170258253585</v>
      </c>
      <c r="AX2338" s="17">
        <v>65.284640423061063</v>
      </c>
      <c r="AY2338" s="17">
        <v>0.12714773931450063</v>
      </c>
      <c r="AZ2338" s="17">
        <v>-17.538157796317304</v>
      </c>
      <c r="BA2338" s="22">
        <v>1488.5131172590454</v>
      </c>
      <c r="CU2338" t="e">
        <v>#N/A</v>
      </c>
      <c r="CV2338" t="e">
        <v>#N/A</v>
      </c>
    </row>
    <row r="2339" spans="1:100" x14ac:dyDescent="0.25">
      <c r="A2339">
        <v>5443</v>
      </c>
      <c r="B2339" t="s">
        <v>2634</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1502.0932288651807</v>
      </c>
      <c r="CU2339" t="e">
        <v>#N/A</v>
      </c>
      <c r="CV2339" t="e">
        <v>#N/A</v>
      </c>
    </row>
    <row r="2340" spans="1:100" x14ac:dyDescent="0.25">
      <c r="A2340">
        <v>5445</v>
      </c>
      <c r="B2340" t="s">
        <v>2635</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2636</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1304.0774195901752</v>
      </c>
      <c r="CU2341" t="e">
        <v>#N/A</v>
      </c>
      <c r="CV2341" t="e">
        <v>#N/A</v>
      </c>
    </row>
    <row r="2342" spans="1:100" x14ac:dyDescent="0.25">
      <c r="A2342">
        <v>5448</v>
      </c>
      <c r="B2342" t="s">
        <v>2637</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2638</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2639</v>
      </c>
      <c r="C2344" s="22">
        <v>3</v>
      </c>
      <c r="D2344" s="17">
        <v>4.8885756765422981</v>
      </c>
      <c r="E2344" s="17">
        <v>-3.1241695588646173E-3</v>
      </c>
      <c r="F2344" s="17">
        <v>-0.25472674818008023</v>
      </c>
      <c r="G2344" s="17">
        <v>-0.25472674818008023</v>
      </c>
      <c r="H2344" s="17">
        <v>0.41307657742359483</v>
      </c>
      <c r="I2344" s="17">
        <v>0</v>
      </c>
      <c r="J2344" s="17">
        <v>24.784594645415659</v>
      </c>
      <c r="K2344" s="17">
        <v>0.41307657742359483</v>
      </c>
      <c r="L2344" s="17">
        <v>-1</v>
      </c>
      <c r="M2344" s="17">
        <v>-1</v>
      </c>
      <c r="N2344" s="17">
        <v>8.2615315484718987</v>
      </c>
      <c r="O2344" s="17">
        <v>29.418443573777907</v>
      </c>
      <c r="P2344" s="17">
        <v>-0.18062418314379997</v>
      </c>
      <c r="Q2344" s="17">
        <v>-0.73701397354640941</v>
      </c>
      <c r="R2344" s="17">
        <v>-0.28412045578579326</v>
      </c>
      <c r="S2344" s="17">
        <v>0.33333333333333337</v>
      </c>
      <c r="T2344" s="17">
        <v>0.33703151314902668</v>
      </c>
      <c r="U2344" s="17">
        <v>0.37646117281173108</v>
      </c>
      <c r="V2344" s="17">
        <v>1.5649688498718256E-2</v>
      </c>
      <c r="W2344" s="17">
        <v>25.9759652147686</v>
      </c>
      <c r="X2344" s="17">
        <v>1.8607292711136925</v>
      </c>
      <c r="Y2344" s="17">
        <v>-1</v>
      </c>
      <c r="Z2344" s="17">
        <v>-1</v>
      </c>
      <c r="AA2344" s="17">
        <v>70.517226391853768</v>
      </c>
      <c r="AB2344" s="17">
        <v>0.33100002403840995</v>
      </c>
      <c r="AC2344" s="17">
        <v>0.27590423216833049</v>
      </c>
      <c r="AD2344" s="17">
        <v>0.2896033764506788</v>
      </c>
      <c r="AE2344" s="17">
        <v>44.825381632870972</v>
      </c>
      <c r="AF2344" s="17">
        <v>0.83333333333333337</v>
      </c>
      <c r="AG2344" s="17">
        <v>-1</v>
      </c>
      <c r="AH2344" s="17">
        <v>-1</v>
      </c>
      <c r="AI2344" s="17">
        <v>-5.59947014765836E-4</v>
      </c>
      <c r="AJ2344" s="17">
        <v>1.5649688498718256E-2</v>
      </c>
      <c r="AK2344" s="17">
        <v>-0.10275583851584484</v>
      </c>
      <c r="AL2344" s="17">
        <v>-6.3108369132326037E-2</v>
      </c>
      <c r="AM2344" s="17">
        <v>0.12076901459337389</v>
      </c>
      <c r="AN2344" s="17">
        <v>0.21625693300582757</v>
      </c>
      <c r="AO2344" s="17">
        <v>2.5054461722551236</v>
      </c>
      <c r="AP2344" s="17">
        <v>5.0908814794840573</v>
      </c>
      <c r="AQ2344" s="17">
        <v>50.760559860184266</v>
      </c>
      <c r="AR2344" s="17">
        <v>1.0624757077928095</v>
      </c>
      <c r="AS2344" s="17">
        <v>2.2738058485372847</v>
      </c>
      <c r="AT2344" s="17">
        <v>-1</v>
      </c>
      <c r="AU2344" s="17">
        <v>-1</v>
      </c>
      <c r="AV2344" s="17">
        <v>-0.53884720396587305</v>
      </c>
      <c r="AW2344" s="17">
        <v>105.02655144511567</v>
      </c>
      <c r="AX2344" s="17">
        <v>106.58032135469215</v>
      </c>
      <c r="AY2344" s="17">
        <v>-4.4848855452782083E-2</v>
      </c>
      <c r="AZ2344" s="17">
        <v>-21.971593130923772</v>
      </c>
      <c r="BA2344" s="22">
        <v>1470.4763188076929</v>
      </c>
      <c r="CU2344" t="e">
        <v>#N/A</v>
      </c>
      <c r="CV2344" t="e">
        <v>#N/A</v>
      </c>
    </row>
    <row r="2345" spans="1:100" x14ac:dyDescent="0.25">
      <c r="A2345">
        <v>5451</v>
      </c>
      <c r="B2345" t="s">
        <v>2640</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2641</v>
      </c>
      <c r="C2346" s="22">
        <v>3</v>
      </c>
      <c r="D2346" s="17">
        <v>5.6402823435488747</v>
      </c>
      <c r="E2346" s="17">
        <v>0.4268276037774143</v>
      </c>
      <c r="F2346" s="17">
        <v>3.4268741272819434</v>
      </c>
      <c r="G2346" s="17">
        <v>3.5468236856384445</v>
      </c>
      <c r="H2346" s="17">
        <v>0.54399582975358973</v>
      </c>
      <c r="I2346" s="17">
        <v>1.3694000572604958E-2</v>
      </c>
      <c r="J2346" s="17">
        <v>33.461389819571657</v>
      </c>
      <c r="K2346" s="17">
        <v>0.55768983032619468</v>
      </c>
      <c r="L2346" s="17">
        <v>-1.0000000000000007</v>
      </c>
      <c r="M2346" s="17">
        <v>-1.0000000000000007</v>
      </c>
      <c r="N2346" s="17">
        <v>11.15379660652389</v>
      </c>
      <c r="O2346" s="17">
        <v>42.648495848758991</v>
      </c>
      <c r="P2346" s="17">
        <v>1.2201917997095393</v>
      </c>
      <c r="Q2346" s="17">
        <v>0.7523245282141604</v>
      </c>
      <c r="R2346" s="17">
        <v>0.27878878745536151</v>
      </c>
      <c r="S2346" s="17">
        <v>0.3333333333333337</v>
      </c>
      <c r="T2346" s="17">
        <v>0.3333333333333337</v>
      </c>
      <c r="U2346" s="17">
        <v>0.3983298855023259</v>
      </c>
      <c r="V2346" s="17">
        <v>7.4304363463496975E-2</v>
      </c>
      <c r="W2346" s="17">
        <v>23.264443412251843</v>
      </c>
      <c r="X2346" s="17">
        <v>2.1481225591307584</v>
      </c>
      <c r="Y2346" s="17">
        <v>-1.0000000000000007</v>
      </c>
      <c r="Z2346" s="17">
        <v>-1.0000000000000007</v>
      </c>
      <c r="AA2346" s="17">
        <v>55.92131328955324</v>
      </c>
      <c r="AB2346" s="17">
        <v>0.32931069925870654</v>
      </c>
      <c r="AC2346" s="17">
        <v>0.16095484433571666</v>
      </c>
      <c r="AD2346" s="17">
        <v>0.15729607820249797</v>
      </c>
      <c r="AE2346" s="17">
        <v>32.37808108984607</v>
      </c>
      <c r="AF2346" s="17">
        <v>1</v>
      </c>
      <c r="AG2346" s="17">
        <v>-1.0000000000000007</v>
      </c>
      <c r="AH2346" s="17">
        <v>-1.0000000000000007</v>
      </c>
      <c r="AI2346" s="17">
        <v>3.0158023206638521E-2</v>
      </c>
      <c r="AJ2346" s="17">
        <v>7.4304363463496975E-2</v>
      </c>
      <c r="AK2346" s="17">
        <v>-4.1416261490156963E-3</v>
      </c>
      <c r="AL2346" s="17">
        <v>3.8691662501576088E-2</v>
      </c>
      <c r="AM2346" s="17">
        <v>8.3402393347072223E-2</v>
      </c>
      <c r="AN2346" s="17">
        <v>-0.22713773798978468</v>
      </c>
      <c r="AO2346" s="17">
        <v>2.0643517029317264</v>
      </c>
      <c r="AP2346" s="17">
        <v>-5.4849851372367358</v>
      </c>
      <c r="AQ2346" s="17">
        <v>56.725833231823508</v>
      </c>
      <c r="AR2346" s="17">
        <v>1.13930091563249</v>
      </c>
      <c r="AS2346" s="17">
        <v>2.7058123894569528</v>
      </c>
      <c r="AT2346" s="17">
        <v>-1.0000000000000007</v>
      </c>
      <c r="AU2346" s="17">
        <v>-1.0000000000000007</v>
      </c>
      <c r="AV2346" s="17">
        <v>3.8256124730938068</v>
      </c>
      <c r="AW2346" s="17">
        <v>93.084824001075475</v>
      </c>
      <c r="AX2346" s="17">
        <v>101.11842081155794</v>
      </c>
      <c r="AY2346" s="17">
        <v>6.2428879539124932E-2</v>
      </c>
      <c r="AZ2346" s="17">
        <v>-22.425822889022374</v>
      </c>
      <c r="BA2346" s="22">
        <v>1424.9470019151299</v>
      </c>
      <c r="CU2346" t="e">
        <v>#N/A</v>
      </c>
      <c r="CV2346" t="e">
        <v>#N/A</v>
      </c>
    </row>
    <row r="2347" spans="1:100" x14ac:dyDescent="0.25">
      <c r="A2347">
        <v>5454</v>
      </c>
      <c r="B2347" t="s">
        <v>2642</v>
      </c>
      <c r="C2347" s="22">
        <v>3</v>
      </c>
      <c r="D2347" s="17">
        <v>4.5348753852753614</v>
      </c>
      <c r="E2347" s="17">
        <v>0.51080780247197088</v>
      </c>
      <c r="F2347" s="17">
        <v>1.5229670784879692</v>
      </c>
      <c r="G2347" s="17">
        <v>1.6491148441563721</v>
      </c>
      <c r="H2347" s="17">
        <v>-0.15665739570444207</v>
      </c>
      <c r="I2347" s="17">
        <v>-4.1530932306802458E-3</v>
      </c>
      <c r="J2347" s="17">
        <v>-9.6486293361073496</v>
      </c>
      <c r="K2347" s="17">
        <v>-0.16081048893512243</v>
      </c>
      <c r="L2347" s="17">
        <v>-1.0000000000000004</v>
      </c>
      <c r="M2347" s="17">
        <v>-1.0000000000000004</v>
      </c>
      <c r="N2347" s="17">
        <v>-3.2162097787024502</v>
      </c>
      <c r="O2347" s="17">
        <v>-3.4646391066756008</v>
      </c>
      <c r="P2347" s="17">
        <v>1.6166778643123356E-2</v>
      </c>
      <c r="Q2347" s="17">
        <v>4.7823030844562524</v>
      </c>
      <c r="R2347" s="17">
        <v>1.4648866949931829</v>
      </c>
      <c r="S2347" s="17">
        <v>0.33333333333333381</v>
      </c>
      <c r="T2347" s="17">
        <v>0.32377540075273148</v>
      </c>
      <c r="U2347" s="17">
        <v>-8.0347818352685244E-2</v>
      </c>
      <c r="V2347" s="17">
        <v>-0.14298720472552623</v>
      </c>
      <c r="W2347" s="17">
        <v>23.783367997719026</v>
      </c>
      <c r="X2347" s="17">
        <v>-0.37095321132331394</v>
      </c>
      <c r="Y2347" s="17">
        <v>-1.0000000000000004</v>
      </c>
      <c r="Z2347" s="17">
        <v>-1.0000000000000004</v>
      </c>
      <c r="AA2347" s="17">
        <v>37.6742717203391</v>
      </c>
      <c r="AB2347" s="17">
        <v>0.20183396082428162</v>
      </c>
      <c r="AC2347" s="17">
        <v>0.17809648267588543</v>
      </c>
      <c r="AD2347" s="17">
        <v>-0.13141010294762964</v>
      </c>
      <c r="AE2347" s="17">
        <v>12.426017027626868</v>
      </c>
      <c r="AF2347" s="17">
        <v>0.5</v>
      </c>
      <c r="AG2347" s="17">
        <v>-1.0000000000000004</v>
      </c>
      <c r="AH2347" s="17">
        <v>-1.0000000000000004</v>
      </c>
      <c r="AI2347" s="17">
        <v>6.3535127947717818E-3</v>
      </c>
      <c r="AJ2347" s="17">
        <v>-0.14298720472552623</v>
      </c>
      <c r="AK2347" s="17">
        <v>0.19577332613891218</v>
      </c>
      <c r="AL2347" s="17">
        <v>-7.1997505819594285E-2</v>
      </c>
      <c r="AM2347" s="17">
        <v>0.15719671421759709</v>
      </c>
      <c r="AN2347" s="17">
        <v>-0.11427835537986107</v>
      </c>
      <c r="AO2347" s="17">
        <v>4.9087844861344943</v>
      </c>
      <c r="AP2347" s="17">
        <v>-3.2169464135944974</v>
      </c>
      <c r="AQ2347" s="17">
        <v>14.134738661611681</v>
      </c>
      <c r="AR2347" s="17">
        <v>0.43377371100785356</v>
      </c>
      <c r="AS2347" s="17">
        <v>-0.53176370025843556</v>
      </c>
      <c r="AT2347" s="17">
        <v>-1.0000000000000004</v>
      </c>
      <c r="AU2347" s="17">
        <v>-1.0000000000000004</v>
      </c>
      <c r="AV2347" s="17">
        <v>3.1140015391495544</v>
      </c>
      <c r="AW2347" s="17">
        <v>30.992686200068967</v>
      </c>
      <c r="AX2347" s="17">
        <v>16.821035983411786</v>
      </c>
      <c r="AY2347" s="17">
        <v>-0.26047838273596219</v>
      </c>
      <c r="AZ2347" s="17">
        <v>-79.929081359695957</v>
      </c>
      <c r="BA2347" s="22">
        <v>1300.5204564993114</v>
      </c>
      <c r="CU2347" t="e">
        <v>#N/A</v>
      </c>
      <c r="CV2347" t="e">
        <v>#N/A</v>
      </c>
    </row>
    <row r="2348" spans="1:100" x14ac:dyDescent="0.25">
      <c r="A2348">
        <v>5457</v>
      </c>
      <c r="B2348" t="s">
        <v>2643</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1299.0051033961827</v>
      </c>
      <c r="CU2348" t="e">
        <v>#N/A</v>
      </c>
      <c r="CV2348" t="e">
        <v>#N/A</v>
      </c>
    </row>
    <row r="2349" spans="1:100" x14ac:dyDescent="0.25">
      <c r="A2349">
        <v>5458</v>
      </c>
      <c r="B2349" t="s">
        <v>2644</v>
      </c>
      <c r="C2349" s="22">
        <v>3</v>
      </c>
      <c r="D2349" s="17">
        <v>5.3172541661964337</v>
      </c>
      <c r="E2349" s="17">
        <v>-8.4291965540453234E-2</v>
      </c>
      <c r="F2349" s="17">
        <v>-0.23848968736875781</v>
      </c>
      <c r="G2349" s="17">
        <v>-0.31165290248882954</v>
      </c>
      <c r="H2349" s="17">
        <v>0.41851375756307196</v>
      </c>
      <c r="I2349" s="17">
        <v>2.1169491277328581E-3</v>
      </c>
      <c r="J2349" s="17">
        <v>25.237842401448294</v>
      </c>
      <c r="K2349" s="17">
        <v>0.42063070669080482</v>
      </c>
      <c r="L2349" s="17">
        <v>-1.0000000000000007</v>
      </c>
      <c r="M2349" s="17">
        <v>-1.0000000000000007</v>
      </c>
      <c r="N2349" s="17">
        <v>8.4126141338160956</v>
      </c>
      <c r="O2349" s="17">
        <v>30.243443665155894</v>
      </c>
      <c r="P2349" s="17">
        <v>-2.494940683444978E-2</v>
      </c>
      <c r="Q2349" s="17">
        <v>9.7852105687639206</v>
      </c>
      <c r="R2349" s="17">
        <v>3.3254646039918785</v>
      </c>
      <c r="S2349" s="17">
        <v>0.33333333333333354</v>
      </c>
      <c r="T2349" s="17">
        <v>0.32519489040467803</v>
      </c>
      <c r="U2349" s="17">
        <v>0.47225957308043581</v>
      </c>
      <c r="V2349" s="17">
        <v>0.16628093305368558</v>
      </c>
      <c r="W2349" s="17">
        <v>35.057520927253158</v>
      </c>
      <c r="X2349" s="17">
        <v>3.1164829647624068</v>
      </c>
      <c r="Y2349" s="17">
        <v>-1.0000000000000007</v>
      </c>
      <c r="Z2349" s="17">
        <v>-1.0000000000000007</v>
      </c>
      <c r="AA2349" s="17">
        <v>95.514230098464964</v>
      </c>
      <c r="AB2349" s="17">
        <v>0.53725782562397628</v>
      </c>
      <c r="AC2349" s="17">
        <v>0.3287069235921844</v>
      </c>
      <c r="AD2349" s="17">
        <v>0.27666014212823914</v>
      </c>
      <c r="AE2349" s="17">
        <v>57.131244567219923</v>
      </c>
      <c r="AF2349" s="17">
        <v>0.875</v>
      </c>
      <c r="AG2349" s="17">
        <v>-1.0000000000000007</v>
      </c>
      <c r="AH2349" s="17">
        <v>-1.0000000000000007</v>
      </c>
      <c r="AI2349" s="17">
        <v>9.3893668154552579E-2</v>
      </c>
      <c r="AJ2349" s="17">
        <v>0.16628093305368558</v>
      </c>
      <c r="AK2349" s="17">
        <v>-0.13442434961863559</v>
      </c>
      <c r="AL2349" s="17">
        <v>-0.13199085391942364</v>
      </c>
      <c r="AM2349" s="17">
        <v>-0.20133616844720648</v>
      </c>
      <c r="AN2349" s="17">
        <v>7.9545616988927759E-2</v>
      </c>
      <c r="AO2349" s="17">
        <v>-5.7055259592733387</v>
      </c>
      <c r="AP2349" s="17">
        <v>1.3286861551260754</v>
      </c>
      <c r="AQ2349" s="17">
        <v>60.29536332870142</v>
      </c>
      <c r="AR2349" s="17">
        <v>1.2970687298721326</v>
      </c>
      <c r="AS2349" s="17">
        <v>3.5371136714532105</v>
      </c>
      <c r="AT2349" s="17">
        <v>-1.0000000000000007</v>
      </c>
      <c r="AU2349" s="17">
        <v>-1.0000000000000007</v>
      </c>
      <c r="AV2349" s="17">
        <v>3.013811701503049</v>
      </c>
      <c r="AW2349" s="17">
        <v>127.08635991874689</v>
      </c>
      <c r="AX2349" s="17">
        <v>145.59232658720651</v>
      </c>
      <c r="AY2349" s="17">
        <v>0.48448855740848068</v>
      </c>
      <c r="AZ2349" s="17">
        <v>46.583195323142654</v>
      </c>
      <c r="BA2349" s="22">
        <v>1567.641518124997</v>
      </c>
      <c r="CU2349" t="e">
        <v>#N/A</v>
      </c>
      <c r="CV2349" t="e">
        <v>#N/A</v>
      </c>
    </row>
    <row r="2350" spans="1:100" x14ac:dyDescent="0.25">
      <c r="A2350">
        <v>5459</v>
      </c>
      <c r="B2350" t="s">
        <v>2645</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2646</v>
      </c>
      <c r="C2351" s="22">
        <v>3</v>
      </c>
      <c r="D2351" s="17">
        <v>5.2119225139119907</v>
      </c>
      <c r="E2351" s="17">
        <v>-6.8856817115229271E-2</v>
      </c>
      <c r="F2351" s="17">
        <v>7.7781265172847123</v>
      </c>
      <c r="G2351" s="17">
        <v>7.7641183356705161</v>
      </c>
      <c r="H2351" s="17">
        <v>0.20898698238318436</v>
      </c>
      <c r="I2351" s="17">
        <v>0</v>
      </c>
      <c r="J2351" s="17">
        <v>12.539218942991063</v>
      </c>
      <c r="K2351" s="17">
        <v>0.20898698238318436</v>
      </c>
      <c r="L2351" s="17">
        <v>-0.99999999999999989</v>
      </c>
      <c r="M2351" s="17">
        <v>-0.99999999999999989</v>
      </c>
      <c r="N2351" s="17">
        <v>4.1797396476636868</v>
      </c>
      <c r="O2351" s="17">
        <v>25.515259792573595</v>
      </c>
      <c r="P2351" s="17">
        <v>2.3647920340186895E-2</v>
      </c>
      <c r="Q2351" s="17">
        <v>6.0292377852924108</v>
      </c>
      <c r="R2351" s="17">
        <v>1.7473332224620597</v>
      </c>
      <c r="S2351" s="17">
        <v>0.33333333333333309</v>
      </c>
      <c r="T2351" s="17">
        <v>0.33333333333333309</v>
      </c>
      <c r="U2351" s="17">
        <v>0.33073459868407179</v>
      </c>
      <c r="V2351" s="17">
        <v>8.8169002868990015E-2</v>
      </c>
      <c r="W2351" s="17">
        <v>35.06333143346172</v>
      </c>
      <c r="X2351" s="17">
        <v>2.3096320962337091</v>
      </c>
      <c r="Y2351" s="17">
        <v>-0.99999999999999989</v>
      </c>
      <c r="Z2351" s="17">
        <v>-0.99999999999999989</v>
      </c>
      <c r="AA2351" s="17">
        <v>80.917205995446494</v>
      </c>
      <c r="AB2351" s="17">
        <v>0.29442057245186642</v>
      </c>
      <c r="AC2351" s="17">
        <v>0.29897876189252698</v>
      </c>
      <c r="AD2351" s="17">
        <v>0.28873149244606094</v>
      </c>
      <c r="AE2351" s="17">
        <v>44.106541339522714</v>
      </c>
      <c r="AF2351" s="17">
        <v>0.91666666666666663</v>
      </c>
      <c r="AG2351" s="17">
        <v>-0.99999999999999989</v>
      </c>
      <c r="AH2351" s="17">
        <v>-0.99999999999999989</v>
      </c>
      <c r="AI2351" s="17">
        <v>1.7054893889432023E-2</v>
      </c>
      <c r="AJ2351" s="17">
        <v>8.8169002868990015E-2</v>
      </c>
      <c r="AK2351" s="17">
        <v>6.4748364931596858E-2</v>
      </c>
      <c r="AL2351" s="17">
        <v>6.0695423218693083E-2</v>
      </c>
      <c r="AM2351" s="17">
        <v>0.16038547476036977</v>
      </c>
      <c r="AN2351" s="17">
        <v>7.5408071491584669E-2</v>
      </c>
      <c r="AO2351" s="17">
        <v>4.3333786936672283</v>
      </c>
      <c r="AP2351" s="17">
        <v>2.1886789033830811</v>
      </c>
      <c r="AQ2351" s="17">
        <v>47.602550376452776</v>
      </c>
      <c r="AR2351" s="17">
        <v>1.0855702682197288</v>
      </c>
      <c r="AS2351" s="17">
        <v>2.5186190786168936</v>
      </c>
      <c r="AT2351" s="17">
        <v>-0.99999999999999989</v>
      </c>
      <c r="AU2351" s="17">
        <v>-0.99999999999999989</v>
      </c>
      <c r="AV2351" s="17">
        <v>9.5114515581325758</v>
      </c>
      <c r="AW2351" s="17">
        <v>108.6211446914032</v>
      </c>
      <c r="AX2351" s="17">
        <v>117.77914285609074</v>
      </c>
      <c r="AY2351" s="17">
        <v>0.37294349306582791</v>
      </c>
      <c r="AZ2351" s="17">
        <v>29.304546246647501</v>
      </c>
      <c r="BA2351" s="22">
        <v>1579.0737399886241</v>
      </c>
      <c r="CU2351" t="e">
        <v>#N/A</v>
      </c>
      <c r="CV2351" t="e">
        <v>#N/A</v>
      </c>
    </row>
    <row r="2352" spans="1:100" x14ac:dyDescent="0.25">
      <c r="A2352">
        <v>5461</v>
      </c>
      <c r="B2352" t="s">
        <v>2647</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2648</v>
      </c>
      <c r="C2353" s="22">
        <v>3</v>
      </c>
      <c r="D2353" s="17">
        <v>4.3212939708125093</v>
      </c>
      <c r="E2353" s="17">
        <v>0.24809506784845403</v>
      </c>
      <c r="F2353" s="17">
        <v>1.2883078087164517</v>
      </c>
      <c r="G2353" s="17">
        <v>1.3710061646659364</v>
      </c>
      <c r="H2353" s="17">
        <v>0.18820325764320711</v>
      </c>
      <c r="I2353" s="17">
        <v>0</v>
      </c>
      <c r="J2353" s="17">
        <v>11.292195458592426</v>
      </c>
      <c r="K2353" s="17">
        <v>0.18820325764320711</v>
      </c>
      <c r="L2353" s="17">
        <v>-0.99999999999999967</v>
      </c>
      <c r="M2353" s="17">
        <v>-0.99999999999999967</v>
      </c>
      <c r="N2353" s="17">
        <v>3.7640651528641431</v>
      </c>
      <c r="O2353" s="17">
        <v>16.984495594070872</v>
      </c>
      <c r="P2353" s="17">
        <v>-0.40872142437872366</v>
      </c>
      <c r="Q2353" s="17">
        <v>-2.5614779098112415</v>
      </c>
      <c r="R2353" s="17">
        <v>-0.9441839284137522</v>
      </c>
      <c r="S2353" s="17">
        <v>0.3333333333333332</v>
      </c>
      <c r="T2353" s="17">
        <v>0.3333333333333332</v>
      </c>
      <c r="U2353" s="17">
        <v>0.32793411659240829</v>
      </c>
      <c r="V2353" s="17">
        <v>0.17098065491417036</v>
      </c>
      <c r="W2353" s="17">
        <v>39.095127221201494</v>
      </c>
      <c r="X2353" s="17">
        <v>2.8160838048781152</v>
      </c>
      <c r="Y2353" s="17">
        <v>-0.99999999999999967</v>
      </c>
      <c r="Z2353" s="17">
        <v>-0.99999999999999967</v>
      </c>
      <c r="AA2353" s="17">
        <v>82.864575787341337</v>
      </c>
      <c r="AB2353" s="17">
        <v>0.27158042358942608</v>
      </c>
      <c r="AC2353" s="17">
        <v>0.29629428058523249</v>
      </c>
      <c r="AD2353" s="17">
        <v>0.32639794571641284</v>
      </c>
      <c r="AE2353" s="17">
        <v>44.713632494553551</v>
      </c>
      <c r="AF2353" s="17">
        <v>0.8666666666666667</v>
      </c>
      <c r="AG2353" s="17">
        <v>-0.99999999999999967</v>
      </c>
      <c r="AH2353" s="17">
        <v>-0.99999999999999967</v>
      </c>
      <c r="AI2353" s="17">
        <v>6.9877453855078514E-3</v>
      </c>
      <c r="AJ2353" s="17">
        <v>0.17098065491417036</v>
      </c>
      <c r="AK2353" s="17">
        <v>0.52186511912018274</v>
      </c>
      <c r="AL2353" s="17">
        <v>3.8455716840976345E-2</v>
      </c>
      <c r="AM2353" s="17">
        <v>8.3273457745567908E-2</v>
      </c>
      <c r="AN2353" s="17">
        <v>-0.28560514095687306</v>
      </c>
      <c r="AO2353" s="17">
        <v>4.6911620392401128</v>
      </c>
      <c r="AP2353" s="17">
        <v>-6.9478499397169458</v>
      </c>
      <c r="AQ2353" s="17">
        <v>50.387322679793947</v>
      </c>
      <c r="AR2353" s="17">
        <v>1.1655814381732448</v>
      </c>
      <c r="AS2353" s="17">
        <v>3.0042870625213198</v>
      </c>
      <c r="AT2353" s="17">
        <v>-0.99999999999999967</v>
      </c>
      <c r="AU2353" s="17">
        <v>-0.99999999999999967</v>
      </c>
      <c r="AV2353" s="17">
        <v>0.42682223625218479</v>
      </c>
      <c r="AW2353" s="17">
        <v>92.901221441695242</v>
      </c>
      <c r="AX2353" s="17">
        <v>110.13904184082241</v>
      </c>
      <c r="AY2353" s="17">
        <v>0.23996375022122035</v>
      </c>
      <c r="AZ2353" s="17">
        <v>1.8753686303766157</v>
      </c>
      <c r="BA2353" s="22">
        <v>1502.291656260237</v>
      </c>
      <c r="CU2353" t="e">
        <v>#N/A</v>
      </c>
      <c r="CV2353" t="e">
        <v>#N/A</v>
      </c>
    </row>
    <row r="2354" spans="1:100" x14ac:dyDescent="0.25">
      <c r="A2354">
        <v>5464</v>
      </c>
      <c r="B2354" t="s">
        <v>2649</v>
      </c>
      <c r="C2354" s="22">
        <v>3</v>
      </c>
      <c r="D2354" s="17">
        <v>4.9714462448426886</v>
      </c>
      <c r="E2354" s="17">
        <v>0</v>
      </c>
      <c r="F2354" s="17">
        <v>-0.14684045359153455</v>
      </c>
      <c r="G2354" s="17">
        <v>-0.14684045359153455</v>
      </c>
      <c r="H2354" s="17">
        <v>0.10416705760126405</v>
      </c>
      <c r="I2354" s="17">
        <v>0</v>
      </c>
      <c r="J2354" s="17">
        <v>6.2500234560758452</v>
      </c>
      <c r="K2354" s="17">
        <v>0.10416705760126405</v>
      </c>
      <c r="L2354" s="17">
        <v>-0.99999999999999967</v>
      </c>
      <c r="M2354" s="17">
        <v>-0.99999999999999967</v>
      </c>
      <c r="N2354" s="17">
        <v>2.0833411520252816</v>
      </c>
      <c r="O2354" s="17">
        <v>11.074629247327003</v>
      </c>
      <c r="P2354" s="17">
        <v>-0.93324946577265766</v>
      </c>
      <c r="Q2354" s="17">
        <v>-0.23868523577164691</v>
      </c>
      <c r="R2354" s="17">
        <v>-0.19070628567616385</v>
      </c>
      <c r="S2354" s="17">
        <v>0.32243698115433334</v>
      </c>
      <c r="T2354" s="17">
        <v>0.3703270198425383</v>
      </c>
      <c r="U2354" s="17">
        <v>0.3300967049485809</v>
      </c>
      <c r="V2354" s="17">
        <v>-1.5818733223588091E-2</v>
      </c>
      <c r="W2354" s="17">
        <v>36.114996604824029</v>
      </c>
      <c r="X2354" s="17">
        <v>1.8510650503576083</v>
      </c>
      <c r="Y2354" s="17">
        <v>-0.99999999999999967</v>
      </c>
      <c r="Z2354" s="17">
        <v>-0.99999999999999967</v>
      </c>
      <c r="AA2354" s="17">
        <v>98.015161903237242</v>
      </c>
      <c r="AB2354" s="17">
        <v>0.45664261455680388</v>
      </c>
      <c r="AC2354" s="17">
        <v>0.3508863901309181</v>
      </c>
      <c r="AD2354" s="17">
        <v>0.43428842699406628</v>
      </c>
      <c r="AE2354" s="17">
        <v>62.090871584089406</v>
      </c>
      <c r="AF2354" s="17">
        <v>0.625</v>
      </c>
      <c r="AG2354" s="17">
        <v>-0.99999999999999967</v>
      </c>
      <c r="AH2354" s="17">
        <v>-0.99999999999999967</v>
      </c>
      <c r="AI2354" s="17">
        <v>0</v>
      </c>
      <c r="AJ2354" s="17">
        <v>-1.5818733223588091E-2</v>
      </c>
      <c r="AK2354" s="17">
        <v>0.36446683097587274</v>
      </c>
      <c r="AL2354" s="17">
        <v>-5.2714385121121796E-2</v>
      </c>
      <c r="AM2354" s="17">
        <v>-3.2166677742905478E-3</v>
      </c>
      <c r="AN2354" s="17">
        <v>0.89355823637123055</v>
      </c>
      <c r="AO2354" s="17">
        <v>1.7419174605221013</v>
      </c>
      <c r="AP2354" s="17">
        <v>22.07538398367516</v>
      </c>
      <c r="AQ2354" s="17">
        <v>42.365020060899873</v>
      </c>
      <c r="AR2354" s="17">
        <v>1.0070419727218649</v>
      </c>
      <c r="AS2354" s="17">
        <v>1.9552321079588726</v>
      </c>
      <c r="AT2354" s="17">
        <v>-0.99999999999999967</v>
      </c>
      <c r="AU2354" s="17">
        <v>-0.99999999999999967</v>
      </c>
      <c r="AV2354" s="17">
        <v>-0.33754673926769829</v>
      </c>
      <c r="AW2354" s="17">
        <v>131.16517513423938</v>
      </c>
      <c r="AX2354" s="17">
        <v>129.58330181188057</v>
      </c>
      <c r="AY2354" s="17">
        <v>0.39892023919076292</v>
      </c>
      <c r="AZ2354" s="17">
        <v>40.646762689568654</v>
      </c>
      <c r="BA2354" s="22">
        <v>1479.0636109551435</v>
      </c>
      <c r="CU2354" t="e">
        <v>#N/A</v>
      </c>
      <c r="CV2354" t="e">
        <v>#N/A</v>
      </c>
    </row>
    <row r="2355" spans="1:100" x14ac:dyDescent="0.25">
      <c r="A2355">
        <v>5465</v>
      </c>
      <c r="B2355" t="s">
        <v>2650</v>
      </c>
      <c r="C2355" s="22">
        <v>3</v>
      </c>
      <c r="D2355" s="17">
        <v>5.7660548746921991</v>
      </c>
      <c r="E2355" s="17">
        <v>0</v>
      </c>
      <c r="F2355" s="17">
        <v>0.50232230825643143</v>
      </c>
      <c r="G2355" s="17">
        <v>0.50232230825643143</v>
      </c>
      <c r="H2355" s="17">
        <v>0.11402380916648791</v>
      </c>
      <c r="I2355" s="17">
        <v>0</v>
      </c>
      <c r="J2355" s="17">
        <v>6.8414285499892795</v>
      </c>
      <c r="K2355" s="17">
        <v>0.11402380916648791</v>
      </c>
      <c r="L2355" s="17">
        <v>-0.99999999999999989</v>
      </c>
      <c r="M2355" s="17">
        <v>-0.99999999999999989</v>
      </c>
      <c r="N2355" s="17">
        <v>2.2804761833297587</v>
      </c>
      <c r="O2355" s="17">
        <v>13.109805732937907</v>
      </c>
      <c r="P2355" s="17">
        <v>-2.0294633670278821</v>
      </c>
      <c r="Q2355" s="17">
        <v>-1.2950870978365268</v>
      </c>
      <c r="R2355" s="17">
        <v>-0.62790035331234617</v>
      </c>
      <c r="S2355" s="17">
        <v>0.33333333333333326</v>
      </c>
      <c r="T2355" s="17">
        <v>0.1613214672411892</v>
      </c>
      <c r="U2355" s="17">
        <v>0.23109089207299549</v>
      </c>
      <c r="V2355" s="17">
        <v>-0.11997578166341438</v>
      </c>
      <c r="W2355" s="17">
        <v>19.669844072704613</v>
      </c>
      <c r="X2355" s="17">
        <v>0.50878380728609041</v>
      </c>
      <c r="Y2355" s="17">
        <v>-0.99999999999999989</v>
      </c>
      <c r="Z2355" s="17">
        <v>-0.99999999999999989</v>
      </c>
      <c r="AA2355" s="17">
        <v>57.926842675486768</v>
      </c>
      <c r="AB2355" s="17">
        <v>0.17477718457913397</v>
      </c>
      <c r="AC2355" s="17">
        <v>0.28585886090259455</v>
      </c>
      <c r="AD2355" s="17">
        <v>0.31706193364016111</v>
      </c>
      <c r="AE2355" s="17">
        <v>38.884898956094467</v>
      </c>
      <c r="AF2355" s="17">
        <v>0.76923076923076927</v>
      </c>
      <c r="AG2355" s="17">
        <v>-0.99999999999999989</v>
      </c>
      <c r="AH2355" s="17">
        <v>-0.99999999999999989</v>
      </c>
      <c r="AI2355" s="17">
        <v>-1.6593101692836867E-2</v>
      </c>
      <c r="AJ2355" s="17">
        <v>-0.11997578166341438</v>
      </c>
      <c r="AK2355" s="17">
        <v>-9.1515395975155484E-2</v>
      </c>
      <c r="AL2355" s="17">
        <v>0.15568715060612978</v>
      </c>
      <c r="AM2355" s="17">
        <v>-0.11366997605717552</v>
      </c>
      <c r="AN2355" s="17">
        <v>0.36483707754635353</v>
      </c>
      <c r="AO2355" s="17">
        <v>-3.2993263813051645</v>
      </c>
      <c r="AP2355" s="17">
        <v>9.8993626916894932</v>
      </c>
      <c r="AQ2355" s="17">
        <v>26.511272622693909</v>
      </c>
      <c r="AR2355" s="17">
        <v>0.60576991098410327</v>
      </c>
      <c r="AS2355" s="17">
        <v>0.62280761645257843</v>
      </c>
      <c r="AT2355" s="17">
        <v>-0.99999999999999989</v>
      </c>
      <c r="AU2355" s="17">
        <v>-0.99999999999999989</v>
      </c>
      <c r="AV2355" s="17">
        <v>-0.12557804505591458</v>
      </c>
      <c r="AW2355" s="17">
        <v>80.936011100114243</v>
      </c>
      <c r="AX2355" s="17">
        <v>68.606570899916022</v>
      </c>
      <c r="AY2355" s="17">
        <v>0.3318103548730777</v>
      </c>
      <c r="AZ2355" s="17">
        <v>45.033716443149132</v>
      </c>
      <c r="BA2355" s="22">
        <v>1518.8950183659031</v>
      </c>
      <c r="CU2355" t="e">
        <v>#N/A</v>
      </c>
      <c r="CV2355" t="e">
        <v>#N/A</v>
      </c>
    </row>
    <row r="2356" spans="1:100" x14ac:dyDescent="0.25">
      <c r="A2356">
        <v>5467</v>
      </c>
      <c r="B2356" t="s">
        <v>2651</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2652</v>
      </c>
      <c r="C2357" s="22">
        <v>3</v>
      </c>
      <c r="D2357" s="17">
        <v>3.3357787153448988</v>
      </c>
      <c r="E2357" s="17">
        <v>7.3003034942996092E-3</v>
      </c>
      <c r="F2357" s="17">
        <v>1.2000053239542199</v>
      </c>
      <c r="G2357" s="17">
        <v>1.2037196189243113</v>
      </c>
      <c r="H2357" s="17">
        <v>0.37027836049472107</v>
      </c>
      <c r="I2357" s="17">
        <v>-2.7575462849361722E-2</v>
      </c>
      <c r="J2357" s="17">
        <v>20.562173858721557</v>
      </c>
      <c r="K2357" s="17">
        <v>0.34270289764535938</v>
      </c>
      <c r="L2357" s="17">
        <v>-0.999999999999999</v>
      </c>
      <c r="M2357" s="17">
        <v>-0.999999999999999</v>
      </c>
      <c r="N2357" s="17">
        <v>6.8540579529071843</v>
      </c>
      <c r="O2357" s="17">
        <v>25.101672192990776</v>
      </c>
      <c r="P2357" s="17">
        <v>2.3439908927708033</v>
      </c>
      <c r="Q2357" s="17">
        <v>61.34620860525969</v>
      </c>
      <c r="R2357" s="17">
        <v>20.502013752357623</v>
      </c>
      <c r="S2357" s="17">
        <v>0.33333333333333276</v>
      </c>
      <c r="T2357" s="17">
        <v>0.23354893716792149</v>
      </c>
      <c r="U2357" s="17">
        <v>0.29582499829414449</v>
      </c>
      <c r="V2357" s="17">
        <v>-0.31734178854516065</v>
      </c>
      <c r="W2357" s="17">
        <v>8.106503304195142</v>
      </c>
      <c r="X2357" s="17">
        <v>-0.49657136523849105</v>
      </c>
      <c r="Y2357" s="17">
        <v>-0.999999999999999</v>
      </c>
      <c r="Z2357" s="17">
        <v>-0.999999999999999</v>
      </c>
      <c r="AA2357" s="17">
        <v>62.706946072626437</v>
      </c>
      <c r="AB2357" s="17">
        <v>0.40459702909031331</v>
      </c>
      <c r="AC2357" s="17">
        <v>7.3806287528851822E-2</v>
      </c>
      <c r="AD2357" s="17">
        <v>0.20356526370230796</v>
      </c>
      <c r="AE2357" s="17">
        <v>34.098429016073673</v>
      </c>
      <c r="AF2357" s="17">
        <v>0.84615384615384615</v>
      </c>
      <c r="AG2357" s="17">
        <v>-0.999999999999999</v>
      </c>
      <c r="AH2357" s="17">
        <v>-0.999999999999999</v>
      </c>
      <c r="AI2357" s="17">
        <v>0.11262010378027078</v>
      </c>
      <c r="AJ2357" s="17">
        <v>-0.31734178854516065</v>
      </c>
      <c r="AK2357" s="17">
        <v>0.40562408788329313</v>
      </c>
      <c r="AL2357" s="17">
        <v>-2.021444652335001E-2</v>
      </c>
      <c r="AM2357" s="17">
        <v>-0.26048648444794653</v>
      </c>
      <c r="AN2357" s="17">
        <v>-0.29347399225470938</v>
      </c>
      <c r="AO2357" s="17">
        <v>-4.4840416717821956</v>
      </c>
      <c r="AP2357" s="17">
        <v>-7.4379220389844845</v>
      </c>
      <c r="AQ2357" s="17">
        <v>28.668677162916712</v>
      </c>
      <c r="AR2357" s="17">
        <v>0.54536548025023801</v>
      </c>
      <c r="AS2357" s="17">
        <v>-0.15386846759313161</v>
      </c>
      <c r="AT2357" s="17">
        <v>-0.999999999999999</v>
      </c>
      <c r="AU2357" s="17">
        <v>-0.999999999999999</v>
      </c>
      <c r="AV2357" s="17">
        <v>21.705733371281937</v>
      </c>
      <c r="AW2357" s="17">
        <v>80.370696226632717</v>
      </c>
      <c r="AX2357" s="17">
        <v>50.888919447722117</v>
      </c>
      <c r="AY2357" s="17">
        <v>0.31855784646427737</v>
      </c>
      <c r="AZ2357" s="17">
        <v>14.803331539657325</v>
      </c>
      <c r="BA2357" s="22">
        <v>1528.9055817913625</v>
      </c>
      <c r="CU2357" t="e">
        <v>#N/A</v>
      </c>
      <c r="CV2357" t="e">
        <v>#N/A</v>
      </c>
    </row>
    <row r="2358" spans="1:100" x14ac:dyDescent="0.25">
      <c r="A2358">
        <v>5470</v>
      </c>
      <c r="B2358" t="s">
        <v>2653</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1363.8243054694699</v>
      </c>
      <c r="CU2358" t="e">
        <v>#N/A</v>
      </c>
      <c r="CV2358" t="e">
        <v>#N/A</v>
      </c>
    </row>
    <row r="2359" spans="1:100" x14ac:dyDescent="0.25">
      <c r="A2359">
        <v>5471</v>
      </c>
      <c r="B2359" t="s">
        <v>2654</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1335.1080451829957</v>
      </c>
      <c r="CU2359" t="e">
        <v>#N/A</v>
      </c>
      <c r="CV2359" t="e">
        <v>#N/A</v>
      </c>
    </row>
    <row r="2360" spans="1:100" x14ac:dyDescent="0.25">
      <c r="A2360">
        <v>5472</v>
      </c>
      <c r="B2360" t="s">
        <v>2655</v>
      </c>
      <c r="C2360" s="22">
        <v>3</v>
      </c>
      <c r="D2360" s="17">
        <v>4.2815434868696043</v>
      </c>
      <c r="E2360" s="17">
        <v>0</v>
      </c>
      <c r="F2360" s="17">
        <v>1.1548229680166016</v>
      </c>
      <c r="G2360" s="17">
        <v>1.1548229680166016</v>
      </c>
      <c r="H2360" s="17">
        <v>0.15859057571719157</v>
      </c>
      <c r="I2360" s="17">
        <v>3.5362038749467478E-3</v>
      </c>
      <c r="J2360" s="17">
        <v>9.7276067755283027</v>
      </c>
      <c r="K2360" s="17">
        <v>0.16212677959213831</v>
      </c>
      <c r="L2360" s="17">
        <v>-0.99999999999999944</v>
      </c>
      <c r="M2360" s="17">
        <v>-0.99999999999999944</v>
      </c>
      <c r="N2360" s="17">
        <v>3.2425355918427652</v>
      </c>
      <c r="O2360" s="17">
        <v>15.163973230414506</v>
      </c>
      <c r="P2360" s="17">
        <v>-0.12140745258263191</v>
      </c>
      <c r="Q2360" s="17">
        <v>4.220911553456161</v>
      </c>
      <c r="R2360" s="17">
        <v>1.3410128865189033</v>
      </c>
      <c r="S2360" s="17">
        <v>0.33333333333333315</v>
      </c>
      <c r="T2360" s="17">
        <v>0.33333333333333315</v>
      </c>
      <c r="U2360" s="17">
        <v>0.35436235168303765</v>
      </c>
      <c r="V2360" s="17">
        <v>-0.30185379610970875</v>
      </c>
      <c r="W2360" s="17">
        <v>22.281937705914252</v>
      </c>
      <c r="X2360" s="17">
        <v>0.1108665171484246</v>
      </c>
      <c r="Y2360" s="17">
        <v>-0.99999999999999944</v>
      </c>
      <c r="Z2360" s="17">
        <v>-0.99999999999999944</v>
      </c>
      <c r="AA2360" s="17">
        <v>48.849783331867982</v>
      </c>
      <c r="AB2360" s="17">
        <v>0.22330142746031562</v>
      </c>
      <c r="AC2360" s="17">
        <v>0.30630181516127053</v>
      </c>
      <c r="AD2360" s="17">
        <v>-2.5066587832890147E-2</v>
      </c>
      <c r="AE2360" s="17">
        <v>25.226832739434784</v>
      </c>
      <c r="AF2360" s="17">
        <v>0.7</v>
      </c>
      <c r="AG2360" s="17">
        <v>-0.99999999999999944</v>
      </c>
      <c r="AH2360" s="17">
        <v>-0.99999999999999944</v>
      </c>
      <c r="AI2360" s="17">
        <v>2.2413876046679618E-2</v>
      </c>
      <c r="AJ2360" s="17">
        <v>-0.30185379610970875</v>
      </c>
      <c r="AK2360" s="17">
        <v>4.8845610760731989E-2</v>
      </c>
      <c r="AL2360" s="17">
        <v>6.6839116672714E-2</v>
      </c>
      <c r="AM2360" s="17">
        <v>-4.3866704851503194E-2</v>
      </c>
      <c r="AN2360" s="17">
        <v>0.10071046325305977</v>
      </c>
      <c r="AO2360" s="17">
        <v>-0.85243956748392069</v>
      </c>
      <c r="AP2360" s="17">
        <v>2.8519571646900648</v>
      </c>
      <c r="AQ2360" s="17">
        <v>32.009544481442582</v>
      </c>
      <c r="AR2360" s="17">
        <v>0.71917522223999542</v>
      </c>
      <c r="AS2360" s="17">
        <v>0.272993296740563</v>
      </c>
      <c r="AT2360" s="17">
        <v>-0.99999999999999944</v>
      </c>
      <c r="AU2360" s="17">
        <v>-0.99999999999999944</v>
      </c>
      <c r="AV2360" s="17">
        <v>2.4958358545355037</v>
      </c>
      <c r="AW2360" s="17">
        <v>66.865713726972515</v>
      </c>
      <c r="AX2360" s="17">
        <v>37.128611636935233</v>
      </c>
      <c r="AY2360" s="17">
        <v>9.1949452592499176E-2</v>
      </c>
      <c r="AZ2360" s="17">
        <v>-36.815346109660794</v>
      </c>
      <c r="BA2360" s="22">
        <v>1429.4175002085124</v>
      </c>
      <c r="CU2360" t="e">
        <v>#N/A</v>
      </c>
      <c r="CV2360" t="e">
        <v>#N/A</v>
      </c>
    </row>
    <row r="2361" spans="1:100" x14ac:dyDescent="0.25">
      <c r="A2361">
        <v>5473</v>
      </c>
      <c r="B2361" t="s">
        <v>2656</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1290.7562283067221</v>
      </c>
      <c r="CU2361" t="e">
        <v>#N/A</v>
      </c>
      <c r="CV2361" t="e">
        <v>#N/A</v>
      </c>
    </row>
    <row r="2362" spans="1:100" x14ac:dyDescent="0.25">
      <c r="A2362">
        <v>5474</v>
      </c>
      <c r="B2362" t="s">
        <v>2657</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2658</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2659</v>
      </c>
      <c r="C2364" s="22">
        <v>3</v>
      </c>
      <c r="D2364" s="17">
        <v>3.480940814541857</v>
      </c>
      <c r="E2364" s="17">
        <v>-7.2530359285105303E-3</v>
      </c>
      <c r="F2364" s="17">
        <v>-9.2987163310237472E-2</v>
      </c>
      <c r="G2364" s="17">
        <v>-9.4800422292365086E-2</v>
      </c>
      <c r="H2364" s="17">
        <v>1.9828880907437861E-2</v>
      </c>
      <c r="I2364" s="17">
        <v>0</v>
      </c>
      <c r="J2364" s="17">
        <v>1.1897328544462726</v>
      </c>
      <c r="K2364" s="17">
        <v>1.9828880907437861E-2</v>
      </c>
      <c r="L2364" s="17">
        <v>-1.0000000000000013</v>
      </c>
      <c r="M2364" s="17">
        <v>-1.0000000000000013</v>
      </c>
      <c r="N2364" s="17">
        <v>0.39657761814875847</v>
      </c>
      <c r="O2364" s="17">
        <v>4.5758732466957657</v>
      </c>
      <c r="P2364" s="17">
        <v>-0.68636410345597432</v>
      </c>
      <c r="Q2364" s="17">
        <v>-0.35900913229371795</v>
      </c>
      <c r="R2364" s="17">
        <v>-0.12530530238124343</v>
      </c>
      <c r="S2364" s="17">
        <v>0.33333333333333359</v>
      </c>
      <c r="T2364" s="17">
        <v>0.18276811432519738</v>
      </c>
      <c r="U2364" s="17">
        <v>-5.4801511690149053E-2</v>
      </c>
      <c r="V2364" s="17">
        <v>4.3258770497411102E-3</v>
      </c>
      <c r="W2364" s="17">
        <v>17.83187728442741</v>
      </c>
      <c r="X2364" s="17">
        <v>0.14154902697923111</v>
      </c>
      <c r="Y2364" s="17">
        <v>-1.0000000000000013</v>
      </c>
      <c r="Z2364" s="17">
        <v>-1.0000000000000013</v>
      </c>
      <c r="AA2364" s="17">
        <v>14.119755371065887</v>
      </c>
      <c r="AB2364" s="17">
        <v>-3.516867684312016E-2</v>
      </c>
      <c r="AC2364" s="17">
        <v>3.0829115654771276E-3</v>
      </c>
      <c r="AD2364" s="17">
        <v>-3.9650566941962659E-2</v>
      </c>
      <c r="AE2364" s="17">
        <v>-3.586816610980299</v>
      </c>
      <c r="AF2364" s="17">
        <v>0</v>
      </c>
      <c r="AG2364" s="17">
        <v>-1.0000000000000013</v>
      </c>
      <c r="AH2364" s="17">
        <v>-1.0000000000000013</v>
      </c>
      <c r="AI2364" s="17">
        <v>0</v>
      </c>
      <c r="AJ2364" s="17">
        <v>4.3258770497411102E-3</v>
      </c>
      <c r="AK2364" s="17">
        <v>4.924817289189494E-2</v>
      </c>
      <c r="AL2364" s="17">
        <v>9.9069233125605755E-2</v>
      </c>
      <c r="AM2364" s="17">
        <v>9.0132237568569543E-2</v>
      </c>
      <c r="AN2364" s="17">
        <v>-1.3352370450682006E-2</v>
      </c>
      <c r="AO2364" s="17">
        <v>2.4995468036737165</v>
      </c>
      <c r="AP2364" s="17">
        <v>0.16153690436097792</v>
      </c>
      <c r="AQ2364" s="17">
        <v>19.021610138873683</v>
      </c>
      <c r="AR2364" s="17">
        <v>0.46562581301812322</v>
      </c>
      <c r="AS2364" s="17">
        <v>0.16137790788666928</v>
      </c>
      <c r="AT2364" s="17">
        <v>-1.0000000000000013</v>
      </c>
      <c r="AU2364" s="17">
        <v>-1.0000000000000013</v>
      </c>
      <c r="AV2364" s="17">
        <v>-0.22010572467360848</v>
      </c>
      <c r="AW2364" s="17">
        <v>18.857165522122632</v>
      </c>
      <c r="AX2364" s="17">
        <v>19.289753227096742</v>
      </c>
      <c r="AY2364" s="17">
        <v>-4.7192342060405824E-2</v>
      </c>
      <c r="AZ2364" s="17">
        <v>-50.993719155489167</v>
      </c>
      <c r="BA2364" s="22">
        <v>1277.4454705422909</v>
      </c>
      <c r="CU2364" t="e">
        <v>#N/A</v>
      </c>
      <c r="CV2364" t="e">
        <v>#N/A</v>
      </c>
    </row>
    <row r="2365" spans="1:100" x14ac:dyDescent="0.25">
      <c r="A2365">
        <v>5480</v>
      </c>
      <c r="B2365" t="s">
        <v>2660</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2661</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1395.2416906142591</v>
      </c>
      <c r="CU2366" t="e">
        <v>#N/A</v>
      </c>
      <c r="CV2366" t="e">
        <v>#N/A</v>
      </c>
    </row>
    <row r="2367" spans="1:100" x14ac:dyDescent="0.25">
      <c r="A2367">
        <v>5483</v>
      </c>
      <c r="B2367" t="s">
        <v>2662</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1368.5009502342525</v>
      </c>
      <c r="CU2367" t="e">
        <v>#N/A</v>
      </c>
      <c r="CV2367" t="e">
        <v>#N/A</v>
      </c>
    </row>
    <row r="2368" spans="1:100" x14ac:dyDescent="0.25">
      <c r="A2368">
        <v>5484</v>
      </c>
      <c r="B2368" t="s">
        <v>2663</v>
      </c>
      <c r="C2368" s="22">
        <v>3</v>
      </c>
      <c r="D2368" s="17">
        <v>4.691526836586033</v>
      </c>
      <c r="E2368" s="17">
        <v>0</v>
      </c>
      <c r="F2368" s="17">
        <v>-0.71817331886994962</v>
      </c>
      <c r="G2368" s="17">
        <v>-0.71817331886994962</v>
      </c>
      <c r="H2368" s="17">
        <v>0.1125572548739356</v>
      </c>
      <c r="I2368" s="17">
        <v>-5.905659322039649E-3</v>
      </c>
      <c r="J2368" s="17">
        <v>6.3990957331137546</v>
      </c>
      <c r="K2368" s="17">
        <v>0.10665159555189592</v>
      </c>
      <c r="L2368" s="17">
        <v>-0.99999999999999922</v>
      </c>
      <c r="M2368" s="17">
        <v>-0.99999999999999922</v>
      </c>
      <c r="N2368" s="17">
        <v>2.1330319110379174</v>
      </c>
      <c r="O2368" s="17">
        <v>10.37244925082984</v>
      </c>
      <c r="P2368" s="17">
        <v>-0.49302451098715677</v>
      </c>
      <c r="Q2368" s="17">
        <v>-5.3193793948013782E-2</v>
      </c>
      <c r="R2368" s="17">
        <v>-0.12744502897115914</v>
      </c>
      <c r="S2368" s="17">
        <v>0.33333333333333309</v>
      </c>
      <c r="T2368" s="17">
        <v>0.33333333333333309</v>
      </c>
      <c r="U2368" s="17">
        <v>0.25646753005725459</v>
      </c>
      <c r="V2368" s="17">
        <v>8.4829550886231758E-2</v>
      </c>
      <c r="W2368" s="17">
        <v>36.052486082330262</v>
      </c>
      <c r="X2368" s="17">
        <v>2.0948624966611802</v>
      </c>
      <c r="Y2368" s="17">
        <v>-0.99999999999999922</v>
      </c>
      <c r="Z2368" s="17">
        <v>-0.99999999999999922</v>
      </c>
      <c r="AA2368" s="17">
        <v>79.312137170941767</v>
      </c>
      <c r="AB2368" s="17">
        <v>0.22277490056882834</v>
      </c>
      <c r="AC2368" s="17">
        <v>0.38601284247685969</v>
      </c>
      <c r="AD2368" s="17">
        <v>0.25895417930596565</v>
      </c>
      <c r="AE2368" s="17">
        <v>43.387096117582686</v>
      </c>
      <c r="AF2368" s="17">
        <v>0.66666666666666663</v>
      </c>
      <c r="AG2368" s="17">
        <v>-0.99999999999999922</v>
      </c>
      <c r="AH2368" s="17">
        <v>-0.99999999999999922</v>
      </c>
      <c r="AI2368" s="17">
        <v>0</v>
      </c>
      <c r="AJ2368" s="17">
        <v>8.4829550886231758E-2</v>
      </c>
      <c r="AK2368" s="17">
        <v>0.4562415831056888</v>
      </c>
      <c r="AL2368" s="17">
        <v>-0.24517782718571482</v>
      </c>
      <c r="AM2368" s="17">
        <v>0.33812902642571169</v>
      </c>
      <c r="AN2368" s="17">
        <v>-1.0875541259785805E-2</v>
      </c>
      <c r="AO2368" s="17">
        <v>10.734433576171231</v>
      </c>
      <c r="AP2368" s="17">
        <v>-1.4977776674232195</v>
      </c>
      <c r="AQ2368" s="17">
        <v>42.451581815444001</v>
      </c>
      <c r="AR2368" s="17">
        <v>1.0079637476101526</v>
      </c>
      <c r="AS2368" s="17">
        <v>2.2015140922130758</v>
      </c>
      <c r="AT2368" s="17">
        <v>-0.99999999999999922</v>
      </c>
      <c r="AU2368" s="17">
        <v>-0.99999999999999922</v>
      </c>
      <c r="AV2368" s="17">
        <v>-0.84561834784110856</v>
      </c>
      <c r="AW2368" s="17">
        <v>88.186808754348434</v>
      </c>
      <c r="AX2368" s="17">
        <v>96.669763842971577</v>
      </c>
      <c r="AY2368" s="17">
        <v>3.7854570542330455E-2</v>
      </c>
      <c r="AZ2368" s="17">
        <v>-9.368550543008608E-2</v>
      </c>
      <c r="BA2368" s="22">
        <v>1503.5155472954614</v>
      </c>
      <c r="CU2368" t="e">
        <v>#N/A</v>
      </c>
      <c r="CV2368" t="e">
        <v>#N/A</v>
      </c>
    </row>
    <row r="2369" spans="1:100" x14ac:dyDescent="0.25">
      <c r="A2369">
        <v>5486</v>
      </c>
      <c r="B2369" t="s">
        <v>2664</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1377.8180180984664</v>
      </c>
      <c r="CU2369" t="e">
        <v>#N/A</v>
      </c>
      <c r="CV2369" t="e">
        <v>#N/A</v>
      </c>
    </row>
    <row r="2370" spans="1:100" x14ac:dyDescent="0.25">
      <c r="A2370">
        <v>5487</v>
      </c>
      <c r="B2370" t="s">
        <v>1900</v>
      </c>
      <c r="C2370" s="22">
        <v>3</v>
      </c>
      <c r="D2370" s="17">
        <v>4.7646005122165578</v>
      </c>
      <c r="E2370" s="17">
        <v>2.2489034295069481E-2</v>
      </c>
      <c r="F2370" s="17">
        <v>4.3458632113785943E-2</v>
      </c>
      <c r="G2370" s="17">
        <v>2.5558129688816166E-2</v>
      </c>
      <c r="H2370" s="17">
        <v>6.4704903367103599E-3</v>
      </c>
      <c r="I2370" s="17">
        <v>0</v>
      </c>
      <c r="J2370" s="17">
        <v>0.38822942020262102</v>
      </c>
      <c r="K2370" s="17">
        <v>6.4704903367103599E-3</v>
      </c>
      <c r="L2370" s="17">
        <v>-0.99999999999999978</v>
      </c>
      <c r="M2370" s="17">
        <v>-0.99999999999999978</v>
      </c>
      <c r="N2370" s="17">
        <v>0.12940980673420624</v>
      </c>
      <c r="O2370" s="17">
        <v>5.1783880621079996</v>
      </c>
      <c r="P2370" s="17">
        <v>0.62452447054947857</v>
      </c>
      <c r="Q2370" s="17">
        <v>-0.15561469244389295</v>
      </c>
      <c r="R2370" s="17">
        <v>2.8207105561866966E-2</v>
      </c>
      <c r="S2370" s="17">
        <v>0.33333333333333309</v>
      </c>
      <c r="T2370" s="17">
        <v>0.33376953554116567</v>
      </c>
      <c r="U2370" s="17">
        <v>0.27220805287695948</v>
      </c>
      <c r="V2370" s="17">
        <v>-4.0834608554564944E-2</v>
      </c>
      <c r="W2370" s="17">
        <v>35.680232914407341</v>
      </c>
      <c r="X2370" s="17">
        <v>1.5048931409260691</v>
      </c>
      <c r="Y2370" s="17">
        <v>-0.99999999999999978</v>
      </c>
      <c r="Z2370" s="17">
        <v>-0.99999999999999978</v>
      </c>
      <c r="AA2370" s="17">
        <v>17.970803688389058</v>
      </c>
      <c r="AB2370" s="17">
        <v>-0.24136661966393644</v>
      </c>
      <c r="AC2370" s="17">
        <v>0.12595585912184953</v>
      </c>
      <c r="AD2370" s="17">
        <v>-0.23934196608951544</v>
      </c>
      <c r="AE2370" s="17">
        <v>-17.737636331580113</v>
      </c>
      <c r="AF2370" s="17">
        <v>0.25</v>
      </c>
      <c r="AG2370" s="17">
        <v>-0.99999999999999978</v>
      </c>
      <c r="AH2370" s="17">
        <v>-0.99999999999999978</v>
      </c>
      <c r="AI2370" s="17">
        <v>4.8834543726854456E-3</v>
      </c>
      <c r="AJ2370" s="17">
        <v>-4.0834608554564944E-2</v>
      </c>
      <c r="AK2370" s="17">
        <v>-8.4490008114913862E-2</v>
      </c>
      <c r="AL2370" s="17">
        <v>-0.11428891663729779</v>
      </c>
      <c r="AM2370" s="17">
        <v>0.1536824942825129</v>
      </c>
      <c r="AN2370" s="17">
        <v>1.1933406874913531E-2</v>
      </c>
      <c r="AO2370" s="17">
        <v>3.4196123164882524</v>
      </c>
      <c r="AP2370" s="17">
        <v>-0.27310941131365069</v>
      </c>
      <c r="AQ2370" s="17">
        <v>36.068462334609961</v>
      </c>
      <c r="AR2370" s="17">
        <v>0.89847631319689425</v>
      </c>
      <c r="AS2370" s="17">
        <v>1.5113636312627801</v>
      </c>
      <c r="AT2370" s="17">
        <v>-0.99999999999999978</v>
      </c>
      <c r="AU2370" s="17">
        <v>-0.99999999999999978</v>
      </c>
      <c r="AV2370" s="17">
        <v>5.3765235250683101E-2</v>
      </c>
      <c r="AW2370" s="17">
        <v>22.876082339183412</v>
      </c>
      <c r="AX2370" s="17">
        <v>18.890290571180639</v>
      </c>
      <c r="AY2370" s="17">
        <v>-3.1831679459600193E-2</v>
      </c>
      <c r="AZ2370" s="17">
        <v>-40.284787326990916</v>
      </c>
      <c r="BA2370" s="22">
        <v>1299.5166231777241</v>
      </c>
      <c r="CU2370" t="e">
        <v>#N/A</v>
      </c>
      <c r="CV2370" t="e">
        <v>#N/A</v>
      </c>
    </row>
    <row r="2371" spans="1:100" x14ac:dyDescent="0.25">
      <c r="A2371">
        <v>5490</v>
      </c>
      <c r="B2371" t="s">
        <v>2665</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1277.7131154893398</v>
      </c>
      <c r="CU2371" t="e">
        <v>#N/A</v>
      </c>
      <c r="CV2371" t="e">
        <v>#N/A</v>
      </c>
    </row>
    <row r="2372" spans="1:100" x14ac:dyDescent="0.25">
      <c r="A2372">
        <v>5491</v>
      </c>
      <c r="B2372" t="s">
        <v>2666</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1429.7282888351162</v>
      </c>
      <c r="CU2372" t="e">
        <v>#N/A</v>
      </c>
      <c r="CV2372" t="e">
        <v>#N/A</v>
      </c>
    </row>
    <row r="2373" spans="1:100" x14ac:dyDescent="0.25">
      <c r="A2373">
        <v>5492</v>
      </c>
      <c r="B2373" t="s">
        <v>2667</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1551.4343199984996</v>
      </c>
      <c r="CU2373" t="e">
        <v>#N/A</v>
      </c>
      <c r="CV2373" t="e">
        <v>#N/A</v>
      </c>
    </row>
    <row r="2374" spans="1:100" x14ac:dyDescent="0.25">
      <c r="A2374">
        <v>5493</v>
      </c>
      <c r="B2374" t="s">
        <v>2668</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1742</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916</v>
      </c>
      <c r="C2376" s="22">
        <v>3</v>
      </c>
      <c r="D2376" s="17">
        <v>5.389036092921522</v>
      </c>
      <c r="E2376" s="17">
        <v>-2.4451094504407675E-2</v>
      </c>
      <c r="F2376" s="17">
        <v>-0.28526947067040836</v>
      </c>
      <c r="G2376" s="17">
        <v>-0.28597334355826859</v>
      </c>
      <c r="H2376" s="17">
        <v>5.244938809432801E-2</v>
      </c>
      <c r="I2376" s="17">
        <v>-1.6150828869489788E-2</v>
      </c>
      <c r="J2376" s="17">
        <v>2.17791355349028</v>
      </c>
      <c r="K2376" s="17">
        <v>3.6298559224838288E-2</v>
      </c>
      <c r="L2376" s="17">
        <v>-1</v>
      </c>
      <c r="M2376" s="17">
        <v>-1</v>
      </c>
      <c r="N2376" s="17">
        <v>0.72597118449676523</v>
      </c>
      <c r="O2376" s="17">
        <v>7.2809763028535519</v>
      </c>
      <c r="P2376" s="17">
        <v>-0.11674651603285745</v>
      </c>
      <c r="Q2376" s="17">
        <v>4.3960591109213949</v>
      </c>
      <c r="R2376" s="17">
        <v>1.5278030601479962</v>
      </c>
      <c r="S2376" s="17">
        <v>0.33333333333333354</v>
      </c>
      <c r="T2376" s="17">
        <v>0.32006457474507272</v>
      </c>
      <c r="U2376" s="17">
        <v>0.24811574908573847</v>
      </c>
      <c r="V2376" s="17">
        <v>-5.939221593505422E-2</v>
      </c>
      <c r="W2376" s="17">
        <v>32.232915280170069</v>
      </c>
      <c r="X2376" s="17">
        <v>1.239940290997934</v>
      </c>
      <c r="Y2376" s="17">
        <v>-1</v>
      </c>
      <c r="Z2376" s="17">
        <v>-1</v>
      </c>
      <c r="AA2376" s="17">
        <v>80.398396412503061</v>
      </c>
      <c r="AB2376" s="17">
        <v>0.382717494762567</v>
      </c>
      <c r="AC2376" s="17">
        <v>0.38529393540190537</v>
      </c>
      <c r="AD2376" s="17">
        <v>0.16474213127922774</v>
      </c>
      <c r="AE2376" s="17">
        <v>46.637678072185018</v>
      </c>
      <c r="AF2376" s="17">
        <v>0.9</v>
      </c>
      <c r="AG2376" s="17">
        <v>-1</v>
      </c>
      <c r="AH2376" s="17">
        <v>-1</v>
      </c>
      <c r="AI2376" s="17">
        <v>-1.9756889461320752E-2</v>
      </c>
      <c r="AJ2376" s="17">
        <v>-5.939221593505422E-2</v>
      </c>
      <c r="AK2376" s="17">
        <v>3.4020452767073717E-4</v>
      </c>
      <c r="AL2376" s="17">
        <v>5.5892248063254667E-3</v>
      </c>
      <c r="AM2376" s="17">
        <v>0.1365765349868894</v>
      </c>
      <c r="AN2376" s="17">
        <v>-0.22266910167893442</v>
      </c>
      <c r="AO2376" s="17">
        <v>3.4161143973105905</v>
      </c>
      <c r="AP2376" s="17">
        <v>-5.5387814179417338</v>
      </c>
      <c r="AQ2376" s="17">
        <v>34.410828833660375</v>
      </c>
      <c r="AR2376" s="17">
        <v>0.84212144122908994</v>
      </c>
      <c r="AS2376" s="17">
        <v>1.2762388502227724</v>
      </c>
      <c r="AT2376" s="17">
        <v>-1</v>
      </c>
      <c r="AU2376" s="17">
        <v>-1</v>
      </c>
      <c r="AV2376" s="17">
        <v>1.2418297165897267</v>
      </c>
      <c r="AW2376" s="17">
        <v>82.140591297414943</v>
      </c>
      <c r="AX2376" s="17">
        <v>75.806231914683053</v>
      </c>
      <c r="AY2376" s="17">
        <v>0.18189732287183699</v>
      </c>
      <c r="AZ2376" s="17">
        <v>12.247989421276301</v>
      </c>
      <c r="BA2376" s="22">
        <v>1511.7653259089234</v>
      </c>
      <c r="CU2376" t="e">
        <v>#N/A</v>
      </c>
      <c r="CV2376" t="e">
        <v>#N/A</v>
      </c>
    </row>
    <row r="2377" spans="1:100" x14ac:dyDescent="0.25">
      <c r="A2377">
        <v>5498</v>
      </c>
      <c r="B2377" t="s">
        <v>2669</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2670</v>
      </c>
      <c r="C2378" s="22">
        <v>3</v>
      </c>
      <c r="D2378" s="17">
        <v>4.3151700693057382</v>
      </c>
      <c r="E2378" s="17">
        <v>0</v>
      </c>
      <c r="F2378" s="17">
        <v>0.94669492393506594</v>
      </c>
      <c r="G2378" s="17">
        <v>0.94669492393506594</v>
      </c>
      <c r="H2378" s="17">
        <v>0.23577061849634445</v>
      </c>
      <c r="I2378" s="17">
        <v>-9.6499355855753852E-3</v>
      </c>
      <c r="J2378" s="17">
        <v>13.56724097464615</v>
      </c>
      <c r="K2378" s="17">
        <v>0.22612068291076903</v>
      </c>
      <c r="L2378" s="17">
        <v>-1.0000000000000002</v>
      </c>
      <c r="M2378" s="17">
        <v>-1.0000000000000002</v>
      </c>
      <c r="N2378" s="17">
        <v>4.5224136582153838</v>
      </c>
      <c r="O2378" s="17">
        <v>18.82910596788696</v>
      </c>
      <c r="P2378" s="17">
        <v>-7.7870337370295195E-2</v>
      </c>
      <c r="Q2378" s="17">
        <v>-0.4602167692830762</v>
      </c>
      <c r="R2378" s="17">
        <v>-0.10440029070473233</v>
      </c>
      <c r="S2378" s="17">
        <v>0.33333333333333337</v>
      </c>
      <c r="T2378" s="17">
        <v>0.33333333333333337</v>
      </c>
      <c r="U2378" s="17">
        <v>0.40293728487881308</v>
      </c>
      <c r="V2378" s="17">
        <v>8.1449917409418079E-2</v>
      </c>
      <c r="W2378" s="17">
        <v>36.997327441765172</v>
      </c>
      <c r="X2378" s="17">
        <v>2.5409946277276614</v>
      </c>
      <c r="Y2378" s="17">
        <v>-1.0000000000000002</v>
      </c>
      <c r="Z2378" s="17">
        <v>-1.0000000000000002</v>
      </c>
      <c r="AA2378" s="17">
        <v>57.119711200025883</v>
      </c>
      <c r="AB2378" s="17">
        <v>-1.4335254158400913E-3</v>
      </c>
      <c r="AC2378" s="17">
        <v>0.20754712229094194</v>
      </c>
      <c r="AD2378" s="17">
        <v>0.19842208410420711</v>
      </c>
      <c r="AE2378" s="17">
        <v>20.226784048965449</v>
      </c>
      <c r="AF2378" s="17">
        <v>0.8</v>
      </c>
      <c r="AG2378" s="17">
        <v>-1.0000000000000002</v>
      </c>
      <c r="AH2378" s="17">
        <v>-1.0000000000000002</v>
      </c>
      <c r="AI2378" s="17">
        <v>-8.0409084539647922E-3</v>
      </c>
      <c r="AJ2378" s="17">
        <v>8.1449917409418079E-2</v>
      </c>
      <c r="AK2378" s="17">
        <v>0.12055568344658375</v>
      </c>
      <c r="AL2378" s="17">
        <v>-6.3733010853837438E-2</v>
      </c>
      <c r="AM2378" s="17">
        <v>-0.13100944004287077</v>
      </c>
      <c r="AN2378" s="17">
        <v>0.53727078525943694</v>
      </c>
      <c r="AO2378" s="17">
        <v>-2.6724575838388511</v>
      </c>
      <c r="AP2378" s="17">
        <v>13.113104577216737</v>
      </c>
      <c r="AQ2378" s="17">
        <v>50.56456841641134</v>
      </c>
      <c r="AR2378" s="17">
        <v>1.1510538689548981</v>
      </c>
      <c r="AS2378" s="17">
        <v>2.7671153106384265</v>
      </c>
      <c r="AT2378" s="17">
        <v>-1.0000000000000002</v>
      </c>
      <c r="AU2378" s="17">
        <v>-1.0000000000000002</v>
      </c>
      <c r="AV2378" s="17">
        <v>0.8422946332303326</v>
      </c>
      <c r="AW2378" s="17">
        <v>89.061921745129567</v>
      </c>
      <c r="AX2378" s="17">
        <v>97.046095316992066</v>
      </c>
      <c r="AY2378" s="17">
        <v>0.15530108007363225</v>
      </c>
      <c r="AZ2378" s="17">
        <v>-5.4568897772053742</v>
      </c>
      <c r="BA2378" s="22">
        <v>1544.4257230211965</v>
      </c>
      <c r="CU2378" t="e">
        <v>#N/A</v>
      </c>
      <c r="CV2378" t="e">
        <v>#N/A</v>
      </c>
    </row>
    <row r="2379" spans="1:100" x14ac:dyDescent="0.25">
      <c r="A2379">
        <v>5500</v>
      </c>
      <c r="B2379" t="s">
        <v>2671</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2672</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1549.3588684415258</v>
      </c>
      <c r="CU2380" t="e">
        <v>#N/A</v>
      </c>
      <c r="CV2380" t="e">
        <v>#N/A</v>
      </c>
    </row>
    <row r="2381" spans="1:100" x14ac:dyDescent="0.25">
      <c r="A2381">
        <v>5502</v>
      </c>
      <c r="B2381" t="s">
        <v>2673</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1462.4608875995423</v>
      </c>
      <c r="CU2381" t="e">
        <v>#N/A</v>
      </c>
      <c r="CV2381" t="e">
        <v>#N/A</v>
      </c>
    </row>
    <row r="2382" spans="1:100" x14ac:dyDescent="0.25">
      <c r="A2382">
        <v>5503</v>
      </c>
      <c r="B2382" t="s">
        <v>2674</v>
      </c>
      <c r="C2382" s="22">
        <v>3</v>
      </c>
      <c r="D2382" s="17">
        <v>-0.24543040166501939</v>
      </c>
      <c r="E2382" s="17">
        <v>-9.191112771096531E-2</v>
      </c>
      <c r="F2382" s="17">
        <v>0.60466592855521806</v>
      </c>
      <c r="G2382" s="17">
        <v>0.58312887029270932</v>
      </c>
      <c r="H2382" s="17">
        <v>0.1727499342556523</v>
      </c>
      <c r="I2382" s="17">
        <v>0</v>
      </c>
      <c r="J2382" s="17">
        <v>10.364996055339116</v>
      </c>
      <c r="K2382" s="17">
        <v>0.1727499342556523</v>
      </c>
      <c r="L2382" s="17">
        <v>-1.0000000000000013</v>
      </c>
      <c r="M2382" s="17">
        <v>-1.0000000000000013</v>
      </c>
      <c r="N2382" s="17">
        <v>3.4549986851130412</v>
      </c>
      <c r="O2382" s="17">
        <v>10.702694523966814</v>
      </c>
      <c r="P2382" s="17">
        <v>0.44985590390689889</v>
      </c>
      <c r="Q2382" s="17">
        <v>-0.10687606610682969</v>
      </c>
      <c r="R2382" s="17">
        <v>-6.046276701241228E-4</v>
      </c>
      <c r="S2382" s="17">
        <v>0.3333333333333337</v>
      </c>
      <c r="T2382" s="17">
        <v>0.24900331735637646</v>
      </c>
      <c r="U2382" s="17">
        <v>-0.36828574113912871</v>
      </c>
      <c r="V2382" s="17">
        <v>0</v>
      </c>
      <c r="W2382" s="17">
        <v>1.6520390117971766</v>
      </c>
      <c r="X2382" s="17">
        <v>-1.1520671068005988</v>
      </c>
      <c r="Y2382" s="17">
        <v>-1.0000000000000013</v>
      </c>
      <c r="Z2382" s="17">
        <v>-1.0000000000000013</v>
      </c>
      <c r="AA2382" s="17">
        <v>14.312802115942038</v>
      </c>
      <c r="AB2382" s="17">
        <v>-7.5541374607665024E-2</v>
      </c>
      <c r="AC2382" s="17">
        <v>0.11148110138098695</v>
      </c>
      <c r="AD2382" s="17">
        <v>0.21728762786297803</v>
      </c>
      <c r="AE2382" s="17">
        <v>12.661367731814995</v>
      </c>
      <c r="AF2382" s="17">
        <v>0.4</v>
      </c>
      <c r="AG2382" s="17">
        <v>-1.0000000000000013</v>
      </c>
      <c r="AH2382" s="17">
        <v>-1.0000000000000013</v>
      </c>
      <c r="AI2382" s="17">
        <v>0</v>
      </c>
      <c r="AJ2382" s="17">
        <v>0</v>
      </c>
      <c r="AK2382" s="17">
        <v>-0.14841951221766692</v>
      </c>
      <c r="AL2382" s="17">
        <v>0.58133256238943565</v>
      </c>
      <c r="AM2382" s="17">
        <v>3.7323957615863185E-2</v>
      </c>
      <c r="AN2382" s="17">
        <v>0.4763604463047833</v>
      </c>
      <c r="AO2382" s="17">
        <v>0.19100137930824493</v>
      </c>
      <c r="AP2382" s="17">
        <v>14.815673969566758</v>
      </c>
      <c r="AQ2382" s="17">
        <v>12.01703506713628</v>
      </c>
      <c r="AR2382" s="17">
        <v>0.21405090955058156</v>
      </c>
      <c r="AS2382" s="17">
        <v>-0.9793171725449471</v>
      </c>
      <c r="AT2382" s="17">
        <v>-1.0000000000000013</v>
      </c>
      <c r="AU2382" s="17">
        <v>-1.0000000000000013</v>
      </c>
      <c r="AV2382" s="17">
        <v>0.58252424262258506</v>
      </c>
      <c r="AW2382" s="17">
        <v>39.831170609475606</v>
      </c>
      <c r="AX2382" s="17">
        <v>39.831170609475606</v>
      </c>
      <c r="AY2382" s="17">
        <v>3.4396625145819225E-2</v>
      </c>
      <c r="AZ2382" s="17">
        <v>-28.685110360971674</v>
      </c>
      <c r="BA2382" s="22">
        <v>1362.9731301912552</v>
      </c>
      <c r="CU2382" t="e">
        <v>#N/A</v>
      </c>
      <c r="CV2382" t="e">
        <v>#N/A</v>
      </c>
    </row>
    <row r="2383" spans="1:100" x14ac:dyDescent="0.25">
      <c r="A2383">
        <v>5504</v>
      </c>
      <c r="B2383" t="s">
        <v>2675</v>
      </c>
      <c r="C2383" s="22">
        <v>3</v>
      </c>
      <c r="D2383" s="17">
        <v>4.9734982344514815</v>
      </c>
      <c r="E2383" s="17">
        <v>-0.20834746564051776</v>
      </c>
      <c r="F2383" s="17">
        <v>-9.5705118470405082E-2</v>
      </c>
      <c r="G2383" s="17">
        <v>-0.13577789812308036</v>
      </c>
      <c r="H2383" s="17">
        <v>0.1375086619005165</v>
      </c>
      <c r="I2383" s="17">
        <v>0</v>
      </c>
      <c r="J2383" s="17">
        <v>8.2505197140309896</v>
      </c>
      <c r="K2383" s="17">
        <v>0.1375086619005165</v>
      </c>
      <c r="L2383" s="17">
        <v>-0.99999999999999967</v>
      </c>
      <c r="M2383" s="17">
        <v>-0.99999999999999967</v>
      </c>
      <c r="N2383" s="17">
        <v>2.7501732380103294</v>
      </c>
      <c r="O2383" s="17">
        <v>13.088240050359392</v>
      </c>
      <c r="P2383" s="17">
        <v>0.30890265457790683</v>
      </c>
      <c r="Q2383" s="17">
        <v>-0.45380003292627941</v>
      </c>
      <c r="R2383" s="17">
        <v>-0.14668982743263714</v>
      </c>
      <c r="S2383" s="17">
        <v>0.33333333333333304</v>
      </c>
      <c r="T2383" s="17">
        <v>0.26353092637649267</v>
      </c>
      <c r="U2383" s="17">
        <v>1.1371482767457882E-2</v>
      </c>
      <c r="V2383" s="17">
        <v>-3.1481112660001184E-2</v>
      </c>
      <c r="W2383" s="17">
        <v>17.569838716670635</v>
      </c>
      <c r="X2383" s="17">
        <v>0.24615244596229288</v>
      </c>
      <c r="Y2383" s="17">
        <v>-0.99999999999999967</v>
      </c>
      <c r="Z2383" s="17">
        <v>-0.99999999999999967</v>
      </c>
      <c r="AA2383" s="17">
        <v>59.725861864348566</v>
      </c>
      <c r="AB2383" s="17">
        <v>8.8668495951982826E-2</v>
      </c>
      <c r="AC2383" s="17">
        <v>0.35957137296192754</v>
      </c>
      <c r="AD2383" s="17">
        <v>0.39781439058830115</v>
      </c>
      <c r="AE2383" s="17">
        <v>42.302712975110559</v>
      </c>
      <c r="AF2383" s="17">
        <v>0.58333333333333337</v>
      </c>
      <c r="AG2383" s="17">
        <v>-0.99999999999999967</v>
      </c>
      <c r="AH2383" s="17">
        <v>-0.99999999999999967</v>
      </c>
      <c r="AI2383" s="17">
        <v>0</v>
      </c>
      <c r="AJ2383" s="17">
        <v>-3.1481112660001184E-2</v>
      </c>
      <c r="AK2383" s="17">
        <v>3.5625076491069878E-2</v>
      </c>
      <c r="AL2383" s="17">
        <v>-7.4856352824727468E-2</v>
      </c>
      <c r="AM2383" s="17">
        <v>0.147520185229533</v>
      </c>
      <c r="AN2383" s="17">
        <v>0.22114132342141682</v>
      </c>
      <c r="AO2383" s="17">
        <v>3.866130013193676</v>
      </c>
      <c r="AP2383" s="17">
        <v>5.1542513214117829</v>
      </c>
      <c r="AQ2383" s="17">
        <v>25.820358430701621</v>
      </c>
      <c r="AR2383" s="17">
        <v>0.57675462981728232</v>
      </c>
      <c r="AS2383" s="17">
        <v>0.38366110786280938</v>
      </c>
      <c r="AT2383" s="17">
        <v>-0.99999999999999967</v>
      </c>
      <c r="AU2383" s="17">
        <v>-0.99999999999999967</v>
      </c>
      <c r="AV2383" s="17">
        <v>-0.28246772555571759</v>
      </c>
      <c r="AW2383" s="17">
        <v>77.968353236119725</v>
      </c>
      <c r="AX2383" s="17">
        <v>74.820241970119596</v>
      </c>
      <c r="AY2383" s="17">
        <v>9.5281120204796468E-2</v>
      </c>
      <c r="AZ2383" s="17">
        <v>-4.361946628635855</v>
      </c>
      <c r="BA2383" s="22">
        <v>1395.2964202515034</v>
      </c>
      <c r="CU2383" t="e">
        <v>#N/A</v>
      </c>
      <c r="CV2383" t="e">
        <v>#N/A</v>
      </c>
    </row>
    <row r="2384" spans="1:100" x14ac:dyDescent="0.25">
      <c r="A2384">
        <v>5505</v>
      </c>
      <c r="B2384" t="s">
        <v>2676</v>
      </c>
      <c r="C2384" s="22">
        <v>3</v>
      </c>
      <c r="D2384" s="17">
        <v>4.8888747717016292</v>
      </c>
      <c r="E2384" s="17">
        <v>9.8250797003113718E-3</v>
      </c>
      <c r="F2384" s="17">
        <v>0.56606814344192002</v>
      </c>
      <c r="G2384" s="17">
        <v>0.5693431700086905</v>
      </c>
      <c r="H2384" s="17">
        <v>0.20614912142860678</v>
      </c>
      <c r="I2384" s="17">
        <v>0</v>
      </c>
      <c r="J2384" s="17">
        <v>12.368947285716413</v>
      </c>
      <c r="K2384" s="17">
        <v>0.20614912142860678</v>
      </c>
      <c r="L2384" s="17">
        <v>-0.99999999999999978</v>
      </c>
      <c r="M2384" s="17">
        <v>-0.99999999999999978</v>
      </c>
      <c r="N2384" s="17">
        <v>4.1229824285721364</v>
      </c>
      <c r="O2384" s="17">
        <v>17.827165227426736</v>
      </c>
      <c r="P2384" s="17">
        <v>-0.5397367049821955</v>
      </c>
      <c r="Q2384" s="17">
        <v>1.4623535188516412</v>
      </c>
      <c r="R2384" s="17">
        <v>0.30384001332543448</v>
      </c>
      <c r="S2384" s="17">
        <v>0.33333333333333309</v>
      </c>
      <c r="T2384" s="17">
        <v>0.33333333333333309</v>
      </c>
      <c r="U2384" s="17">
        <v>0.34916132068921107</v>
      </c>
      <c r="V2384" s="17">
        <v>0.13298436574989841</v>
      </c>
      <c r="W2384" s="17">
        <v>37.706529267086793</v>
      </c>
      <c r="X2384" s="17">
        <v>2.6550690224942959</v>
      </c>
      <c r="Y2384" s="17">
        <v>-0.99999999999999978</v>
      </c>
      <c r="Z2384" s="17">
        <v>-0.99999999999999978</v>
      </c>
      <c r="AA2384" s="17">
        <v>76.084197112486194</v>
      </c>
      <c r="AB2384" s="17">
        <v>0.20635443685283994</v>
      </c>
      <c r="AC2384" s="17">
        <v>0.44936783333575808</v>
      </c>
      <c r="AD2384" s="17">
        <v>0.10575428645288243</v>
      </c>
      <c r="AE2384" s="17">
        <v>38.073827832074038</v>
      </c>
      <c r="AF2384" s="17">
        <v>0.82352941176470584</v>
      </c>
      <c r="AG2384" s="17">
        <v>-0.99999999999999978</v>
      </c>
      <c r="AH2384" s="17">
        <v>-0.99999999999999978</v>
      </c>
      <c r="AI2384" s="17">
        <v>3.7994914205112335E-2</v>
      </c>
      <c r="AJ2384" s="17">
        <v>0.13298436574989841</v>
      </c>
      <c r="AK2384" s="17">
        <v>-0.12518796877116042</v>
      </c>
      <c r="AL2384" s="17">
        <v>-0.10742424844041634</v>
      </c>
      <c r="AM2384" s="17">
        <v>9.5164616099800814E-2</v>
      </c>
      <c r="AN2384" s="17">
        <v>0.55427017703136872</v>
      </c>
      <c r="AO2384" s="17">
        <v>1.7531755586392195</v>
      </c>
      <c r="AP2384" s="17">
        <v>13.319633183582138</v>
      </c>
      <c r="AQ2384" s="17">
        <v>50.075476552803195</v>
      </c>
      <c r="AR2384" s="17">
        <v>1.1488123531057761</v>
      </c>
      <c r="AS2384" s="17">
        <v>2.8612181439229016</v>
      </c>
      <c r="AT2384" s="17">
        <v>-0.99999999999999978</v>
      </c>
      <c r="AU2384" s="17">
        <v>-0.99999999999999978</v>
      </c>
      <c r="AV2384" s="17">
        <v>0.87318318333412659</v>
      </c>
      <c r="AW2384" s="17">
        <v>107.2309955234951</v>
      </c>
      <c r="AX2384" s="17">
        <v>121.2893303825872</v>
      </c>
      <c r="AY2384" s="17">
        <v>0.22011192971695942</v>
      </c>
      <c r="AZ2384" s="17">
        <v>14.599613835285201</v>
      </c>
      <c r="BA2384" s="22">
        <v>1507.5145850778997</v>
      </c>
      <c r="CU2384" t="e">
        <v>#N/A</v>
      </c>
      <c r="CV2384" t="e">
        <v>#N/A</v>
      </c>
    </row>
    <row r="2385" spans="1:100" x14ac:dyDescent="0.25">
      <c r="A2385">
        <v>5506</v>
      </c>
      <c r="B2385" t="s">
        <v>2677</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1403.135799564297</v>
      </c>
      <c r="CU2385" t="e">
        <v>#N/A</v>
      </c>
      <c r="CV2385" t="e">
        <v>#N/A</v>
      </c>
    </row>
    <row r="2386" spans="1:100" x14ac:dyDescent="0.25">
      <c r="A2386">
        <v>5507</v>
      </c>
      <c r="B2386" t="s">
        <v>609</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2678</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1459.4730851038587</v>
      </c>
      <c r="CU2387" t="e">
        <v>#N/A</v>
      </c>
      <c r="CV2387" t="e">
        <v>#N/A</v>
      </c>
    </row>
    <row r="2388" spans="1:100" x14ac:dyDescent="0.25">
      <c r="A2388">
        <v>5509</v>
      </c>
      <c r="B2388" t="s">
        <v>2679</v>
      </c>
      <c r="C2388" s="22">
        <v>3</v>
      </c>
      <c r="D2388" s="17">
        <v>5.2877621874359209</v>
      </c>
      <c r="E2388" s="17">
        <v>-1.7240072821324545E-2</v>
      </c>
      <c r="F2388" s="17">
        <v>0.78557447894797694</v>
      </c>
      <c r="G2388" s="17">
        <v>0.77982778800753538</v>
      </c>
      <c r="H2388" s="17">
        <v>0.13422827568739443</v>
      </c>
      <c r="I2388" s="17">
        <v>0</v>
      </c>
      <c r="J2388" s="17">
        <v>8.0536965412436654</v>
      </c>
      <c r="K2388" s="17">
        <v>0.13422827568739443</v>
      </c>
      <c r="L2388" s="17">
        <v>-1.0000000000000009</v>
      </c>
      <c r="M2388" s="17">
        <v>-1.0000000000000009</v>
      </c>
      <c r="N2388" s="17">
        <v>2.6845655137478879</v>
      </c>
      <c r="O2388" s="17">
        <v>14.121286516687132</v>
      </c>
      <c r="P2388" s="17">
        <v>-0.35546331457146052</v>
      </c>
      <c r="Q2388" s="17">
        <v>-2.8096163378249144</v>
      </c>
      <c r="R2388" s="17">
        <v>-0.95815301759287985</v>
      </c>
      <c r="S2388" s="17">
        <v>0.33333333333333348</v>
      </c>
      <c r="T2388" s="17">
        <v>0.33333333333333348</v>
      </c>
      <c r="U2388" s="17">
        <v>0.38138279511205675</v>
      </c>
      <c r="V2388" s="17">
        <v>0.39495043361370707</v>
      </c>
      <c r="W2388" s="17">
        <v>52.350864788201491</v>
      </c>
      <c r="X2388" s="17">
        <v>4.4276721731097428</v>
      </c>
      <c r="Y2388" s="17">
        <v>-1.0000000000000009</v>
      </c>
      <c r="Z2388" s="17">
        <v>-1.0000000000000009</v>
      </c>
      <c r="AA2388" s="17">
        <v>79.35257583459331</v>
      </c>
      <c r="AB2388" s="17">
        <v>0.27397470826090975</v>
      </c>
      <c r="AC2388" s="17">
        <v>0.14108008153159843</v>
      </c>
      <c r="AD2388" s="17">
        <v>0.14414249148718619</v>
      </c>
      <c r="AE2388" s="17">
        <v>27.95986406398471</v>
      </c>
      <c r="AF2388" s="17">
        <v>0.76190476190476186</v>
      </c>
      <c r="AG2388" s="17">
        <v>-1.0000000000000009</v>
      </c>
      <c r="AH2388" s="17">
        <v>-1.0000000000000009</v>
      </c>
      <c r="AI2388" s="17">
        <v>-6.2403112232555E-2</v>
      </c>
      <c r="AJ2388" s="17">
        <v>0.39495043361370707</v>
      </c>
      <c r="AK2388" s="17">
        <v>-1.4300272836787278E-2</v>
      </c>
      <c r="AL2388" s="17">
        <v>0.37666206203881575</v>
      </c>
      <c r="AM2388" s="17">
        <v>-0.17284245219695007</v>
      </c>
      <c r="AN2388" s="17">
        <v>0.44428250731936347</v>
      </c>
      <c r="AO2388" s="17">
        <v>-4.3925626691076882</v>
      </c>
      <c r="AP2388" s="17">
        <v>12.990372993178168</v>
      </c>
      <c r="AQ2388" s="17">
        <v>60.404561329445137</v>
      </c>
      <c r="AR2388" s="17">
        <v>1.4429998953924301</v>
      </c>
      <c r="AS2388" s="17">
        <v>4.5619004487971377</v>
      </c>
      <c r="AT2388" s="17">
        <v>-1.0000000000000009</v>
      </c>
      <c r="AU2388" s="17">
        <v>-1.0000000000000009</v>
      </c>
      <c r="AV2388" s="17">
        <v>-0.17832522958534425</v>
      </c>
      <c r="AW2388" s="17">
        <v>106.46423534445856</v>
      </c>
      <c r="AX2388" s="17">
        <v>144.71121646117808</v>
      </c>
      <c r="AY2388" s="17">
        <v>0.44686165523004667</v>
      </c>
      <c r="AZ2388" s="17">
        <v>23.796750586628264</v>
      </c>
      <c r="BA2388" s="22">
        <v>1622.7779590023843</v>
      </c>
      <c r="CU2388" t="e">
        <v>#N/A</v>
      </c>
      <c r="CV2388" t="e">
        <v>#N/A</v>
      </c>
    </row>
    <row r="2389" spans="1:100" x14ac:dyDescent="0.25">
      <c r="A2389">
        <v>5510</v>
      </c>
      <c r="B2389" t="s">
        <v>2680</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2681</v>
      </c>
      <c r="C2390" s="22">
        <v>3</v>
      </c>
      <c r="D2390" s="17">
        <v>4.3103360262924317</v>
      </c>
      <c r="E2390" s="17">
        <v>0.674208446139693</v>
      </c>
      <c r="F2390" s="17">
        <v>1.7454546284528802</v>
      </c>
      <c r="G2390" s="17">
        <v>1.9846484781606148</v>
      </c>
      <c r="H2390" s="17">
        <v>0.1953390035797328</v>
      </c>
      <c r="I2390" s="17">
        <v>-6.7506179002002759E-3</v>
      </c>
      <c r="J2390" s="17">
        <v>11.315303140771935</v>
      </c>
      <c r="K2390" s="17">
        <v>0.18858838567953248</v>
      </c>
      <c r="L2390" s="17">
        <v>-1.0000000000000004</v>
      </c>
      <c r="M2390" s="17">
        <v>-1.0000000000000004</v>
      </c>
      <c r="N2390" s="17">
        <v>3.7717677135906493</v>
      </c>
      <c r="O2390" s="17">
        <v>17.610287645225004</v>
      </c>
      <c r="P2390" s="17">
        <v>-5.3675988118796002E-2</v>
      </c>
      <c r="Q2390" s="17">
        <v>-2.5741019386630439</v>
      </c>
      <c r="R2390" s="17">
        <v>-0.8289675919441728</v>
      </c>
      <c r="S2390" s="17">
        <v>0.33333333333333381</v>
      </c>
      <c r="T2390" s="17">
        <v>0.33246476049822571</v>
      </c>
      <c r="U2390" s="17">
        <v>0.34237488489244616</v>
      </c>
      <c r="V2390" s="17">
        <v>-5.3089584129071936E-2</v>
      </c>
      <c r="W2390" s="17">
        <v>30.659800356616032</v>
      </c>
      <c r="X2390" s="17">
        <v>1.5281717429473813</v>
      </c>
      <c r="Y2390" s="17">
        <v>-1.0000000000000004</v>
      </c>
      <c r="Z2390" s="17">
        <v>-1.0000000000000004</v>
      </c>
      <c r="AA2390" s="17">
        <v>45.298922063707828</v>
      </c>
      <c r="AB2390" s="17">
        <v>0.15348899527232909</v>
      </c>
      <c r="AC2390" s="17">
        <v>0.18944947581105984</v>
      </c>
      <c r="AD2390" s="17">
        <v>-3.3576685102670277E-2</v>
      </c>
      <c r="AE2390" s="17">
        <v>15.468089299035919</v>
      </c>
      <c r="AF2390" s="17">
        <v>0.8</v>
      </c>
      <c r="AG2390" s="17">
        <v>-1.0000000000000004</v>
      </c>
      <c r="AH2390" s="17">
        <v>-1.0000000000000004</v>
      </c>
      <c r="AI2390" s="17">
        <v>-1.3255745976830092E-2</v>
      </c>
      <c r="AJ2390" s="17">
        <v>-5.3089584129071936E-2</v>
      </c>
      <c r="AK2390" s="17">
        <v>0.32653641868578742</v>
      </c>
      <c r="AL2390" s="17">
        <v>-1.865735125383754E-2</v>
      </c>
      <c r="AM2390" s="17">
        <v>0.28158661471709712</v>
      </c>
      <c r="AN2390" s="17">
        <v>0.25533574870476411</v>
      </c>
      <c r="AO2390" s="17">
        <v>8.6723474613563649</v>
      </c>
      <c r="AP2390" s="17">
        <v>6.290106961349915</v>
      </c>
      <c r="AQ2390" s="17">
        <v>41.975103497388034</v>
      </c>
      <c r="AR2390" s="17">
        <v>0.9550833945949333</v>
      </c>
      <c r="AS2390" s="17">
        <v>1.7167601286269127</v>
      </c>
      <c r="AT2390" s="17">
        <v>-1.0000000000000004</v>
      </c>
      <c r="AU2390" s="17">
        <v>-1.0000000000000004</v>
      </c>
      <c r="AV2390" s="17">
        <v>1.1556808862164418</v>
      </c>
      <c r="AW2390" s="17">
        <v>69.199316670282727</v>
      </c>
      <c r="AX2390" s="17">
        <v>63.625243337838924</v>
      </c>
      <c r="AY2390" s="17">
        <v>9.6198356918801187E-2</v>
      </c>
      <c r="AZ2390" s="17">
        <v>-13.233177201725283</v>
      </c>
      <c r="BA2390" s="22">
        <v>1503.6714628453799</v>
      </c>
      <c r="CU2390" t="e">
        <v>#N/A</v>
      </c>
      <c r="CV2390" t="e">
        <v>#N/A</v>
      </c>
    </row>
    <row r="2391" spans="1:100" x14ac:dyDescent="0.25">
      <c r="A2391">
        <v>5512</v>
      </c>
      <c r="B2391" t="s">
        <v>2682</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2683</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2684</v>
      </c>
      <c r="C2393" s="22">
        <v>3</v>
      </c>
      <c r="D2393" s="17">
        <v>4.2657202564696464</v>
      </c>
      <c r="E2393" s="17">
        <v>0</v>
      </c>
      <c r="F2393" s="17">
        <v>-4.0384593428949442E-2</v>
      </c>
      <c r="G2393" s="17">
        <v>-4.0384593428949442E-2</v>
      </c>
      <c r="H2393" s="17">
        <v>0.15556939276752058</v>
      </c>
      <c r="I2393" s="17">
        <v>-1.0489169088679435E-2</v>
      </c>
      <c r="J2393" s="17">
        <v>8.7048134207304688</v>
      </c>
      <c r="K2393" s="17">
        <v>0.14508022367884119</v>
      </c>
      <c r="L2393" s="17">
        <v>-0.99999999999999856</v>
      </c>
      <c r="M2393" s="17">
        <v>-0.99999999999999856</v>
      </c>
      <c r="N2393" s="17">
        <v>2.901604473576826</v>
      </c>
      <c r="O2393" s="17">
        <v>12.93014908377117</v>
      </c>
      <c r="P2393" s="17">
        <v>-2.0362204802191201E-2</v>
      </c>
      <c r="Q2393" s="17">
        <v>-0.9285130368777389</v>
      </c>
      <c r="R2393" s="17">
        <v>-0.30206624729690834</v>
      </c>
      <c r="S2393" s="17">
        <v>0.33333333333333276</v>
      </c>
      <c r="T2393" s="17">
        <v>0.33333333333333276</v>
      </c>
      <c r="U2393" s="17">
        <v>0.29234790157159135</v>
      </c>
      <c r="V2393" s="17">
        <v>-3.6499348849120426E-3</v>
      </c>
      <c r="W2393" s="17">
        <v>32.411376386980137</v>
      </c>
      <c r="X2393" s="17">
        <v>1.6690784399647176</v>
      </c>
      <c r="Y2393" s="17">
        <v>-0.99999999999999856</v>
      </c>
      <c r="Z2393" s="17">
        <v>-0.99999999999999856</v>
      </c>
      <c r="AA2393" s="17">
        <v>82.203030373110494</v>
      </c>
      <c r="AB2393" s="17">
        <v>0.2716474565582207</v>
      </c>
      <c r="AC2393" s="17">
        <v>0.27407509933947666</v>
      </c>
      <c r="AD2393" s="17">
        <v>0.45615184877084908</v>
      </c>
      <c r="AE2393" s="17">
        <v>50.093720233427291</v>
      </c>
      <c r="AF2393" s="17">
        <v>0.8</v>
      </c>
      <c r="AG2393" s="17">
        <v>-0.99999999999999856</v>
      </c>
      <c r="AH2393" s="17">
        <v>-0.99999999999999856</v>
      </c>
      <c r="AI2393" s="17">
        <v>1.6906886480131611E-2</v>
      </c>
      <c r="AJ2393" s="17">
        <v>-3.6499348849120426E-3</v>
      </c>
      <c r="AK2393" s="17">
        <v>6.8147445395504894E-2</v>
      </c>
      <c r="AL2393" s="17">
        <v>-3.1011036137747847E-2</v>
      </c>
      <c r="AM2393" s="17">
        <v>4.77824735692986E-3</v>
      </c>
      <c r="AN2393" s="17">
        <v>-2.8588142532483582E-2</v>
      </c>
      <c r="AO2393" s="17">
        <v>0.46019341090077187</v>
      </c>
      <c r="AP2393" s="17">
        <v>-0.86975874400082798</v>
      </c>
      <c r="AQ2393" s="17">
        <v>41.11618980771064</v>
      </c>
      <c r="AR2393" s="17">
        <v>0.95536463335334443</v>
      </c>
      <c r="AS2393" s="17">
        <v>1.8141586636435578</v>
      </c>
      <c r="AT2393" s="17">
        <v>-0.99999999999999856</v>
      </c>
      <c r="AU2393" s="17">
        <v>-0.99999999999999856</v>
      </c>
      <c r="AV2393" s="17">
        <v>-0.34245084072585869</v>
      </c>
      <c r="AW2393" s="17">
        <v>94.263420712880901</v>
      </c>
      <c r="AX2393" s="17">
        <v>94.236564953992342</v>
      </c>
      <c r="AY2393" s="17">
        <v>0.36307977771784594</v>
      </c>
      <c r="AZ2393" s="17">
        <v>27.583221034889878</v>
      </c>
      <c r="BA2393" s="22">
        <v>1500.2143663456282</v>
      </c>
      <c r="CU2393" t="e">
        <v>#N/A</v>
      </c>
      <c r="CV2393" t="e">
        <v>#N/A</v>
      </c>
    </row>
    <row r="2394" spans="1:100" x14ac:dyDescent="0.25">
      <c r="A2394">
        <v>5516</v>
      </c>
      <c r="B2394" t="s">
        <v>2685</v>
      </c>
      <c r="C2394" s="22">
        <v>3</v>
      </c>
      <c r="D2394" s="17">
        <v>5.749256696662953</v>
      </c>
      <c r="E2394" s="17">
        <v>0.28898243719701466</v>
      </c>
      <c r="F2394" s="17">
        <v>-1.994160344164051</v>
      </c>
      <c r="G2394" s="17">
        <v>-1.8936487606646208</v>
      </c>
      <c r="H2394" s="17">
        <v>0.23311908604139503</v>
      </c>
      <c r="I2394" s="17">
        <v>5.7188054710956013E-3</v>
      </c>
      <c r="J2394" s="17">
        <v>14.330273490749436</v>
      </c>
      <c r="K2394" s="17">
        <v>0.23883789151249074</v>
      </c>
      <c r="L2394" s="17">
        <v>-0.99999999999999822</v>
      </c>
      <c r="M2394" s="17">
        <v>-0.99999999999999822</v>
      </c>
      <c r="N2394" s="17">
        <v>4.7767578302498119</v>
      </c>
      <c r="O2394" s="17">
        <v>18.185881426747777</v>
      </c>
      <c r="P2394" s="17">
        <v>-3.994827614369291E-2</v>
      </c>
      <c r="Q2394" s="17">
        <v>4.7009928729711969</v>
      </c>
      <c r="R2394" s="17">
        <v>1.571347666125966</v>
      </c>
      <c r="S2394" s="17">
        <v>0.33333333333333293</v>
      </c>
      <c r="T2394" s="17">
        <v>0.3336809735351437</v>
      </c>
      <c r="U2394" s="17">
        <v>0.19883854256738778</v>
      </c>
      <c r="V2394" s="17">
        <v>-3.5194692287580848E-2</v>
      </c>
      <c r="W2394" s="17">
        <v>23.672810625431691</v>
      </c>
      <c r="X2394" s="17">
        <v>1.0127100721018627</v>
      </c>
      <c r="Y2394" s="17">
        <v>-0.99999999999999822</v>
      </c>
      <c r="Z2394" s="17">
        <v>-0.99999999999999822</v>
      </c>
      <c r="AA2394" s="17">
        <v>35.714746713183395</v>
      </c>
      <c r="AB2394" s="17">
        <v>4.4798119556354384E-2</v>
      </c>
      <c r="AC2394" s="17">
        <v>9.8567257338498235E-2</v>
      </c>
      <c r="AD2394" s="17">
        <v>6.6046391537661869E-2</v>
      </c>
      <c r="AE2394" s="17">
        <v>10.47058842162572</v>
      </c>
      <c r="AF2394" s="17">
        <v>0.5</v>
      </c>
      <c r="AG2394" s="17">
        <v>-0.99999999999999822</v>
      </c>
      <c r="AH2394" s="17">
        <v>-0.99999999999999822</v>
      </c>
      <c r="AI2394" s="17">
        <v>3.7634812847992652E-2</v>
      </c>
      <c r="AJ2394" s="17">
        <v>-3.5194692287580848E-2</v>
      </c>
      <c r="AK2394" s="17">
        <v>0.34381928639414472</v>
      </c>
      <c r="AL2394" s="17">
        <v>-1.3401304682301499E-2</v>
      </c>
      <c r="AM2394" s="17">
        <v>-4.5962652291239484E-2</v>
      </c>
      <c r="AN2394" s="17">
        <v>0.33203126764164415</v>
      </c>
      <c r="AO2394" s="17">
        <v>0.57003012468973702</v>
      </c>
      <c r="AP2394" s="17">
        <v>8.2337751676295934</v>
      </c>
      <c r="AQ2394" s="17">
        <v>38.003084116181114</v>
      </c>
      <c r="AR2394" s="17">
        <v>0.83065815714828362</v>
      </c>
      <c r="AS2394" s="17">
        <v>1.2515479636143534</v>
      </c>
      <c r="AT2394" s="17">
        <v>-0.99999999999999822</v>
      </c>
      <c r="AU2394" s="17">
        <v>-0.99999999999999822</v>
      </c>
      <c r="AV2394" s="17">
        <v>-0.32230109453865635</v>
      </c>
      <c r="AW2394" s="17">
        <v>62.134403307560717</v>
      </c>
      <c r="AX2394" s="17">
        <v>59.367630335762506</v>
      </c>
      <c r="AY2394" s="17">
        <v>5.7713886778728997E-2</v>
      </c>
      <c r="AZ2394" s="17">
        <v>-21.290784277116003</v>
      </c>
      <c r="BA2394" s="22">
        <v>1409.5314525224217</v>
      </c>
      <c r="CU2394" t="e">
        <v>#N/A</v>
      </c>
      <c r="CV2394" t="e">
        <v>#N/A</v>
      </c>
    </row>
    <row r="2395" spans="1:100" x14ac:dyDescent="0.25">
      <c r="A2395">
        <v>5517</v>
      </c>
      <c r="B2395" t="s">
        <v>2686</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1453.0213133163506</v>
      </c>
      <c r="CU2395" t="e">
        <v>#N/A</v>
      </c>
      <c r="CV2395" t="e">
        <v>#N/A</v>
      </c>
    </row>
    <row r="2396" spans="1:100" x14ac:dyDescent="0.25">
      <c r="A2396">
        <v>5518</v>
      </c>
      <c r="B2396" t="s">
        <v>2687</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1436.9519002710849</v>
      </c>
      <c r="CU2396" t="e">
        <v>#N/A</v>
      </c>
      <c r="CV2396" t="e">
        <v>#N/A</v>
      </c>
    </row>
    <row r="2397" spans="1:100" x14ac:dyDescent="0.25">
      <c r="A2397">
        <v>5519</v>
      </c>
      <c r="B2397" t="s">
        <v>2688</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2689</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454</v>
      </c>
      <c r="C2399" s="22">
        <v>3</v>
      </c>
      <c r="D2399" s="17">
        <v>4.8048915744086083</v>
      </c>
      <c r="E2399" s="17">
        <v>-0.11115250808262682</v>
      </c>
      <c r="F2399" s="17">
        <v>-3.0707996374639373E-2</v>
      </c>
      <c r="G2399" s="17">
        <v>-5.8496123395296119E-2</v>
      </c>
      <c r="H2399" s="17">
        <v>4.9614682351227277E-2</v>
      </c>
      <c r="I2399" s="17">
        <v>0</v>
      </c>
      <c r="J2399" s="17">
        <v>2.976880941073635</v>
      </c>
      <c r="K2399" s="17">
        <v>4.9614682351227277E-2</v>
      </c>
      <c r="L2399" s="17">
        <v>-0.99999999999999967</v>
      </c>
      <c r="M2399" s="17">
        <v>-0.99999999999999967</v>
      </c>
      <c r="N2399" s="17">
        <v>0.9922936470245447</v>
      </c>
      <c r="O2399" s="17">
        <v>7.7232763920869543</v>
      </c>
      <c r="P2399" s="17">
        <v>-0.75147216604007017</v>
      </c>
      <c r="Q2399" s="17">
        <v>-0.55100173625696702</v>
      </c>
      <c r="R2399" s="17">
        <v>-0.22333627188508154</v>
      </c>
      <c r="S2399" s="17">
        <v>0.33333333333333337</v>
      </c>
      <c r="T2399" s="17">
        <v>0.37245688208336958</v>
      </c>
      <c r="U2399" s="17">
        <v>0.18069848006955733</v>
      </c>
      <c r="V2399" s="17">
        <v>3.075224365013062E-4</v>
      </c>
      <c r="W2399" s="17">
        <v>33.487261422861359</v>
      </c>
      <c r="X2399" s="17">
        <v>1.4045821279180279</v>
      </c>
      <c r="Y2399" s="17">
        <v>-0.99999999999999967</v>
      </c>
      <c r="Z2399" s="17">
        <v>-0.99999999999999967</v>
      </c>
      <c r="AA2399" s="17">
        <v>83.83285535704502</v>
      </c>
      <c r="AB2399" s="17">
        <v>0.35062108516991702</v>
      </c>
      <c r="AC2399" s="17">
        <v>0.38031828009263102</v>
      </c>
      <c r="AD2399" s="17">
        <v>0.28043923885882655</v>
      </c>
      <c r="AE2399" s="17">
        <v>50.56893020606875</v>
      </c>
      <c r="AF2399" s="17">
        <v>0.7857142857142857</v>
      </c>
      <c r="AG2399" s="17">
        <v>-0.99999999999999967</v>
      </c>
      <c r="AH2399" s="17">
        <v>-0.99999999999999967</v>
      </c>
      <c r="AI2399" s="17">
        <v>0</v>
      </c>
      <c r="AJ2399" s="17">
        <v>3.075224365013062E-4</v>
      </c>
      <c r="AK2399" s="17">
        <v>-0.14365838709298476</v>
      </c>
      <c r="AL2399" s="17">
        <v>0.32947918304818757</v>
      </c>
      <c r="AM2399" s="17">
        <v>0.19827200627950972</v>
      </c>
      <c r="AN2399" s="17">
        <v>0.22845658138718272</v>
      </c>
      <c r="AO2399" s="17">
        <v>4.2385082215228156</v>
      </c>
      <c r="AP2399" s="17">
        <v>7.3588104499205045</v>
      </c>
      <c r="AQ2399" s="17">
        <v>36.464142363935011</v>
      </c>
      <c r="AR2399" s="17">
        <v>0.88679621792276186</v>
      </c>
      <c r="AS2399" s="17">
        <v>1.4541968102692553</v>
      </c>
      <c r="AT2399" s="17">
        <v>-0.99999999999999967</v>
      </c>
      <c r="AU2399" s="17">
        <v>-0.99999999999999967</v>
      </c>
      <c r="AV2399" s="17">
        <v>-0.28183239528037768</v>
      </c>
      <c r="AW2399" s="17">
        <v>98.91494219905249</v>
      </c>
      <c r="AX2399" s="17">
        <v>98.945694442702631</v>
      </c>
      <c r="AY2399" s="17">
        <v>0.33890910010882863</v>
      </c>
      <c r="AZ2399" s="17">
        <v>22.621495027905262</v>
      </c>
      <c r="BA2399" s="22">
        <v>1418.1617615078117</v>
      </c>
      <c r="CU2399" t="e">
        <v>#N/A</v>
      </c>
      <c r="CV2399" t="e">
        <v>#N/A</v>
      </c>
    </row>
    <row r="2400" spans="1:100" x14ac:dyDescent="0.25">
      <c r="A2400">
        <v>5524</v>
      </c>
      <c r="B2400" t="s">
        <v>2690</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2691</v>
      </c>
      <c r="C2401" s="22">
        <v>3</v>
      </c>
      <c r="D2401" s="17">
        <v>4.1340634271920331</v>
      </c>
      <c r="E2401" s="17">
        <v>3.2877198077803232E-2</v>
      </c>
      <c r="F2401" s="17">
        <v>-1.223812379550146E-4</v>
      </c>
      <c r="G2401" s="17">
        <v>1.8478882690107747E-2</v>
      </c>
      <c r="H2401" s="17">
        <v>7.4576796443987584E-2</v>
      </c>
      <c r="I2401" s="17">
        <v>0</v>
      </c>
      <c r="J2401" s="17">
        <v>4.4746077866392469</v>
      </c>
      <c r="K2401" s="17">
        <v>7.4576796443987584E-2</v>
      </c>
      <c r="L2401" s="17">
        <v>-1</v>
      </c>
      <c r="M2401" s="17">
        <v>-1</v>
      </c>
      <c r="N2401" s="17">
        <v>1.4915359288797523</v>
      </c>
      <c r="O2401" s="17">
        <v>8.6271500965213885</v>
      </c>
      <c r="P2401" s="17">
        <v>0.24124550965378674</v>
      </c>
      <c r="Q2401" s="17">
        <v>-0.32505274723523425</v>
      </c>
      <c r="R2401" s="17">
        <v>-1.8380808022317341E-2</v>
      </c>
      <c r="S2401" s="17">
        <v>0.33333333333333337</v>
      </c>
      <c r="T2401" s="17">
        <v>0.35219814137518585</v>
      </c>
      <c r="U2401" s="17">
        <v>0.24555472264229056</v>
      </c>
      <c r="V2401" s="17">
        <v>2.2539985768186294E-2</v>
      </c>
      <c r="W2401" s="17">
        <v>35.161975467000325</v>
      </c>
      <c r="X2401" s="17">
        <v>1.747278291484663</v>
      </c>
      <c r="Y2401" s="17">
        <v>-1</v>
      </c>
      <c r="Z2401" s="17">
        <v>-1</v>
      </c>
      <c r="AA2401" s="17">
        <v>72.820083824086879</v>
      </c>
      <c r="AB2401" s="17">
        <v>0.20261343232283441</v>
      </c>
      <c r="AC2401" s="17">
        <v>0.23473655375170466</v>
      </c>
      <c r="AD2401" s="17">
        <v>0.31617979722763795</v>
      </c>
      <c r="AE2401" s="17">
        <v>37.676489165108833</v>
      </c>
      <c r="AF2401" s="17">
        <v>0.35714285714285715</v>
      </c>
      <c r="AG2401" s="17">
        <v>-1</v>
      </c>
      <c r="AH2401" s="17">
        <v>-1</v>
      </c>
      <c r="AI2401" s="17">
        <v>0</v>
      </c>
      <c r="AJ2401" s="17">
        <v>2.2539985768186294E-2</v>
      </c>
      <c r="AK2401" s="17">
        <v>-1.1194629119618636E-3</v>
      </c>
      <c r="AL2401" s="17">
        <v>-6.1716524844373573E-2</v>
      </c>
      <c r="AM2401" s="17">
        <v>0.12534534229155317</v>
      </c>
      <c r="AN2401" s="17">
        <v>1.5295685409349474E-2</v>
      </c>
      <c r="AO2401" s="17">
        <v>3.1280362427290203</v>
      </c>
      <c r="AP2401" s="17">
        <v>7.3809511011868778E-2</v>
      </c>
      <c r="AQ2401" s="17">
        <v>39.636583253639571</v>
      </c>
      <c r="AR2401" s="17">
        <v>0.95362618311899527</v>
      </c>
      <c r="AS2401" s="17">
        <v>1.8218550879286508</v>
      </c>
      <c r="AT2401" s="17">
        <v>-1</v>
      </c>
      <c r="AU2401" s="17">
        <v>-1</v>
      </c>
      <c r="AV2401" s="17">
        <v>9.8074667790436741E-5</v>
      </c>
      <c r="AW2401" s="17">
        <v>81.521043431620186</v>
      </c>
      <c r="AX2401" s="17">
        <v>83.775042008438803</v>
      </c>
      <c r="AY2401" s="17">
        <v>0.39264318504913587</v>
      </c>
      <c r="AZ2401" s="17">
        <v>34.417431705762297</v>
      </c>
      <c r="BA2401" s="22">
        <v>1401.2217643605957</v>
      </c>
      <c r="CU2401" t="e">
        <v>#N/A</v>
      </c>
      <c r="CV2401" t="e">
        <v>#N/A</v>
      </c>
    </row>
    <row r="2402" spans="1:100" x14ac:dyDescent="0.25">
      <c r="A2402">
        <v>5526</v>
      </c>
      <c r="B2402" t="s">
        <v>2692</v>
      </c>
      <c r="C2402" s="22">
        <v>3</v>
      </c>
      <c r="D2402" s="17">
        <v>4.4481849788033792</v>
      </c>
      <c r="E2402" s="17">
        <v>5.2366719610287507E-2</v>
      </c>
      <c r="F2402" s="17">
        <v>0.74072140149307508</v>
      </c>
      <c r="G2402" s="17">
        <v>0.75421745487535963</v>
      </c>
      <c r="H2402" s="17">
        <v>0.31305395528274527</v>
      </c>
      <c r="I2402" s="17">
        <v>-1.3287958724949409E-2</v>
      </c>
      <c r="J2402" s="17">
        <v>17.985959793467757</v>
      </c>
      <c r="K2402" s="17">
        <v>0.2997659965577959</v>
      </c>
      <c r="L2402" s="17">
        <v>-0.99999999999999956</v>
      </c>
      <c r="M2402" s="17">
        <v>-0.99999999999999956</v>
      </c>
      <c r="N2402" s="17">
        <v>5.9953199311559189</v>
      </c>
      <c r="O2402" s="17">
        <v>23.188362227146495</v>
      </c>
      <c r="P2402" s="17">
        <v>-3.3549496218149281E-2</v>
      </c>
      <c r="Q2402" s="17">
        <v>7.8481682726743944</v>
      </c>
      <c r="R2402" s="17">
        <v>2.5823722089494145</v>
      </c>
      <c r="S2402" s="17">
        <v>0.33333333333333298</v>
      </c>
      <c r="T2402" s="17">
        <v>0.33671649011212074</v>
      </c>
      <c r="U2402" s="17">
        <v>0.32247552962120091</v>
      </c>
      <c r="V2402" s="17">
        <v>-0.12413728140933393</v>
      </c>
      <c r="W2402" s="17">
        <v>22.744883003981005</v>
      </c>
      <c r="X2402" s="17">
        <v>0.91536225691645912</v>
      </c>
      <c r="Y2402" s="17">
        <v>-0.99999999999999956</v>
      </c>
      <c r="Z2402" s="17">
        <v>-0.99999999999999956</v>
      </c>
      <c r="AA2402" s="17">
        <v>69.751768394133606</v>
      </c>
      <c r="AB2402" s="17">
        <v>0.35295959524811987</v>
      </c>
      <c r="AC2402" s="17">
        <v>0.22715694025189173</v>
      </c>
      <c r="AD2402" s="17">
        <v>0.30837372812405206</v>
      </c>
      <c r="AE2402" s="17">
        <v>44.424513181203189</v>
      </c>
      <c r="AF2402" s="17">
        <v>0.7</v>
      </c>
      <c r="AG2402" s="17">
        <v>-0.99999999999999956</v>
      </c>
      <c r="AH2402" s="17">
        <v>-0.99999999999999956</v>
      </c>
      <c r="AI2402" s="17">
        <v>0.10911582182008137</v>
      </c>
      <c r="AJ2402" s="17">
        <v>-0.12413728140933393</v>
      </c>
      <c r="AK2402" s="17">
        <v>-1.6044362485690813E-2</v>
      </c>
      <c r="AL2402" s="17">
        <v>0.38054346900396935</v>
      </c>
      <c r="AM2402" s="17">
        <v>0.12443890555641138</v>
      </c>
      <c r="AN2402" s="17">
        <v>-0.19071015541357275</v>
      </c>
      <c r="AO2402" s="17">
        <v>3.0307508264818344</v>
      </c>
      <c r="AP2402" s="17">
        <v>-2.8650365403194709</v>
      </c>
      <c r="AQ2402" s="17">
        <v>40.730842797448787</v>
      </c>
      <c r="AR2402" s="17">
        <v>0.86838807165732135</v>
      </c>
      <c r="AS2402" s="17">
        <v>1.2151282534742553</v>
      </c>
      <c r="AT2402" s="17">
        <v>-0.99999999999999956</v>
      </c>
      <c r="AU2402" s="17">
        <v>-0.99999999999999956</v>
      </c>
      <c r="AV2402" s="17">
        <v>3.336589663824777</v>
      </c>
      <c r="AW2402" s="17">
        <v>90.075094080960653</v>
      </c>
      <c r="AX2402" s="17">
        <v>79.843682376428859</v>
      </c>
      <c r="AY2402" s="17">
        <v>9.429906645681034E-2</v>
      </c>
      <c r="AZ2402" s="17">
        <v>-15.976414867782218</v>
      </c>
      <c r="BA2402" s="22">
        <v>1489.8971523583925</v>
      </c>
      <c r="CU2402" t="e">
        <v>#N/A</v>
      </c>
      <c r="CV2402" t="e">
        <v>#N/A</v>
      </c>
    </row>
    <row r="2403" spans="1:100" x14ac:dyDescent="0.25">
      <c r="A2403">
        <v>5527</v>
      </c>
      <c r="B2403" t="s">
        <v>2693</v>
      </c>
      <c r="C2403" s="22">
        <v>3</v>
      </c>
      <c r="D2403" s="17">
        <v>4.2198140604800978</v>
      </c>
      <c r="E2403" s="17">
        <v>2.6143917019449551E-3</v>
      </c>
      <c r="F2403" s="17">
        <v>0.69943151445296092</v>
      </c>
      <c r="G2403" s="17">
        <v>0.69943151445296092</v>
      </c>
      <c r="H2403" s="17">
        <v>0.13414654148517893</v>
      </c>
      <c r="I2403" s="17">
        <v>0</v>
      </c>
      <c r="J2403" s="17">
        <v>8.0487924891107347</v>
      </c>
      <c r="K2403" s="17">
        <v>0.13414654148517893</v>
      </c>
      <c r="L2403" s="17">
        <v>-1.0000000000000016</v>
      </c>
      <c r="M2403" s="17">
        <v>-1.0000000000000016</v>
      </c>
      <c r="N2403" s="17">
        <v>2.682930829703579</v>
      </c>
      <c r="O2403" s="17">
        <v>12.968038064043798</v>
      </c>
      <c r="P2403" s="17">
        <v>-2.9504957666520587E-2</v>
      </c>
      <c r="Q2403" s="17">
        <v>0.3202308004916109</v>
      </c>
      <c r="R2403" s="17">
        <v>5.2613863371537783E-2</v>
      </c>
      <c r="S2403" s="17">
        <v>0.33333333333333376</v>
      </c>
      <c r="T2403" s="17">
        <v>0.33333333333333376</v>
      </c>
      <c r="U2403" s="17">
        <v>0.1797112545791214</v>
      </c>
      <c r="V2403" s="17">
        <v>-7.9926047117443097E-2</v>
      </c>
      <c r="W2403" s="17">
        <v>25.292213305726655</v>
      </c>
      <c r="X2403" s="17">
        <v>0.77180886079331512</v>
      </c>
      <c r="Y2403" s="17">
        <v>-1.0000000000000016</v>
      </c>
      <c r="Z2403" s="17">
        <v>-1.0000000000000016</v>
      </c>
      <c r="AA2403" s="17">
        <v>49.882289498759867</v>
      </c>
      <c r="AB2403" s="17">
        <v>-7.9967365565112893E-3</v>
      </c>
      <c r="AC2403" s="17">
        <v>0.17750369755494483</v>
      </c>
      <c r="AD2403" s="17">
        <v>0.32124228559479984</v>
      </c>
      <c r="AE2403" s="17">
        <v>24.537462329661661</v>
      </c>
      <c r="AF2403" s="17">
        <v>0.75</v>
      </c>
      <c r="AG2403" s="17">
        <v>-1.0000000000000016</v>
      </c>
      <c r="AH2403" s="17">
        <v>-1.0000000000000016</v>
      </c>
      <c r="AI2403" s="17">
        <v>0</v>
      </c>
      <c r="AJ2403" s="17">
        <v>-7.9926047117443097E-2</v>
      </c>
      <c r="AK2403" s="17">
        <v>-0.11227355211020149</v>
      </c>
      <c r="AL2403" s="17">
        <v>1.9896607296293611E-4</v>
      </c>
      <c r="AM2403" s="17">
        <v>-0.13353646673808645</v>
      </c>
      <c r="AN2403" s="17">
        <v>5.1195906243397184E-2</v>
      </c>
      <c r="AO2403" s="17">
        <v>-3.8997794290031687</v>
      </c>
      <c r="AP2403" s="17">
        <v>1.2808924864497437</v>
      </c>
      <c r="AQ2403" s="17">
        <v>33.341005794837407</v>
      </c>
      <c r="AR2403" s="17">
        <v>0.76645187412834626</v>
      </c>
      <c r="AS2403" s="17">
        <v>0.90595540227849436</v>
      </c>
      <c r="AT2403" s="17">
        <v>-1.0000000000000016</v>
      </c>
      <c r="AU2403" s="17">
        <v>-1.0000000000000016</v>
      </c>
      <c r="AV2403" s="17">
        <v>0.75204537782449887</v>
      </c>
      <c r="AW2403" s="17">
        <v>64.131220049253443</v>
      </c>
      <c r="AX2403" s="17">
        <v>56.138615337509101</v>
      </c>
      <c r="AY2403" s="17">
        <v>3.0039200275388426E-2</v>
      </c>
      <c r="AZ2403" s="17">
        <v>-29.223724185426427</v>
      </c>
      <c r="BA2403" s="22">
        <v>1346.281467529567</v>
      </c>
      <c r="CU2403" t="e">
        <v>#N/A</v>
      </c>
      <c r="CV2403" t="e">
        <v>#N/A</v>
      </c>
    </row>
    <row r="2404" spans="1:100" x14ac:dyDescent="0.25">
      <c r="A2404">
        <v>5528</v>
      </c>
      <c r="B2404" t="s">
        <v>2694</v>
      </c>
      <c r="C2404" s="22">
        <v>3</v>
      </c>
      <c r="D2404" s="17">
        <v>4.2749368442759348</v>
      </c>
      <c r="E2404" s="17">
        <v>-2.8302363317908648E-2</v>
      </c>
      <c r="F2404" s="17">
        <v>3.7392612587378027</v>
      </c>
      <c r="G2404" s="17">
        <v>3.7345902023726723</v>
      </c>
      <c r="H2404" s="17">
        <v>-0.11731220931565911</v>
      </c>
      <c r="I2404" s="17">
        <v>0</v>
      </c>
      <c r="J2404" s="17">
        <v>-7.0387325589395449</v>
      </c>
      <c r="K2404" s="17">
        <v>-0.11731220931565911</v>
      </c>
      <c r="L2404" s="17">
        <v>-1.0000000000000007</v>
      </c>
      <c r="M2404" s="17">
        <v>-1.0000000000000007</v>
      </c>
      <c r="N2404" s="17">
        <v>-2.3462441863131831</v>
      </c>
      <c r="O2404" s="17">
        <v>0.97079448770906118</v>
      </c>
      <c r="P2404" s="17">
        <v>-0.56607020024623178</v>
      </c>
      <c r="Q2404" s="17">
        <v>-7.5578773862724375</v>
      </c>
      <c r="R2404" s="17">
        <v>-2.5975265997252572</v>
      </c>
      <c r="S2404" s="17">
        <v>0.33333333333333365</v>
      </c>
      <c r="T2404" s="17">
        <v>0.30059013745190133</v>
      </c>
      <c r="U2404" s="17">
        <v>0.24081002189844825</v>
      </c>
      <c r="V2404" s="17">
        <v>0</v>
      </c>
      <c r="W2404" s="17">
        <v>39.681828079973677</v>
      </c>
      <c r="X2404" s="17">
        <v>1.6212417307152334</v>
      </c>
      <c r="Y2404" s="17">
        <v>-1.0000000000000007</v>
      </c>
      <c r="Z2404" s="17">
        <v>-1.0000000000000007</v>
      </c>
      <c r="AA2404" s="17">
        <v>49.472777623303351</v>
      </c>
      <c r="AB2404" s="17">
        <v>9.0001093701677512E-2</v>
      </c>
      <c r="AC2404" s="17">
        <v>0.21455925892363958</v>
      </c>
      <c r="AD2404" s="17">
        <v>-5.6790829764218821E-2</v>
      </c>
      <c r="AE2404" s="17">
        <v>12.388476143054916</v>
      </c>
      <c r="AF2404" s="17">
        <v>0.53333333333333333</v>
      </c>
      <c r="AG2404" s="17">
        <v>-1.0000000000000007</v>
      </c>
      <c r="AH2404" s="17">
        <v>-1.0000000000000007</v>
      </c>
      <c r="AI2404" s="17">
        <v>-1.7164467429507481E-2</v>
      </c>
      <c r="AJ2404" s="17">
        <v>0</v>
      </c>
      <c r="AK2404" s="17">
        <v>1.7018733071366733E-2</v>
      </c>
      <c r="AL2404" s="17">
        <v>7.7178613617411254E-2</v>
      </c>
      <c r="AM2404" s="17">
        <v>0.81111982653597292</v>
      </c>
      <c r="AN2404" s="17">
        <v>0.39764993302496399</v>
      </c>
      <c r="AO2404" s="17">
        <v>20.363089328756153</v>
      </c>
      <c r="AP2404" s="17">
        <v>10.327141393711155</v>
      </c>
      <c r="AQ2404" s="17">
        <v>32.643095521034134</v>
      </c>
      <c r="AR2404" s="17">
        <v>0.87473349268368306</v>
      </c>
      <c r="AS2404" s="17">
        <v>1.503929521399574</v>
      </c>
      <c r="AT2404" s="17">
        <v>-1.0000000000000007</v>
      </c>
      <c r="AU2404" s="17">
        <v>-1.0000000000000007</v>
      </c>
      <c r="AV2404" s="17">
        <v>1.1370636026474155</v>
      </c>
      <c r="AW2404" s="17">
        <v>60.770713504723538</v>
      </c>
      <c r="AX2404" s="17">
        <v>60.427424156133391</v>
      </c>
      <c r="AY2404" s="17">
        <v>0.30243544040830095</v>
      </c>
      <c r="AZ2404" s="17">
        <v>-1.3946525032711103</v>
      </c>
      <c r="BA2404" s="22">
        <v>1547.7180813061914</v>
      </c>
      <c r="CU2404" t="e">
        <v>#N/A</v>
      </c>
      <c r="CV2404" t="e">
        <v>#N/A</v>
      </c>
    </row>
    <row r="2405" spans="1:100" x14ac:dyDescent="0.25">
      <c r="A2405">
        <v>5530</v>
      </c>
      <c r="B2405" t="s">
        <v>2695</v>
      </c>
      <c r="C2405" s="22">
        <v>3</v>
      </c>
      <c r="D2405" s="17">
        <v>4.7386379829944429</v>
      </c>
      <c r="E2405" s="17">
        <v>-0.13764785867148024</v>
      </c>
      <c r="F2405" s="17">
        <v>-0.67648301029733249</v>
      </c>
      <c r="G2405" s="17">
        <v>-0.7077892738989271</v>
      </c>
      <c r="H2405" s="17">
        <v>3.7620250036900692E-2</v>
      </c>
      <c r="I2405" s="17">
        <v>0</v>
      </c>
      <c r="J2405" s="17">
        <v>2.2572150022140405</v>
      </c>
      <c r="K2405" s="17">
        <v>3.7620250036900692E-2</v>
      </c>
      <c r="L2405" s="17">
        <v>-1.0000000000000009</v>
      </c>
      <c r="M2405" s="17">
        <v>-1.0000000000000009</v>
      </c>
      <c r="N2405" s="17">
        <v>0.7524050007380132</v>
      </c>
      <c r="O2405" s="17">
        <v>6.2880637113095501</v>
      </c>
      <c r="P2405" s="17">
        <v>-5.3435724892831001E-2</v>
      </c>
      <c r="Q2405" s="17">
        <v>-5.5910842472746181</v>
      </c>
      <c r="R2405" s="17">
        <v>-1.8200267489223036</v>
      </c>
      <c r="S2405" s="17">
        <v>0.33333333333333376</v>
      </c>
      <c r="T2405" s="17">
        <v>0.33333333333333376</v>
      </c>
      <c r="U2405" s="17">
        <v>0.33919773678619519</v>
      </c>
      <c r="V2405" s="17">
        <v>0.19049515012567383</v>
      </c>
      <c r="W2405" s="17">
        <v>46.349572141665412</v>
      </c>
      <c r="X2405" s="17">
        <v>3.1288082645285913</v>
      </c>
      <c r="Y2405" s="17">
        <v>-1.0000000000000009</v>
      </c>
      <c r="Z2405" s="17">
        <v>-1.0000000000000009</v>
      </c>
      <c r="AA2405" s="17">
        <v>87.128115533890863</v>
      </c>
      <c r="AB2405" s="17">
        <v>0.26731728047579767</v>
      </c>
      <c r="AC2405" s="17">
        <v>0.24006153095516961</v>
      </c>
      <c r="AD2405" s="17">
        <v>0.34459259139198789</v>
      </c>
      <c r="AE2405" s="17">
        <v>42.598570141147761</v>
      </c>
      <c r="AF2405" s="17">
        <v>0.58333333333333337</v>
      </c>
      <c r="AG2405" s="17">
        <v>-1.0000000000000009</v>
      </c>
      <c r="AH2405" s="17">
        <v>-1.0000000000000009</v>
      </c>
      <c r="AI2405" s="17">
        <v>-3.8199675327138465E-2</v>
      </c>
      <c r="AJ2405" s="17">
        <v>0.19049515012567383</v>
      </c>
      <c r="AK2405" s="17">
        <v>-5.2318924085937711E-2</v>
      </c>
      <c r="AL2405" s="17">
        <v>-1.1284464373784719E-3</v>
      </c>
      <c r="AM2405" s="17">
        <v>0.11722617688421939</v>
      </c>
      <c r="AN2405" s="17">
        <v>0.16549794802230403</v>
      </c>
      <c r="AO2405" s="17">
        <v>2.6690598016757958</v>
      </c>
      <c r="AP2405" s="17">
        <v>4.1318064683707085</v>
      </c>
      <c r="AQ2405" s="17">
        <v>48.60678714387948</v>
      </c>
      <c r="AR2405" s="17">
        <v>1.1963595535785359</v>
      </c>
      <c r="AS2405" s="17">
        <v>3.1664285145654896</v>
      </c>
      <c r="AT2405" s="17">
        <v>-1.0000000000000009</v>
      </c>
      <c r="AU2405" s="17">
        <v>-1.0000000000000009</v>
      </c>
      <c r="AV2405" s="17">
        <v>-2.5278160228212321</v>
      </c>
      <c r="AW2405" s="17">
        <v>97.547985713571109</v>
      </c>
      <c r="AX2405" s="17">
        <v>115.83350721959575</v>
      </c>
      <c r="AY2405" s="17">
        <v>4.1755302119789749E-2</v>
      </c>
      <c r="AZ2405" s="17">
        <v>-15.95614841094887</v>
      </c>
      <c r="BA2405" s="22">
        <v>1467.7275617825799</v>
      </c>
      <c r="CU2405" t="e">
        <v>#N/A</v>
      </c>
      <c r="CV2405" t="e">
        <v>#N/A</v>
      </c>
    </row>
    <row r="2406" spans="1:100" x14ac:dyDescent="0.25">
      <c r="A2406">
        <v>5531</v>
      </c>
      <c r="B2406" t="s">
        <v>1499</v>
      </c>
      <c r="C2406" s="22">
        <v>3</v>
      </c>
      <c r="D2406" s="17">
        <v>5.6434721839407418</v>
      </c>
      <c r="E2406" s="17">
        <v>-3.9007577675986449E-2</v>
      </c>
      <c r="F2406" s="17">
        <v>0.15924675569778055</v>
      </c>
      <c r="G2406" s="17">
        <v>0.14949486127878395</v>
      </c>
      <c r="H2406" s="17">
        <v>0.27476181633854413</v>
      </c>
      <c r="I2406" s="17">
        <v>0</v>
      </c>
      <c r="J2406" s="17">
        <v>16.485708980312641</v>
      </c>
      <c r="K2406" s="17">
        <v>0.27476181633854413</v>
      </c>
      <c r="L2406" s="17">
        <v>-1.0000000000000004</v>
      </c>
      <c r="M2406" s="17">
        <v>-1.0000000000000004</v>
      </c>
      <c r="N2406" s="17">
        <v>5.4952363267708852</v>
      </c>
      <c r="O2406" s="17">
        <v>22.278676025532175</v>
      </c>
      <c r="P2406" s="17">
        <v>-0.99972014338371695</v>
      </c>
      <c r="Q2406" s="17">
        <v>-0.6451806116246066</v>
      </c>
      <c r="R2406" s="17">
        <v>-0.24696554895826994</v>
      </c>
      <c r="S2406" s="17">
        <v>0.33333333333333304</v>
      </c>
      <c r="T2406" s="17">
        <v>0.29592781766432963</v>
      </c>
      <c r="U2406" s="17">
        <v>0.20211571326554439</v>
      </c>
      <c r="V2406" s="17">
        <v>-7.6719569374630809E-3</v>
      </c>
      <c r="W2406" s="17">
        <v>21.957723639488005</v>
      </c>
      <c r="X2406" s="17">
        <v>1.1575451971439321</v>
      </c>
      <c r="Y2406" s="17">
        <v>-1.0000000000000004</v>
      </c>
      <c r="Z2406" s="17">
        <v>-1.0000000000000004</v>
      </c>
      <c r="AA2406" s="17">
        <v>43.401136191345806</v>
      </c>
      <c r="AB2406" s="17">
        <v>0.29010950058344409</v>
      </c>
      <c r="AC2406" s="17">
        <v>-6.025780274430035E-2</v>
      </c>
      <c r="AD2406" s="17">
        <v>0.20395586417717751</v>
      </c>
      <c r="AE2406" s="17">
        <v>21.690378100816083</v>
      </c>
      <c r="AF2406" s="17">
        <v>0.5</v>
      </c>
      <c r="AG2406" s="17">
        <v>-1.0000000000000004</v>
      </c>
      <c r="AH2406" s="17">
        <v>-1.0000000000000004</v>
      </c>
      <c r="AI2406" s="17">
        <v>0</v>
      </c>
      <c r="AJ2406" s="17">
        <v>-7.6719569374630809E-3</v>
      </c>
      <c r="AK2406" s="17">
        <v>9.6666771953600308E-2</v>
      </c>
      <c r="AL2406" s="17">
        <v>0.451427242354484</v>
      </c>
      <c r="AM2406" s="17">
        <v>-5.754996804184228E-3</v>
      </c>
      <c r="AN2406" s="17">
        <v>6.5947649255307925E-2</v>
      </c>
      <c r="AO2406" s="17">
        <v>0.33945893966339569</v>
      </c>
      <c r="AP2406" s="17">
        <v>3.9058274431551192</v>
      </c>
      <c r="AQ2406" s="17">
        <v>38.44343261980066</v>
      </c>
      <c r="AR2406" s="17">
        <v>0.82370490732574442</v>
      </c>
      <c r="AS2406" s="17">
        <v>1.4323070134824769</v>
      </c>
      <c r="AT2406" s="17">
        <v>-1.0000000000000004</v>
      </c>
      <c r="AU2406" s="17">
        <v>-1.0000000000000004</v>
      </c>
      <c r="AV2406" s="17">
        <v>-9.7470687679486079E-2</v>
      </c>
      <c r="AW2406" s="17">
        <v>69.585639660033081</v>
      </c>
      <c r="AX2406" s="17">
        <v>68.818443966286793</v>
      </c>
      <c r="AY2406" s="17">
        <v>0.21466003423315916</v>
      </c>
      <c r="AZ2406" s="17">
        <v>7.3986079167005432</v>
      </c>
      <c r="BA2406" s="22">
        <v>1435.7137878060323</v>
      </c>
      <c r="CU2406" t="e">
        <v>#N/A</v>
      </c>
      <c r="CV2406" t="e">
        <v>#N/A</v>
      </c>
    </row>
    <row r="2407" spans="1:100" x14ac:dyDescent="0.25">
      <c r="A2407">
        <v>5532</v>
      </c>
      <c r="B2407" t="s">
        <v>2696</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2697</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2698</v>
      </c>
      <c r="C2409" s="22">
        <v>3</v>
      </c>
      <c r="D2409" s="17">
        <v>4.3539959345277968</v>
      </c>
      <c r="E2409" s="17">
        <v>-0.21281301408281972</v>
      </c>
      <c r="F2409" s="17">
        <v>-0.16207320707450548</v>
      </c>
      <c r="G2409" s="17">
        <v>-0.19885911033952172</v>
      </c>
      <c r="H2409" s="17">
        <v>0.16047228296045987</v>
      </c>
      <c r="I2409" s="17">
        <v>0</v>
      </c>
      <c r="J2409" s="17">
        <v>9.628336977627594</v>
      </c>
      <c r="K2409" s="17">
        <v>0.16047228296045987</v>
      </c>
      <c r="L2409" s="17">
        <v>-1.0000000000000002</v>
      </c>
      <c r="M2409" s="17">
        <v>-1.0000000000000002</v>
      </c>
      <c r="N2409" s="17">
        <v>3.209445659209198</v>
      </c>
      <c r="O2409" s="17">
        <v>13.783473801815868</v>
      </c>
      <c r="P2409" s="17">
        <v>0.18264982850158676</v>
      </c>
      <c r="Q2409" s="17">
        <v>0.7760412066897695</v>
      </c>
      <c r="R2409" s="17">
        <v>0.20830788769873845</v>
      </c>
      <c r="S2409" s="17">
        <v>0.33333333333333348</v>
      </c>
      <c r="T2409" s="17">
        <v>0.33937338589014532</v>
      </c>
      <c r="U2409" s="17">
        <v>0.46610464010822705</v>
      </c>
      <c r="V2409" s="17">
        <v>7.6263007400886651E-2</v>
      </c>
      <c r="W2409" s="17">
        <v>42.184083350885302</v>
      </c>
      <c r="X2409" s="17">
        <v>2.8402710936580591</v>
      </c>
      <c r="Y2409" s="17">
        <v>-1.0000000000000002</v>
      </c>
      <c r="Z2409" s="17">
        <v>-1.0000000000000002</v>
      </c>
      <c r="AA2409" s="17">
        <v>60.535751088769416</v>
      </c>
      <c r="AB2409" s="17">
        <v>0.10674329688897019</v>
      </c>
      <c r="AC2409" s="17">
        <v>2.5932382089327737E-2</v>
      </c>
      <c r="AD2409" s="17">
        <v>0.23019151802540957</v>
      </c>
      <c r="AE2409" s="17">
        <v>18.143359850185373</v>
      </c>
      <c r="AF2409" s="17">
        <v>0.46666666666666667</v>
      </c>
      <c r="AG2409" s="17">
        <v>-1.0000000000000002</v>
      </c>
      <c r="AH2409" s="17">
        <v>-1.0000000000000002</v>
      </c>
      <c r="AI2409" s="17">
        <v>0</v>
      </c>
      <c r="AJ2409" s="17">
        <v>7.6263007400886651E-2</v>
      </c>
      <c r="AK2409" s="17">
        <v>-9.3378447106277379E-2</v>
      </c>
      <c r="AL2409" s="17">
        <v>0.13289402996832056</v>
      </c>
      <c r="AM2409" s="17">
        <v>6.9581245629517941E-3</v>
      </c>
      <c r="AN2409" s="17">
        <v>0.22367545060019772</v>
      </c>
      <c r="AO2409" s="17">
        <v>-0.29293912145759193</v>
      </c>
      <c r="AP2409" s="17">
        <v>6.2563564148465458</v>
      </c>
      <c r="AQ2409" s="17">
        <v>51.812420328512921</v>
      </c>
      <c r="AR2409" s="17">
        <v>1.2150743667325927</v>
      </c>
      <c r="AS2409" s="17">
        <v>3.0007433766185185</v>
      </c>
      <c r="AT2409" s="17">
        <v>-1.0000000000000002</v>
      </c>
      <c r="AU2409" s="17">
        <v>-1.0000000000000002</v>
      </c>
      <c r="AV2409" s="17">
        <v>9.4487773592167382E-3</v>
      </c>
      <c r="AW2409" s="17">
        <v>80.575581305431825</v>
      </c>
      <c r="AX2409" s="17">
        <v>88.201882045520492</v>
      </c>
      <c r="AY2409" s="17">
        <v>-9.2057081527102888E-2</v>
      </c>
      <c r="AZ2409" s="17">
        <v>-20.398601467834908</v>
      </c>
      <c r="BA2409" s="22">
        <v>1368.0054082310194</v>
      </c>
      <c r="CU2409" t="e">
        <v>#N/A</v>
      </c>
      <c r="CV2409" t="e">
        <v>#N/A</v>
      </c>
    </row>
    <row r="2410" spans="1:100" x14ac:dyDescent="0.25">
      <c r="A2410">
        <v>5535</v>
      </c>
      <c r="B2410" t="s">
        <v>2699</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2700</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1442.0503721654836</v>
      </c>
      <c r="CU2411" t="e">
        <v>#N/A</v>
      </c>
      <c r="CV2411" t="e">
        <v>#N/A</v>
      </c>
    </row>
    <row r="2412" spans="1:100" x14ac:dyDescent="0.25">
      <c r="A2412">
        <v>5538</v>
      </c>
      <c r="B2412" t="s">
        <v>2701</v>
      </c>
      <c r="C2412" s="22">
        <v>3</v>
      </c>
      <c r="D2412" s="17">
        <v>4.88286065428467</v>
      </c>
      <c r="E2412" s="17">
        <v>-5.5014810108751012E-2</v>
      </c>
      <c r="F2412" s="17">
        <v>0.96854865066310503</v>
      </c>
      <c r="G2412" s="17">
        <v>0.95943410038604904</v>
      </c>
      <c r="H2412" s="17">
        <v>4.3754141009461338E-2</v>
      </c>
      <c r="I2412" s="17">
        <v>0</v>
      </c>
      <c r="J2412" s="17">
        <v>2.6252484605676751</v>
      </c>
      <c r="K2412" s="17">
        <v>4.3754141009461338E-2</v>
      </c>
      <c r="L2412" s="17">
        <v>-1.0000000000000011</v>
      </c>
      <c r="M2412" s="17">
        <v>-1.0000000000000011</v>
      </c>
      <c r="N2412" s="17">
        <v>0.87508282018922567</v>
      </c>
      <c r="O2412" s="17">
        <v>8.4675432152383987</v>
      </c>
      <c r="P2412" s="17">
        <v>0.37226170516574125</v>
      </c>
      <c r="Q2412" s="17">
        <v>-1.1259779215336236</v>
      </c>
      <c r="R2412" s="17">
        <v>-0.31748546824000612</v>
      </c>
      <c r="S2412" s="17">
        <v>0.33333333333333387</v>
      </c>
      <c r="T2412" s="17">
        <v>0.32235162316140636</v>
      </c>
      <c r="U2412" s="17">
        <v>6.1305798707294981E-2</v>
      </c>
      <c r="V2412" s="17">
        <v>5.2287870973420698E-2</v>
      </c>
      <c r="W2412" s="17">
        <v>29.020979406639754</v>
      </c>
      <c r="X2412" s="17">
        <v>1.1598995259830551</v>
      </c>
      <c r="Y2412" s="17">
        <v>-1.0000000000000011</v>
      </c>
      <c r="Z2412" s="17">
        <v>-1.0000000000000011</v>
      </c>
      <c r="AA2412" s="17">
        <v>73.627230375799016</v>
      </c>
      <c r="AB2412" s="17">
        <v>0.2487785273764663</v>
      </c>
      <c r="AC2412" s="17">
        <v>0.26380301566397646</v>
      </c>
      <c r="AD2412" s="17">
        <v>0.38589318570754377</v>
      </c>
      <c r="AE2412" s="17">
        <v>44.923736437399313</v>
      </c>
      <c r="AF2412" s="17">
        <v>0.8571428571428571</v>
      </c>
      <c r="AG2412" s="17">
        <v>-1.0000000000000011</v>
      </c>
      <c r="AH2412" s="17">
        <v>-1.0000000000000011</v>
      </c>
      <c r="AI2412" s="17">
        <v>-2.1881193175435219E-2</v>
      </c>
      <c r="AJ2412" s="17">
        <v>5.2287870973420698E-2</v>
      </c>
      <c r="AK2412" s="17">
        <v>-0.11319900154858367</v>
      </c>
      <c r="AL2412" s="17">
        <v>0.33190890534049189</v>
      </c>
      <c r="AM2412" s="17">
        <v>3.9412436441520517E-2</v>
      </c>
      <c r="AN2412" s="17">
        <v>-1.9940800105490795E-2</v>
      </c>
      <c r="AO2412" s="17">
        <v>0.41931590329509427</v>
      </c>
      <c r="AP2412" s="17">
        <v>1.1610245240651902</v>
      </c>
      <c r="AQ2412" s="17">
        <v>31.646227867207458</v>
      </c>
      <c r="AR2412" s="17">
        <v>0.76927862617545539</v>
      </c>
      <c r="AS2412" s="17">
        <v>1.2036536669925162</v>
      </c>
      <c r="AT2412" s="17">
        <v>-1.0000000000000011</v>
      </c>
      <c r="AU2412" s="17">
        <v>-1.0000000000000011</v>
      </c>
      <c r="AV2412" s="17">
        <v>0.64194863214604236</v>
      </c>
      <c r="AW2412" s="17">
        <v>83.255798115102593</v>
      </c>
      <c r="AX2412" s="17">
        <v>88.046961348935952</v>
      </c>
      <c r="AY2412" s="17">
        <v>0.22006951947698372</v>
      </c>
      <c r="AZ2412" s="17">
        <v>14.160907982255232</v>
      </c>
      <c r="BA2412" s="22">
        <v>1372.5234136184229</v>
      </c>
      <c r="CU2412" t="e">
        <v>#N/A</v>
      </c>
      <c r="CV2412" t="e">
        <v>#N/A</v>
      </c>
    </row>
    <row r="2413" spans="1:100" x14ac:dyDescent="0.25">
      <c r="A2413">
        <v>5541</v>
      </c>
      <c r="B2413" t="s">
        <v>2702</v>
      </c>
      <c r="C2413" s="22">
        <v>3</v>
      </c>
      <c r="D2413" s="17">
        <v>6.3094711104036074</v>
      </c>
      <c r="E2413" s="17">
        <v>0</v>
      </c>
      <c r="F2413" s="17">
        <v>-0.35322834292489069</v>
      </c>
      <c r="G2413" s="17">
        <v>-0.35322834292489069</v>
      </c>
      <c r="H2413" s="17">
        <v>0.14946543175697402</v>
      </c>
      <c r="I2413" s="17">
        <v>0</v>
      </c>
      <c r="J2413" s="17">
        <v>8.9679259054184435</v>
      </c>
      <c r="K2413" s="17">
        <v>0.14946543175697402</v>
      </c>
      <c r="L2413" s="17">
        <v>-1.0000000000000009</v>
      </c>
      <c r="M2413" s="17">
        <v>-1.0000000000000009</v>
      </c>
      <c r="N2413" s="17">
        <v>2.9893086351394818</v>
      </c>
      <c r="O2413" s="17">
        <v>14.924168672897153</v>
      </c>
      <c r="P2413" s="17">
        <v>-9.4217693874222852E-3</v>
      </c>
      <c r="Q2413" s="17">
        <v>0.38189291133851966</v>
      </c>
      <c r="R2413" s="17">
        <v>0.12108803654695675</v>
      </c>
      <c r="S2413" s="17">
        <v>0.35801279984974627</v>
      </c>
      <c r="T2413" s="17">
        <v>0.35390839207024655</v>
      </c>
      <c r="U2413" s="17">
        <v>0.42430412899852682</v>
      </c>
      <c r="V2413" s="17">
        <v>-8.8760277419207521E-3</v>
      </c>
      <c r="W2413" s="17">
        <v>39.115354456784949</v>
      </c>
      <c r="X2413" s="17">
        <v>2.2269911684425128</v>
      </c>
      <c r="Y2413" s="17">
        <v>-1.0000000000000009</v>
      </c>
      <c r="Z2413" s="17">
        <v>-1.0000000000000009</v>
      </c>
      <c r="AA2413" s="17">
        <v>85.419739363163302</v>
      </c>
      <c r="AB2413" s="17">
        <v>0.18762744084226682</v>
      </c>
      <c r="AC2413" s="17">
        <v>-4.1326394617778539E-2</v>
      </c>
      <c r="AD2413" s="17">
        <v>0.7773648911721398</v>
      </c>
      <c r="AE2413" s="17">
        <v>46.183296869831416</v>
      </c>
      <c r="AF2413" s="17">
        <v>0.75</v>
      </c>
      <c r="AG2413" s="17">
        <v>-1.0000000000000009</v>
      </c>
      <c r="AH2413" s="17">
        <v>-1.0000000000000009</v>
      </c>
      <c r="AI2413" s="17">
        <v>0</v>
      </c>
      <c r="AJ2413" s="17">
        <v>-8.8760277419207521E-3</v>
      </c>
      <c r="AK2413" s="17">
        <v>-0.30010180489124749</v>
      </c>
      <c r="AL2413" s="17">
        <v>-2.0653091581870512E-2</v>
      </c>
      <c r="AM2413" s="17">
        <v>-0.17366298019380422</v>
      </c>
      <c r="AN2413" s="17">
        <v>2.8295226202093481E-2</v>
      </c>
      <c r="AO2413" s="17">
        <v>-5.8420835293013429</v>
      </c>
      <c r="AP2413" s="17">
        <v>0.60411519714298567</v>
      </c>
      <c r="AQ2413" s="17">
        <v>48.083280362203396</v>
      </c>
      <c r="AR2413" s="17">
        <v>1.1273492931765985</v>
      </c>
      <c r="AS2413" s="17">
        <v>2.3764566001994867</v>
      </c>
      <c r="AT2413" s="17">
        <v>-1.0000000000000009</v>
      </c>
      <c r="AU2413" s="17">
        <v>-1.0000000000000009</v>
      </c>
      <c r="AV2413" s="17">
        <v>-0.23214030637793398</v>
      </c>
      <c r="AW2413" s="17">
        <v>100.9480232332035</v>
      </c>
      <c r="AX2413" s="17">
        <v>100.06042045901144</v>
      </c>
      <c r="AY2413" s="17">
        <v>0.31841884272526344</v>
      </c>
      <c r="AZ2413" s="17">
        <v>35.363187830807107</v>
      </c>
      <c r="BA2413" s="22">
        <v>1469.6064647060957</v>
      </c>
      <c r="CU2413" t="e">
        <v>#N/A</v>
      </c>
      <c r="CV2413" t="e">
        <v>#N/A</v>
      </c>
    </row>
    <row r="2414" spans="1:100" x14ac:dyDescent="0.25">
      <c r="A2414">
        <v>5542</v>
      </c>
      <c r="B2414" t="s">
        <v>2703</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2704</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1439.3287405364633</v>
      </c>
      <c r="CU2415" t="e">
        <v>#N/A</v>
      </c>
      <c r="CV2415" t="e">
        <v>#N/A</v>
      </c>
    </row>
    <row r="2416" spans="1:100" x14ac:dyDescent="0.25">
      <c r="A2416">
        <v>5546</v>
      </c>
      <c r="B2416" t="s">
        <v>2705</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1502.4963773392294</v>
      </c>
      <c r="CU2416" t="e">
        <v>#N/A</v>
      </c>
      <c r="CV2416" t="e">
        <v>#N/A</v>
      </c>
    </row>
    <row r="2417" spans="1:100" x14ac:dyDescent="0.25">
      <c r="A2417">
        <v>5547</v>
      </c>
      <c r="B2417" t="s">
        <v>2706</v>
      </c>
      <c r="C2417" s="22">
        <v>3</v>
      </c>
      <c r="D2417" s="17">
        <v>5.3008745913961475</v>
      </c>
      <c r="E2417" s="17">
        <v>0.44553401924981506</v>
      </c>
      <c r="F2417" s="17">
        <v>-0.67367616864864954</v>
      </c>
      <c r="G2417" s="17">
        <v>-0.5640805463464108</v>
      </c>
      <c r="H2417" s="17">
        <v>2.3827892910806336E-2</v>
      </c>
      <c r="I2417" s="17">
        <v>0</v>
      </c>
      <c r="J2417" s="17">
        <v>1.4296735746483789</v>
      </c>
      <c r="K2417" s="17">
        <v>2.3827892910806336E-2</v>
      </c>
      <c r="L2417" s="17">
        <v>-0.99999999999999989</v>
      </c>
      <c r="M2417" s="17">
        <v>-0.99999999999999989</v>
      </c>
      <c r="N2417" s="17">
        <v>0.47655785821612678</v>
      </c>
      <c r="O2417" s="17">
        <v>6.1664676196981105</v>
      </c>
      <c r="P2417" s="17">
        <v>-3.0639372230010995</v>
      </c>
      <c r="Q2417" s="17">
        <v>-1.8490577246343209</v>
      </c>
      <c r="R2417" s="17">
        <v>-0.87799963094706346</v>
      </c>
      <c r="S2417" s="17">
        <v>0.33333333333333343</v>
      </c>
      <c r="T2417" s="17">
        <v>0.33333333333333343</v>
      </c>
      <c r="U2417" s="17">
        <v>0.31969434147378145</v>
      </c>
      <c r="V2417" s="17">
        <v>0.23252141325693271</v>
      </c>
      <c r="W2417" s="17">
        <v>47.802181139462967</v>
      </c>
      <c r="X2417" s="17">
        <v>3.316744619192582</v>
      </c>
      <c r="Y2417" s="17">
        <v>-0.99999999999999989</v>
      </c>
      <c r="Z2417" s="17">
        <v>-0.99999999999999989</v>
      </c>
      <c r="AA2417" s="17">
        <v>92.260327235950513</v>
      </c>
      <c r="AB2417" s="17">
        <v>0.34551447013843245</v>
      </c>
      <c r="AC2417" s="17">
        <v>0.23936265359132253</v>
      </c>
      <c r="AD2417" s="17">
        <v>0.32184579081893677</v>
      </c>
      <c r="AE2417" s="17">
        <v>45.33614572743457</v>
      </c>
      <c r="AF2417" s="17">
        <v>0.75</v>
      </c>
      <c r="AG2417" s="17">
        <v>-0.99999999999999989</v>
      </c>
      <c r="AH2417" s="17">
        <v>-0.99999999999999989</v>
      </c>
      <c r="AI2417" s="17">
        <v>-1.9004930152693965E-2</v>
      </c>
      <c r="AJ2417" s="17">
        <v>0.23252141325693271</v>
      </c>
      <c r="AK2417" s="17">
        <v>0.17212153954674778</v>
      </c>
      <c r="AL2417" s="17">
        <v>4.7008852945041583E-2</v>
      </c>
      <c r="AM2417" s="17">
        <v>9.6703308645844727E-2</v>
      </c>
      <c r="AN2417" s="17">
        <v>0.20943726689573255</v>
      </c>
      <c r="AO2417" s="17">
        <v>3.2781904138798579</v>
      </c>
      <c r="AP2417" s="17">
        <v>5.4709759371185198</v>
      </c>
      <c r="AQ2417" s="17">
        <v>49.231854714111336</v>
      </c>
      <c r="AR2417" s="17">
        <v>1.2188824213973812</v>
      </c>
      <c r="AS2417" s="17">
        <v>3.3405725121033885</v>
      </c>
      <c r="AT2417" s="17">
        <v>-0.99999999999999989</v>
      </c>
      <c r="AU2417" s="17">
        <v>-0.99999999999999989</v>
      </c>
      <c r="AV2417" s="17">
        <v>-1.4420801772934742</v>
      </c>
      <c r="AW2417" s="17">
        <v>103.89777079276713</v>
      </c>
      <c r="AX2417" s="17">
        <v>126.76981351540655</v>
      </c>
      <c r="AY2417" s="17">
        <v>0.14127920470488745</v>
      </c>
      <c r="AZ2417" s="17">
        <v>-8.7652771531259432</v>
      </c>
      <c r="BA2417" s="22">
        <v>1478.5846486822209</v>
      </c>
      <c r="CU2417" t="e">
        <v>#N/A</v>
      </c>
      <c r="CV2417" t="e">
        <v>#N/A</v>
      </c>
    </row>
    <row r="2418" spans="1:100" x14ac:dyDescent="0.25">
      <c r="A2418">
        <v>5549</v>
      </c>
      <c r="B2418" t="s">
        <v>2707</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1362.3299849358859</v>
      </c>
      <c r="CU2418" t="e">
        <v>#N/A</v>
      </c>
      <c r="CV2418" t="e">
        <v>#N/A</v>
      </c>
    </row>
    <row r="2419" spans="1:100" x14ac:dyDescent="0.25">
      <c r="A2419">
        <v>5550</v>
      </c>
      <c r="B2419" t="s">
        <v>2708</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2709</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1352.1592553390412</v>
      </c>
      <c r="CU2420" t="e">
        <v>#N/A</v>
      </c>
      <c r="CV2420" t="e">
        <v>#N/A</v>
      </c>
    </row>
    <row r="2421" spans="1:100" x14ac:dyDescent="0.25">
      <c r="A2421">
        <v>5552</v>
      </c>
      <c r="B2421" t="s">
        <v>2710</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2711</v>
      </c>
      <c r="C2422" s="22">
        <v>3</v>
      </c>
      <c r="D2422" s="17">
        <v>4.9359969978293812</v>
      </c>
      <c r="E2422" s="17">
        <v>-9.0773716283142014E-2</v>
      </c>
      <c r="F2422" s="17">
        <v>0.27274081352309715</v>
      </c>
      <c r="G2422" s="17">
        <v>0.24765201972972656</v>
      </c>
      <c r="H2422" s="17">
        <v>0.24965411823260644</v>
      </c>
      <c r="I2422" s="17">
        <v>0</v>
      </c>
      <c r="J2422" s="17">
        <v>14.979247093956385</v>
      </c>
      <c r="K2422" s="17">
        <v>0.24965411823260644</v>
      </c>
      <c r="L2422" s="17">
        <v>-1.0000000000000004</v>
      </c>
      <c r="M2422" s="17">
        <v>-1.0000000000000004</v>
      </c>
      <c r="N2422" s="17">
        <v>4.9930823646521292</v>
      </c>
      <c r="O2422" s="17">
        <v>20.162896111515487</v>
      </c>
      <c r="P2422" s="17">
        <v>-0.74830824916954009</v>
      </c>
      <c r="Q2422" s="17">
        <v>7.6981713811806278</v>
      </c>
      <c r="R2422" s="17">
        <v>2.4957417869003056</v>
      </c>
      <c r="S2422" s="17">
        <v>0.33333333333333337</v>
      </c>
      <c r="T2422" s="17">
        <v>0.33578041226856586</v>
      </c>
      <c r="U2422" s="17">
        <v>9.1799601907677719E-2</v>
      </c>
      <c r="V2422" s="17">
        <v>0</v>
      </c>
      <c r="W2422" s="17">
        <v>20.450369171078837</v>
      </c>
      <c r="X2422" s="17">
        <v>0.77986959427220759</v>
      </c>
      <c r="Y2422" s="17">
        <v>-1.0000000000000004</v>
      </c>
      <c r="Z2422" s="17">
        <v>-1.0000000000000004</v>
      </c>
      <c r="AA2422" s="17">
        <v>53.159613321088777</v>
      </c>
      <c r="AB2422" s="17">
        <v>0.2996989238688913</v>
      </c>
      <c r="AC2422" s="17">
        <v>0.18022610086582952</v>
      </c>
      <c r="AD2422" s="17">
        <v>0.12434502252747216</v>
      </c>
      <c r="AE2422" s="17">
        <v>30.213502363109647</v>
      </c>
      <c r="AF2422" s="17">
        <v>0.8</v>
      </c>
      <c r="AG2422" s="17">
        <v>-1.0000000000000004</v>
      </c>
      <c r="AH2422" s="17">
        <v>-1.0000000000000004</v>
      </c>
      <c r="AI2422" s="17">
        <v>0.10584722884713071</v>
      </c>
      <c r="AJ2422" s="17">
        <v>0</v>
      </c>
      <c r="AK2422" s="17">
        <v>-6.7134017916881047E-2</v>
      </c>
      <c r="AL2422" s="17">
        <v>-5.3644294669435585E-2</v>
      </c>
      <c r="AM2422" s="17">
        <v>3.8092598802373291E-2</v>
      </c>
      <c r="AN2422" s="17">
        <v>0.83325376415879848</v>
      </c>
      <c r="AO2422" s="17">
        <v>0.61664488047492649</v>
      </c>
      <c r="AP2422" s="17">
        <v>20.563122630622779</v>
      </c>
      <c r="AQ2422" s="17">
        <v>35.429616265035207</v>
      </c>
      <c r="AR2422" s="17">
        <v>0.7609133475095774</v>
      </c>
      <c r="AS2422" s="17">
        <v>1.0295237125048144</v>
      </c>
      <c r="AT2422" s="17">
        <v>-1.0000000000000004</v>
      </c>
      <c r="AU2422" s="17">
        <v>-1.0000000000000004</v>
      </c>
      <c r="AV2422" s="17">
        <v>2.7433938066300323</v>
      </c>
      <c r="AW2422" s="17">
        <v>93.885632063227035</v>
      </c>
      <c r="AX2422" s="17">
        <v>96.00257664016965</v>
      </c>
      <c r="AY2422" s="17">
        <v>0.39314491662805173</v>
      </c>
      <c r="AZ2422" s="17">
        <v>69.710930976200288</v>
      </c>
      <c r="BA2422" s="22">
        <v>1585.8881688269644</v>
      </c>
      <c r="CU2422" t="e">
        <v>#N/A</v>
      </c>
      <c r="CV2422" t="e">
        <v>#N/A</v>
      </c>
    </row>
    <row r="2423" spans="1:100" x14ac:dyDescent="0.25">
      <c r="A2423">
        <v>5554</v>
      </c>
      <c r="B2423" t="s">
        <v>2712</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1365.2289887690338</v>
      </c>
      <c r="CU2423" t="e">
        <v>#N/A</v>
      </c>
      <c r="CV2423" t="e">
        <v>#N/A</v>
      </c>
    </row>
    <row r="2424" spans="1:100" x14ac:dyDescent="0.25">
      <c r="A2424">
        <v>5555</v>
      </c>
      <c r="B2424" t="s">
        <v>1299</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1425.1246733024498</v>
      </c>
      <c r="CU2424" t="e">
        <v>#N/A</v>
      </c>
      <c r="CV2424" t="e">
        <v>#N/A</v>
      </c>
    </row>
    <row r="2425" spans="1:100" x14ac:dyDescent="0.25">
      <c r="A2425">
        <v>5556</v>
      </c>
      <c r="B2425" t="s">
        <v>2713</v>
      </c>
      <c r="C2425" s="22">
        <v>3</v>
      </c>
      <c r="D2425" s="17">
        <v>4.3844397308186309</v>
      </c>
      <c r="E2425" s="17">
        <v>0.40689953511884347</v>
      </c>
      <c r="F2425" s="17">
        <v>-1.0347262643961486</v>
      </c>
      <c r="G2425" s="17">
        <v>-0.89688897062349837</v>
      </c>
      <c r="H2425" s="17">
        <v>0.11232527984132415</v>
      </c>
      <c r="I2425" s="17">
        <v>0</v>
      </c>
      <c r="J2425" s="17">
        <v>6.73951679047945</v>
      </c>
      <c r="K2425" s="17">
        <v>0.11232527984132415</v>
      </c>
      <c r="L2425" s="17">
        <v>-0.99999999999999867</v>
      </c>
      <c r="M2425" s="17">
        <v>-0.99999999999999867</v>
      </c>
      <c r="N2425" s="17">
        <v>2.2465055968264829</v>
      </c>
      <c r="O2425" s="17">
        <v>10.227067550674585</v>
      </c>
      <c r="P2425" s="17">
        <v>0.4293270353930983</v>
      </c>
      <c r="Q2425" s="17">
        <v>1.5092728381890157</v>
      </c>
      <c r="R2425" s="17">
        <v>0.44568668939208855</v>
      </c>
      <c r="S2425" s="17">
        <v>0.33333333333333298</v>
      </c>
      <c r="T2425" s="17">
        <v>0.33333333333333298</v>
      </c>
      <c r="U2425" s="17">
        <v>0.41045767938102101</v>
      </c>
      <c r="V2425" s="17">
        <v>-8.704472245820094E-2</v>
      </c>
      <c r="W2425" s="17">
        <v>35.110173749926503</v>
      </c>
      <c r="X2425" s="17">
        <v>1.673903769600221</v>
      </c>
      <c r="Y2425" s="17">
        <v>-0.99999999999999867</v>
      </c>
      <c r="Z2425" s="17">
        <v>-0.99999999999999867</v>
      </c>
      <c r="AA2425" s="17">
        <v>48.622463918364879</v>
      </c>
      <c r="AB2425" s="17">
        <v>0.10435737213215979</v>
      </c>
      <c r="AC2425" s="17">
        <v>0.18004134383883424</v>
      </c>
      <c r="AD2425" s="17">
        <v>-2.3066646390068314E-2</v>
      </c>
      <c r="AE2425" s="17">
        <v>13.066603479046279</v>
      </c>
      <c r="AF2425" s="17">
        <v>0.58333333333333337</v>
      </c>
      <c r="AG2425" s="17">
        <v>-0.99999999999999867</v>
      </c>
      <c r="AH2425" s="17">
        <v>-0.99999999999999867</v>
      </c>
      <c r="AI2425" s="17">
        <v>-6.5795966668019568E-2</v>
      </c>
      <c r="AJ2425" s="17">
        <v>-8.704472245820094E-2</v>
      </c>
      <c r="AK2425" s="17">
        <v>-0.1151734584840574</v>
      </c>
      <c r="AL2425" s="17">
        <v>-1.3445246516576043E-2</v>
      </c>
      <c r="AM2425" s="17">
        <v>-2.0320047606786126E-3</v>
      </c>
      <c r="AN2425" s="17">
        <v>-9.0693505983259481E-2</v>
      </c>
      <c r="AO2425" s="17">
        <v>-0.62666741143725246</v>
      </c>
      <c r="AP2425" s="17">
        <v>-2.3345638821643679</v>
      </c>
      <c r="AQ2425" s="17">
        <v>41.849690540405973</v>
      </c>
      <c r="AR2425" s="17">
        <v>0.9900796235894862</v>
      </c>
      <c r="AS2425" s="17">
        <v>1.7862290494415449</v>
      </c>
      <c r="AT2425" s="17">
        <v>-0.99999999999999867</v>
      </c>
      <c r="AU2425" s="17">
        <v>-0.99999999999999867</v>
      </c>
      <c r="AV2425" s="17">
        <v>-0.4512022812314096</v>
      </c>
      <c r="AW2425" s="17">
        <v>56.514967586875095</v>
      </c>
      <c r="AX2425" s="17">
        <v>46.494576007694569</v>
      </c>
      <c r="AY2425" s="17">
        <v>-0.18555322106543293</v>
      </c>
      <c r="AZ2425" s="17">
        <v>-64.861470703002695</v>
      </c>
      <c r="BA2425" s="22">
        <v>1381.1970358510789</v>
      </c>
      <c r="CU2425" t="e">
        <v>#N/A</v>
      </c>
      <c r="CV2425" t="e">
        <v>#N/A</v>
      </c>
    </row>
    <row r="2426" spans="1:100" x14ac:dyDescent="0.25">
      <c r="A2426">
        <v>5557</v>
      </c>
      <c r="B2426" t="s">
        <v>2714</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2715</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2716</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2717</v>
      </c>
      <c r="C2429" s="22">
        <v>3</v>
      </c>
      <c r="D2429" s="17">
        <v>5.1169210674985308</v>
      </c>
      <c r="E2429" s="17">
        <v>0.13504910734538308</v>
      </c>
      <c r="F2429" s="17">
        <v>2.611588111966176E-2</v>
      </c>
      <c r="G2429" s="17">
        <v>0.1005407418076415</v>
      </c>
      <c r="H2429" s="17">
        <v>-6.1658989081775285E-2</v>
      </c>
      <c r="I2429" s="17">
        <v>0</v>
      </c>
      <c r="J2429" s="17">
        <v>-3.6995393449065226</v>
      </c>
      <c r="K2429" s="17">
        <v>-6.1658989081775285E-2</v>
      </c>
      <c r="L2429" s="17">
        <v>-1.0000000000000009</v>
      </c>
      <c r="M2429" s="17">
        <v>-1.0000000000000009</v>
      </c>
      <c r="N2429" s="17">
        <v>-1.2331797816355061</v>
      </c>
      <c r="O2429" s="17">
        <v>1.5179224643996609</v>
      </c>
      <c r="P2429" s="17">
        <v>2.5938161328648505E-2</v>
      </c>
      <c r="Q2429" s="17">
        <v>-0.32234319845685422</v>
      </c>
      <c r="R2429" s="17">
        <v>-4.4993604133891203E-2</v>
      </c>
      <c r="S2429" s="17">
        <v>0.33333333333333348</v>
      </c>
      <c r="T2429" s="17">
        <v>0.3289878857190125</v>
      </c>
      <c r="U2429" s="17">
        <v>0.4533295504106698</v>
      </c>
      <c r="V2429" s="17">
        <v>-3.243096022393846E-2</v>
      </c>
      <c r="W2429" s="17">
        <v>45.795151932834145</v>
      </c>
      <c r="X2429" s="17">
        <v>2.3383672008188503</v>
      </c>
      <c r="Y2429" s="17">
        <v>-1.0000000000000009</v>
      </c>
      <c r="Z2429" s="17">
        <v>-1.0000000000000009</v>
      </c>
      <c r="AA2429" s="17">
        <v>84.350452201102769</v>
      </c>
      <c r="AB2429" s="17">
        <v>0.27140019576661989</v>
      </c>
      <c r="AC2429" s="17">
        <v>0.19708172493890413</v>
      </c>
      <c r="AD2429" s="17">
        <v>0.30352395674252747</v>
      </c>
      <c r="AE2429" s="17">
        <v>38.600293872402567</v>
      </c>
      <c r="AF2429" s="17">
        <v>0.8666666666666667</v>
      </c>
      <c r="AG2429" s="17">
        <v>-1.0000000000000009</v>
      </c>
      <c r="AH2429" s="17">
        <v>-1.0000000000000009</v>
      </c>
      <c r="AI2429" s="17">
        <v>0</v>
      </c>
      <c r="AJ2429" s="17">
        <v>-3.243096022393846E-2</v>
      </c>
      <c r="AK2429" s="17">
        <v>-0.1188306412436622</v>
      </c>
      <c r="AL2429" s="17">
        <v>-0.11506361223359768</v>
      </c>
      <c r="AM2429" s="17">
        <v>0.11901758251375771</v>
      </c>
      <c r="AN2429" s="17">
        <v>0.18949394984728202</v>
      </c>
      <c r="AO2429" s="17">
        <v>2.3812863566256319</v>
      </c>
      <c r="AP2429" s="17">
        <v>4.1620306850140629</v>
      </c>
      <c r="AQ2429" s="17">
        <v>42.095612587927604</v>
      </c>
      <c r="AR2429" s="17">
        <v>1.083219809239077</v>
      </c>
      <c r="AS2429" s="17">
        <v>2.2767082117370743</v>
      </c>
      <c r="AT2429" s="17">
        <v>-1.0000000000000009</v>
      </c>
      <c r="AU2429" s="17">
        <v>-1.0000000000000009</v>
      </c>
      <c r="AV2429" s="17">
        <v>5.5547137673750302E-2</v>
      </c>
      <c r="AW2429" s="17">
        <v>90.030405350516475</v>
      </c>
      <c r="AX2429" s="17">
        <v>86.787309328122632</v>
      </c>
      <c r="AY2429" s="17">
        <v>0.22310173786863827</v>
      </c>
      <c r="AZ2429" s="17">
        <v>35.480841869444511</v>
      </c>
      <c r="BA2429" s="22">
        <v>1511.5283861540995</v>
      </c>
      <c r="CU2429" t="e">
        <v>#N/A</v>
      </c>
      <c r="CV2429" t="e">
        <v>#N/A</v>
      </c>
    </row>
    <row r="2430" spans="1:100" x14ac:dyDescent="0.25">
      <c r="A2430">
        <v>5561</v>
      </c>
      <c r="B2430" t="s">
        <v>937</v>
      </c>
      <c r="C2430" s="22">
        <v>3</v>
      </c>
      <c r="D2430" s="17">
        <v>4.6859283889456869</v>
      </c>
      <c r="E2430" s="17">
        <v>1.2083656584169124E-4</v>
      </c>
      <c r="F2430" s="17">
        <v>1.6919981284103232</v>
      </c>
      <c r="G2430" s="17">
        <v>1.6920384072656036</v>
      </c>
      <c r="H2430" s="17">
        <v>4.065231675410326E-2</v>
      </c>
      <c r="I2430" s="17">
        <v>0</v>
      </c>
      <c r="J2430" s="17">
        <v>2.4391390052461954</v>
      </c>
      <c r="K2430" s="17">
        <v>4.065231675410326E-2</v>
      </c>
      <c r="L2430" s="17">
        <v>-0.99999999999999956</v>
      </c>
      <c r="M2430" s="17">
        <v>-0.99999999999999956</v>
      </c>
      <c r="N2430" s="17">
        <v>0.81304633508206547</v>
      </c>
      <c r="O2430" s="17">
        <v>8.8171058014574832</v>
      </c>
      <c r="P2430" s="17">
        <v>-0.66057610193435778</v>
      </c>
      <c r="Q2430" s="17">
        <v>-1.0718871391952896</v>
      </c>
      <c r="R2430" s="17">
        <v>-0.44110291146111674</v>
      </c>
      <c r="S2430" s="17">
        <v>0.3333333333333332</v>
      </c>
      <c r="T2430" s="17">
        <v>0.3333333333333332</v>
      </c>
      <c r="U2430" s="17">
        <v>0.20145956267311119</v>
      </c>
      <c r="V2430" s="17">
        <v>1.3224486789531784E-2</v>
      </c>
      <c r="W2430" s="17">
        <v>33.627935975008235</v>
      </c>
      <c r="X2430" s="17">
        <v>1.511199521342198</v>
      </c>
      <c r="Y2430" s="17">
        <v>-0.99999999999999956</v>
      </c>
      <c r="Z2430" s="17">
        <v>-0.99999999999999956</v>
      </c>
      <c r="AA2430" s="17">
        <v>84.592697104175471</v>
      </c>
      <c r="AB2430" s="17">
        <v>0.34501747194709237</v>
      </c>
      <c r="AC2430" s="17">
        <v>0.29738759622172622</v>
      </c>
      <c r="AD2430" s="17">
        <v>0.38571221264374894</v>
      </c>
      <c r="AE2430" s="17">
        <v>51.405864040628373</v>
      </c>
      <c r="AF2430" s="17">
        <v>0.85</v>
      </c>
      <c r="AG2430" s="17">
        <v>-0.99999999999999956</v>
      </c>
      <c r="AH2430" s="17">
        <v>-0.99999999999999956</v>
      </c>
      <c r="AI2430" s="17">
        <v>5.3243687260192667E-3</v>
      </c>
      <c r="AJ2430" s="17">
        <v>1.3224486789531784E-2</v>
      </c>
      <c r="AK2430" s="17">
        <v>-2.92315629143725E-2</v>
      </c>
      <c r="AL2430" s="17">
        <v>-9.510928748517869E-2</v>
      </c>
      <c r="AM2430" s="17">
        <v>-3.8816902335641966E-2</v>
      </c>
      <c r="AN2430" s="17">
        <v>-6.1656873443390922E-2</v>
      </c>
      <c r="AO2430" s="17">
        <v>-1.1165803729629111</v>
      </c>
      <c r="AP2430" s="17">
        <v>-2.0169682735106687</v>
      </c>
      <c r="AQ2430" s="17">
        <v>36.067074980254418</v>
      </c>
      <c r="AR2430" s="17">
        <v>0.88135071612930926</v>
      </c>
      <c r="AS2430" s="17">
        <v>1.5518518380963018</v>
      </c>
      <c r="AT2430" s="17">
        <v>-0.99999999999999956</v>
      </c>
      <c r="AU2430" s="17">
        <v>-0.99999999999999956</v>
      </c>
      <c r="AV2430" s="17">
        <v>1.2509354958044863</v>
      </c>
      <c r="AW2430" s="17">
        <v>91.392834632122302</v>
      </c>
      <c r="AX2430" s="17">
        <v>92.82177068559588</v>
      </c>
      <c r="AY2430" s="17">
        <v>7.8276365432506656E-2</v>
      </c>
      <c r="AZ2430" s="17">
        <v>-5.2810303642404746</v>
      </c>
      <c r="BA2430" s="22">
        <v>1504.0250937431554</v>
      </c>
      <c r="CU2430" t="e">
        <v>#N/A</v>
      </c>
      <c r="CV2430" t="e">
        <v>#N/A</v>
      </c>
    </row>
    <row r="2431" spans="1:100" x14ac:dyDescent="0.25">
      <c r="A2431">
        <v>5562</v>
      </c>
      <c r="B2431" t="s">
        <v>2718</v>
      </c>
      <c r="C2431" s="22">
        <v>3</v>
      </c>
      <c r="D2431" s="17">
        <v>4.1825254198496742</v>
      </c>
      <c r="E2431" s="17">
        <v>-1.708634532372838E-2</v>
      </c>
      <c r="F2431" s="17">
        <v>-0.49107393670859106</v>
      </c>
      <c r="G2431" s="17">
        <v>-0.51954891636466849</v>
      </c>
      <c r="H2431" s="17">
        <v>-0.12535825959140398</v>
      </c>
      <c r="I2431" s="17">
        <v>0</v>
      </c>
      <c r="J2431" s="17">
        <v>-7.5214955754842396</v>
      </c>
      <c r="K2431" s="17">
        <v>-0.12535825959140398</v>
      </c>
      <c r="L2431" s="17">
        <v>-0.99999999999999944</v>
      </c>
      <c r="M2431" s="17">
        <v>-0.99999999999999944</v>
      </c>
      <c r="N2431" s="17">
        <v>-2.5071651918280802</v>
      </c>
      <c r="O2431" s="17">
        <v>-3.8585190719992326</v>
      </c>
      <c r="P2431" s="17">
        <v>-0.46353587945410907</v>
      </c>
      <c r="Q2431" s="17">
        <v>-0.73979533119228413</v>
      </c>
      <c r="R2431" s="17">
        <v>-0.30541099614558276</v>
      </c>
      <c r="S2431" s="17">
        <v>0.33333333333333293</v>
      </c>
      <c r="T2431" s="17">
        <v>0.33491590964517393</v>
      </c>
      <c r="U2431" s="17">
        <v>-8.9305045011737902E-2</v>
      </c>
      <c r="V2431" s="17">
        <v>7.9769915386488227E-3</v>
      </c>
      <c r="W2431" s="17">
        <v>28.491177963872875</v>
      </c>
      <c r="X2431" s="17">
        <v>0.48583184806669355</v>
      </c>
      <c r="Y2431" s="17">
        <v>-0.99999999999999944</v>
      </c>
      <c r="Z2431" s="17">
        <v>-0.99999999999999944</v>
      </c>
      <c r="AA2431" s="17">
        <v>35.520981143265224</v>
      </c>
      <c r="AB2431" s="17">
        <v>-7.7335200164245346E-2</v>
      </c>
      <c r="AC2431" s="17">
        <v>0.16487462174877301</v>
      </c>
      <c r="AD2431" s="17">
        <v>5.9164861926231056E-2</v>
      </c>
      <c r="AE2431" s="17">
        <v>7.3352141755379421</v>
      </c>
      <c r="AF2431" s="17">
        <v>0.16666666666666666</v>
      </c>
      <c r="AG2431" s="17">
        <v>-0.99999999999999944</v>
      </c>
      <c r="AH2431" s="17">
        <v>-0.99999999999999944</v>
      </c>
      <c r="AI2431" s="17">
        <v>0</v>
      </c>
      <c r="AJ2431" s="17">
        <v>7.9769915386488227E-3</v>
      </c>
      <c r="AK2431" s="17">
        <v>0.18374339262602682</v>
      </c>
      <c r="AL2431" s="17">
        <v>0.16674664435820638</v>
      </c>
      <c r="AM2431" s="17">
        <v>4.8012638118607009E-2</v>
      </c>
      <c r="AN2431" s="17">
        <v>-9.0829561858649294E-2</v>
      </c>
      <c r="AO2431" s="17">
        <v>2.1190329160953092</v>
      </c>
      <c r="AP2431" s="17">
        <v>-1.4370058246752004</v>
      </c>
      <c r="AQ2431" s="17">
        <v>20.969682388388648</v>
      </c>
      <c r="AR2431" s="17">
        <v>0.58692118950541816</v>
      </c>
      <c r="AS2431" s="17">
        <v>0.36047358847528954</v>
      </c>
      <c r="AT2431" s="17">
        <v>-0.99999999999999944</v>
      </c>
      <c r="AU2431" s="17">
        <v>-0.99999999999999944</v>
      </c>
      <c r="AV2431" s="17">
        <v>-0.82495991251025147</v>
      </c>
      <c r="AW2431" s="17">
        <v>30.225456246590831</v>
      </c>
      <c r="AX2431" s="17">
        <v>31.02315540045571</v>
      </c>
      <c r="AY2431" s="17">
        <v>-0.1246731039451911</v>
      </c>
      <c r="AZ2431" s="17">
        <v>-34.046641868750051</v>
      </c>
      <c r="BA2431" s="22">
        <v>1300.1337915600516</v>
      </c>
      <c r="CU2431" t="e">
        <v>#N/A</v>
      </c>
      <c r="CV2431" t="e">
        <v>#N/A</v>
      </c>
    </row>
    <row r="2432" spans="1:100" x14ac:dyDescent="0.25">
      <c r="A2432">
        <v>5563</v>
      </c>
      <c r="B2432" t="s">
        <v>2719</v>
      </c>
      <c r="C2432" s="22">
        <v>3</v>
      </c>
      <c r="D2432" s="17">
        <v>5.4121871525584559</v>
      </c>
      <c r="E2432" s="17">
        <v>0.72286657114168418</v>
      </c>
      <c r="F2432" s="17">
        <v>-0.25268119099887937</v>
      </c>
      <c r="G2432" s="17">
        <v>-3.4565953462888536E-2</v>
      </c>
      <c r="H2432" s="17">
        <v>0.13527659034631967</v>
      </c>
      <c r="I2432" s="17">
        <v>0</v>
      </c>
      <c r="J2432" s="17">
        <v>8.1165954207791877</v>
      </c>
      <c r="K2432" s="17">
        <v>0.13527659034631967</v>
      </c>
      <c r="L2432" s="17">
        <v>-0.99999999999999956</v>
      </c>
      <c r="M2432" s="17">
        <v>-0.99999999999999956</v>
      </c>
      <c r="N2432" s="17">
        <v>2.7055318069263934</v>
      </c>
      <c r="O2432" s="17">
        <v>13.49421661987475</v>
      </c>
      <c r="P2432" s="17">
        <v>-0.89969806681092357</v>
      </c>
      <c r="Q2432" s="17">
        <v>6.8578692929130254</v>
      </c>
      <c r="R2432" s="17">
        <v>2.2491623570721653</v>
      </c>
      <c r="S2432" s="17">
        <v>0.33333333333333348</v>
      </c>
      <c r="T2432" s="17">
        <v>0.33333333333333348</v>
      </c>
      <c r="U2432" s="17">
        <v>0.35300539568440481</v>
      </c>
      <c r="V2432" s="17">
        <v>0.18894644896050347</v>
      </c>
      <c r="W2432" s="17">
        <v>42.933676838610197</v>
      </c>
      <c r="X2432" s="17">
        <v>3.0770903528209872</v>
      </c>
      <c r="Y2432" s="17">
        <v>-0.99999999999999956</v>
      </c>
      <c r="Z2432" s="17">
        <v>-0.99999999999999956</v>
      </c>
      <c r="AA2432" s="17">
        <v>79.588974292785466</v>
      </c>
      <c r="AB2432" s="17">
        <v>0.18107911288169501</v>
      </c>
      <c r="AC2432" s="17">
        <v>0.16993767387999537</v>
      </c>
      <c r="AD2432" s="17">
        <v>0.33710591518037225</v>
      </c>
      <c r="AE2432" s="17">
        <v>34.406135097103153</v>
      </c>
      <c r="AF2432" s="17">
        <v>0.91666666666666663</v>
      </c>
      <c r="AG2432" s="17">
        <v>-0.99999999999999956</v>
      </c>
      <c r="AH2432" s="17">
        <v>-0.99999999999999956</v>
      </c>
      <c r="AI2432" s="17">
        <v>7.2919901000902121E-2</v>
      </c>
      <c r="AJ2432" s="17">
        <v>0.18894644896050347</v>
      </c>
      <c r="AK2432" s="17">
        <v>0.28080708321502662</v>
      </c>
      <c r="AL2432" s="17">
        <v>5.2001088051244176E-2</v>
      </c>
      <c r="AM2432" s="17">
        <v>-6.050922142467955E-2</v>
      </c>
      <c r="AN2432" s="17">
        <v>2.8087381890949621E-2</v>
      </c>
      <c r="AO2432" s="17">
        <v>-0.10869511954185677</v>
      </c>
      <c r="AP2432" s="17">
        <v>0.96218998752996177</v>
      </c>
      <c r="AQ2432" s="17">
        <v>51.050272259389331</v>
      </c>
      <c r="AR2432" s="17">
        <v>1.2086185113115746</v>
      </c>
      <c r="AS2432" s="17">
        <v>3.2123669431673059</v>
      </c>
      <c r="AT2432" s="17">
        <v>-0.99999999999999956</v>
      </c>
      <c r="AU2432" s="17">
        <v>-0.99999999999999956</v>
      </c>
      <c r="AV2432" s="17">
        <v>2.2145964036092769</v>
      </c>
      <c r="AW2432" s="17">
        <v>94.045380900190224</v>
      </c>
      <c r="AX2432" s="17">
        <v>114.39842381625859</v>
      </c>
      <c r="AY2432" s="17">
        <v>0.28328642705538459</v>
      </c>
      <c r="AZ2432" s="17">
        <v>10.35093078685593</v>
      </c>
      <c r="BA2432" s="22">
        <v>1482.5322145171383</v>
      </c>
      <c r="CU2432" t="e">
        <v>#N/A</v>
      </c>
      <c r="CV2432" t="e">
        <v>#N/A</v>
      </c>
    </row>
    <row r="2433" spans="1:100" x14ac:dyDescent="0.25">
      <c r="A2433">
        <v>5564</v>
      </c>
      <c r="B2433" t="s">
        <v>2720</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1292.5702612689372</v>
      </c>
      <c r="CU2433" t="e">
        <v>#N/A</v>
      </c>
      <c r="CV2433" t="e">
        <v>#N/A</v>
      </c>
    </row>
    <row r="2434" spans="1:100" x14ac:dyDescent="0.25">
      <c r="A2434">
        <v>5565</v>
      </c>
      <c r="B2434" t="s">
        <v>2721</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2722</v>
      </c>
      <c r="C2435" s="22">
        <v>3</v>
      </c>
      <c r="D2435" s="17">
        <v>4.8962846892419352</v>
      </c>
      <c r="E2435" s="17">
        <v>-0.29776395341323636</v>
      </c>
      <c r="F2435" s="17">
        <v>-1.0002259454713718</v>
      </c>
      <c r="G2435" s="17">
        <v>-1.0844080954134756</v>
      </c>
      <c r="H2435" s="17">
        <v>0.35232143750365219</v>
      </c>
      <c r="I2435" s="17">
        <v>0</v>
      </c>
      <c r="J2435" s="17">
        <v>21.139286250219129</v>
      </c>
      <c r="K2435" s="17">
        <v>0.35232143750365219</v>
      </c>
      <c r="L2435" s="17">
        <v>-1.0000000000000011</v>
      </c>
      <c r="M2435" s="17">
        <v>-1.0000000000000011</v>
      </c>
      <c r="N2435" s="17">
        <v>7.0464287500730443</v>
      </c>
      <c r="O2435" s="17">
        <v>24.95116284404758</v>
      </c>
      <c r="P2435" s="17">
        <v>2.4387428749673181</v>
      </c>
      <c r="Q2435" s="17">
        <v>0.87649495025394675</v>
      </c>
      <c r="R2435" s="17">
        <v>0.5416244730766151</v>
      </c>
      <c r="S2435" s="17">
        <v>0.33333333333333376</v>
      </c>
      <c r="T2435" s="17">
        <v>0.33333333333333376</v>
      </c>
      <c r="U2435" s="17">
        <v>0.36013210702541931</v>
      </c>
      <c r="V2435" s="17">
        <v>0.16808321687069891</v>
      </c>
      <c r="W2435" s="17">
        <v>33.702422122365327</v>
      </c>
      <c r="X2435" s="17">
        <v>2.7633729584888851</v>
      </c>
      <c r="Y2435" s="17">
        <v>-1.0000000000000011</v>
      </c>
      <c r="Z2435" s="17">
        <v>-1.0000000000000011</v>
      </c>
      <c r="AA2435" s="17">
        <v>82.044993576789025</v>
      </c>
      <c r="AB2435" s="17">
        <v>0.35723980571639619</v>
      </c>
      <c r="AC2435" s="17">
        <v>0.23981877921245365</v>
      </c>
      <c r="AD2435" s="17">
        <v>0.35896035469809079</v>
      </c>
      <c r="AE2435" s="17">
        <v>47.800946981346996</v>
      </c>
      <c r="AF2435" s="17">
        <v>1</v>
      </c>
      <c r="AG2435" s="17">
        <v>-1.0000000000000011</v>
      </c>
      <c r="AH2435" s="17">
        <v>-1.0000000000000011</v>
      </c>
      <c r="AI2435" s="17">
        <v>3.5722157531205834E-3</v>
      </c>
      <c r="AJ2435" s="17">
        <v>0.16808321687069891</v>
      </c>
      <c r="AK2435" s="17">
        <v>0.16044531470078388</v>
      </c>
      <c r="AL2435" s="17">
        <v>-7.2030269820627366E-2</v>
      </c>
      <c r="AM2435" s="17">
        <v>-0.13035241454842941</v>
      </c>
      <c r="AN2435" s="17">
        <v>0.11539127971975155</v>
      </c>
      <c r="AO2435" s="17">
        <v>-2.4565837902068166</v>
      </c>
      <c r="AP2435" s="17">
        <v>2.5246306438906512</v>
      </c>
      <c r="AQ2435" s="17">
        <v>54.841708372584456</v>
      </c>
      <c r="AR2435" s="17">
        <v>1.1948819905627863</v>
      </c>
      <c r="AS2435" s="17">
        <v>3.1156943959925378</v>
      </c>
      <c r="AT2435" s="17">
        <v>-1.0000000000000011</v>
      </c>
      <c r="AU2435" s="17">
        <v>-1.0000000000000011</v>
      </c>
      <c r="AV2435" s="17">
        <v>-0.54278362233686006</v>
      </c>
      <c r="AW2435" s="17">
        <v>109.52078706472722</v>
      </c>
      <c r="AX2435" s="17">
        <v>126.40055306685963</v>
      </c>
      <c r="AY2435" s="17">
        <v>0.11148360199427905</v>
      </c>
      <c r="AZ2435" s="17">
        <v>-0.85263198090059722</v>
      </c>
      <c r="BA2435" s="22">
        <v>1543.6566380708307</v>
      </c>
      <c r="CU2435" t="e">
        <v>#N/A</v>
      </c>
      <c r="CV2435" t="e">
        <v>#N/A</v>
      </c>
    </row>
    <row r="2436" spans="1:100" x14ac:dyDescent="0.25">
      <c r="A2436">
        <v>5568</v>
      </c>
      <c r="B2436" t="s">
        <v>2723</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2228</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2724</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1375.5321857980537</v>
      </c>
      <c r="CU2438" t="e">
        <v>#N/A</v>
      </c>
      <c r="CV2438" t="e">
        <v>#N/A</v>
      </c>
    </row>
    <row r="2439" spans="1:100" x14ac:dyDescent="0.25">
      <c r="A2439">
        <v>5572</v>
      </c>
      <c r="B2439" t="s">
        <v>2725</v>
      </c>
      <c r="C2439" s="22">
        <v>3</v>
      </c>
      <c r="D2439" s="17">
        <v>3.8240096271496062</v>
      </c>
      <c r="E2439" s="17">
        <v>0.15522307157191736</v>
      </c>
      <c r="F2439" s="17">
        <v>0.40190582195134034</v>
      </c>
      <c r="G2439" s="17">
        <v>0.41802190725632921</v>
      </c>
      <c r="H2439" s="17">
        <v>-5.5104012970926569E-2</v>
      </c>
      <c r="I2439" s="17">
        <v>0</v>
      </c>
      <c r="J2439" s="17">
        <v>-3.306240778255594</v>
      </c>
      <c r="K2439" s="17">
        <v>-5.5104012970926569E-2</v>
      </c>
      <c r="L2439" s="17">
        <v>-0.99999999999999856</v>
      </c>
      <c r="M2439" s="17">
        <v>-0.99999999999999856</v>
      </c>
      <c r="N2439" s="17">
        <v>-1.102080259418531</v>
      </c>
      <c r="O2439" s="17">
        <v>0.93579075615034224</v>
      </c>
      <c r="P2439" s="17">
        <v>-1.641640533487744</v>
      </c>
      <c r="Q2439" s="17">
        <v>6.9014512311453098</v>
      </c>
      <c r="R2439" s="17">
        <v>2.1450041941900948</v>
      </c>
      <c r="S2439" s="17">
        <v>0.33333333333333315</v>
      </c>
      <c r="T2439" s="17">
        <v>0.33269567528873634</v>
      </c>
      <c r="U2439" s="17">
        <v>-6.0041610733321413E-2</v>
      </c>
      <c r="V2439" s="17">
        <v>2.6093254614777923E-2</v>
      </c>
      <c r="W2439" s="17">
        <v>27.487386618978082</v>
      </c>
      <c r="X2439" s="17">
        <v>0.63688844830378022</v>
      </c>
      <c r="Y2439" s="17">
        <v>-0.99999999999999856</v>
      </c>
      <c r="Z2439" s="17">
        <v>-0.99999999999999856</v>
      </c>
      <c r="AA2439" s="17">
        <v>51.967782692020336</v>
      </c>
      <c r="AB2439" s="17">
        <v>-0.14179919463132307</v>
      </c>
      <c r="AC2439" s="17">
        <v>0.23772953725833842</v>
      </c>
      <c r="AD2439" s="17">
        <v>0.35077749495002769</v>
      </c>
      <c r="AE2439" s="17">
        <v>22.33539187885216</v>
      </c>
      <c r="AF2439" s="17">
        <v>0.7</v>
      </c>
      <c r="AG2439" s="17">
        <v>-0.99999999999999856</v>
      </c>
      <c r="AH2439" s="17">
        <v>-0.99999999999999856</v>
      </c>
      <c r="AI2439" s="17">
        <v>-9.9669094679612578E-3</v>
      </c>
      <c r="AJ2439" s="17">
        <v>2.6093254614777923E-2</v>
      </c>
      <c r="AK2439" s="17">
        <v>0.15893196759700967</v>
      </c>
      <c r="AL2439" s="17">
        <v>0.18127630314251569</v>
      </c>
      <c r="AM2439" s="17">
        <v>1.1704874418377293</v>
      </c>
      <c r="AN2439" s="17">
        <v>-3.7168396656273882E-2</v>
      </c>
      <c r="AO2439" s="17">
        <v>30.056845883928286</v>
      </c>
      <c r="AP2439" s="17">
        <v>-2.2828400694269391E-2</v>
      </c>
      <c r="AQ2439" s="17">
        <v>24.181145840722493</v>
      </c>
      <c r="AR2439" s="17">
        <v>0.6320806525035253</v>
      </c>
      <c r="AS2439" s="17">
        <v>0.58178443533285396</v>
      </c>
      <c r="AT2439" s="17">
        <v>-0.99999999999999856</v>
      </c>
      <c r="AU2439" s="17">
        <v>-0.99999999999999856</v>
      </c>
      <c r="AV2439" s="17">
        <v>2.5630261014464244</v>
      </c>
      <c r="AW2439" s="17">
        <v>52.880745047476417</v>
      </c>
      <c r="AX2439" s="17">
        <v>55.29073231959493</v>
      </c>
      <c r="AY2439" s="17">
        <v>-0.12273378010648499</v>
      </c>
      <c r="AZ2439" s="17">
        <v>-73.005907962402262</v>
      </c>
      <c r="BA2439" s="22">
        <v>1427.8437075679624</v>
      </c>
      <c r="CU2439" t="e">
        <v>#N/A</v>
      </c>
      <c r="CV2439" t="e">
        <v>#N/A</v>
      </c>
    </row>
    <row r="2440" spans="1:100" x14ac:dyDescent="0.25">
      <c r="A2440">
        <v>5573</v>
      </c>
      <c r="B2440" t="s">
        <v>2726</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1418.1290065882322</v>
      </c>
      <c r="CU2440" t="e">
        <v>#N/A</v>
      </c>
      <c r="CV2440" t="e">
        <v>#N/A</v>
      </c>
    </row>
    <row r="2441" spans="1:100" x14ac:dyDescent="0.25">
      <c r="A2441">
        <v>5576</v>
      </c>
      <c r="B2441" t="s">
        <v>2727</v>
      </c>
      <c r="C2441" s="22">
        <v>3</v>
      </c>
      <c r="D2441" s="17">
        <v>3.9242958200974312</v>
      </c>
      <c r="E2441" s="17">
        <v>0</v>
      </c>
      <c r="F2441" s="17">
        <v>1.1659841676567723E-3</v>
      </c>
      <c r="G2441" s="17">
        <v>1.1659841676567723E-3</v>
      </c>
      <c r="H2441" s="17">
        <v>0.26114041499990515</v>
      </c>
      <c r="I2441" s="17">
        <v>0</v>
      </c>
      <c r="J2441" s="17">
        <v>15.668424899994312</v>
      </c>
      <c r="K2441" s="17">
        <v>0.26114041499990515</v>
      </c>
      <c r="L2441" s="17">
        <v>-0.99999999999999989</v>
      </c>
      <c r="M2441" s="17">
        <v>-0.99999999999999989</v>
      </c>
      <c r="N2441" s="17">
        <v>5.2228082999981025</v>
      </c>
      <c r="O2441" s="17">
        <v>19.593886704259386</v>
      </c>
      <c r="P2441" s="17">
        <v>-0.73721647995008766</v>
      </c>
      <c r="Q2441" s="17">
        <v>2.2399393600671176</v>
      </c>
      <c r="R2441" s="17">
        <v>0.72747604186338299</v>
      </c>
      <c r="S2441" s="17">
        <v>0.32630399671335863</v>
      </c>
      <c r="T2441" s="17">
        <v>0.36688921704505562</v>
      </c>
      <c r="U2441" s="17">
        <v>0.18172941835059281</v>
      </c>
      <c r="V2441" s="17">
        <v>-6.2175967650779755E-2</v>
      </c>
      <c r="W2441" s="17">
        <v>22.064249978332896</v>
      </c>
      <c r="X2441" s="17">
        <v>0.81947054996792479</v>
      </c>
      <c r="Y2441" s="17">
        <v>-0.99999999999999989</v>
      </c>
      <c r="Z2441" s="17">
        <v>-0.99999999999999989</v>
      </c>
      <c r="AA2441" s="17">
        <v>62.26646767438632</v>
      </c>
      <c r="AB2441" s="17">
        <v>0.24104003040234159</v>
      </c>
      <c r="AC2441" s="17">
        <v>0.12245150583351638</v>
      </c>
      <c r="AD2441" s="17">
        <v>0.42600329684794291</v>
      </c>
      <c r="AE2441" s="17">
        <v>39.474741654190055</v>
      </c>
      <c r="AF2441" s="17">
        <v>0.625</v>
      </c>
      <c r="AG2441" s="17">
        <v>-0.99999999999999989</v>
      </c>
      <c r="AH2441" s="17">
        <v>-0.99999999999999989</v>
      </c>
      <c r="AI2441" s="17">
        <v>0</v>
      </c>
      <c r="AJ2441" s="17">
        <v>-6.2175967650779755E-2</v>
      </c>
      <c r="AK2441" s="17">
        <v>-0.16666400817540061</v>
      </c>
      <c r="AL2441" s="17">
        <v>0.14707329209553158</v>
      </c>
      <c r="AM2441" s="17">
        <v>6.8908747088182884E-2</v>
      </c>
      <c r="AN2441" s="17">
        <v>-9.1114653774236748E-2</v>
      </c>
      <c r="AO2441" s="17">
        <v>0.88939863632757199</v>
      </c>
      <c r="AP2441" s="17">
        <v>-1.54249988387826</v>
      </c>
      <c r="AQ2441" s="17">
        <v>37.732674878327238</v>
      </c>
      <c r="AR2441" s="17">
        <v>0.81274666445822752</v>
      </c>
      <c r="AS2441" s="17">
        <v>1.0806109649678306</v>
      </c>
      <c r="AT2441" s="17">
        <v>-0.99999999999999989</v>
      </c>
      <c r="AU2441" s="17">
        <v>-0.99999999999999989</v>
      </c>
      <c r="AV2441" s="17">
        <v>0.72864202603103922</v>
      </c>
      <c r="AW2441" s="17">
        <v>80.317854494767431</v>
      </c>
      <c r="AX2441" s="17">
        <v>74.100257729689446</v>
      </c>
      <c r="AY2441" s="17">
        <v>-1.5012927886293118E-2</v>
      </c>
      <c r="AZ2441" s="17">
        <v>-10.432946953695343</v>
      </c>
      <c r="BA2441" s="22">
        <v>1492.4383465341054</v>
      </c>
      <c r="CU2441" t="e">
        <v>#N/A</v>
      </c>
      <c r="CV2441" t="e">
        <v>#N/A</v>
      </c>
    </row>
    <row r="2442" spans="1:100" x14ac:dyDescent="0.25">
      <c r="A2442">
        <v>5577</v>
      </c>
      <c r="B2442" t="s">
        <v>2728</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2729</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2730</v>
      </c>
      <c r="C2444" s="22">
        <v>3</v>
      </c>
      <c r="D2444" s="17">
        <v>5.9004170411769055</v>
      </c>
      <c r="E2444" s="17">
        <v>-0.83393535459036339</v>
      </c>
      <c r="F2444" s="17">
        <v>0.28141306146638584</v>
      </c>
      <c r="G2444" s="17">
        <v>7.8812713221926248E-2</v>
      </c>
      <c r="H2444" s="17">
        <v>2.9411504988720898E-2</v>
      </c>
      <c r="I2444" s="17">
        <v>0</v>
      </c>
      <c r="J2444" s="17">
        <v>1.7646902993232523</v>
      </c>
      <c r="K2444" s="17">
        <v>2.9411504988720898E-2</v>
      </c>
      <c r="L2444" s="17">
        <v>-1.0000000000000009</v>
      </c>
      <c r="M2444" s="17">
        <v>-1.0000000000000009</v>
      </c>
      <c r="N2444" s="17">
        <v>0.58823009977441798</v>
      </c>
      <c r="O2444" s="17">
        <v>7.7439200537220856</v>
      </c>
      <c r="P2444" s="17">
        <v>8.8406455049117854E-3</v>
      </c>
      <c r="Q2444" s="17">
        <v>5.9350887617917753E-3</v>
      </c>
      <c r="R2444" s="17">
        <v>-2.5730998708408327E-2</v>
      </c>
      <c r="S2444" s="17">
        <v>0.33333333333333376</v>
      </c>
      <c r="T2444" s="17">
        <v>0.34116698731572892</v>
      </c>
      <c r="U2444" s="17">
        <v>0.24835994216986748</v>
      </c>
      <c r="V2444" s="17">
        <v>-0.13064836365403551</v>
      </c>
      <c r="W2444" s="17">
        <v>30.512015767046943</v>
      </c>
      <c r="X2444" s="17">
        <v>0.86247205639799351</v>
      </c>
      <c r="Y2444" s="17">
        <v>-1.0000000000000009</v>
      </c>
      <c r="Z2444" s="17">
        <v>-1.0000000000000009</v>
      </c>
      <c r="AA2444" s="17">
        <v>52.933979326123165</v>
      </c>
      <c r="AB2444" s="17">
        <v>0.18497113074372151</v>
      </c>
      <c r="AC2444" s="17">
        <v>0.15941703177881175</v>
      </c>
      <c r="AD2444" s="17">
        <v>0.10456572863315973</v>
      </c>
      <c r="AE2444" s="17">
        <v>22.447694557784633</v>
      </c>
      <c r="AF2444" s="17">
        <v>0.41666666666666669</v>
      </c>
      <c r="AG2444" s="17">
        <v>-1.0000000000000009</v>
      </c>
      <c r="AH2444" s="17">
        <v>-1.0000000000000009</v>
      </c>
      <c r="AI2444" s="17">
        <v>0</v>
      </c>
      <c r="AJ2444" s="17">
        <v>-0.13064836365403551</v>
      </c>
      <c r="AK2444" s="17">
        <v>-8.386974735409275E-2</v>
      </c>
      <c r="AL2444" s="17">
        <v>-0.10444758705657739</v>
      </c>
      <c r="AM2444" s="17">
        <v>6.6608555917657374E-3</v>
      </c>
      <c r="AN2444" s="17">
        <v>-8.2050820670190004E-3</v>
      </c>
      <c r="AO2444" s="17">
        <v>-0.25282734697631953</v>
      </c>
      <c r="AP2444" s="17">
        <v>-0.7273649869583616</v>
      </c>
      <c r="AQ2444" s="17">
        <v>32.276706066370195</v>
      </c>
      <c r="AR2444" s="17">
        <v>0.79221189916489421</v>
      </c>
      <c r="AS2444" s="17">
        <v>0.89188356138671476</v>
      </c>
      <c r="AT2444" s="17">
        <v>-1.0000000000000009</v>
      </c>
      <c r="AU2444" s="17">
        <v>-1.0000000000000009</v>
      </c>
      <c r="AV2444" s="17">
        <v>5.3081714513517939E-2</v>
      </c>
      <c r="AW2444" s="17">
        <v>59.950534392886901</v>
      </c>
      <c r="AX2444" s="17">
        <v>46.88569802748335</v>
      </c>
      <c r="AY2444" s="17">
        <v>6.2742928803025774E-2</v>
      </c>
      <c r="AZ2444" s="17">
        <v>-18.872081000726759</v>
      </c>
      <c r="BA2444" s="22">
        <v>1455.0223945599025</v>
      </c>
      <c r="CU2444" t="e">
        <v>#N/A</v>
      </c>
      <c r="CV2444" t="e">
        <v>#N/A</v>
      </c>
    </row>
    <row r="2445" spans="1:100" x14ac:dyDescent="0.25">
      <c r="A2445">
        <v>5583</v>
      </c>
      <c r="B2445" t="s">
        <v>2731</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2732</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1398.771264691532</v>
      </c>
      <c r="CU2446" t="e">
        <v>#N/A</v>
      </c>
      <c r="CV2446" t="e">
        <v>#N/A</v>
      </c>
    </row>
    <row r="2447" spans="1:100" x14ac:dyDescent="0.25">
      <c r="A2447">
        <v>5585</v>
      </c>
      <c r="B2447" t="s">
        <v>2733</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2734</v>
      </c>
      <c r="C2448" s="22">
        <v>3</v>
      </c>
      <c r="D2448" s="17">
        <v>3.654436638527002</v>
      </c>
      <c r="E2448" s="17">
        <v>0.18254540592964513</v>
      </c>
      <c r="F2448" s="17">
        <v>-0.25048975489923042</v>
      </c>
      <c r="G2448" s="17">
        <v>-0.20221290099052044</v>
      </c>
      <c r="H2448" s="17">
        <v>4.6283914435192045E-2</v>
      </c>
      <c r="I2448" s="17">
        <v>0</v>
      </c>
      <c r="J2448" s="17">
        <v>2.7770348661115221</v>
      </c>
      <c r="K2448" s="17">
        <v>4.6283914435192045E-2</v>
      </c>
      <c r="L2448" s="17">
        <v>-1.0000000000000009</v>
      </c>
      <c r="M2448" s="17">
        <v>-1.0000000000000009</v>
      </c>
      <c r="N2448" s="17">
        <v>0.9256782887038405</v>
      </c>
      <c r="O2448" s="17">
        <v>6.2292586036480033</v>
      </c>
      <c r="P2448" s="17">
        <v>0.43182742907992017</v>
      </c>
      <c r="Q2448" s="17">
        <v>2.8391161372785367</v>
      </c>
      <c r="R2448" s="17">
        <v>0.99438007544094875</v>
      </c>
      <c r="S2448" s="17">
        <v>0.33333333333333348</v>
      </c>
      <c r="T2448" s="17">
        <v>0.33333333333333348</v>
      </c>
      <c r="U2448" s="17">
        <v>0.38419569664751296</v>
      </c>
      <c r="V2448" s="17">
        <v>-0.10784175137869922</v>
      </c>
      <c r="W2448" s="17">
        <v>35.869467900011557</v>
      </c>
      <c r="X2448" s="17">
        <v>1.5101150305493312</v>
      </c>
      <c r="Y2448" s="17">
        <v>-1.0000000000000009</v>
      </c>
      <c r="Z2448" s="17">
        <v>-1.0000000000000009</v>
      </c>
      <c r="AA2448" s="17">
        <v>57.588660107426492</v>
      </c>
      <c r="AB2448" s="17">
        <v>0.21017070183562697</v>
      </c>
      <c r="AC2448" s="17">
        <v>0.19731392839031558</v>
      </c>
      <c r="AD2448" s="17">
        <v>7.0116124135377114E-3</v>
      </c>
      <c r="AE2448" s="17">
        <v>20.724812131974016</v>
      </c>
      <c r="AF2448" s="17">
        <v>0.3</v>
      </c>
      <c r="AG2448" s="17">
        <v>-1.0000000000000009</v>
      </c>
      <c r="AH2448" s="17">
        <v>-1.0000000000000009</v>
      </c>
      <c r="AI2448" s="17">
        <v>-1.9776308185849252E-2</v>
      </c>
      <c r="AJ2448" s="17">
        <v>-0.10784175137869922</v>
      </c>
      <c r="AK2448" s="17">
        <v>-3.4589733985606011E-2</v>
      </c>
      <c r="AL2448" s="17">
        <v>6.6977394714664795E-2</v>
      </c>
      <c r="AM2448" s="17">
        <v>-0.14352007353289406</v>
      </c>
      <c r="AN2448" s="17">
        <v>7.6702431025774398E-3</v>
      </c>
      <c r="AO2448" s="17">
        <v>-3.7609505082503816</v>
      </c>
      <c r="AP2448" s="17">
        <v>0.52664305113775967</v>
      </c>
      <c r="AQ2448" s="17">
        <v>38.646502766123085</v>
      </c>
      <c r="AR2448" s="17">
        <v>0.94302061193548103</v>
      </c>
      <c r="AS2448" s="17">
        <v>1.5563989449845237</v>
      </c>
      <c r="AT2448" s="17">
        <v>-1.0000000000000009</v>
      </c>
      <c r="AU2448" s="17">
        <v>-1.0000000000000009</v>
      </c>
      <c r="AV2448" s="17">
        <v>0.79216717445042883</v>
      </c>
      <c r="AW2448" s="17">
        <v>64.344561762212308</v>
      </c>
      <c r="AX2448" s="17">
        <v>53.164860460625384</v>
      </c>
      <c r="AY2448" s="17">
        <v>3.4794820890244355E-2</v>
      </c>
      <c r="AZ2448" s="17">
        <v>-29.756845511622782</v>
      </c>
      <c r="BA2448" s="22">
        <v>1316.5394417792043</v>
      </c>
      <c r="CU2448" t="e">
        <v>#N/A</v>
      </c>
      <c r="CV2448" t="e">
        <v>#N/A</v>
      </c>
    </row>
    <row r="2449" spans="1:100" x14ac:dyDescent="0.25">
      <c r="A2449">
        <v>5587</v>
      </c>
      <c r="B2449" t="s">
        <v>658</v>
      </c>
      <c r="C2449" s="22">
        <v>3</v>
      </c>
      <c r="D2449" s="17">
        <v>4.3999937687425046</v>
      </c>
      <c r="E2449" s="17">
        <v>1.1956105839470279</v>
      </c>
      <c r="F2449" s="17">
        <v>0.40387956390321378</v>
      </c>
      <c r="G2449" s="17">
        <v>0.67006582078114829</v>
      </c>
      <c r="H2449" s="17">
        <v>0.40148683531429169</v>
      </c>
      <c r="I2449" s="17">
        <v>-9.7792093643766457E-3</v>
      </c>
      <c r="J2449" s="17">
        <v>23.502457556994898</v>
      </c>
      <c r="K2449" s="17">
        <v>0.39170762594991504</v>
      </c>
      <c r="L2449" s="17">
        <v>-1.0000000000000016</v>
      </c>
      <c r="M2449" s="17">
        <v>-1.0000000000000016</v>
      </c>
      <c r="N2449" s="17">
        <v>7.834152518998299</v>
      </c>
      <c r="O2449" s="17">
        <v>28.572517146518532</v>
      </c>
      <c r="P2449" s="17">
        <v>0.87750092742721031</v>
      </c>
      <c r="Q2449" s="17">
        <v>1.9413654025964264</v>
      </c>
      <c r="R2449" s="17">
        <v>0.74371175499980202</v>
      </c>
      <c r="S2449" s="17">
        <v>0.33333333333333376</v>
      </c>
      <c r="T2449" s="17">
        <v>0.33333333333333376</v>
      </c>
      <c r="U2449" s="17">
        <v>0.37014866413341058</v>
      </c>
      <c r="V2449" s="17">
        <v>0.18005334980435064</v>
      </c>
      <c r="W2449" s="17">
        <v>33.00644218618055</v>
      </c>
      <c r="X2449" s="17">
        <v>2.8358737960764993</v>
      </c>
      <c r="Y2449" s="17">
        <v>-1.0000000000000016</v>
      </c>
      <c r="Z2449" s="17">
        <v>-1.0000000000000016</v>
      </c>
      <c r="AA2449" s="17">
        <v>70.479922335890834</v>
      </c>
      <c r="AB2449" s="17">
        <v>0.20661047501881924</v>
      </c>
      <c r="AC2449" s="17">
        <v>0.25521814485729649</v>
      </c>
      <c r="AD2449" s="17">
        <v>0.27276674801809514</v>
      </c>
      <c r="AE2449" s="17">
        <v>36.729768394710518</v>
      </c>
      <c r="AF2449" s="17">
        <v>0.75</v>
      </c>
      <c r="AG2449" s="17">
        <v>-1.0000000000000016</v>
      </c>
      <c r="AH2449" s="17">
        <v>-1.0000000000000016</v>
      </c>
      <c r="AI2449" s="17">
        <v>1.2553885469482832E-2</v>
      </c>
      <c r="AJ2449" s="17">
        <v>0.18005334980435064</v>
      </c>
      <c r="AK2449" s="17">
        <v>-0.10164970805109773</v>
      </c>
      <c r="AL2449" s="17">
        <v>0.22014620339576149</v>
      </c>
      <c r="AM2449" s="17">
        <v>0.18145219806282736</v>
      </c>
      <c r="AN2449" s="17">
        <v>0.10770724794476189</v>
      </c>
      <c r="AO2449" s="17">
        <v>4.0280564113151938</v>
      </c>
      <c r="AP2449" s="17">
        <v>3.7934122155978556</v>
      </c>
      <c r="AQ2449" s="17">
        <v>56.508899743175526</v>
      </c>
      <c r="AR2449" s="17">
        <v>1.2168686806044293</v>
      </c>
      <c r="AS2449" s="17">
        <v>3.2275814220264141</v>
      </c>
      <c r="AT2449" s="17">
        <v>-1.0000000000000016</v>
      </c>
      <c r="AU2449" s="17">
        <v>-1.0000000000000016</v>
      </c>
      <c r="AV2449" s="17">
        <v>1.4137775757809492</v>
      </c>
      <c r="AW2449" s="17">
        <v>102.84585169800732</v>
      </c>
      <c r="AX2449" s="17">
        <v>121.10226438783205</v>
      </c>
      <c r="AY2449" s="17">
        <v>0.13629858845593223</v>
      </c>
      <c r="AZ2449" s="17">
        <v>0.33829150192747265</v>
      </c>
      <c r="BA2449" s="22">
        <v>1522.1709433641954</v>
      </c>
      <c r="CU2449" t="e">
        <v>#N/A</v>
      </c>
      <c r="CV2449" t="e">
        <v>#N/A</v>
      </c>
    </row>
    <row r="2450" spans="1:100" x14ac:dyDescent="0.25">
      <c r="A2450">
        <v>5588</v>
      </c>
      <c r="B2450" t="s">
        <v>2735</v>
      </c>
      <c r="C2450" s="22">
        <v>3</v>
      </c>
      <c r="D2450" s="17">
        <v>5.424306051649328</v>
      </c>
      <c r="E2450" s="17">
        <v>-0.58027415854127673</v>
      </c>
      <c r="F2450" s="17">
        <v>-2.0757137051628223</v>
      </c>
      <c r="G2450" s="17">
        <v>-2.2352935061116765</v>
      </c>
      <c r="H2450" s="17">
        <v>0.23985415027431053</v>
      </c>
      <c r="I2450" s="17">
        <v>-1.0657828611230971E-2</v>
      </c>
      <c r="J2450" s="17">
        <v>13.751779299784765</v>
      </c>
      <c r="K2450" s="17">
        <v>0.22919632166307954</v>
      </c>
      <c r="L2450" s="17">
        <v>-0.99999999999999878</v>
      </c>
      <c r="M2450" s="17">
        <v>-0.99999999999999878</v>
      </c>
      <c r="N2450" s="17">
        <v>4.5839264332615901</v>
      </c>
      <c r="O2450" s="17">
        <v>16.940791845322423</v>
      </c>
      <c r="P2450" s="17">
        <v>0.20687194663210121</v>
      </c>
      <c r="Q2450" s="17">
        <v>-3.048113903877347</v>
      </c>
      <c r="R2450" s="17">
        <v>-1.0899478431415801</v>
      </c>
      <c r="S2450" s="17">
        <v>0.33333333333333315</v>
      </c>
      <c r="T2450" s="17">
        <v>0.32750354008728427</v>
      </c>
      <c r="U2450" s="17">
        <v>0.45308388117386589</v>
      </c>
      <c r="V2450" s="17">
        <v>0.1905689568663059</v>
      </c>
      <c r="W2450" s="17">
        <v>43.01173559190844</v>
      </c>
      <c r="X2450" s="17">
        <v>3.3815600244047896</v>
      </c>
      <c r="Y2450" s="17">
        <v>-0.99999999999999878</v>
      </c>
      <c r="Z2450" s="17">
        <v>-0.99999999999999878</v>
      </c>
      <c r="AA2450" s="17">
        <v>94.983682082585233</v>
      </c>
      <c r="AB2450" s="17">
        <v>0.30438507786485469</v>
      </c>
      <c r="AC2450" s="17">
        <v>0.4086765695538308</v>
      </c>
      <c r="AD2450" s="17">
        <v>0.34817623925768243</v>
      </c>
      <c r="AE2450" s="17">
        <v>53.061894333818422</v>
      </c>
      <c r="AF2450" s="17">
        <v>0.72727272727272729</v>
      </c>
      <c r="AG2450" s="17">
        <v>-0.99999999999999878</v>
      </c>
      <c r="AH2450" s="17">
        <v>-0.99999999999999878</v>
      </c>
      <c r="AI2450" s="17">
        <v>-0.14981815262520698</v>
      </c>
      <c r="AJ2450" s="17">
        <v>0.1905689568663059</v>
      </c>
      <c r="AK2450" s="17">
        <v>0.26818500641242804</v>
      </c>
      <c r="AL2450" s="17">
        <v>0.18730772111124908</v>
      </c>
      <c r="AM2450" s="17">
        <v>-0.16117801575226468</v>
      </c>
      <c r="AN2450" s="17">
        <v>0.34911038671153244</v>
      </c>
      <c r="AO2450" s="17">
        <v>-2.6885253617444755</v>
      </c>
      <c r="AP2450" s="17">
        <v>9.6642982733445617</v>
      </c>
      <c r="AQ2450" s="17">
        <v>56.763514891693212</v>
      </c>
      <c r="AR2450" s="17">
        <v>1.3044897114607894</v>
      </c>
      <c r="AS2450" s="17">
        <v>3.6107563460678693</v>
      </c>
      <c r="AT2450" s="17">
        <v>-0.99999999999999878</v>
      </c>
      <c r="AU2450" s="17">
        <v>-0.99999999999999878</v>
      </c>
      <c r="AV2450" s="17">
        <v>-3.3252413492532558</v>
      </c>
      <c r="AW2450" s="17">
        <v>121.58877220125224</v>
      </c>
      <c r="AX2450" s="17">
        <v>137.64930483537873</v>
      </c>
      <c r="AY2450" s="17">
        <v>0.35155195044978238</v>
      </c>
      <c r="AZ2450" s="17">
        <v>34.106686875453995</v>
      </c>
      <c r="BA2450" s="22">
        <v>1594.9158912132145</v>
      </c>
      <c r="CU2450" t="e">
        <v>#N/A</v>
      </c>
      <c r="CV2450" t="e">
        <v>#N/A</v>
      </c>
    </row>
    <row r="2451" spans="1:100" x14ac:dyDescent="0.25">
      <c r="A2451">
        <v>5589</v>
      </c>
      <c r="B2451" t="s">
        <v>476</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1385.0352872827596</v>
      </c>
      <c r="CU2451" t="e">
        <v>#N/A</v>
      </c>
      <c r="CV2451" t="e">
        <v>#N/A</v>
      </c>
    </row>
    <row r="2452" spans="1:100" x14ac:dyDescent="0.25">
      <c r="A2452">
        <v>5590</v>
      </c>
      <c r="B2452" t="s">
        <v>2736</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2737</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1434.5745808772783</v>
      </c>
      <c r="CU2453" t="e">
        <v>#N/A</v>
      </c>
      <c r="CV2453" t="e">
        <v>#N/A</v>
      </c>
    </row>
    <row r="2454" spans="1:100" x14ac:dyDescent="0.25">
      <c r="A2454">
        <v>5595</v>
      </c>
      <c r="B2454" t="s">
        <v>2738</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1041</v>
      </c>
      <c r="C2455" s="22">
        <v>3</v>
      </c>
      <c r="D2455" s="17">
        <v>5.0770157764326598</v>
      </c>
      <c r="E2455" s="17">
        <v>0.88828555913829754</v>
      </c>
      <c r="F2455" s="17">
        <v>-2.4628672157662854</v>
      </c>
      <c r="G2455" s="17">
        <v>-2.2347791789409466</v>
      </c>
      <c r="H2455" s="17">
        <v>0.32684044284192021</v>
      </c>
      <c r="I2455" s="17">
        <v>-2.6964700518429151E-2</v>
      </c>
      <c r="J2455" s="17">
        <v>17.992544539409487</v>
      </c>
      <c r="K2455" s="17">
        <v>0.29987574232349107</v>
      </c>
      <c r="L2455" s="17">
        <v>-0.999999999999999</v>
      </c>
      <c r="M2455" s="17">
        <v>-0.999999999999999</v>
      </c>
      <c r="N2455" s="17">
        <v>5.9975148464698291</v>
      </c>
      <c r="O2455" s="17">
        <v>20.834781136901206</v>
      </c>
      <c r="P2455" s="17">
        <v>-1.5079644030283073</v>
      </c>
      <c r="Q2455" s="17">
        <v>-7.3514912093016411</v>
      </c>
      <c r="R2455" s="17">
        <v>-2.6777961841511364</v>
      </c>
      <c r="S2455" s="17">
        <v>0.3333333333333332</v>
      </c>
      <c r="T2455" s="17">
        <v>0.3371593256637751</v>
      </c>
      <c r="U2455" s="17">
        <v>0.33398308962608897</v>
      </c>
      <c r="V2455" s="17">
        <v>0.24081862141832214</v>
      </c>
      <c r="W2455" s="17">
        <v>37.816745108721122</v>
      </c>
      <c r="X2455" s="17">
        <v>3.1552869960183472</v>
      </c>
      <c r="Y2455" s="17">
        <v>-0.999999999999999</v>
      </c>
      <c r="Z2455" s="17">
        <v>-0.999999999999999</v>
      </c>
      <c r="AA2455" s="17">
        <v>56.239011486417361</v>
      </c>
      <c r="AB2455" s="17">
        <v>0.26543636160198764</v>
      </c>
      <c r="AC2455" s="17">
        <v>4.7686429005050684E-2</v>
      </c>
      <c r="AD2455" s="17">
        <v>0.10887846062990929</v>
      </c>
      <c r="AE2455" s="17">
        <v>21.10006256184738</v>
      </c>
      <c r="AF2455" s="17">
        <v>0.45454545454545453</v>
      </c>
      <c r="AG2455" s="17">
        <v>-0.999999999999999</v>
      </c>
      <c r="AH2455" s="17">
        <v>-0.999999999999999</v>
      </c>
      <c r="AI2455" s="17">
        <v>-9.843699839957569E-2</v>
      </c>
      <c r="AJ2455" s="17">
        <v>0.24081862141832214</v>
      </c>
      <c r="AK2455" s="17">
        <v>0.1428114421183487</v>
      </c>
      <c r="AL2455" s="17">
        <v>-0.1395250012448753</v>
      </c>
      <c r="AM2455" s="17">
        <v>6.158256933896545E-2</v>
      </c>
      <c r="AN2455" s="17">
        <v>3.9239265027211236E-2</v>
      </c>
      <c r="AO2455" s="17">
        <v>2.2536214440658791</v>
      </c>
      <c r="AP2455" s="17">
        <v>0.28335661945590451</v>
      </c>
      <c r="AQ2455" s="17">
        <v>55.809289648130587</v>
      </c>
      <c r="AR2455" s="17">
        <v>1.2452943700415191</v>
      </c>
      <c r="AS2455" s="17">
        <v>3.455162738341838</v>
      </c>
      <c r="AT2455" s="17">
        <v>-0.999999999999999</v>
      </c>
      <c r="AU2455" s="17">
        <v>-0.999999999999999</v>
      </c>
      <c r="AV2455" s="17">
        <v>-4.912575363092083</v>
      </c>
      <c r="AW2455" s="17">
        <v>77.357149242774454</v>
      </c>
      <c r="AX2455" s="17">
        <v>99.470271416615191</v>
      </c>
      <c r="AY2455" s="17">
        <v>-1.0051204465139005E-3</v>
      </c>
      <c r="AZ2455" s="17">
        <v>-43.938655053873234</v>
      </c>
      <c r="BA2455" s="22">
        <v>1395.0805908059449</v>
      </c>
      <c r="CU2455" t="e">
        <v>#N/A</v>
      </c>
      <c r="CV2455" t="e">
        <v>#N/A</v>
      </c>
    </row>
    <row r="2456" spans="1:100" x14ac:dyDescent="0.25">
      <c r="A2456">
        <v>5597</v>
      </c>
      <c r="B2456" t="s">
        <v>2739</v>
      </c>
      <c r="C2456" s="22">
        <v>3</v>
      </c>
      <c r="D2456" s="17">
        <v>0.1636713266067758</v>
      </c>
      <c r="E2456" s="17">
        <v>-0.23190634544519517</v>
      </c>
      <c r="F2456" s="17">
        <v>0.35815927077582554</v>
      </c>
      <c r="G2456" s="17">
        <v>0.28554468417683709</v>
      </c>
      <c r="H2456" s="17">
        <v>8.3315398635388005E-2</v>
      </c>
      <c r="I2456" s="17">
        <v>0</v>
      </c>
      <c r="J2456" s="17">
        <v>4.9989239181232792</v>
      </c>
      <c r="K2456" s="17">
        <v>8.3315398635388005E-2</v>
      </c>
      <c r="L2456" s="17">
        <v>-1.0000000000000004</v>
      </c>
      <c r="M2456" s="17">
        <v>-1.0000000000000004</v>
      </c>
      <c r="N2456" s="17">
        <v>1.6663079727077599</v>
      </c>
      <c r="O2456" s="17">
        <v>5.4481399289068957</v>
      </c>
      <c r="P2456" s="17">
        <v>-1.6544464492690383</v>
      </c>
      <c r="Q2456" s="17">
        <v>-0.86854357834725016</v>
      </c>
      <c r="R2456" s="17">
        <v>-0.53408902971362726</v>
      </c>
      <c r="S2456" s="17">
        <v>0.33333333333333343</v>
      </c>
      <c r="T2456" s="17">
        <v>7.83163714489577E-2</v>
      </c>
      <c r="U2456" s="17">
        <v>-0.17387265505292857</v>
      </c>
      <c r="V2456" s="17">
        <v>-7.1866779421336322E-3</v>
      </c>
      <c r="W2456" s="17">
        <v>5.8909989260736451</v>
      </c>
      <c r="X2456" s="17">
        <v>-0.66529334360198844</v>
      </c>
      <c r="Y2456" s="17">
        <v>-1.0000000000000004</v>
      </c>
      <c r="Z2456" s="17">
        <v>-1.0000000000000004</v>
      </c>
      <c r="AA2456" s="17">
        <v>11.929323958180584</v>
      </c>
      <c r="AB2456" s="17">
        <v>-0.14060604298612919</v>
      </c>
      <c r="AC2456" s="17">
        <v>1.9112843084035658E-3</v>
      </c>
      <c r="AD2456" s="17">
        <v>0.27014303991413724</v>
      </c>
      <c r="AE2456" s="17">
        <v>6.5724140618205729</v>
      </c>
      <c r="AF2456" s="17">
        <v>0</v>
      </c>
      <c r="AG2456" s="17">
        <v>-1.0000000000000004</v>
      </c>
      <c r="AH2456" s="17">
        <v>-1.0000000000000004</v>
      </c>
      <c r="AI2456" s="17">
        <v>1.0138797835511306E-2</v>
      </c>
      <c r="AJ2456" s="17">
        <v>-7.1866779421336322E-3</v>
      </c>
      <c r="AK2456" s="17">
        <v>0.10052683326910683</v>
      </c>
      <c r="AL2456" s="17">
        <v>-2.8951272266723862E-2</v>
      </c>
      <c r="AM2456" s="17">
        <v>0.54324917873854561</v>
      </c>
      <c r="AN2456" s="17">
        <v>-2.7106814574828757E-2</v>
      </c>
      <c r="AO2456" s="17">
        <v>14.083863634809177</v>
      </c>
      <c r="AP2456" s="17">
        <v>-0.82242672570433784</v>
      </c>
      <c r="AQ2456" s="17">
        <v>10.889922844196921</v>
      </c>
      <c r="AR2456" s="17">
        <v>0.23059037178722891</v>
      </c>
      <c r="AS2456" s="17">
        <v>-0.58197794496660049</v>
      </c>
      <c r="AT2456" s="17">
        <v>-1.0000000000000004</v>
      </c>
      <c r="AU2456" s="17">
        <v>-1.0000000000000004</v>
      </c>
      <c r="AV2456" s="17">
        <v>-0.24854434553679025</v>
      </c>
      <c r="AW2456" s="17">
        <v>16.555037161383126</v>
      </c>
      <c r="AX2456" s="17">
        <v>16.03914532388</v>
      </c>
      <c r="AY2456" s="17">
        <v>-0.12932162759295332</v>
      </c>
      <c r="AZ2456" s="17">
        <v>-69.286089287116539</v>
      </c>
      <c r="BA2456" s="22">
        <v>1277.8639751449159</v>
      </c>
      <c r="CU2456" t="e">
        <v>#N/A</v>
      </c>
      <c r="CV2456" t="e">
        <v>#N/A</v>
      </c>
    </row>
    <row r="2457" spans="1:100" x14ac:dyDescent="0.25">
      <c r="A2457">
        <v>5599</v>
      </c>
      <c r="B2457" t="s">
        <v>2740</v>
      </c>
      <c r="C2457" s="22">
        <v>3</v>
      </c>
      <c r="D2457" s="17">
        <v>4.2837586733048383</v>
      </c>
      <c r="E2457" s="17">
        <v>-2.5799459410277968E-2</v>
      </c>
      <c r="F2457" s="17">
        <v>-0.43187783581487349</v>
      </c>
      <c r="G2457" s="17">
        <v>-0.43187783581487349</v>
      </c>
      <c r="H2457" s="17">
        <v>0.24487115875223289</v>
      </c>
      <c r="I2457" s="17">
        <v>0</v>
      </c>
      <c r="J2457" s="17">
        <v>14.692269525133973</v>
      </c>
      <c r="K2457" s="17">
        <v>0.24487115875223289</v>
      </c>
      <c r="L2457" s="17">
        <v>-0.99999999999999867</v>
      </c>
      <c r="M2457" s="17">
        <v>-0.99999999999999867</v>
      </c>
      <c r="N2457" s="17">
        <v>4.8974231750446586</v>
      </c>
      <c r="O2457" s="17">
        <v>18.544150362623945</v>
      </c>
      <c r="P2457" s="17">
        <v>-0.13535763158862624</v>
      </c>
      <c r="Q2457" s="17">
        <v>-2.9182601055353588</v>
      </c>
      <c r="R2457" s="17">
        <v>-1.0191243486086508</v>
      </c>
      <c r="S2457" s="17">
        <v>0.33333333333333259</v>
      </c>
      <c r="T2457" s="17">
        <v>0.36498557732924697</v>
      </c>
      <c r="U2457" s="17">
        <v>6.5785170416898131E-2</v>
      </c>
      <c r="V2457" s="17">
        <v>8.2837279754280797E-3</v>
      </c>
      <c r="W2457" s="17">
        <v>21.100666012106938</v>
      </c>
      <c r="X2457" s="17">
        <v>0.83346331881197355</v>
      </c>
      <c r="Y2457" s="17">
        <v>-0.99999999999999867</v>
      </c>
      <c r="Z2457" s="17">
        <v>-0.99999999999999867</v>
      </c>
      <c r="AA2457" s="17">
        <v>37.95140226466372</v>
      </c>
      <c r="AB2457" s="17">
        <v>0.13186853823201819</v>
      </c>
      <c r="AC2457" s="17">
        <v>-0.15391270221408421</v>
      </c>
      <c r="AD2457" s="17">
        <v>0.37944137600537486</v>
      </c>
      <c r="AE2457" s="17">
        <v>17.869860601165446</v>
      </c>
      <c r="AF2457" s="17">
        <v>0.5</v>
      </c>
      <c r="AG2457" s="17">
        <v>-0.99999999999999867</v>
      </c>
      <c r="AH2457" s="17">
        <v>-0.99999999999999867</v>
      </c>
      <c r="AI2457" s="17">
        <v>-2.922591511314647E-2</v>
      </c>
      <c r="AJ2457" s="17">
        <v>8.2837279754280797E-3</v>
      </c>
      <c r="AK2457" s="17">
        <v>0.54732013340510732</v>
      </c>
      <c r="AL2457" s="17">
        <v>-1.9333215201148533E-2</v>
      </c>
      <c r="AM2457" s="17">
        <v>0.28083764692305374</v>
      </c>
      <c r="AN2457" s="17">
        <v>-5.1001475041894818E-2</v>
      </c>
      <c r="AO2457" s="17">
        <v>9.7575418401018794</v>
      </c>
      <c r="AP2457" s="17">
        <v>-1.3717029520531125</v>
      </c>
      <c r="AQ2457" s="17">
        <v>35.792935537240908</v>
      </c>
      <c r="AR2457" s="17">
        <v>0.77238780905490556</v>
      </c>
      <c r="AS2457" s="17">
        <v>1.0783344775642061</v>
      </c>
      <c r="AT2457" s="17">
        <v>-0.99999999999999867</v>
      </c>
      <c r="AU2457" s="17">
        <v>-0.99999999999999867</v>
      </c>
      <c r="AV2457" s="17">
        <v>-1.4510021844235237</v>
      </c>
      <c r="AW2457" s="17">
        <v>55.123849675234553</v>
      </c>
      <c r="AX2457" s="17">
        <v>55.367704170514429</v>
      </c>
      <c r="AY2457" s="17">
        <v>-0.227687027429435</v>
      </c>
      <c r="AZ2457" s="17">
        <v>-51.910470104692031</v>
      </c>
      <c r="BA2457" s="22">
        <v>1288.4737048893771</v>
      </c>
      <c r="CU2457" t="e">
        <v>#N/A</v>
      </c>
      <c r="CV2457" t="e">
        <v>#N/A</v>
      </c>
    </row>
    <row r="2458" spans="1:100" x14ac:dyDescent="0.25">
      <c r="A2458">
        <v>5603</v>
      </c>
      <c r="B2458" t="s">
        <v>2741</v>
      </c>
      <c r="C2458" s="22">
        <v>3</v>
      </c>
      <c r="D2458" s="17">
        <v>4.3578721829375517</v>
      </c>
      <c r="E2458" s="17">
        <v>-8.2808212160965594E-2</v>
      </c>
      <c r="F2458" s="17">
        <v>0.64109210666318805</v>
      </c>
      <c r="G2458" s="17">
        <v>0.62796440060772185</v>
      </c>
      <c r="H2458" s="17">
        <v>0.31433371647325753</v>
      </c>
      <c r="I2458" s="17">
        <v>0</v>
      </c>
      <c r="J2458" s="17">
        <v>18.86002298839546</v>
      </c>
      <c r="K2458" s="17">
        <v>0.31433371647325753</v>
      </c>
      <c r="L2458" s="17">
        <v>-1.0000000000000011</v>
      </c>
      <c r="M2458" s="17">
        <v>-1.0000000000000011</v>
      </c>
      <c r="N2458" s="17">
        <v>6.2866743294651544</v>
      </c>
      <c r="O2458" s="17">
        <v>23.845859571940736</v>
      </c>
      <c r="P2458" s="17">
        <v>-3.1123247290525572E-2</v>
      </c>
      <c r="Q2458" s="17">
        <v>-0.62530177440902757</v>
      </c>
      <c r="R2458" s="17">
        <v>-0.35539174922691874</v>
      </c>
      <c r="S2458" s="17">
        <v>0.33333333333333337</v>
      </c>
      <c r="T2458" s="17">
        <v>0.33333333333333337</v>
      </c>
      <c r="U2458" s="17">
        <v>0.33153336001514999</v>
      </c>
      <c r="V2458" s="17">
        <v>0.1586904855752358</v>
      </c>
      <c r="W2458" s="17">
        <v>33.702271831351815</v>
      </c>
      <c r="X2458" s="17">
        <v>2.630609303705425</v>
      </c>
      <c r="Y2458" s="17">
        <v>-1.0000000000000011</v>
      </c>
      <c r="Z2458" s="17">
        <v>-1.0000000000000011</v>
      </c>
      <c r="AA2458" s="17">
        <v>65.146226726963107</v>
      </c>
      <c r="AB2458" s="17">
        <v>0.31054421290652107</v>
      </c>
      <c r="AC2458" s="17">
        <v>0.31335570195479229</v>
      </c>
      <c r="AD2458" s="17">
        <v>1.2087018035450429E-2</v>
      </c>
      <c r="AE2458" s="17">
        <v>31.799346644838199</v>
      </c>
      <c r="AF2458" s="17">
        <v>0.75</v>
      </c>
      <c r="AG2458" s="17">
        <v>-1.0000000000000011</v>
      </c>
      <c r="AH2458" s="17">
        <v>-1.0000000000000011</v>
      </c>
      <c r="AI2458" s="17">
        <v>-3.4646086073464186E-2</v>
      </c>
      <c r="AJ2458" s="17">
        <v>0.1586904855752358</v>
      </c>
      <c r="AK2458" s="17">
        <v>0.10767852400819029</v>
      </c>
      <c r="AL2458" s="17">
        <v>-0.12426055505609797</v>
      </c>
      <c r="AM2458" s="17">
        <v>4.4520503632643961E-2</v>
      </c>
      <c r="AN2458" s="17">
        <v>0.44270163543699204</v>
      </c>
      <c r="AO2458" s="17">
        <v>1.6514052108570509</v>
      </c>
      <c r="AP2458" s="17">
        <v>10.446238110644305</v>
      </c>
      <c r="AQ2458" s="17">
        <v>52.562294819747251</v>
      </c>
      <c r="AR2458" s="17">
        <v>1.156890512257053</v>
      </c>
      <c r="AS2458" s="17">
        <v>2.9449430201786826</v>
      </c>
      <c r="AT2458" s="17">
        <v>-1.0000000000000011</v>
      </c>
      <c r="AU2458" s="17">
        <v>-1.0000000000000011</v>
      </c>
      <c r="AV2458" s="17">
        <v>0.27257265138080228</v>
      </c>
      <c r="AW2458" s="17">
        <v>99.438324409548144</v>
      </c>
      <c r="AX2458" s="17">
        <v>114.6144512456024</v>
      </c>
      <c r="AY2458" s="17">
        <v>1.5399407114074549E-2</v>
      </c>
      <c r="AZ2458" s="17">
        <v>-11.71558702600189</v>
      </c>
      <c r="BA2458" s="22">
        <v>1500.1403179296403</v>
      </c>
      <c r="CU2458" t="e">
        <v>#N/A</v>
      </c>
      <c r="CV2458" t="e">
        <v>#N/A</v>
      </c>
    </row>
    <row r="2459" spans="1:100" x14ac:dyDescent="0.25">
      <c r="A2459">
        <v>5605</v>
      </c>
      <c r="B2459" t="s">
        <v>2742</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1348.2404523560272</v>
      </c>
      <c r="CU2459" t="e">
        <v>#N/A</v>
      </c>
      <c r="CV2459" t="e">
        <v>#N/A</v>
      </c>
    </row>
    <row r="2460" spans="1:100" x14ac:dyDescent="0.25">
      <c r="A2460">
        <v>5606</v>
      </c>
      <c r="B2460" t="s">
        <v>2743</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1500.993924832472</v>
      </c>
      <c r="CU2460" t="e">
        <v>#N/A</v>
      </c>
      <c r="CV2460" t="e">
        <v>#N/A</v>
      </c>
    </row>
    <row r="2461" spans="1:100" x14ac:dyDescent="0.25">
      <c r="A2461">
        <v>5607</v>
      </c>
      <c r="B2461" t="s">
        <v>2744</v>
      </c>
      <c r="C2461" s="22">
        <v>3</v>
      </c>
      <c r="D2461" s="17">
        <v>3.1804689557368033</v>
      </c>
      <c r="E2461" s="17">
        <v>-0.11501034250136133</v>
      </c>
      <c r="F2461" s="17">
        <v>0.67994173428034577</v>
      </c>
      <c r="G2461" s="17">
        <v>0.64013699506885302</v>
      </c>
      <c r="H2461" s="17">
        <v>0.28354005610897082</v>
      </c>
      <c r="I2461" s="17">
        <v>-7.3461617161138535E-3</v>
      </c>
      <c r="J2461" s="17">
        <v>16.571633663571404</v>
      </c>
      <c r="K2461" s="17">
        <v>0.27619389439285696</v>
      </c>
      <c r="L2461" s="17">
        <v>-1.0000000000000011</v>
      </c>
      <c r="M2461" s="17">
        <v>-1.0000000000000011</v>
      </c>
      <c r="N2461" s="17">
        <v>5.523877887857136</v>
      </c>
      <c r="O2461" s="17">
        <v>20.392239614377054</v>
      </c>
      <c r="P2461" s="17">
        <v>0.10294633603650093</v>
      </c>
      <c r="Q2461" s="17">
        <v>2.3554616557787829</v>
      </c>
      <c r="R2461" s="17">
        <v>0.8215622788401723</v>
      </c>
      <c r="S2461" s="17">
        <v>0.33333333333333376</v>
      </c>
      <c r="T2461" s="17">
        <v>0.32617237761062207</v>
      </c>
      <c r="U2461" s="17">
        <v>0.20600810331017727</v>
      </c>
      <c r="V2461" s="17">
        <v>5.0703755343025562E-2</v>
      </c>
      <c r="W2461" s="17">
        <v>25.600947008172067</v>
      </c>
      <c r="X2461" s="17">
        <v>1.5115667618499615</v>
      </c>
      <c r="Y2461" s="17">
        <v>-1.0000000000000011</v>
      </c>
      <c r="Z2461" s="17">
        <v>-1.0000000000000011</v>
      </c>
      <c r="AA2461" s="17">
        <v>53.107120343397689</v>
      </c>
      <c r="AB2461" s="17">
        <v>-9.0099523098708979E-3</v>
      </c>
      <c r="AC2461" s="17">
        <v>8.862998116869289E-2</v>
      </c>
      <c r="AD2461" s="17">
        <v>0.45407219226888784</v>
      </c>
      <c r="AE2461" s="17">
        <v>26.684611056385481</v>
      </c>
      <c r="AF2461" s="17">
        <v>0.4</v>
      </c>
      <c r="AG2461" s="17">
        <v>-1.0000000000000011</v>
      </c>
      <c r="AH2461" s="17">
        <v>-1.0000000000000011</v>
      </c>
      <c r="AI2461" s="17">
        <v>2.1885181589426875E-2</v>
      </c>
      <c r="AJ2461" s="17">
        <v>5.0703755343025562E-2</v>
      </c>
      <c r="AK2461" s="17">
        <v>0.20454654235723277</v>
      </c>
      <c r="AL2461" s="17">
        <v>-0.19042892375900916</v>
      </c>
      <c r="AM2461" s="17">
        <v>1.9089629146267936E-2</v>
      </c>
      <c r="AN2461" s="17">
        <v>0.32895768053170649</v>
      </c>
      <c r="AO2461" s="17">
        <v>1.4999734404428597</v>
      </c>
      <c r="AP2461" s="17">
        <v>7.2717973944976144</v>
      </c>
      <c r="AQ2461" s="17">
        <v>42.172580671743475</v>
      </c>
      <c r="AR2461" s="17">
        <v>0.91621756959715817</v>
      </c>
      <c r="AS2461" s="17">
        <v>1.7877606562428199</v>
      </c>
      <c r="AT2461" s="17">
        <v>-1.0000000000000011</v>
      </c>
      <c r="AU2461" s="17">
        <v>-1.0000000000000011</v>
      </c>
      <c r="AV2461" s="17">
        <v>1.4616992739090255</v>
      </c>
      <c r="AW2461" s="17">
        <v>80.771157352272368</v>
      </c>
      <c r="AX2461" s="17">
        <v>86.279236518363433</v>
      </c>
      <c r="AY2461" s="17">
        <v>0.19947250278514037</v>
      </c>
      <c r="AZ2461" s="17">
        <v>-18.749281382987931</v>
      </c>
      <c r="BA2461" s="22">
        <v>1374.5019817168197</v>
      </c>
      <c r="CU2461" t="e">
        <v>#N/A</v>
      </c>
      <c r="CV2461" t="e">
        <v>#N/A</v>
      </c>
    </row>
    <row r="2462" spans="1:100" x14ac:dyDescent="0.25">
      <c r="A2462">
        <v>5608</v>
      </c>
      <c r="B2462" t="s">
        <v>2745</v>
      </c>
      <c r="C2462" s="22">
        <v>3</v>
      </c>
      <c r="D2462" s="17">
        <v>5.2424586936529654</v>
      </c>
      <c r="E2462" s="17">
        <v>0.63976764734507408</v>
      </c>
      <c r="F2462" s="17">
        <v>-0.18457855299955531</v>
      </c>
      <c r="G2462" s="17">
        <v>6.4579019369275237E-3</v>
      </c>
      <c r="H2462" s="17">
        <v>0.48847015269695171</v>
      </c>
      <c r="I2462" s="17">
        <v>0</v>
      </c>
      <c r="J2462" s="17">
        <v>29.308209161817118</v>
      </c>
      <c r="K2462" s="17">
        <v>0.48847015269695171</v>
      </c>
      <c r="L2462" s="17">
        <v>-0.99999999999999889</v>
      </c>
      <c r="M2462" s="17">
        <v>-0.99999999999999889</v>
      </c>
      <c r="N2462" s="17">
        <v>9.7694030539390351</v>
      </c>
      <c r="O2462" s="17">
        <v>34.557125757407015</v>
      </c>
      <c r="P2462" s="17">
        <v>-5.1863551757122373E-2</v>
      </c>
      <c r="Q2462" s="17">
        <v>-0.41900477434789685</v>
      </c>
      <c r="R2462" s="17">
        <v>-0.19553045521277729</v>
      </c>
      <c r="S2462" s="17">
        <v>0.33333333333333298</v>
      </c>
      <c r="T2462" s="17">
        <v>0.32336035021068327</v>
      </c>
      <c r="U2462" s="17">
        <v>0.22689430784613712</v>
      </c>
      <c r="V2462" s="17">
        <v>-0.11583913628729686</v>
      </c>
      <c r="W2462" s="17">
        <v>11.171148096236184</v>
      </c>
      <c r="X2462" s="17">
        <v>0.37079296138518147</v>
      </c>
      <c r="Y2462" s="17">
        <v>-0.99999999999999889</v>
      </c>
      <c r="Z2462" s="17">
        <v>-0.99999999999999889</v>
      </c>
      <c r="AA2462" s="17">
        <v>42.32061964286904</v>
      </c>
      <c r="AB2462" s="17">
        <v>0.25476546392602734</v>
      </c>
      <c r="AC2462" s="17">
        <v>-1.394046262296024E-2</v>
      </c>
      <c r="AD2462" s="17">
        <v>0.38607503873384619</v>
      </c>
      <c r="AE2462" s="17">
        <v>31.345002001845668</v>
      </c>
      <c r="AF2462" s="17">
        <v>0.75</v>
      </c>
      <c r="AG2462" s="17">
        <v>-0.99999999999999889</v>
      </c>
      <c r="AH2462" s="17">
        <v>-0.99999999999999889</v>
      </c>
      <c r="AI2462" s="17">
        <v>0</v>
      </c>
      <c r="AJ2462" s="17">
        <v>-0.11583913628729686</v>
      </c>
      <c r="AK2462" s="17">
        <v>0.37853888178969974</v>
      </c>
      <c r="AL2462" s="17">
        <v>1.1545468458347481E-2</v>
      </c>
      <c r="AM2462" s="17">
        <v>0.1446707056764969</v>
      </c>
      <c r="AN2462" s="17">
        <v>-8.482267180437205E-4</v>
      </c>
      <c r="AO2462" s="17">
        <v>5.5094620508609191</v>
      </c>
      <c r="AP2462" s="17">
        <v>3.6521674340644628E-2</v>
      </c>
      <c r="AQ2462" s="17">
        <v>40.47935725805327</v>
      </c>
      <c r="AR2462" s="17">
        <v>0.76774885510285595</v>
      </c>
      <c r="AS2462" s="17">
        <v>0.85926311408213363</v>
      </c>
      <c r="AT2462" s="17">
        <v>-0.99999999999999889</v>
      </c>
      <c r="AU2462" s="17">
        <v>-0.99999999999999889</v>
      </c>
      <c r="AV2462" s="17">
        <v>-0.18907255327584979</v>
      </c>
      <c r="AW2462" s="17">
        <v>76.914267074616731</v>
      </c>
      <c r="AX2462" s="17">
        <v>65.330353445887042</v>
      </c>
      <c r="AY2462" s="17">
        <v>0.12188984250953992</v>
      </c>
      <c r="AZ2462" s="17">
        <v>-12.494769122114047</v>
      </c>
      <c r="BA2462" s="22">
        <v>1463.1643978665015</v>
      </c>
      <c r="CU2462" t="e">
        <v>#N/A</v>
      </c>
      <c r="CV2462" t="e">
        <v>#N/A</v>
      </c>
    </row>
    <row r="2463" spans="1:100" x14ac:dyDescent="0.25">
      <c r="A2463">
        <v>5610</v>
      </c>
      <c r="B2463" t="s">
        <v>2746</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2747</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1789</v>
      </c>
      <c r="C2465" s="22">
        <v>3</v>
      </c>
      <c r="D2465" s="17">
        <v>4.7439791163574112</v>
      </c>
      <c r="E2465" s="17">
        <v>-1.1208079879254977E-2</v>
      </c>
      <c r="F2465" s="17">
        <v>-5.9355607049959895E-2</v>
      </c>
      <c r="G2465" s="17">
        <v>-5.9355607049959895E-2</v>
      </c>
      <c r="H2465" s="17">
        <v>-5.1279260916095797E-2</v>
      </c>
      <c r="I2465" s="17">
        <v>0</v>
      </c>
      <c r="J2465" s="17">
        <v>-3.0767556549657398</v>
      </c>
      <c r="K2465" s="17">
        <v>-5.1279260916095797E-2</v>
      </c>
      <c r="L2465" s="17">
        <v>-0.99999999999999922</v>
      </c>
      <c r="M2465" s="17">
        <v>-0.99999999999999922</v>
      </c>
      <c r="N2465" s="17">
        <v>-1.0255852183219136</v>
      </c>
      <c r="O2465" s="17">
        <v>1.6078678543417078</v>
      </c>
      <c r="P2465" s="17">
        <v>-6.4342547704864486E-2</v>
      </c>
      <c r="Q2465" s="17">
        <v>0.61549206213135965</v>
      </c>
      <c r="R2465" s="17">
        <v>0.26148160032708695</v>
      </c>
      <c r="S2465" s="17">
        <v>0.33333333333333315</v>
      </c>
      <c r="T2465" s="17">
        <v>0.33333333333333315</v>
      </c>
      <c r="U2465" s="17">
        <v>0.36021982132006136</v>
      </c>
      <c r="V2465" s="17">
        <v>5.7290752904243493E-2</v>
      </c>
      <c r="W2465" s="17">
        <v>45.418260072282663</v>
      </c>
      <c r="X2465" s="17">
        <v>2.5025697302884677</v>
      </c>
      <c r="Y2465" s="17">
        <v>-0.99999999999999922</v>
      </c>
      <c r="Z2465" s="17">
        <v>-0.99999999999999922</v>
      </c>
      <c r="AA2465" s="17">
        <v>88.896163445528074</v>
      </c>
      <c r="AB2465" s="17">
        <v>0.37490091956492561</v>
      </c>
      <c r="AC2465" s="17">
        <v>0.29593061338578247</v>
      </c>
      <c r="AD2465" s="17">
        <v>0.19349690250765972</v>
      </c>
      <c r="AE2465" s="17">
        <v>43.21642177291838</v>
      </c>
      <c r="AF2465" s="17">
        <v>0.9285714285714286</v>
      </c>
      <c r="AG2465" s="17">
        <v>-0.99999999999999922</v>
      </c>
      <c r="AH2465" s="17">
        <v>-0.99999999999999922</v>
      </c>
      <c r="AI2465" s="17">
        <v>0</v>
      </c>
      <c r="AJ2465" s="17">
        <v>5.7290752904243493E-2</v>
      </c>
      <c r="AK2465" s="17">
        <v>-9.5480337773754489E-2</v>
      </c>
      <c r="AL2465" s="17">
        <v>0.36760887604426196</v>
      </c>
      <c r="AM2465" s="17">
        <v>-7.1532034732128436E-2</v>
      </c>
      <c r="AN2465" s="17">
        <v>-6.4362367003678672E-2</v>
      </c>
      <c r="AO2465" s="17">
        <v>-2.2657025571719833</v>
      </c>
      <c r="AP2465" s="17">
        <v>0.228985205129344</v>
      </c>
      <c r="AQ2465" s="17">
        <v>42.341504417316912</v>
      </c>
      <c r="AR2465" s="17">
        <v>1.0841772408909707</v>
      </c>
      <c r="AS2465" s="17">
        <v>2.4512904693723714</v>
      </c>
      <c r="AT2465" s="17">
        <v>-0.99999999999999922</v>
      </c>
      <c r="AU2465" s="17">
        <v>-0.99999999999999922</v>
      </c>
      <c r="AV2465" s="17">
        <v>0.20212599327712713</v>
      </c>
      <c r="AW2465" s="17">
        <v>90.733016504999142</v>
      </c>
      <c r="AX2465" s="17">
        <v>96.462091795423518</v>
      </c>
      <c r="AY2465" s="17">
        <v>0.21135437522032693</v>
      </c>
      <c r="AZ2465" s="17">
        <v>17.926029491048698</v>
      </c>
      <c r="BA2465" s="22">
        <v>1469.6490612725354</v>
      </c>
      <c r="CU2465" t="e">
        <v>#N/A</v>
      </c>
      <c r="CV2465" t="e">
        <v>#N/A</v>
      </c>
    </row>
    <row r="2466" spans="1:100" x14ac:dyDescent="0.25">
      <c r="A2466">
        <v>5613</v>
      </c>
      <c r="B2466" t="s">
        <v>2748</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2749</v>
      </c>
      <c r="C2467" s="22">
        <v>3</v>
      </c>
      <c r="D2467" s="17">
        <v>4.510141687180897</v>
      </c>
      <c r="E2467" s="17">
        <v>0</v>
      </c>
      <c r="F2467" s="17">
        <v>-0.74306703644017003</v>
      </c>
      <c r="G2467" s="17">
        <v>-0.74306703644017003</v>
      </c>
      <c r="H2467" s="17">
        <v>0.2564690219635482</v>
      </c>
      <c r="I2467" s="17">
        <v>5.5073498886247544E-3</v>
      </c>
      <c r="J2467" s="17">
        <v>15.718582311130373</v>
      </c>
      <c r="K2467" s="17">
        <v>0.26197637185217293</v>
      </c>
      <c r="L2467" s="17">
        <v>-0.99999999999999956</v>
      </c>
      <c r="M2467" s="17">
        <v>-0.99999999999999956</v>
      </c>
      <c r="N2467" s="17">
        <v>5.239527437043459</v>
      </c>
      <c r="O2467" s="17">
        <v>19.485656961871122</v>
      </c>
      <c r="P2467" s="17">
        <v>-0.24365250183699991</v>
      </c>
      <c r="Q2467" s="17">
        <v>2.2484249334185926</v>
      </c>
      <c r="R2467" s="17">
        <v>0.65108883087435199</v>
      </c>
      <c r="S2467" s="17">
        <v>0.33333333333333326</v>
      </c>
      <c r="T2467" s="17">
        <v>0.33333333333333326</v>
      </c>
      <c r="U2467" s="17">
        <v>0.38920779714178461</v>
      </c>
      <c r="V2467" s="17">
        <v>0.20351451221402828</v>
      </c>
      <c r="W2467" s="17">
        <v>39.89650416681225</v>
      </c>
      <c r="X2467" s="17">
        <v>3.1826085566657998</v>
      </c>
      <c r="Y2467" s="17">
        <v>-0.99999999999999956</v>
      </c>
      <c r="Z2467" s="17">
        <v>-0.99999999999999956</v>
      </c>
      <c r="AA2467" s="17">
        <v>61.722607989776634</v>
      </c>
      <c r="AB2467" s="17">
        <v>-1.3185267936090657E-2</v>
      </c>
      <c r="AC2467" s="17">
        <v>0.29359397153791716</v>
      </c>
      <c r="AD2467" s="17">
        <v>0.14309159623997289</v>
      </c>
      <c r="AE2467" s="17">
        <v>21.175014992089963</v>
      </c>
      <c r="AF2467" s="17">
        <v>0.7</v>
      </c>
      <c r="AG2467" s="17">
        <v>-0.99999999999999956</v>
      </c>
      <c r="AH2467" s="17">
        <v>-0.99999999999999956</v>
      </c>
      <c r="AI2467" s="17">
        <v>1.2611883394193476E-2</v>
      </c>
      <c r="AJ2467" s="17">
        <v>0.20351451221402828</v>
      </c>
      <c r="AK2467" s="17">
        <v>2.9649489731002308E-2</v>
      </c>
      <c r="AL2467" s="17">
        <v>-2.009468688055932E-2</v>
      </c>
      <c r="AM2467" s="17">
        <v>9.5709271879184932E-3</v>
      </c>
      <c r="AN2467" s="17">
        <v>0.72326149937430262</v>
      </c>
      <c r="AO2467" s="17">
        <v>0.38752062835297257</v>
      </c>
      <c r="AP2467" s="17">
        <v>17.981064049954771</v>
      </c>
      <c r="AQ2467" s="17">
        <v>55.615086477942633</v>
      </c>
      <c r="AR2467" s="17">
        <v>1.2593889760224788</v>
      </c>
      <c r="AS2467" s="17">
        <v>3.4445849285179739</v>
      </c>
      <c r="AT2467" s="17">
        <v>-0.99999999999999956</v>
      </c>
      <c r="AU2467" s="17">
        <v>-0.99999999999999956</v>
      </c>
      <c r="AV2467" s="17">
        <v>-9.1978205565820176E-2</v>
      </c>
      <c r="AW2467" s="17">
        <v>99.189329001602459</v>
      </c>
      <c r="AX2467" s="17">
        <v>119.79301789088919</v>
      </c>
      <c r="AY2467" s="17">
        <v>0.16041935223772807</v>
      </c>
      <c r="AZ2467" s="17">
        <v>2.3005470945184894</v>
      </c>
      <c r="BA2467" s="22">
        <v>1512.6660139454814</v>
      </c>
      <c r="CU2467" t="e">
        <v>#N/A</v>
      </c>
      <c r="CV2467" t="e">
        <v>#N/A</v>
      </c>
    </row>
    <row r="2468" spans="1:100" x14ac:dyDescent="0.25">
      <c r="A2468">
        <v>5616</v>
      </c>
      <c r="B2468" t="s">
        <v>2750</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1402.6182458514982</v>
      </c>
      <c r="CU2468" t="e">
        <v>#N/A</v>
      </c>
      <c r="CV2468" t="e">
        <v>#N/A</v>
      </c>
    </row>
    <row r="2469" spans="1:100" x14ac:dyDescent="0.25">
      <c r="A2469">
        <v>5618</v>
      </c>
      <c r="B2469" t="s">
        <v>2751</v>
      </c>
      <c r="C2469" s="22">
        <v>3</v>
      </c>
      <c r="D2469" s="17">
        <v>5.0605361499421431</v>
      </c>
      <c r="E2469" s="17">
        <v>0.23506819112379754</v>
      </c>
      <c r="F2469" s="17">
        <v>0.94614774730546158</v>
      </c>
      <c r="G2469" s="17">
        <v>1.0205114272367015</v>
      </c>
      <c r="H2469" s="17">
        <v>0.40343613078682883</v>
      </c>
      <c r="I2469" s="17">
        <v>0</v>
      </c>
      <c r="J2469" s="17">
        <v>24.206167847209731</v>
      </c>
      <c r="K2469" s="17">
        <v>0.40343613078682883</v>
      </c>
      <c r="L2469" s="17">
        <v>-0.99999999999999845</v>
      </c>
      <c r="M2469" s="17">
        <v>-0.99999999999999845</v>
      </c>
      <c r="N2469" s="17">
        <v>8.0687226157365775</v>
      </c>
      <c r="O2469" s="17">
        <v>30.287215424388577</v>
      </c>
      <c r="P2469" s="17">
        <v>-0.10540743463003951</v>
      </c>
      <c r="Q2469" s="17">
        <v>9.1845468010326012</v>
      </c>
      <c r="R2469" s="17">
        <v>2.8421884706093157</v>
      </c>
      <c r="S2469" s="17">
        <v>0.33333333333333287</v>
      </c>
      <c r="T2469" s="17">
        <v>0.30565699029579119</v>
      </c>
      <c r="U2469" s="17">
        <v>0.21826613126183425</v>
      </c>
      <c r="V2469" s="17">
        <v>0</v>
      </c>
      <c r="W2469" s="17">
        <v>18.152812964165179</v>
      </c>
      <c r="X2469" s="17">
        <v>1.1654345007337348</v>
      </c>
      <c r="Y2469" s="17">
        <v>-0.99999999999999845</v>
      </c>
      <c r="Z2469" s="17">
        <v>-0.99999999999999845</v>
      </c>
      <c r="AA2469" s="17">
        <v>62.659911681893817</v>
      </c>
      <c r="AB2469" s="17">
        <v>0.21906821705190752</v>
      </c>
      <c r="AC2469" s="17">
        <v>0.27177191759551333</v>
      </c>
      <c r="AD2469" s="17">
        <v>0.34245807029496589</v>
      </c>
      <c r="AE2469" s="17">
        <v>41.664910247119323</v>
      </c>
      <c r="AF2469" s="17">
        <v>0.66666666666666663</v>
      </c>
      <c r="AG2469" s="17">
        <v>-0.99999999999999845</v>
      </c>
      <c r="AH2469" s="17">
        <v>-0.99999999999999845</v>
      </c>
      <c r="AI2469" s="17">
        <v>1.8913061297417315E-2</v>
      </c>
      <c r="AJ2469" s="17">
        <v>0</v>
      </c>
      <c r="AK2469" s="17">
        <v>-0.24143170975553832</v>
      </c>
      <c r="AL2469" s="17">
        <v>0.53727001219619286</v>
      </c>
      <c r="AM2469" s="17">
        <v>-2.5071003101120936E-2</v>
      </c>
      <c r="AN2469" s="17">
        <v>-0.21048755648434939</v>
      </c>
      <c r="AO2469" s="17">
        <v>-1.8339336263057155</v>
      </c>
      <c r="AP2469" s="17">
        <v>-2.5758388511277706</v>
      </c>
      <c r="AQ2469" s="17">
        <v>42.358980811374906</v>
      </c>
      <c r="AR2469" s="17">
        <v>0.85725645489095803</v>
      </c>
      <c r="AS2469" s="17">
        <v>1.5688706315205638</v>
      </c>
      <c r="AT2469" s="17">
        <v>-0.99999999999999845</v>
      </c>
      <c r="AU2469" s="17">
        <v>-0.99999999999999845</v>
      </c>
      <c r="AV2469" s="17">
        <v>3.8626998978460185</v>
      </c>
      <c r="AW2469" s="17">
        <v>90.371288255154639</v>
      </c>
      <c r="AX2469" s="17">
        <v>90.749549481102974</v>
      </c>
      <c r="AY2469" s="17">
        <v>0.17038870314680835</v>
      </c>
      <c r="AZ2469" s="17">
        <v>19.566869028042905</v>
      </c>
      <c r="BA2469" s="22">
        <v>1511.1432558142872</v>
      </c>
      <c r="CU2469" t="e">
        <v>#N/A</v>
      </c>
      <c r="CV2469" t="e">
        <v>#N/A</v>
      </c>
    </row>
    <row r="2470" spans="1:100" x14ac:dyDescent="0.25">
      <c r="A2470">
        <v>5619</v>
      </c>
      <c r="B2470" t="s">
        <v>2752</v>
      </c>
      <c r="C2470" s="22">
        <v>3</v>
      </c>
      <c r="D2470" s="17">
        <v>5.925180639530355</v>
      </c>
      <c r="E2470" s="17">
        <v>3.7439218688328835E-2</v>
      </c>
      <c r="F2470" s="17">
        <v>-0.35435105368971309</v>
      </c>
      <c r="G2470" s="17">
        <v>-0.3449912490176309</v>
      </c>
      <c r="H2470" s="17">
        <v>6.1466387149623984E-2</v>
      </c>
      <c r="I2470" s="17">
        <v>0</v>
      </c>
      <c r="J2470" s="17">
        <v>3.6879832289774366</v>
      </c>
      <c r="K2470" s="17">
        <v>6.1466387149623984E-2</v>
      </c>
      <c r="L2470" s="17">
        <v>-1.0000000000000011</v>
      </c>
      <c r="M2470" s="17">
        <v>-1.0000000000000011</v>
      </c>
      <c r="N2470" s="17">
        <v>1.22932774299248</v>
      </c>
      <c r="O2470" s="17">
        <v>9.2681726194901675</v>
      </c>
      <c r="P2470" s="17">
        <v>-0.83566510989622889</v>
      </c>
      <c r="Q2470" s="17">
        <v>-0.42565378594114617</v>
      </c>
      <c r="R2470" s="17">
        <v>-0.24548369829559255</v>
      </c>
      <c r="S2470" s="17">
        <v>0.33333333333333376</v>
      </c>
      <c r="T2470" s="17">
        <v>0.29606442050844245</v>
      </c>
      <c r="U2470" s="17">
        <v>0.26372951249474663</v>
      </c>
      <c r="V2470" s="17">
        <v>-6.3179549646069835E-3</v>
      </c>
      <c r="W2470" s="17">
        <v>33.013716968891671</v>
      </c>
      <c r="X2470" s="17">
        <v>1.5205485492756907</v>
      </c>
      <c r="Y2470" s="17">
        <v>-1.0000000000000011</v>
      </c>
      <c r="Z2470" s="17">
        <v>-1.0000000000000011</v>
      </c>
      <c r="AA2470" s="17">
        <v>36.437696229813547</v>
      </c>
      <c r="AB2470" s="17">
        <v>-4.364202960405561E-2</v>
      </c>
      <c r="AC2470" s="17">
        <v>7.6361271174825412E-2</v>
      </c>
      <c r="AD2470" s="17">
        <v>4.0670017613579641E-2</v>
      </c>
      <c r="AE2470" s="17">
        <v>3.6694629592174763</v>
      </c>
      <c r="AF2470" s="17">
        <v>0.16666666666666666</v>
      </c>
      <c r="AG2470" s="17">
        <v>-1.0000000000000011</v>
      </c>
      <c r="AH2470" s="17">
        <v>-1.0000000000000011</v>
      </c>
      <c r="AI2470" s="17">
        <v>0</v>
      </c>
      <c r="AJ2470" s="17">
        <v>-6.3179549646069835E-3</v>
      </c>
      <c r="AK2470" s="17">
        <v>-8.6189627869473873E-2</v>
      </c>
      <c r="AL2470" s="17">
        <v>-0.11565969936672155</v>
      </c>
      <c r="AM2470" s="17">
        <v>0.13089548918634014</v>
      </c>
      <c r="AN2470" s="17">
        <v>-0.14093536051863717</v>
      </c>
      <c r="AO2470" s="17">
        <v>2.8414390903111335</v>
      </c>
      <c r="AP2470" s="17">
        <v>-4.1016825097995362</v>
      </c>
      <c r="AQ2470" s="17">
        <v>36.701700197869123</v>
      </c>
      <c r="AR2470" s="17">
        <v>0.88680931137191599</v>
      </c>
      <c r="AS2470" s="17">
        <v>1.5820149364253151</v>
      </c>
      <c r="AT2470" s="17">
        <v>-1.0000000000000011</v>
      </c>
      <c r="AU2470" s="17">
        <v>-1.0000000000000011</v>
      </c>
      <c r="AV2470" s="17">
        <v>-0.59047494731322347</v>
      </c>
      <c r="AW2470" s="17">
        <v>41.604186339504182</v>
      </c>
      <c r="AX2470" s="17">
        <v>40.972390843043485</v>
      </c>
      <c r="AY2470" s="17">
        <v>0.15855480142916392</v>
      </c>
      <c r="AZ2470" s="17">
        <v>-37.1569691744008</v>
      </c>
      <c r="BA2470" s="22">
        <v>1300.0982916006785</v>
      </c>
      <c r="CU2470" t="e">
        <v>#N/A</v>
      </c>
      <c r="CV2470" t="e">
        <v>#N/A</v>
      </c>
    </row>
    <row r="2471" spans="1:100" x14ac:dyDescent="0.25">
      <c r="A2471">
        <v>5621</v>
      </c>
      <c r="B2471" t="s">
        <v>2753</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2754</v>
      </c>
      <c r="C2472" s="22">
        <v>3</v>
      </c>
      <c r="D2472" s="17">
        <v>5.2762757639999478</v>
      </c>
      <c r="E2472" s="17">
        <v>0.48743146717658825</v>
      </c>
      <c r="F2472" s="17">
        <v>-1.357748100050123</v>
      </c>
      <c r="G2472" s="17">
        <v>-1.2809710566459898</v>
      </c>
      <c r="H2472" s="17">
        <v>0.23974831227105362</v>
      </c>
      <c r="I2472" s="17">
        <v>0</v>
      </c>
      <c r="J2472" s="17">
        <v>14.384898736263212</v>
      </c>
      <c r="K2472" s="17">
        <v>0.23974831227105362</v>
      </c>
      <c r="L2472" s="17">
        <v>-1.0000000000000011</v>
      </c>
      <c r="M2472" s="17">
        <v>-1.0000000000000011</v>
      </c>
      <c r="N2472" s="17">
        <v>4.7949662454210724</v>
      </c>
      <c r="O2472" s="17">
        <v>18.380203443617177</v>
      </c>
      <c r="P2472" s="17">
        <v>-8.9296735061387106E-2</v>
      </c>
      <c r="Q2472" s="17">
        <v>6.0255360216144318</v>
      </c>
      <c r="R2472" s="17">
        <v>2.0468648715097588</v>
      </c>
      <c r="S2472" s="17">
        <v>0.33333333333333359</v>
      </c>
      <c r="T2472" s="17">
        <v>0.33938932559415058</v>
      </c>
      <c r="U2472" s="17">
        <v>6.8621935622973251E-2</v>
      </c>
      <c r="V2472" s="17">
        <v>3.3193257456834081E-2</v>
      </c>
      <c r="W2472" s="17">
        <v>21.391581589449515</v>
      </c>
      <c r="X2472" s="17">
        <v>0.91267762615014458</v>
      </c>
      <c r="Y2472" s="17">
        <v>-1.0000000000000011</v>
      </c>
      <c r="Z2472" s="17">
        <v>-1.0000000000000011</v>
      </c>
      <c r="AA2472" s="17">
        <v>56.778714074214939</v>
      </c>
      <c r="AB2472" s="17">
        <v>0.45505940135261691</v>
      </c>
      <c r="AC2472" s="17">
        <v>0.14071876417893706</v>
      </c>
      <c r="AD2472" s="17">
        <v>7.1027186733559247E-2</v>
      </c>
      <c r="AE2472" s="17">
        <v>33.340267613255648</v>
      </c>
      <c r="AF2472" s="17">
        <v>0.75</v>
      </c>
      <c r="AG2472" s="17">
        <v>-1.0000000000000011</v>
      </c>
      <c r="AH2472" s="17">
        <v>-1.0000000000000011</v>
      </c>
      <c r="AI2472" s="17">
        <v>-4.0582381225790824E-2</v>
      </c>
      <c r="AJ2472" s="17">
        <v>3.3193257456834081E-2</v>
      </c>
      <c r="AK2472" s="17">
        <v>9.6600687966377219E-2</v>
      </c>
      <c r="AL2472" s="17">
        <v>0.30558970011283548</v>
      </c>
      <c r="AM2472" s="17">
        <v>-0.13457084789560977</v>
      </c>
      <c r="AN2472" s="17">
        <v>-8.3291742710294603E-2</v>
      </c>
      <c r="AO2472" s="17">
        <v>-2.8812677575583594</v>
      </c>
      <c r="AP2472" s="17">
        <v>-0.55434506719318832</v>
      </c>
      <c r="AQ2472" s="17">
        <v>35.776480325712733</v>
      </c>
      <c r="AR2472" s="17">
        <v>0.77453785200729175</v>
      </c>
      <c r="AS2472" s="17">
        <v>1.1524259384211981</v>
      </c>
      <c r="AT2472" s="17">
        <v>-1.0000000000000011</v>
      </c>
      <c r="AU2472" s="17">
        <v>-1.0000000000000011</v>
      </c>
      <c r="AV2472" s="17">
        <v>0.7658938148637694</v>
      </c>
      <c r="AW2472" s="17">
        <v>74.604572450638912</v>
      </c>
      <c r="AX2472" s="17">
        <v>77.112250571806484</v>
      </c>
      <c r="AY2472" s="17">
        <v>2.444984402035813E-2</v>
      </c>
      <c r="AZ2472" s="17">
        <v>-19.084467226091007</v>
      </c>
      <c r="BA2472" s="22">
        <v>1395.6029132595941</v>
      </c>
      <c r="CU2472" t="e">
        <v>#N/A</v>
      </c>
      <c r="CV2472" t="e">
        <v>#N/A</v>
      </c>
    </row>
    <row r="2473" spans="1:100" x14ac:dyDescent="0.25">
      <c r="A2473">
        <v>5623</v>
      </c>
      <c r="B2473" t="s">
        <v>2755</v>
      </c>
      <c r="C2473" s="22">
        <v>3</v>
      </c>
      <c r="D2473" s="17">
        <v>4.8012192003379699</v>
      </c>
      <c r="E2473" s="17">
        <v>3.4776003881259614E-2</v>
      </c>
      <c r="F2473" s="17">
        <v>0.81869759718550883</v>
      </c>
      <c r="G2473" s="17">
        <v>0.82897568929672394</v>
      </c>
      <c r="H2473" s="17">
        <v>-7.2620143711452072E-3</v>
      </c>
      <c r="I2473" s="17">
        <v>0</v>
      </c>
      <c r="J2473" s="17">
        <v>-0.43572086226871187</v>
      </c>
      <c r="K2473" s="17">
        <v>-7.2620143711452072E-3</v>
      </c>
      <c r="L2473" s="17">
        <v>-0.99999999999999989</v>
      </c>
      <c r="M2473" s="17">
        <v>-0.99999999999999989</v>
      </c>
      <c r="N2473" s="17">
        <v>-0.14524028742290437</v>
      </c>
      <c r="O2473" s="17">
        <v>5.1944740273659775</v>
      </c>
      <c r="P2473" s="17">
        <v>-1.9139582558072289E-2</v>
      </c>
      <c r="Q2473" s="17">
        <v>3.9402626350881818</v>
      </c>
      <c r="R2473" s="17">
        <v>1.2668736725724719</v>
      </c>
      <c r="S2473" s="17">
        <v>0.3333333333333332</v>
      </c>
      <c r="T2473" s="17">
        <v>0.3333333333333332</v>
      </c>
      <c r="U2473" s="17">
        <v>0.33787857120124126</v>
      </c>
      <c r="V2473" s="17">
        <v>0.23257110228629052</v>
      </c>
      <c r="W2473" s="17">
        <v>49.775134181013719</v>
      </c>
      <c r="X2473" s="17">
        <v>3.4208695795605184</v>
      </c>
      <c r="Y2473" s="17">
        <v>-0.99999999999999989</v>
      </c>
      <c r="Z2473" s="17">
        <v>-0.99999999999999989</v>
      </c>
      <c r="AA2473" s="17">
        <v>68.431959591122279</v>
      </c>
      <c r="AB2473" s="17">
        <v>0.10673611068886468</v>
      </c>
      <c r="AC2473" s="17">
        <v>3.4953827732001147E-2</v>
      </c>
      <c r="AD2473" s="17">
        <v>0.20610909632985513</v>
      </c>
      <c r="AE2473" s="17">
        <v>17.389951737536066</v>
      </c>
      <c r="AF2473" s="17">
        <v>0.66666666666666663</v>
      </c>
      <c r="AG2473" s="17">
        <v>-0.99999999999999989</v>
      </c>
      <c r="AH2473" s="17">
        <v>-0.99999999999999989</v>
      </c>
      <c r="AI2473" s="17">
        <v>9.3244590408759903E-3</v>
      </c>
      <c r="AJ2473" s="17">
        <v>0.23257110228629052</v>
      </c>
      <c r="AK2473" s="17">
        <v>-0.13044009843931431</v>
      </c>
      <c r="AL2473" s="17">
        <v>-0.12131002439494679</v>
      </c>
      <c r="AM2473" s="17">
        <v>2.6998389964434124E-2</v>
      </c>
      <c r="AN2473" s="17">
        <v>-0.18394463548358239</v>
      </c>
      <c r="AO2473" s="17">
        <v>2.2759256914281878E-2</v>
      </c>
      <c r="AP2473" s="17">
        <v>-5.2051660090642944</v>
      </c>
      <c r="AQ2473" s="17">
        <v>49.339413318745038</v>
      </c>
      <c r="AR2473" s="17">
        <v>1.2371163401541976</v>
      </c>
      <c r="AS2473" s="17">
        <v>3.4136075651893747</v>
      </c>
      <c r="AT2473" s="17">
        <v>-0.99999999999999989</v>
      </c>
      <c r="AU2473" s="17">
        <v>-0.99999999999999989</v>
      </c>
      <c r="AV2473" s="17">
        <v>2.0958493618691953</v>
      </c>
      <c r="AW2473" s="17">
        <v>68.421267609423936</v>
      </c>
      <c r="AX2473" s="17">
        <v>91.864867018870527</v>
      </c>
      <c r="AY2473" s="17">
        <v>-5.3847227948126603E-2</v>
      </c>
      <c r="AZ2473" s="17">
        <v>-45.762745288733264</v>
      </c>
      <c r="BA2473" s="22">
        <v>1421.8906880763891</v>
      </c>
      <c r="CU2473" t="e">
        <v>#N/A</v>
      </c>
      <c r="CV2473" t="e">
        <v>#N/A</v>
      </c>
    </row>
    <row r="2474" spans="1:100" x14ac:dyDescent="0.25">
      <c r="A2474">
        <v>5624</v>
      </c>
      <c r="B2474" t="s">
        <v>2756</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1458.5537415994102</v>
      </c>
      <c r="CU2474" t="e">
        <v>#N/A</v>
      </c>
      <c r="CV2474" t="e">
        <v>#N/A</v>
      </c>
    </row>
    <row r="2475" spans="1:100" x14ac:dyDescent="0.25">
      <c r="A2475">
        <v>5625</v>
      </c>
      <c r="B2475" t="s">
        <v>2757</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1320.2410427861726</v>
      </c>
      <c r="CU2475" t="e">
        <v>#N/A</v>
      </c>
      <c r="CV2475" t="e">
        <v>#N/A</v>
      </c>
    </row>
    <row r="2476" spans="1:100" x14ac:dyDescent="0.25">
      <c r="A2476">
        <v>5626</v>
      </c>
      <c r="B2476" t="s">
        <v>2758</v>
      </c>
      <c r="C2476" s="22">
        <v>3</v>
      </c>
      <c r="D2476" s="17">
        <v>4.4481076218931417</v>
      </c>
      <c r="E2476" s="17">
        <v>0</v>
      </c>
      <c r="F2476" s="17">
        <v>-2.9545670375167588E-3</v>
      </c>
      <c r="G2476" s="17">
        <v>-2.9545670375167588E-3</v>
      </c>
      <c r="H2476" s="17">
        <v>-2.9556465446229904E-2</v>
      </c>
      <c r="I2476" s="17">
        <v>0</v>
      </c>
      <c r="J2476" s="17">
        <v>-1.7733879267737966</v>
      </c>
      <c r="K2476" s="17">
        <v>-2.9556465446229904E-2</v>
      </c>
      <c r="L2476" s="17">
        <v>-1</v>
      </c>
      <c r="M2476" s="17">
        <v>-1</v>
      </c>
      <c r="N2476" s="17">
        <v>-0.59112930892459814</v>
      </c>
      <c r="O2476" s="17">
        <v>2.6717651280818306</v>
      </c>
      <c r="P2476" s="17">
        <v>-0.44304297983431706</v>
      </c>
      <c r="Q2476" s="17">
        <v>0.67286444521796562</v>
      </c>
      <c r="R2476" s="17">
        <v>0.23031101425149469</v>
      </c>
      <c r="S2476" s="17">
        <v>0.3359875413373935</v>
      </c>
      <c r="T2476" s="17">
        <v>0.23966888573007825</v>
      </c>
      <c r="U2476" s="17">
        <v>9.0778102010992234E-2</v>
      </c>
      <c r="V2476" s="17">
        <v>-3.2292122668127317E-2</v>
      </c>
      <c r="W2476" s="17">
        <v>26.547954874262665</v>
      </c>
      <c r="X2476" s="17">
        <v>0.68090811694565168</v>
      </c>
      <c r="Y2476" s="17">
        <v>-1</v>
      </c>
      <c r="Z2476" s="17">
        <v>-1</v>
      </c>
      <c r="AA2476" s="17">
        <v>38.603336471755327</v>
      </c>
      <c r="AB2476" s="17">
        <v>0.22958314393516691</v>
      </c>
      <c r="AC2476" s="17">
        <v>2.3624298740674739E-2</v>
      </c>
      <c r="AD2476" s="17">
        <v>-1.6706031011018491E-2</v>
      </c>
      <c r="AE2476" s="17">
        <v>11.825070583241175</v>
      </c>
      <c r="AF2476" s="17">
        <v>0.125</v>
      </c>
      <c r="AG2476" s="17">
        <v>-1</v>
      </c>
      <c r="AH2476" s="17">
        <v>-1</v>
      </c>
      <c r="AI2476" s="17">
        <v>0</v>
      </c>
      <c r="AJ2476" s="17">
        <v>-3.2292122668127317E-2</v>
      </c>
      <c r="AK2476" s="17">
        <v>0.21123854238551074</v>
      </c>
      <c r="AL2476" s="17">
        <v>-0.13507253680535267</v>
      </c>
      <c r="AM2476" s="17">
        <v>0.20213524692180213</v>
      </c>
      <c r="AN2476" s="17">
        <v>-1.7398826768616798E-2</v>
      </c>
      <c r="AO2476" s="17">
        <v>6.1095738849726082</v>
      </c>
      <c r="AP2476" s="17">
        <v>-1.1103333532421824</v>
      </c>
      <c r="AQ2476" s="17">
        <v>24.774566947488893</v>
      </c>
      <c r="AR2476" s="17">
        <v>0.63414240641033648</v>
      </c>
      <c r="AS2476" s="17">
        <v>0.65135165149942154</v>
      </c>
      <c r="AT2476" s="17">
        <v>-1</v>
      </c>
      <c r="AU2476" s="17">
        <v>-1</v>
      </c>
      <c r="AV2476" s="17">
        <v>0.22735644721397774</v>
      </c>
      <c r="AW2476" s="17">
        <v>40.164768246594946</v>
      </c>
      <c r="AX2476" s="17">
        <v>36.935555979782215</v>
      </c>
      <c r="AY2476" s="17">
        <v>6.1534238244933766E-2</v>
      </c>
      <c r="AZ2476" s="17">
        <v>-67.54222607225914</v>
      </c>
      <c r="BA2476" s="22">
        <v>1352.2029370328466</v>
      </c>
      <c r="CU2476" t="e">
        <v>#N/A</v>
      </c>
      <c r="CV2476" t="e">
        <v>#N/A</v>
      </c>
    </row>
    <row r="2477" spans="1:100" x14ac:dyDescent="0.25">
      <c r="A2477">
        <v>5627</v>
      </c>
      <c r="B2477" t="s">
        <v>2759</v>
      </c>
      <c r="C2477" s="22">
        <v>3</v>
      </c>
      <c r="D2477" s="17">
        <v>4.9585242363361104</v>
      </c>
      <c r="E2477" s="17">
        <v>8.6403326863919772E-2</v>
      </c>
      <c r="F2477" s="17">
        <v>-1.2353335057247308</v>
      </c>
      <c r="G2477" s="17">
        <v>-1.2100551728750222</v>
      </c>
      <c r="H2477" s="17">
        <v>0.4778926052562722</v>
      </c>
      <c r="I2477" s="17">
        <v>-7.5886061795573789E-4</v>
      </c>
      <c r="J2477" s="17">
        <v>28.628024678298999</v>
      </c>
      <c r="K2477" s="17">
        <v>0.47713374463831648</v>
      </c>
      <c r="L2477" s="17">
        <v>-1.0000000000000004</v>
      </c>
      <c r="M2477" s="17">
        <v>-1.0000000000000004</v>
      </c>
      <c r="N2477" s="17">
        <v>9.5426748927663283</v>
      </c>
      <c r="O2477" s="17">
        <v>32.3764937417601</v>
      </c>
      <c r="P2477" s="17">
        <v>0.1282240374475366</v>
      </c>
      <c r="Q2477" s="17">
        <v>-8.7338783633804802</v>
      </c>
      <c r="R2477" s="17">
        <v>-2.888251137242217</v>
      </c>
      <c r="S2477" s="17">
        <v>0.33333333333333343</v>
      </c>
      <c r="T2477" s="17">
        <v>0.32481718513774449</v>
      </c>
      <c r="U2477" s="17">
        <v>0.21825168798353739</v>
      </c>
      <c r="V2477" s="17">
        <v>9.502407345054778E-2</v>
      </c>
      <c r="W2477" s="17">
        <v>19.771701410673867</v>
      </c>
      <c r="X2477" s="17">
        <v>1.6241679664701982</v>
      </c>
      <c r="Y2477" s="17">
        <v>-1.0000000000000004</v>
      </c>
      <c r="Z2477" s="17">
        <v>-1.0000000000000004</v>
      </c>
      <c r="AA2477" s="17">
        <v>61.50078157512629</v>
      </c>
      <c r="AB2477" s="17">
        <v>0.15905794002029999</v>
      </c>
      <c r="AC2477" s="17">
        <v>0.42618734617550824</v>
      </c>
      <c r="AD2477" s="17">
        <v>0.30710133983808419</v>
      </c>
      <c r="AE2477" s="17">
        <v>44.61733130169462</v>
      </c>
      <c r="AF2477" s="17">
        <v>0.9</v>
      </c>
      <c r="AG2477" s="17">
        <v>-1.0000000000000004</v>
      </c>
      <c r="AH2477" s="17">
        <v>-1.0000000000000004</v>
      </c>
      <c r="AI2477" s="17">
        <v>-0.10554526497021076</v>
      </c>
      <c r="AJ2477" s="17">
        <v>9.502407345054778E-2</v>
      </c>
      <c r="AK2477" s="17">
        <v>2.7621140683607291E-2</v>
      </c>
      <c r="AL2477" s="17">
        <v>6.9010290433203173E-3</v>
      </c>
      <c r="AM2477" s="17">
        <v>5.5814750936103663E-2</v>
      </c>
      <c r="AN2477" s="17">
        <v>-0.18470744868223937</v>
      </c>
      <c r="AO2477" s="17">
        <v>1.5334744768206281</v>
      </c>
      <c r="AP2477" s="17">
        <v>-4.5831810718393831</v>
      </c>
      <c r="AQ2477" s="17">
        <v>48.399726088972855</v>
      </c>
      <c r="AR2477" s="17">
        <v>0.97142627990516384</v>
      </c>
      <c r="AS2477" s="17">
        <v>2.1013017111085142</v>
      </c>
      <c r="AT2477" s="17">
        <v>-1.0000000000000004</v>
      </c>
      <c r="AU2477" s="17">
        <v>-1.0000000000000004</v>
      </c>
      <c r="AV2477" s="17">
        <v>-4.0983063101172403</v>
      </c>
      <c r="AW2477" s="17">
        <v>89.294094245046978</v>
      </c>
      <c r="AX2477" s="17">
        <v>96.685596290697532</v>
      </c>
      <c r="AY2477" s="17">
        <v>-1.1737567638566829E-2</v>
      </c>
      <c r="AZ2477" s="17">
        <v>-38.007755873071702</v>
      </c>
      <c r="BA2477" s="22">
        <v>1500.9735697404785</v>
      </c>
      <c r="CU2477" t="e">
        <v>#N/A</v>
      </c>
      <c r="CV2477" t="e">
        <v>#N/A</v>
      </c>
    </row>
    <row r="2478" spans="1:100" x14ac:dyDescent="0.25">
      <c r="A2478">
        <v>5630</v>
      </c>
      <c r="B2478" t="s">
        <v>2760</v>
      </c>
      <c r="C2478" s="22">
        <v>3</v>
      </c>
      <c r="D2478" s="17">
        <v>6.0847481953300404</v>
      </c>
      <c r="E2478" s="17">
        <v>0.73032598474055299</v>
      </c>
      <c r="F2478" s="17">
        <v>-0.21197108537235199</v>
      </c>
      <c r="G2478" s="17">
        <v>3.6564446091283301E-2</v>
      </c>
      <c r="H2478" s="17">
        <v>-4.1772932955359054E-2</v>
      </c>
      <c r="I2478" s="17">
        <v>0</v>
      </c>
      <c r="J2478" s="17">
        <v>-2.5063759773215426</v>
      </c>
      <c r="K2478" s="17">
        <v>-4.1772932955359054E-2</v>
      </c>
      <c r="L2478" s="17">
        <v>-1.0000000000000002</v>
      </c>
      <c r="M2478" s="17">
        <v>-1.0000000000000002</v>
      </c>
      <c r="N2478" s="17">
        <v>-0.83545865910718131</v>
      </c>
      <c r="O2478" s="17">
        <v>3.6149366640997775</v>
      </c>
      <c r="P2478" s="17">
        <v>-0.88414198858538917</v>
      </c>
      <c r="Q2478" s="17">
        <v>-0.20212718698490628</v>
      </c>
      <c r="R2478" s="17">
        <v>-0.23172087402178454</v>
      </c>
      <c r="S2478" s="17">
        <v>0.33333333333333359</v>
      </c>
      <c r="T2478" s="17">
        <v>0.20752326663742804</v>
      </c>
      <c r="U2478" s="17">
        <v>-5.5673112785239343E-2</v>
      </c>
      <c r="V2478" s="17">
        <v>-5.4559272018429437E-2</v>
      </c>
      <c r="W2478" s="17">
        <v>18.895885924898064</v>
      </c>
      <c r="X2478" s="17">
        <v>-9.3228617021319446E-2</v>
      </c>
      <c r="Y2478" s="17">
        <v>-1.0000000000000002</v>
      </c>
      <c r="Z2478" s="17">
        <v>-1.0000000000000002</v>
      </c>
      <c r="AA2478" s="17">
        <v>56.890604450746324</v>
      </c>
      <c r="AB2478" s="17">
        <v>9.2640217332296354E-2</v>
      </c>
      <c r="AC2478" s="17">
        <v>0.1720006551680367</v>
      </c>
      <c r="AD2478" s="17">
        <v>0.49988791549706785</v>
      </c>
      <c r="AE2478" s="17">
        <v>38.22643939987006</v>
      </c>
      <c r="AF2478" s="17">
        <v>0.2857142857142857</v>
      </c>
      <c r="AG2478" s="17">
        <v>-1.0000000000000002</v>
      </c>
      <c r="AH2478" s="17">
        <v>-1.0000000000000002</v>
      </c>
      <c r="AI2478" s="17">
        <v>-1.0205693338914903E-2</v>
      </c>
      <c r="AJ2478" s="17">
        <v>-5.4559272018429437E-2</v>
      </c>
      <c r="AK2478" s="17">
        <v>-0.17512943009716453</v>
      </c>
      <c r="AL2478" s="17">
        <v>0.13725920853584223</v>
      </c>
      <c r="AM2478" s="17">
        <v>0.42677452979560981</v>
      </c>
      <c r="AN2478" s="17">
        <v>6.4361061884940757E-2</v>
      </c>
      <c r="AO2478" s="17">
        <v>9.7937160944044237</v>
      </c>
      <c r="AP2478" s="17">
        <v>2.2953225898027299</v>
      </c>
      <c r="AQ2478" s="17">
        <v>16.389509947576521</v>
      </c>
      <c r="AR2478" s="17">
        <v>0.43062421516709254</v>
      </c>
      <c r="AS2478" s="17">
        <v>-0.13500154997667863</v>
      </c>
      <c r="AT2478" s="17">
        <v>-1.0000000000000002</v>
      </c>
      <c r="AU2478" s="17">
        <v>-1.0000000000000002</v>
      </c>
      <c r="AV2478" s="17">
        <v>-0.1951564279305012</v>
      </c>
      <c r="AW2478" s="17">
        <v>62.80086370464884</v>
      </c>
      <c r="AX2478" s="17">
        <v>57.1408226360276</v>
      </c>
      <c r="AY2478" s="17">
        <v>1.8993164154832029E-2</v>
      </c>
      <c r="AZ2478" s="17">
        <v>-28.178246688679423</v>
      </c>
      <c r="BA2478" s="22">
        <v>1400.5785490679664</v>
      </c>
      <c r="CU2478" t="e">
        <v>#N/A</v>
      </c>
      <c r="CV2478" t="e">
        <v>#N/A</v>
      </c>
    </row>
    <row r="2479" spans="1:100" x14ac:dyDescent="0.25">
      <c r="A2479">
        <v>5632</v>
      </c>
      <c r="B2479" t="s">
        <v>2761</v>
      </c>
      <c r="C2479" s="22">
        <v>3</v>
      </c>
      <c r="D2479" s="17">
        <v>4.8818875147788088</v>
      </c>
      <c r="E2479" s="17">
        <v>-0.9604585300418258</v>
      </c>
      <c r="F2479" s="17">
        <v>2.8011772810703439E-2</v>
      </c>
      <c r="G2479" s="17">
        <v>-0.28855466916378669</v>
      </c>
      <c r="H2479" s="17">
        <v>0.11605284745434138</v>
      </c>
      <c r="I2479" s="17">
        <v>0</v>
      </c>
      <c r="J2479" s="17">
        <v>6.9631708472604839</v>
      </c>
      <c r="K2479" s="17">
        <v>0.11605284745434138</v>
      </c>
      <c r="L2479" s="17">
        <v>-0.999999999999999</v>
      </c>
      <c r="M2479" s="17">
        <v>-0.999999999999999</v>
      </c>
      <c r="N2479" s="17">
        <v>2.3210569490868287</v>
      </c>
      <c r="O2479" s="17">
        <v>11.556503692875506</v>
      </c>
      <c r="P2479" s="17">
        <v>3.2136386367414421E-3</v>
      </c>
      <c r="Q2479" s="17">
        <v>-0.45111697922727817</v>
      </c>
      <c r="R2479" s="17">
        <v>-0.13151418880615445</v>
      </c>
      <c r="S2479" s="17">
        <v>0.33333333333333287</v>
      </c>
      <c r="T2479" s="17">
        <v>0.33216895536898156</v>
      </c>
      <c r="U2479" s="17">
        <v>0.29395730197246184</v>
      </c>
      <c r="V2479" s="17">
        <v>2.0169265122275661E-2</v>
      </c>
      <c r="W2479" s="17">
        <v>34.54304033370844</v>
      </c>
      <c r="X2479" s="17">
        <v>1.8451298619071248</v>
      </c>
      <c r="Y2479" s="17">
        <v>-0.999999999999999</v>
      </c>
      <c r="Z2479" s="17">
        <v>-0.999999999999999</v>
      </c>
      <c r="AA2479" s="17">
        <v>88.273623889202582</v>
      </c>
      <c r="AB2479" s="17">
        <v>0.33879680836983039</v>
      </c>
      <c r="AC2479" s="17">
        <v>0.49544287287663963</v>
      </c>
      <c r="AD2479" s="17">
        <v>0.24300227363953589</v>
      </c>
      <c r="AE2479" s="17">
        <v>53.862097744300314</v>
      </c>
      <c r="AF2479" s="17">
        <v>0.91666666666666663</v>
      </c>
      <c r="AG2479" s="17">
        <v>-0.999999999999999</v>
      </c>
      <c r="AH2479" s="17">
        <v>-0.999999999999999</v>
      </c>
      <c r="AI2479" s="17">
        <v>0</v>
      </c>
      <c r="AJ2479" s="17">
        <v>2.0169265122275661E-2</v>
      </c>
      <c r="AK2479" s="17">
        <v>5.207251329826381E-3</v>
      </c>
      <c r="AL2479" s="17">
        <v>-9.1058437627779737E-2</v>
      </c>
      <c r="AM2479" s="17">
        <v>0.4286016824983544</v>
      </c>
      <c r="AN2479" s="17">
        <v>-2.6992428019266951E-2</v>
      </c>
      <c r="AO2479" s="17">
        <v>10.741078319107995</v>
      </c>
      <c r="AP2479" s="17">
        <v>-1.1301028886205708</v>
      </c>
      <c r="AQ2479" s="17">
        <v>41.506211180968918</v>
      </c>
      <c r="AR2479" s="17">
        <v>0.97962885579705239</v>
      </c>
      <c r="AS2479" s="17">
        <v>1.961182709361466</v>
      </c>
      <c r="AT2479" s="17">
        <v>-0.999999999999999</v>
      </c>
      <c r="AU2479" s="17">
        <v>-0.999999999999999</v>
      </c>
      <c r="AV2479" s="17">
        <v>-0.42006885796994098</v>
      </c>
      <c r="AW2479" s="17">
        <v>98.700024693457522</v>
      </c>
      <c r="AX2479" s="17">
        <v>100.71695120568505</v>
      </c>
      <c r="AY2479" s="17">
        <v>2.3450647619065991E-2</v>
      </c>
      <c r="AZ2479" s="17">
        <v>-33.681799765429915</v>
      </c>
      <c r="BA2479" s="22">
        <v>1391.5761164471546</v>
      </c>
      <c r="CU2479" t="e">
        <v>#N/A</v>
      </c>
      <c r="CV2479" t="e">
        <v>#N/A</v>
      </c>
    </row>
    <row r="2480" spans="1:100" x14ac:dyDescent="0.25">
      <c r="A2480">
        <v>5633</v>
      </c>
      <c r="B2480" t="s">
        <v>2762</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1420.1413092547123</v>
      </c>
      <c r="CU2480" t="e">
        <v>#N/A</v>
      </c>
      <c r="CV2480" t="e">
        <v>#N/A</v>
      </c>
    </row>
    <row r="2481" spans="1:100" x14ac:dyDescent="0.25">
      <c r="A2481">
        <v>5634</v>
      </c>
      <c r="B2481" t="s">
        <v>2763</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2764</v>
      </c>
      <c r="C2482" s="22">
        <v>3</v>
      </c>
      <c r="D2482" s="17">
        <v>4.7753071608396045</v>
      </c>
      <c r="E2482" s="17">
        <v>-3.1718895734706827E-2</v>
      </c>
      <c r="F2482" s="17">
        <v>-0.88498945142790708</v>
      </c>
      <c r="G2482" s="17">
        <v>-0.88498945142790708</v>
      </c>
      <c r="H2482" s="17">
        <v>0.3594707521723523</v>
      </c>
      <c r="I2482" s="17">
        <v>-1.285541735511163E-2</v>
      </c>
      <c r="J2482" s="17">
        <v>20.796920089034419</v>
      </c>
      <c r="K2482" s="17">
        <v>0.34661533481724088</v>
      </c>
      <c r="L2482" s="17">
        <v>-1.0000000000000004</v>
      </c>
      <c r="M2482" s="17">
        <v>-1.0000000000000004</v>
      </c>
      <c r="N2482" s="17">
        <v>6.9323066963448063</v>
      </c>
      <c r="O2482" s="17">
        <v>24.687237798446127</v>
      </c>
      <c r="P2482" s="17">
        <v>-0.57920865229359098</v>
      </c>
      <c r="Q2482" s="17">
        <v>5.0460343791417577</v>
      </c>
      <c r="R2482" s="17">
        <v>1.5879960614798434</v>
      </c>
      <c r="S2482" s="17">
        <v>0.32918905140787286</v>
      </c>
      <c r="T2482" s="17">
        <v>0.32918905140787286</v>
      </c>
      <c r="U2482" s="17">
        <v>0.30244697306437257</v>
      </c>
      <c r="V2482" s="17">
        <v>0.23833316316888573</v>
      </c>
      <c r="W2482" s="17">
        <v>34.101716169270517</v>
      </c>
      <c r="X2482" s="17">
        <v>2.9474053573438495</v>
      </c>
      <c r="Y2482" s="17">
        <v>-1.0000000000000004</v>
      </c>
      <c r="Z2482" s="17">
        <v>-1.0000000000000004</v>
      </c>
      <c r="AA2482" s="17">
        <v>82.384414580254401</v>
      </c>
      <c r="AB2482" s="17">
        <v>0.38533898318663246</v>
      </c>
      <c r="AC2482" s="17">
        <v>0.17237234754414052</v>
      </c>
      <c r="AD2482" s="17">
        <v>0.37618271625930705</v>
      </c>
      <c r="AE2482" s="17">
        <v>46.694702349503999</v>
      </c>
      <c r="AF2482" s="17">
        <v>0.83333333333333337</v>
      </c>
      <c r="AG2482" s="17">
        <v>-1.0000000000000004</v>
      </c>
      <c r="AH2482" s="17">
        <v>-1.0000000000000004</v>
      </c>
      <c r="AI2482" s="17">
        <v>4.002515170850672E-2</v>
      </c>
      <c r="AJ2482" s="17">
        <v>0.23833316316888573</v>
      </c>
      <c r="AK2482" s="17">
        <v>0.42742852503308176</v>
      </c>
      <c r="AL2482" s="17">
        <v>-0.12213937784402597</v>
      </c>
      <c r="AM2482" s="17">
        <v>0.63662731375146797</v>
      </c>
      <c r="AN2482" s="17">
        <v>6.6613907303351705E-2</v>
      </c>
      <c r="AO2482" s="17">
        <v>18.052825468952122</v>
      </c>
      <c r="AP2482" s="17">
        <v>1.0546507933636633</v>
      </c>
      <c r="AQ2482" s="17">
        <v>54.898636258304983</v>
      </c>
      <c r="AR2482" s="17">
        <v>1.199158239049003</v>
      </c>
      <c r="AS2482" s="17">
        <v>3.2940206921610891</v>
      </c>
      <c r="AT2482" s="17">
        <v>-1.0000000000000004</v>
      </c>
      <c r="AU2482" s="17">
        <v>-1.0000000000000004</v>
      </c>
      <c r="AV2482" s="17">
        <v>0.7030066100519361</v>
      </c>
      <c r="AW2482" s="17">
        <v>108.12630317206413</v>
      </c>
      <c r="AX2482" s="17">
        <v>132.76012252312293</v>
      </c>
      <c r="AY2482" s="17">
        <v>0.23613174494387976</v>
      </c>
      <c r="AZ2482" s="17">
        <v>-13.674504685768166</v>
      </c>
      <c r="BA2482" s="22">
        <v>1595.7143773739108</v>
      </c>
      <c r="CU2482" t="e">
        <v>#N/A</v>
      </c>
      <c r="CV2482" t="e">
        <v>#N/A</v>
      </c>
    </row>
    <row r="2483" spans="1:100" x14ac:dyDescent="0.25">
      <c r="A2483">
        <v>5636</v>
      </c>
      <c r="B2483" t="s">
        <v>2765</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1315.4301750069942</v>
      </c>
      <c r="CU2483" t="e">
        <v>#N/A</v>
      </c>
      <c r="CV2483" t="e">
        <v>#N/A</v>
      </c>
    </row>
    <row r="2484" spans="1:100" x14ac:dyDescent="0.25">
      <c r="A2484">
        <v>5637</v>
      </c>
      <c r="B2484" t="s">
        <v>2766</v>
      </c>
      <c r="C2484" s="22">
        <v>3</v>
      </c>
      <c r="D2484" s="17">
        <v>3.9075523977032263</v>
      </c>
      <c r="E2484" s="17">
        <v>-3.0818009316536703E-2</v>
      </c>
      <c r="F2484" s="17">
        <v>-0.42238816698508341</v>
      </c>
      <c r="G2484" s="17">
        <v>-0.42238816698508341</v>
      </c>
      <c r="H2484" s="17">
        <v>0.20757940243406822</v>
      </c>
      <c r="I2484" s="17">
        <v>0</v>
      </c>
      <c r="J2484" s="17">
        <v>12.454764146044093</v>
      </c>
      <c r="K2484" s="17">
        <v>0.20757940243406822</v>
      </c>
      <c r="L2484" s="17">
        <v>-1.0000000000000002</v>
      </c>
      <c r="M2484" s="17">
        <v>-1.0000000000000002</v>
      </c>
      <c r="N2484" s="17">
        <v>4.1515880486813659</v>
      </c>
      <c r="O2484" s="17">
        <v>15.939928376762234</v>
      </c>
      <c r="P2484" s="17">
        <v>-1.2869990458329925</v>
      </c>
      <c r="Q2484" s="17">
        <v>0.68564036265724515</v>
      </c>
      <c r="R2484" s="17">
        <v>0.10282156042733599</v>
      </c>
      <c r="S2484" s="17">
        <v>0.33333333333333326</v>
      </c>
      <c r="T2484" s="17">
        <v>0.39419890848848899</v>
      </c>
      <c r="U2484" s="17">
        <v>2.8105609391186316E-2</v>
      </c>
      <c r="V2484" s="17">
        <v>4.1358085999712753E-2</v>
      </c>
      <c r="W2484" s="17">
        <v>23.576661391146128</v>
      </c>
      <c r="X2484" s="17">
        <v>0.93012353381320489</v>
      </c>
      <c r="Y2484" s="17">
        <v>-1.0000000000000002</v>
      </c>
      <c r="Z2484" s="17">
        <v>-1.0000000000000002</v>
      </c>
      <c r="AA2484" s="17">
        <v>21.403209920798815</v>
      </c>
      <c r="AB2484" s="17">
        <v>-0.22639640345206791</v>
      </c>
      <c r="AC2484" s="17">
        <v>7.2963022255208357E-2</v>
      </c>
      <c r="AD2484" s="17">
        <v>0.10790792058136678</v>
      </c>
      <c r="AE2484" s="17">
        <v>-2.2762730307746364</v>
      </c>
      <c r="AF2484" s="17">
        <v>0.25</v>
      </c>
      <c r="AG2484" s="17">
        <v>-1.0000000000000002</v>
      </c>
      <c r="AH2484" s="17">
        <v>-1.0000000000000002</v>
      </c>
      <c r="AI2484" s="17">
        <v>9.7322997921913176E-3</v>
      </c>
      <c r="AJ2484" s="17">
        <v>4.1358085999712753E-2</v>
      </c>
      <c r="AK2484" s="17">
        <v>7.7922758520012889E-2</v>
      </c>
      <c r="AL2484" s="17">
        <v>0.22715674254600271</v>
      </c>
      <c r="AM2484" s="17">
        <v>1.5429805502181714E-2</v>
      </c>
      <c r="AN2484" s="17">
        <v>6.2336005580774609E-2</v>
      </c>
      <c r="AO2484" s="17">
        <v>0.77535893015460966</v>
      </c>
      <c r="AP2484" s="17">
        <v>2.6941838522493784</v>
      </c>
      <c r="AQ2484" s="17">
        <v>36.031425537190209</v>
      </c>
      <c r="AR2484" s="17">
        <v>0.79699593721272088</v>
      </c>
      <c r="AS2484" s="17">
        <v>1.137702936247273</v>
      </c>
      <c r="AT2484" s="17">
        <v>-1.0000000000000002</v>
      </c>
      <c r="AU2484" s="17">
        <v>-1.0000000000000002</v>
      </c>
      <c r="AV2484" s="17">
        <v>-0.31956660655774738</v>
      </c>
      <c r="AW2484" s="17">
        <v>40.037322149810471</v>
      </c>
      <c r="AX2484" s="17">
        <v>44.367776745625555</v>
      </c>
      <c r="AY2484" s="17">
        <v>6.7106392725018241E-2</v>
      </c>
      <c r="AZ2484" s="17">
        <v>-69.696836880489826</v>
      </c>
      <c r="BA2484" s="22">
        <v>1316.258252066609</v>
      </c>
      <c r="CU2484" t="e">
        <v>#N/A</v>
      </c>
      <c r="CV2484" t="e">
        <v>#N/A</v>
      </c>
    </row>
    <row r="2485" spans="1:100" x14ac:dyDescent="0.25">
      <c r="A2485">
        <v>5638</v>
      </c>
      <c r="B2485" t="s">
        <v>2767</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2768</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2769</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1383.4854078445346</v>
      </c>
      <c r="CU2487" t="e">
        <v>#N/A</v>
      </c>
      <c r="CV2487" t="e">
        <v>#N/A</v>
      </c>
    </row>
    <row r="2488" spans="1:100" x14ac:dyDescent="0.25">
      <c r="A2488">
        <v>5642</v>
      </c>
      <c r="B2488" t="s">
        <v>2770</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1344.4318566046659</v>
      </c>
      <c r="CU2488" t="e">
        <v>#N/A</v>
      </c>
      <c r="CV2488" t="e">
        <v>#N/A</v>
      </c>
    </row>
    <row r="2489" spans="1:100" x14ac:dyDescent="0.25">
      <c r="A2489">
        <v>5648</v>
      </c>
      <c r="B2489" t="s">
        <v>2771</v>
      </c>
      <c r="C2489" s="22">
        <v>3</v>
      </c>
      <c r="D2489" s="17">
        <v>4.3402393028120922</v>
      </c>
      <c r="E2489" s="17">
        <v>-7.7463498387439619E-3</v>
      </c>
      <c r="F2489" s="17">
        <v>2.5604020119649053E-2</v>
      </c>
      <c r="G2489" s="17">
        <v>2.5604020119649053E-2</v>
      </c>
      <c r="H2489" s="17">
        <v>0.14713197984651874</v>
      </c>
      <c r="I2489" s="17">
        <v>-2.3782699216332449E-2</v>
      </c>
      <c r="J2489" s="17">
        <v>7.4009568378111785</v>
      </c>
      <c r="K2489" s="17">
        <v>0.12334928063018624</v>
      </c>
      <c r="L2489" s="17">
        <v>-0.99999999999999922</v>
      </c>
      <c r="M2489" s="17">
        <v>-0.99999999999999922</v>
      </c>
      <c r="N2489" s="17">
        <v>2.4669856126037266</v>
      </c>
      <c r="O2489" s="17">
        <v>11.766800160742919</v>
      </c>
      <c r="P2489" s="17">
        <v>0.50238166378239468</v>
      </c>
      <c r="Q2489" s="17">
        <v>-0.42464167428022415</v>
      </c>
      <c r="R2489" s="17">
        <v>-0.17979416422734523</v>
      </c>
      <c r="S2489" s="17">
        <v>0.33333333333333304</v>
      </c>
      <c r="T2489" s="17">
        <v>0.33333333333333304</v>
      </c>
      <c r="U2489" s="17">
        <v>0.33996424778411549</v>
      </c>
      <c r="V2489" s="17">
        <v>-0.1877938591338966</v>
      </c>
      <c r="W2489" s="17">
        <v>27.819510987467968</v>
      </c>
      <c r="X2489" s="17">
        <v>0.77641122236956372</v>
      </c>
      <c r="Y2489" s="17">
        <v>-0.99999999999999922</v>
      </c>
      <c r="Z2489" s="17">
        <v>-0.99999999999999922</v>
      </c>
      <c r="AA2489" s="17">
        <v>39.650876557613486</v>
      </c>
      <c r="AB2489" s="17">
        <v>0.13022069940949976</v>
      </c>
      <c r="AC2489" s="17">
        <v>0.31089676032428015</v>
      </c>
      <c r="AD2489" s="17">
        <v>-0.20089426504632316</v>
      </c>
      <c r="AE2489" s="17">
        <v>12.011159734372857</v>
      </c>
      <c r="AF2489" s="17">
        <v>0.5</v>
      </c>
      <c r="AG2489" s="17">
        <v>-0.99999999999999922</v>
      </c>
      <c r="AH2489" s="17">
        <v>-0.99999999999999922</v>
      </c>
      <c r="AI2489" s="17">
        <v>2.469726052928015E-2</v>
      </c>
      <c r="AJ2489" s="17">
        <v>-0.1877938591338966</v>
      </c>
      <c r="AK2489" s="17">
        <v>0.32310157674180617</v>
      </c>
      <c r="AL2489" s="17">
        <v>0.10950891007299364</v>
      </c>
      <c r="AM2489" s="17">
        <v>0.60562060837205633</v>
      </c>
      <c r="AN2489" s="17">
        <v>-0.10488898602648569</v>
      </c>
      <c r="AO2489" s="17">
        <v>16.756023093010437</v>
      </c>
      <c r="AP2489" s="17">
        <v>-2.074680100297174</v>
      </c>
      <c r="AQ2489" s="17">
        <v>35.220467825279151</v>
      </c>
      <c r="AR2489" s="17">
        <v>0.81883705531688555</v>
      </c>
      <c r="AS2489" s="17">
        <v>0.8997605029997503</v>
      </c>
      <c r="AT2489" s="17">
        <v>-0.99999999999999922</v>
      </c>
      <c r="AU2489" s="17">
        <v>-0.99999999999999922</v>
      </c>
      <c r="AV2489" s="17">
        <v>-0.15419014410769635</v>
      </c>
      <c r="AW2489" s="17">
        <v>49.342996618059225</v>
      </c>
      <c r="AX2489" s="17">
        <v>31.057555915255183</v>
      </c>
      <c r="AY2489" s="17">
        <v>-9.4870138502710449E-2</v>
      </c>
      <c r="AZ2489" s="17">
        <v>-33.544218035294435</v>
      </c>
      <c r="BA2489" s="22">
        <v>1366.6126080048084</v>
      </c>
      <c r="CU2489" t="e">
        <v>#N/A</v>
      </c>
      <c r="CV2489" t="e">
        <v>#N/A</v>
      </c>
    </row>
    <row r="2490" spans="1:100" x14ac:dyDescent="0.25">
      <c r="A2490">
        <v>5651</v>
      </c>
      <c r="B2490" t="s">
        <v>2772</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1303.4280967684442</v>
      </c>
      <c r="CU2490" t="e">
        <v>#N/A</v>
      </c>
      <c r="CV2490" t="e">
        <v>#N/A</v>
      </c>
    </row>
    <row r="2491" spans="1:100" x14ac:dyDescent="0.25">
      <c r="A2491">
        <v>5652</v>
      </c>
      <c r="B2491" t="s">
        <v>2769</v>
      </c>
      <c r="C2491" s="22">
        <v>3</v>
      </c>
      <c r="D2491" s="17">
        <v>5.002733723626628</v>
      </c>
      <c r="E2491" s="17">
        <v>-2.4800477786405612E-2</v>
      </c>
      <c r="F2491" s="17">
        <v>0.31887217146269647</v>
      </c>
      <c r="G2491" s="17">
        <v>0.31887217146269647</v>
      </c>
      <c r="H2491" s="17">
        <v>0.1846928080823583</v>
      </c>
      <c r="I2491" s="17">
        <v>0</v>
      </c>
      <c r="J2491" s="17">
        <v>11.081568484941496</v>
      </c>
      <c r="K2491" s="17">
        <v>0.1846928080823583</v>
      </c>
      <c r="L2491" s="17">
        <v>-0.99999999999999978</v>
      </c>
      <c r="M2491" s="17">
        <v>-0.99999999999999978</v>
      </c>
      <c r="N2491" s="17">
        <v>3.6938561616471661</v>
      </c>
      <c r="O2491" s="17">
        <v>16.403174380030816</v>
      </c>
      <c r="P2491" s="17">
        <v>0.78632351682695556</v>
      </c>
      <c r="Q2491" s="17">
        <v>1.9761593504949317</v>
      </c>
      <c r="R2491" s="17">
        <v>0.70104743933345093</v>
      </c>
      <c r="S2491" s="17">
        <v>0.33333333333333315</v>
      </c>
      <c r="T2491" s="17">
        <v>0.23428801779060113</v>
      </c>
      <c r="U2491" s="17">
        <v>-2.1456271819747644E-2</v>
      </c>
      <c r="V2491" s="17">
        <v>-3.0170299994163353E-2</v>
      </c>
      <c r="W2491" s="17">
        <v>13.252078849106613</v>
      </c>
      <c r="X2491" s="17">
        <v>3.3301467151134245E-2</v>
      </c>
      <c r="Y2491" s="17">
        <v>-0.99999999999999978</v>
      </c>
      <c r="Z2491" s="17">
        <v>-0.99999999999999978</v>
      </c>
      <c r="AA2491" s="17">
        <v>26.713055763388816</v>
      </c>
      <c r="AB2491" s="17">
        <v>0.22240005205838903</v>
      </c>
      <c r="AC2491" s="17">
        <v>5.2360936185299585E-2</v>
      </c>
      <c r="AD2491" s="17">
        <v>-1.9562398744713182E-2</v>
      </c>
      <c r="AE2491" s="17">
        <v>12.759929474948766</v>
      </c>
      <c r="AF2491" s="17">
        <v>0.73333333333333328</v>
      </c>
      <c r="AG2491" s="17">
        <v>-0.99999999999999978</v>
      </c>
      <c r="AH2491" s="17">
        <v>-0.99999999999999978</v>
      </c>
      <c r="AI2491" s="17">
        <v>0</v>
      </c>
      <c r="AJ2491" s="17">
        <v>-3.0170299994163353E-2</v>
      </c>
      <c r="AK2491" s="17">
        <v>-6.1714984079691542E-3</v>
      </c>
      <c r="AL2491" s="17">
        <v>0.1471934643328357</v>
      </c>
      <c r="AM2491" s="17">
        <v>3.6836035163526432E-2</v>
      </c>
      <c r="AN2491" s="17">
        <v>0.18713423903990065</v>
      </c>
      <c r="AO2491" s="17">
        <v>0.8900433870483152</v>
      </c>
      <c r="AP2491" s="17">
        <v>5.4143232976616931</v>
      </c>
      <c r="AQ2491" s="17">
        <v>24.333647334048099</v>
      </c>
      <c r="AR2491" s="17">
        <v>0.51599477931002358</v>
      </c>
      <c r="AS2491" s="17">
        <v>0.21799427523349213</v>
      </c>
      <c r="AT2491" s="17">
        <v>-0.99999999999999978</v>
      </c>
      <c r="AU2491" s="17">
        <v>-0.99999999999999978</v>
      </c>
      <c r="AV2491" s="17">
        <v>1.0199196107961475</v>
      </c>
      <c r="AW2491" s="17">
        <v>48.530553441081345</v>
      </c>
      <c r="AX2491" s="17">
        <v>45.513523441665015</v>
      </c>
      <c r="AY2491" s="17">
        <v>-0.2227863756029656</v>
      </c>
      <c r="AZ2491" s="17">
        <v>-42.788361735317608</v>
      </c>
      <c r="BA2491" s="22">
        <v>1308.2433754581143</v>
      </c>
      <c r="CU2491" t="e">
        <v>#N/A</v>
      </c>
      <c r="CV2491" t="e">
        <v>#N/A</v>
      </c>
    </row>
    <row r="2492" spans="1:100" x14ac:dyDescent="0.25">
      <c r="A2492">
        <v>5653</v>
      </c>
      <c r="B2492" t="s">
        <v>2773</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1063</v>
      </c>
      <c r="C2493" s="22">
        <v>3</v>
      </c>
      <c r="D2493" s="17">
        <v>4.8948693916988937</v>
      </c>
      <c r="E2493" s="17">
        <v>-2.6304881404408832E-2</v>
      </c>
      <c r="F2493" s="17">
        <v>-0.92960213418158799</v>
      </c>
      <c r="G2493" s="17">
        <v>-0.93999099058407387</v>
      </c>
      <c r="H2493" s="17">
        <v>0.30827158286640416</v>
      </c>
      <c r="I2493" s="17">
        <v>0</v>
      </c>
      <c r="J2493" s="17">
        <v>18.496294971984248</v>
      </c>
      <c r="K2493" s="17">
        <v>0.30827158286640416</v>
      </c>
      <c r="L2493" s="17">
        <v>-1.0000000000000007</v>
      </c>
      <c r="M2493" s="17">
        <v>-1.0000000000000007</v>
      </c>
      <c r="N2493" s="17">
        <v>6.1654316573280834</v>
      </c>
      <c r="O2493" s="17">
        <v>22.451173373099074</v>
      </c>
      <c r="P2493" s="17">
        <v>0.50706203332297406</v>
      </c>
      <c r="Q2493" s="17">
        <v>-0.90743464024935871</v>
      </c>
      <c r="R2493" s="17">
        <v>-0.23786332012858447</v>
      </c>
      <c r="S2493" s="17">
        <v>0.33333333333333398</v>
      </c>
      <c r="T2493" s="17">
        <v>0.32840582974209148</v>
      </c>
      <c r="U2493" s="17">
        <v>0.3146630155216481</v>
      </c>
      <c r="V2493" s="17">
        <v>1.1869507968691424E-2</v>
      </c>
      <c r="W2493" s="17">
        <v>27.200004147974415</v>
      </c>
      <c r="X2493" s="17">
        <v>1.6784091865165185</v>
      </c>
      <c r="Y2493" s="17">
        <v>-1.0000000000000007</v>
      </c>
      <c r="Z2493" s="17">
        <v>-1.0000000000000007</v>
      </c>
      <c r="AA2493" s="17">
        <v>91.354001263919088</v>
      </c>
      <c r="AB2493" s="17">
        <v>9.3825352869136402E-2</v>
      </c>
      <c r="AC2493" s="17">
        <v>0.62670678906411126</v>
      </c>
      <c r="AD2493" s="17">
        <v>0.56730506678821757</v>
      </c>
      <c r="AE2493" s="17">
        <v>64.391860436073245</v>
      </c>
      <c r="AF2493" s="17">
        <v>1</v>
      </c>
      <c r="AG2493" s="17">
        <v>-1.0000000000000007</v>
      </c>
      <c r="AH2493" s="17">
        <v>-1.0000000000000007</v>
      </c>
      <c r="AI2493" s="17">
        <v>-6.0133877208457767E-2</v>
      </c>
      <c r="AJ2493" s="17">
        <v>1.1869507968691424E-2</v>
      </c>
      <c r="AK2493" s="17">
        <v>-1.9610737047282136E-2</v>
      </c>
      <c r="AL2493" s="17">
        <v>-8.653602361358026E-2</v>
      </c>
      <c r="AM2493" s="17">
        <v>0.35643802072125158</v>
      </c>
      <c r="AN2493" s="17">
        <v>0.22684237758771181</v>
      </c>
      <c r="AO2493" s="17">
        <v>8.8128968327948733</v>
      </c>
      <c r="AP2493" s="17">
        <v>5.2383793216248922</v>
      </c>
      <c r="AQ2493" s="17">
        <v>45.69629911995866</v>
      </c>
      <c r="AR2493" s="17">
        <v>0.98827168656576425</v>
      </c>
      <c r="AS2493" s="17">
        <v>1.9866807693829223</v>
      </c>
      <c r="AT2493" s="17">
        <v>-1.0000000000000007</v>
      </c>
      <c r="AU2493" s="17">
        <v>-1.0000000000000007</v>
      </c>
      <c r="AV2493" s="17">
        <v>-1.1778543107126587</v>
      </c>
      <c r="AW2493" s="17">
        <v>119.04355395864303</v>
      </c>
      <c r="AX2493" s="17">
        <v>119.02782721134307</v>
      </c>
      <c r="AY2493" s="17">
        <v>0.50073361686193796</v>
      </c>
      <c r="AZ2493" s="17">
        <v>44.461351663760432</v>
      </c>
      <c r="BA2493" s="22">
        <v>1585.0951725838829</v>
      </c>
      <c r="CU2493" t="e">
        <v>#N/A</v>
      </c>
      <c r="CV2493" t="e">
        <v>#N/A</v>
      </c>
    </row>
    <row r="2494" spans="1:100" x14ac:dyDescent="0.25">
      <c r="A2494">
        <v>5657</v>
      </c>
      <c r="B2494" t="s">
        <v>2774</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2775</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2776</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1477.7784726857094</v>
      </c>
      <c r="CU2496" t="e">
        <v>#N/A</v>
      </c>
      <c r="CV2496" t="e">
        <v>#N/A</v>
      </c>
    </row>
    <row r="2497" spans="1:100" x14ac:dyDescent="0.25">
      <c r="A2497">
        <v>5660</v>
      </c>
      <c r="B2497" t="s">
        <v>2777</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1376.2826433001178</v>
      </c>
      <c r="CU2497" t="e">
        <v>#N/A</v>
      </c>
      <c r="CV2497" t="e">
        <v>#N/A</v>
      </c>
    </row>
    <row r="2498" spans="1:100" x14ac:dyDescent="0.25">
      <c r="A2498">
        <v>5661</v>
      </c>
      <c r="B2498" t="s">
        <v>2452</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1355.6606857995682</v>
      </c>
      <c r="CU2498" t="e">
        <v>#N/A</v>
      </c>
      <c r="CV2498" t="e">
        <v>#N/A</v>
      </c>
    </row>
    <row r="2499" spans="1:100" x14ac:dyDescent="0.25">
      <c r="A2499">
        <v>5662</v>
      </c>
      <c r="B2499" t="s">
        <v>2778</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1321.6833644577505</v>
      </c>
      <c r="CU2499" t="e">
        <v>#N/A</v>
      </c>
      <c r="CV2499" t="e">
        <v>#N/A</v>
      </c>
    </row>
    <row r="2500" spans="1:100" x14ac:dyDescent="0.25">
      <c r="A2500">
        <v>5663</v>
      </c>
      <c r="B2500" t="s">
        <v>2779</v>
      </c>
      <c r="C2500" s="22">
        <v>3</v>
      </c>
      <c r="D2500" s="17">
        <v>5.1537957844190769</v>
      </c>
      <c r="E2500" s="17">
        <v>-0.7691869631627527</v>
      </c>
      <c r="F2500" s="17">
        <v>-1.7661178822433017</v>
      </c>
      <c r="G2500" s="17">
        <v>-1.9912666460445345</v>
      </c>
      <c r="H2500" s="17">
        <v>-0.23407552869344489</v>
      </c>
      <c r="I2500" s="17">
        <v>-3.7094161708727934E-4</v>
      </c>
      <c r="J2500" s="17">
        <v>-14.066788218631931</v>
      </c>
      <c r="K2500" s="17">
        <v>-0.23444647031053217</v>
      </c>
      <c r="L2500" s="17">
        <v>-0.99999999999999989</v>
      </c>
      <c r="M2500" s="17">
        <v>-0.99999999999999989</v>
      </c>
      <c r="N2500" s="17">
        <v>-4.6889294062106464</v>
      </c>
      <c r="O2500" s="17">
        <v>-10.904259080257399</v>
      </c>
      <c r="P2500" s="17">
        <v>-2.8289137262767543E-2</v>
      </c>
      <c r="Q2500" s="17">
        <v>-5.0689325362468693</v>
      </c>
      <c r="R2500" s="17">
        <v>-1.6430745859195499</v>
      </c>
      <c r="S2500" s="17">
        <v>0.33333333333333337</v>
      </c>
      <c r="T2500" s="17">
        <v>0.33835512083002039</v>
      </c>
      <c r="U2500" s="17">
        <v>0.30851761048862586</v>
      </c>
      <c r="V2500" s="17">
        <v>2.7037503331602403E-2</v>
      </c>
      <c r="W2500" s="17">
        <v>49.667601531764518</v>
      </c>
      <c r="X2500" s="17">
        <v>2.3074521739146898</v>
      </c>
      <c r="Y2500" s="17">
        <v>-0.99999999999999989</v>
      </c>
      <c r="Z2500" s="17">
        <v>-0.99999999999999989</v>
      </c>
      <c r="AA2500" s="17">
        <v>67.805722855976157</v>
      </c>
      <c r="AB2500" s="17">
        <v>0.18834831432547228</v>
      </c>
      <c r="AC2500" s="17">
        <v>-7.5598861938654359E-3</v>
      </c>
      <c r="AD2500" s="17">
        <v>0.21483549007101585</v>
      </c>
      <c r="AE2500" s="17">
        <v>19.78119591013116</v>
      </c>
      <c r="AF2500" s="17">
        <v>0.8</v>
      </c>
      <c r="AG2500" s="17">
        <v>-0.99999999999999989</v>
      </c>
      <c r="AH2500" s="17">
        <v>-0.99999999999999989</v>
      </c>
      <c r="AI2500" s="17">
        <v>-6.1823074737309983E-2</v>
      </c>
      <c r="AJ2500" s="17">
        <v>2.7037503331602403E-2</v>
      </c>
      <c r="AK2500" s="17">
        <v>0.23415634141679514</v>
      </c>
      <c r="AL2500" s="17">
        <v>-6.3703615092770127E-3</v>
      </c>
      <c r="AM2500" s="17">
        <v>0.22925922183249375</v>
      </c>
      <c r="AN2500" s="17">
        <v>0.49673560383647852</v>
      </c>
      <c r="AO2500" s="17">
        <v>6.9022622528963185</v>
      </c>
      <c r="AP2500" s="17">
        <v>12.386538288365584</v>
      </c>
      <c r="AQ2500" s="17">
        <v>35.600813313132647</v>
      </c>
      <c r="AR2500" s="17">
        <v>1.0072435679835814</v>
      </c>
      <c r="AS2500" s="17">
        <v>2.0730057036041574</v>
      </c>
      <c r="AT2500" s="17">
        <v>-0.99999999999999989</v>
      </c>
      <c r="AU2500" s="17">
        <v>-0.99999999999999989</v>
      </c>
      <c r="AV2500" s="17">
        <v>-3.6343412319640844</v>
      </c>
      <c r="AW2500" s="17">
        <v>69.28800206408431</v>
      </c>
      <c r="AX2500" s="17">
        <v>70.755290902498359</v>
      </c>
      <c r="AY2500" s="17">
        <v>8.0303661186329117E-2</v>
      </c>
      <c r="AZ2500" s="17">
        <v>-31.29065652516007</v>
      </c>
      <c r="BA2500" s="22">
        <v>1440.6329948412119</v>
      </c>
      <c r="CU2500" t="e">
        <v>#N/A</v>
      </c>
      <c r="CV2500" t="e">
        <v>#N/A</v>
      </c>
    </row>
    <row r="2501" spans="1:100" x14ac:dyDescent="0.25">
      <c r="A2501">
        <v>5664</v>
      </c>
      <c r="B2501" t="s">
        <v>2780</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1227.4673774692146</v>
      </c>
      <c r="CU2501" t="e">
        <v>#N/A</v>
      </c>
      <c r="CV2501" t="e">
        <v>#N/A</v>
      </c>
    </row>
    <row r="2502" spans="1:100" x14ac:dyDescent="0.25">
      <c r="A2502">
        <v>5665</v>
      </c>
      <c r="B2502" t="s">
        <v>2781</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c r="CU2502" t="e">
        <v>#N/A</v>
      </c>
      <c r="CV2502" t="e">
        <v>#N/A</v>
      </c>
    </row>
    <row r="2503" spans="1:100" x14ac:dyDescent="0.25">
      <c r="A2503">
        <v>5666</v>
      </c>
      <c r="B2503" t="s">
        <v>2782</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1330.0187040897306</v>
      </c>
      <c r="CU2503" t="e">
        <v>#N/A</v>
      </c>
      <c r="CV2503" t="e">
        <v>#N/A</v>
      </c>
    </row>
    <row r="2504" spans="1:100" x14ac:dyDescent="0.25">
      <c r="A2504">
        <v>5667</v>
      </c>
      <c r="B2504" t="s">
        <v>2783</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1412.9473671711676</v>
      </c>
      <c r="CU2504" t="e">
        <v>#N/A</v>
      </c>
      <c r="CV2504" t="e">
        <v>#N/A</v>
      </c>
    </row>
    <row r="2505" spans="1:100" x14ac:dyDescent="0.25">
      <c r="A2505">
        <v>5669</v>
      </c>
      <c r="B2505" t="s">
        <v>2784</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2785</v>
      </c>
      <c r="C2506" s="22">
        <v>3</v>
      </c>
      <c r="D2506" s="17">
        <v>4.1987384524071532</v>
      </c>
      <c r="E2506" s="17">
        <v>-6.1525982736740127E-3</v>
      </c>
      <c r="F2506" s="17">
        <v>-9.8491630387469151E-2</v>
      </c>
      <c r="G2506" s="17">
        <v>-9.8491630387469151E-2</v>
      </c>
      <c r="H2506" s="17">
        <v>0.16194709172140068</v>
      </c>
      <c r="I2506" s="17">
        <v>0</v>
      </c>
      <c r="J2506" s="17">
        <v>9.7168255032840456</v>
      </c>
      <c r="K2506" s="17">
        <v>0.16194709172140068</v>
      </c>
      <c r="L2506" s="17">
        <v>-0.99999999999999944</v>
      </c>
      <c r="M2506" s="17">
        <v>-0.99999999999999944</v>
      </c>
      <c r="N2506" s="17">
        <v>3.2389418344280161</v>
      </c>
      <c r="O2506" s="17">
        <v>13.817072325303725</v>
      </c>
      <c r="P2506" s="17">
        <v>3.4462314875923572</v>
      </c>
      <c r="Q2506" s="17">
        <v>5.4659742371237843E-2</v>
      </c>
      <c r="R2506" s="17">
        <v>0.19049634555158904</v>
      </c>
      <c r="S2506" s="17">
        <v>0.33333333333333326</v>
      </c>
      <c r="T2506" s="17">
        <v>0.35885312998649949</v>
      </c>
      <c r="U2506" s="17">
        <v>2.7225075051111214E-2</v>
      </c>
      <c r="V2506" s="17">
        <v>1.2376391368576801E-3</v>
      </c>
      <c r="W2506" s="17">
        <v>22.348083431456033</v>
      </c>
      <c r="X2506" s="17">
        <v>0.67239781423389366</v>
      </c>
      <c r="Y2506" s="17">
        <v>-0.99999999999999944</v>
      </c>
      <c r="Z2506" s="17">
        <v>-0.99999999999999944</v>
      </c>
      <c r="AA2506" s="17">
        <v>66.926245636262166</v>
      </c>
      <c r="AB2506" s="17">
        <v>0.42874612979694626</v>
      </c>
      <c r="AC2506" s="17">
        <v>0.38378049774384376</v>
      </c>
      <c r="AD2506" s="17">
        <v>7.5226689644300515E-2</v>
      </c>
      <c r="AE2506" s="17">
        <v>44.387665859254518</v>
      </c>
      <c r="AF2506" s="17">
        <v>0.7142857142857143</v>
      </c>
      <c r="AG2506" s="17">
        <v>-0.99999999999999944</v>
      </c>
      <c r="AH2506" s="17">
        <v>-0.99999999999999944</v>
      </c>
      <c r="AI2506" s="17">
        <v>0</v>
      </c>
      <c r="AJ2506" s="17">
        <v>1.2376391368576801E-3</v>
      </c>
      <c r="AK2506" s="17">
        <v>-3.6631452486916245E-2</v>
      </c>
      <c r="AL2506" s="17">
        <v>0.14425030355631674</v>
      </c>
      <c r="AM2506" s="17">
        <v>-9.4443669586450452E-2</v>
      </c>
      <c r="AN2506" s="17">
        <v>0.16142034350704243</v>
      </c>
      <c r="AO2506" s="17">
        <v>-2.5442490020958428</v>
      </c>
      <c r="AP2506" s="17">
        <v>4.7567601054576443</v>
      </c>
      <c r="AQ2506" s="17">
        <v>32.064908934740068</v>
      </c>
      <c r="AR2506" s="17">
        <v>0.72064917750780166</v>
      </c>
      <c r="AS2506" s="17">
        <v>0.83434490595529431</v>
      </c>
      <c r="AT2506" s="17">
        <v>-0.99999999999999944</v>
      </c>
      <c r="AU2506" s="17">
        <v>-0.99999999999999944</v>
      </c>
      <c r="AV2506" s="17">
        <v>9.200471516411976E-2</v>
      </c>
      <c r="AW2506" s="17">
        <v>85.500078067023523</v>
      </c>
      <c r="AX2506" s="17">
        <v>85.623841980709287</v>
      </c>
      <c r="AY2506" s="17">
        <v>0.24466274230438795</v>
      </c>
      <c r="AZ2506" s="17">
        <v>27.606220812699309</v>
      </c>
      <c r="BA2506" s="22">
        <v>1428.2761748160021</v>
      </c>
      <c r="CU2506" t="e">
        <v>#N/A</v>
      </c>
      <c r="CV2506" t="e">
        <v>#N/A</v>
      </c>
    </row>
    <row r="2507" spans="1:100" x14ac:dyDescent="0.25">
      <c r="A2507">
        <v>5674</v>
      </c>
      <c r="B2507" t="s">
        <v>2786</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1476.9486641539538</v>
      </c>
      <c r="CU2507" t="e">
        <v>#N/A</v>
      </c>
      <c r="CV2507" t="e">
        <v>#N/A</v>
      </c>
    </row>
    <row r="2508" spans="1:100" x14ac:dyDescent="0.25">
      <c r="A2508">
        <v>5675</v>
      </c>
      <c r="B2508" t="s">
        <v>1250</v>
      </c>
      <c r="C2508" s="22">
        <v>3</v>
      </c>
      <c r="D2508" s="17">
        <v>4.8287394916816275</v>
      </c>
      <c r="E2508" s="17">
        <v>-3.7084611878230714E-2</v>
      </c>
      <c r="F2508" s="17">
        <v>0.50396670964009105</v>
      </c>
      <c r="G2508" s="17">
        <v>0.49160517234734757</v>
      </c>
      <c r="H2508" s="17">
        <v>0.20857047563066172</v>
      </c>
      <c r="I2508" s="17">
        <v>0</v>
      </c>
      <c r="J2508" s="17">
        <v>12.51422853783969</v>
      </c>
      <c r="K2508" s="17">
        <v>0.20857047563066172</v>
      </c>
      <c r="L2508" s="17">
        <v>-0.99999999999999989</v>
      </c>
      <c r="M2508" s="17">
        <v>-0.99999999999999989</v>
      </c>
      <c r="N2508" s="17">
        <v>4.1714095126132378</v>
      </c>
      <c r="O2508" s="17">
        <v>17.834573201868682</v>
      </c>
      <c r="P2508" s="17">
        <v>-6.740618502918147E-2</v>
      </c>
      <c r="Q2508" s="17">
        <v>1.1512799277290582</v>
      </c>
      <c r="R2508" s="17">
        <v>0.37745463018115427</v>
      </c>
      <c r="S2508" s="17">
        <v>0.33333333333333309</v>
      </c>
      <c r="T2508" s="17">
        <v>0.33333333333333309</v>
      </c>
      <c r="U2508" s="17">
        <v>0.33881019582239885</v>
      </c>
      <c r="V2508" s="17">
        <v>1.4646934516442287E-2</v>
      </c>
      <c r="W2508" s="17">
        <v>32.462132854993833</v>
      </c>
      <c r="X2508" s="17">
        <v>1.9012185814242542</v>
      </c>
      <c r="Y2508" s="17">
        <v>-0.99999999999999989</v>
      </c>
      <c r="Z2508" s="17">
        <v>-0.99999999999999989</v>
      </c>
      <c r="AA2508" s="17">
        <v>84.193150630951592</v>
      </c>
      <c r="AB2508" s="17">
        <v>0.32465699028735834</v>
      </c>
      <c r="AC2508" s="17">
        <v>0.29560536495445644</v>
      </c>
      <c r="AD2508" s="17">
        <v>0.40680890767371725</v>
      </c>
      <c r="AE2508" s="17">
        <v>51.353563145776626</v>
      </c>
      <c r="AF2508" s="17">
        <v>0.8125</v>
      </c>
      <c r="AG2508" s="17">
        <v>-0.99999999999999989</v>
      </c>
      <c r="AH2508" s="17">
        <v>-0.99999999999999989</v>
      </c>
      <c r="AI2508" s="17">
        <v>1.4825756496817661E-2</v>
      </c>
      <c r="AJ2508" s="17">
        <v>1.4646934516442287E-2</v>
      </c>
      <c r="AK2508" s="17">
        <v>-3.2885400614223237E-2</v>
      </c>
      <c r="AL2508" s="17">
        <v>0.22398515770237007</v>
      </c>
      <c r="AM2508" s="17">
        <v>7.3128951027501388E-2</v>
      </c>
      <c r="AN2508" s="17">
        <v>6.4994563740464903E-2</v>
      </c>
      <c r="AO2508" s="17">
        <v>1.6637967726164173</v>
      </c>
      <c r="AP2508" s="17">
        <v>2.7447898820234715</v>
      </c>
      <c r="AQ2508" s="17">
        <v>44.976361392833539</v>
      </c>
      <c r="AR2508" s="17">
        <v>1.0201237970055075</v>
      </c>
      <c r="AS2508" s="17">
        <v>2.109789057054916</v>
      </c>
      <c r="AT2508" s="17">
        <v>-0.99999999999999989</v>
      </c>
      <c r="AU2508" s="17">
        <v>-0.99999999999999989</v>
      </c>
      <c r="AV2508" s="17">
        <v>0.86905980252850057</v>
      </c>
      <c r="AW2508" s="17">
        <v>104.77251371484373</v>
      </c>
      <c r="AX2508" s="17">
        <v>106.53372229642429</v>
      </c>
      <c r="AY2508" s="17">
        <v>0.10149667996275817</v>
      </c>
      <c r="AZ2508" s="17">
        <v>1.5972454306630786</v>
      </c>
      <c r="BA2508" s="22">
        <v>1542.4876752309826</v>
      </c>
      <c r="CU2508" t="e">
        <v>#N/A</v>
      </c>
      <c r="CV2508" t="e">
        <v>#N/A</v>
      </c>
    </row>
    <row r="2509" spans="1:100" x14ac:dyDescent="0.25">
      <c r="A2509">
        <v>5676</v>
      </c>
      <c r="B2509" t="s">
        <v>2787</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1454.8512271080945</v>
      </c>
      <c r="CU2509" t="e">
        <v>#N/A</v>
      </c>
      <c r="CV2509" t="e">
        <v>#N/A</v>
      </c>
    </row>
    <row r="2510" spans="1:100" x14ac:dyDescent="0.25">
      <c r="A2510">
        <v>5677</v>
      </c>
      <c r="B2510" t="s">
        <v>2788</v>
      </c>
      <c r="C2510" s="22">
        <v>3</v>
      </c>
      <c r="D2510" s="17">
        <v>4.7283744753056629</v>
      </c>
      <c r="E2510" s="17">
        <v>-2.7392210249131653E-2</v>
      </c>
      <c r="F2510" s="17">
        <v>-1.0475277478622629</v>
      </c>
      <c r="G2510" s="17">
        <v>-1.0475277478622629</v>
      </c>
      <c r="H2510" s="17">
        <v>0.15966744222410162</v>
      </c>
      <c r="I2510" s="17">
        <v>7.554811202857583E-3</v>
      </c>
      <c r="J2510" s="17">
        <v>10.033335205617552</v>
      </c>
      <c r="K2510" s="17">
        <v>0.16722225342695918</v>
      </c>
      <c r="L2510" s="17">
        <v>-0.99999999999999822</v>
      </c>
      <c r="M2510" s="17">
        <v>-0.99999999999999822</v>
      </c>
      <c r="N2510" s="17">
        <v>3.3444450685391853</v>
      </c>
      <c r="O2510" s="17">
        <v>13.714181933060942</v>
      </c>
      <c r="P2510" s="17">
        <v>-0.68442835977485217</v>
      </c>
      <c r="Q2510" s="17">
        <v>-0.60087558037991295</v>
      </c>
      <c r="R2510" s="17">
        <v>-0.36679409311526578</v>
      </c>
      <c r="S2510" s="17">
        <v>0.33333333333333276</v>
      </c>
      <c r="T2510" s="17">
        <v>0.33333333333333276</v>
      </c>
      <c r="U2510" s="17">
        <v>0.33625171205167204</v>
      </c>
      <c r="V2510" s="17">
        <v>1.8400495310405898E-2</v>
      </c>
      <c r="W2510" s="17">
        <v>34.163864824071375</v>
      </c>
      <c r="X2510" s="17">
        <v>1.9548542333088317</v>
      </c>
      <c r="Y2510" s="17">
        <v>-0.99999999999999822</v>
      </c>
      <c r="Z2510" s="17">
        <v>-0.99999999999999822</v>
      </c>
      <c r="AA2510" s="17">
        <v>91.20745964040249</v>
      </c>
      <c r="AB2510" s="17">
        <v>0.58553520146331672</v>
      </c>
      <c r="AC2510" s="17">
        <v>0.39680769352988082</v>
      </c>
      <c r="AD2510" s="17">
        <v>0.16586488319573112</v>
      </c>
      <c r="AE2510" s="17">
        <v>57.410388909446404</v>
      </c>
      <c r="AF2510" s="17">
        <v>0.8</v>
      </c>
      <c r="AG2510" s="17">
        <v>-0.99999999999999822</v>
      </c>
      <c r="AH2510" s="17">
        <v>-0.99999999999999822</v>
      </c>
      <c r="AI2510" s="17">
        <v>-4.0319821142301343E-2</v>
      </c>
      <c r="AJ2510" s="17">
        <v>1.8400495310405898E-2</v>
      </c>
      <c r="AK2510" s="17">
        <v>-0.14367967748655139</v>
      </c>
      <c r="AL2510" s="17">
        <v>0.20225991350677744</v>
      </c>
      <c r="AM2510" s="17">
        <v>-9.7784825488259577E-2</v>
      </c>
      <c r="AN2510" s="17">
        <v>3.9149911519521408E-2</v>
      </c>
      <c r="AO2510" s="17">
        <v>-3.1630190246392473</v>
      </c>
      <c r="AP2510" s="17">
        <v>1.9900473555219225</v>
      </c>
      <c r="AQ2510" s="17">
        <v>44.197200029688908</v>
      </c>
      <c r="AR2510" s="17">
        <v>1.0213188740287436</v>
      </c>
      <c r="AS2510" s="17">
        <v>2.1220764867357906</v>
      </c>
      <c r="AT2510" s="17">
        <v>-0.99999999999999822</v>
      </c>
      <c r="AU2510" s="17">
        <v>-0.99999999999999822</v>
      </c>
      <c r="AV2510" s="17">
        <v>-1.4143218409775278</v>
      </c>
      <c r="AW2510" s="17">
        <v>106.91168892898537</v>
      </c>
      <c r="AX2510" s="17">
        <v>107.94534203717996</v>
      </c>
      <c r="AY2510" s="17">
        <v>0.23882510546946689</v>
      </c>
      <c r="AZ2510" s="17">
        <v>29.302124497198985</v>
      </c>
      <c r="BA2510" s="22">
        <v>1588.2234444212875</v>
      </c>
      <c r="CU2510" t="e">
        <v>#N/A</v>
      </c>
      <c r="CV2510" t="e">
        <v>#N/A</v>
      </c>
    </row>
    <row r="2511" spans="1:100" x14ac:dyDescent="0.25">
      <c r="A2511">
        <v>5678</v>
      </c>
      <c r="B2511" t="s">
        <v>2789</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2790</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1403.7485048781853</v>
      </c>
      <c r="CU2512" t="e">
        <v>#N/A</v>
      </c>
      <c r="CV2512" t="e">
        <v>#N/A</v>
      </c>
    </row>
    <row r="2513" spans="1:100" x14ac:dyDescent="0.25">
      <c r="A2513">
        <v>5680</v>
      </c>
      <c r="B2513" t="s">
        <v>2791</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2792</v>
      </c>
      <c r="C2514" s="22">
        <v>3</v>
      </c>
      <c r="D2514" s="17">
        <v>2.872375957456045</v>
      </c>
      <c r="E2514" s="17">
        <v>0.69088606436589561</v>
      </c>
      <c r="F2514" s="17">
        <v>-0.15728556062386692</v>
      </c>
      <c r="G2514" s="17">
        <v>4.6935556789198966E-2</v>
      </c>
      <c r="H2514" s="17">
        <v>0.27222661982543256</v>
      </c>
      <c r="I2514" s="17">
        <v>0</v>
      </c>
      <c r="J2514" s="17">
        <v>16.333597189525943</v>
      </c>
      <c r="K2514" s="17">
        <v>0.27222661982543256</v>
      </c>
      <c r="L2514" s="17">
        <v>-1.0000000000000002</v>
      </c>
      <c r="M2514" s="17">
        <v>-1.0000000000000002</v>
      </c>
      <c r="N2514" s="17">
        <v>5.4445323965086514</v>
      </c>
      <c r="O2514" s="17">
        <v>19.25290870377119</v>
      </c>
      <c r="P2514" s="17">
        <v>-1.5340594253654014</v>
      </c>
      <c r="Q2514" s="17">
        <v>-9.9157612359501379E-2</v>
      </c>
      <c r="R2514" s="17">
        <v>-0.16434002245340751</v>
      </c>
      <c r="S2514" s="17">
        <v>0.3333333333333332</v>
      </c>
      <c r="T2514" s="17">
        <v>0.27378646952652608</v>
      </c>
      <c r="U2514" s="17">
        <v>7.0896393022511467E-2</v>
      </c>
      <c r="V2514" s="17">
        <v>0</v>
      </c>
      <c r="W2514" s="17">
        <v>16.231583042277528</v>
      </c>
      <c r="X2514" s="17">
        <v>0.65955536883526422</v>
      </c>
      <c r="Y2514" s="17">
        <v>-1.0000000000000002</v>
      </c>
      <c r="Z2514" s="17">
        <v>-1.0000000000000002</v>
      </c>
      <c r="AA2514" s="17">
        <v>39.353059423990054</v>
      </c>
      <c r="AB2514" s="17">
        <v>9.231534705012033E-2</v>
      </c>
      <c r="AC2514" s="17">
        <v>0.2642051899468969</v>
      </c>
      <c r="AD2514" s="17">
        <v>0.10919579108630145</v>
      </c>
      <c r="AE2514" s="17">
        <v>23.285816404165924</v>
      </c>
      <c r="AF2514" s="17">
        <v>0.4</v>
      </c>
      <c r="AG2514" s="17">
        <v>-1.0000000000000002</v>
      </c>
      <c r="AH2514" s="17">
        <v>-1.0000000000000002</v>
      </c>
      <c r="AI2514" s="17">
        <v>0</v>
      </c>
      <c r="AJ2514" s="17">
        <v>0</v>
      </c>
      <c r="AK2514" s="17">
        <v>0.14597806141402159</v>
      </c>
      <c r="AL2514" s="17">
        <v>0.28004642919716505</v>
      </c>
      <c r="AM2514" s="17">
        <v>-0.38097305353669075</v>
      </c>
      <c r="AN2514" s="17">
        <v>8.4688324840973897E-2</v>
      </c>
      <c r="AO2514" s="17">
        <v>-8.7944360313471606</v>
      </c>
      <c r="AP2514" s="17">
        <v>3.5174402670101728</v>
      </c>
      <c r="AQ2514" s="17">
        <v>32.565180231803488</v>
      </c>
      <c r="AR2514" s="17">
        <v>0.67801619588237105</v>
      </c>
      <c r="AS2514" s="17">
        <v>0.93178198866069684</v>
      </c>
      <c r="AT2514" s="17">
        <v>-1.0000000000000002</v>
      </c>
      <c r="AU2514" s="17">
        <v>-1.0000000000000002</v>
      </c>
      <c r="AV2514" s="17">
        <v>-0.11740446566420856</v>
      </c>
      <c r="AW2514" s="17">
        <v>62.123408394771424</v>
      </c>
      <c r="AX2514" s="17">
        <v>62.123408394771424</v>
      </c>
      <c r="AY2514" s="17">
        <v>0.26840925547519895</v>
      </c>
      <c r="AZ2514" s="17">
        <v>9.928013871351169</v>
      </c>
      <c r="BA2514" s="22">
        <v>1460.4294886738662</v>
      </c>
      <c r="CU2514" t="e">
        <v>#N/A</v>
      </c>
      <c r="CV2514" t="e">
        <v>#N/A</v>
      </c>
    </row>
    <row r="2515" spans="1:100" x14ac:dyDescent="0.25">
      <c r="A2515">
        <v>5682</v>
      </c>
      <c r="B2515" t="s">
        <v>2793</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2794</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2795</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1439.9028005995101</v>
      </c>
      <c r="CU2517" t="e">
        <v>#N/A</v>
      </c>
      <c r="CV2517" t="e">
        <v>#N/A</v>
      </c>
    </row>
    <row r="2518" spans="1:100" x14ac:dyDescent="0.25">
      <c r="A2518">
        <v>5685</v>
      </c>
      <c r="B2518" t="s">
        <v>2796</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2797</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1273.3361497014921</v>
      </c>
      <c r="CU2519" t="e">
        <v>#N/A</v>
      </c>
      <c r="CV2519" t="e">
        <v>#N/A</v>
      </c>
    </row>
    <row r="2520" spans="1:100" x14ac:dyDescent="0.25">
      <c r="A2520">
        <v>5687</v>
      </c>
      <c r="B2520" t="s">
        <v>2798</v>
      </c>
      <c r="C2520" s="22">
        <v>3</v>
      </c>
      <c r="D2520" s="17">
        <v>5.4797454809271589</v>
      </c>
      <c r="E2520" s="17">
        <v>-5.7505893805749525E-2</v>
      </c>
      <c r="F2520" s="17">
        <v>-8.0367889640705209E-2</v>
      </c>
      <c r="G2520" s="17">
        <v>-9.9455513726461359E-2</v>
      </c>
      <c r="H2520" s="17">
        <v>0.3486726019571974</v>
      </c>
      <c r="I2520" s="17">
        <v>0</v>
      </c>
      <c r="J2520" s="17">
        <v>20.92035611743184</v>
      </c>
      <c r="K2520" s="17">
        <v>0.3486726019571974</v>
      </c>
      <c r="L2520" s="17">
        <v>-0.99999999999999967</v>
      </c>
      <c r="M2520" s="17">
        <v>-0.99999999999999967</v>
      </c>
      <c r="N2520" s="17">
        <v>6.9734520391439441</v>
      </c>
      <c r="O2520" s="17">
        <v>26.300646084632547</v>
      </c>
      <c r="P2520" s="17">
        <v>-0.10278173359300327</v>
      </c>
      <c r="Q2520" s="17">
        <v>2.839728519760274</v>
      </c>
      <c r="R2520" s="17">
        <v>0.87755265156436069</v>
      </c>
      <c r="S2520" s="17">
        <v>0.33333333333333337</v>
      </c>
      <c r="T2520" s="17">
        <v>0.33333333333333337</v>
      </c>
      <c r="U2520" s="17">
        <v>0.41899863689605599</v>
      </c>
      <c r="V2520" s="17">
        <v>0.49310987696677355</v>
      </c>
      <c r="W2520" s="17">
        <v>49.204103142891981</v>
      </c>
      <c r="X2520" s="17">
        <v>4.9526478740943309</v>
      </c>
      <c r="Y2520" s="17">
        <v>-0.99999999999999967</v>
      </c>
      <c r="Z2520" s="17">
        <v>-0.99999999999999967</v>
      </c>
      <c r="AA2520" s="17">
        <v>94.299587017727404</v>
      </c>
      <c r="AB2520" s="17">
        <v>0.47034181504622385</v>
      </c>
      <c r="AC2520" s="17">
        <v>0.21453596164299235</v>
      </c>
      <c r="AD2520" s="17">
        <v>0.19948084777620567</v>
      </c>
      <c r="AE2520" s="17">
        <v>44.217931223271144</v>
      </c>
      <c r="AF2520" s="17">
        <v>0.77777777777777779</v>
      </c>
      <c r="AG2520" s="17">
        <v>-0.99999999999999967</v>
      </c>
      <c r="AH2520" s="17">
        <v>-0.99999999999999967</v>
      </c>
      <c r="AI2520" s="17">
        <v>8.1634933121053466E-2</v>
      </c>
      <c r="AJ2520" s="17">
        <v>0.49310987696677355</v>
      </c>
      <c r="AK2520" s="17">
        <v>0.15633169776123534</v>
      </c>
      <c r="AL2520" s="17">
        <v>0.17173551808364529</v>
      </c>
      <c r="AM2520" s="17">
        <v>-4.3248269604700275E-2</v>
      </c>
      <c r="AN2520" s="17">
        <v>8.7870082280655792E-2</v>
      </c>
      <c r="AO2520" s="17">
        <v>-0.29954825131133267</v>
      </c>
      <c r="AP2520" s="17">
        <v>3.055429647434623</v>
      </c>
      <c r="AQ2520" s="17">
        <v>70.124459260323832</v>
      </c>
      <c r="AR2520" s="17">
        <v>1.5787751805294965</v>
      </c>
      <c r="AS2520" s="17">
        <v>5.3013204760515302</v>
      </c>
      <c r="AT2520" s="17">
        <v>-0.99999999999999967</v>
      </c>
      <c r="AU2520" s="17">
        <v>-0.99999999999999967</v>
      </c>
      <c r="AV2520" s="17">
        <v>0.7780971378378958</v>
      </c>
      <c r="AW2520" s="17">
        <v>123.65566274979459</v>
      </c>
      <c r="AX2520" s="17">
        <v>174.59934910889294</v>
      </c>
      <c r="AY2520" s="17">
        <v>0.25643876616043065</v>
      </c>
      <c r="AZ2520" s="17">
        <v>31.625940204027764</v>
      </c>
      <c r="BA2520" s="22">
        <v>1572.7725271310217</v>
      </c>
      <c r="CU2520" t="e">
        <v>#N/A</v>
      </c>
      <c r="CV2520" t="e">
        <v>#N/A</v>
      </c>
    </row>
    <row r="2521" spans="1:100" x14ac:dyDescent="0.25">
      <c r="A2521">
        <v>5688</v>
      </c>
      <c r="B2521" t="s">
        <v>2799</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1435.0556968322264</v>
      </c>
      <c r="CU2521" t="e">
        <v>#N/A</v>
      </c>
      <c r="CV2521" t="e">
        <v>#N/A</v>
      </c>
    </row>
    <row r="2522" spans="1:100" x14ac:dyDescent="0.25">
      <c r="A2522">
        <v>5689</v>
      </c>
      <c r="B2522" t="s">
        <v>2800</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2801</v>
      </c>
      <c r="C2523" s="22">
        <v>3</v>
      </c>
      <c r="D2523" s="17">
        <v>6.1050885227619363</v>
      </c>
      <c r="E2523" s="17">
        <v>-5.9013592773805856E-4</v>
      </c>
      <c r="F2523" s="17">
        <v>1.3788951704002688</v>
      </c>
      <c r="G2523" s="17">
        <v>1.3788951704002688</v>
      </c>
      <c r="H2523" s="17">
        <v>0.14443354038370831</v>
      </c>
      <c r="I2523" s="17">
        <v>0</v>
      </c>
      <c r="J2523" s="17">
        <v>8.666012423022492</v>
      </c>
      <c r="K2523" s="17">
        <v>0.14443354038370831</v>
      </c>
      <c r="L2523" s="17">
        <v>-0.99999999999999878</v>
      </c>
      <c r="M2523" s="17">
        <v>-0.99999999999999878</v>
      </c>
      <c r="N2523" s="17">
        <v>2.8886708076741661</v>
      </c>
      <c r="O2523" s="17">
        <v>16.149996116184703</v>
      </c>
      <c r="P2523" s="17">
        <v>-0.25503332652609989</v>
      </c>
      <c r="Q2523" s="17">
        <v>0.66093671400403076</v>
      </c>
      <c r="R2523" s="17">
        <v>0.15145625090988799</v>
      </c>
      <c r="S2523" s="17">
        <v>0.33333333333333304</v>
      </c>
      <c r="T2523" s="17">
        <v>0.36571865444505786</v>
      </c>
      <c r="U2523" s="17">
        <v>0.43655562446698254</v>
      </c>
      <c r="V2523" s="17">
        <v>8.1408576865190457E-2</v>
      </c>
      <c r="W2523" s="17">
        <v>42.903305949074216</v>
      </c>
      <c r="X2523" s="17">
        <v>2.8337580434552212</v>
      </c>
      <c r="Y2523" s="17">
        <v>-0.99999999999999878</v>
      </c>
      <c r="Z2523" s="17">
        <v>-0.99999999999999878</v>
      </c>
      <c r="AA2523" s="17">
        <v>80.156353042252505</v>
      </c>
      <c r="AB2523" s="17">
        <v>0.41838466277324671</v>
      </c>
      <c r="AC2523" s="17">
        <v>7.7102420878757558E-2</v>
      </c>
      <c r="AD2523" s="17">
        <v>0.24654473319336478</v>
      </c>
      <c r="AE2523" s="17">
        <v>37.101590842268443</v>
      </c>
      <c r="AF2523" s="17">
        <v>0.8</v>
      </c>
      <c r="AG2523" s="17">
        <v>-0.99999999999999878</v>
      </c>
      <c r="AH2523" s="17">
        <v>-0.99999999999999878</v>
      </c>
      <c r="AI2523" s="17">
        <v>0</v>
      </c>
      <c r="AJ2523" s="17">
        <v>8.1408576865190457E-2</v>
      </c>
      <c r="AK2523" s="17">
        <v>-4.7675579765268615E-3</v>
      </c>
      <c r="AL2523" s="17">
        <v>-7.8176010845126098E-2</v>
      </c>
      <c r="AM2523" s="17">
        <v>0.16616335293822682</v>
      </c>
      <c r="AN2523" s="17">
        <v>0.73310777249538095</v>
      </c>
      <c r="AO2523" s="17">
        <v>4.1302460335730355</v>
      </c>
      <c r="AP2523" s="17">
        <v>17.93681425815889</v>
      </c>
      <c r="AQ2523" s="17">
        <v>51.56931837209671</v>
      </c>
      <c r="AR2523" s="17">
        <v>1.2170161891105644</v>
      </c>
      <c r="AS2523" s="17">
        <v>2.9781915838389281</v>
      </c>
      <c r="AT2523" s="17">
        <v>-0.99999999999999878</v>
      </c>
      <c r="AU2523" s="17">
        <v>-0.99999999999999878</v>
      </c>
      <c r="AV2523" s="17">
        <v>1.530351421310157</v>
      </c>
      <c r="AW2523" s="17">
        <v>114.24316341659613</v>
      </c>
      <c r="AX2523" s="17">
        <v>122.38402110311519</v>
      </c>
      <c r="AY2523" s="17">
        <v>0.38851976540015176</v>
      </c>
      <c r="AZ2523" s="17">
        <v>50.766762682420911</v>
      </c>
      <c r="BA2523" s="22">
        <v>1545.8317385483988</v>
      </c>
      <c r="CU2523" t="e">
        <v>#N/A</v>
      </c>
      <c r="CV2523" t="e">
        <v>#N/A</v>
      </c>
    </row>
    <row r="2524" spans="1:100" x14ac:dyDescent="0.25">
      <c r="A2524">
        <v>5694</v>
      </c>
      <c r="B2524" t="s">
        <v>2802</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1330.6523434270387</v>
      </c>
      <c r="CU2524" t="e">
        <v>#N/A</v>
      </c>
      <c r="CV2524" t="e">
        <v>#N/A</v>
      </c>
    </row>
    <row r="2525" spans="1:100" x14ac:dyDescent="0.25">
      <c r="A2525">
        <v>5695</v>
      </c>
      <c r="B2525" t="s">
        <v>2803</v>
      </c>
      <c r="C2525" s="22">
        <v>3</v>
      </c>
      <c r="D2525" s="17">
        <v>5.7010004267908778</v>
      </c>
      <c r="E2525" s="17">
        <v>6.1884341991864773E-2</v>
      </c>
      <c r="F2525" s="17">
        <v>-0.11873498026100611</v>
      </c>
      <c r="G2525" s="17">
        <v>-0.10326389476304003</v>
      </c>
      <c r="H2525" s="17">
        <v>0.2513569974890007</v>
      </c>
      <c r="I2525" s="17">
        <v>0</v>
      </c>
      <c r="J2525" s="17">
        <v>15.081419849340048</v>
      </c>
      <c r="K2525" s="17">
        <v>0.2513569974890007</v>
      </c>
      <c r="L2525" s="17">
        <v>-1.0000000000000002</v>
      </c>
      <c r="M2525" s="17">
        <v>-1.0000000000000002</v>
      </c>
      <c r="N2525" s="17">
        <v>5.0271399497800147</v>
      </c>
      <c r="O2525" s="17">
        <v>20.679156381367878</v>
      </c>
      <c r="P2525" s="17">
        <v>5.5666647258607656</v>
      </c>
      <c r="Q2525" s="17">
        <v>0.38938505498909859</v>
      </c>
      <c r="R2525" s="17">
        <v>0.47558415552227939</v>
      </c>
      <c r="S2525" s="17">
        <v>0.33333333333333343</v>
      </c>
      <c r="T2525" s="17">
        <v>0.37161052063578398</v>
      </c>
      <c r="U2525" s="17">
        <v>0.20937860259831048</v>
      </c>
      <c r="V2525" s="17">
        <v>-4.9163410115359574E-3</v>
      </c>
      <c r="W2525" s="17">
        <v>26.321964722675659</v>
      </c>
      <c r="X2525" s="17">
        <v>1.2750325022689062</v>
      </c>
      <c r="Y2525" s="17">
        <v>-1.0000000000000002</v>
      </c>
      <c r="Z2525" s="17">
        <v>-1.0000000000000002</v>
      </c>
      <c r="AA2525" s="17">
        <v>65.165632351788346</v>
      </c>
      <c r="AB2525" s="17">
        <v>-1.1748794508665955E-2</v>
      </c>
      <c r="AC2525" s="17">
        <v>0.46380075748741389</v>
      </c>
      <c r="AD2525" s="17">
        <v>0.31530970649306023</v>
      </c>
      <c r="AE2525" s="17">
        <v>38.36808347359041</v>
      </c>
      <c r="AF2525" s="17">
        <v>0.5714285714285714</v>
      </c>
      <c r="AG2525" s="17">
        <v>-1.0000000000000002</v>
      </c>
      <c r="AH2525" s="17">
        <v>-1.0000000000000002</v>
      </c>
      <c r="AI2525" s="17">
        <v>0</v>
      </c>
      <c r="AJ2525" s="17">
        <v>-4.9163410115359574E-3</v>
      </c>
      <c r="AK2525" s="17">
        <v>3.2495795543360087E-2</v>
      </c>
      <c r="AL2525" s="17">
        <v>5.0303348342724524E-3</v>
      </c>
      <c r="AM2525" s="17">
        <v>3.829496980436483E-2</v>
      </c>
      <c r="AN2525" s="17">
        <v>-4.5632250982650613E-2</v>
      </c>
      <c r="AO2525" s="17">
        <v>1.1198532228259213</v>
      </c>
      <c r="AP2525" s="17">
        <v>-1.1156546003949031</v>
      </c>
      <c r="AQ2525" s="17">
        <v>41.403384572015703</v>
      </c>
      <c r="AR2525" s="17">
        <v>0.90940611555589157</v>
      </c>
      <c r="AS2525" s="17">
        <v>1.5263894997579068</v>
      </c>
      <c r="AT2525" s="17">
        <v>-1.0000000000000002</v>
      </c>
      <c r="AU2525" s="17">
        <v>-1.0000000000000002</v>
      </c>
      <c r="AV2525" s="17">
        <v>0.37232026075923969</v>
      </c>
      <c r="AW2525" s="17">
        <v>84.729134132761345</v>
      </c>
      <c r="AX2525" s="17">
        <v>84.237500031607766</v>
      </c>
      <c r="AY2525" s="17">
        <v>0.41098912616968275</v>
      </c>
      <c r="AZ2525" s="17">
        <v>55.438726274675425</v>
      </c>
      <c r="BA2525" s="22">
        <v>1490.0424707920315</v>
      </c>
      <c r="CU2525" t="e">
        <v>#N/A</v>
      </c>
      <c r="CV2525" t="e">
        <v>#N/A</v>
      </c>
    </row>
    <row r="2526" spans="1:100" x14ac:dyDescent="0.25">
      <c r="A2526">
        <v>5696</v>
      </c>
      <c r="B2526" t="s">
        <v>2804</v>
      </c>
      <c r="C2526" s="22">
        <v>3</v>
      </c>
      <c r="D2526" s="17">
        <v>3.2204686204748536</v>
      </c>
      <c r="E2526" s="17">
        <v>1.0828292158677928E-2</v>
      </c>
      <c r="F2526" s="17">
        <v>-0.56878258762930689</v>
      </c>
      <c r="G2526" s="17">
        <v>-0.55993831475029254</v>
      </c>
      <c r="H2526" s="17">
        <v>-1.4823523185154418E-2</v>
      </c>
      <c r="I2526" s="17">
        <v>0</v>
      </c>
      <c r="J2526" s="17">
        <v>-0.88941139110926859</v>
      </c>
      <c r="K2526" s="17">
        <v>-1.4823523185154418E-2</v>
      </c>
      <c r="L2526" s="17">
        <v>-1.0000000000000002</v>
      </c>
      <c r="M2526" s="17">
        <v>-1.0000000000000002</v>
      </c>
      <c r="N2526" s="17">
        <v>-0.29647046370309038</v>
      </c>
      <c r="O2526" s="17">
        <v>1.7711189146152988</v>
      </c>
      <c r="P2526" s="17">
        <v>-0.58982145565692612</v>
      </c>
      <c r="Q2526" s="17">
        <v>-2.7446577027732899</v>
      </c>
      <c r="R2526" s="17">
        <v>-1.0114564339456953</v>
      </c>
      <c r="S2526" s="17">
        <v>0.33333333333333343</v>
      </c>
      <c r="T2526" s="17">
        <v>0.35875965272426197</v>
      </c>
      <c r="U2526" s="17">
        <v>0.2133475008402036</v>
      </c>
      <c r="V2526" s="17">
        <v>-1.3522718032444574E-3</v>
      </c>
      <c r="W2526" s="17">
        <v>36.756469531188337</v>
      </c>
      <c r="X2526" s="17">
        <v>1.5776192011750254</v>
      </c>
      <c r="Y2526" s="17">
        <v>-1.0000000000000002</v>
      </c>
      <c r="Z2526" s="17">
        <v>-1.0000000000000002</v>
      </c>
      <c r="AA2526" s="17">
        <v>59.645076010820503</v>
      </c>
      <c r="AB2526" s="17">
        <v>0.37047421830505656</v>
      </c>
      <c r="AC2526" s="17">
        <v>7.195486441153745E-2</v>
      </c>
      <c r="AD2526" s="17">
        <v>3.557217555496324E-2</v>
      </c>
      <c r="AE2526" s="17">
        <v>23.900062913577866</v>
      </c>
      <c r="AF2526" s="17">
        <v>0.5</v>
      </c>
      <c r="AG2526" s="17">
        <v>-1.0000000000000002</v>
      </c>
      <c r="AH2526" s="17">
        <v>-1.0000000000000002</v>
      </c>
      <c r="AI2526" s="17">
        <v>-4.940983258374905E-2</v>
      </c>
      <c r="AJ2526" s="17">
        <v>-1.3522718032444574E-3</v>
      </c>
      <c r="AK2526" s="17">
        <v>0.21014488895897107</v>
      </c>
      <c r="AL2526" s="17">
        <v>0.1041995609439673</v>
      </c>
      <c r="AM2526" s="17">
        <v>0.25620465862699571</v>
      </c>
      <c r="AN2526" s="17">
        <v>-0.20237516370635794</v>
      </c>
      <c r="AO2526" s="17">
        <v>7.455840910469747</v>
      </c>
      <c r="AP2526" s="17">
        <v>-4.538381287939111</v>
      </c>
      <c r="AQ2526" s="17">
        <v>35.867058140079074</v>
      </c>
      <c r="AR2526" s="17">
        <v>0.90408821509455461</v>
      </c>
      <c r="AS2526" s="17">
        <v>1.5627956779898722</v>
      </c>
      <c r="AT2526" s="17">
        <v>-1.0000000000000002</v>
      </c>
      <c r="AU2526" s="17">
        <v>-1.0000000000000002</v>
      </c>
      <c r="AV2526" s="17">
        <v>-1.5713947486959878</v>
      </c>
      <c r="AW2526" s="17">
        <v>56.877813637496722</v>
      </c>
      <c r="AX2526" s="17">
        <v>55.754389805497276</v>
      </c>
      <c r="AY2526" s="17">
        <v>6.4426454829466295E-2</v>
      </c>
      <c r="AZ2526" s="17">
        <v>-53.154724886747175</v>
      </c>
      <c r="BA2526" s="22">
        <v>1423.8980384204067</v>
      </c>
      <c r="CU2526" t="e">
        <v>#N/A</v>
      </c>
      <c r="CV2526" t="e">
        <v>#N/A</v>
      </c>
    </row>
    <row r="2527" spans="1:100" x14ac:dyDescent="0.25">
      <c r="A2527">
        <v>5697</v>
      </c>
      <c r="B2527" t="s">
        <v>2502</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1327.2462477520978</v>
      </c>
      <c r="CU2527" t="e">
        <v>#N/A</v>
      </c>
      <c r="CV2527" t="e">
        <v>#N/A</v>
      </c>
    </row>
    <row r="2528" spans="1:100" x14ac:dyDescent="0.25">
      <c r="A2528">
        <v>5700</v>
      </c>
      <c r="B2528" t="s">
        <v>2805</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2806</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1352.106652614734</v>
      </c>
      <c r="CU2529" t="e">
        <v>#N/A</v>
      </c>
      <c r="CV2529" t="e">
        <v>#N/A</v>
      </c>
    </row>
    <row r="2530" spans="1:100" x14ac:dyDescent="0.25">
      <c r="A2530">
        <v>5702</v>
      </c>
      <c r="B2530" t="s">
        <v>2807</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1325.9283838462743</v>
      </c>
      <c r="CU2530" t="e">
        <v>#N/A</v>
      </c>
      <c r="CV2530" t="e">
        <v>#N/A</v>
      </c>
    </row>
    <row r="2531" spans="1:100" x14ac:dyDescent="0.25">
      <c r="A2531">
        <v>5703</v>
      </c>
      <c r="B2531" t="s">
        <v>2808</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1436.8670336041234</v>
      </c>
      <c r="CU2531" t="e">
        <v>#N/A</v>
      </c>
      <c r="CV2531" t="e">
        <v>#N/A</v>
      </c>
    </row>
    <row r="2532" spans="1:100" x14ac:dyDescent="0.25">
      <c r="A2532">
        <v>5704</v>
      </c>
      <c r="B2532" t="s">
        <v>2809</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1268.3293902211042</v>
      </c>
      <c r="CU2532" t="e">
        <v>#N/A</v>
      </c>
      <c r="CV2532" t="e">
        <v>#N/A</v>
      </c>
    </row>
    <row r="2533" spans="1:100" x14ac:dyDescent="0.25">
      <c r="A2533">
        <v>5705</v>
      </c>
      <c r="B2533" t="s">
        <v>2810</v>
      </c>
      <c r="C2533" s="22">
        <v>3</v>
      </c>
      <c r="D2533" s="17">
        <v>5.6981833823357002</v>
      </c>
      <c r="E2533" s="17">
        <v>-0.5510680984022398</v>
      </c>
      <c r="F2533" s="17">
        <v>-0.84152225557147653</v>
      </c>
      <c r="G2533" s="17">
        <v>-0.99589857951942928</v>
      </c>
      <c r="H2533" s="17">
        <v>9.1977294010603686E-2</v>
      </c>
      <c r="I2533" s="17">
        <v>-1.0387820457969259E-2</v>
      </c>
      <c r="J2533" s="17">
        <v>4.895368413158069</v>
      </c>
      <c r="K2533" s="17">
        <v>8.158947355263442E-2</v>
      </c>
      <c r="L2533" s="17">
        <v>-1.0000000000000011</v>
      </c>
      <c r="M2533" s="17">
        <v>-1.0000000000000011</v>
      </c>
      <c r="N2533" s="17">
        <v>1.6317894710526883</v>
      </c>
      <c r="O2533" s="17">
        <v>9.5976532159743186</v>
      </c>
      <c r="P2533" s="17">
        <v>0.11873626762260077</v>
      </c>
      <c r="Q2533" s="17">
        <v>-1.046713338528682E-2</v>
      </c>
      <c r="R2533" s="17">
        <v>4.49898967313941E-2</v>
      </c>
      <c r="S2533" s="17">
        <v>0.33333333333333431</v>
      </c>
      <c r="T2533" s="17">
        <v>0.3414529896598848</v>
      </c>
      <c r="U2533" s="17">
        <v>0.10524794156778348</v>
      </c>
      <c r="V2533" s="17">
        <v>-1.9536068304342125E-2</v>
      </c>
      <c r="W2533" s="17">
        <v>27.156348908161011</v>
      </c>
      <c r="X2533" s="17">
        <v>0.90509186221221538</v>
      </c>
      <c r="Y2533" s="17">
        <v>-1.0000000000000011</v>
      </c>
      <c r="Z2533" s="17">
        <v>-1.0000000000000011</v>
      </c>
      <c r="AA2533" s="17">
        <v>22.419402537313307</v>
      </c>
      <c r="AB2533" s="17">
        <v>-0.12158805999457109</v>
      </c>
      <c r="AC2533" s="17">
        <v>-0.12569675280055842</v>
      </c>
      <c r="AD2533" s="17">
        <v>0.15164608744354788</v>
      </c>
      <c r="AE2533" s="17">
        <v>-4.7819362675790948</v>
      </c>
      <c r="AF2533" s="17">
        <v>0.5</v>
      </c>
      <c r="AG2533" s="17">
        <v>-1.0000000000000011</v>
      </c>
      <c r="AH2533" s="17">
        <v>-1.0000000000000011</v>
      </c>
      <c r="AI2533" s="17">
        <v>1.0875628171818428E-2</v>
      </c>
      <c r="AJ2533" s="17">
        <v>-1.9536068304342125E-2</v>
      </c>
      <c r="AK2533" s="17">
        <v>-8.939476083370558E-2</v>
      </c>
      <c r="AL2533" s="17">
        <v>0.12705794439692569</v>
      </c>
      <c r="AM2533" s="17">
        <v>0.21429098239436375</v>
      </c>
      <c r="AN2533" s="17">
        <v>5.3454962201370027E-2</v>
      </c>
      <c r="AO2533" s="17">
        <v>4.9103007556905691</v>
      </c>
      <c r="AP2533" s="17">
        <v>1.9716637770188781</v>
      </c>
      <c r="AQ2533" s="17">
        <v>32.051717321319039</v>
      </c>
      <c r="AR2533" s="17">
        <v>0.7604981962566596</v>
      </c>
      <c r="AS2533" s="17">
        <v>0.98668133576484995</v>
      </c>
      <c r="AT2533" s="17">
        <v>-1.0000000000000011</v>
      </c>
      <c r="AU2533" s="17">
        <v>-1.0000000000000011</v>
      </c>
      <c r="AV2533" s="17">
        <v>-0.95090868278803575</v>
      </c>
      <c r="AW2533" s="17">
        <v>33.988719530306575</v>
      </c>
      <c r="AX2533" s="17">
        <v>32.252625263308722</v>
      </c>
      <c r="AY2533" s="17">
        <v>-0.10487412362555458</v>
      </c>
      <c r="AZ2533" s="17">
        <v>-73.615594442067206</v>
      </c>
      <c r="BA2533" s="22">
        <v>1255.8963998659096</v>
      </c>
      <c r="CU2533" t="e">
        <v>#N/A</v>
      </c>
      <c r="CV2533" t="e">
        <v>#N/A</v>
      </c>
    </row>
    <row r="2534" spans="1:100" x14ac:dyDescent="0.25">
      <c r="A2534">
        <v>5706</v>
      </c>
      <c r="B2534" t="s">
        <v>2811</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1320.3805248563235</v>
      </c>
      <c r="CU2534" t="e">
        <v>#N/A</v>
      </c>
      <c r="CV2534" t="e">
        <v>#N/A</v>
      </c>
    </row>
    <row r="2535" spans="1:100" x14ac:dyDescent="0.25">
      <c r="A2535">
        <v>5708</v>
      </c>
      <c r="B2535" t="s">
        <v>2812</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2813</v>
      </c>
      <c r="C2536" s="22">
        <v>3</v>
      </c>
      <c r="D2536" s="17">
        <v>5.2577799399346015</v>
      </c>
      <c r="E2536" s="17">
        <v>-0.25413923729221777</v>
      </c>
      <c r="F2536" s="17">
        <v>8.9750801556736121E-2</v>
      </c>
      <c r="G2536" s="17">
        <v>2.0575429789531891E-2</v>
      </c>
      <c r="H2536" s="17">
        <v>0.40364246757848737</v>
      </c>
      <c r="I2536" s="17">
        <v>0</v>
      </c>
      <c r="J2536" s="17">
        <v>24.218548054709256</v>
      </c>
      <c r="K2536" s="17">
        <v>0.40364246757848737</v>
      </c>
      <c r="L2536" s="17">
        <v>-0.99999999999999878</v>
      </c>
      <c r="M2536" s="17">
        <v>-0.99999999999999878</v>
      </c>
      <c r="N2536" s="17">
        <v>8.0728493515697526</v>
      </c>
      <c r="O2536" s="17">
        <v>29.496903424433381</v>
      </c>
      <c r="P2536" s="17">
        <v>-2.5132400167280848</v>
      </c>
      <c r="Q2536" s="17">
        <v>2.6358945345017166</v>
      </c>
      <c r="R2536" s="17">
        <v>0.58651726193601239</v>
      </c>
      <c r="S2536" s="17">
        <v>0.33333333333333265</v>
      </c>
      <c r="T2536" s="17">
        <v>0.33333333333333265</v>
      </c>
      <c r="U2536" s="17">
        <v>0.34477168731698754</v>
      </c>
      <c r="V2536" s="17">
        <v>0.14759792566345462</v>
      </c>
      <c r="W2536" s="17">
        <v>30.215752482744833</v>
      </c>
      <c r="X2536" s="17">
        <v>2.5276985023368579</v>
      </c>
      <c r="Y2536" s="17">
        <v>-0.99999999999999878</v>
      </c>
      <c r="Z2536" s="17">
        <v>-0.99999999999999878</v>
      </c>
      <c r="AA2536" s="17">
        <v>79.651119457701853</v>
      </c>
      <c r="AB2536" s="17">
        <v>0.32854209779267002</v>
      </c>
      <c r="AC2536" s="17">
        <v>0.19438807701109245</v>
      </c>
      <c r="AD2536" s="17">
        <v>0.45404681945665798</v>
      </c>
      <c r="AE2536" s="17">
        <v>48.848849713021018</v>
      </c>
      <c r="AF2536" s="17">
        <v>0.9285714285714286</v>
      </c>
      <c r="AG2536" s="17">
        <v>-0.99999999999999878</v>
      </c>
      <c r="AH2536" s="17">
        <v>-0.99999999999999878</v>
      </c>
      <c r="AI2536" s="17">
        <v>-2.3801533895439148E-3</v>
      </c>
      <c r="AJ2536" s="17">
        <v>0.14759792566345462</v>
      </c>
      <c r="AK2536" s="17">
        <v>9.0520013137621855E-2</v>
      </c>
      <c r="AL2536" s="17">
        <v>-9.047210162996501E-2</v>
      </c>
      <c r="AM2536" s="17">
        <v>5.0118719012530816E-2</v>
      </c>
      <c r="AN2536" s="17">
        <v>-1.4802433796324906E-2</v>
      </c>
      <c r="AO2536" s="17">
        <v>1.7055680410013803</v>
      </c>
      <c r="AP2536" s="17">
        <v>-0.82242135305794761</v>
      </c>
      <c r="AQ2536" s="17">
        <v>54.434300537454106</v>
      </c>
      <c r="AR2536" s="17">
        <v>1.1590362796471076</v>
      </c>
      <c r="AS2536" s="17">
        <v>2.9313409699153454</v>
      </c>
      <c r="AT2536" s="17">
        <v>-0.99999999999999878</v>
      </c>
      <c r="AU2536" s="17">
        <v>-0.99999999999999878</v>
      </c>
      <c r="AV2536" s="17">
        <v>0.60709269172554436</v>
      </c>
      <c r="AW2536" s="17">
        <v>108.32560152907729</v>
      </c>
      <c r="AX2536" s="17">
        <v>123.03779102763191</v>
      </c>
      <c r="AY2536" s="17">
        <v>0.36805726868245919</v>
      </c>
      <c r="AZ2536" s="17">
        <v>-3.315696451964536</v>
      </c>
      <c r="BA2536" s="22">
        <v>1472.8385941780091</v>
      </c>
      <c r="CU2536" t="e">
        <v>#N/A</v>
      </c>
      <c r="CV2536" t="e">
        <v>#N/A</v>
      </c>
    </row>
    <row r="2537" spans="1:100" x14ac:dyDescent="0.25">
      <c r="A2537">
        <v>5710</v>
      </c>
      <c r="B2537" t="s">
        <v>2814</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2815</v>
      </c>
      <c r="C2538" s="22">
        <v>3</v>
      </c>
      <c r="D2538" s="17">
        <v>5.3294514762049099</v>
      </c>
      <c r="E2538" s="17">
        <v>-1.7083612559676553E-3</v>
      </c>
      <c r="F2538" s="17">
        <v>1.1452668321461297</v>
      </c>
      <c r="G2538" s="17">
        <v>1.1293108438951225</v>
      </c>
      <c r="H2538" s="17">
        <v>0.34229364513592769</v>
      </c>
      <c r="I2538" s="17">
        <v>0</v>
      </c>
      <c r="J2538" s="17">
        <v>20.537618708155662</v>
      </c>
      <c r="K2538" s="17">
        <v>0.34229364513592769</v>
      </c>
      <c r="L2538" s="17">
        <v>-1.0000000000000002</v>
      </c>
      <c r="M2538" s="17">
        <v>-1.0000000000000002</v>
      </c>
      <c r="N2538" s="17">
        <v>6.8458729027185568</v>
      </c>
      <c r="O2538" s="17">
        <v>26.996381028255694</v>
      </c>
      <c r="P2538" s="17">
        <v>-5.6095981751219132E-2</v>
      </c>
      <c r="Q2538" s="17">
        <v>2.3414053139180471</v>
      </c>
      <c r="R2538" s="17">
        <v>0.68855870514326722</v>
      </c>
      <c r="S2538" s="17">
        <v>0.33333333333333298</v>
      </c>
      <c r="T2538" s="17">
        <v>0.33014235312044332</v>
      </c>
      <c r="U2538" s="17">
        <v>0.23234007699456213</v>
      </c>
      <c r="V2538" s="17">
        <v>4.2626993210746866E-2</v>
      </c>
      <c r="W2538" s="17">
        <v>23.845964460926336</v>
      </c>
      <c r="X2538" s="17">
        <v>1.5031133283476896</v>
      </c>
      <c r="Y2538" s="17">
        <v>-1.0000000000000002</v>
      </c>
      <c r="Z2538" s="17">
        <v>-1.0000000000000002</v>
      </c>
      <c r="AA2538" s="17">
        <v>39.418082992271472</v>
      </c>
      <c r="AB2538" s="17">
        <v>0.13256969385093764</v>
      </c>
      <c r="AC2538" s="17">
        <v>5.4345580231802304E-2</v>
      </c>
      <c r="AD2538" s="17">
        <v>0.11075592244129809</v>
      </c>
      <c r="AE2538" s="17">
        <v>14.8835598262019</v>
      </c>
      <c r="AF2538" s="17">
        <v>0.6</v>
      </c>
      <c r="AG2538" s="17">
        <v>-1.0000000000000002</v>
      </c>
      <c r="AH2538" s="17">
        <v>-1.0000000000000002</v>
      </c>
      <c r="AI2538" s="17">
        <v>1.6505508035903584E-2</v>
      </c>
      <c r="AJ2538" s="17">
        <v>4.2626993210746866E-2</v>
      </c>
      <c r="AK2538" s="17">
        <v>-5.6981160556011989E-2</v>
      </c>
      <c r="AL2538" s="17">
        <v>0.15870939473966411</v>
      </c>
      <c r="AM2538" s="17">
        <v>0.10599631147380736</v>
      </c>
      <c r="AN2538" s="17">
        <v>3.7470583177804433E-2</v>
      </c>
      <c r="AO2538" s="17">
        <v>2.3650019840651253</v>
      </c>
      <c r="AP2538" s="17">
        <v>1.7303115531434319</v>
      </c>
      <c r="AQ2538" s="17">
        <v>44.383583169081987</v>
      </c>
      <c r="AR2538" s="17">
        <v>0.93844275665908594</v>
      </c>
      <c r="AS2538" s="17">
        <v>1.8454069734836178</v>
      </c>
      <c r="AT2538" s="17">
        <v>-1.0000000000000002</v>
      </c>
      <c r="AU2538" s="17">
        <v>-1.0000000000000002</v>
      </c>
      <c r="AV2538" s="17">
        <v>1.8178695490383898</v>
      </c>
      <c r="AW2538" s="17">
        <v>68.144775573670614</v>
      </c>
      <c r="AX2538" s="17">
        <v>72.737585055463398</v>
      </c>
      <c r="AY2538" s="17">
        <v>9.9225995391886562E-2</v>
      </c>
      <c r="AZ2538" s="17">
        <v>-13.486557462758158</v>
      </c>
      <c r="BA2538" s="22">
        <v>1364.8301764705652</v>
      </c>
      <c r="CU2538" t="e">
        <v>#N/A</v>
      </c>
      <c r="CV2538" t="e">
        <v>#N/A</v>
      </c>
    </row>
    <row r="2539" spans="1:100" x14ac:dyDescent="0.25">
      <c r="A2539">
        <v>5713</v>
      </c>
      <c r="B2539" t="s">
        <v>2816</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2817</v>
      </c>
      <c r="C2540" s="22">
        <v>3</v>
      </c>
      <c r="D2540" s="17">
        <v>4.4049941426933632</v>
      </c>
      <c r="E2540" s="17">
        <v>-2.2094378807603683E-2</v>
      </c>
      <c r="F2540" s="17">
        <v>-0.61308737509366007</v>
      </c>
      <c r="G2540" s="17">
        <v>-0.61393522774788079</v>
      </c>
      <c r="H2540" s="17">
        <v>2.4857998434671149E-2</v>
      </c>
      <c r="I2540" s="17">
        <v>0</v>
      </c>
      <c r="J2540" s="17">
        <v>1.4914799060802757</v>
      </c>
      <c r="K2540" s="17">
        <v>2.4857998434671149E-2</v>
      </c>
      <c r="L2540" s="17">
        <v>-1</v>
      </c>
      <c r="M2540" s="17">
        <v>-1</v>
      </c>
      <c r="N2540" s="17">
        <v>0.49715996869342377</v>
      </c>
      <c r="O2540" s="17">
        <v>5.2825388210257529</v>
      </c>
      <c r="P2540" s="17">
        <v>0.41529332628837068</v>
      </c>
      <c r="Q2540" s="17">
        <v>0.99047907605542473</v>
      </c>
      <c r="R2540" s="17">
        <v>0.21740674353318057</v>
      </c>
      <c r="S2540" s="17">
        <v>0.33333333333333331</v>
      </c>
      <c r="T2540" s="17">
        <v>0.33781084366191155</v>
      </c>
      <c r="U2540" s="17">
        <v>-0.11269309689004246</v>
      </c>
      <c r="V2540" s="17">
        <v>-1.5105331939533125E-2</v>
      </c>
      <c r="W2540" s="17">
        <v>20.739509989239941</v>
      </c>
      <c r="X2540" s="17">
        <v>0.10935930969178362</v>
      </c>
      <c r="Y2540" s="17">
        <v>-1</v>
      </c>
      <c r="Z2540" s="17">
        <v>-1</v>
      </c>
      <c r="AA2540" s="17">
        <v>45.679415174740853</v>
      </c>
      <c r="AB2540" s="17">
        <v>3.6564456025611931E-3</v>
      </c>
      <c r="AC2540" s="17">
        <v>0.22044126718675555</v>
      </c>
      <c r="AD2540" s="17">
        <v>0.27035225605003788</v>
      </c>
      <c r="AE2540" s="17">
        <v>24.722498441967733</v>
      </c>
      <c r="AF2540" s="17">
        <v>0.75</v>
      </c>
      <c r="AG2540" s="17">
        <v>-1</v>
      </c>
      <c r="AH2540" s="17">
        <v>-1</v>
      </c>
      <c r="AI2540" s="17">
        <v>-1.2860599423468337E-2</v>
      </c>
      <c r="AJ2540" s="17">
        <v>-1.5105331939533125E-2</v>
      </c>
      <c r="AK2540" s="17">
        <v>-5.0152628256270398E-2</v>
      </c>
      <c r="AL2540" s="17">
        <v>3.9616489542506017E-2</v>
      </c>
      <c r="AM2540" s="17">
        <v>0.18418568751590919</v>
      </c>
      <c r="AN2540" s="17">
        <v>4.6626497681650399E-2</v>
      </c>
      <c r="AO2540" s="17">
        <v>4.3538790466163775</v>
      </c>
      <c r="AP2540" s="17">
        <v>1.3637448897537896</v>
      </c>
      <c r="AQ2540" s="17">
        <v>22.230989895320217</v>
      </c>
      <c r="AR2540" s="17">
        <v>0.54334574816566972</v>
      </c>
      <c r="AS2540" s="17">
        <v>0.13421730812645455</v>
      </c>
      <c r="AT2540" s="17">
        <v>-1</v>
      </c>
      <c r="AU2540" s="17">
        <v>-1</v>
      </c>
      <c r="AV2540" s="17">
        <v>-0.39652848421470044</v>
      </c>
      <c r="AW2540" s="17">
        <v>52.32569888552036</v>
      </c>
      <c r="AX2540" s="17">
        <v>50.557953703097681</v>
      </c>
      <c r="AY2540" s="17">
        <v>0.23224509625937925</v>
      </c>
      <c r="AZ2540" s="17">
        <v>-20.671479798485286</v>
      </c>
      <c r="BA2540" s="22">
        <v>1307.1838286862703</v>
      </c>
      <c r="CU2540" t="e">
        <v>#N/A</v>
      </c>
      <c r="CV2540" t="e">
        <v>#N/A</v>
      </c>
    </row>
    <row r="2541" spans="1:100" x14ac:dyDescent="0.25">
      <c r="A2541">
        <v>5715</v>
      </c>
      <c r="B2541" t="s">
        <v>2818</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1492.4178605637353</v>
      </c>
      <c r="CU2541" t="e">
        <v>#N/A</v>
      </c>
      <c r="CV2541" t="e">
        <v>#N/A</v>
      </c>
    </row>
    <row r="2542" spans="1:100" x14ac:dyDescent="0.25">
      <c r="A2542">
        <v>5716</v>
      </c>
      <c r="B2542" t="s">
        <v>2819</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2820</v>
      </c>
      <c r="C2543" s="22">
        <v>3</v>
      </c>
      <c r="D2543" s="17">
        <v>4.866592386343509</v>
      </c>
      <c r="E2543" s="17">
        <v>0.45106906175259409</v>
      </c>
      <c r="F2543" s="17">
        <v>0.83244210201134461</v>
      </c>
      <c r="G2543" s="17">
        <v>1.0062638315614536</v>
      </c>
      <c r="H2543" s="17">
        <v>0.12189468326471826</v>
      </c>
      <c r="I2543" s="17">
        <v>-1.447400000557977E-2</v>
      </c>
      <c r="J2543" s="17">
        <v>6.4452409955483185</v>
      </c>
      <c r="K2543" s="17">
        <v>0.10742068325913857</v>
      </c>
      <c r="L2543" s="17">
        <v>-1.0000000000000009</v>
      </c>
      <c r="M2543" s="17">
        <v>-1.0000000000000009</v>
      </c>
      <c r="N2543" s="17">
        <v>2.1484136651827739</v>
      </c>
      <c r="O2543" s="17">
        <v>12.31809721345329</v>
      </c>
      <c r="P2543" s="17">
        <v>0.81946310397477462</v>
      </c>
      <c r="Q2543" s="17">
        <v>8.9198791599401872</v>
      </c>
      <c r="R2543" s="17">
        <v>2.9417493383379143</v>
      </c>
      <c r="S2543" s="17">
        <v>0.33333333333333381</v>
      </c>
      <c r="T2543" s="17">
        <v>0.3357458215304972</v>
      </c>
      <c r="U2543" s="17">
        <v>0.34270734314281659</v>
      </c>
      <c r="V2543" s="17">
        <v>-2.0238740630743643E-2</v>
      </c>
      <c r="W2543" s="17">
        <v>35.365082964670577</v>
      </c>
      <c r="X2543" s="17">
        <v>1.8134678885886601</v>
      </c>
      <c r="Y2543" s="17">
        <v>-1.0000000000000009</v>
      </c>
      <c r="Z2543" s="17">
        <v>-1.0000000000000009</v>
      </c>
      <c r="AA2543" s="17">
        <v>58.694670641793977</v>
      </c>
      <c r="AB2543" s="17">
        <v>7.1195064387019849E-2</v>
      </c>
      <c r="AC2543" s="17">
        <v>9.3835295964436793E-2</v>
      </c>
      <c r="AD2543" s="17">
        <v>0.24272640642425319</v>
      </c>
      <c r="AE2543" s="17">
        <v>20.387838338785503</v>
      </c>
      <c r="AF2543" s="17">
        <v>0.72727272727272729</v>
      </c>
      <c r="AG2543" s="17">
        <v>-1.0000000000000009</v>
      </c>
      <c r="AH2543" s="17">
        <v>-1.0000000000000009</v>
      </c>
      <c r="AI2543" s="17">
        <v>0.10274704229902487</v>
      </c>
      <c r="AJ2543" s="17">
        <v>-2.0238740630743643E-2</v>
      </c>
      <c r="AK2543" s="17">
        <v>2.8229927759762685E-2</v>
      </c>
      <c r="AL2543" s="17">
        <v>-0.16041089228795516</v>
      </c>
      <c r="AM2543" s="17">
        <v>0.35901526544155721</v>
      </c>
      <c r="AN2543" s="17">
        <v>2.4349710001418209E-2</v>
      </c>
      <c r="AO2543" s="17">
        <v>9.1165312748377456</v>
      </c>
      <c r="AP2543" s="17">
        <v>-0.19331171140432007</v>
      </c>
      <c r="AQ2543" s="17">
        <v>41.810323960218923</v>
      </c>
      <c r="AR2543" s="17">
        <v>0.99154775737590339</v>
      </c>
      <c r="AS2543" s="17">
        <v>1.9208885718477993</v>
      </c>
      <c r="AT2543" s="17">
        <v>-1.0000000000000009</v>
      </c>
      <c r="AU2543" s="17">
        <v>-1.0000000000000009</v>
      </c>
      <c r="AV2543" s="17">
        <v>3.9480131698993683</v>
      </c>
      <c r="AW2543" s="17">
        <v>70.819456143843013</v>
      </c>
      <c r="AX2543" s="17">
        <v>70.850522926749164</v>
      </c>
      <c r="AY2543" s="17">
        <v>1.375193082086773E-2</v>
      </c>
      <c r="AZ2543" s="17">
        <v>-60.46964738231248</v>
      </c>
      <c r="BA2543" s="22">
        <v>1356.2374794525733</v>
      </c>
      <c r="CU2543" t="e">
        <v>#N/A</v>
      </c>
      <c r="CV2543" t="e">
        <v>#N/A</v>
      </c>
    </row>
    <row r="2544" spans="1:100" x14ac:dyDescent="0.25">
      <c r="A2544">
        <v>5720</v>
      </c>
      <c r="B2544" t="s">
        <v>2821</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2822</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1373.2162213574454</v>
      </c>
      <c r="CU2545" t="e">
        <v>#N/A</v>
      </c>
      <c r="CV2545" t="e">
        <v>#N/A</v>
      </c>
    </row>
    <row r="2546" spans="1:100" x14ac:dyDescent="0.25">
      <c r="A2546">
        <v>5722</v>
      </c>
      <c r="B2546" t="s">
        <v>2823</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1346.1216459632383</v>
      </c>
      <c r="CU2546" t="e">
        <v>#N/A</v>
      </c>
      <c r="CV2546" t="e">
        <v>#N/A</v>
      </c>
    </row>
    <row r="2547" spans="1:100" x14ac:dyDescent="0.25">
      <c r="A2547">
        <v>5724</v>
      </c>
      <c r="B2547" t="s">
        <v>786</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1427.7021977301392</v>
      </c>
      <c r="CU2547" t="e">
        <v>#N/A</v>
      </c>
      <c r="CV2547" t="e">
        <v>#N/A</v>
      </c>
    </row>
    <row r="2548" spans="1:100" x14ac:dyDescent="0.25">
      <c r="A2548">
        <v>5725</v>
      </c>
      <c r="B2548" t="s">
        <v>2824</v>
      </c>
      <c r="C2548" s="22">
        <v>3</v>
      </c>
      <c r="D2548" s="17">
        <v>3.5303207606818452</v>
      </c>
      <c r="E2548" s="17">
        <v>-4.5945527659314117E-2</v>
      </c>
      <c r="F2548" s="17">
        <v>0.23010188447624449</v>
      </c>
      <c r="G2548" s="17">
        <v>0.22283089448096058</v>
      </c>
      <c r="H2548" s="17">
        <v>6.0368408537929297E-2</v>
      </c>
      <c r="I2548" s="17">
        <v>0</v>
      </c>
      <c r="J2548" s="17">
        <v>3.6221045122757576</v>
      </c>
      <c r="K2548" s="17">
        <v>6.0368408537929297E-2</v>
      </c>
      <c r="L2548" s="17">
        <v>-1.0000000000000007</v>
      </c>
      <c r="M2548" s="17">
        <v>-1.0000000000000007</v>
      </c>
      <c r="N2548" s="17">
        <v>1.2073681707585864</v>
      </c>
      <c r="O2548" s="17">
        <v>7.3752561674385602</v>
      </c>
      <c r="P2548" s="17">
        <v>-1.9390973628070771</v>
      </c>
      <c r="Q2548" s="17">
        <v>0.43425813501424626</v>
      </c>
      <c r="R2548" s="17">
        <v>-0.19298926454152232</v>
      </c>
      <c r="S2548" s="17">
        <v>0.33333333333333343</v>
      </c>
      <c r="T2548" s="17">
        <v>0.27308041813426215</v>
      </c>
      <c r="U2548" s="17">
        <v>2.0926798397336681E-2</v>
      </c>
      <c r="V2548" s="17">
        <v>-4.0947795296310437E-3</v>
      </c>
      <c r="W2548" s="17">
        <v>22.515094471894905</v>
      </c>
      <c r="X2548" s="17">
        <v>0.54493094414215537</v>
      </c>
      <c r="Y2548" s="17">
        <v>-1.0000000000000007</v>
      </c>
      <c r="Z2548" s="17">
        <v>-1.0000000000000007</v>
      </c>
      <c r="AA2548" s="17">
        <v>70.64913315325964</v>
      </c>
      <c r="AB2548" s="17">
        <v>0.28179497299731443</v>
      </c>
      <c r="AC2548" s="17">
        <v>0.4892442644733303</v>
      </c>
      <c r="AD2548" s="17">
        <v>0.19550132144748164</v>
      </c>
      <c r="AE2548" s="17">
        <v>48.327027945906323</v>
      </c>
      <c r="AF2548" s="17">
        <v>0.77777777777777779</v>
      </c>
      <c r="AG2548" s="17">
        <v>-1.0000000000000007</v>
      </c>
      <c r="AH2548" s="17">
        <v>-1.0000000000000007</v>
      </c>
      <c r="AI2548" s="17">
        <v>2.2335450069012906E-2</v>
      </c>
      <c r="AJ2548" s="17">
        <v>-4.0947795296310437E-3</v>
      </c>
      <c r="AK2548" s="17">
        <v>0.14186627870607876</v>
      </c>
      <c r="AL2548" s="17">
        <v>0.30080055638973602</v>
      </c>
      <c r="AM2548" s="17">
        <v>0.63945903157242556</v>
      </c>
      <c r="AN2548" s="17">
        <v>-7.811681362580282E-2</v>
      </c>
      <c r="AO2548" s="17">
        <v>16.695807182841026</v>
      </c>
      <c r="AP2548" s="17">
        <v>-0.44891755869639149</v>
      </c>
      <c r="AQ2548" s="17">
        <v>26.137198984170677</v>
      </c>
      <c r="AR2548" s="17">
        <v>0.62324577033530171</v>
      </c>
      <c r="AS2548" s="17">
        <v>0.60529935268008472</v>
      </c>
      <c r="AT2548" s="17">
        <v>-1.0000000000000007</v>
      </c>
      <c r="AU2548" s="17">
        <v>-1.0000000000000007</v>
      </c>
      <c r="AV2548" s="17">
        <v>2.9841629939438345E-2</v>
      </c>
      <c r="AW2548" s="17">
        <v>77.57547176200184</v>
      </c>
      <c r="AX2548" s="17">
        <v>77.612702810419023</v>
      </c>
      <c r="AY2548" s="17">
        <v>4.7116845198852675E-2</v>
      </c>
      <c r="AZ2548" s="17">
        <v>-16.693115938882702</v>
      </c>
      <c r="BA2548" s="22">
        <v>1398.1005924704</v>
      </c>
      <c r="CU2548" t="e">
        <v>#N/A</v>
      </c>
      <c r="CV2548" t="e">
        <v>#N/A</v>
      </c>
    </row>
    <row r="2549" spans="1:100" x14ac:dyDescent="0.25">
      <c r="A2549">
        <v>5726</v>
      </c>
      <c r="B2549" t="s">
        <v>2825</v>
      </c>
      <c r="C2549" s="22">
        <v>3</v>
      </c>
      <c r="D2549" s="17">
        <v>3.7504928692722772</v>
      </c>
      <c r="E2549" s="17">
        <v>6.4848817541223319E-2</v>
      </c>
      <c r="F2549" s="17">
        <v>-0.13217119753466186</v>
      </c>
      <c r="G2549" s="17">
        <v>-0.11346499638448665</v>
      </c>
      <c r="H2549" s="17">
        <v>0.10774445349696173</v>
      </c>
      <c r="I2549" s="17">
        <v>0</v>
      </c>
      <c r="J2549" s="17">
        <v>6.4646672098177049</v>
      </c>
      <c r="K2549" s="17">
        <v>0.10774445349696173</v>
      </c>
      <c r="L2549" s="17">
        <v>-0.99999999999999922</v>
      </c>
      <c r="M2549" s="17">
        <v>-0.99999999999999922</v>
      </c>
      <c r="N2549" s="17">
        <v>2.1548890699392351</v>
      </c>
      <c r="O2549" s="17">
        <v>10.101695082705495</v>
      </c>
      <c r="P2549" s="17">
        <v>-1.9844648799700324</v>
      </c>
      <c r="Q2549" s="17">
        <v>-0.33112700123826488</v>
      </c>
      <c r="R2549" s="17">
        <v>-0.3035735996967126</v>
      </c>
      <c r="S2549" s="17">
        <v>0.3333333333333332</v>
      </c>
      <c r="T2549" s="17">
        <v>0.38623376912987284</v>
      </c>
      <c r="U2549" s="17">
        <v>0.28540612696173961</v>
      </c>
      <c r="V2549" s="17">
        <v>0</v>
      </c>
      <c r="W2549" s="17">
        <v>35.889151037119355</v>
      </c>
      <c r="X2549" s="17">
        <v>1.8209030532117794</v>
      </c>
      <c r="Y2549" s="17">
        <v>-0.99999999999999922</v>
      </c>
      <c r="Z2549" s="17">
        <v>-0.99999999999999922</v>
      </c>
      <c r="AA2549" s="17">
        <v>28.193140088989622</v>
      </c>
      <c r="AB2549" s="17">
        <v>4.3179856416565389E-2</v>
      </c>
      <c r="AC2549" s="17">
        <v>-4.1275710662026718E-2</v>
      </c>
      <c r="AD2549" s="17">
        <v>-0.14975289272319919</v>
      </c>
      <c r="AE2549" s="17">
        <v>-7.3924373484330275</v>
      </c>
      <c r="AF2549" s="17">
        <v>0</v>
      </c>
      <c r="AG2549" s="17">
        <v>-0.99999999999999922</v>
      </c>
      <c r="AH2549" s="17">
        <v>-0.99999999999999922</v>
      </c>
      <c r="AI2549" s="17">
        <v>0</v>
      </c>
      <c r="AJ2549" s="17">
        <v>0</v>
      </c>
      <c r="AK2549" s="17">
        <v>0.42273234397136633</v>
      </c>
      <c r="AL2549" s="17">
        <v>-0.12801397014918886</v>
      </c>
      <c r="AM2549" s="17">
        <v>-0.10282278802370956</v>
      </c>
      <c r="AN2549" s="17">
        <v>0.22091490042912557</v>
      </c>
      <c r="AO2549" s="17">
        <v>-0.45690798073590894</v>
      </c>
      <c r="AP2549" s="17">
        <v>4.8828026599821959</v>
      </c>
      <c r="AQ2549" s="17">
        <v>42.353818246937074</v>
      </c>
      <c r="AR2549" s="17">
        <v>1.0049732294249454</v>
      </c>
      <c r="AS2549" s="17">
        <v>1.9286475067087407</v>
      </c>
      <c r="AT2549" s="17">
        <v>-0.99999999999999922</v>
      </c>
      <c r="AU2549" s="17">
        <v>-0.99999999999999922</v>
      </c>
      <c r="AV2549" s="17">
        <v>-0.41703859608119931</v>
      </c>
      <c r="AW2549" s="17">
        <v>43.177637831677302</v>
      </c>
      <c r="AX2549" s="17">
        <v>43.177637831677302</v>
      </c>
      <c r="AY2549" s="17">
        <v>8.0043332681730112E-2</v>
      </c>
      <c r="AZ2549" s="17">
        <v>-14.946582952840563</v>
      </c>
      <c r="BA2549" s="22">
        <v>1379.4819556886473</v>
      </c>
      <c r="CU2549" t="e">
        <v>#N/A</v>
      </c>
      <c r="CV2549" t="e">
        <v>#N/A</v>
      </c>
    </row>
    <row r="2550" spans="1:100" x14ac:dyDescent="0.25">
      <c r="A2550">
        <v>5727</v>
      </c>
      <c r="B2550" t="s">
        <v>2826</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1313.7545160468385</v>
      </c>
      <c r="CU2550" t="e">
        <v>#N/A</v>
      </c>
      <c r="CV2550" t="e">
        <v>#N/A</v>
      </c>
    </row>
    <row r="2551" spans="1:100" x14ac:dyDescent="0.25">
      <c r="A2551">
        <v>5728</v>
      </c>
      <c r="B2551" t="s">
        <v>2827</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2828</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2829</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2830</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2831</v>
      </c>
      <c r="C2555" s="22">
        <v>3</v>
      </c>
      <c r="D2555" s="17">
        <v>5.0238622285132033</v>
      </c>
      <c r="E2555" s="17">
        <v>0.34204903942419823</v>
      </c>
      <c r="F2555" s="17">
        <v>-0.10772952127492717</v>
      </c>
      <c r="G2555" s="17">
        <v>-3.7702416999541716E-2</v>
      </c>
      <c r="H2555" s="17">
        <v>0.31611640692152077</v>
      </c>
      <c r="I2555" s="17">
        <v>0</v>
      </c>
      <c r="J2555" s="17">
        <v>18.966984415291243</v>
      </c>
      <c r="K2555" s="17">
        <v>0.31611640692152077</v>
      </c>
      <c r="L2555" s="17">
        <v>-1.0000000000000004</v>
      </c>
      <c r="M2555" s="17">
        <v>-1.0000000000000004</v>
      </c>
      <c r="N2555" s="17">
        <v>6.322328138430418</v>
      </c>
      <c r="O2555" s="17">
        <v>23.953144226804898</v>
      </c>
      <c r="P2555" s="17">
        <v>-0.1763393361686148</v>
      </c>
      <c r="Q2555" s="17">
        <v>-0.13522995450075614</v>
      </c>
      <c r="R2555" s="17">
        <v>-6.6216229245013497E-2</v>
      </c>
      <c r="S2555" s="17">
        <v>0.33333333333333343</v>
      </c>
      <c r="T2555" s="17">
        <v>0.33706168435231948</v>
      </c>
      <c r="U2555" s="17">
        <v>0.40565752542567829</v>
      </c>
      <c r="V2555" s="17">
        <v>-5.3440561456866383E-2</v>
      </c>
      <c r="W2555" s="17">
        <v>28.259822989317762</v>
      </c>
      <c r="X2555" s="17">
        <v>1.6599936947446332</v>
      </c>
      <c r="Y2555" s="17">
        <v>-1.0000000000000004</v>
      </c>
      <c r="Z2555" s="17">
        <v>-1.0000000000000004</v>
      </c>
      <c r="AA2555" s="17">
        <v>20.465922660432721</v>
      </c>
      <c r="AB2555" s="17">
        <v>6.4260184148980257E-2</v>
      </c>
      <c r="AC2555" s="17">
        <v>-0.26301259498511065</v>
      </c>
      <c r="AD2555" s="17">
        <v>4.4198728843329871E-2</v>
      </c>
      <c r="AE2555" s="17">
        <v>-7.7276840996400198</v>
      </c>
      <c r="AF2555" s="17">
        <v>8.3333333333333329E-2</v>
      </c>
      <c r="AG2555" s="17">
        <v>-1.0000000000000004</v>
      </c>
      <c r="AH2555" s="17">
        <v>-1.0000000000000004</v>
      </c>
      <c r="AI2555" s="17">
        <v>0</v>
      </c>
      <c r="AJ2555" s="17">
        <v>-5.3440561456866383E-2</v>
      </c>
      <c r="AK2555" s="17">
        <v>6.9236995629004981E-3</v>
      </c>
      <c r="AL2555" s="17">
        <v>-0.13635690149759958</v>
      </c>
      <c r="AM2555" s="17">
        <v>7.7480336575215664E-2</v>
      </c>
      <c r="AN2555" s="17">
        <v>-1.1525902382595599E-3</v>
      </c>
      <c r="AO2555" s="17">
        <v>1.9716269121948948</v>
      </c>
      <c r="AP2555" s="17">
        <v>-0.71059926344448721</v>
      </c>
      <c r="AQ2555" s="17">
        <v>47.226807404608998</v>
      </c>
      <c r="AR2555" s="17">
        <v>1.0226119816544645</v>
      </c>
      <c r="AS2555" s="17">
        <v>1.976110101666154</v>
      </c>
      <c r="AT2555" s="17">
        <v>-1.0000000000000004</v>
      </c>
      <c r="AU2555" s="17">
        <v>-1.0000000000000004</v>
      </c>
      <c r="AV2555" s="17">
        <v>-0.10391864624455523</v>
      </c>
      <c r="AW2555" s="17">
        <v>43.708467623793162</v>
      </c>
      <c r="AX2555" s="17">
        <v>38.364411478106504</v>
      </c>
      <c r="AY2555" s="17">
        <v>-0.17245755669599466</v>
      </c>
      <c r="AZ2555" s="17">
        <v>-53.548472658328556</v>
      </c>
      <c r="BA2555" s="22">
        <v>1321.088410488067</v>
      </c>
      <c r="CU2555" t="e">
        <v>#N/A</v>
      </c>
      <c r="CV2555" t="e">
        <v>#N/A</v>
      </c>
    </row>
    <row r="2556" spans="1:100" x14ac:dyDescent="0.25">
      <c r="A2556">
        <v>5735</v>
      </c>
      <c r="B2556" t="s">
        <v>2832</v>
      </c>
      <c r="C2556" s="22">
        <v>3</v>
      </c>
      <c r="D2556" s="17">
        <v>5.3382395631840316</v>
      </c>
      <c r="E2556" s="17">
        <v>-0.2506880679302711</v>
      </c>
      <c r="F2556" s="17">
        <v>1.5249431146313002</v>
      </c>
      <c r="G2556" s="17">
        <v>1.4393975898456397</v>
      </c>
      <c r="H2556" s="17">
        <v>0.33338618301645834</v>
      </c>
      <c r="I2556" s="17">
        <v>0</v>
      </c>
      <c r="J2556" s="17">
        <v>20.003170980987505</v>
      </c>
      <c r="K2556" s="17">
        <v>0.33338618301645834</v>
      </c>
      <c r="L2556" s="17">
        <v>-1.0000000000000004</v>
      </c>
      <c r="M2556" s="17">
        <v>-1.0000000000000004</v>
      </c>
      <c r="N2556" s="17">
        <v>6.6677236603291661</v>
      </c>
      <c r="O2556" s="17">
        <v>26.780808134017164</v>
      </c>
      <c r="P2556" s="17">
        <v>-0.18058421477743386</v>
      </c>
      <c r="Q2556" s="17">
        <v>-3.4673062968661097</v>
      </c>
      <c r="R2556" s="17">
        <v>-1.232650962649579</v>
      </c>
      <c r="S2556" s="17">
        <v>0.33333333333333354</v>
      </c>
      <c r="T2556" s="17">
        <v>0.33333333333333354</v>
      </c>
      <c r="U2556" s="17">
        <v>0.26501869038684334</v>
      </c>
      <c r="V2556" s="17">
        <v>7.103502834269812E-2</v>
      </c>
      <c r="W2556" s="17">
        <v>26.77336809519003</v>
      </c>
      <c r="X2556" s="17">
        <v>1.8195654152537724</v>
      </c>
      <c r="Y2556" s="17">
        <v>-1.0000000000000004</v>
      </c>
      <c r="Z2556" s="17">
        <v>-1.0000000000000004</v>
      </c>
      <c r="AA2556" s="17">
        <v>54.085618324763402</v>
      </c>
      <c r="AB2556" s="17">
        <v>0.16721515305831836</v>
      </c>
      <c r="AC2556" s="17">
        <v>0.15271013436774841</v>
      </c>
      <c r="AD2556" s="17">
        <v>0.25097273641839274</v>
      </c>
      <c r="AE2556" s="17">
        <v>28.544901192222969</v>
      </c>
      <c r="AF2556" s="17">
        <v>1</v>
      </c>
      <c r="AG2556" s="17">
        <v>-1.0000000000000004</v>
      </c>
      <c r="AH2556" s="17">
        <v>-1.0000000000000004</v>
      </c>
      <c r="AI2556" s="17">
        <v>4.0184286889893188E-3</v>
      </c>
      <c r="AJ2556" s="17">
        <v>7.103502834269812E-2</v>
      </c>
      <c r="AK2556" s="17">
        <v>-9.1005175207688152E-2</v>
      </c>
      <c r="AL2556" s="17">
        <v>-0.11783981677220939</v>
      </c>
      <c r="AM2556" s="17">
        <v>0.27718115605543558</v>
      </c>
      <c r="AN2556" s="17">
        <v>9.1216273198789222E-2</v>
      </c>
      <c r="AO2556" s="17">
        <v>6.4745030253474471</v>
      </c>
      <c r="AP2556" s="17">
        <v>1.6912077461086825</v>
      </c>
      <c r="AQ2556" s="17">
        <v>46.776539076177514</v>
      </c>
      <c r="AR2556" s="17">
        <v>1.0027203853962092</v>
      </c>
      <c r="AS2556" s="17">
        <v>2.152951598270231</v>
      </c>
      <c r="AT2556" s="17">
        <v>-1.0000000000000004</v>
      </c>
      <c r="AU2556" s="17">
        <v>-1.0000000000000004</v>
      </c>
      <c r="AV2556" s="17">
        <v>0.20674662719606235</v>
      </c>
      <c r="AW2556" s="17">
        <v>82.557634204889311</v>
      </c>
      <c r="AX2556" s="17">
        <v>89.74150561293888</v>
      </c>
      <c r="AY2556" s="17">
        <v>0.10926894344137228</v>
      </c>
      <c r="AZ2556" s="17">
        <v>-10.834401881546892</v>
      </c>
      <c r="BA2556" s="22">
        <v>1518.991024008827</v>
      </c>
      <c r="CU2556" t="e">
        <v>#N/A</v>
      </c>
      <c r="CV2556" t="e">
        <v>#N/A</v>
      </c>
    </row>
    <row r="2557" spans="1:100" x14ac:dyDescent="0.25">
      <c r="A2557">
        <v>5736</v>
      </c>
      <c r="B2557" t="s">
        <v>2833</v>
      </c>
      <c r="C2557" s="22">
        <v>3</v>
      </c>
      <c r="D2557" s="17">
        <v>4.9810998160392668</v>
      </c>
      <c r="E2557" s="17">
        <v>-6.2111750451490533E-2</v>
      </c>
      <c r="F2557" s="17">
        <v>-1.838330840512041E-3</v>
      </c>
      <c r="G2557" s="17">
        <v>2.4705784265037448E-2</v>
      </c>
      <c r="H2557" s="17">
        <v>0.28075011077542461</v>
      </c>
      <c r="I2557" s="17">
        <v>-1.3358889290037012E-2</v>
      </c>
      <c r="J2557" s="17">
        <v>16.043473289123263</v>
      </c>
      <c r="K2557" s="17">
        <v>0.26739122148538758</v>
      </c>
      <c r="L2557" s="17">
        <v>-1</v>
      </c>
      <c r="M2557" s="17">
        <v>-1</v>
      </c>
      <c r="N2557" s="17">
        <v>5.3478244297077522</v>
      </c>
      <c r="O2557" s="17">
        <v>21.049278889427569</v>
      </c>
      <c r="P2557" s="17">
        <v>1.9596302526206906</v>
      </c>
      <c r="Q2557" s="17">
        <v>-1.0593081026080395</v>
      </c>
      <c r="R2557" s="17">
        <v>-0.19620434787802052</v>
      </c>
      <c r="S2557" s="17">
        <v>0.33333333333333304</v>
      </c>
      <c r="T2557" s="17">
        <v>0.37844149947489614</v>
      </c>
      <c r="U2557" s="17">
        <v>0.29570952448476878</v>
      </c>
      <c r="V2557" s="17">
        <v>-2.3889475471411273E-3</v>
      </c>
      <c r="W2557" s="17">
        <v>29.508167530418781</v>
      </c>
      <c r="X2557" s="17">
        <v>1.6579961901206333</v>
      </c>
      <c r="Y2557" s="17">
        <v>-1</v>
      </c>
      <c r="Z2557" s="17">
        <v>-1</v>
      </c>
      <c r="AA2557" s="17">
        <v>83.768778300042669</v>
      </c>
      <c r="AB2557" s="17">
        <v>0.297438698463733</v>
      </c>
      <c r="AC2557" s="17">
        <v>0.26408466866877656</v>
      </c>
      <c r="AD2557" s="17">
        <v>0.52761293521752872</v>
      </c>
      <c r="AE2557" s="17">
        <v>54.456815117501911</v>
      </c>
      <c r="AF2557" s="17">
        <v>0.94117647058823528</v>
      </c>
      <c r="AG2557" s="17">
        <v>-1</v>
      </c>
      <c r="AH2557" s="17">
        <v>-1</v>
      </c>
      <c r="AI2557" s="17">
        <v>0</v>
      </c>
      <c r="AJ2557" s="17">
        <v>-2.3889475471411273E-3</v>
      </c>
      <c r="AK2557" s="17">
        <v>4.4789105550325867E-3</v>
      </c>
      <c r="AL2557" s="17">
        <v>0.35224249508102728</v>
      </c>
      <c r="AM2557" s="17">
        <v>0.20624216581991753</v>
      </c>
      <c r="AN2557" s="17">
        <v>9.9054725528232981E-2</v>
      </c>
      <c r="AO2557" s="17">
        <v>5.1784486982731019</v>
      </c>
      <c r="AP2557" s="17">
        <v>4.2375806136109597</v>
      </c>
      <c r="AQ2557" s="17">
        <v>45.551640819542058</v>
      </c>
      <c r="AR2557" s="17">
        <v>1.0050954097458582</v>
      </c>
      <c r="AS2557" s="17">
        <v>1.9253874116060221</v>
      </c>
      <c r="AT2557" s="17">
        <v>-1</v>
      </c>
      <c r="AU2557" s="17">
        <v>-1</v>
      </c>
      <c r="AV2557" s="17">
        <v>-0.1714985636129831</v>
      </c>
      <c r="AW2557" s="17">
        <v>109.0556378030812</v>
      </c>
      <c r="AX2557" s="17">
        <v>108.81674304836707</v>
      </c>
      <c r="AY2557" s="17">
        <v>0.33810480835141821</v>
      </c>
      <c r="AZ2557" s="17">
        <v>35.375415446312338</v>
      </c>
      <c r="BA2557" s="22">
        <v>1534.3205389101868</v>
      </c>
      <c r="CU2557" t="e">
        <v>#N/A</v>
      </c>
      <c r="CV2557" t="e">
        <v>#N/A</v>
      </c>
    </row>
    <row r="2558" spans="1:100" x14ac:dyDescent="0.25">
      <c r="A2558">
        <v>5737</v>
      </c>
      <c r="B2558" t="s">
        <v>2834</v>
      </c>
      <c r="C2558" s="22">
        <v>3</v>
      </c>
      <c r="D2558" s="17">
        <v>4.8490617392399544</v>
      </c>
      <c r="E2558" s="17">
        <v>-0.25652238996639032</v>
      </c>
      <c r="F2558" s="17">
        <v>0.21802072345017248</v>
      </c>
      <c r="G2558" s="17">
        <v>0.19508674608262888</v>
      </c>
      <c r="H2558" s="17">
        <v>-5.0324598725260752E-2</v>
      </c>
      <c r="I2558" s="17">
        <v>-1.9865589326822208E-3</v>
      </c>
      <c r="J2558" s="17">
        <v>-3.1386694594765814</v>
      </c>
      <c r="K2558" s="17">
        <v>-5.2311157657942989E-2</v>
      </c>
      <c r="L2558" s="17">
        <v>-1.0000000000000018</v>
      </c>
      <c r="M2558" s="17">
        <v>-1.0000000000000018</v>
      </c>
      <c r="N2558" s="17">
        <v>-1.0462231531588602</v>
      </c>
      <c r="O2558" s="17">
        <v>1.9054790258460008</v>
      </c>
      <c r="P2558" s="17">
        <v>-6.5444883765199302E-2</v>
      </c>
      <c r="Q2558" s="17">
        <v>-3.6786390802292237</v>
      </c>
      <c r="R2558" s="17">
        <v>-1.3029682488594325</v>
      </c>
      <c r="S2558" s="17">
        <v>0.33333333333333393</v>
      </c>
      <c r="T2558" s="17">
        <v>0.345783008171416</v>
      </c>
      <c r="U2558" s="17">
        <v>7.4954398458176058E-2</v>
      </c>
      <c r="V2558" s="17">
        <v>-0.11041177117186793</v>
      </c>
      <c r="W2558" s="17">
        <v>27.838805057960027</v>
      </c>
      <c r="X2558" s="17">
        <v>0.38122414080227113</v>
      </c>
      <c r="Y2558" s="17">
        <v>-1.0000000000000018</v>
      </c>
      <c r="Z2558" s="17">
        <v>-1.0000000000000018</v>
      </c>
      <c r="AA2558" s="17">
        <v>50.164641016598885</v>
      </c>
      <c r="AB2558" s="17">
        <v>0.21118245615944944</v>
      </c>
      <c r="AC2558" s="17">
        <v>0.23065182472611201</v>
      </c>
      <c r="AD2558" s="17">
        <v>3.0741803264404146E-2</v>
      </c>
      <c r="AE2558" s="17">
        <v>23.62880420749828</v>
      </c>
      <c r="AF2558" s="17">
        <v>0.7</v>
      </c>
      <c r="AG2558" s="17">
        <v>-1.0000000000000018</v>
      </c>
      <c r="AH2558" s="17">
        <v>-1.0000000000000018</v>
      </c>
      <c r="AI2558" s="17">
        <v>-6.3509101686972338E-2</v>
      </c>
      <c r="AJ2558" s="17">
        <v>-0.11041177117186793</v>
      </c>
      <c r="AK2558" s="17">
        <v>8.8388069667536012E-2</v>
      </c>
      <c r="AL2558" s="17">
        <v>0.11684074021234565</v>
      </c>
      <c r="AM2558" s="17">
        <v>0.2307199245902897</v>
      </c>
      <c r="AN2558" s="17">
        <v>-4.0548279358481411E-2</v>
      </c>
      <c r="AO2558" s="17">
        <v>6.2099384630949235</v>
      </c>
      <c r="AP2558" s="17">
        <v>-0.42950328290030637</v>
      </c>
      <c r="AQ2558" s="17">
        <v>24.700135598483449</v>
      </c>
      <c r="AR2558" s="17">
        <v>0.64365896879105811</v>
      </c>
      <c r="AS2558" s="17">
        <v>0.32891298314432799</v>
      </c>
      <c r="AT2558" s="17">
        <v>-1.0000000000000018</v>
      </c>
      <c r="AU2558" s="17">
        <v>-1.0000000000000018</v>
      </c>
      <c r="AV2558" s="17">
        <v>-1.1078815027768032</v>
      </c>
      <c r="AW2558" s="17">
        <v>51.640616759544571</v>
      </c>
      <c r="AX2558" s="17">
        <v>39.32925760861837</v>
      </c>
      <c r="AY2558" s="17">
        <v>0.11187205698917864</v>
      </c>
      <c r="AZ2558" s="17">
        <v>-11.6266710579125</v>
      </c>
      <c r="BA2558" s="22">
        <v>1355.9831074234128</v>
      </c>
      <c r="CU2558" t="e">
        <v>#N/A</v>
      </c>
      <c r="CV2558" t="e">
        <v>#N/A</v>
      </c>
    </row>
    <row r="2559" spans="1:100" x14ac:dyDescent="0.25">
      <c r="A2559">
        <v>5740</v>
      </c>
      <c r="B2559" t="s">
        <v>2835</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1473.8107165398997</v>
      </c>
      <c r="CU2559" t="e">
        <v>#N/A</v>
      </c>
      <c r="CV2559" t="e">
        <v>#N/A</v>
      </c>
    </row>
    <row r="2560" spans="1:100" x14ac:dyDescent="0.25">
      <c r="A2560">
        <v>5744</v>
      </c>
      <c r="B2560" t="s">
        <v>2836</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1344.511608131113</v>
      </c>
      <c r="CU2560" t="e">
        <v>#N/A</v>
      </c>
      <c r="CV2560" t="e">
        <v>#N/A</v>
      </c>
    </row>
    <row r="2561" spans="1:100" x14ac:dyDescent="0.25">
      <c r="A2561">
        <v>5746</v>
      </c>
      <c r="B2561" t="s">
        <v>2837</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1357.9639926371424</v>
      </c>
      <c r="CU2561" t="e">
        <v>#N/A</v>
      </c>
      <c r="CV2561" t="e">
        <v>#N/A</v>
      </c>
    </row>
    <row r="2562" spans="1:100" x14ac:dyDescent="0.25">
      <c r="A2562">
        <v>5747</v>
      </c>
      <c r="B2562" t="s">
        <v>2838</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1380.9918823525131</v>
      </c>
      <c r="CU2562" t="e">
        <v>#N/A</v>
      </c>
      <c r="CV2562" t="e">
        <v>#N/A</v>
      </c>
    </row>
    <row r="2563" spans="1:100" x14ac:dyDescent="0.25">
      <c r="A2563">
        <v>5748</v>
      </c>
      <c r="B2563" t="s">
        <v>2839</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2840</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2841</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2842</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1426.3807915199236</v>
      </c>
      <c r="CU2566" t="e">
        <v>#N/A</v>
      </c>
      <c r="CV2566" t="e">
        <v>#N/A</v>
      </c>
    </row>
    <row r="2567" spans="1:100" x14ac:dyDescent="0.25">
      <c r="A2567">
        <v>5754</v>
      </c>
      <c r="B2567" t="s">
        <v>2843</v>
      </c>
      <c r="C2567" s="22">
        <v>3</v>
      </c>
      <c r="D2567" s="17">
        <v>5.6568742310639397</v>
      </c>
      <c r="E2567" s="17">
        <v>-0.23645731164189784</v>
      </c>
      <c r="F2567" s="17">
        <v>0.17505014393415824</v>
      </c>
      <c r="G2567" s="17">
        <v>7.7999063721419182E-2</v>
      </c>
      <c r="H2567" s="17">
        <v>-3.1542450414857572E-2</v>
      </c>
      <c r="I2567" s="17">
        <v>0</v>
      </c>
      <c r="J2567" s="17">
        <v>-1.8925470248914535</v>
      </c>
      <c r="K2567" s="17">
        <v>-3.1542450414857572E-2</v>
      </c>
      <c r="L2567" s="17">
        <v>-1.0000000000000004</v>
      </c>
      <c r="M2567" s="17">
        <v>-1.0000000000000004</v>
      </c>
      <c r="N2567" s="17">
        <v>-0.63084900829715085</v>
      </c>
      <c r="O2567" s="17">
        <v>3.8423262698939027</v>
      </c>
      <c r="P2567" s="17">
        <v>0.36938823137237758</v>
      </c>
      <c r="Q2567" s="17">
        <v>-1.0838959157048302</v>
      </c>
      <c r="R2567" s="17">
        <v>-0.28855795814976881</v>
      </c>
      <c r="S2567" s="17">
        <v>0.33333333333333331</v>
      </c>
      <c r="T2567" s="17">
        <v>0.36229189959476121</v>
      </c>
      <c r="U2567" s="17">
        <v>0.22426831303711342</v>
      </c>
      <c r="V2567" s="17">
        <v>0</v>
      </c>
      <c r="W2567" s="17">
        <v>38.057439855202624</v>
      </c>
      <c r="X2567" s="17">
        <v>1.6535984487969755</v>
      </c>
      <c r="Y2567" s="17">
        <v>-1.0000000000000004</v>
      </c>
      <c r="Z2567" s="17">
        <v>-1.0000000000000004</v>
      </c>
      <c r="AA2567" s="17">
        <v>47.183938157544603</v>
      </c>
      <c r="AB2567" s="17">
        <v>-4.55621939648507E-2</v>
      </c>
      <c r="AC2567" s="17">
        <v>0.15470710472722024</v>
      </c>
      <c r="AD2567" s="17">
        <v>7.9156214447465637E-2</v>
      </c>
      <c r="AE2567" s="17">
        <v>9.4150562604917667</v>
      </c>
      <c r="AF2567" s="17">
        <v>0.1</v>
      </c>
      <c r="AG2567" s="17">
        <v>-1.0000000000000004</v>
      </c>
      <c r="AH2567" s="17">
        <v>-1.0000000000000004</v>
      </c>
      <c r="AI2567" s="17">
        <v>0</v>
      </c>
      <c r="AJ2567" s="17">
        <v>0</v>
      </c>
      <c r="AK2567" s="17">
        <v>-0.104521241409032</v>
      </c>
      <c r="AL2567" s="17">
        <v>-0.36765083536672372</v>
      </c>
      <c r="AM2567" s="17">
        <v>0.27870731200089904</v>
      </c>
      <c r="AN2567" s="17">
        <v>0.2170914032721227</v>
      </c>
      <c r="AO2567" s="17">
        <v>6.4450765929773182</v>
      </c>
      <c r="AP2567" s="17">
        <v>3.5890309049694493</v>
      </c>
      <c r="AQ2567" s="17">
        <v>36.164892830311146</v>
      </c>
      <c r="AR2567" s="17">
        <v>0.919893545965208</v>
      </c>
      <c r="AS2567" s="17">
        <v>1.6220559983821177</v>
      </c>
      <c r="AT2567" s="17">
        <v>-1.0000000000000004</v>
      </c>
      <c r="AU2567" s="17">
        <v>-1.0000000000000004</v>
      </c>
      <c r="AV2567" s="17">
        <v>-0.21055889442834963</v>
      </c>
      <c r="AW2567" s="17">
        <v>54.615295332407946</v>
      </c>
      <c r="AX2567" s="17">
        <v>54.615295332407946</v>
      </c>
      <c r="AY2567" s="17">
        <v>0.24891023601593992</v>
      </c>
      <c r="AZ2567" s="17">
        <v>11.619283885144236</v>
      </c>
      <c r="BA2567" s="22">
        <v>1471.2495908686474</v>
      </c>
      <c r="CU2567" t="e">
        <v>#N/A</v>
      </c>
      <c r="CV2567" t="e">
        <v>#N/A</v>
      </c>
    </row>
    <row r="2568" spans="1:100" x14ac:dyDescent="0.25">
      <c r="A2568">
        <v>5756</v>
      </c>
      <c r="B2568" t="s">
        <v>2844</v>
      </c>
      <c r="C2568" s="22">
        <v>3</v>
      </c>
      <c r="D2568" s="17">
        <v>3.1949253373209801</v>
      </c>
      <c r="E2568" s="17">
        <v>-2.1074586283810412E-2</v>
      </c>
      <c r="F2568" s="17">
        <v>0.80951947688394366</v>
      </c>
      <c r="G2568" s="17">
        <v>0.80249461478934003</v>
      </c>
      <c r="H2568" s="17">
        <v>0.30486628031875201</v>
      </c>
      <c r="I2568" s="17">
        <v>0</v>
      </c>
      <c r="J2568" s="17">
        <v>18.291976819125139</v>
      </c>
      <c r="K2568" s="17">
        <v>0.30486628031875201</v>
      </c>
      <c r="L2568" s="17">
        <v>-1.0000000000000011</v>
      </c>
      <c r="M2568" s="17">
        <v>-1.0000000000000011</v>
      </c>
      <c r="N2568" s="17">
        <v>6.0973256063750414</v>
      </c>
      <c r="O2568" s="17">
        <v>22.289396771235459</v>
      </c>
      <c r="P2568" s="17">
        <v>5.9971885722424872E-2</v>
      </c>
      <c r="Q2568" s="17">
        <v>3.6113656121643301</v>
      </c>
      <c r="R2568" s="17">
        <v>1.1782545878864126</v>
      </c>
      <c r="S2568" s="17">
        <v>0.33333333333333331</v>
      </c>
      <c r="T2568" s="17">
        <v>0.33333333333333331</v>
      </c>
      <c r="U2568" s="17">
        <v>0.34876381410834395</v>
      </c>
      <c r="V2568" s="17">
        <v>6.1104554245362708E-2</v>
      </c>
      <c r="W2568" s="17">
        <v>30.866750188064866</v>
      </c>
      <c r="X2568" s="17">
        <v>2.1234829682534686</v>
      </c>
      <c r="Y2568" s="17">
        <v>-1.0000000000000011</v>
      </c>
      <c r="Z2568" s="17">
        <v>-1.0000000000000011</v>
      </c>
      <c r="AA2568" s="17">
        <v>52.37400509013127</v>
      </c>
      <c r="AB2568" s="17">
        <v>3.9051748217748997E-2</v>
      </c>
      <c r="AC2568" s="17">
        <v>0.12525967015115755</v>
      </c>
      <c r="AD2568" s="17">
        <v>0.2422685879146925</v>
      </c>
      <c r="AE2568" s="17">
        <v>20.329000314179961</v>
      </c>
      <c r="AF2568" s="17">
        <v>0.41666666666666669</v>
      </c>
      <c r="AG2568" s="17">
        <v>-1.0000000000000011</v>
      </c>
      <c r="AH2568" s="17">
        <v>-1.0000000000000011</v>
      </c>
      <c r="AI2568" s="17">
        <v>8.4221613934270419E-3</v>
      </c>
      <c r="AJ2568" s="17">
        <v>6.1104554245362708E-2</v>
      </c>
      <c r="AK2568" s="17">
        <v>-5.1094083134694311E-3</v>
      </c>
      <c r="AL2568" s="17">
        <v>2.6044314640540763E-3</v>
      </c>
      <c r="AM2568" s="17">
        <v>0.72540471487293356</v>
      </c>
      <c r="AN2568" s="17">
        <v>4.8655418199558639E-2</v>
      </c>
      <c r="AO2568" s="17">
        <v>18.109570830255983</v>
      </c>
      <c r="AP2568" s="17">
        <v>1.2294076123092366</v>
      </c>
      <c r="AQ2568" s="17">
        <v>49.158727007190016</v>
      </c>
      <c r="AR2568" s="17">
        <v>1.0765350350203742</v>
      </c>
      <c r="AS2568" s="17">
        <v>2.42834924857222</v>
      </c>
      <c r="AT2568" s="17">
        <v>-1.0000000000000011</v>
      </c>
      <c r="AU2568" s="17">
        <v>-1.0000000000000011</v>
      </c>
      <c r="AV2568" s="17">
        <v>1.9807492026757529</v>
      </c>
      <c r="AW2568" s="17">
        <v>75.892809473675968</v>
      </c>
      <c r="AX2568" s="17">
        <v>82.171708126080787</v>
      </c>
      <c r="AY2568" s="17">
        <v>3.9715392016751117E-2</v>
      </c>
      <c r="AZ2568" s="17">
        <v>-41.66234869821605</v>
      </c>
      <c r="BA2568" s="22">
        <v>1395.2402684545343</v>
      </c>
      <c r="CU2568" t="e">
        <v>#N/A</v>
      </c>
      <c r="CV2568" t="e">
        <v>#N/A</v>
      </c>
    </row>
    <row r="2569" spans="1:100" x14ac:dyDescent="0.25">
      <c r="A2569">
        <v>5758</v>
      </c>
      <c r="B2569" t="s">
        <v>2845</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2846</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1277.6707997327899</v>
      </c>
      <c r="CU2570" t="e">
        <v>#N/A</v>
      </c>
      <c r="CV2570" t="e">
        <v>#N/A</v>
      </c>
    </row>
    <row r="2571" spans="1:100" x14ac:dyDescent="0.25">
      <c r="A2571">
        <v>5763</v>
      </c>
      <c r="B2571" t="s">
        <v>756</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2847</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2848</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2849</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2850</v>
      </c>
      <c r="C2575" s="22">
        <v>3</v>
      </c>
      <c r="D2575" s="17">
        <v>5.1708118088710391</v>
      </c>
      <c r="E2575" s="17">
        <v>-5.0670165632655924E-2</v>
      </c>
      <c r="F2575" s="17">
        <v>0.74428797633576749</v>
      </c>
      <c r="G2575" s="17">
        <v>0.73162043492760342</v>
      </c>
      <c r="H2575" s="17">
        <v>8.8148165362555639E-2</v>
      </c>
      <c r="I2575" s="17">
        <v>0</v>
      </c>
      <c r="J2575" s="17">
        <v>5.2888899217533369</v>
      </c>
      <c r="K2575" s="17">
        <v>8.8148165362555639E-2</v>
      </c>
      <c r="L2575" s="17">
        <v>-1.000000000000002</v>
      </c>
      <c r="M2575" s="17">
        <v>-1.000000000000002</v>
      </c>
      <c r="N2575" s="17">
        <v>1.7629633072511133</v>
      </c>
      <c r="O2575" s="17">
        <v>11.191322165551982</v>
      </c>
      <c r="P2575" s="17">
        <v>0.73745113449088462</v>
      </c>
      <c r="Q2575" s="17">
        <v>1.7802928442203878</v>
      </c>
      <c r="R2575" s="17">
        <v>0.70258653348191158</v>
      </c>
      <c r="S2575" s="17">
        <v>0.33333333333333398</v>
      </c>
      <c r="T2575" s="17">
        <v>0.34643623697687559</v>
      </c>
      <c r="U2575" s="17">
        <v>0.23867502460396467</v>
      </c>
      <c r="V2575" s="17">
        <v>1.210638596554723E-2</v>
      </c>
      <c r="W2575" s="17">
        <v>33.696112620686613</v>
      </c>
      <c r="X2575" s="17">
        <v>1.6260614508059938</v>
      </c>
      <c r="Y2575" s="17">
        <v>-1.000000000000002</v>
      </c>
      <c r="Z2575" s="17">
        <v>-1.000000000000002</v>
      </c>
      <c r="AA2575" s="17">
        <v>23.553493016525419</v>
      </c>
      <c r="AB2575" s="17">
        <v>-5.1214465580753918E-2</v>
      </c>
      <c r="AC2575" s="17">
        <v>-0.10873314120988707</v>
      </c>
      <c r="AD2575" s="17">
        <v>-5.6956515962221121E-2</v>
      </c>
      <c r="AE2575" s="17">
        <v>-10.845206137643109</v>
      </c>
      <c r="AF2575" s="17">
        <v>0.25</v>
      </c>
      <c r="AG2575" s="17">
        <v>-1.000000000000002</v>
      </c>
      <c r="AH2575" s="17">
        <v>-1.000000000000002</v>
      </c>
      <c r="AI2575" s="17">
        <v>0</v>
      </c>
      <c r="AJ2575" s="17">
        <v>1.210638596554723E-2</v>
      </c>
      <c r="AK2575" s="17">
        <v>0.10410024322384666</v>
      </c>
      <c r="AL2575" s="17">
        <v>-4.9218552988616007E-2</v>
      </c>
      <c r="AM2575" s="17">
        <v>-2.1776800252433774E-2</v>
      </c>
      <c r="AN2575" s="17">
        <v>0.32131027888429631</v>
      </c>
      <c r="AO2575" s="17">
        <v>-2.3918790191610639E-2</v>
      </c>
      <c r="AP2575" s="17">
        <v>7.7866642071643248</v>
      </c>
      <c r="AQ2575" s="17">
        <v>38.985002542439958</v>
      </c>
      <c r="AR2575" s="17">
        <v>0.93055098087972132</v>
      </c>
      <c r="AS2575" s="17">
        <v>1.7142096161685505</v>
      </c>
      <c r="AT2575" s="17">
        <v>-1.000000000000002</v>
      </c>
      <c r="AU2575" s="17">
        <v>-1.000000000000002</v>
      </c>
      <c r="AV2575" s="17">
        <v>1.4342069684095151</v>
      </c>
      <c r="AW2575" s="17">
        <v>42.531479389241738</v>
      </c>
      <c r="AX2575" s="17">
        <v>43.742117985796455</v>
      </c>
      <c r="AY2575" s="17">
        <v>3.2327321186027401E-2</v>
      </c>
      <c r="AZ2575" s="17">
        <v>-33.73932370884814</v>
      </c>
      <c r="BA2575" s="22">
        <v>1362.7218720380511</v>
      </c>
      <c r="CU2575" t="e">
        <v>#N/A</v>
      </c>
      <c r="CV2575" t="e">
        <v>#N/A</v>
      </c>
    </row>
    <row r="2576" spans="1:100" x14ac:dyDescent="0.25">
      <c r="A2576">
        <v>5775</v>
      </c>
      <c r="B2576" t="s">
        <v>2851</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1063</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1363.5391372613251</v>
      </c>
      <c r="CU2577" t="e">
        <v>#N/A</v>
      </c>
      <c r="CV2577" t="e">
        <v>#N/A</v>
      </c>
    </row>
    <row r="2578" spans="1:100" x14ac:dyDescent="0.25">
      <c r="A2578">
        <v>5777</v>
      </c>
      <c r="B2578" t="s">
        <v>2852</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2853</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1396.9381222490078</v>
      </c>
      <c r="CU2579" t="e">
        <v>#N/A</v>
      </c>
      <c r="CV2579" t="e">
        <v>#N/A</v>
      </c>
    </row>
    <row r="2580" spans="1:100" x14ac:dyDescent="0.25">
      <c r="A2580">
        <v>5783</v>
      </c>
      <c r="B2580" t="s">
        <v>2854</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2855</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1381.9440431372614</v>
      </c>
      <c r="CU2581" t="e">
        <v>#N/A</v>
      </c>
      <c r="CV2581" t="e">
        <v>#N/A</v>
      </c>
    </row>
    <row r="2582" spans="1:100" x14ac:dyDescent="0.25">
      <c r="A2582">
        <v>5800</v>
      </c>
      <c r="B2582" t="s">
        <v>2856</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1338.2499436435505</v>
      </c>
      <c r="CU2582" t="e">
        <v>#N/A</v>
      </c>
      <c r="CV2582" t="e">
        <v>#N/A</v>
      </c>
    </row>
    <row r="2583" spans="1:100" x14ac:dyDescent="0.25">
      <c r="A2583">
        <v>5801</v>
      </c>
      <c r="B2583" t="s">
        <v>2857</v>
      </c>
      <c r="C2583" s="22">
        <v>3</v>
      </c>
      <c r="D2583" s="17">
        <v>5.9375189922422065</v>
      </c>
      <c r="E2583" s="17">
        <v>0</v>
      </c>
      <c r="F2583" s="17">
        <v>0.24484267310348035</v>
      </c>
      <c r="G2583" s="17">
        <v>0.24484267310348035</v>
      </c>
      <c r="H2583" s="17">
        <v>0.28299143998561443</v>
      </c>
      <c r="I2583" s="17">
        <v>0</v>
      </c>
      <c r="J2583" s="17">
        <v>16.979486399136864</v>
      </c>
      <c r="K2583" s="17">
        <v>0.28299143998561443</v>
      </c>
      <c r="L2583" s="17">
        <v>-0.99999999999999822</v>
      </c>
      <c r="M2583" s="17">
        <v>-0.99999999999999822</v>
      </c>
      <c r="N2583" s="17">
        <v>5.6598287997122876</v>
      </c>
      <c r="O2583" s="17">
        <v>23.161848064482559</v>
      </c>
      <c r="P2583" s="17">
        <v>3.6394463751147271E-2</v>
      </c>
      <c r="Q2583" s="17">
        <v>4.8648723289989597</v>
      </c>
      <c r="R2583" s="17">
        <v>1.6155367054048955</v>
      </c>
      <c r="S2583" s="17">
        <v>0.33636326706366593</v>
      </c>
      <c r="T2583" s="17">
        <v>0.31613693087147565</v>
      </c>
      <c r="U2583" s="17">
        <v>0.44189971681024592</v>
      </c>
      <c r="V2583" s="17">
        <v>9.2648575745674311E-2</v>
      </c>
      <c r="W2583" s="17">
        <v>36.162282020217908</v>
      </c>
      <c r="X2583" s="17">
        <v>2.6758026772026984</v>
      </c>
      <c r="Y2583" s="17">
        <v>-0.99999999999999822</v>
      </c>
      <c r="Z2583" s="17">
        <v>-0.99999999999999822</v>
      </c>
      <c r="AA2583" s="17">
        <v>71.794769468809122</v>
      </c>
      <c r="AB2583" s="17">
        <v>0.28100542990904365</v>
      </c>
      <c r="AC2583" s="17">
        <v>0.20780856385422405</v>
      </c>
      <c r="AD2583" s="17">
        <v>0.19152502110045969</v>
      </c>
      <c r="AE2583" s="17">
        <v>34.016950743186314</v>
      </c>
      <c r="AF2583" s="17">
        <v>0.81818181818181823</v>
      </c>
      <c r="AG2583" s="17">
        <v>-0.99999999999999822</v>
      </c>
      <c r="AH2583" s="17">
        <v>-0.99999999999999822</v>
      </c>
      <c r="AI2583" s="17">
        <v>0</v>
      </c>
      <c r="AJ2583" s="17">
        <v>9.2648575745674311E-2</v>
      </c>
      <c r="AK2583" s="17">
        <v>8.1401792147636404E-2</v>
      </c>
      <c r="AL2583" s="17">
        <v>-4.0505406429239874E-2</v>
      </c>
      <c r="AM2583" s="17">
        <v>-0.1090165101922001</v>
      </c>
      <c r="AN2583" s="17">
        <v>1.2312562227561159</v>
      </c>
      <c r="AO2583" s="17">
        <v>-2.318403794066823</v>
      </c>
      <c r="AP2583" s="17">
        <v>30.578878536756697</v>
      </c>
      <c r="AQ2583" s="17">
        <v>53.141768419354747</v>
      </c>
      <c r="AR2583" s="17">
        <v>1.1870484904910608</v>
      </c>
      <c r="AS2583" s="17">
        <v>2.9587941171883116</v>
      </c>
      <c r="AT2583" s="17">
        <v>-0.99999999999999822</v>
      </c>
      <c r="AU2583" s="17">
        <v>-0.99999999999999822</v>
      </c>
      <c r="AV2583" s="17">
        <v>1.8603793785083766</v>
      </c>
      <c r="AW2583" s="17">
        <v>125.53549607004834</v>
      </c>
      <c r="AX2583" s="17">
        <v>134.80035364461577</v>
      </c>
      <c r="AY2583" s="17">
        <v>0.45275214289459259</v>
      </c>
      <c r="AZ2583" s="17">
        <v>71.452080289191102</v>
      </c>
      <c r="BA2583" s="22">
        <v>1543.4320427624518</v>
      </c>
      <c r="CU2583" t="e">
        <v>#N/A</v>
      </c>
      <c r="CV2583" t="e">
        <v>#N/A</v>
      </c>
    </row>
    <row r="2584" spans="1:100" x14ac:dyDescent="0.25">
      <c r="A2584">
        <v>5802</v>
      </c>
      <c r="B2584" t="s">
        <v>2858</v>
      </c>
      <c r="C2584" s="22">
        <v>3</v>
      </c>
      <c r="D2584" s="17">
        <v>4.9795098731304401</v>
      </c>
      <c r="E2584" s="17">
        <v>-3.3617091098213057E-3</v>
      </c>
      <c r="F2584" s="17">
        <v>3.3161220186086367E-2</v>
      </c>
      <c r="G2584" s="17">
        <v>3.3161220186086367E-2</v>
      </c>
      <c r="H2584" s="17">
        <v>0.39717273162574862</v>
      </c>
      <c r="I2584" s="17">
        <v>6.251686820439601E-3</v>
      </c>
      <c r="J2584" s="17">
        <v>24.205465106771289</v>
      </c>
      <c r="K2584" s="17">
        <v>0.40342441844618815</v>
      </c>
      <c r="L2584" s="17">
        <v>-1.000000000000002</v>
      </c>
      <c r="M2584" s="17">
        <v>-1.000000000000002</v>
      </c>
      <c r="N2584" s="17">
        <v>8.0684883689237648</v>
      </c>
      <c r="O2584" s="17">
        <v>29.218136200087844</v>
      </c>
      <c r="P2584" s="17">
        <v>0.64451122962101548</v>
      </c>
      <c r="Q2584" s="17">
        <v>0.40579058542327584</v>
      </c>
      <c r="R2584" s="17">
        <v>0.19558427829175817</v>
      </c>
      <c r="S2584" s="17">
        <v>0.33333333333333404</v>
      </c>
      <c r="T2584" s="17">
        <v>0.33333333333333404</v>
      </c>
      <c r="U2584" s="17">
        <v>0.39075430490894603</v>
      </c>
      <c r="V2584" s="17">
        <v>0.13824056520085637</v>
      </c>
      <c r="W2584" s="17">
        <v>31.689484733211273</v>
      </c>
      <c r="X2584" s="17">
        <v>2.6557028590614014</v>
      </c>
      <c r="Y2584" s="17">
        <v>-1.000000000000002</v>
      </c>
      <c r="Z2584" s="17">
        <v>-1.000000000000002</v>
      </c>
      <c r="AA2584" s="17">
        <v>76.7980452604547</v>
      </c>
      <c r="AB2584" s="17">
        <v>9.3157645314250248E-2</v>
      </c>
      <c r="AC2584" s="17">
        <v>0.29993773283480607</v>
      </c>
      <c r="AD2584" s="17">
        <v>0.50516414682997612</v>
      </c>
      <c r="AE2584" s="17">
        <v>44.912976248951615</v>
      </c>
      <c r="AF2584" s="17">
        <v>0.81818181818181823</v>
      </c>
      <c r="AG2584" s="17">
        <v>-1.000000000000002</v>
      </c>
      <c r="AH2584" s="17">
        <v>-1.000000000000002</v>
      </c>
      <c r="AI2584" s="17">
        <v>1.7278956396833108E-3</v>
      </c>
      <c r="AJ2584" s="17">
        <v>0.13824056520085637</v>
      </c>
      <c r="AK2584" s="17">
        <v>-7.8924011763420412E-2</v>
      </c>
      <c r="AL2584" s="17">
        <v>-0.18075041431216765</v>
      </c>
      <c r="AM2584" s="17">
        <v>4.3724862046083529E-2</v>
      </c>
      <c r="AN2584" s="17">
        <v>-3.2062187923925553E-2</v>
      </c>
      <c r="AO2584" s="17">
        <v>0.69850149233498626</v>
      </c>
      <c r="AP2584" s="17">
        <v>-1.7053067696589763</v>
      </c>
      <c r="AQ2584" s="17">
        <v>55.894949839982601</v>
      </c>
      <c r="AR2584" s="17">
        <v>1.1956615367764705</v>
      </c>
      <c r="AS2584" s="17">
        <v>3.0591272775075913</v>
      </c>
      <c r="AT2584" s="17">
        <v>-1.000000000000002</v>
      </c>
      <c r="AU2584" s="17">
        <v>-1.000000000000002</v>
      </c>
      <c r="AV2584" s="17">
        <v>0.22874549847784464</v>
      </c>
      <c r="AW2584" s="17">
        <v>104.31087469088355</v>
      </c>
      <c r="AX2584" s="17">
        <v>118.16948912376287</v>
      </c>
      <c r="AY2584" s="17">
        <v>0.26660094077944013</v>
      </c>
      <c r="AZ2584" s="17">
        <v>20.658114038214215</v>
      </c>
      <c r="BA2584" s="22">
        <v>1606.1341146696952</v>
      </c>
      <c r="CU2584" t="e">
        <v>#N/A</v>
      </c>
      <c r="CV2584" t="e">
        <v>#N/A</v>
      </c>
    </row>
    <row r="2585" spans="1:100" x14ac:dyDescent="0.25">
      <c r="A2585">
        <v>5803</v>
      </c>
      <c r="B2585" t="s">
        <v>2859</v>
      </c>
      <c r="C2585" s="22">
        <v>3</v>
      </c>
      <c r="D2585" s="17">
        <v>3.1529588676641489</v>
      </c>
      <c r="E2585" s="17">
        <v>0</v>
      </c>
      <c r="F2585" s="17">
        <v>2.1470337182983741</v>
      </c>
      <c r="G2585" s="17">
        <v>2.1470337182983741</v>
      </c>
      <c r="H2585" s="17">
        <v>0.37374322684066141</v>
      </c>
      <c r="I2585" s="17">
        <v>-6.7164668316824962E-3</v>
      </c>
      <c r="J2585" s="17">
        <v>22.021605600538731</v>
      </c>
      <c r="K2585" s="17">
        <v>0.36702676000897905</v>
      </c>
      <c r="L2585" s="17">
        <v>-1</v>
      </c>
      <c r="M2585" s="17">
        <v>-1</v>
      </c>
      <c r="N2585" s="17">
        <v>7.3405352001795796</v>
      </c>
      <c r="O2585" s="17">
        <v>27.321598186501269</v>
      </c>
      <c r="P2585" s="17">
        <v>-0.13150570221576979</v>
      </c>
      <c r="Q2585" s="17">
        <v>1.6879006513870285</v>
      </c>
      <c r="R2585" s="17">
        <v>0.35694964192432155</v>
      </c>
      <c r="S2585" s="17">
        <v>0.33333333333333343</v>
      </c>
      <c r="T2585" s="17">
        <v>0.33333333333333343</v>
      </c>
      <c r="U2585" s="17">
        <v>0.34101069050367028</v>
      </c>
      <c r="V2585" s="17">
        <v>0.20076833329235608</v>
      </c>
      <c r="W2585" s="17">
        <v>33.656757218148584</v>
      </c>
      <c r="X2585" s="17">
        <v>2.8682926684265024</v>
      </c>
      <c r="Y2585" s="17">
        <v>-1</v>
      </c>
      <c r="Z2585" s="17">
        <v>-1</v>
      </c>
      <c r="AA2585" s="17">
        <v>66.777857691205213</v>
      </c>
      <c r="AB2585" s="17">
        <v>0.11959952335119023</v>
      </c>
      <c r="AC2585" s="17">
        <v>0.23519485348283964</v>
      </c>
      <c r="AD2585" s="17">
        <v>0.30048863978861645</v>
      </c>
      <c r="AE2585" s="17">
        <v>32.764150831132305</v>
      </c>
      <c r="AF2585" s="17">
        <v>0.75</v>
      </c>
      <c r="AG2585" s="17">
        <v>-1</v>
      </c>
      <c r="AH2585" s="17">
        <v>-1</v>
      </c>
      <c r="AI2585" s="17">
        <v>-6.2227397318728728E-3</v>
      </c>
      <c r="AJ2585" s="17">
        <v>0.20076833329235608</v>
      </c>
      <c r="AK2585" s="17">
        <v>-7.5083819352945835E-2</v>
      </c>
      <c r="AL2585" s="17">
        <v>-1.9191762073040484E-2</v>
      </c>
      <c r="AM2585" s="17">
        <v>-0.2179402026368501</v>
      </c>
      <c r="AN2585" s="17">
        <v>0.15351565317083835</v>
      </c>
      <c r="AO2585" s="17">
        <v>-5.823924162685981</v>
      </c>
      <c r="AP2585" s="17">
        <v>3.7419325189057568</v>
      </c>
      <c r="AQ2585" s="17">
        <v>55.678362818687319</v>
      </c>
      <c r="AR2585" s="17">
        <v>1.2084456904626935</v>
      </c>
      <c r="AS2585" s="17">
        <v>3.2353194284354858</v>
      </c>
      <c r="AT2585" s="17">
        <v>-1</v>
      </c>
      <c r="AU2585" s="17">
        <v>-1</v>
      </c>
      <c r="AV2585" s="17">
        <v>2.5039833602226951</v>
      </c>
      <c r="AW2585" s="17">
        <v>97.84138839661226</v>
      </c>
      <c r="AX2585" s="17">
        <v>117.7937669312104</v>
      </c>
      <c r="AY2585" s="17">
        <v>-0.1553967759164708</v>
      </c>
      <c r="AZ2585" s="17">
        <v>-0.71004297825529405</v>
      </c>
      <c r="BA2585" s="22">
        <v>1539.9142291664909</v>
      </c>
      <c r="CU2585" t="e">
        <v>#N/A</v>
      </c>
      <c r="CV2585" t="e">
        <v>#N/A</v>
      </c>
    </row>
    <row r="2586" spans="1:100" x14ac:dyDescent="0.25">
      <c r="A2586">
        <v>5804</v>
      </c>
      <c r="B2586" t="s">
        <v>2860</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1485.5392727107944</v>
      </c>
      <c r="CU2586" t="e">
        <v>#N/A</v>
      </c>
      <c r="CV2586" t="e">
        <v>#N/A</v>
      </c>
    </row>
    <row r="2587" spans="1:100" x14ac:dyDescent="0.25">
      <c r="A2587">
        <v>5805</v>
      </c>
      <c r="B2587" t="s">
        <v>2861</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2862</v>
      </c>
      <c r="C2588" s="22">
        <v>3</v>
      </c>
      <c r="D2588" s="17">
        <v>5.327553139940596</v>
      </c>
      <c r="E2588" s="17">
        <v>0.11203631771276827</v>
      </c>
      <c r="F2588" s="17">
        <v>0.32911576654770736</v>
      </c>
      <c r="G2588" s="17">
        <v>0.32911576654770736</v>
      </c>
      <c r="H2588" s="17">
        <v>0.18901281379840948</v>
      </c>
      <c r="I2588" s="17">
        <v>0</v>
      </c>
      <c r="J2588" s="17">
        <v>11.34076882790457</v>
      </c>
      <c r="K2588" s="17">
        <v>0.18901281379840948</v>
      </c>
      <c r="L2588" s="17">
        <v>-1.0000000000000009</v>
      </c>
      <c r="M2588" s="17">
        <v>-1.0000000000000009</v>
      </c>
      <c r="N2588" s="17">
        <v>3.7802562759681901</v>
      </c>
      <c r="O2588" s="17">
        <v>16.997437734392868</v>
      </c>
      <c r="P2588" s="17">
        <v>-5.0107814330349651E-2</v>
      </c>
      <c r="Q2588" s="17">
        <v>2.1034623814367266</v>
      </c>
      <c r="R2588" s="17">
        <v>0.6499483128404554</v>
      </c>
      <c r="S2588" s="17">
        <v>0.33333333333333359</v>
      </c>
      <c r="T2588" s="17">
        <v>0.24991855013190745</v>
      </c>
      <c r="U2588" s="17">
        <v>-0.32462358850892503</v>
      </c>
      <c r="V2588" s="17">
        <v>5.6604857269678885E-3</v>
      </c>
      <c r="W2588" s="17">
        <v>3.0110386753949738</v>
      </c>
      <c r="X2588" s="17">
        <v>-0.95341412344915599</v>
      </c>
      <c r="Y2588" s="17">
        <v>-1.0000000000000009</v>
      </c>
      <c r="Z2588" s="17">
        <v>-1.0000000000000009</v>
      </c>
      <c r="AA2588" s="17">
        <v>46.165248924019693</v>
      </c>
      <c r="AB2588" s="17">
        <v>0.36484360294718932</v>
      </c>
      <c r="AC2588" s="17">
        <v>0.33953452275466534</v>
      </c>
      <c r="AD2588" s="17">
        <v>0.14570711301383046</v>
      </c>
      <c r="AE2588" s="17">
        <v>42.504261935784257</v>
      </c>
      <c r="AF2588" s="17">
        <v>0.6</v>
      </c>
      <c r="AG2588" s="17">
        <v>-1.0000000000000009</v>
      </c>
      <c r="AH2588" s="17">
        <v>-1.0000000000000009</v>
      </c>
      <c r="AI2588" s="17">
        <v>9.6167581755520273E-4</v>
      </c>
      <c r="AJ2588" s="17">
        <v>5.6604857269678885E-3</v>
      </c>
      <c r="AK2588" s="17">
        <v>0.43609393942098179</v>
      </c>
      <c r="AL2588" s="17">
        <v>0.20484442751139942</v>
      </c>
      <c r="AM2588" s="17">
        <v>-0.30202055275078754</v>
      </c>
      <c r="AN2588" s="17">
        <v>-0.22940004025919972</v>
      </c>
      <c r="AO2588" s="17">
        <v>-5.3700441216647716</v>
      </c>
      <c r="AP2588" s="17">
        <v>-4.7107788689229944</v>
      </c>
      <c r="AQ2588" s="17">
        <v>14.351807503299545</v>
      </c>
      <c r="AR2588" s="17">
        <v>0.26428878068328387</v>
      </c>
      <c r="AS2588" s="17">
        <v>-0.76440130965074626</v>
      </c>
      <c r="AT2588" s="17">
        <v>-1.0000000000000009</v>
      </c>
      <c r="AU2588" s="17">
        <v>-1.0000000000000009</v>
      </c>
      <c r="AV2588" s="17">
        <v>0.97906407938816276</v>
      </c>
      <c r="AW2588" s="17">
        <v>58.451907789489567</v>
      </c>
      <c r="AX2588" s="17">
        <v>59.037189878537454</v>
      </c>
      <c r="AY2588" s="17">
        <v>0.18386328897403406</v>
      </c>
      <c r="AZ2588" s="17">
        <v>11.930629904283576</v>
      </c>
      <c r="BA2588" s="22">
        <v>1443.4672329880898</v>
      </c>
      <c r="CU2588" t="e">
        <v>#N/A</v>
      </c>
      <c r="CV2588" t="e">
        <v>#N/A</v>
      </c>
    </row>
    <row r="2589" spans="1:100" x14ac:dyDescent="0.25">
      <c r="A2589">
        <v>5809</v>
      </c>
      <c r="B2589" t="s">
        <v>2863</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2864</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2865</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1436.989067295277</v>
      </c>
      <c r="CU2591" t="e">
        <v>#N/A</v>
      </c>
      <c r="CV2591" t="e">
        <v>#N/A</v>
      </c>
    </row>
    <row r="2592" spans="1:100" x14ac:dyDescent="0.25">
      <c r="A2592">
        <v>5813</v>
      </c>
      <c r="B2592" t="s">
        <v>2866</v>
      </c>
      <c r="C2592" s="22">
        <v>3</v>
      </c>
      <c r="D2592" s="17">
        <v>4.7241967558069202</v>
      </c>
      <c r="E2592" s="17">
        <v>-0.13985733200066011</v>
      </c>
      <c r="F2592" s="17">
        <v>-1.4920237414167037</v>
      </c>
      <c r="G2592" s="17">
        <v>-1.5399615926240822</v>
      </c>
      <c r="H2592" s="17">
        <v>0.17685684609029162</v>
      </c>
      <c r="I2592" s="17">
        <v>0</v>
      </c>
      <c r="J2592" s="17">
        <v>10.611410765417503</v>
      </c>
      <c r="K2592" s="17">
        <v>0.17685684609029162</v>
      </c>
      <c r="L2592" s="17">
        <v>-1.0000000000000002</v>
      </c>
      <c r="M2592" s="17">
        <v>-1.0000000000000002</v>
      </c>
      <c r="N2592" s="17">
        <v>3.5371369218058346</v>
      </c>
      <c r="O2592" s="17">
        <v>13.795645928600349</v>
      </c>
      <c r="P2592" s="17">
        <v>0.21211022409037469</v>
      </c>
      <c r="Q2592" s="17">
        <v>5.451941985203316</v>
      </c>
      <c r="R2592" s="17">
        <v>1.803527868643799</v>
      </c>
      <c r="S2592" s="17">
        <v>0.3333333333333337</v>
      </c>
      <c r="T2592" s="17">
        <v>0.3333333333333337</v>
      </c>
      <c r="U2592" s="17">
        <v>0.39787427173261108</v>
      </c>
      <c r="V2592" s="17">
        <v>0.32565151107607132</v>
      </c>
      <c r="W2592" s="17">
        <v>48.533424135402264</v>
      </c>
      <c r="X2592" s="17">
        <v>4.0352159739632478</v>
      </c>
      <c r="Y2592" s="17">
        <v>-1.0000000000000002</v>
      </c>
      <c r="Z2592" s="17">
        <v>-1.0000000000000002</v>
      </c>
      <c r="AA2592" s="17">
        <v>85.793795673119078</v>
      </c>
      <c r="AB2592" s="17">
        <v>0.3667448133451458</v>
      </c>
      <c r="AC2592" s="17">
        <v>-2.4576431652816077E-3</v>
      </c>
      <c r="AD2592" s="17">
        <v>0.34484970320159652</v>
      </c>
      <c r="AE2592" s="17">
        <v>35.45684366907301</v>
      </c>
      <c r="AF2592" s="17">
        <v>0.9</v>
      </c>
      <c r="AG2592" s="17">
        <v>-1.0000000000000002</v>
      </c>
      <c r="AH2592" s="17">
        <v>-1.0000000000000002</v>
      </c>
      <c r="AI2592" s="17">
        <v>-4.7309627404832473E-2</v>
      </c>
      <c r="AJ2592" s="17">
        <v>0.32565151107607132</v>
      </c>
      <c r="AK2592" s="17">
        <v>4.4101374168768394E-2</v>
      </c>
      <c r="AL2592" s="17">
        <v>0.1737189976462758</v>
      </c>
      <c r="AM2592" s="17">
        <v>-4.3317087516770859E-2</v>
      </c>
      <c r="AN2592" s="17">
        <v>-9.6766132209520267E-2</v>
      </c>
      <c r="AO2592" s="17">
        <v>-0.8624203170754301</v>
      </c>
      <c r="AP2592" s="17">
        <v>-1.5505583170066282</v>
      </c>
      <c r="AQ2592" s="17">
        <v>59.144834900819774</v>
      </c>
      <c r="AR2592" s="17">
        <v>1.3901924494753495</v>
      </c>
      <c r="AS2592" s="17">
        <v>4.2120728200535371</v>
      </c>
      <c r="AT2592" s="17">
        <v>-1.0000000000000002</v>
      </c>
      <c r="AU2592" s="17">
        <v>-1.0000000000000002</v>
      </c>
      <c r="AV2592" s="17">
        <v>0.26356627601971666</v>
      </c>
      <c r="AW2592" s="17">
        <v>98.03888328471281</v>
      </c>
      <c r="AX2592" s="17">
        <v>129.65784184422324</v>
      </c>
      <c r="AY2592" s="17">
        <v>0.20256088389781021</v>
      </c>
      <c r="AZ2592" s="17">
        <v>-0.19320894964367888</v>
      </c>
      <c r="BA2592" s="22">
        <v>1536.0132631640274</v>
      </c>
      <c r="CU2592" t="e">
        <v>#N/A</v>
      </c>
      <c r="CV2592" t="e">
        <v>#N/A</v>
      </c>
    </row>
    <row r="2593" spans="1:100" x14ac:dyDescent="0.25">
      <c r="A2593">
        <v>5814</v>
      </c>
      <c r="B2593" t="s">
        <v>2867</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1336.3760774054165</v>
      </c>
      <c r="CU2593" t="e">
        <v>#N/A</v>
      </c>
      <c r="CV2593" t="e">
        <v>#N/A</v>
      </c>
    </row>
    <row r="2594" spans="1:100" x14ac:dyDescent="0.25">
      <c r="A2594">
        <v>5816</v>
      </c>
      <c r="B2594" t="s">
        <v>2868</v>
      </c>
      <c r="C2594" s="22">
        <v>3</v>
      </c>
      <c r="D2594" s="17">
        <v>5.5489794490171009</v>
      </c>
      <c r="E2594" s="17">
        <v>0</v>
      </c>
      <c r="F2594" s="17">
        <v>1.9796267477333869</v>
      </c>
      <c r="G2594" s="17">
        <v>1.9796267477333869</v>
      </c>
      <c r="H2594" s="17">
        <v>0.36648969773314682</v>
      </c>
      <c r="I2594" s="17">
        <v>-1.3660067622000255E-2</v>
      </c>
      <c r="J2594" s="17">
        <v>21.169777806668787</v>
      </c>
      <c r="K2594" s="17">
        <v>0.3528296301111466</v>
      </c>
      <c r="L2594" s="17">
        <v>-0.99999999999999956</v>
      </c>
      <c r="M2594" s="17">
        <v>-0.99999999999999956</v>
      </c>
      <c r="N2594" s="17">
        <v>7.0565926022229295</v>
      </c>
      <c r="O2594" s="17">
        <v>28.698384003419267</v>
      </c>
      <c r="P2594" s="17">
        <v>-9.7592968838752112E-2</v>
      </c>
      <c r="Q2594" s="17">
        <v>-2.4013313131858056</v>
      </c>
      <c r="R2594" s="17">
        <v>-0.80374137491101671</v>
      </c>
      <c r="S2594" s="17">
        <v>0.33333333333333326</v>
      </c>
      <c r="T2594" s="17">
        <v>0.33333333333333326</v>
      </c>
      <c r="U2594" s="17">
        <v>0.25572070821038456</v>
      </c>
      <c r="V2594" s="17">
        <v>3.8132464539973966E-2</v>
      </c>
      <c r="W2594" s="17">
        <v>24.307608372235137</v>
      </c>
      <c r="X2594" s="17">
        <v>1.5655146566369023</v>
      </c>
      <c r="Y2594" s="17">
        <v>-0.99999999999999956</v>
      </c>
      <c r="Z2594" s="17">
        <v>-0.99999999999999956</v>
      </c>
      <c r="AA2594" s="17">
        <v>53.512589715300749</v>
      </c>
      <c r="AB2594" s="17">
        <v>0.10861165658749225</v>
      </c>
      <c r="AC2594" s="17">
        <v>0.37909634287868321</v>
      </c>
      <c r="AD2594" s="17">
        <v>0.11246645489335624</v>
      </c>
      <c r="AE2594" s="17">
        <v>30.008722717976571</v>
      </c>
      <c r="AF2594" s="17">
        <v>0.6</v>
      </c>
      <c r="AG2594" s="17">
        <v>-0.99999999999999956</v>
      </c>
      <c r="AH2594" s="17">
        <v>-0.99999999999999956</v>
      </c>
      <c r="AI2594" s="17">
        <v>1.2826786882090515E-2</v>
      </c>
      <c r="AJ2594" s="17">
        <v>3.8132464539973966E-2</v>
      </c>
      <c r="AK2594" s="17">
        <v>-0.1146549676285169</v>
      </c>
      <c r="AL2594" s="17">
        <v>-3.2938474081883495E-2</v>
      </c>
      <c r="AM2594" s="17">
        <v>0.40457574156296139</v>
      </c>
      <c r="AN2594" s="17">
        <v>0.59222349127820217</v>
      </c>
      <c r="AO2594" s="17">
        <v>9.5411187009314489</v>
      </c>
      <c r="AP2594" s="17">
        <v>14.640894911545638</v>
      </c>
      <c r="AQ2594" s="17">
        <v>45.477386178903942</v>
      </c>
      <c r="AR2594" s="17">
        <v>0.96051983941702535</v>
      </c>
      <c r="AS2594" s="17">
        <v>1.9183442867480491</v>
      </c>
      <c r="AT2594" s="17">
        <v>-0.99999999999999956</v>
      </c>
      <c r="AU2594" s="17">
        <v>-0.99999999999999956</v>
      </c>
      <c r="AV2594" s="17">
        <v>1.1758853728223719</v>
      </c>
      <c r="AW2594" s="17">
        <v>96.851868630265599</v>
      </c>
      <c r="AX2594" s="17">
        <v>100.92165082190486</v>
      </c>
      <c r="AY2594" s="17">
        <v>0.20216267901420748</v>
      </c>
      <c r="AZ2594" s="17">
        <v>15.951999275767482</v>
      </c>
      <c r="BA2594" s="22">
        <v>1475.2113361618474</v>
      </c>
      <c r="CU2594" t="e">
        <v>#N/A</v>
      </c>
      <c r="CV2594" t="e">
        <v>#N/A</v>
      </c>
    </row>
    <row r="2595" spans="1:100" x14ac:dyDescent="0.25">
      <c r="A2595">
        <v>5817</v>
      </c>
      <c r="B2595" t="s">
        <v>2869</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2870</v>
      </c>
      <c r="C2596" s="22">
        <v>3</v>
      </c>
      <c r="D2596" s="17">
        <v>4.6338363191773206</v>
      </c>
      <c r="E2596" s="17">
        <v>0.25684018388285651</v>
      </c>
      <c r="F2596" s="17">
        <v>-1.8274195914685256</v>
      </c>
      <c r="G2596" s="17">
        <v>-1.8156825998582828</v>
      </c>
      <c r="H2596" s="17">
        <v>0.38125918895586847</v>
      </c>
      <c r="I2596" s="17">
        <v>0.10136637511033475</v>
      </c>
      <c r="J2596" s="17">
        <v>28.957533843972186</v>
      </c>
      <c r="K2596" s="17">
        <v>0.48262556406620311</v>
      </c>
      <c r="L2596" s="17">
        <v>-1.0000000000000009</v>
      </c>
      <c r="M2596" s="17">
        <v>-1.0000000000000009</v>
      </c>
      <c r="N2596" s="17">
        <v>9.6525112813240668</v>
      </c>
      <c r="O2596" s="17">
        <v>31.775687563291228</v>
      </c>
      <c r="P2596" s="17">
        <v>0.2957335404538553</v>
      </c>
      <c r="Q2596" s="17">
        <v>13.405915857591749</v>
      </c>
      <c r="R2596" s="17">
        <v>4.5343882811879865</v>
      </c>
      <c r="S2596" s="17">
        <v>0.33333333333333348</v>
      </c>
      <c r="T2596" s="17">
        <v>0.33817969608310872</v>
      </c>
      <c r="U2596" s="17">
        <v>0.35459736602752057</v>
      </c>
      <c r="V2596" s="17">
        <v>-2.6804758599463744E-2</v>
      </c>
      <c r="W2596" s="17">
        <v>20.667202911131863</v>
      </c>
      <c r="X2596" s="17">
        <v>1.4512947406133152</v>
      </c>
      <c r="Y2596" s="17">
        <v>-1.0000000000000009</v>
      </c>
      <c r="Z2596" s="17">
        <v>-1.0000000000000009</v>
      </c>
      <c r="AA2596" s="17">
        <v>61.593978995329167</v>
      </c>
      <c r="AB2596" s="17">
        <v>0.1560525070072902</v>
      </c>
      <c r="AC2596" s="17">
        <v>5.6770581758374523E-2</v>
      </c>
      <c r="AD2596" s="17">
        <v>0.51502466729452234</v>
      </c>
      <c r="AE2596" s="17">
        <v>36.392387803009335</v>
      </c>
      <c r="AF2596" s="17">
        <v>0.7857142857142857</v>
      </c>
      <c r="AG2596" s="17">
        <v>-1.0000000000000009</v>
      </c>
      <c r="AH2596" s="17">
        <v>-1.0000000000000009</v>
      </c>
      <c r="AI2596" s="17">
        <v>2.8353410050348526E-2</v>
      </c>
      <c r="AJ2596" s="17">
        <v>-2.6804758599463744E-2</v>
      </c>
      <c r="AK2596" s="17">
        <v>-1.091490694186183E-2</v>
      </c>
      <c r="AL2596" s="17">
        <v>7.3290861801577581E-2</v>
      </c>
      <c r="AM2596" s="17">
        <v>-3.880410433357312E-2</v>
      </c>
      <c r="AN2596" s="17">
        <v>0.16499326514719898</v>
      </c>
      <c r="AO2596" s="17">
        <v>-1.024677143048639</v>
      </c>
      <c r="AP2596" s="17">
        <v>4.4912859376878629</v>
      </c>
      <c r="AQ2596" s="17">
        <v>49.624736755104045</v>
      </c>
      <c r="AR2596" s="17">
        <v>0.99930563684449925</v>
      </c>
      <c r="AS2596" s="17">
        <v>1.9339203046795181</v>
      </c>
      <c r="AT2596" s="17">
        <v>-1.0000000000000009</v>
      </c>
      <c r="AU2596" s="17">
        <v>-1.0000000000000009</v>
      </c>
      <c r="AV2596" s="17">
        <v>2.7187056813297046</v>
      </c>
      <c r="AW2596" s="17">
        <v>97.8609524963083</v>
      </c>
      <c r="AX2596" s="17">
        <v>95.747544837368878</v>
      </c>
      <c r="AY2596" s="17">
        <v>0.17946651233734523</v>
      </c>
      <c r="AZ2596" s="17">
        <v>19.266762641693475</v>
      </c>
      <c r="BA2596" s="22">
        <v>1585.5450638244838</v>
      </c>
      <c r="CU2596" t="e">
        <v>#N/A</v>
      </c>
      <c r="CV2596" t="e">
        <v>#N/A</v>
      </c>
    </row>
    <row r="2597" spans="1:100" x14ac:dyDescent="0.25">
      <c r="A2597">
        <v>5819</v>
      </c>
      <c r="B2597" t="s">
        <v>2871</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1497.7432147358566</v>
      </c>
      <c r="CU2597" t="e">
        <v>#N/A</v>
      </c>
      <c r="CV2597" t="e">
        <v>#N/A</v>
      </c>
    </row>
    <row r="2598" spans="1:100" x14ac:dyDescent="0.25">
      <c r="A2598">
        <v>5820</v>
      </c>
      <c r="B2598" t="s">
        <v>2872</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2873</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1380.537092159745</v>
      </c>
      <c r="CU2599" t="e">
        <v>#N/A</v>
      </c>
      <c r="CV2599" t="e">
        <v>#N/A</v>
      </c>
    </row>
    <row r="2600" spans="1:100" x14ac:dyDescent="0.25">
      <c r="A2600">
        <v>5822</v>
      </c>
      <c r="B2600" t="s">
        <v>2874</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1497.1992282138515</v>
      </c>
      <c r="CU2600" t="e">
        <v>#N/A</v>
      </c>
      <c r="CV2600" t="e">
        <v>#N/A</v>
      </c>
    </row>
    <row r="2601" spans="1:100" x14ac:dyDescent="0.25">
      <c r="A2601">
        <v>5823</v>
      </c>
      <c r="B2601" t="s">
        <v>2875</v>
      </c>
      <c r="C2601" s="22">
        <v>3</v>
      </c>
      <c r="D2601" s="17">
        <v>3.0772927749283219</v>
      </c>
      <c r="E2601" s="17">
        <v>-0.16176711379245465</v>
      </c>
      <c r="F2601" s="17">
        <v>1.1243030014263711</v>
      </c>
      <c r="G2601" s="17">
        <v>1.0740137389192921</v>
      </c>
      <c r="H2601" s="17">
        <v>0.19529528748439998</v>
      </c>
      <c r="I2601" s="17">
        <v>1.7548184027239483E-2</v>
      </c>
      <c r="J2601" s="17">
        <v>12.770608290698373</v>
      </c>
      <c r="K2601" s="17">
        <v>0.21284347151163954</v>
      </c>
      <c r="L2601" s="17">
        <v>-1.0000000000000002</v>
      </c>
      <c r="M2601" s="17">
        <v>-1.0000000000000002</v>
      </c>
      <c r="N2601" s="17">
        <v>4.2568694302327907</v>
      </c>
      <c r="O2601" s="17">
        <v>16.921914804545995</v>
      </c>
      <c r="P2601" s="17">
        <v>7.8698815203075506E-2</v>
      </c>
      <c r="Q2601" s="17">
        <v>-0.72449870298132413</v>
      </c>
      <c r="R2601" s="17">
        <v>-0.21682861541143092</v>
      </c>
      <c r="S2601" s="17">
        <v>0.33333333333333348</v>
      </c>
      <c r="T2601" s="17">
        <v>0.33333333333333348</v>
      </c>
      <c r="U2601" s="17">
        <v>0.44792157892761303</v>
      </c>
      <c r="V2601" s="17">
        <v>-1.5666753310553505E-2</v>
      </c>
      <c r="W2601" s="17">
        <v>35.44312083088348</v>
      </c>
      <c r="X2601" s="17">
        <v>2.1515089910021592</v>
      </c>
      <c r="Y2601" s="17">
        <v>-1.0000000000000002</v>
      </c>
      <c r="Z2601" s="17">
        <v>-1.0000000000000002</v>
      </c>
      <c r="AA2601" s="17">
        <v>96.517638750928526</v>
      </c>
      <c r="AB2601" s="17">
        <v>0.50332764747819736</v>
      </c>
      <c r="AC2601" s="17">
        <v>0.39536756925708111</v>
      </c>
      <c r="AD2601" s="17">
        <v>0.32713171397385155</v>
      </c>
      <c r="AE2601" s="17">
        <v>61.291346535456512</v>
      </c>
      <c r="AF2601" s="17">
        <v>1</v>
      </c>
      <c r="AG2601" s="17">
        <v>-1.0000000000000002</v>
      </c>
      <c r="AH2601" s="17">
        <v>-1.0000000000000002</v>
      </c>
      <c r="AI2601" s="17">
        <v>6.6300964730934109E-2</v>
      </c>
      <c r="AJ2601" s="17">
        <v>-1.5666753310553505E-2</v>
      </c>
      <c r="AK2601" s="17">
        <v>0.18982015880727068</v>
      </c>
      <c r="AL2601" s="17">
        <v>0.23423932337339501</v>
      </c>
      <c r="AM2601" s="17">
        <v>-0.10725875711452139</v>
      </c>
      <c r="AN2601" s="17">
        <v>-3.3787516150034572E-4</v>
      </c>
      <c r="AO2601" s="17">
        <v>-1.7323681338266805</v>
      </c>
      <c r="AP2601" s="17">
        <v>1.1627497378294662</v>
      </c>
      <c r="AQ2601" s="17">
        <v>48.213729121581842</v>
      </c>
      <c r="AR2601" s="17">
        <v>1.0989214922837272</v>
      </c>
      <c r="AS2601" s="17">
        <v>2.3643524625137968</v>
      </c>
      <c r="AT2601" s="17">
        <v>-1.0000000000000002</v>
      </c>
      <c r="AU2601" s="17">
        <v>-1.0000000000000002</v>
      </c>
      <c r="AV2601" s="17">
        <v>0.85718512350786147</v>
      </c>
      <c r="AW2601" s="17">
        <v>114.60230329330396</v>
      </c>
      <c r="AX2601" s="17">
        <v>114.36164725686729</v>
      </c>
      <c r="AY2601" s="17">
        <v>0.3534802546040296</v>
      </c>
      <c r="AZ2601" s="17">
        <v>18.584944034176228</v>
      </c>
      <c r="BA2601" s="22">
        <v>1519.9465205730842</v>
      </c>
      <c r="CU2601" t="e">
        <v>#N/A</v>
      </c>
      <c r="CV2601" t="e">
        <v>#N/A</v>
      </c>
    </row>
    <row r="2602" spans="1:100" x14ac:dyDescent="0.25">
      <c r="A2602">
        <v>5826</v>
      </c>
      <c r="B2602" t="s">
        <v>2876</v>
      </c>
      <c r="C2602" s="22">
        <v>3</v>
      </c>
      <c r="D2602" s="17">
        <v>3.8926485011777028</v>
      </c>
      <c r="E2602" s="17">
        <v>-0.31251089410925159</v>
      </c>
      <c r="F2602" s="17">
        <v>0.78618453647299114</v>
      </c>
      <c r="G2602" s="17">
        <v>0.69220324095392871</v>
      </c>
      <c r="H2602" s="17">
        <v>0.44360607928846163</v>
      </c>
      <c r="I2602" s="17">
        <v>0</v>
      </c>
      <c r="J2602" s="17">
        <v>26.616364757307704</v>
      </c>
      <c r="K2602" s="17">
        <v>0.44360607928846163</v>
      </c>
      <c r="L2602" s="17">
        <v>-0.99999999999999956</v>
      </c>
      <c r="M2602" s="17">
        <v>-0.99999999999999956</v>
      </c>
      <c r="N2602" s="17">
        <v>8.8721215857692339</v>
      </c>
      <c r="O2602" s="17">
        <v>31.201216499439326</v>
      </c>
      <c r="P2602" s="17">
        <v>0.83976077639033286</v>
      </c>
      <c r="Q2602" s="17">
        <v>1.277802203208267</v>
      </c>
      <c r="R2602" s="17">
        <v>0.47720253085984732</v>
      </c>
      <c r="S2602" s="17">
        <v>0.33333333333333326</v>
      </c>
      <c r="T2602" s="17">
        <v>0.33333333333333326</v>
      </c>
      <c r="U2602" s="17">
        <v>0.13995537240154654</v>
      </c>
      <c r="V2602" s="17">
        <v>-8.3771814526516747E-2</v>
      </c>
      <c r="W2602" s="17">
        <v>11.169765810129391</v>
      </c>
      <c r="X2602" s="17">
        <v>0.28025118982529074</v>
      </c>
      <c r="Y2602" s="17">
        <v>-0.99999999999999956</v>
      </c>
      <c r="Z2602" s="17">
        <v>-0.99999999999999956</v>
      </c>
      <c r="AA2602" s="17">
        <v>42.947985335207207</v>
      </c>
      <c r="AB2602" s="17">
        <v>1.0962990095648051E-2</v>
      </c>
      <c r="AC2602" s="17">
        <v>0.37788977810269087</v>
      </c>
      <c r="AD2602" s="17">
        <v>0.23716757168602082</v>
      </c>
      <c r="AE2602" s="17">
        <v>31.301016994217999</v>
      </c>
      <c r="AF2602" s="17">
        <v>0.7</v>
      </c>
      <c r="AG2602" s="17">
        <v>-0.99999999999999956</v>
      </c>
      <c r="AH2602" s="17">
        <v>-0.99999999999999956</v>
      </c>
      <c r="AI2602" s="17">
        <v>-1.5927870565608749E-3</v>
      </c>
      <c r="AJ2602" s="17">
        <v>-8.3771814526516747E-2</v>
      </c>
      <c r="AK2602" s="17">
        <v>-4.2324906831459043E-2</v>
      </c>
      <c r="AL2602" s="17">
        <v>-5.5282876067640235E-2</v>
      </c>
      <c r="AM2602" s="17">
        <v>0.21396291596594844</v>
      </c>
      <c r="AN2602" s="17">
        <v>4.6605088540793337E-2</v>
      </c>
      <c r="AO2602" s="17">
        <v>5.1374483649914158</v>
      </c>
      <c r="AP2602" s="17">
        <v>0.88871283318163208</v>
      </c>
      <c r="AQ2602" s="17">
        <v>37.786130567437091</v>
      </c>
      <c r="AR2602" s="17">
        <v>0.72285022454169623</v>
      </c>
      <c r="AS2602" s="17">
        <v>0.72385726911375259</v>
      </c>
      <c r="AT2602" s="17">
        <v>-0.99999999999999956</v>
      </c>
      <c r="AU2602" s="17">
        <v>-0.99999999999999956</v>
      </c>
      <c r="AV2602" s="17">
        <v>1.169405771813776</v>
      </c>
      <c r="AW2602" s="17">
        <v>75.037914667828204</v>
      </c>
      <c r="AX2602" s="17">
        <v>66.628877474045311</v>
      </c>
      <c r="AY2602" s="17">
        <v>8.3227891808642152E-2</v>
      </c>
      <c r="AZ2602" s="17">
        <v>-24.973232186659047</v>
      </c>
      <c r="BA2602" s="22">
        <v>1434.0752974098345</v>
      </c>
      <c r="CU2602" t="e">
        <v>#N/A</v>
      </c>
      <c r="CV2602" t="e">
        <v>#N/A</v>
      </c>
    </row>
    <row r="2603" spans="1:100" x14ac:dyDescent="0.25">
      <c r="A2603">
        <v>5827</v>
      </c>
      <c r="B2603" t="s">
        <v>2877</v>
      </c>
      <c r="C2603" s="22">
        <v>3</v>
      </c>
      <c r="D2603" s="17">
        <v>5.6416439812500725</v>
      </c>
      <c r="E2603" s="17">
        <v>3.1774838572402797E-3</v>
      </c>
      <c r="F2603" s="17">
        <v>-0.16868237106382908</v>
      </c>
      <c r="G2603" s="17">
        <v>-0.16868237106382908</v>
      </c>
      <c r="H2603" s="17">
        <v>0.31845752707810226</v>
      </c>
      <c r="I2603" s="17">
        <v>0</v>
      </c>
      <c r="J2603" s="17">
        <v>19.107451624686153</v>
      </c>
      <c r="K2603" s="17">
        <v>0.31845752707810226</v>
      </c>
      <c r="L2603" s="17">
        <v>-1.0000000000000009</v>
      </c>
      <c r="M2603" s="17">
        <v>-1.0000000000000009</v>
      </c>
      <c r="N2603" s="17">
        <v>6.3691505415620524</v>
      </c>
      <c r="O2603" s="17">
        <v>24.580413234872385</v>
      </c>
      <c r="P2603" s="17">
        <v>0.20596348308331514</v>
      </c>
      <c r="Q2603" s="17">
        <v>-7.1100235287490481</v>
      </c>
      <c r="R2603" s="17">
        <v>-2.2970041798096021</v>
      </c>
      <c r="S2603" s="17">
        <v>0.33333333333333348</v>
      </c>
      <c r="T2603" s="17">
        <v>0.34253372813483479</v>
      </c>
      <c r="U2603" s="17">
        <v>0.38391638184428434</v>
      </c>
      <c r="V2603" s="17">
        <v>0.13716495084400376</v>
      </c>
      <c r="W2603" s="17">
        <v>35.139634683134176</v>
      </c>
      <c r="X2603" s="17">
        <v>2.725265161632727</v>
      </c>
      <c r="Y2603" s="17">
        <v>-1.0000000000000009</v>
      </c>
      <c r="Z2603" s="17">
        <v>-1.0000000000000009</v>
      </c>
      <c r="AA2603" s="17">
        <v>71.431926301717681</v>
      </c>
      <c r="AB2603" s="17">
        <v>0.23540027517756495</v>
      </c>
      <c r="AC2603" s="17">
        <v>0.28798485558138048</v>
      </c>
      <c r="AD2603" s="17">
        <v>0.24840078520891606</v>
      </c>
      <c r="AE2603" s="17">
        <v>38.589295798393124</v>
      </c>
      <c r="AF2603" s="17">
        <v>0.75</v>
      </c>
      <c r="AG2603" s="17">
        <v>-1.0000000000000009</v>
      </c>
      <c r="AH2603" s="17">
        <v>-1.0000000000000009</v>
      </c>
      <c r="AI2603" s="17">
        <v>-5.8572131625406601E-2</v>
      </c>
      <c r="AJ2603" s="17">
        <v>0.13716495084400376</v>
      </c>
      <c r="AK2603" s="17">
        <v>0.1853902233137775</v>
      </c>
      <c r="AL2603" s="17">
        <v>-5.7609511556233735E-2</v>
      </c>
      <c r="AM2603" s="17">
        <v>-8.1397459574028899E-2</v>
      </c>
      <c r="AN2603" s="17">
        <v>2.0658189760712937E-2</v>
      </c>
      <c r="AO2603" s="17">
        <v>-1.1079853727818354</v>
      </c>
      <c r="AP2603" s="17">
        <v>0.22840718623665471</v>
      </c>
      <c r="AQ2603" s="17">
        <v>54.247086307820297</v>
      </c>
      <c r="AR2603" s="17">
        <v>1.196948394156456</v>
      </c>
      <c r="AS2603" s="17">
        <v>3.0437226887108282</v>
      </c>
      <c r="AT2603" s="17">
        <v>-1.0000000000000009</v>
      </c>
      <c r="AU2603" s="17">
        <v>-1.0000000000000009</v>
      </c>
      <c r="AV2603" s="17">
        <v>-2.465686550873432</v>
      </c>
      <c r="AW2603" s="17">
        <v>96.240746722826628</v>
      </c>
      <c r="AX2603" s="17">
        <v>108.78579917471897</v>
      </c>
      <c r="AY2603" s="17">
        <v>0.11807636549096401</v>
      </c>
      <c r="AZ2603" s="17">
        <v>-15.773846605021941</v>
      </c>
      <c r="BA2603" s="22">
        <v>1484.9488780883605</v>
      </c>
      <c r="CU2603" t="e">
        <v>#N/A</v>
      </c>
      <c r="CV2603" t="e">
        <v>#N/A</v>
      </c>
    </row>
    <row r="2604" spans="1:100" x14ac:dyDescent="0.25">
      <c r="A2604">
        <v>5828</v>
      </c>
      <c r="B2604" t="s">
        <v>2878</v>
      </c>
      <c r="C2604" s="22">
        <v>3</v>
      </c>
      <c r="D2604" s="17">
        <v>4.2325441873722474</v>
      </c>
      <c r="E2604" s="17">
        <v>0.32086600226881234</v>
      </c>
      <c r="F2604" s="17">
        <v>-0.31318118918355836</v>
      </c>
      <c r="G2604" s="17">
        <v>-0.25516944126330032</v>
      </c>
      <c r="H2604" s="17">
        <v>0.26143148522492177</v>
      </c>
      <c r="I2604" s="17">
        <v>0</v>
      </c>
      <c r="J2604" s="17">
        <v>15.6858891134953</v>
      </c>
      <c r="K2604" s="17">
        <v>0.26143148522492177</v>
      </c>
      <c r="L2604" s="17">
        <v>-1.0000000000000004</v>
      </c>
      <c r="M2604" s="17">
        <v>-1.0000000000000004</v>
      </c>
      <c r="N2604" s="17">
        <v>5.2286297044984309</v>
      </c>
      <c r="O2604" s="17">
        <v>19.663263859604239</v>
      </c>
      <c r="P2604" s="17">
        <v>-6.1396813995435298E-2</v>
      </c>
      <c r="Q2604" s="17">
        <v>-0.17211889194970476</v>
      </c>
      <c r="R2604" s="17">
        <v>-1.4440400824469407E-2</v>
      </c>
      <c r="S2604" s="17">
        <v>0.33333333333333326</v>
      </c>
      <c r="T2604" s="17">
        <v>0.33886594368054535</v>
      </c>
      <c r="U2604" s="17">
        <v>0.20571127875022657</v>
      </c>
      <c r="V2604" s="17">
        <v>-6.4954264233111111E-2</v>
      </c>
      <c r="W2604" s="17">
        <v>22.060992252242897</v>
      </c>
      <c r="X2604" s="17">
        <v>0.84941993173840846</v>
      </c>
      <c r="Y2604" s="17">
        <v>-1.0000000000000004</v>
      </c>
      <c r="Z2604" s="17">
        <v>-1.0000000000000004</v>
      </c>
      <c r="AA2604" s="17">
        <v>36.954279440548291</v>
      </c>
      <c r="AB2604" s="17">
        <v>-2.0465363923919538E-2</v>
      </c>
      <c r="AC2604" s="17">
        <v>9.1842937235121255E-2</v>
      </c>
      <c r="AD2604" s="17">
        <v>0.22677697847139594</v>
      </c>
      <c r="AE2604" s="17">
        <v>14.907727589129875</v>
      </c>
      <c r="AF2604" s="17">
        <v>0.41666666666666669</v>
      </c>
      <c r="AG2604" s="17">
        <v>-1.0000000000000004</v>
      </c>
      <c r="AH2604" s="17">
        <v>-1.0000000000000004</v>
      </c>
      <c r="AI2604" s="17">
        <v>0</v>
      </c>
      <c r="AJ2604" s="17">
        <v>-6.4954264233111111E-2</v>
      </c>
      <c r="AK2604" s="17">
        <v>-3.011110092317601E-2</v>
      </c>
      <c r="AL2604" s="17">
        <v>-5.2530522198490956E-2</v>
      </c>
      <c r="AM2604" s="17">
        <v>0.35934903491304582</v>
      </c>
      <c r="AN2604" s="17">
        <v>-3.8443211868065923E-2</v>
      </c>
      <c r="AO2604" s="17">
        <v>8.8331703682102631</v>
      </c>
      <c r="AP2604" s="17">
        <v>-1.223732907694103</v>
      </c>
      <c r="AQ2604" s="17">
        <v>37.746881365738204</v>
      </c>
      <c r="AR2604" s="17">
        <v>0.81295629153099447</v>
      </c>
      <c r="AS2604" s="17">
        <v>1.1108514169633303</v>
      </c>
      <c r="AT2604" s="17">
        <v>-1.0000000000000004</v>
      </c>
      <c r="AU2604" s="17">
        <v>-1.0000000000000004</v>
      </c>
      <c r="AV2604" s="17">
        <v>-0.26960984208776984</v>
      </c>
      <c r="AW2604" s="17">
        <v>55.393810392458427</v>
      </c>
      <c r="AX2604" s="17">
        <v>48.898383969147339</v>
      </c>
      <c r="AY2604" s="17">
        <v>8.4670198165572905E-2</v>
      </c>
      <c r="AZ2604" s="17">
        <v>-27.824357548881569</v>
      </c>
      <c r="BA2604" s="22">
        <v>1287.9491382880649</v>
      </c>
      <c r="CU2604" t="e">
        <v>#N/A</v>
      </c>
      <c r="CV2604" t="e">
        <v>#N/A</v>
      </c>
    </row>
    <row r="2605" spans="1:100" x14ac:dyDescent="0.25">
      <c r="A2605">
        <v>5829</v>
      </c>
      <c r="B2605" t="s">
        <v>2879</v>
      </c>
      <c r="C2605" s="22">
        <v>3</v>
      </c>
      <c r="D2605" s="17">
        <v>4.4151203657659597</v>
      </c>
      <c r="E2605" s="17">
        <v>-2.0373718910395213E-2</v>
      </c>
      <c r="F2605" s="17">
        <v>-0.14758967635719442</v>
      </c>
      <c r="G2605" s="17">
        <v>-0.14758967635719442</v>
      </c>
      <c r="H2605" s="17">
        <v>0.38217604923980392</v>
      </c>
      <c r="I2605" s="17">
        <v>-2.7010024703230271E-4</v>
      </c>
      <c r="J2605" s="17">
        <v>22.914356939566304</v>
      </c>
      <c r="K2605" s="17">
        <v>0.38190594899277158</v>
      </c>
      <c r="L2605" s="17">
        <v>-1.0000000000000004</v>
      </c>
      <c r="M2605" s="17">
        <v>-1.0000000000000004</v>
      </c>
      <c r="N2605" s="17">
        <v>7.6381189798554301</v>
      </c>
      <c r="O2605" s="17">
        <v>27.181887628975058</v>
      </c>
      <c r="P2605" s="17">
        <v>0.22766808180333153</v>
      </c>
      <c r="Q2605" s="17">
        <v>-2.3778967859083857</v>
      </c>
      <c r="R2605" s="17">
        <v>-0.73052393150827166</v>
      </c>
      <c r="S2605" s="17">
        <v>0.33333333333333343</v>
      </c>
      <c r="T2605" s="17">
        <v>0.33333333333333343</v>
      </c>
      <c r="U2605" s="17">
        <v>0.3659760864068819</v>
      </c>
      <c r="V2605" s="17">
        <v>8.7174000371930752E-2</v>
      </c>
      <c r="W2605" s="17">
        <v>29.516432178108303</v>
      </c>
      <c r="X2605" s="17">
        <v>2.2717090655330066</v>
      </c>
      <c r="Y2605" s="17">
        <v>-1.0000000000000004</v>
      </c>
      <c r="Z2605" s="17">
        <v>-1.0000000000000004</v>
      </c>
      <c r="AA2605" s="17">
        <v>71.061018937431967</v>
      </c>
      <c r="AB2605" s="17">
        <v>0.41608664700614539</v>
      </c>
      <c r="AC2605" s="17">
        <v>0.30504931959893467</v>
      </c>
      <c r="AD2605" s="17">
        <v>0.12436624721155878</v>
      </c>
      <c r="AE2605" s="17">
        <v>42.275110690831944</v>
      </c>
      <c r="AF2605" s="17">
        <v>0.5</v>
      </c>
      <c r="AG2605" s="17">
        <v>-1.0000000000000004</v>
      </c>
      <c r="AH2605" s="17">
        <v>-1.0000000000000004</v>
      </c>
      <c r="AI2605" s="17">
        <v>-2.9844563874409803E-2</v>
      </c>
      <c r="AJ2605" s="17">
        <v>8.7174000371930752E-2</v>
      </c>
      <c r="AK2605" s="17">
        <v>-0.17960930152416377</v>
      </c>
      <c r="AL2605" s="17">
        <v>0.10351636174786265</v>
      </c>
      <c r="AM2605" s="17">
        <v>0.11678302710595428</v>
      </c>
      <c r="AN2605" s="17">
        <v>0.41899621797006575</v>
      </c>
      <c r="AO2605" s="17">
        <v>2.021529170028038</v>
      </c>
      <c r="AP2605" s="17">
        <v>10.992487257990955</v>
      </c>
      <c r="AQ2605" s="17">
        <v>52.430789117674628</v>
      </c>
      <c r="AR2605" s="17">
        <v>1.1198167534454797</v>
      </c>
      <c r="AS2605" s="17">
        <v>2.6536150145257795</v>
      </c>
      <c r="AT2605" s="17">
        <v>-1.0000000000000004</v>
      </c>
      <c r="AU2605" s="17">
        <v>-1.0000000000000004</v>
      </c>
      <c r="AV2605" s="17">
        <v>-0.87811360786546599</v>
      </c>
      <c r="AW2605" s="17">
        <v>109.23539382439802</v>
      </c>
      <c r="AX2605" s="17">
        <v>117.35590258410286</v>
      </c>
      <c r="AY2605" s="17">
        <v>9.9745373948099028E-2</v>
      </c>
      <c r="AZ2605" s="17">
        <v>16.828024963543157</v>
      </c>
      <c r="BA2605" s="22">
        <v>1515.0079107224594</v>
      </c>
      <c r="CU2605" t="e">
        <v>#N/A</v>
      </c>
      <c r="CV2605" t="e">
        <v>#N/A</v>
      </c>
    </row>
    <row r="2606" spans="1:100" x14ac:dyDescent="0.25">
      <c r="A2606">
        <v>5830</v>
      </c>
      <c r="B2606" t="s">
        <v>2880</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1323.9533050059417</v>
      </c>
      <c r="CU2606" t="e">
        <v>#N/A</v>
      </c>
      <c r="CV2606" t="e">
        <v>#N/A</v>
      </c>
    </row>
    <row r="2607" spans="1:100" x14ac:dyDescent="0.25">
      <c r="A2607">
        <v>5831</v>
      </c>
      <c r="B2607" t="s">
        <v>2881</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1317.5647233320099</v>
      </c>
      <c r="CU2607" t="e">
        <v>#N/A</v>
      </c>
      <c r="CV2607" t="e">
        <v>#N/A</v>
      </c>
    </row>
    <row r="2608" spans="1:100" x14ac:dyDescent="0.25">
      <c r="A2608">
        <v>5834</v>
      </c>
      <c r="B2608" t="s">
        <v>2882</v>
      </c>
      <c r="C2608" s="22">
        <v>3</v>
      </c>
      <c r="D2608" s="17">
        <v>0.46458872201691559</v>
      </c>
      <c r="E2608" s="17">
        <v>-1.6002341323740794E-2</v>
      </c>
      <c r="F2608" s="17">
        <v>-0.22622465522894139</v>
      </c>
      <c r="G2608" s="17">
        <v>-0.22622465522894139</v>
      </c>
      <c r="H2608" s="17">
        <v>-4.673503145296804E-3</v>
      </c>
      <c r="I2608" s="17">
        <v>0</v>
      </c>
      <c r="J2608" s="17">
        <v>-0.28041018871780793</v>
      </c>
      <c r="K2608" s="17">
        <v>-4.673503145296804E-3</v>
      </c>
      <c r="L2608" s="17">
        <v>-1.0000000000000007</v>
      </c>
      <c r="M2608" s="17">
        <v>-1.0000000000000007</v>
      </c>
      <c r="N2608" s="17">
        <v>-9.3470062905936332E-2</v>
      </c>
      <c r="O2608" s="17">
        <v>-4.2046121929835978E-2</v>
      </c>
      <c r="P2608" s="17">
        <v>0.5757774358490132</v>
      </c>
      <c r="Q2608" s="17">
        <v>-2.6534706618423565</v>
      </c>
      <c r="R2608" s="17">
        <v>-0.8198907943152649</v>
      </c>
      <c r="S2608" s="17">
        <v>0.33333333333333331</v>
      </c>
      <c r="T2608" s="17">
        <v>0.34019394465365077</v>
      </c>
      <c r="U2608" s="17">
        <v>-9.5598058461794588E-2</v>
      </c>
      <c r="V2608" s="17">
        <v>-1.3935639257050859E-2</v>
      </c>
      <c r="W2608" s="17">
        <v>22.746683336537433</v>
      </c>
      <c r="X2608" s="17">
        <v>0.21760046840427846</v>
      </c>
      <c r="Y2608" s="17">
        <v>-1.0000000000000007</v>
      </c>
      <c r="Z2608" s="17">
        <v>-1.0000000000000007</v>
      </c>
      <c r="AA2608" s="17">
        <v>33.604938334308542</v>
      </c>
      <c r="AB2608" s="17">
        <v>-5.5787750898414187E-2</v>
      </c>
      <c r="AC2608" s="17">
        <v>0.16308134771190197</v>
      </c>
      <c r="AD2608" s="17">
        <v>0.12626931902823965</v>
      </c>
      <c r="AE2608" s="17">
        <v>11.678145792086376</v>
      </c>
      <c r="AF2608" s="17">
        <v>0.35294117647058826</v>
      </c>
      <c r="AG2608" s="17">
        <v>-1.0000000000000007</v>
      </c>
      <c r="AH2608" s="17">
        <v>-1.0000000000000007</v>
      </c>
      <c r="AI2608" s="17">
        <v>0</v>
      </c>
      <c r="AJ2608" s="17">
        <v>-1.3935639257050859E-2</v>
      </c>
      <c r="AK2608" s="17">
        <v>2.6942415569652812E-2</v>
      </c>
      <c r="AL2608" s="17">
        <v>-2.6752652335100303E-2</v>
      </c>
      <c r="AM2608" s="17">
        <v>7.6114766282724927E-2</v>
      </c>
      <c r="AN2608" s="17">
        <v>-2.5516858733588294E-3</v>
      </c>
      <c r="AO2608" s="17">
        <v>2.0375812349163862</v>
      </c>
      <c r="AP2608" s="17">
        <v>-0.19755540850947242</v>
      </c>
      <c r="AQ2608" s="17">
        <v>22.466273147819617</v>
      </c>
      <c r="AR2608" s="17">
        <v>0.56399358026813939</v>
      </c>
      <c r="AS2608" s="17">
        <v>0.21292696525898136</v>
      </c>
      <c r="AT2608" s="17">
        <v>-1.0000000000000007</v>
      </c>
      <c r="AU2608" s="17">
        <v>-1.0000000000000007</v>
      </c>
      <c r="AV2608" s="17">
        <v>-1.0461154495442062</v>
      </c>
      <c r="AW2608" s="17">
        <v>33.365336803869226</v>
      </c>
      <c r="AX2608" s="17">
        <v>31.971772878164153</v>
      </c>
      <c r="AY2608" s="17">
        <v>-0.20502538018919897</v>
      </c>
      <c r="AZ2608" s="17">
        <v>-98.016030998521202</v>
      </c>
      <c r="BA2608" s="22">
        <v>1263.5769812061319</v>
      </c>
      <c r="CU2608" t="e">
        <v>#N/A</v>
      </c>
      <c r="CV2608" t="e">
        <v>#N/A</v>
      </c>
    </row>
    <row r="2609" spans="1:100" x14ac:dyDescent="0.25">
      <c r="A2609">
        <v>5835</v>
      </c>
      <c r="B2609" t="s">
        <v>2883</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2884</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2885</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2886</v>
      </c>
      <c r="C2612" s="22">
        <v>3</v>
      </c>
      <c r="D2612" s="17">
        <v>5.0352120441772925</v>
      </c>
      <c r="E2612" s="17">
        <v>7.0446651114152124E-3</v>
      </c>
      <c r="F2612" s="17">
        <v>-0.14834503435645272</v>
      </c>
      <c r="G2612" s="17">
        <v>-0.14834503435645272</v>
      </c>
      <c r="H2612" s="17">
        <v>2.8056035239044319E-2</v>
      </c>
      <c r="I2612" s="17">
        <v>6.443844056813054E-3</v>
      </c>
      <c r="J2612" s="17">
        <v>2.0699927577514443</v>
      </c>
      <c r="K2612" s="17">
        <v>3.4499879295857433E-2</v>
      </c>
      <c r="L2612" s="17">
        <v>-0.99999999999999956</v>
      </c>
      <c r="M2612" s="17">
        <v>-0.99999999999999956</v>
      </c>
      <c r="N2612" s="17">
        <v>0.68999758591714788</v>
      </c>
      <c r="O2612" s="17">
        <v>6.9568597675722854</v>
      </c>
      <c r="P2612" s="17">
        <v>-0.41909618082219652</v>
      </c>
      <c r="Q2612" s="17">
        <v>8.0753793182687197</v>
      </c>
      <c r="R2612" s="17">
        <v>2.5539689597963897</v>
      </c>
      <c r="S2612" s="17">
        <v>0.32743883001761992</v>
      </c>
      <c r="T2612" s="17">
        <v>0.32743883001761992</v>
      </c>
      <c r="U2612" s="17">
        <v>0.4548339136073663</v>
      </c>
      <c r="V2612" s="17">
        <v>8.9933168304771369E-2</v>
      </c>
      <c r="W2612" s="17">
        <v>46.605794506060811</v>
      </c>
      <c r="X2612" s="17">
        <v>2.9734179416817628</v>
      </c>
      <c r="Y2612" s="17">
        <v>-0.99999999999999956</v>
      </c>
      <c r="Z2612" s="17">
        <v>-0.99999999999999956</v>
      </c>
      <c r="AA2612" s="17">
        <v>88.220453504982558</v>
      </c>
      <c r="AB2612" s="17">
        <v>0.43426318925550195</v>
      </c>
      <c r="AC2612" s="17">
        <v>6.8371262105863861E-2</v>
      </c>
      <c r="AD2612" s="17">
        <v>0.27857934942114232</v>
      </c>
      <c r="AE2612" s="17">
        <v>39.060690039125426</v>
      </c>
      <c r="AF2612" s="17">
        <v>0.90909090909090906</v>
      </c>
      <c r="AG2612" s="17">
        <v>-0.99999999999999956</v>
      </c>
      <c r="AH2612" s="17">
        <v>-0.99999999999999956</v>
      </c>
      <c r="AI2612" s="17">
        <v>-3.550474518587473E-2</v>
      </c>
      <c r="AJ2612" s="17">
        <v>8.9933168304771369E-2</v>
      </c>
      <c r="AK2612" s="17">
        <v>0.32988226804864473</v>
      </c>
      <c r="AL2612" s="17">
        <v>0.21525274123800961</v>
      </c>
      <c r="AM2612" s="17">
        <v>0.30005609870078637</v>
      </c>
      <c r="AN2612" s="17">
        <v>0.1860247961587787</v>
      </c>
      <c r="AO2612" s="17">
        <v>9.1508138077628836</v>
      </c>
      <c r="AP2612" s="17">
        <v>5.7268836101595184</v>
      </c>
      <c r="AQ2612" s="17">
        <v>48.675787263812246</v>
      </c>
      <c r="AR2612" s="17">
        <v>1.1996447419473781</v>
      </c>
      <c r="AS2612" s="17">
        <v>3.0079178209776218</v>
      </c>
      <c r="AT2612" s="17">
        <v>-0.99999999999999956</v>
      </c>
      <c r="AU2612" s="17">
        <v>-0.99999999999999956</v>
      </c>
      <c r="AV2612" s="17">
        <v>2.4056239254399379</v>
      </c>
      <c r="AW2612" s="17">
        <v>100.90419688271443</v>
      </c>
      <c r="AX2612" s="17">
        <v>109.18741880947397</v>
      </c>
      <c r="AY2612" s="17">
        <v>0.30553746819561944</v>
      </c>
      <c r="AZ2612" s="17">
        <v>2.5991400992842726</v>
      </c>
      <c r="BA2612" s="22">
        <v>1511.4098084678949</v>
      </c>
      <c r="CU2612" t="e">
        <v>#N/A</v>
      </c>
      <c r="CV2612" t="e">
        <v>#N/A</v>
      </c>
    </row>
    <row r="2613" spans="1:100" x14ac:dyDescent="0.25">
      <c r="A2613">
        <v>5840</v>
      </c>
      <c r="B2613" t="s">
        <v>2887</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1241.613882770245</v>
      </c>
      <c r="CU2613" t="e">
        <v>#N/A</v>
      </c>
      <c r="CV2613" t="e">
        <v>#N/A</v>
      </c>
    </row>
    <row r="2614" spans="1:100" x14ac:dyDescent="0.25">
      <c r="A2614">
        <v>5841</v>
      </c>
      <c r="B2614" t="s">
        <v>2888</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1387.8621586766924</v>
      </c>
      <c r="CU2614" t="e">
        <v>#N/A</v>
      </c>
      <c r="CV2614" t="e">
        <v>#N/A</v>
      </c>
    </row>
    <row r="2615" spans="1:100" x14ac:dyDescent="0.25">
      <c r="A2615">
        <v>5842</v>
      </c>
      <c r="B2615" t="s">
        <v>1301</v>
      </c>
      <c r="C2615" s="22">
        <v>3</v>
      </c>
      <c r="D2615" s="17">
        <v>5.7804589152999686</v>
      </c>
      <c r="E2615" s="17">
        <v>-4.1715070351063768E-2</v>
      </c>
      <c r="F2615" s="17">
        <v>13.673628291929814</v>
      </c>
      <c r="G2615" s="17">
        <v>13.673628291929814</v>
      </c>
      <c r="H2615" s="17">
        <v>0.10385649246421882</v>
      </c>
      <c r="I2615" s="17">
        <v>2.8948489995830173E-3</v>
      </c>
      <c r="J2615" s="17">
        <v>6.4050804878281209</v>
      </c>
      <c r="K2615" s="17">
        <v>0.10675134146380186</v>
      </c>
      <c r="L2615" s="17">
        <v>-1.0000000000000011</v>
      </c>
      <c r="M2615" s="17">
        <v>-1.0000000000000011</v>
      </c>
      <c r="N2615" s="17">
        <v>2.1350268292760415</v>
      </c>
      <c r="O2615" s="17">
        <v>25.85916769505792</v>
      </c>
      <c r="P2615" s="17">
        <v>-1.2665151072089282</v>
      </c>
      <c r="Q2615" s="17">
        <v>61.253828458494993</v>
      </c>
      <c r="R2615" s="17">
        <v>20.153198789303552</v>
      </c>
      <c r="S2615" s="17">
        <v>0.35279408208290353</v>
      </c>
      <c r="T2615" s="17">
        <v>0.35279408208290353</v>
      </c>
      <c r="U2615" s="17">
        <v>0.39240710630537989</v>
      </c>
      <c r="V2615" s="17">
        <v>-0.12924480813645642</v>
      </c>
      <c r="W2615" s="17">
        <v>34.479964834837098</v>
      </c>
      <c r="X2615" s="17">
        <v>1.4124571478543537</v>
      </c>
      <c r="Y2615" s="17">
        <v>-1.0000000000000011</v>
      </c>
      <c r="Z2615" s="17">
        <v>-1.0000000000000011</v>
      </c>
      <c r="AA2615" s="17">
        <v>95.281221460861715</v>
      </c>
      <c r="AB2615" s="17">
        <v>0.35590691066860464</v>
      </c>
      <c r="AC2615" s="17">
        <v>5.953564968104981E-2</v>
      </c>
      <c r="AD2615" s="17">
        <v>0.39751859638476744</v>
      </c>
      <c r="AE2615" s="17">
        <v>40.648057836721087</v>
      </c>
      <c r="AF2615" s="17">
        <v>0.8125</v>
      </c>
      <c r="AG2615" s="17">
        <v>-1.0000000000000011</v>
      </c>
      <c r="AH2615" s="17">
        <v>-1.0000000000000011</v>
      </c>
      <c r="AI2615" s="17">
        <v>0.63123359097023712</v>
      </c>
      <c r="AJ2615" s="17">
        <v>-0.12924480813645642</v>
      </c>
      <c r="AK2615" s="17">
        <v>0.15060563163245214</v>
      </c>
      <c r="AL2615" s="17">
        <v>-7.6835365380278187E-2</v>
      </c>
      <c r="AM2615" s="17">
        <v>0.11327750579390639</v>
      </c>
      <c r="AN2615" s="17">
        <v>-6.0042024821876386E-2</v>
      </c>
      <c r="AO2615" s="17">
        <v>3.5849658030099203</v>
      </c>
      <c r="AP2615" s="17">
        <v>-1.8852274474483008</v>
      </c>
      <c r="AQ2615" s="17">
        <v>40.885045322665214</v>
      </c>
      <c r="AR2615" s="17">
        <v>0.96875046233472917</v>
      </c>
      <c r="AS2615" s="17">
        <v>1.5192084893181543</v>
      </c>
      <c r="AT2615" s="17">
        <v>-1.0000000000000011</v>
      </c>
      <c r="AU2615" s="17">
        <v>-1.0000000000000011</v>
      </c>
      <c r="AV2615" s="17">
        <v>33.826827081233375</v>
      </c>
      <c r="AW2615" s="17">
        <v>119.25516170847129</v>
      </c>
      <c r="AX2615" s="17">
        <v>118.95535271423041</v>
      </c>
      <c r="AY2615" s="17">
        <v>0.27252169525755848</v>
      </c>
      <c r="AZ2615" s="17">
        <v>23.104548083739726</v>
      </c>
      <c r="BA2615" s="22">
        <v>1628.4785127370537</v>
      </c>
      <c r="CU2615" t="e">
        <v>#N/A</v>
      </c>
      <c r="CV2615" t="e">
        <v>#N/A</v>
      </c>
    </row>
    <row r="2616" spans="1:100" x14ac:dyDescent="0.25">
      <c r="A2616">
        <v>5843</v>
      </c>
      <c r="B2616" t="s">
        <v>2889</v>
      </c>
      <c r="C2616" s="22">
        <v>3</v>
      </c>
      <c r="D2616" s="17">
        <v>4.9425038972701731</v>
      </c>
      <c r="E2616" s="17">
        <v>8.491794527390932E-2</v>
      </c>
      <c r="F2616" s="17">
        <v>0.2486353742270537</v>
      </c>
      <c r="G2616" s="17">
        <v>0.2486353742270537</v>
      </c>
      <c r="H2616" s="17">
        <v>0.25627154330419394</v>
      </c>
      <c r="I2616" s="17">
        <v>0</v>
      </c>
      <c r="J2616" s="17">
        <v>15.376292598251649</v>
      </c>
      <c r="K2616" s="17">
        <v>0.25627154330419394</v>
      </c>
      <c r="L2616" s="17">
        <v>-0.99999999999999944</v>
      </c>
      <c r="M2616" s="17">
        <v>-0.99999999999999944</v>
      </c>
      <c r="N2616" s="17">
        <v>5.1254308660838817</v>
      </c>
      <c r="O2616" s="17">
        <v>20.567431869748884</v>
      </c>
      <c r="P2616" s="17">
        <v>-5.2158481381368138E-2</v>
      </c>
      <c r="Q2616" s="17">
        <v>1.3916287851458873</v>
      </c>
      <c r="R2616" s="17">
        <v>0.39108262187955134</v>
      </c>
      <c r="S2616" s="17">
        <v>0.33333333333333287</v>
      </c>
      <c r="T2616" s="17">
        <v>0.33333333333333287</v>
      </c>
      <c r="U2616" s="17">
        <v>0.36452333077296939</v>
      </c>
      <c r="V2616" s="17">
        <v>-4.3786566332231054E-2</v>
      </c>
      <c r="W2616" s="17">
        <v>29.245275512128437</v>
      </c>
      <c r="X2616" s="17">
        <v>1.6057690484609639</v>
      </c>
      <c r="Y2616" s="17">
        <v>-0.99999999999999944</v>
      </c>
      <c r="Z2616" s="17">
        <v>-0.99999999999999944</v>
      </c>
      <c r="AA2616" s="17">
        <v>52.77741795702218</v>
      </c>
      <c r="AB2616" s="17">
        <v>0.22838319629785553</v>
      </c>
      <c r="AC2616" s="17">
        <v>0.19676589126705168</v>
      </c>
      <c r="AD2616" s="17">
        <v>3.7672108895377115E-2</v>
      </c>
      <c r="AE2616" s="17">
        <v>23.141059823014221</v>
      </c>
      <c r="AF2616" s="17">
        <v>0.75</v>
      </c>
      <c r="AG2616" s="17">
        <v>-0.99999999999999944</v>
      </c>
      <c r="AH2616" s="17">
        <v>-0.99999999999999944</v>
      </c>
      <c r="AI2616" s="17">
        <v>0</v>
      </c>
      <c r="AJ2616" s="17">
        <v>-4.3786566332231054E-2</v>
      </c>
      <c r="AK2616" s="17">
        <v>-2.8562617573086431E-2</v>
      </c>
      <c r="AL2616" s="17">
        <v>0.24444804214206045</v>
      </c>
      <c r="AM2616" s="17">
        <v>3.774844323066244E-2</v>
      </c>
      <c r="AN2616" s="17">
        <v>-5.7223187502413366E-3</v>
      </c>
      <c r="AO2616" s="17">
        <v>0.80089799290112917</v>
      </c>
      <c r="AP2616" s="17">
        <v>1.0791822419542689</v>
      </c>
      <c r="AQ2616" s="17">
        <v>44.621568110380061</v>
      </c>
      <c r="AR2616" s="17">
        <v>0.98740343110740503</v>
      </c>
      <c r="AS2616" s="17">
        <v>1.8620405917651588</v>
      </c>
      <c r="AT2616" s="17">
        <v>-0.99999999999999944</v>
      </c>
      <c r="AU2616" s="17">
        <v>-0.99999999999999944</v>
      </c>
      <c r="AV2616" s="17">
        <v>0.63971799610660474</v>
      </c>
      <c r="AW2616" s="17">
        <v>74.424032068725353</v>
      </c>
      <c r="AX2616" s="17">
        <v>70.04537543550228</v>
      </c>
      <c r="AY2616" s="17">
        <v>0.19466130624985459</v>
      </c>
      <c r="AZ2616" s="17">
        <v>-1.0952293371800979</v>
      </c>
      <c r="BA2616" s="22">
        <v>1485.2050324514491</v>
      </c>
      <c r="CU2616" t="e">
        <v>#N/A</v>
      </c>
      <c r="CV2616" t="e">
        <v>#N/A</v>
      </c>
    </row>
    <row r="2617" spans="1:100" x14ac:dyDescent="0.25">
      <c r="A2617">
        <v>5844</v>
      </c>
      <c r="B2617" t="s">
        <v>2890</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1337.2902154391852</v>
      </c>
      <c r="CU2617" t="e">
        <v>#N/A</v>
      </c>
      <c r="CV2617" t="e">
        <v>#N/A</v>
      </c>
    </row>
    <row r="2618" spans="1:100" x14ac:dyDescent="0.25">
      <c r="A2618">
        <v>5845</v>
      </c>
      <c r="B2618" t="s">
        <v>2891</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1358.2186544215701</v>
      </c>
      <c r="CU2618" t="e">
        <v>#N/A</v>
      </c>
      <c r="CV2618" t="e">
        <v>#N/A</v>
      </c>
    </row>
    <row r="2619" spans="1:100" x14ac:dyDescent="0.25">
      <c r="A2619">
        <v>5846</v>
      </c>
      <c r="B2619" t="s">
        <v>2892</v>
      </c>
      <c r="C2619" s="22">
        <v>3</v>
      </c>
      <c r="D2619" s="17">
        <v>4.0658143309863011</v>
      </c>
      <c r="E2619" s="17">
        <v>-9.5280634686420534E-2</v>
      </c>
      <c r="F2619" s="17">
        <v>1.7770683845772368</v>
      </c>
      <c r="G2619" s="17">
        <v>1.7477533811817374</v>
      </c>
      <c r="H2619" s="17">
        <v>0.3935399959473298</v>
      </c>
      <c r="I2619" s="17">
        <v>0</v>
      </c>
      <c r="J2619" s="17">
        <v>23.612399756839782</v>
      </c>
      <c r="K2619" s="17">
        <v>0.3935399959473298</v>
      </c>
      <c r="L2619" s="17">
        <v>-0.99999999999999933</v>
      </c>
      <c r="M2619" s="17">
        <v>-0.99999999999999933</v>
      </c>
      <c r="N2619" s="17">
        <v>7.8707999189465925</v>
      </c>
      <c r="O2619" s="17">
        <v>29.425967469007833</v>
      </c>
      <c r="P2619" s="17">
        <v>0.17755064693203942</v>
      </c>
      <c r="Q2619" s="17">
        <v>-1.7356374927491156</v>
      </c>
      <c r="R2619" s="17">
        <v>-0.50601822712947775</v>
      </c>
      <c r="S2619" s="17">
        <v>0.3333333333333337</v>
      </c>
      <c r="T2619" s="17">
        <v>0.3333333333333337</v>
      </c>
      <c r="U2619" s="17">
        <v>0.28534956893430646</v>
      </c>
      <c r="V2619" s="17">
        <v>4.4348433621826784E-2</v>
      </c>
      <c r="W2619" s="17">
        <v>24.112986931018824</v>
      </c>
      <c r="X2619" s="17">
        <v>1.6806155481875238</v>
      </c>
      <c r="Y2619" s="17">
        <v>-0.99999999999999933</v>
      </c>
      <c r="Z2619" s="17">
        <v>-0.99999999999999933</v>
      </c>
      <c r="AA2619" s="17">
        <v>75.620214622033458</v>
      </c>
      <c r="AB2619" s="17">
        <v>0.40025661612987834</v>
      </c>
      <c r="AC2619" s="17">
        <v>0.23732305001477344</v>
      </c>
      <c r="AD2619" s="17">
        <v>0.40268525221823182</v>
      </c>
      <c r="AE2619" s="17">
        <v>52.013245918144158</v>
      </c>
      <c r="AF2619" s="17">
        <v>0.91666666666666663</v>
      </c>
      <c r="AG2619" s="17">
        <v>-0.99999999999999933</v>
      </c>
      <c r="AH2619" s="17">
        <v>-0.99999999999999933</v>
      </c>
      <c r="AI2619" s="17">
        <v>1.343921828011963E-2</v>
      </c>
      <c r="AJ2619" s="17">
        <v>4.4348433621826784E-2</v>
      </c>
      <c r="AK2619" s="17">
        <v>-0.1604640338275134</v>
      </c>
      <c r="AL2619" s="17">
        <v>-7.6887037797223154E-2</v>
      </c>
      <c r="AM2619" s="17">
        <v>0.20228930362245312</v>
      </c>
      <c r="AN2619" s="17">
        <v>0.13332085852175385</v>
      </c>
      <c r="AO2619" s="17">
        <v>4.2549124214237608</v>
      </c>
      <c r="AP2619" s="17">
        <v>2.94858627405773</v>
      </c>
      <c r="AQ2619" s="17">
        <v>47.725386687858581</v>
      </c>
      <c r="AR2619" s="17">
        <v>0.99636466922280009</v>
      </c>
      <c r="AS2619" s="17">
        <v>2.0741555441348534</v>
      </c>
      <c r="AT2619" s="17">
        <v>-0.99999999999999933</v>
      </c>
      <c r="AU2619" s="17">
        <v>-0.99999999999999933</v>
      </c>
      <c r="AV2619" s="17">
        <v>1.2417351540522601</v>
      </c>
      <c r="AW2619" s="17">
        <v>107.99476836509908</v>
      </c>
      <c r="AX2619" s="17">
        <v>112.69839609288417</v>
      </c>
      <c r="AY2619" s="17">
        <v>0.33749793978872039</v>
      </c>
      <c r="AZ2619" s="17">
        <v>31.820945868675523</v>
      </c>
      <c r="BA2619" s="22">
        <v>1586.8521666640131</v>
      </c>
      <c r="CU2619" t="e">
        <v>#N/A</v>
      </c>
      <c r="CV2619" t="e">
        <v>#N/A</v>
      </c>
    </row>
    <row r="2620" spans="1:100" x14ac:dyDescent="0.25">
      <c r="A2620">
        <v>5847</v>
      </c>
      <c r="B2620" t="s">
        <v>2893</v>
      </c>
      <c r="C2620" s="22">
        <v>3</v>
      </c>
      <c r="D2620" s="17">
        <v>4.2941892877443228</v>
      </c>
      <c r="E2620" s="17">
        <v>1.2135707233615993</v>
      </c>
      <c r="F2620" s="17">
        <v>0.87847425177103555</v>
      </c>
      <c r="G2620" s="17">
        <v>1.2331328339384076</v>
      </c>
      <c r="H2620" s="17">
        <v>0.38198718020461997</v>
      </c>
      <c r="I2620" s="17">
        <v>0</v>
      </c>
      <c r="J2620" s="17">
        <v>22.919230812277195</v>
      </c>
      <c r="K2620" s="17">
        <v>0.38198718020461997</v>
      </c>
      <c r="L2620" s="17">
        <v>-1.0000000000000013</v>
      </c>
      <c r="M2620" s="17">
        <v>-1.0000000000000013</v>
      </c>
      <c r="N2620" s="17">
        <v>7.6397436040924012</v>
      </c>
      <c r="O2620" s="17">
        <v>28.446552933959921</v>
      </c>
      <c r="P2620" s="17">
        <v>-1.4900421417255862</v>
      </c>
      <c r="Q2620" s="17">
        <v>3.0938113737025956</v>
      </c>
      <c r="R2620" s="17">
        <v>0.84554461995458841</v>
      </c>
      <c r="S2620" s="17">
        <v>0.3333333333333337</v>
      </c>
      <c r="T2620" s="17">
        <v>0.3333333333333337</v>
      </c>
      <c r="U2620" s="17">
        <v>0.52246854995885028</v>
      </c>
      <c r="V2620" s="17">
        <v>-1.4594851428823922E-2</v>
      </c>
      <c r="W2620" s="17">
        <v>31.702127399682951</v>
      </c>
      <c r="X2620" s="17">
        <v>2.2869845777245046</v>
      </c>
      <c r="Y2620" s="17">
        <v>-1.0000000000000013</v>
      </c>
      <c r="Z2620" s="17">
        <v>-1.0000000000000013</v>
      </c>
      <c r="AA2620" s="17">
        <v>53.012940100985681</v>
      </c>
      <c r="AB2620" s="17">
        <v>0.24922023594093035</v>
      </c>
      <c r="AC2620" s="17">
        <v>6.4506556413061758E-2</v>
      </c>
      <c r="AD2620" s="17">
        <v>9.5578569272971051E-2</v>
      </c>
      <c r="AE2620" s="17">
        <v>20.465268081348153</v>
      </c>
      <c r="AF2620" s="17">
        <v>0.625</v>
      </c>
      <c r="AG2620" s="17">
        <v>-1.0000000000000013</v>
      </c>
      <c r="AH2620" s="17">
        <v>-1.0000000000000013</v>
      </c>
      <c r="AI2620" s="17">
        <v>6.877625852671071E-3</v>
      </c>
      <c r="AJ2620" s="17">
        <v>-1.4594851428823922E-2</v>
      </c>
      <c r="AK2620" s="17">
        <v>0.15975266579812347</v>
      </c>
      <c r="AL2620" s="17">
        <v>3.2632077411280172E-2</v>
      </c>
      <c r="AM2620" s="17">
        <v>-0.37063224722863064</v>
      </c>
      <c r="AN2620" s="17">
        <v>0.26290166819363714</v>
      </c>
      <c r="AO2620" s="17">
        <v>-8.4670428517251501</v>
      </c>
      <c r="AP2620" s="17">
        <v>6.7357020918973287</v>
      </c>
      <c r="AQ2620" s="17">
        <v>54.621358211960157</v>
      </c>
      <c r="AR2620" s="17">
        <v>1.1745403651966935</v>
      </c>
      <c r="AS2620" s="17">
        <v>2.668971757929123</v>
      </c>
      <c r="AT2620" s="17">
        <v>-1.0000000000000013</v>
      </c>
      <c r="AU2620" s="17">
        <v>-1.0000000000000013</v>
      </c>
      <c r="AV2620" s="17">
        <v>2.0786774538929955</v>
      </c>
      <c r="AW2620" s="17">
        <v>88.195195126842989</v>
      </c>
      <c r="AX2620" s="17">
        <v>86.873262501014025</v>
      </c>
      <c r="AY2620" s="17">
        <v>0.17605165616601293</v>
      </c>
      <c r="AZ2620" s="17">
        <v>11.881533959984631</v>
      </c>
      <c r="BA2620" s="22">
        <v>1515.8134351505628</v>
      </c>
      <c r="CU2620" t="e">
        <v>#N/A</v>
      </c>
      <c r="CV2620" t="e">
        <v>#N/A</v>
      </c>
    </row>
    <row r="2621" spans="1:100" x14ac:dyDescent="0.25">
      <c r="A2621">
        <v>5848</v>
      </c>
      <c r="B2621" t="s">
        <v>2894</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1345.9903302468069</v>
      </c>
      <c r="CU2621" t="e">
        <v>#N/A</v>
      </c>
      <c r="CV2621" t="e">
        <v>#N/A</v>
      </c>
    </row>
    <row r="2622" spans="1:100" x14ac:dyDescent="0.25">
      <c r="A2622">
        <v>5849</v>
      </c>
      <c r="B2622" t="s">
        <v>2895</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2896</v>
      </c>
      <c r="C2623" s="22">
        <v>3</v>
      </c>
      <c r="D2623" s="17">
        <v>4.8999139908958318</v>
      </c>
      <c r="E2623" s="17">
        <v>0.32700526695777682</v>
      </c>
      <c r="F2623" s="17">
        <v>-1.2618798368862318</v>
      </c>
      <c r="G2623" s="17">
        <v>-1.1693109052422939</v>
      </c>
      <c r="H2623" s="17">
        <v>0.53270407147576626</v>
      </c>
      <c r="I2623" s="17">
        <v>-1.290107446466883E-3</v>
      </c>
      <c r="J2623" s="17">
        <v>31.884837841757957</v>
      </c>
      <c r="K2623" s="17">
        <v>0.53141396402929941</v>
      </c>
      <c r="L2623" s="17">
        <v>-1.0000000000000004</v>
      </c>
      <c r="M2623" s="17">
        <v>-1.0000000000000004</v>
      </c>
      <c r="N2623" s="17">
        <v>10.628279280585986</v>
      </c>
      <c r="O2623" s="17">
        <v>35.615440927411498</v>
      </c>
      <c r="P2623" s="17">
        <v>0.18173383171850446</v>
      </c>
      <c r="Q2623" s="17">
        <v>0.16439017696115577</v>
      </c>
      <c r="R2623" s="17">
        <v>-8.3711800806500897E-3</v>
      </c>
      <c r="S2623" s="17">
        <v>0.33333333333333354</v>
      </c>
      <c r="T2623" s="17">
        <v>0.33333333333333354</v>
      </c>
      <c r="U2623" s="17">
        <v>0.37480837713343379</v>
      </c>
      <c r="V2623" s="17">
        <v>3.4326659626284645E-2</v>
      </c>
      <c r="W2623" s="17">
        <v>21.775509575883454</v>
      </c>
      <c r="X2623" s="17">
        <v>1.8404461689288105</v>
      </c>
      <c r="Y2623" s="17">
        <v>-1.0000000000000004</v>
      </c>
      <c r="Z2623" s="17">
        <v>-1.0000000000000004</v>
      </c>
      <c r="AA2623" s="17">
        <v>45.211537819183263</v>
      </c>
      <c r="AB2623" s="17">
        <v>0.32547676000260334</v>
      </c>
      <c r="AC2623" s="17">
        <v>0.10198968317531178</v>
      </c>
      <c r="AD2623" s="17">
        <v>4.1421545289694592E-2</v>
      </c>
      <c r="AE2623" s="17">
        <v>23.444399423380489</v>
      </c>
      <c r="AF2623" s="17">
        <v>0.63636363636363635</v>
      </c>
      <c r="AG2623" s="17">
        <v>-1.0000000000000004</v>
      </c>
      <c r="AH2623" s="17">
        <v>-1.0000000000000004</v>
      </c>
      <c r="AI2623" s="17">
        <v>-1.4467108333226801E-2</v>
      </c>
      <c r="AJ2623" s="17">
        <v>3.4326659626284645E-2</v>
      </c>
      <c r="AK2623" s="17">
        <v>7.0183318691501087E-2</v>
      </c>
      <c r="AL2623" s="17">
        <v>7.7849766638300635E-2</v>
      </c>
      <c r="AM2623" s="17">
        <v>4.6029671687044339E-2</v>
      </c>
      <c r="AN2623" s="17">
        <v>8.0520524488634754E-2</v>
      </c>
      <c r="AO2623" s="17">
        <v>1.5016583856336136</v>
      </c>
      <c r="AP2623" s="17">
        <v>2.4022619454073708</v>
      </c>
      <c r="AQ2623" s="17">
        <v>53.66034741764139</v>
      </c>
      <c r="AR2623" s="17">
        <v>1.0758017034263854</v>
      </c>
      <c r="AS2623" s="17">
        <v>2.3718601329581093</v>
      </c>
      <c r="AT2623" s="17">
        <v>-1.0000000000000004</v>
      </c>
      <c r="AU2623" s="17">
        <v>-1.0000000000000004</v>
      </c>
      <c r="AV2623" s="17">
        <v>-1.1776820853229419</v>
      </c>
      <c r="AW2623" s="17">
        <v>83.229240692002151</v>
      </c>
      <c r="AX2623" s="17">
        <v>86.372564487966059</v>
      </c>
      <c r="AY2623" s="17">
        <v>6.5426333137732384E-2</v>
      </c>
      <c r="AZ2623" s="17">
        <v>-22.344949001151523</v>
      </c>
      <c r="BA2623" s="22">
        <v>1460.7618146115551</v>
      </c>
      <c r="CU2623" t="e">
        <v>#N/A</v>
      </c>
      <c r="CV2623" t="e">
        <v>#N/A</v>
      </c>
    </row>
    <row r="2624" spans="1:100" x14ac:dyDescent="0.25">
      <c r="A2624">
        <v>5852</v>
      </c>
      <c r="B2624" t="s">
        <v>2897</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2898</v>
      </c>
      <c r="C2625" s="22">
        <v>3</v>
      </c>
      <c r="D2625" s="17">
        <v>4.3234809913517553</v>
      </c>
      <c r="E2625" s="17">
        <v>-1.8233309292605061E-2</v>
      </c>
      <c r="F2625" s="17">
        <v>0.21648753715478775</v>
      </c>
      <c r="G2625" s="17">
        <v>0.21192920983163643</v>
      </c>
      <c r="H2625" s="17">
        <v>0.53200430203200533</v>
      </c>
      <c r="I2625" s="17">
        <v>0</v>
      </c>
      <c r="J2625" s="17">
        <v>31.920258121920327</v>
      </c>
      <c r="K2625" s="17">
        <v>0.53200430203200533</v>
      </c>
      <c r="L2625" s="17">
        <v>-1.0000000000000024</v>
      </c>
      <c r="M2625" s="17">
        <v>-1.0000000000000024</v>
      </c>
      <c r="N2625" s="17">
        <v>10.640086040640107</v>
      </c>
      <c r="O2625" s="17">
        <v>36.455668323103723</v>
      </c>
      <c r="P2625" s="17">
        <v>0.83790542661347733</v>
      </c>
      <c r="Q2625" s="17">
        <v>1.0905347265901089</v>
      </c>
      <c r="R2625" s="17">
        <v>0.42112905481195273</v>
      </c>
      <c r="S2625" s="17">
        <v>0.33333333333333398</v>
      </c>
      <c r="T2625" s="17">
        <v>0.19276475954239977</v>
      </c>
      <c r="U2625" s="17">
        <v>0.29551196331579799</v>
      </c>
      <c r="V2625" s="17">
        <v>8.2277626830265932E-2</v>
      </c>
      <c r="W2625" s="17">
        <v>14.875335239591694</v>
      </c>
      <c r="X2625" s="17">
        <v>1.5908902960979594</v>
      </c>
      <c r="Y2625" s="17">
        <v>-1.0000000000000024</v>
      </c>
      <c r="Z2625" s="17">
        <v>-1.0000000000000024</v>
      </c>
      <c r="AA2625" s="17">
        <v>42.904705165028297</v>
      </c>
      <c r="AB2625" s="17">
        <v>0.19946924830920057</v>
      </c>
      <c r="AC2625" s="17">
        <v>-2.3479131859306817E-2</v>
      </c>
      <c r="AD2625" s="17">
        <v>0.37617470096259936</v>
      </c>
      <c r="AE2625" s="17">
        <v>27.608240870624645</v>
      </c>
      <c r="AF2625" s="17">
        <v>0.35714285714285715</v>
      </c>
      <c r="AG2625" s="17">
        <v>-1.0000000000000024</v>
      </c>
      <c r="AH2625" s="17">
        <v>-1.0000000000000024</v>
      </c>
      <c r="AI2625" s="17">
        <v>0</v>
      </c>
      <c r="AJ2625" s="17">
        <v>8.2277626830265932E-2</v>
      </c>
      <c r="AK2625" s="17">
        <v>-0.20019007103254857</v>
      </c>
      <c r="AL2625" s="17">
        <v>0.26662701204391076</v>
      </c>
      <c r="AM2625" s="17">
        <v>0.3056889758399936</v>
      </c>
      <c r="AN2625" s="17">
        <v>0.27486789309637516</v>
      </c>
      <c r="AO2625" s="17">
        <v>6.6412740408370983</v>
      </c>
      <c r="AP2625" s="17">
        <v>8.2048323876289331</v>
      </c>
      <c r="AQ2625" s="17">
        <v>46.795593361512019</v>
      </c>
      <c r="AR2625" s="17">
        <v>0.90388768302179801</v>
      </c>
      <c r="AS2625" s="17">
        <v>2.1228945981299647</v>
      </c>
      <c r="AT2625" s="17">
        <v>-1.0000000000000024</v>
      </c>
      <c r="AU2625" s="17">
        <v>-1.0000000000000024</v>
      </c>
      <c r="AV2625" s="17">
        <v>0.63305826464358927</v>
      </c>
      <c r="AW2625" s="17">
        <v>87.565205875760952</v>
      </c>
      <c r="AX2625" s="17">
        <v>95.79296855878755</v>
      </c>
      <c r="AY2625" s="17">
        <v>8.291819183971022E-2</v>
      </c>
      <c r="AZ2625" s="17">
        <v>0.13834840545553811</v>
      </c>
      <c r="BA2625" s="22">
        <v>1367.7253838721658</v>
      </c>
      <c r="CU2625" t="e">
        <v>#N/A</v>
      </c>
      <c r="CV2625" t="e">
        <v>#N/A</v>
      </c>
    </row>
    <row r="2626" spans="1:100" x14ac:dyDescent="0.25">
      <c r="A2626">
        <v>5854</v>
      </c>
      <c r="B2626" t="s">
        <v>2899</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1451.926257586714</v>
      </c>
      <c r="CU2626" t="e">
        <v>#N/A</v>
      </c>
      <c r="CV2626" t="e">
        <v>#N/A</v>
      </c>
    </row>
    <row r="2627" spans="1:100" x14ac:dyDescent="0.25">
      <c r="A2627">
        <v>5855</v>
      </c>
      <c r="B2627" t="s">
        <v>2900</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1087</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1441.4957244990496</v>
      </c>
      <c r="CU2628" t="e">
        <v>#N/A</v>
      </c>
      <c r="CV2628" t="e">
        <v>#N/A</v>
      </c>
    </row>
    <row r="2629" spans="1:100" x14ac:dyDescent="0.25">
      <c r="A2629">
        <v>5857</v>
      </c>
      <c r="B2629" t="s">
        <v>2901</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2902</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1406.5448347081842</v>
      </c>
      <c r="CU2630" t="e">
        <v>#N/A</v>
      </c>
      <c r="CV2630" t="e">
        <v>#N/A</v>
      </c>
    </row>
    <row r="2631" spans="1:100" x14ac:dyDescent="0.25">
      <c r="A2631">
        <v>5859</v>
      </c>
      <c r="B2631" t="s">
        <v>2903</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1444.2140359572807</v>
      </c>
      <c r="CU2631" t="e">
        <v>#N/A</v>
      </c>
      <c r="CV2631" t="e">
        <v>#N/A</v>
      </c>
    </row>
    <row r="2632" spans="1:100" x14ac:dyDescent="0.25">
      <c r="A2632">
        <v>5860</v>
      </c>
      <c r="B2632" t="s">
        <v>2904</v>
      </c>
      <c r="C2632" s="22">
        <v>3</v>
      </c>
      <c r="D2632" s="17">
        <v>4.6192203928733528</v>
      </c>
      <c r="E2632" s="17">
        <v>8.0726771502854344E-2</v>
      </c>
      <c r="F2632" s="17">
        <v>7.6032083308504361E-2</v>
      </c>
      <c r="G2632" s="17">
        <v>7.6032083308504361E-2</v>
      </c>
      <c r="H2632" s="17">
        <v>8.1639415523620001E-2</v>
      </c>
      <c r="I2632" s="17">
        <v>0</v>
      </c>
      <c r="J2632" s="17">
        <v>4.8983649314171975</v>
      </c>
      <c r="K2632" s="17">
        <v>8.1639415523620001E-2</v>
      </c>
      <c r="L2632" s="17">
        <v>-1.0000000000000009</v>
      </c>
      <c r="M2632" s="17">
        <v>-1.0000000000000009</v>
      </c>
      <c r="N2632" s="17">
        <v>1.6327883104724006</v>
      </c>
      <c r="O2632" s="17">
        <v>9.5936174075990586</v>
      </c>
      <c r="P2632" s="17">
        <v>-1.4057357605538737E-2</v>
      </c>
      <c r="Q2632" s="17">
        <v>-0.2905567558356198</v>
      </c>
      <c r="R2632" s="17">
        <v>-0.1560938964149543</v>
      </c>
      <c r="S2632" s="17">
        <v>0.3333333333333337</v>
      </c>
      <c r="T2632" s="17">
        <v>0.3333333333333337</v>
      </c>
      <c r="U2632" s="17">
        <v>0.17407646681636527</v>
      </c>
      <c r="V2632" s="17">
        <v>4.8133712027758062E-2</v>
      </c>
      <c r="W2632" s="17">
        <v>32.289497199486846</v>
      </c>
      <c r="X2632" s="17">
        <v>1.570135390575057</v>
      </c>
      <c r="Y2632" s="17">
        <v>-1.0000000000000009</v>
      </c>
      <c r="Z2632" s="17">
        <v>-1.0000000000000009</v>
      </c>
      <c r="AA2632" s="17">
        <v>70.542995632827854</v>
      </c>
      <c r="AB2632" s="17">
        <v>0.4341748636587841</v>
      </c>
      <c r="AC2632" s="17">
        <v>8.2086206570998674E-2</v>
      </c>
      <c r="AD2632" s="17">
        <v>0.25193077636533778</v>
      </c>
      <c r="AE2632" s="17">
        <v>38.409592329756009</v>
      </c>
      <c r="AF2632" s="17">
        <v>0.8571428571428571</v>
      </c>
      <c r="AG2632" s="17">
        <v>-1.0000000000000009</v>
      </c>
      <c r="AH2632" s="17">
        <v>-1.0000000000000009</v>
      </c>
      <c r="AI2632" s="17">
        <v>0</v>
      </c>
      <c r="AJ2632" s="17">
        <v>4.8133712027758062E-2</v>
      </c>
      <c r="AK2632" s="17">
        <v>8.9318417303320755E-2</v>
      </c>
      <c r="AL2632" s="17">
        <v>2.6902114513350069E-2</v>
      </c>
      <c r="AM2632" s="17">
        <v>5.9404932048380432E-2</v>
      </c>
      <c r="AN2632" s="17">
        <v>0.45300416906287455</v>
      </c>
      <c r="AO2632" s="17">
        <v>1.9317153877261151</v>
      </c>
      <c r="AP2632" s="17">
        <v>11.459614799138615</v>
      </c>
      <c r="AQ2632" s="17">
        <v>37.187862130904008</v>
      </c>
      <c r="AR2632" s="17">
        <v>0.88887684551079049</v>
      </c>
      <c r="AS2632" s="17">
        <v>1.6517748060986772</v>
      </c>
      <c r="AT2632" s="17">
        <v>-1.0000000000000009</v>
      </c>
      <c r="AU2632" s="17">
        <v>-1.0000000000000009</v>
      </c>
      <c r="AV2632" s="17">
        <v>-8.0061813106450053E-2</v>
      </c>
      <c r="AW2632" s="17">
        <v>91.596227839565586</v>
      </c>
      <c r="AX2632" s="17">
        <v>96.409599042341384</v>
      </c>
      <c r="AY2632" s="17">
        <v>0.15429643469491749</v>
      </c>
      <c r="AZ2632" s="17">
        <v>19.497022215113383</v>
      </c>
      <c r="BA2632" s="22">
        <v>1478.8155464681147</v>
      </c>
      <c r="CU2632" t="e">
        <v>#N/A</v>
      </c>
      <c r="CV2632" t="e">
        <v>#N/A</v>
      </c>
    </row>
    <row r="2633" spans="1:100" x14ac:dyDescent="0.25">
      <c r="A2633">
        <v>5863</v>
      </c>
      <c r="B2633" t="s">
        <v>2905</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1406.8995159538913</v>
      </c>
      <c r="CU2633" t="e">
        <v>#N/A</v>
      </c>
      <c r="CV2633" t="e">
        <v>#N/A</v>
      </c>
    </row>
    <row r="2634" spans="1:100" x14ac:dyDescent="0.25">
      <c r="A2634">
        <v>5864</v>
      </c>
      <c r="B2634" t="s">
        <v>2906</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1464.48822141848</v>
      </c>
      <c r="CU2634" t="e">
        <v>#N/A</v>
      </c>
      <c r="CV2634" t="e">
        <v>#N/A</v>
      </c>
    </row>
    <row r="2635" spans="1:100" x14ac:dyDescent="0.25">
      <c r="A2635">
        <v>5865</v>
      </c>
      <c r="B2635" t="s">
        <v>2907</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1489.3148115181352</v>
      </c>
      <c r="CU2635" t="e">
        <v>#N/A</v>
      </c>
      <c r="CV2635" t="e">
        <v>#N/A</v>
      </c>
    </row>
    <row r="2636" spans="1:100" x14ac:dyDescent="0.25">
      <c r="A2636">
        <v>5866</v>
      </c>
      <c r="B2636" t="s">
        <v>2908</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1419.6375199200961</v>
      </c>
      <c r="CU2636" t="e">
        <v>#N/A</v>
      </c>
      <c r="CV2636" t="e">
        <v>#N/A</v>
      </c>
    </row>
    <row r="2637" spans="1:100" x14ac:dyDescent="0.25">
      <c r="A2637">
        <v>5869</v>
      </c>
      <c r="B2637" t="s">
        <v>2909</v>
      </c>
      <c r="C2637" s="22">
        <v>3</v>
      </c>
      <c r="D2637" s="17">
        <v>2.265183116766377</v>
      </c>
      <c r="E2637" s="17">
        <v>1.2669001616598846E-2</v>
      </c>
      <c r="F2637" s="17">
        <v>2.5171516971453669</v>
      </c>
      <c r="G2637" s="17">
        <v>2.5171516971453669</v>
      </c>
      <c r="H2637" s="17">
        <v>0.19855034697082635</v>
      </c>
      <c r="I2637" s="17">
        <v>-2.9504682123334958E-2</v>
      </c>
      <c r="J2637" s="17">
        <v>10.142739890849478</v>
      </c>
      <c r="K2637" s="17">
        <v>0.16904566484749139</v>
      </c>
      <c r="L2637" s="17">
        <v>-1.0000000000000013</v>
      </c>
      <c r="M2637" s="17">
        <v>-1.0000000000000013</v>
      </c>
      <c r="N2637" s="17">
        <v>3.3809132969498252</v>
      </c>
      <c r="O2637" s="17">
        <v>14.925074704761228</v>
      </c>
      <c r="P2637" s="17">
        <v>0.6763588804756413</v>
      </c>
      <c r="Q2637" s="17">
        <v>8.9678807922354764</v>
      </c>
      <c r="R2637" s="17">
        <v>2.9471263503649872</v>
      </c>
      <c r="S2637" s="17">
        <v>0.33983130994789768</v>
      </c>
      <c r="T2637" s="17">
        <v>0.33983130994789768</v>
      </c>
      <c r="U2637" s="17">
        <v>-0.12172373036558962</v>
      </c>
      <c r="V2637" s="17">
        <v>9.2390562210971916E-3</v>
      </c>
      <c r="W2637" s="17">
        <v>15.925291236152482</v>
      </c>
      <c r="X2637" s="17">
        <v>8.5654347527093291E-2</v>
      </c>
      <c r="Y2637" s="17">
        <v>-1.0000000000000013</v>
      </c>
      <c r="Z2637" s="17">
        <v>-1.0000000000000013</v>
      </c>
      <c r="AA2637" s="17">
        <v>36.017721328499391</v>
      </c>
      <c r="AB2637" s="17">
        <v>0.15177861164486509</v>
      </c>
      <c r="AC2637" s="17">
        <v>0.12985208842015478</v>
      </c>
      <c r="AD2637" s="17">
        <v>6.1275374774619022E-2</v>
      </c>
      <c r="AE2637" s="17">
        <v>17.145303741981941</v>
      </c>
      <c r="AF2637" s="17">
        <v>0.5</v>
      </c>
      <c r="AG2637" s="17">
        <v>-1.0000000000000013</v>
      </c>
      <c r="AH2637" s="17">
        <v>-1.0000000000000013</v>
      </c>
      <c r="AI2637" s="17">
        <v>8.5428031348263739E-2</v>
      </c>
      <c r="AJ2637" s="17">
        <v>9.2390562210971916E-3</v>
      </c>
      <c r="AK2637" s="17">
        <v>0.15306639666002578</v>
      </c>
      <c r="AL2637" s="17">
        <v>-0.16645208906728109</v>
      </c>
      <c r="AM2637" s="17">
        <v>0.18962704036467501</v>
      </c>
      <c r="AN2637" s="17">
        <v>-0.14222729048050384</v>
      </c>
      <c r="AO2637" s="17">
        <v>5.5060079924170031</v>
      </c>
      <c r="AP2637" s="17">
        <v>-4.3879427073489987</v>
      </c>
      <c r="AQ2637" s="17">
        <v>26.068031127001948</v>
      </c>
      <c r="AR2637" s="17">
        <v>0.5671779457513032</v>
      </c>
      <c r="AS2637" s="17">
        <v>0.25470001237458478</v>
      </c>
      <c r="AT2637" s="17">
        <v>-1.0000000000000013</v>
      </c>
      <c r="AU2637" s="17">
        <v>-1.0000000000000013</v>
      </c>
      <c r="AV2637" s="17">
        <v>5.4642780475103567</v>
      </c>
      <c r="AW2637" s="17">
        <v>46.554853325911608</v>
      </c>
      <c r="AX2637" s="17">
        <v>49.187319574986631</v>
      </c>
      <c r="AY2637" s="17">
        <v>-1.7559457547536989E-4</v>
      </c>
      <c r="AZ2637" s="17">
        <v>-59.026899617048073</v>
      </c>
      <c r="BA2637" s="22">
        <v>1319.2599725747309</v>
      </c>
      <c r="CU2637" t="e">
        <v>#N/A</v>
      </c>
      <c r="CV2637" t="e">
        <v>#N/A</v>
      </c>
    </row>
    <row r="2638" spans="1:100" x14ac:dyDescent="0.25">
      <c r="A2638">
        <v>5870</v>
      </c>
      <c r="B2638" t="s">
        <v>2910</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1328.3660892456533</v>
      </c>
      <c r="CU2638" t="e">
        <v>#N/A</v>
      </c>
      <c r="CV2638" t="e">
        <v>#N/A</v>
      </c>
    </row>
    <row r="2639" spans="1:100" x14ac:dyDescent="0.25">
      <c r="A2639">
        <v>5871</v>
      </c>
      <c r="B2639" t="s">
        <v>2911</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1250</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1427.4093802336947</v>
      </c>
      <c r="CU2640" t="e">
        <v>#N/A</v>
      </c>
      <c r="CV2640" t="e">
        <v>#N/A</v>
      </c>
    </row>
    <row r="2641" spans="1:100" x14ac:dyDescent="0.25">
      <c r="A2641">
        <v>5874</v>
      </c>
      <c r="B2641" t="s">
        <v>2912</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1357.2897675787272</v>
      </c>
      <c r="CU2641" t="e">
        <v>#N/A</v>
      </c>
      <c r="CV2641" t="e">
        <v>#N/A</v>
      </c>
    </row>
    <row r="2642" spans="1:100" x14ac:dyDescent="0.25">
      <c r="A2642">
        <v>5875</v>
      </c>
      <c r="B2642" t="s">
        <v>1506</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2913</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1381.387033659722</v>
      </c>
      <c r="CU2643" t="e">
        <v>#N/A</v>
      </c>
      <c r="CV2643" t="e">
        <v>#N/A</v>
      </c>
    </row>
    <row r="2644" spans="1:100" x14ac:dyDescent="0.25">
      <c r="A2644">
        <v>5877</v>
      </c>
      <c r="B2644" t="s">
        <v>2914</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2915</v>
      </c>
      <c r="C2645" s="22">
        <v>3</v>
      </c>
      <c r="D2645" s="17">
        <v>5.2525901254927412</v>
      </c>
      <c r="E2645" s="17">
        <v>0.41458094667162687</v>
      </c>
      <c r="F2645" s="17">
        <v>0.38049230644726495</v>
      </c>
      <c r="G2645" s="17">
        <v>0.5305023247599524</v>
      </c>
      <c r="H2645" s="17">
        <v>3.489333991532096E-2</v>
      </c>
      <c r="I2645" s="17">
        <v>0</v>
      </c>
      <c r="J2645" s="17">
        <v>2.093600394919255</v>
      </c>
      <c r="K2645" s="17">
        <v>3.489333991532096E-2</v>
      </c>
      <c r="L2645" s="17">
        <v>-0.99999999999999911</v>
      </c>
      <c r="M2645" s="17">
        <v>-0.99999999999999911</v>
      </c>
      <c r="N2645" s="17">
        <v>0.69786679830641885</v>
      </c>
      <c r="O2645" s="17">
        <v>7.8766928451719522</v>
      </c>
      <c r="P2645" s="17">
        <v>0.17780646370538211</v>
      </c>
      <c r="Q2645" s="17">
        <v>0.64726173337268111</v>
      </c>
      <c r="R2645" s="17">
        <v>0.2452344631825476</v>
      </c>
      <c r="S2645" s="17">
        <v>0.33333333333333287</v>
      </c>
      <c r="T2645" s="17">
        <v>0.34775681113697271</v>
      </c>
      <c r="U2645" s="17">
        <v>0.16492608951102483</v>
      </c>
      <c r="V2645" s="17">
        <v>2.6246810447321356E-2</v>
      </c>
      <c r="W2645" s="17">
        <v>33.49478818053322</v>
      </c>
      <c r="X2645" s="17">
        <v>1.4778055030866526</v>
      </c>
      <c r="Y2645" s="17">
        <v>-0.99999999999999911</v>
      </c>
      <c r="Z2645" s="17">
        <v>-0.99999999999999911</v>
      </c>
      <c r="AA2645" s="17">
        <v>43.128839779469899</v>
      </c>
      <c r="AB2645" s="17">
        <v>7.3596906270126425E-2</v>
      </c>
      <c r="AC2645" s="17">
        <v>8.0349413074997877E-2</v>
      </c>
      <c r="AD2645" s="17">
        <v>3.3830023369958585E-2</v>
      </c>
      <c r="AE2645" s="17">
        <v>9.3888171357541381</v>
      </c>
      <c r="AF2645" s="17">
        <v>0.33333333333333331</v>
      </c>
      <c r="AG2645" s="17">
        <v>-0.99999999999999911</v>
      </c>
      <c r="AH2645" s="17">
        <v>-0.99999999999999911</v>
      </c>
      <c r="AI2645" s="17">
        <v>5.3474885696673302E-2</v>
      </c>
      <c r="AJ2645" s="17">
        <v>2.6246810447321356E-2</v>
      </c>
      <c r="AK2645" s="17">
        <v>3.5954929357607766E-3</v>
      </c>
      <c r="AL2645" s="17">
        <v>6.7271732085628921E-2</v>
      </c>
      <c r="AM2645" s="17">
        <v>3.0438321667216911E-2</v>
      </c>
      <c r="AN2645" s="17">
        <v>-5.5027330157458851E-2</v>
      </c>
      <c r="AO2645" s="17">
        <v>0.77893550635922626</v>
      </c>
      <c r="AP2645" s="17">
        <v>-1.0393245935083266</v>
      </c>
      <c r="AQ2645" s="17">
        <v>35.588388575452484</v>
      </c>
      <c r="AR2645" s="17">
        <v>0.87226304442865188</v>
      </c>
      <c r="AS2645" s="17">
        <v>1.512698843001973</v>
      </c>
      <c r="AT2645" s="17">
        <v>-0.99999999999999911</v>
      </c>
      <c r="AU2645" s="17">
        <v>-0.99999999999999911</v>
      </c>
      <c r="AV2645" s="17">
        <v>0.77573678794249945</v>
      </c>
      <c r="AW2645" s="17">
        <v>49.96620803113354</v>
      </c>
      <c r="AX2645" s="17">
        <v>53.660386789799134</v>
      </c>
      <c r="AY2645" s="17">
        <v>-8.4714244387524285E-2</v>
      </c>
      <c r="AZ2645" s="17">
        <v>-35.212147833131908</v>
      </c>
      <c r="BA2645" s="22">
        <v>1330.2172134444575</v>
      </c>
      <c r="CU2645" t="e">
        <v>#N/A</v>
      </c>
      <c r="CV2645" t="e">
        <v>#N/A</v>
      </c>
    </row>
    <row r="2646" spans="1:100" x14ac:dyDescent="0.25">
      <c r="A2646">
        <v>5881</v>
      </c>
      <c r="B2646" t="s">
        <v>2916</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658</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2917</v>
      </c>
      <c r="C2648" s="22">
        <v>3</v>
      </c>
      <c r="D2648" s="17">
        <v>1.7305135713736581</v>
      </c>
      <c r="E2648" s="17">
        <v>0.25337898915635571</v>
      </c>
      <c r="F2648" s="17">
        <v>1.0613143583391236</v>
      </c>
      <c r="G2648" s="17">
        <v>1.1481780965285218</v>
      </c>
      <c r="H2648" s="17">
        <v>8.0002603542895762E-2</v>
      </c>
      <c r="I2648" s="17">
        <v>0</v>
      </c>
      <c r="J2648" s="17">
        <v>4.8001562125737465</v>
      </c>
      <c r="K2648" s="17">
        <v>8.0002603542895762E-2</v>
      </c>
      <c r="L2648" s="17">
        <v>-0.99999999999999867</v>
      </c>
      <c r="M2648" s="17">
        <v>-0.99999999999999867</v>
      </c>
      <c r="N2648" s="17">
        <v>1.6000520708579165</v>
      </c>
      <c r="O2648" s="17">
        <v>7.6788478804759261</v>
      </c>
      <c r="P2648" s="17">
        <v>1.3923593391484985</v>
      </c>
      <c r="Q2648" s="17">
        <v>-2.182555708007925</v>
      </c>
      <c r="R2648" s="17">
        <v>-0.55305735681321289</v>
      </c>
      <c r="S2648" s="17">
        <v>0.33333333333333282</v>
      </c>
      <c r="T2648" s="17">
        <v>0.36870079071726974</v>
      </c>
      <c r="U2648" s="17">
        <v>-0.14005698756396459</v>
      </c>
      <c r="V2648" s="17">
        <v>-3.3795673726873199E-2</v>
      </c>
      <c r="W2648" s="17">
        <v>17.927154368674753</v>
      </c>
      <c r="X2648" s="17">
        <v>-0.10560301472545397</v>
      </c>
      <c r="Y2648" s="17">
        <v>-0.99999999999999867</v>
      </c>
      <c r="Z2648" s="17">
        <v>-0.99999999999999867</v>
      </c>
      <c r="AA2648" s="17">
        <v>28.996423226504703</v>
      </c>
      <c r="AB2648" s="17">
        <v>0.33891849207154695</v>
      </c>
      <c r="AC2648" s="17">
        <v>0.32627998910038342</v>
      </c>
      <c r="AD2648" s="17">
        <v>-0.43275195687906665</v>
      </c>
      <c r="AE2648" s="17">
        <v>11.622326214643172</v>
      </c>
      <c r="AF2648" s="17">
        <v>0.22222222222222221</v>
      </c>
      <c r="AG2648" s="17">
        <v>-0.99999999999999867</v>
      </c>
      <c r="AH2648" s="17">
        <v>-0.99999999999999867</v>
      </c>
      <c r="AI2648" s="17">
        <v>2.7143913516880259E-2</v>
      </c>
      <c r="AJ2648" s="17">
        <v>-3.3795673726873199E-2</v>
      </c>
      <c r="AK2648" s="17">
        <v>-4.7604270303396548E-2</v>
      </c>
      <c r="AL2648" s="17">
        <v>-0.27919016280244585</v>
      </c>
      <c r="AM2648" s="17">
        <v>0.38471447978789991</v>
      </c>
      <c r="AN2648" s="17">
        <v>9.8329182273153126E-2</v>
      </c>
      <c r="AO2648" s="17">
        <v>9.3798406431805148</v>
      </c>
      <c r="AP2648" s="17">
        <v>1.0622787428165994</v>
      </c>
      <c r="AQ2648" s="17">
        <v>22.727310581248496</v>
      </c>
      <c r="AR2648" s="17">
        <v>0.52818146275976463</v>
      </c>
      <c r="AS2648" s="17">
        <v>-2.5600411182558576E-2</v>
      </c>
      <c r="AT2648" s="17">
        <v>-0.99999999999999867</v>
      </c>
      <c r="AU2648" s="17">
        <v>-0.99999999999999867</v>
      </c>
      <c r="AV2648" s="17">
        <v>0.59512073971530877</v>
      </c>
      <c r="AW2648" s="17">
        <v>37.737549849797254</v>
      </c>
      <c r="AX2648" s="17">
        <v>34.900860747447538</v>
      </c>
      <c r="AY2648" s="17">
        <v>-5.7291952051179706E-2</v>
      </c>
      <c r="AZ2648" s="17">
        <v>-33.44052890187254</v>
      </c>
      <c r="BA2648" s="22">
        <v>1344.8950223319728</v>
      </c>
      <c r="CU2648" t="e">
        <v>#N/A</v>
      </c>
      <c r="CV2648" t="e">
        <v>#N/A</v>
      </c>
    </row>
    <row r="2649" spans="1:100" x14ac:dyDescent="0.25">
      <c r="A2649">
        <v>5885</v>
      </c>
      <c r="B2649" t="s">
        <v>2918</v>
      </c>
      <c r="C2649" s="22">
        <v>3</v>
      </c>
      <c r="D2649" s="17">
        <v>5.2770949830689409</v>
      </c>
      <c r="E2649" s="17">
        <v>-9.9588292487606603E-2</v>
      </c>
      <c r="F2649" s="17">
        <v>-0.2236347537731706</v>
      </c>
      <c r="G2649" s="17">
        <v>-0.2814110674008003</v>
      </c>
      <c r="H2649" s="17">
        <v>0.17320441926834548</v>
      </c>
      <c r="I2649" s="17">
        <v>1.8069055685429547E-2</v>
      </c>
      <c r="J2649" s="17">
        <v>11.476408497226501</v>
      </c>
      <c r="K2649" s="17">
        <v>0.19127347495377503</v>
      </c>
      <c r="L2649" s="17">
        <v>-1.0000000000000004</v>
      </c>
      <c r="M2649" s="17">
        <v>-1.0000000000000004</v>
      </c>
      <c r="N2649" s="17">
        <v>3.8254694990754987</v>
      </c>
      <c r="O2649" s="17">
        <v>16.472092412894629</v>
      </c>
      <c r="P2649" s="17">
        <v>-2.2070597462385373</v>
      </c>
      <c r="Q2649" s="17">
        <v>-2.607940997380497</v>
      </c>
      <c r="R2649" s="17">
        <v>-1.1140597630016567</v>
      </c>
      <c r="S2649" s="17">
        <v>0.33333333333333331</v>
      </c>
      <c r="T2649" s="17">
        <v>0.31861113416330084</v>
      </c>
      <c r="U2649" s="17">
        <v>0.33302298641030642</v>
      </c>
      <c r="V2649" s="17">
        <v>0.23572379573798957</v>
      </c>
      <c r="W2649" s="17">
        <v>41.17671098764621</v>
      </c>
      <c r="X2649" s="17">
        <v>3.1923835134419902</v>
      </c>
      <c r="Y2649" s="17">
        <v>-1.0000000000000004</v>
      </c>
      <c r="Z2649" s="17">
        <v>-1.0000000000000004</v>
      </c>
      <c r="AA2649" s="17">
        <v>92.111265980656512</v>
      </c>
      <c r="AB2649" s="17">
        <v>0.40545708386067097</v>
      </c>
      <c r="AC2649" s="17">
        <v>0.27830456307738238</v>
      </c>
      <c r="AD2649" s="17">
        <v>0.35721064818218617</v>
      </c>
      <c r="AE2649" s="17">
        <v>52.048614756011951</v>
      </c>
      <c r="AF2649" s="17">
        <v>0.83333333333333337</v>
      </c>
      <c r="AG2649" s="17">
        <v>-1.0000000000000004</v>
      </c>
      <c r="AH2649" s="17">
        <v>-1.0000000000000004</v>
      </c>
      <c r="AI2649" s="17">
        <v>-7.0557261292340558E-3</v>
      </c>
      <c r="AJ2649" s="17">
        <v>0.23572379573798957</v>
      </c>
      <c r="AK2649" s="17">
        <v>0.2457449197762234</v>
      </c>
      <c r="AL2649" s="17">
        <v>-0.19578536880592945</v>
      </c>
      <c r="AM2649" s="17">
        <v>-0.20325836453695925</v>
      </c>
      <c r="AN2649" s="17">
        <v>-6.6956608787277105E-2</v>
      </c>
      <c r="AO2649" s="17">
        <v>-3.8527345145428638</v>
      </c>
      <c r="AP2649" s="17">
        <v>-2.6528420637115757</v>
      </c>
      <c r="AQ2649" s="17">
        <v>52.65311948487274</v>
      </c>
      <c r="AR2649" s="17">
        <v>1.22069124964493</v>
      </c>
      <c r="AS2649" s="17">
        <v>3.3836569883957646</v>
      </c>
      <c r="AT2649" s="17">
        <v>-1.0000000000000004</v>
      </c>
      <c r="AU2649" s="17">
        <v>-1.0000000000000004</v>
      </c>
      <c r="AV2649" s="17">
        <v>-1.3954708304024555</v>
      </c>
      <c r="AW2649" s="17">
        <v>105.93051632983961</v>
      </c>
      <c r="AX2649" s="17">
        <v>129.3617813810539</v>
      </c>
      <c r="AY2649" s="17">
        <v>0.25046141906476449</v>
      </c>
      <c r="AZ2649" s="17">
        <v>16.618660012055805</v>
      </c>
      <c r="BA2649" s="22">
        <v>1553.4513189306454</v>
      </c>
      <c r="CU2649" t="e">
        <v>#N/A</v>
      </c>
      <c r="CV2649" t="e">
        <v>#N/A</v>
      </c>
    </row>
    <row r="2650" spans="1:100" x14ac:dyDescent="0.25">
      <c r="A2650">
        <v>5887</v>
      </c>
      <c r="B2650" t="s">
        <v>2919</v>
      </c>
      <c r="C2650" s="22">
        <v>3</v>
      </c>
      <c r="D2650" s="17">
        <v>3.1802535808776122</v>
      </c>
      <c r="E2650" s="17">
        <v>1.2797524403341543</v>
      </c>
      <c r="F2650" s="17">
        <v>0.78475360154050877</v>
      </c>
      <c r="G2650" s="17">
        <v>1.1887176600418223</v>
      </c>
      <c r="H2650" s="17">
        <v>0.36165318208601172</v>
      </c>
      <c r="I2650" s="17">
        <v>-9.9123026652210913E-4</v>
      </c>
      <c r="J2650" s="17">
        <v>21.639717109169347</v>
      </c>
      <c r="K2650" s="17">
        <v>0.36066195181948957</v>
      </c>
      <c r="L2650" s="17">
        <v>-1</v>
      </c>
      <c r="M2650" s="17">
        <v>-1</v>
      </c>
      <c r="N2650" s="17">
        <v>7.2132390363897878</v>
      </c>
      <c r="O2650" s="17">
        <v>26.008688350088789</v>
      </c>
      <c r="P2650" s="17">
        <v>0.11816559544104832</v>
      </c>
      <c r="Q2650" s="17">
        <v>-2.8313818814926739</v>
      </c>
      <c r="R2650" s="17">
        <v>-0.9871102272458625</v>
      </c>
      <c r="S2650" s="17">
        <v>0.33333333333333348</v>
      </c>
      <c r="T2650" s="17">
        <v>0.34872573744767082</v>
      </c>
      <c r="U2650" s="17">
        <v>0.21104524069993491</v>
      </c>
      <c r="V2650" s="17">
        <v>-0.13078505698051779</v>
      </c>
      <c r="W2650" s="17">
        <v>16.066292107237256</v>
      </c>
      <c r="X2650" s="17">
        <v>0.39626014399248444</v>
      </c>
      <c r="Y2650" s="17">
        <v>-1</v>
      </c>
      <c r="Z2650" s="17">
        <v>-1</v>
      </c>
      <c r="AA2650" s="17">
        <v>40.031914121844871</v>
      </c>
      <c r="AB2650" s="17">
        <v>0.22696217020088627</v>
      </c>
      <c r="AC2650" s="17">
        <v>0.14365768651962046</v>
      </c>
      <c r="AD2650" s="17">
        <v>0.12843478811656278</v>
      </c>
      <c r="AE2650" s="17">
        <v>24.952732241853475</v>
      </c>
      <c r="AF2650" s="17">
        <v>0.5</v>
      </c>
      <c r="AG2650" s="17">
        <v>-1</v>
      </c>
      <c r="AH2650" s="17">
        <v>-1</v>
      </c>
      <c r="AI2650" s="17">
        <v>6.7446131238898532E-3</v>
      </c>
      <c r="AJ2650" s="17">
        <v>-0.13078505698051779</v>
      </c>
      <c r="AK2650" s="17">
        <v>-9.1845407114258759E-2</v>
      </c>
      <c r="AL2650" s="17">
        <v>-8.2107302614705821E-2</v>
      </c>
      <c r="AM2650" s="17">
        <v>0.69286915330104726</v>
      </c>
      <c r="AN2650" s="17">
        <v>0.20047005253676864</v>
      </c>
      <c r="AO2650" s="17">
        <v>16.862501796954881</v>
      </c>
      <c r="AP2650" s="17">
        <v>4.6012148003456907</v>
      </c>
      <c r="AQ2650" s="17">
        <v>37.706009216406628</v>
      </c>
      <c r="AR2650" s="17">
        <v>0.76231925450042115</v>
      </c>
      <c r="AS2650" s="17">
        <v>0.75692209581197345</v>
      </c>
      <c r="AT2650" s="17">
        <v>-1</v>
      </c>
      <c r="AU2650" s="17">
        <v>-1</v>
      </c>
      <c r="AV2650" s="17">
        <v>0.20160743279595955</v>
      </c>
      <c r="AW2650" s="17">
        <v>70.641817272279368</v>
      </c>
      <c r="AX2650" s="17">
        <v>57.698203836705339</v>
      </c>
      <c r="AY2650" s="17">
        <v>-1.9835358207421744E-2</v>
      </c>
      <c r="AZ2650" s="17">
        <v>-41.796063346687184</v>
      </c>
      <c r="BA2650" s="22">
        <v>1359.7173046429523</v>
      </c>
      <c r="CU2650" t="e">
        <v>#N/A</v>
      </c>
      <c r="CV2650" t="e">
        <v>#N/A</v>
      </c>
    </row>
    <row r="2651" spans="1:100" x14ac:dyDescent="0.25">
      <c r="A2651">
        <v>5888</v>
      </c>
      <c r="B2651" t="s">
        <v>2920</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1286.3115056101742</v>
      </c>
      <c r="CU2651" t="e">
        <v>#N/A</v>
      </c>
      <c r="CV2651" t="e">
        <v>#N/A</v>
      </c>
    </row>
    <row r="2652" spans="1:100" x14ac:dyDescent="0.25">
      <c r="A2652">
        <v>5889</v>
      </c>
      <c r="B2652" t="s">
        <v>2921</v>
      </c>
      <c r="C2652" s="22">
        <v>3</v>
      </c>
      <c r="D2652" s="17">
        <v>5.0051233167097919</v>
      </c>
      <c r="E2652" s="17">
        <v>9.0190895892809486E-2</v>
      </c>
      <c r="F2652" s="17">
        <v>0.89908998555871367</v>
      </c>
      <c r="G2652" s="17">
        <v>0.89908998555871367</v>
      </c>
      <c r="H2652" s="17">
        <v>-6.4203546270267156E-2</v>
      </c>
      <c r="I2652" s="17">
        <v>-1.2888731401301081E-2</v>
      </c>
      <c r="J2652" s="17">
        <v>-4.625536660294097</v>
      </c>
      <c r="K2652" s="17">
        <v>-7.7092277671568191E-2</v>
      </c>
      <c r="L2652" s="17">
        <v>-0.99999999999999967</v>
      </c>
      <c r="M2652" s="17">
        <v>-0.99999999999999967</v>
      </c>
      <c r="N2652" s="17">
        <v>-1.541845553431366</v>
      </c>
      <c r="O2652" s="17">
        <v>1.2786766419744078</v>
      </c>
      <c r="P2652" s="17">
        <v>3.9203813655515937E-2</v>
      </c>
      <c r="Q2652" s="17">
        <v>2.8392000048077941</v>
      </c>
      <c r="R2652" s="17">
        <v>0.8113200452857332</v>
      </c>
      <c r="S2652" s="17">
        <v>0.33333333333333315</v>
      </c>
      <c r="T2652" s="17">
        <v>0.33333333333333315</v>
      </c>
      <c r="U2652" s="17">
        <v>0.17405039799111965</v>
      </c>
      <c r="V2652" s="17">
        <v>4.8052163503352306E-2</v>
      </c>
      <c r="W2652" s="17">
        <v>38.634460233308246</v>
      </c>
      <c r="X2652" s="17">
        <v>1.7282735173228261</v>
      </c>
      <c r="Y2652" s="17">
        <v>-0.99999999999999967</v>
      </c>
      <c r="Z2652" s="17">
        <v>-0.99999999999999967</v>
      </c>
      <c r="AA2652" s="17">
        <v>64.277963385408654</v>
      </c>
      <c r="AB2652" s="17">
        <v>0.25335663564687344</v>
      </c>
      <c r="AC2652" s="17">
        <v>2.7196249257753928E-2</v>
      </c>
      <c r="AD2652" s="17">
        <v>0.21609077723166598</v>
      </c>
      <c r="AE2652" s="17">
        <v>24.832183106814693</v>
      </c>
      <c r="AF2652" s="17">
        <v>0.6</v>
      </c>
      <c r="AG2652" s="17">
        <v>-0.99999999999999967</v>
      </c>
      <c r="AH2652" s="17">
        <v>-0.99999999999999967</v>
      </c>
      <c r="AI2652" s="17">
        <v>6.1733319057059227E-2</v>
      </c>
      <c r="AJ2652" s="17">
        <v>4.8052163503352306E-2</v>
      </c>
      <c r="AK2652" s="17">
        <v>0.28326626626854234</v>
      </c>
      <c r="AL2652" s="17">
        <v>9.9704939841635587E-2</v>
      </c>
      <c r="AM2652" s="17">
        <v>0.41777644190746549</v>
      </c>
      <c r="AN2652" s="17">
        <v>0.5011788719503717</v>
      </c>
      <c r="AO2652" s="17">
        <v>11.860742379029356</v>
      </c>
      <c r="AP2652" s="17">
        <v>13.027996497967466</v>
      </c>
      <c r="AQ2652" s="17">
        <v>34.008923573014165</v>
      </c>
      <c r="AR2652" s="17">
        <v>0.88876922816113779</v>
      </c>
      <c r="AS2652" s="17">
        <v>1.6511812396512584</v>
      </c>
      <c r="AT2652" s="17">
        <v>-0.99999999999999967</v>
      </c>
      <c r="AU2652" s="17">
        <v>-0.99999999999999967</v>
      </c>
      <c r="AV2652" s="17">
        <v>1.7104100308444452</v>
      </c>
      <c r="AW2652" s="17">
        <v>78.584636525350533</v>
      </c>
      <c r="AX2652" s="17">
        <v>84.624519256826929</v>
      </c>
      <c r="AY2652" s="17">
        <v>0.18474081405221474</v>
      </c>
      <c r="AZ2652" s="17">
        <v>-39.653449346293847</v>
      </c>
      <c r="BA2652" s="22">
        <v>1374.9593902218419</v>
      </c>
      <c r="CU2652" t="e">
        <v>#N/A</v>
      </c>
      <c r="CV2652" t="e">
        <v>#N/A</v>
      </c>
    </row>
    <row r="2653" spans="1:100" x14ac:dyDescent="0.25">
      <c r="A2653">
        <v>5891</v>
      </c>
      <c r="B2653" t="s">
        <v>2922</v>
      </c>
      <c r="C2653" s="22">
        <v>3</v>
      </c>
      <c r="D2653" s="17">
        <v>2.587311222674896</v>
      </c>
      <c r="E2653" s="17">
        <v>9.3176854776614679E-2</v>
      </c>
      <c r="F2653" s="17">
        <v>0.27988271801720382</v>
      </c>
      <c r="G2653" s="17">
        <v>0.27988271801720382</v>
      </c>
      <c r="H2653" s="17">
        <v>-5.493917015194319E-3</v>
      </c>
      <c r="I2653" s="17">
        <v>0</v>
      </c>
      <c r="J2653" s="17">
        <v>-0.3296350209116552</v>
      </c>
      <c r="K2653" s="17">
        <v>-5.493917015194319E-3</v>
      </c>
      <c r="L2653" s="17">
        <v>-0.99999999999999867</v>
      </c>
      <c r="M2653" s="17">
        <v>-0.99999999999999867</v>
      </c>
      <c r="N2653" s="17">
        <v>-0.10987834030388532</v>
      </c>
      <c r="O2653" s="17">
        <v>2.5375589197804413</v>
      </c>
      <c r="P2653" s="17">
        <v>2.3668617440882223E-2</v>
      </c>
      <c r="Q2653" s="17">
        <v>4.9933978624237128</v>
      </c>
      <c r="R2653" s="17">
        <v>1.7406534087239258</v>
      </c>
      <c r="S2653" s="17">
        <v>0.33333333333333309</v>
      </c>
      <c r="T2653" s="17">
        <v>0.42079883084550179</v>
      </c>
      <c r="U2653" s="17">
        <v>0.1031105855600303</v>
      </c>
      <c r="V2653" s="17">
        <v>-2.3620321768892959E-2</v>
      </c>
      <c r="W2653" s="17">
        <v>33.564653799406678</v>
      </c>
      <c r="X2653" s="17">
        <v>1.1222429362830366</v>
      </c>
      <c r="Y2653" s="17">
        <v>-0.99999999999999867</v>
      </c>
      <c r="Z2653" s="17">
        <v>-0.99999999999999867</v>
      </c>
      <c r="AA2653" s="17">
        <v>87.925406985277334</v>
      </c>
      <c r="AB2653" s="17">
        <v>0.64401675714861883</v>
      </c>
      <c r="AC2653" s="17">
        <v>0.4509349776386799</v>
      </c>
      <c r="AD2653" s="17">
        <v>-4.2549739244363678E-2</v>
      </c>
      <c r="AE2653" s="17">
        <v>52.620099777146741</v>
      </c>
      <c r="AF2653" s="17">
        <v>0.58823529411764708</v>
      </c>
      <c r="AG2653" s="17">
        <v>-0.99999999999999867</v>
      </c>
      <c r="AH2653" s="17">
        <v>-0.99999999999999867</v>
      </c>
      <c r="AI2653" s="17">
        <v>-8.1322533830329585E-4</v>
      </c>
      <c r="AJ2653" s="17">
        <v>-2.3620321768892959E-2</v>
      </c>
      <c r="AK2653" s="17">
        <v>0.42368318594048149</v>
      </c>
      <c r="AL2653" s="17">
        <v>6.575878198158483E-3</v>
      </c>
      <c r="AM2653" s="17">
        <v>8.5495385114399622E-2</v>
      </c>
      <c r="AN2653" s="17">
        <v>0.2269561069967044</v>
      </c>
      <c r="AO2653" s="17">
        <v>4.2558005575624023</v>
      </c>
      <c r="AP2653" s="17">
        <v>5.7067820659084045</v>
      </c>
      <c r="AQ2653" s="17">
        <v>33.23501877849499</v>
      </c>
      <c r="AR2653" s="17">
        <v>0.83362242796997266</v>
      </c>
      <c r="AS2653" s="17">
        <v>1.1167490192678422</v>
      </c>
      <c r="AT2653" s="17">
        <v>-0.99999999999999867</v>
      </c>
      <c r="AU2653" s="17">
        <v>-0.99999999999999867</v>
      </c>
      <c r="AV2653" s="17">
        <v>2.0205361267411295</v>
      </c>
      <c r="AW2653" s="17">
        <v>96.169747970966142</v>
      </c>
      <c r="AX2653" s="17">
        <v>93.791451287310764</v>
      </c>
      <c r="AY2653" s="17">
        <v>4.6388161596142424E-2</v>
      </c>
      <c r="AZ2653" s="17">
        <v>10.841104724406133</v>
      </c>
      <c r="BA2653" s="22">
        <v>1462.2019311391123</v>
      </c>
      <c r="CU2653" t="e">
        <v>#N/A</v>
      </c>
      <c r="CV2653" t="e">
        <v>#N/A</v>
      </c>
    </row>
    <row r="2654" spans="1:100" x14ac:dyDescent="0.25">
      <c r="A2654">
        <v>5892</v>
      </c>
      <c r="B2654" t="s">
        <v>2923</v>
      </c>
      <c r="C2654" s="22">
        <v>3</v>
      </c>
      <c r="D2654" s="17">
        <v>3.6699607040591773</v>
      </c>
      <c r="E2654" s="17">
        <v>-4.3850219049765118E-2</v>
      </c>
      <c r="F2654" s="17">
        <v>0.10824334729199574</v>
      </c>
      <c r="G2654" s="17">
        <v>0.10824334729199574</v>
      </c>
      <c r="H2654" s="17">
        <v>0.12718539117275404</v>
      </c>
      <c r="I2654" s="17">
        <v>0.1011340645452438</v>
      </c>
      <c r="J2654" s="17">
        <v>13.699167343079859</v>
      </c>
      <c r="K2654" s="17">
        <v>0.22831945571799819</v>
      </c>
      <c r="L2654" s="17">
        <v>-0.99999999999999967</v>
      </c>
      <c r="M2654" s="17">
        <v>-0.99999999999999967</v>
      </c>
      <c r="N2654" s="17">
        <v>4.5663891143599571</v>
      </c>
      <c r="O2654" s="17">
        <v>17.477371394431039</v>
      </c>
      <c r="P2654" s="17">
        <v>-2.5384892451429932</v>
      </c>
      <c r="Q2654" s="17">
        <v>1.4164465119801774E-2</v>
      </c>
      <c r="R2654" s="17">
        <v>-0.28494093287376498</v>
      </c>
      <c r="S2654" s="17">
        <v>0.3577531737510648</v>
      </c>
      <c r="T2654" s="17">
        <v>0.3577531737510648</v>
      </c>
      <c r="U2654" s="17">
        <v>0.3447074724266761</v>
      </c>
      <c r="V2654" s="17">
        <v>-3.3867053292646367E-2</v>
      </c>
      <c r="W2654" s="17">
        <v>31.921092436726429</v>
      </c>
      <c r="X2654" s="17">
        <v>1.6872343021526879</v>
      </c>
      <c r="Y2654" s="17">
        <v>-0.99999999999999967</v>
      </c>
      <c r="Z2654" s="17">
        <v>-0.99999999999999967</v>
      </c>
      <c r="AA2654" s="17">
        <v>97.074534509011556</v>
      </c>
      <c r="AB2654" s="17">
        <v>0.43284832062271694</v>
      </c>
      <c r="AC2654" s="17">
        <v>0.58595607509230141</v>
      </c>
      <c r="AD2654" s="17">
        <v>0.28996326438815906</v>
      </c>
      <c r="AE2654" s="17">
        <v>65.438383005158826</v>
      </c>
      <c r="AF2654" s="17">
        <v>0.9</v>
      </c>
      <c r="AG2654" s="17">
        <v>-0.99999999999999967</v>
      </c>
      <c r="AH2654" s="17">
        <v>-0.99999999999999967</v>
      </c>
      <c r="AI2654" s="17">
        <v>8.9118263587665211E-3</v>
      </c>
      <c r="AJ2654" s="17">
        <v>-3.3867053292646367E-2</v>
      </c>
      <c r="AK2654" s="17">
        <v>0.67446562572780688</v>
      </c>
      <c r="AL2654" s="17">
        <v>-4.1951309672401009E-2</v>
      </c>
      <c r="AM2654" s="17">
        <v>0.69605697315229809</v>
      </c>
      <c r="AN2654" s="17">
        <v>0.201909144432871</v>
      </c>
      <c r="AO2654" s="17">
        <v>20.773752457446495</v>
      </c>
      <c r="AP2654" s="17">
        <v>4.8379720624597704</v>
      </c>
      <c r="AQ2654" s="17">
        <v>45.620259779806318</v>
      </c>
      <c r="AR2654" s="17">
        <v>1.0263467666361579</v>
      </c>
      <c r="AS2654" s="17">
        <v>1.9155537578706845</v>
      </c>
      <c r="AT2654" s="17">
        <v>-0.99999999999999967</v>
      </c>
      <c r="AU2654" s="17">
        <v>-0.99999999999999967</v>
      </c>
      <c r="AV2654" s="17">
        <v>-0.17669758558177048</v>
      </c>
      <c r="AW2654" s="17">
        <v>119.38987796590226</v>
      </c>
      <c r="AX2654" s="17">
        <v>116.18140916381307</v>
      </c>
      <c r="AY2654" s="17">
        <v>0.29397209884084274</v>
      </c>
      <c r="AZ2654" s="17">
        <v>-4.0562089335068015</v>
      </c>
      <c r="BA2654" s="22">
        <v>1532.0110225213964</v>
      </c>
      <c r="CU2654" t="e">
        <v>#N/A</v>
      </c>
      <c r="CV2654" t="e">
        <v>#N/A</v>
      </c>
    </row>
    <row r="2655" spans="1:100" x14ac:dyDescent="0.25">
      <c r="A2655">
        <v>5893</v>
      </c>
      <c r="B2655" t="s">
        <v>2924</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1359.1562866850252</v>
      </c>
      <c r="CU2655" t="e">
        <v>#N/A</v>
      </c>
      <c r="CV2655" t="e">
        <v>#N/A</v>
      </c>
    </row>
    <row r="2656" spans="1:100" x14ac:dyDescent="0.25">
      <c r="A2656">
        <v>5894</v>
      </c>
      <c r="B2656" t="s">
        <v>2925</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2926</v>
      </c>
      <c r="C2657" s="22">
        <v>3</v>
      </c>
      <c r="D2657" s="17">
        <v>4.7474479782000127</v>
      </c>
      <c r="E2657" s="17">
        <v>0</v>
      </c>
      <c r="F2657" s="17">
        <v>7.4361690062585204</v>
      </c>
      <c r="G2657" s="17">
        <v>7.4361690062585204</v>
      </c>
      <c r="H2657" s="17">
        <v>0.32944342394415421</v>
      </c>
      <c r="I2657" s="17">
        <v>9.3643602676546332E-3</v>
      </c>
      <c r="J2657" s="17">
        <v>20.328467052708525</v>
      </c>
      <c r="K2657" s="17">
        <v>0.33880778421180868</v>
      </c>
      <c r="L2657" s="17">
        <v>-1.0000000000000011</v>
      </c>
      <c r="M2657" s="17">
        <v>-1.0000000000000011</v>
      </c>
      <c r="N2657" s="17">
        <v>6.7761556842361736</v>
      </c>
      <c r="O2657" s="17">
        <v>32.512084037167071</v>
      </c>
      <c r="P2657" s="17">
        <v>-0.13951438065187557</v>
      </c>
      <c r="Q2657" s="17">
        <v>6.1822892932162983</v>
      </c>
      <c r="R2657" s="17">
        <v>1.959454881187588</v>
      </c>
      <c r="S2657" s="17">
        <v>0.33333333333333359</v>
      </c>
      <c r="T2657" s="17">
        <v>0.33333333333333359</v>
      </c>
      <c r="U2657" s="17">
        <v>0.37263222084878306</v>
      </c>
      <c r="V2657" s="17">
        <v>-2.1084382049289838E-2</v>
      </c>
      <c r="W2657" s="17">
        <v>27.176268850174051</v>
      </c>
      <c r="X2657" s="17">
        <v>1.6918814735542509</v>
      </c>
      <c r="Y2657" s="17">
        <v>-1.0000000000000011</v>
      </c>
      <c r="Z2657" s="17">
        <v>-1.0000000000000011</v>
      </c>
      <c r="AA2657" s="17">
        <v>60.483171315412264</v>
      </c>
      <c r="AB2657" s="17">
        <v>0.2412312184572202</v>
      </c>
      <c r="AC2657" s="17">
        <v>0.20963452898820631</v>
      </c>
      <c r="AD2657" s="17">
        <v>0.17608320423558679</v>
      </c>
      <c r="AE2657" s="17">
        <v>31.347447584050659</v>
      </c>
      <c r="AF2657" s="17">
        <v>0.8666666666666667</v>
      </c>
      <c r="AG2657" s="17">
        <v>-1.0000000000000011</v>
      </c>
      <c r="AH2657" s="17">
        <v>-1.0000000000000011</v>
      </c>
      <c r="AI2657" s="17">
        <v>2.2961870204936025E-2</v>
      </c>
      <c r="AJ2657" s="17">
        <v>-2.1084382049289838E-2</v>
      </c>
      <c r="AK2657" s="17">
        <v>-3.8990301264097818E-2</v>
      </c>
      <c r="AL2657" s="17">
        <v>8.2842163523758075E-2</v>
      </c>
      <c r="AM2657" s="17">
        <v>2.540718537478065E-2</v>
      </c>
      <c r="AN2657" s="17">
        <v>-0.1111035793597544</v>
      </c>
      <c r="AO2657" s="17">
        <v>0.44022812804902711</v>
      </c>
      <c r="AP2657" s="17">
        <v>-2.3633786663750684</v>
      </c>
      <c r="AQ2657" s="17">
        <v>47.504735902882601</v>
      </c>
      <c r="AR2657" s="17">
        <v>1.0182145054661613</v>
      </c>
      <c r="AS2657" s="17">
        <v>2.030689257766062</v>
      </c>
      <c r="AT2657" s="17">
        <v>-1.0000000000000011</v>
      </c>
      <c r="AU2657" s="17">
        <v>-1.0000000000000011</v>
      </c>
      <c r="AV2657" s="17">
        <v>9.39562388744611</v>
      </c>
      <c r="AW2657" s="17">
        <v>90.631876686204293</v>
      </c>
      <c r="AX2657" s="17">
        <v>88.982675885374036</v>
      </c>
      <c r="AY2657" s="17">
        <v>0.39199539546623796</v>
      </c>
      <c r="AZ2657" s="17">
        <v>7.6417248344163475</v>
      </c>
      <c r="BA2657" s="22">
        <v>1557.878014695875</v>
      </c>
      <c r="CU2657" t="e">
        <v>#N/A</v>
      </c>
      <c r="CV2657" t="e">
        <v>#N/A</v>
      </c>
    </row>
    <row r="2658" spans="1:100" x14ac:dyDescent="0.25">
      <c r="A2658">
        <v>5897</v>
      </c>
      <c r="B2658" t="s">
        <v>2927</v>
      </c>
      <c r="C2658" s="22">
        <v>3</v>
      </c>
      <c r="D2658" s="17">
        <v>2.9355634575772003</v>
      </c>
      <c r="E2658" s="17">
        <v>-7.9154573842113801E-2</v>
      </c>
      <c r="F2658" s="17">
        <v>0.83642526640609538</v>
      </c>
      <c r="G2658" s="17">
        <v>0.79416642276860339</v>
      </c>
      <c r="H2658" s="17">
        <v>0.53163439425377812</v>
      </c>
      <c r="I2658" s="17">
        <v>0</v>
      </c>
      <c r="J2658" s="17">
        <v>31.898063655226686</v>
      </c>
      <c r="K2658" s="17">
        <v>0.53163439425377812</v>
      </c>
      <c r="L2658" s="17">
        <v>-1.000000000000002</v>
      </c>
      <c r="M2658" s="17">
        <v>-1.000000000000002</v>
      </c>
      <c r="N2658" s="17">
        <v>10.63268788507556</v>
      </c>
      <c r="O2658" s="17">
        <v>35.627793535572494</v>
      </c>
      <c r="P2658" s="17">
        <v>-9.4651359701448978</v>
      </c>
      <c r="Q2658" s="17">
        <v>0.25002195290678525</v>
      </c>
      <c r="R2658" s="17">
        <v>-1.0018206420203866</v>
      </c>
      <c r="S2658" s="17">
        <v>0.33333333333333393</v>
      </c>
      <c r="T2658" s="17">
        <v>0.40918226175769479</v>
      </c>
      <c r="U2658" s="17">
        <v>0.52053975693972698</v>
      </c>
      <c r="V2658" s="17">
        <v>0.14029899127764292</v>
      </c>
      <c r="W2658" s="17">
        <v>34.868797962184836</v>
      </c>
      <c r="X2658" s="17">
        <v>3.2106831046863764</v>
      </c>
      <c r="Y2658" s="17">
        <v>-1.000000000000002</v>
      </c>
      <c r="Z2658" s="17">
        <v>-1.000000000000002</v>
      </c>
      <c r="AA2658" s="17">
        <v>64.479070669960194</v>
      </c>
      <c r="AB2658" s="17">
        <v>0.11389316223454365</v>
      </c>
      <c r="AC2658" s="17">
        <v>0.52047585258343287</v>
      </c>
      <c r="AD2658" s="17">
        <v>-2.2127147822061315E-2</v>
      </c>
      <c r="AE2658" s="17">
        <v>30.612093349795771</v>
      </c>
      <c r="AF2658" s="17">
        <v>0.7142857142857143</v>
      </c>
      <c r="AG2658" s="17">
        <v>-1.000000000000002</v>
      </c>
      <c r="AH2658" s="17">
        <v>-1.000000000000002</v>
      </c>
      <c r="AI2658" s="17">
        <v>3.2907125045783039E-2</v>
      </c>
      <c r="AJ2658" s="17">
        <v>0.14029899127764292</v>
      </c>
      <c r="AK2658" s="17">
        <v>-8.0331194418493457E-2</v>
      </c>
      <c r="AL2658" s="17">
        <v>5.3711593457575216E-2</v>
      </c>
      <c r="AM2658" s="17">
        <v>0.38280184300512721</v>
      </c>
      <c r="AN2658" s="17">
        <v>0.50530138040992123</v>
      </c>
      <c r="AO2658" s="17">
        <v>9.1683901030357102</v>
      </c>
      <c r="AP2658" s="17">
        <v>12.901092477535908</v>
      </c>
      <c r="AQ2658" s="17">
        <v>66.766861617411536</v>
      </c>
      <c r="AR2658" s="17">
        <v>1.4033543433083986</v>
      </c>
      <c r="AS2658" s="17">
        <v>3.742317498940154</v>
      </c>
      <c r="AT2658" s="17">
        <v>-1.000000000000002</v>
      </c>
      <c r="AU2658" s="17">
        <v>-1.000000000000002</v>
      </c>
      <c r="AV2658" s="17">
        <v>-0.20765421925178301</v>
      </c>
      <c r="AW2658" s="17">
        <v>113.0079566830686</v>
      </c>
      <c r="AX2658" s="17">
        <v>127.69599831174855</v>
      </c>
      <c r="AY2658" s="17">
        <v>0.40418015123054407</v>
      </c>
      <c r="AZ2658" s="17">
        <v>60.826505140717451</v>
      </c>
      <c r="BA2658" s="22">
        <v>1456.4419797062551</v>
      </c>
      <c r="CU2658" t="e">
        <v>#N/A</v>
      </c>
      <c r="CV2658" t="e">
        <v>#N/A</v>
      </c>
    </row>
    <row r="2659" spans="1:100" x14ac:dyDescent="0.25">
      <c r="A2659">
        <v>5898</v>
      </c>
      <c r="B2659" t="s">
        <v>2928</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2929</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2930</v>
      </c>
      <c r="C2661" s="22">
        <v>3</v>
      </c>
      <c r="D2661" s="17">
        <v>5.1869859279467887</v>
      </c>
      <c r="E2661" s="17">
        <v>0.18300555782114403</v>
      </c>
      <c r="F2661" s="17">
        <v>0.15425759413684756</v>
      </c>
      <c r="G2661" s="17">
        <v>0.19577142327133107</v>
      </c>
      <c r="H2661" s="17">
        <v>9.5180116990483427E-2</v>
      </c>
      <c r="I2661" s="17">
        <v>0</v>
      </c>
      <c r="J2661" s="17">
        <v>5.7108070194290015</v>
      </c>
      <c r="K2661" s="17">
        <v>9.5180116990483427E-2</v>
      </c>
      <c r="L2661" s="17">
        <v>-1.0000000000000007</v>
      </c>
      <c r="M2661" s="17">
        <v>-1.0000000000000007</v>
      </c>
      <c r="N2661" s="17">
        <v>1.9036023398096684</v>
      </c>
      <c r="O2661" s="17">
        <v>11.093564370647119</v>
      </c>
      <c r="P2661" s="17">
        <v>7.0259436009168091E-2</v>
      </c>
      <c r="Q2661" s="17">
        <v>-0.35516317705213585</v>
      </c>
      <c r="R2661" s="17">
        <v>-8.3132472382629635E-2</v>
      </c>
      <c r="S2661" s="17">
        <v>0.3333333333333332</v>
      </c>
      <c r="T2661" s="17">
        <v>0.24853037710106288</v>
      </c>
      <c r="U2661" s="17">
        <v>0.14257644828032043</v>
      </c>
      <c r="V2661" s="17">
        <v>-0.11979083032421417</v>
      </c>
      <c r="W2661" s="17">
        <v>20.378768456000763</v>
      </c>
      <c r="X2661" s="17">
        <v>0.25344144838763821</v>
      </c>
      <c r="Y2661" s="17">
        <v>-1.0000000000000007</v>
      </c>
      <c r="Z2661" s="17">
        <v>-1.0000000000000007</v>
      </c>
      <c r="AA2661" s="17">
        <v>40.074977138666682</v>
      </c>
      <c r="AB2661" s="17">
        <v>-4.0342531874200074E-2</v>
      </c>
      <c r="AC2661" s="17">
        <v>0.15259651803835914</v>
      </c>
      <c r="AD2661" s="17">
        <v>0.28333283693681161</v>
      </c>
      <c r="AE2661" s="17">
        <v>19.779341155048542</v>
      </c>
      <c r="AF2661" s="17">
        <v>0.58333333333333337</v>
      </c>
      <c r="AG2661" s="17">
        <v>-1.0000000000000007</v>
      </c>
      <c r="AH2661" s="17">
        <v>-1.0000000000000007</v>
      </c>
      <c r="AI2661" s="17">
        <v>0</v>
      </c>
      <c r="AJ2661" s="17">
        <v>-0.11979083032421417</v>
      </c>
      <c r="AK2661" s="17">
        <v>-7.4618056939289121E-2</v>
      </c>
      <c r="AL2661" s="17">
        <v>-8.4450992737360286E-2</v>
      </c>
      <c r="AM2661" s="17">
        <v>-0.17047379251508535</v>
      </c>
      <c r="AN2661" s="17">
        <v>-0.11903731544608165</v>
      </c>
      <c r="AO2661" s="17">
        <v>-4.634935097573579</v>
      </c>
      <c r="AP2661" s="17">
        <v>-3.398187849838842</v>
      </c>
      <c r="AQ2661" s="17">
        <v>26.089575475429761</v>
      </c>
      <c r="AR2661" s="17">
        <v>0.60464932839050256</v>
      </c>
      <c r="AS2661" s="17">
        <v>0.34862156537812206</v>
      </c>
      <c r="AT2661" s="17">
        <v>-1.0000000000000007</v>
      </c>
      <c r="AU2661" s="17">
        <v>-1.0000000000000007</v>
      </c>
      <c r="AV2661" s="17">
        <v>0.11263895088870141</v>
      </c>
      <c r="AW2661" s="17">
        <v>47.770353659474971</v>
      </c>
      <c r="AX2661" s="17">
        <v>35.791270627053535</v>
      </c>
      <c r="AY2661" s="17">
        <v>0.10280668166688985</v>
      </c>
      <c r="AZ2661" s="17">
        <v>-19.497455456607458</v>
      </c>
      <c r="BA2661" s="22">
        <v>1451.2786498088401</v>
      </c>
      <c r="CU2661" t="e">
        <v>#N/A</v>
      </c>
      <c r="CV2661" t="e">
        <v>#N/A</v>
      </c>
    </row>
    <row r="2662" spans="1:100" x14ac:dyDescent="0.25">
      <c r="A2662">
        <v>5901</v>
      </c>
      <c r="B2662" t="s">
        <v>1295</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2931</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1306.9068193545263</v>
      </c>
      <c r="CU2663" t="e">
        <v>#N/A</v>
      </c>
      <c r="CV2663" t="e">
        <v>#N/A</v>
      </c>
    </row>
    <row r="2664" spans="1:100" x14ac:dyDescent="0.25">
      <c r="A2664">
        <v>5903</v>
      </c>
      <c r="B2664" t="s">
        <v>2932</v>
      </c>
      <c r="C2664" s="22">
        <v>3</v>
      </c>
      <c r="D2664" s="17">
        <v>4.7300061819774237</v>
      </c>
      <c r="E2664" s="17">
        <v>0.19839078436540303</v>
      </c>
      <c r="F2664" s="17">
        <v>-0.51855711737476451</v>
      </c>
      <c r="G2664" s="17">
        <v>-0.44024768914352014</v>
      </c>
      <c r="H2664" s="17">
        <v>6.852279900505423E-2</v>
      </c>
      <c r="I2664" s="17">
        <v>0</v>
      </c>
      <c r="J2664" s="17">
        <v>4.1113679403032535</v>
      </c>
      <c r="K2664" s="17">
        <v>6.852279900505423E-2</v>
      </c>
      <c r="L2664" s="17">
        <v>-1.0000000000000004</v>
      </c>
      <c r="M2664" s="17">
        <v>-1.0000000000000004</v>
      </c>
      <c r="N2664" s="17">
        <v>1.3704559801010829</v>
      </c>
      <c r="O2664" s="17">
        <v>8.4011264331371507</v>
      </c>
      <c r="P2664" s="17">
        <v>7.1581087029457109</v>
      </c>
      <c r="Q2664" s="17">
        <v>4.290916601425418E-2</v>
      </c>
      <c r="R2664" s="17">
        <v>0.54381357826097165</v>
      </c>
      <c r="S2664" s="17">
        <v>0.33333333333333365</v>
      </c>
      <c r="T2664" s="17">
        <v>0.33333333333333365</v>
      </c>
      <c r="U2664" s="17">
        <v>6.9921200856387006E-2</v>
      </c>
      <c r="V2664" s="17">
        <v>7.7100874023278351E-3</v>
      </c>
      <c r="W2664" s="17">
        <v>27.031006236813099</v>
      </c>
      <c r="X2664" s="17">
        <v>0.92408919550112723</v>
      </c>
      <c r="Y2664" s="17">
        <v>-1.0000000000000004</v>
      </c>
      <c r="Z2664" s="17">
        <v>-1.0000000000000004</v>
      </c>
      <c r="AA2664" s="17">
        <v>47.593589104626552</v>
      </c>
      <c r="AB2664" s="17">
        <v>0.21837264703981174</v>
      </c>
      <c r="AC2664" s="17">
        <v>3.6139448020953306E-2</v>
      </c>
      <c r="AD2664" s="17">
        <v>0.1458632907302847</v>
      </c>
      <c r="AE2664" s="17">
        <v>20.018769289552488</v>
      </c>
      <c r="AF2664" s="17">
        <v>0.6</v>
      </c>
      <c r="AG2664" s="17">
        <v>-1.0000000000000004</v>
      </c>
      <c r="AH2664" s="17">
        <v>-1.0000000000000004</v>
      </c>
      <c r="AI2664" s="17">
        <v>1.8258696530052677E-2</v>
      </c>
      <c r="AJ2664" s="17">
        <v>7.7100874023278351E-3</v>
      </c>
      <c r="AK2664" s="17">
        <v>-9.2608058170413704E-2</v>
      </c>
      <c r="AL2664" s="17">
        <v>-0.16376573410669187</v>
      </c>
      <c r="AM2664" s="17">
        <v>0.13014158485129496</v>
      </c>
      <c r="AN2664" s="17">
        <v>-9.8695332023230886E-3</v>
      </c>
      <c r="AO2664" s="17">
        <v>2.7904993304303058</v>
      </c>
      <c r="AP2664" s="17">
        <v>-1.0655670005915365</v>
      </c>
      <c r="AQ2664" s="17">
        <v>31.142374177116356</v>
      </c>
      <c r="AR2664" s="17">
        <v>0.74429795492538198</v>
      </c>
      <c r="AS2664" s="17">
        <v>0.99261199450618198</v>
      </c>
      <c r="AT2664" s="17">
        <v>-1.0000000000000004</v>
      </c>
      <c r="AU2664" s="17">
        <v>-1.0000000000000004</v>
      </c>
      <c r="AV2664" s="17">
        <v>0.10356588911745104</v>
      </c>
      <c r="AW2664" s="17">
        <v>54.929148537172168</v>
      </c>
      <c r="AX2664" s="17">
        <v>56.065331208006</v>
      </c>
      <c r="AY2664" s="17">
        <v>0.12476484374767316</v>
      </c>
      <c r="AZ2664" s="17">
        <v>-7.1335882880703538</v>
      </c>
      <c r="BA2664" s="22">
        <v>1416.0806296345693</v>
      </c>
      <c r="CU2664" t="e">
        <v>#N/A</v>
      </c>
      <c r="CV2664" t="e">
        <v>#N/A</v>
      </c>
    </row>
    <row r="2665" spans="1:100" x14ac:dyDescent="0.25">
      <c r="A2665">
        <v>5905</v>
      </c>
      <c r="B2665" t="s">
        <v>2933</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2934</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2935</v>
      </c>
      <c r="C2667" s="22">
        <v>3</v>
      </c>
      <c r="D2667" s="17">
        <v>5.12934264867729</v>
      </c>
      <c r="E2667" s="17">
        <v>2.815433174095839E-2</v>
      </c>
      <c r="F2667" s="17">
        <v>3.8143851429712949</v>
      </c>
      <c r="G2667" s="17">
        <v>3.8234617447907731</v>
      </c>
      <c r="H2667" s="17">
        <v>0.25116602517501901</v>
      </c>
      <c r="I2667" s="17">
        <v>0</v>
      </c>
      <c r="J2667" s="17">
        <v>15.069961510501139</v>
      </c>
      <c r="K2667" s="17">
        <v>0.25116602517501901</v>
      </c>
      <c r="L2667" s="17">
        <v>-1.0000000000000004</v>
      </c>
      <c r="M2667" s="17">
        <v>-1.0000000000000004</v>
      </c>
      <c r="N2667" s="17">
        <v>5.0233205035003738</v>
      </c>
      <c r="O2667" s="17">
        <v>24.022765903969191</v>
      </c>
      <c r="P2667" s="17">
        <v>-6.3354312023439913E-2</v>
      </c>
      <c r="Q2667" s="17">
        <v>-0.94057444367655385</v>
      </c>
      <c r="R2667" s="17">
        <v>-0.37252131368930602</v>
      </c>
      <c r="S2667" s="17">
        <v>0.33333333333333348</v>
      </c>
      <c r="T2667" s="17">
        <v>0.33333333333333348</v>
      </c>
      <c r="U2667" s="17">
        <v>0.33776910777794444</v>
      </c>
      <c r="V2667" s="17">
        <v>-0.14948106239205169</v>
      </c>
      <c r="W2667" s="17">
        <v>24.151547475101619</v>
      </c>
      <c r="X2667" s="17">
        <v>0.86969069825111522</v>
      </c>
      <c r="Y2667" s="17">
        <v>-1.0000000000000004</v>
      </c>
      <c r="Z2667" s="17">
        <v>-1.0000000000000004</v>
      </c>
      <c r="AA2667" s="17">
        <v>58.360918565909344</v>
      </c>
      <c r="AB2667" s="17">
        <v>0.21138335909264819</v>
      </c>
      <c r="AC2667" s="17">
        <v>0.32535883790785863</v>
      </c>
      <c r="AD2667" s="17">
        <v>0.15489565108943379</v>
      </c>
      <c r="AE2667" s="17">
        <v>34.581892404497005</v>
      </c>
      <c r="AF2667" s="17">
        <v>0.8</v>
      </c>
      <c r="AG2667" s="17">
        <v>-1.0000000000000004</v>
      </c>
      <c r="AH2667" s="17">
        <v>-1.0000000000000004</v>
      </c>
      <c r="AI2667" s="17">
        <v>-1.3539717329340105E-2</v>
      </c>
      <c r="AJ2667" s="17">
        <v>-0.14948106239205169</v>
      </c>
      <c r="AK2667" s="17">
        <v>-8.5208487303490121E-2</v>
      </c>
      <c r="AL2667" s="17">
        <v>0.10038335244250809</v>
      </c>
      <c r="AM2667" s="17">
        <v>4.0381496600468567E-2</v>
      </c>
      <c r="AN2667" s="17">
        <v>0.31624276193506951</v>
      </c>
      <c r="AO2667" s="17">
        <v>0.58349497849426335</v>
      </c>
      <c r="AP2667" s="17">
        <v>8.4079858105892775</v>
      </c>
      <c r="AQ2667" s="17">
        <v>39.221508985602775</v>
      </c>
      <c r="AR2667" s="17">
        <v>0.85495471205256002</v>
      </c>
      <c r="AS2667" s="17">
        <v>1.1208567234261346</v>
      </c>
      <c r="AT2667" s="17">
        <v>-1.0000000000000004</v>
      </c>
      <c r="AU2667" s="17">
        <v>-1.0000000000000004</v>
      </c>
      <c r="AV2667" s="17">
        <v>3.4509404311014662</v>
      </c>
      <c r="AW2667" s="17">
        <v>90.791670280467827</v>
      </c>
      <c r="AX2667" s="17">
        <v>75.572769694675841</v>
      </c>
      <c r="AY2667" s="17">
        <v>0.30193469254611804</v>
      </c>
      <c r="AZ2667" s="17">
        <v>4.9527982548081093</v>
      </c>
      <c r="BA2667" s="22">
        <v>1510.1903757018338</v>
      </c>
      <c r="CU2667" t="e">
        <v>#N/A</v>
      </c>
      <c r="CV2667" t="e">
        <v>#N/A</v>
      </c>
    </row>
    <row r="2668" spans="1:100" x14ac:dyDescent="0.25">
      <c r="A2668">
        <v>5908</v>
      </c>
      <c r="B2668" t="s">
        <v>1299</v>
      </c>
      <c r="C2668" s="22">
        <v>3</v>
      </c>
      <c r="D2668" s="17">
        <v>5.6201473027678883</v>
      </c>
      <c r="E2668" s="17">
        <v>-1.5406315694833295E-2</v>
      </c>
      <c r="F2668" s="17">
        <v>1.126875526255491</v>
      </c>
      <c r="G2668" s="17">
        <v>1.126875526255491</v>
      </c>
      <c r="H2668" s="17">
        <v>-0.10474716294431924</v>
      </c>
      <c r="I2668" s="17">
        <v>-2.4551520142437014E-2</v>
      </c>
      <c r="J2668" s="17">
        <v>-7.7579209852053612</v>
      </c>
      <c r="K2668" s="17">
        <v>-0.12929868308675629</v>
      </c>
      <c r="L2668" s="17">
        <v>-1.0000000000000002</v>
      </c>
      <c r="M2668" s="17">
        <v>-1.0000000000000002</v>
      </c>
      <c r="N2668" s="17">
        <v>-2.5859736617351259</v>
      </c>
      <c r="O2668" s="17">
        <v>-1.010898156181999</v>
      </c>
      <c r="P2668" s="17">
        <v>-0.70578785243718167</v>
      </c>
      <c r="Q2668" s="17">
        <v>0.79094529826194537</v>
      </c>
      <c r="R2668" s="17">
        <v>0.15466972628294257</v>
      </c>
      <c r="S2668" s="17">
        <v>0.3333333333333332</v>
      </c>
      <c r="T2668" s="17">
        <v>0.3333333333333332</v>
      </c>
      <c r="U2668" s="17">
        <v>0.10052744670214059</v>
      </c>
      <c r="V2668" s="17">
        <v>-1.4132622408713063E-2</v>
      </c>
      <c r="W2668" s="17">
        <v>35.294406961874046</v>
      </c>
      <c r="X2668" s="17">
        <v>1.1132794021097077</v>
      </c>
      <c r="Y2668" s="17">
        <v>-1.0000000000000002</v>
      </c>
      <c r="Z2668" s="17">
        <v>-1.0000000000000002</v>
      </c>
      <c r="AA2668" s="17">
        <v>72.369289121184281</v>
      </c>
      <c r="AB2668" s="17">
        <v>0.11847271765607435</v>
      </c>
      <c r="AC2668" s="17">
        <v>0.24237010281141108</v>
      </c>
      <c r="AD2668" s="17">
        <v>0.37756142819305993</v>
      </c>
      <c r="AE2668" s="17">
        <v>36.920212433027274</v>
      </c>
      <c r="AF2668" s="17">
        <v>1</v>
      </c>
      <c r="AG2668" s="17">
        <v>-1.0000000000000002</v>
      </c>
      <c r="AH2668" s="17">
        <v>-1.0000000000000002</v>
      </c>
      <c r="AI2668" s="17">
        <v>3.3093472571348724E-2</v>
      </c>
      <c r="AJ2668" s="17">
        <v>-1.4132622408713063E-2</v>
      </c>
      <c r="AK2668" s="17">
        <v>-0.38422254907644565</v>
      </c>
      <c r="AL2668" s="17">
        <v>-0.11136485795876583</v>
      </c>
      <c r="AM2668" s="17">
        <v>-1.6796101835577865E-2</v>
      </c>
      <c r="AN2668" s="17">
        <v>0.17493222050880902</v>
      </c>
      <c r="AO2668" s="17">
        <v>-2.3410152912716744</v>
      </c>
      <c r="AP2668" s="17">
        <v>3.816481222926396</v>
      </c>
      <c r="AQ2668" s="17">
        <v>27.536485976668668</v>
      </c>
      <c r="AR2668" s="17">
        <v>0.75306149096009467</v>
      </c>
      <c r="AS2668" s="17">
        <v>0.98398071902295148</v>
      </c>
      <c r="AT2668" s="17">
        <v>-1.0000000000000002</v>
      </c>
      <c r="AU2668" s="17">
        <v>-1.0000000000000002</v>
      </c>
      <c r="AV2668" s="17">
        <v>1.2815452525384348</v>
      </c>
      <c r="AW2668" s="17">
        <v>75.174872187928599</v>
      </c>
      <c r="AX2668" s="17">
        <v>74.423479398484346</v>
      </c>
      <c r="AY2668" s="17">
        <v>0.2122833135005176</v>
      </c>
      <c r="AZ2668" s="17">
        <v>5.1034138204017836</v>
      </c>
      <c r="BA2668" s="22">
        <v>1494.36876667812</v>
      </c>
      <c r="CU2668" t="e">
        <v>#N/A</v>
      </c>
      <c r="CV2668" t="e">
        <v>#N/A</v>
      </c>
    </row>
    <row r="2669" spans="1:100" x14ac:dyDescent="0.25">
      <c r="A2669">
        <v>5910</v>
      </c>
      <c r="B2669" t="s">
        <v>2936</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1411.6686082946321</v>
      </c>
      <c r="CU2669" t="e">
        <v>#N/A</v>
      </c>
      <c r="CV2669" t="e">
        <v>#N/A</v>
      </c>
    </row>
    <row r="2670" spans="1:100" x14ac:dyDescent="0.25">
      <c r="A2670">
        <v>5911</v>
      </c>
      <c r="B2670" t="s">
        <v>2937</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2938</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2939</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2940</v>
      </c>
      <c r="C2673" s="22">
        <v>3</v>
      </c>
      <c r="D2673" s="17">
        <v>4.0877400590187563</v>
      </c>
      <c r="E2673" s="17">
        <v>-0.15300823310618078</v>
      </c>
      <c r="F2673" s="17">
        <v>-0.47118885735330895</v>
      </c>
      <c r="G2673" s="17">
        <v>-0.50570220350983353</v>
      </c>
      <c r="H2673" s="17">
        <v>0.42698282937547122</v>
      </c>
      <c r="I2673" s="17">
        <v>0</v>
      </c>
      <c r="J2673" s="17">
        <v>25.618969762528263</v>
      </c>
      <c r="K2673" s="17">
        <v>0.42698282937547122</v>
      </c>
      <c r="L2673" s="17">
        <v>-0.99999999999999978</v>
      </c>
      <c r="M2673" s="17">
        <v>-0.99999999999999978</v>
      </c>
      <c r="N2673" s="17">
        <v>8.539656587509425</v>
      </c>
      <c r="O2673" s="17">
        <v>29.201007618037178</v>
      </c>
      <c r="P2673" s="17">
        <v>-0.98976477355815451</v>
      </c>
      <c r="Q2673" s="17">
        <v>7.1914634378482196</v>
      </c>
      <c r="R2673" s="17">
        <v>2.323953909772257</v>
      </c>
      <c r="S2673" s="17">
        <v>0.33333333333333309</v>
      </c>
      <c r="T2673" s="17">
        <v>0.33333333333333309</v>
      </c>
      <c r="U2673" s="17">
        <v>0.40794425138711271</v>
      </c>
      <c r="V2673" s="17">
        <v>-3.975053372958446E-2</v>
      </c>
      <c r="W2673" s="17">
        <v>24.315102197948946</v>
      </c>
      <c r="X2673" s="17">
        <v>1.6329576404621395</v>
      </c>
      <c r="Y2673" s="17">
        <v>-0.99999999999999978</v>
      </c>
      <c r="Z2673" s="17">
        <v>-0.99999999999999978</v>
      </c>
      <c r="AA2673" s="17">
        <v>90.341879217449389</v>
      </c>
      <c r="AB2673" s="17">
        <v>0.33709296644980669</v>
      </c>
      <c r="AC2673" s="17">
        <v>0.53003742133068033</v>
      </c>
      <c r="AD2673" s="17">
        <v>0.40692607441407647</v>
      </c>
      <c r="AE2673" s="17">
        <v>63.702823109728193</v>
      </c>
      <c r="AF2673" s="17">
        <v>1</v>
      </c>
      <c r="AG2673" s="17">
        <v>-0.99999999999999978</v>
      </c>
      <c r="AH2673" s="17">
        <v>-0.99999999999999978</v>
      </c>
      <c r="AI2673" s="17">
        <v>-6.1651505455530678E-2</v>
      </c>
      <c r="AJ2673" s="17">
        <v>-3.975053372958446E-2</v>
      </c>
      <c r="AK2673" s="17">
        <v>2.3955180510343604E-2</v>
      </c>
      <c r="AL2673" s="17">
        <v>8.6559090728752217E-2</v>
      </c>
      <c r="AM2673" s="17">
        <v>6.1437765985954775E-2</v>
      </c>
      <c r="AN2673" s="17">
        <v>4.2721989661401165E-2</v>
      </c>
      <c r="AO2673" s="17">
        <v>1.6557200522005884</v>
      </c>
      <c r="AP2673" s="17">
        <v>1.5008451951787893</v>
      </c>
      <c r="AQ2673" s="17">
        <v>49.934071960477219</v>
      </c>
      <c r="AR2673" s="17">
        <v>1.0348603843241955</v>
      </c>
      <c r="AS2673" s="17">
        <v>2.0599404698376111</v>
      </c>
      <c r="AT2673" s="17">
        <v>-0.99999999999999978</v>
      </c>
      <c r="AU2673" s="17">
        <v>-0.99999999999999978</v>
      </c>
      <c r="AV2673" s="17">
        <v>1.8182517062624233</v>
      </c>
      <c r="AW2673" s="17">
        <v>121.04373203066537</v>
      </c>
      <c r="AX2673" s="17">
        <v>115.83564854859631</v>
      </c>
      <c r="AY2673" s="17">
        <v>0.12565912118487388</v>
      </c>
      <c r="AZ2673" s="17">
        <v>22.577955771757416</v>
      </c>
      <c r="BA2673" s="22">
        <v>1431.5872125961687</v>
      </c>
      <c r="CU2673" t="e">
        <v>#N/A</v>
      </c>
      <c r="CV2673" t="e">
        <v>#N/A</v>
      </c>
    </row>
    <row r="2674" spans="1:100" x14ac:dyDescent="0.25">
      <c r="A2674">
        <v>5915</v>
      </c>
      <c r="B2674" t="s">
        <v>2941</v>
      </c>
      <c r="C2674" s="22">
        <v>3</v>
      </c>
      <c r="D2674" s="17">
        <v>4.9088131523393344</v>
      </c>
      <c r="E2674" s="17">
        <v>-0.14873900144095412</v>
      </c>
      <c r="F2674" s="17">
        <v>-2.9179302709785375</v>
      </c>
      <c r="G2674" s="17">
        <v>-2.9563101338115825</v>
      </c>
      <c r="H2674" s="17">
        <v>0.11048152590980866</v>
      </c>
      <c r="I2674" s="17">
        <v>0</v>
      </c>
      <c r="J2674" s="17">
        <v>6.6288915545885203</v>
      </c>
      <c r="K2674" s="17">
        <v>0.11048152590980866</v>
      </c>
      <c r="L2674" s="17">
        <v>-1.0000000000000009</v>
      </c>
      <c r="M2674" s="17">
        <v>-1.0000000000000009</v>
      </c>
      <c r="N2674" s="17">
        <v>2.2096305181961742</v>
      </c>
      <c r="O2674" s="17">
        <v>8.5813945731162704</v>
      </c>
      <c r="P2674" s="17">
        <v>2.3261887928037335</v>
      </c>
      <c r="Q2674" s="17">
        <v>-3.3462547712096287</v>
      </c>
      <c r="R2674" s="17">
        <v>-0.81577366954068042</v>
      </c>
      <c r="S2674" s="17">
        <v>0.33333333333333354</v>
      </c>
      <c r="T2674" s="17">
        <v>0.33333333333333354</v>
      </c>
      <c r="U2674" s="17">
        <v>0.34363781190767984</v>
      </c>
      <c r="V2674" s="17">
        <v>-0.13894068195869169</v>
      </c>
      <c r="W2674" s="17">
        <v>30.435290828233864</v>
      </c>
      <c r="X2674" s="17">
        <v>1.0970922966354286</v>
      </c>
      <c r="Y2674" s="17">
        <v>-1.0000000000000009</v>
      </c>
      <c r="Z2674" s="17">
        <v>-1.0000000000000009</v>
      </c>
      <c r="AA2674" s="17">
        <v>64.774252089303985</v>
      </c>
      <c r="AB2674" s="17">
        <v>0.15702346839520159</v>
      </c>
      <c r="AC2674" s="17">
        <v>0.2923848308924672</v>
      </c>
      <c r="AD2674" s="17">
        <v>0.25368639932454751</v>
      </c>
      <c r="AE2674" s="17">
        <v>35.154734930610829</v>
      </c>
      <c r="AF2674" s="17">
        <v>0.83333333333333337</v>
      </c>
      <c r="AG2674" s="17">
        <v>-1.0000000000000009</v>
      </c>
      <c r="AH2674" s="17">
        <v>-1.0000000000000009</v>
      </c>
      <c r="AI2674" s="17">
        <v>-7.0784313919434988E-2</v>
      </c>
      <c r="AJ2674" s="17">
        <v>-0.13894068195869169</v>
      </c>
      <c r="AK2674" s="17">
        <v>-0.13224489480410309</v>
      </c>
      <c r="AL2674" s="17">
        <v>0.24796413974199996</v>
      </c>
      <c r="AM2674" s="17">
        <v>0.40204273629318715</v>
      </c>
      <c r="AN2674" s="17">
        <v>-7.9277732024880684E-2</v>
      </c>
      <c r="AO2674" s="17">
        <v>9.3898439333091677</v>
      </c>
      <c r="AP2674" s="17">
        <v>-0.74212260191201795</v>
      </c>
      <c r="AQ2674" s="17">
        <v>37.064182382822395</v>
      </c>
      <c r="AR2674" s="17">
        <v>0.87136379661565577</v>
      </c>
      <c r="AS2674" s="17">
        <v>1.2075738225452364</v>
      </c>
      <c r="AT2674" s="17">
        <v>-1.0000000000000009</v>
      </c>
      <c r="AU2674" s="17">
        <v>-1.0000000000000009</v>
      </c>
      <c r="AV2674" s="17">
        <v>-3.7720838033522628</v>
      </c>
      <c r="AW2674" s="17">
        <v>72.613524060508297</v>
      </c>
      <c r="AX2674" s="17">
        <v>57.303769586250418</v>
      </c>
      <c r="AY2674" s="17">
        <v>-6.7741334306908776E-2</v>
      </c>
      <c r="AZ2674" s="17">
        <v>-52.2100159361839</v>
      </c>
      <c r="BA2674" s="22">
        <v>1375.0800452574067</v>
      </c>
      <c r="CU2674" t="e">
        <v>#N/A</v>
      </c>
      <c r="CV2674" t="e">
        <v>#N/A</v>
      </c>
    </row>
    <row r="2675" spans="1:100" x14ac:dyDescent="0.25">
      <c r="A2675">
        <v>5918</v>
      </c>
      <c r="B2675" t="s">
        <v>2942</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2943</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1324.836688977676</v>
      </c>
      <c r="CU2676" t="e">
        <v>#N/A</v>
      </c>
      <c r="CV2676" t="e">
        <v>#N/A</v>
      </c>
    </row>
    <row r="2677" spans="1:100" x14ac:dyDescent="0.25">
      <c r="A2677">
        <v>5920</v>
      </c>
      <c r="B2677" t="s">
        <v>2944</v>
      </c>
      <c r="C2677" s="22">
        <v>3</v>
      </c>
      <c r="D2677" s="17">
        <v>4.6975853928603124</v>
      </c>
      <c r="E2677" s="17">
        <v>-3.5658080038267321E-3</v>
      </c>
      <c r="F2677" s="17">
        <v>-0.23082169454342233</v>
      </c>
      <c r="G2677" s="17">
        <v>-0.23082169454342233</v>
      </c>
      <c r="H2677" s="17">
        <v>0.28479215144363651</v>
      </c>
      <c r="I2677" s="17">
        <v>0</v>
      </c>
      <c r="J2677" s="17">
        <v>17.08752908661819</v>
      </c>
      <c r="K2677" s="17">
        <v>0.28479215144363651</v>
      </c>
      <c r="L2677" s="17">
        <v>-0.999999999999999</v>
      </c>
      <c r="M2677" s="17">
        <v>-0.999999999999999</v>
      </c>
      <c r="N2677" s="17">
        <v>5.6958430288727318</v>
      </c>
      <c r="O2677" s="17">
        <v>21.55429278493509</v>
      </c>
      <c r="P2677" s="17">
        <v>0.49501284225126113</v>
      </c>
      <c r="Q2677" s="17">
        <v>-2.0264809509082458</v>
      </c>
      <c r="R2677" s="17">
        <v>-0.53293957312828877</v>
      </c>
      <c r="S2677" s="17">
        <v>0.33333333333333315</v>
      </c>
      <c r="T2677" s="17">
        <v>0.33676781512559972</v>
      </c>
      <c r="U2677" s="17">
        <v>0.39193484320078331</v>
      </c>
      <c r="V2677" s="17">
        <v>0.26888813953225515</v>
      </c>
      <c r="W2677" s="17">
        <v>41.845279189933358</v>
      </c>
      <c r="X2677" s="17">
        <v>3.5698116888042262</v>
      </c>
      <c r="Y2677" s="17">
        <v>-0.999999999999999</v>
      </c>
      <c r="Z2677" s="17">
        <v>-0.999999999999999</v>
      </c>
      <c r="AA2677" s="17">
        <v>49.931877753020707</v>
      </c>
      <c r="AB2677" s="17">
        <v>7.0191251237033472E-2</v>
      </c>
      <c r="AC2677" s="17">
        <v>-0.13576971006551616</v>
      </c>
      <c r="AD2677" s="17">
        <v>0.23796922155279446</v>
      </c>
      <c r="AE2677" s="17">
        <v>8.6195381362155885</v>
      </c>
      <c r="AF2677" s="17">
        <v>0.83333333333333337</v>
      </c>
      <c r="AG2677" s="17">
        <v>-0.999999999999999</v>
      </c>
      <c r="AH2677" s="17">
        <v>-0.999999999999999</v>
      </c>
      <c r="AI2677" s="17">
        <v>2.8416998798397966E-3</v>
      </c>
      <c r="AJ2677" s="17">
        <v>0.26888813953225515</v>
      </c>
      <c r="AK2677" s="17">
        <v>0.1886908066702673</v>
      </c>
      <c r="AL2677" s="17">
        <v>-0.10370709734829363</v>
      </c>
      <c r="AM2677" s="17">
        <v>4.547351036525718E-3</v>
      </c>
      <c r="AN2677" s="17">
        <v>6.721109373826209E-2</v>
      </c>
      <c r="AO2677" s="17">
        <v>1.0571378092644788</v>
      </c>
      <c r="AP2677" s="17">
        <v>1.1617418567150857</v>
      </c>
      <c r="AQ2677" s="17">
        <v>58.932808276551562</v>
      </c>
      <c r="AR2677" s="17">
        <v>1.3309241311919719</v>
      </c>
      <c r="AS2677" s="17">
        <v>3.8546038402478651</v>
      </c>
      <c r="AT2677" s="17">
        <v>-0.999999999999999</v>
      </c>
      <c r="AU2677" s="17">
        <v>-0.999999999999999</v>
      </c>
      <c r="AV2677" s="17">
        <v>-0.76376126767171104</v>
      </c>
      <c r="AW2677" s="17">
        <v>72.647912394670897</v>
      </c>
      <c r="AX2677" s="17">
        <v>99.593560345493202</v>
      </c>
      <c r="AY2677" s="17">
        <v>4.3105831173350088E-2</v>
      </c>
      <c r="AZ2677" s="17">
        <v>-27.902202445962271</v>
      </c>
      <c r="BA2677" s="22">
        <v>1471.8068442006527</v>
      </c>
      <c r="CU2677" t="e">
        <v>#N/A</v>
      </c>
      <c r="CV2677" t="e">
        <v>#N/A</v>
      </c>
    </row>
    <row r="2678" spans="1:100" x14ac:dyDescent="0.25">
      <c r="A2678">
        <v>5921</v>
      </c>
      <c r="B2678" t="s">
        <v>2945</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2946</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1405.3080921735516</v>
      </c>
      <c r="CU2679" t="e">
        <v>#N/A</v>
      </c>
      <c r="CV2679" t="e">
        <v>#N/A</v>
      </c>
    </row>
    <row r="2680" spans="1:100" x14ac:dyDescent="0.25">
      <c r="A2680">
        <v>5924</v>
      </c>
      <c r="B2680" t="s">
        <v>2947</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2948</v>
      </c>
      <c r="C2681" s="22">
        <v>3</v>
      </c>
      <c r="D2681" s="17">
        <v>5.0072815916736051</v>
      </c>
      <c r="E2681" s="17">
        <v>3.0321475948333924E-3</v>
      </c>
      <c r="F2681" s="17">
        <v>0.1926276357591522</v>
      </c>
      <c r="G2681" s="17">
        <v>0.1926276357591522</v>
      </c>
      <c r="H2681" s="17">
        <v>6.8658133882527894E-2</v>
      </c>
      <c r="I2681" s="17">
        <v>0</v>
      </c>
      <c r="J2681" s="17">
        <v>4.119488032951673</v>
      </c>
      <c r="K2681" s="17">
        <v>6.8658133882527894E-2</v>
      </c>
      <c r="L2681" s="17">
        <v>-0.99999999999999867</v>
      </c>
      <c r="M2681" s="17">
        <v>-0.99999999999999867</v>
      </c>
      <c r="N2681" s="17">
        <v>1.3731626776505581</v>
      </c>
      <c r="O2681" s="17">
        <v>9.3193972603844273</v>
      </c>
      <c r="P2681" s="17">
        <v>-5.312366741373218E-2</v>
      </c>
      <c r="Q2681" s="17">
        <v>-9.5765001191032192E-2</v>
      </c>
      <c r="R2681" s="17">
        <v>-0.11495208322219094</v>
      </c>
      <c r="S2681" s="17">
        <v>0.33333333333333315</v>
      </c>
      <c r="T2681" s="17">
        <v>0.33333333333333315</v>
      </c>
      <c r="U2681" s="17">
        <v>0.36463126493029779</v>
      </c>
      <c r="V2681" s="17">
        <v>-3.64933977269295E-2</v>
      </c>
      <c r="W2681" s="17">
        <v>37.045855999500255</v>
      </c>
      <c r="X2681" s="17">
        <v>1.8375732061437522</v>
      </c>
      <c r="Y2681" s="17">
        <v>-0.99999999999999867</v>
      </c>
      <c r="Z2681" s="17">
        <v>-0.99999999999999867</v>
      </c>
      <c r="AA2681" s="17">
        <v>72.840959465250634</v>
      </c>
      <c r="AB2681" s="17">
        <v>0.22332711292290025</v>
      </c>
      <c r="AC2681" s="17">
        <v>0.20606164458854398</v>
      </c>
      <c r="AD2681" s="17">
        <v>0.2888123534680071</v>
      </c>
      <c r="AE2681" s="17">
        <v>35.910055548972565</v>
      </c>
      <c r="AF2681" s="17">
        <v>0.7857142857142857</v>
      </c>
      <c r="AG2681" s="17">
        <v>-0.99999999999999867</v>
      </c>
      <c r="AH2681" s="17">
        <v>-0.99999999999999867</v>
      </c>
      <c r="AI2681" s="17">
        <v>0</v>
      </c>
      <c r="AJ2681" s="17">
        <v>-3.64933977269295E-2</v>
      </c>
      <c r="AK2681" s="17">
        <v>-0.11148991847565316</v>
      </c>
      <c r="AL2681" s="17">
        <v>-2.7462851985029402E-2</v>
      </c>
      <c r="AM2681" s="17">
        <v>0.28126902881058929</v>
      </c>
      <c r="AN2681" s="17">
        <v>-3.4770336097572123E-2</v>
      </c>
      <c r="AO2681" s="17">
        <v>6.4742761278864656</v>
      </c>
      <c r="AP2681" s="17">
        <v>-1.0065726623644502</v>
      </c>
      <c r="AQ2681" s="17">
        <v>41.165344032451941</v>
      </c>
      <c r="AR2681" s="17">
        <v>0.99480453387003398</v>
      </c>
      <c r="AS2681" s="17">
        <v>1.9062313400262796</v>
      </c>
      <c r="AT2681" s="17">
        <v>-0.99999999999999867</v>
      </c>
      <c r="AU2681" s="17">
        <v>-0.99999999999999867</v>
      </c>
      <c r="AV2681" s="17">
        <v>7.7675552536961207E-2</v>
      </c>
      <c r="AW2681" s="17">
        <v>81.153784063270621</v>
      </c>
      <c r="AX2681" s="17">
        <v>77.504444290577609</v>
      </c>
      <c r="AY2681" s="17">
        <v>0.19335502310383501</v>
      </c>
      <c r="AZ2681" s="17">
        <v>20.325900395904881</v>
      </c>
      <c r="BA2681" s="22">
        <v>1447.2724844310894</v>
      </c>
      <c r="CU2681" t="e">
        <v>#N/A</v>
      </c>
      <c r="CV2681" t="e">
        <v>#N/A</v>
      </c>
    </row>
    <row r="2682" spans="1:100" x14ac:dyDescent="0.25">
      <c r="A2682">
        <v>5927</v>
      </c>
      <c r="B2682" t="s">
        <v>2949</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2950</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1459.1325867639207</v>
      </c>
      <c r="CU2683" t="e">
        <v>#N/A</v>
      </c>
      <c r="CV2683" t="e">
        <v>#N/A</v>
      </c>
    </row>
    <row r="2684" spans="1:100" x14ac:dyDescent="0.25">
      <c r="A2684">
        <v>5929</v>
      </c>
      <c r="B2684" t="s">
        <v>2951</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2952</v>
      </c>
      <c r="C2685" s="22">
        <v>3</v>
      </c>
      <c r="D2685" s="17">
        <v>4.584121537103603</v>
      </c>
      <c r="E2685" s="17">
        <v>6.6150552961352221E-3</v>
      </c>
      <c r="F2685" s="17">
        <v>0.17362510014157703</v>
      </c>
      <c r="G2685" s="17">
        <v>0.17362510014157703</v>
      </c>
      <c r="H2685" s="17">
        <v>0.28233323006301986</v>
      </c>
      <c r="I2685" s="17">
        <v>-2.1734131719803707E-2</v>
      </c>
      <c r="J2685" s="17">
        <v>15.635945900592962</v>
      </c>
      <c r="K2685" s="17">
        <v>0.26059909834321632</v>
      </c>
      <c r="L2685" s="17">
        <v>-0.999999999999998</v>
      </c>
      <c r="M2685" s="17">
        <v>-0.999999999999998</v>
      </c>
      <c r="N2685" s="17">
        <v>5.2119819668643226</v>
      </c>
      <c r="O2685" s="17">
        <v>20.393692537838149</v>
      </c>
      <c r="P2685" s="17">
        <v>3.3278769580558558</v>
      </c>
      <c r="Q2685" s="17">
        <v>0.30850632686991286</v>
      </c>
      <c r="R2685" s="17">
        <v>0.48426133845455482</v>
      </c>
      <c r="S2685" s="17">
        <v>0.32256186147422983</v>
      </c>
      <c r="T2685" s="17">
        <v>0.32256186147422983</v>
      </c>
      <c r="U2685" s="17">
        <v>0.21074585952788827</v>
      </c>
      <c r="V2685" s="17">
        <v>-5.3260930837231296E-2</v>
      </c>
      <c r="W2685" s="17">
        <v>21.680382131836005</v>
      </c>
      <c r="X2685" s="17">
        <v>0.89717100583430565</v>
      </c>
      <c r="Y2685" s="17">
        <v>-0.999999999999998</v>
      </c>
      <c r="Z2685" s="17">
        <v>-0.999999999999998</v>
      </c>
      <c r="AA2685" s="17">
        <v>29.175534586121969</v>
      </c>
      <c r="AB2685" s="17">
        <v>0.31980910889459924</v>
      </c>
      <c r="AC2685" s="17">
        <v>1.218459667004471E-2</v>
      </c>
      <c r="AD2685" s="17">
        <v>-0.1917758832480152</v>
      </c>
      <c r="AE2685" s="17">
        <v>7.0108911158314209</v>
      </c>
      <c r="AF2685" s="17">
        <v>0.3</v>
      </c>
      <c r="AG2685" s="17">
        <v>-0.999999999999998</v>
      </c>
      <c r="AH2685" s="17">
        <v>-0.999999999999998</v>
      </c>
      <c r="AI2685" s="17">
        <v>9.8532958893627828E-2</v>
      </c>
      <c r="AJ2685" s="17">
        <v>-5.3260930837231296E-2</v>
      </c>
      <c r="AK2685" s="17">
        <v>-0.12584783587944973</v>
      </c>
      <c r="AL2685" s="17">
        <v>-2.8120850270375489E-2</v>
      </c>
      <c r="AM2685" s="17">
        <v>-4.5292389640714595E-2</v>
      </c>
      <c r="AN2685" s="17">
        <v>0.72138820456013875</v>
      </c>
      <c r="AO2685" s="17">
        <v>-1.7615489204151129</v>
      </c>
      <c r="AP2685" s="17">
        <v>17.894100862651584</v>
      </c>
      <c r="AQ2685" s="17">
        <v>37.316328032428963</v>
      </c>
      <c r="AR2685" s="17">
        <v>0.80260865163911632</v>
      </c>
      <c r="AS2685" s="17">
        <v>1.1577701041775219</v>
      </c>
      <c r="AT2685" s="17">
        <v>-0.999999999999998</v>
      </c>
      <c r="AU2685" s="17">
        <v>-0.999999999999998</v>
      </c>
      <c r="AV2685" s="17">
        <v>0.65788643859613094</v>
      </c>
      <c r="AW2685" s="17">
        <v>67.463327986611716</v>
      </c>
      <c r="AX2685" s="17">
        <v>64.107894080761127</v>
      </c>
      <c r="AY2685" s="17">
        <v>-0.16130903274056865</v>
      </c>
      <c r="AZ2685" s="17">
        <v>-67.921053892039509</v>
      </c>
      <c r="BA2685" s="22">
        <v>1346.9127608825138</v>
      </c>
      <c r="CU2685" t="e">
        <v>#N/A</v>
      </c>
      <c r="CV2685" t="e">
        <v>#N/A</v>
      </c>
    </row>
    <row r="2686" spans="1:100" x14ac:dyDescent="0.25">
      <c r="A2686">
        <v>5932</v>
      </c>
      <c r="B2686" t="s">
        <v>2953</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2954</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2955</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1392.9394954909956</v>
      </c>
      <c r="CU2688" t="e">
        <v>#N/A</v>
      </c>
      <c r="CV2688" t="e">
        <v>#N/A</v>
      </c>
    </row>
    <row r="2689" spans="1:100" x14ac:dyDescent="0.25">
      <c r="A2689">
        <v>5935</v>
      </c>
      <c r="B2689" t="s">
        <v>2956</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2957</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2958</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1351.718835318617</v>
      </c>
      <c r="CU2691" t="e">
        <v>#N/A</v>
      </c>
      <c r="CV2691" t="e">
        <v>#N/A</v>
      </c>
    </row>
    <row r="2692" spans="1:100" x14ac:dyDescent="0.25">
      <c r="A2692">
        <v>5940</v>
      </c>
      <c r="B2692" t="s">
        <v>2959</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2960</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714</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2961</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1379.6795893697215</v>
      </c>
      <c r="CU2695" t="e">
        <v>#N/A</v>
      </c>
      <c r="CV2695" t="e">
        <v>#N/A</v>
      </c>
    </row>
    <row r="2696" spans="1:100" x14ac:dyDescent="0.25">
      <c r="A2696">
        <v>5944</v>
      </c>
      <c r="B2696" t="s">
        <v>2962</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2963</v>
      </c>
      <c r="C2697" s="22">
        <v>3</v>
      </c>
      <c r="D2697" s="17">
        <v>4.5683276050482746</v>
      </c>
      <c r="E2697" s="17">
        <v>-0.66985618942711445</v>
      </c>
      <c r="F2697" s="17">
        <v>-7.9873529466186366E-2</v>
      </c>
      <c r="G2697" s="17">
        <v>-0.25867106624742453</v>
      </c>
      <c r="H2697" s="17">
        <v>0.2549835523661782</v>
      </c>
      <c r="I2697" s="17">
        <v>-2.1573256340649358E-3</v>
      </c>
      <c r="J2697" s="17">
        <v>15.169573603926802</v>
      </c>
      <c r="K2697" s="17">
        <v>0.2528262267321133</v>
      </c>
      <c r="L2697" s="17">
        <v>-1.0000000000000009</v>
      </c>
      <c r="M2697" s="17">
        <v>-1.0000000000000009</v>
      </c>
      <c r="N2697" s="17">
        <v>5.0565245346422687</v>
      </c>
      <c r="O2697" s="17">
        <v>19.479230142727648</v>
      </c>
      <c r="P2697" s="17">
        <v>0.94938682502588911</v>
      </c>
      <c r="Q2697" s="17">
        <v>1.3780375979298147</v>
      </c>
      <c r="R2697" s="17">
        <v>0.48284655464133536</v>
      </c>
      <c r="S2697" s="17">
        <v>0.3333333333333332</v>
      </c>
      <c r="T2697" s="17">
        <v>0.3333333333333332</v>
      </c>
      <c r="U2697" s="17">
        <v>0.35283340423396253</v>
      </c>
      <c r="V2697" s="17">
        <v>-0.10970631917013322</v>
      </c>
      <c r="W2697" s="17">
        <v>26.278700999935328</v>
      </c>
      <c r="X2697" s="17">
        <v>1.1669361418496054</v>
      </c>
      <c r="Y2697" s="17">
        <v>-1.0000000000000009</v>
      </c>
      <c r="Z2697" s="17">
        <v>-1.0000000000000009</v>
      </c>
      <c r="AA2697" s="17">
        <v>74.717294048247481</v>
      </c>
      <c r="AB2697" s="17">
        <v>0.35884525333110212</v>
      </c>
      <c r="AC2697" s="17">
        <v>0.24411886235293209</v>
      </c>
      <c r="AD2697" s="17">
        <v>0.35615081418938099</v>
      </c>
      <c r="AE2697" s="17">
        <v>47.95574649367078</v>
      </c>
      <c r="AF2697" s="17">
        <v>0.91666666666666663</v>
      </c>
      <c r="AG2697" s="17">
        <v>-1.0000000000000009</v>
      </c>
      <c r="AH2697" s="17">
        <v>-1.0000000000000009</v>
      </c>
      <c r="AI2697" s="17">
        <v>-9.0421259548910116E-3</v>
      </c>
      <c r="AJ2697" s="17">
        <v>-0.10970631917013322</v>
      </c>
      <c r="AK2697" s="17">
        <v>-4.6582818413718918E-2</v>
      </c>
      <c r="AL2697" s="17">
        <v>-6.9632278053122762E-2</v>
      </c>
      <c r="AM2697" s="17">
        <v>0.36975524549749955</v>
      </c>
      <c r="AN2697" s="17">
        <v>2.8232802517498941E-2</v>
      </c>
      <c r="AO2697" s="17">
        <v>9.0109670453688953</v>
      </c>
      <c r="AP2697" s="17">
        <v>0.35765867267185975</v>
      </c>
      <c r="AQ2697" s="17">
        <v>41.448274603862146</v>
      </c>
      <c r="AR2697" s="17">
        <v>0.90979375173049593</v>
      </c>
      <c r="AS2697" s="17">
        <v>1.4197623685817178</v>
      </c>
      <c r="AT2697" s="17">
        <v>-1.0000000000000009</v>
      </c>
      <c r="AU2697" s="17">
        <v>-1.0000000000000009</v>
      </c>
      <c r="AV2697" s="17">
        <v>0.22417548839391113</v>
      </c>
      <c r="AW2697" s="17">
        <v>94.554182863646872</v>
      </c>
      <c r="AX2697" s="17">
        <v>83.402708427535686</v>
      </c>
      <c r="AY2697" s="17">
        <v>0.12291137058699909</v>
      </c>
      <c r="AZ2697" s="17">
        <v>-16.739276297493348</v>
      </c>
      <c r="BA2697" s="22">
        <v>1448.8546865292797</v>
      </c>
      <c r="CU2697" t="e">
        <v>#N/A</v>
      </c>
      <c r="CV2697" t="e">
        <v>#N/A</v>
      </c>
    </row>
    <row r="2698" spans="1:100" x14ac:dyDescent="0.25">
      <c r="A2698">
        <v>5947</v>
      </c>
      <c r="B2698" t="s">
        <v>2964</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2965</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2966</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1237</v>
      </c>
      <c r="C2701" s="22">
        <v>3</v>
      </c>
      <c r="D2701" s="17">
        <v>5.4986501334169731</v>
      </c>
      <c r="E2701" s="17">
        <v>1.6655100446375799</v>
      </c>
      <c r="F2701" s="17">
        <v>0.61834865175978426</v>
      </c>
      <c r="G2701" s="17">
        <v>1.1711604501074977</v>
      </c>
      <c r="H2701" s="17">
        <v>0.11709821443993153</v>
      </c>
      <c r="I2701" s="17">
        <v>-1.4448025130429931E-2</v>
      </c>
      <c r="J2701" s="17">
        <v>6.1590113585700905</v>
      </c>
      <c r="K2701" s="17">
        <v>0.10265018930950159</v>
      </c>
      <c r="L2701" s="17">
        <v>-1.0000000000000002</v>
      </c>
      <c r="M2701" s="17">
        <v>-1.0000000000000002</v>
      </c>
      <c r="N2701" s="17">
        <v>2.0530037861900321</v>
      </c>
      <c r="O2701" s="17">
        <v>12.828821942094571</v>
      </c>
      <c r="P2701" s="17">
        <v>-3.7429789755483556E-2</v>
      </c>
      <c r="Q2701" s="17">
        <v>2.8501018824005825E-2</v>
      </c>
      <c r="R2701" s="17">
        <v>-2.7411067113590454E-2</v>
      </c>
      <c r="S2701" s="17">
        <v>0.33333333333333326</v>
      </c>
      <c r="T2701" s="17">
        <v>0.33333333333333326</v>
      </c>
      <c r="U2701" s="17">
        <v>0.29730891569925766</v>
      </c>
      <c r="V2701" s="17">
        <v>-7.7621754732476692E-2</v>
      </c>
      <c r="W2701" s="17">
        <v>31.348145532957854</v>
      </c>
      <c r="X2701" s="17">
        <v>1.2875216117593355</v>
      </c>
      <c r="Y2701" s="17">
        <v>-1.0000000000000002</v>
      </c>
      <c r="Z2701" s="17">
        <v>-1.0000000000000002</v>
      </c>
      <c r="AA2701" s="17">
        <v>80.696613791241305</v>
      </c>
      <c r="AB2701" s="17">
        <v>0.46493730115840964</v>
      </c>
      <c r="AC2701" s="17">
        <v>0.34829425475948356</v>
      </c>
      <c r="AD2701" s="17">
        <v>0.17428603059004891</v>
      </c>
      <c r="AE2701" s="17">
        <v>49.375879325397079</v>
      </c>
      <c r="AF2701" s="17">
        <v>0.91666666666666663</v>
      </c>
      <c r="AG2701" s="17">
        <v>-1.0000000000000002</v>
      </c>
      <c r="AH2701" s="17">
        <v>-1.0000000000000002</v>
      </c>
      <c r="AI2701" s="17">
        <v>-1.6863224598616292E-2</v>
      </c>
      <c r="AJ2701" s="17">
        <v>-7.7621754732476692E-2</v>
      </c>
      <c r="AK2701" s="17">
        <v>3.7667327231033339E-2</v>
      </c>
      <c r="AL2701" s="17">
        <v>-0.17339298004970483</v>
      </c>
      <c r="AM2701" s="17">
        <v>0.1168664751022304</v>
      </c>
      <c r="AN2701" s="17">
        <v>0.12936616490364386</v>
      </c>
      <c r="AO2701" s="17">
        <v>3.1099985137109281</v>
      </c>
      <c r="AP2701" s="17">
        <v>2.3671892223425739</v>
      </c>
      <c r="AQ2701" s="17">
        <v>37.507156891527941</v>
      </c>
      <c r="AR2701" s="17">
        <v>0.88635382763344817</v>
      </c>
      <c r="AS2701" s="17">
        <v>1.390171801068838</v>
      </c>
      <c r="AT2701" s="17">
        <v>-1.0000000000000002</v>
      </c>
      <c r="AU2701" s="17">
        <v>-1.0000000000000002</v>
      </c>
      <c r="AV2701" s="17">
        <v>1.1437493829939065</v>
      </c>
      <c r="AW2701" s="17">
        <v>95.892624955678457</v>
      </c>
      <c r="AX2701" s="17">
        <v>87.793184990458499</v>
      </c>
      <c r="AY2701" s="17">
        <v>0.22465725418187982</v>
      </c>
      <c r="AZ2701" s="17">
        <v>-15.220939198727931</v>
      </c>
      <c r="BA2701" s="22">
        <v>1445.1755577710765</v>
      </c>
      <c r="CU2701" t="e">
        <v>#N/A</v>
      </c>
      <c r="CV2701" t="e">
        <v>#N/A</v>
      </c>
    </row>
    <row r="2702" spans="1:100" x14ac:dyDescent="0.25">
      <c r="A2702">
        <v>5951</v>
      </c>
      <c r="B2702" t="s">
        <v>2967</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1522.4405367748595</v>
      </c>
      <c r="CU2702" t="e">
        <v>#N/A</v>
      </c>
      <c r="CV2702" t="e">
        <v>#N/A</v>
      </c>
    </row>
    <row r="2703" spans="1:100" x14ac:dyDescent="0.25">
      <c r="A2703">
        <v>5952</v>
      </c>
      <c r="B2703" t="s">
        <v>2968</v>
      </c>
      <c r="C2703" s="22">
        <v>3</v>
      </c>
      <c r="D2703" s="17">
        <v>3.7172405051509165</v>
      </c>
      <c r="E2703" s="17">
        <v>-9.0166770308122132E-2</v>
      </c>
      <c r="F2703" s="17">
        <v>0.42312406160895499</v>
      </c>
      <c r="G2703" s="17">
        <v>0.388701222600494</v>
      </c>
      <c r="H2703" s="17">
        <v>0.20412616766337849</v>
      </c>
      <c r="I2703" s="17">
        <v>0</v>
      </c>
      <c r="J2703" s="17">
        <v>12.247570059802705</v>
      </c>
      <c r="K2703" s="17">
        <v>0.20412616766337849</v>
      </c>
      <c r="L2703" s="17">
        <v>-1.0000000000000004</v>
      </c>
      <c r="M2703" s="17">
        <v>-1.0000000000000004</v>
      </c>
      <c r="N2703" s="17">
        <v>4.08252335326757</v>
      </c>
      <c r="O2703" s="17">
        <v>16.353511787554119</v>
      </c>
      <c r="P2703" s="17">
        <v>-0.66607071474091473</v>
      </c>
      <c r="Q2703" s="17">
        <v>0.52213970551956823</v>
      </c>
      <c r="R2703" s="17">
        <v>2.6230800226642259E-2</v>
      </c>
      <c r="S2703" s="17">
        <v>0.33333333333333348</v>
      </c>
      <c r="T2703" s="17">
        <v>0.47754893435120238</v>
      </c>
      <c r="U2703" s="17">
        <v>0.22553712045896449</v>
      </c>
      <c r="V2703" s="17">
        <v>0</v>
      </c>
      <c r="W2703" s="17">
        <v>33.29172881920487</v>
      </c>
      <c r="X2703" s="17">
        <v>1.6556125326586257</v>
      </c>
      <c r="Y2703" s="17">
        <v>-1.0000000000000004</v>
      </c>
      <c r="Z2703" s="17">
        <v>-1.0000000000000004</v>
      </c>
      <c r="AA2703" s="17">
        <v>67.392799863630813</v>
      </c>
      <c r="AB2703" s="17">
        <v>4.2082712444766079E-2</v>
      </c>
      <c r="AC2703" s="17">
        <v>0.36619499007828588</v>
      </c>
      <c r="AD2703" s="17">
        <v>0.27321910236093416</v>
      </c>
      <c r="AE2703" s="17">
        <v>34.074840244199322</v>
      </c>
      <c r="AF2703" s="17">
        <v>0.84615384615384615</v>
      </c>
      <c r="AG2703" s="17">
        <v>-1.0000000000000004</v>
      </c>
      <c r="AH2703" s="17">
        <v>-1.0000000000000004</v>
      </c>
      <c r="AI2703" s="17">
        <v>-1.7336364472018258E-2</v>
      </c>
      <c r="AJ2703" s="17">
        <v>0</v>
      </c>
      <c r="AK2703" s="17">
        <v>-0.13617868229757546</v>
      </c>
      <c r="AL2703" s="17">
        <v>-2.6596536434277913E-2</v>
      </c>
      <c r="AM2703" s="17">
        <v>0.52174491763368513</v>
      </c>
      <c r="AN2703" s="17">
        <v>0.37216039157145525</v>
      </c>
      <c r="AO2703" s="17">
        <v>12.362729529354247</v>
      </c>
      <c r="AP2703" s="17">
        <v>9.1710271071149911</v>
      </c>
      <c r="AQ2703" s="17">
        <v>45.539298879007589</v>
      </c>
      <c r="AR2703" s="17">
        <v>1.0364193881435004</v>
      </c>
      <c r="AS2703" s="17">
        <v>1.8597387003220043</v>
      </c>
      <c r="AT2703" s="17">
        <v>-1.0000000000000004</v>
      </c>
      <c r="AU2703" s="17">
        <v>-1.0000000000000004</v>
      </c>
      <c r="AV2703" s="17">
        <v>0.41493202282713648</v>
      </c>
      <c r="AW2703" s="17">
        <v>92.917338758299948</v>
      </c>
      <c r="AX2703" s="17">
        <v>92.570611468859582</v>
      </c>
      <c r="AY2703" s="17">
        <v>0.28612126164492713</v>
      </c>
      <c r="AZ2703" s="17">
        <v>17.974631415133196</v>
      </c>
      <c r="BA2703" s="22">
        <v>1453.1670011767028</v>
      </c>
      <c r="CU2703" t="e">
        <v>#N/A</v>
      </c>
      <c r="CV2703" t="e">
        <v>#N/A</v>
      </c>
    </row>
    <row r="2704" spans="1:100" x14ac:dyDescent="0.25">
      <c r="A2704">
        <v>5953</v>
      </c>
      <c r="B2704" t="s">
        <v>2969</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1406.6237743595284</v>
      </c>
      <c r="CU2704" t="e">
        <v>#N/A</v>
      </c>
      <c r="CV2704" t="e">
        <v>#N/A</v>
      </c>
    </row>
    <row r="2705" spans="1:100" x14ac:dyDescent="0.25">
      <c r="A2705">
        <v>5954</v>
      </c>
      <c r="B2705" t="s">
        <v>2970</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1172</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1453.5316371280549</v>
      </c>
      <c r="CU2706" t="e">
        <v>#N/A</v>
      </c>
      <c r="CV2706" t="e">
        <v>#N/A</v>
      </c>
    </row>
    <row r="2707" spans="1:100" x14ac:dyDescent="0.25">
      <c r="A2707">
        <v>5956</v>
      </c>
      <c r="B2707" t="s">
        <v>2101</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1380.676526807332</v>
      </c>
      <c r="CU2707" t="e">
        <v>#N/A</v>
      </c>
      <c r="CV2707" t="e">
        <v>#N/A</v>
      </c>
    </row>
    <row r="2708" spans="1:100" x14ac:dyDescent="0.25">
      <c r="A2708">
        <v>5957</v>
      </c>
      <c r="B2708" t="s">
        <v>2971</v>
      </c>
      <c r="C2708" s="22">
        <v>3</v>
      </c>
      <c r="D2708" s="17">
        <v>5.1644516096788546</v>
      </c>
      <c r="E2708" s="17">
        <v>0.49768163045386904</v>
      </c>
      <c r="F2708" s="17">
        <v>-8.9384638253218116E-2</v>
      </c>
      <c r="G2708" s="17">
        <v>5.2599809342455707E-3</v>
      </c>
      <c r="H2708" s="17">
        <v>8.0960514389265166E-3</v>
      </c>
      <c r="I2708" s="17">
        <v>4.4662951770724517E-4</v>
      </c>
      <c r="J2708" s="17">
        <v>0.51256085739802182</v>
      </c>
      <c r="K2708" s="17">
        <v>8.5426809566337622E-3</v>
      </c>
      <c r="L2708" s="17">
        <v>-0.99999999999999989</v>
      </c>
      <c r="M2708" s="17">
        <v>-0.99999999999999989</v>
      </c>
      <c r="N2708" s="17">
        <v>0.17085361913267438</v>
      </c>
      <c r="O2708" s="17">
        <v>5.6822724480111262</v>
      </c>
      <c r="P2708" s="17">
        <v>0.90010782857496396</v>
      </c>
      <c r="Q2708" s="17">
        <v>-0.98080278376485142</v>
      </c>
      <c r="R2708" s="17">
        <v>-0.31307182595191962</v>
      </c>
      <c r="S2708" s="17">
        <v>0.33333333333333304</v>
      </c>
      <c r="T2708" s="17">
        <v>0.33333333333333304</v>
      </c>
      <c r="U2708" s="17">
        <v>0.26232098148283145</v>
      </c>
      <c r="V2708" s="17">
        <v>-2.9710945293558323E-2</v>
      </c>
      <c r="W2708" s="17">
        <v>35.629360875972225</v>
      </c>
      <c r="X2708" s="17">
        <v>1.5291422398800085</v>
      </c>
      <c r="Y2708" s="17">
        <v>-0.99999999999999989</v>
      </c>
      <c r="Z2708" s="17">
        <v>-0.99999999999999989</v>
      </c>
      <c r="AA2708" s="17">
        <v>80.625288468026454</v>
      </c>
      <c r="AB2708" s="17">
        <v>0.28183763149724145</v>
      </c>
      <c r="AC2708" s="17">
        <v>0.43270071618030531</v>
      </c>
      <c r="AD2708" s="17">
        <v>0.19164164068257647</v>
      </c>
      <c r="AE2708" s="17">
        <v>45.308999418006181</v>
      </c>
      <c r="AF2708" s="17">
        <v>0.91666666666666663</v>
      </c>
      <c r="AG2708" s="17">
        <v>-0.99999999999999989</v>
      </c>
      <c r="AH2708" s="17">
        <v>-0.99999999999999989</v>
      </c>
      <c r="AI2708" s="17">
        <v>-1.8852837230865165E-2</v>
      </c>
      <c r="AJ2708" s="17">
        <v>-2.9710945293558323E-2</v>
      </c>
      <c r="AK2708" s="17">
        <v>-2.3031045910089212E-2</v>
      </c>
      <c r="AL2708" s="17">
        <v>0.19192512392935254</v>
      </c>
      <c r="AM2708" s="17">
        <v>8.1334377591071816E-2</v>
      </c>
      <c r="AN2708" s="17">
        <v>9.3127736363694501E-3</v>
      </c>
      <c r="AO2708" s="17">
        <v>1.9182042102263492</v>
      </c>
      <c r="AP2708" s="17">
        <v>1.1924449605559995</v>
      </c>
      <c r="AQ2708" s="17">
        <v>36.141921733370253</v>
      </c>
      <c r="AR2708" s="17">
        <v>0.89927670285593964</v>
      </c>
      <c r="AS2708" s="17">
        <v>1.5376849208366425</v>
      </c>
      <c r="AT2708" s="17">
        <v>-0.99999999999999989</v>
      </c>
      <c r="AU2708" s="17">
        <v>-0.99999999999999989</v>
      </c>
      <c r="AV2708" s="17">
        <v>-0.30781184501767395</v>
      </c>
      <c r="AW2708" s="17">
        <v>87.500005876593534</v>
      </c>
      <c r="AX2708" s="17">
        <v>84.151854602620475</v>
      </c>
      <c r="AY2708" s="17">
        <v>0.24742375926090091</v>
      </c>
      <c r="AZ2708" s="17">
        <v>12.767593773743041</v>
      </c>
      <c r="BA2708" s="22">
        <v>1500.5968309615348</v>
      </c>
      <c r="CU2708" t="e">
        <v>#N/A</v>
      </c>
      <c r="CV2708" t="e">
        <v>#N/A</v>
      </c>
    </row>
    <row r="2709" spans="1:100" x14ac:dyDescent="0.25">
      <c r="A2709">
        <v>5959</v>
      </c>
      <c r="B2709" t="s">
        <v>2972</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1336.4551781649966</v>
      </c>
      <c r="CU2709" t="e">
        <v>#N/A</v>
      </c>
      <c r="CV2709" t="e">
        <v>#N/A</v>
      </c>
    </row>
    <row r="2710" spans="1:100" x14ac:dyDescent="0.25">
      <c r="A2710">
        <v>5960</v>
      </c>
      <c r="B2710" t="s">
        <v>2973</v>
      </c>
      <c r="C2710" s="22">
        <v>3</v>
      </c>
      <c r="D2710" s="17">
        <v>5.3580883580475858</v>
      </c>
      <c r="E2710" s="17">
        <v>-4.2450666361781835E-3</v>
      </c>
      <c r="F2710" s="17">
        <v>-0.57746069559578583</v>
      </c>
      <c r="G2710" s="17">
        <v>-0.57746069559578583</v>
      </c>
      <c r="H2710" s="17">
        <v>0.24272405813013642</v>
      </c>
      <c r="I2710" s="17">
        <v>-1.5638415932693349E-2</v>
      </c>
      <c r="J2710" s="17">
        <v>13.625138531846584</v>
      </c>
      <c r="K2710" s="17">
        <v>0.22708564219744298</v>
      </c>
      <c r="L2710" s="17">
        <v>-0.99999999999999867</v>
      </c>
      <c r="M2710" s="17">
        <v>-0.99999999999999867</v>
      </c>
      <c r="N2710" s="17">
        <v>4.5417128439488623</v>
      </c>
      <c r="O2710" s="17">
        <v>18.405766194298387</v>
      </c>
      <c r="P2710" s="17">
        <v>7.8962712614458183E-2</v>
      </c>
      <c r="Q2710" s="17">
        <v>0.78718688841360396</v>
      </c>
      <c r="R2710" s="17">
        <v>0.33860963397970756</v>
      </c>
      <c r="S2710" s="17">
        <v>0.3333333333333332</v>
      </c>
      <c r="T2710" s="17">
        <v>0.3333333333333332</v>
      </c>
      <c r="U2710" s="17">
        <v>0.3018720835680096</v>
      </c>
      <c r="V2710" s="17">
        <v>0.10903141651067534</v>
      </c>
      <c r="W2710" s="17">
        <v>34.019380981916363</v>
      </c>
      <c r="X2710" s="17">
        <v>2.3012578578053104</v>
      </c>
      <c r="Y2710" s="17">
        <v>-0.99999999999999867</v>
      </c>
      <c r="Z2710" s="17">
        <v>-0.99999999999999867</v>
      </c>
      <c r="AA2710" s="17">
        <v>60.739108437854945</v>
      </c>
      <c r="AB2710" s="17">
        <v>0.13276406126261617</v>
      </c>
      <c r="AC2710" s="17">
        <v>7.4403003674192697E-2</v>
      </c>
      <c r="AD2710" s="17">
        <v>0.3204552915023699</v>
      </c>
      <c r="AE2710" s="17">
        <v>26.381117821958931</v>
      </c>
      <c r="AF2710" s="17">
        <v>0.8666666666666667</v>
      </c>
      <c r="AG2710" s="17">
        <v>-0.99999999999999867</v>
      </c>
      <c r="AH2710" s="17">
        <v>-0.99999999999999867</v>
      </c>
      <c r="AI2710" s="17">
        <v>-3.2128355876349414E-2</v>
      </c>
      <c r="AJ2710" s="17">
        <v>0.10903141651067534</v>
      </c>
      <c r="AK2710" s="17">
        <v>-0.12233717477135303</v>
      </c>
      <c r="AL2710" s="17">
        <v>0.17567003786019186</v>
      </c>
      <c r="AM2710" s="17">
        <v>0.82332472643796495</v>
      </c>
      <c r="AN2710" s="17">
        <v>3.4707705279135782E-2</v>
      </c>
      <c r="AO2710" s="17">
        <v>19.971432287092348</v>
      </c>
      <c r="AP2710" s="17">
        <v>1.7460428212793535</v>
      </c>
      <c r="AQ2710" s="17">
        <v>47.644519513762909</v>
      </c>
      <c r="AR2710" s="17">
        <v>1.0775701667453506</v>
      </c>
      <c r="AS2710" s="17">
        <v>2.5283435000027539</v>
      </c>
      <c r="AT2710" s="17">
        <v>-0.99999999999999867</v>
      </c>
      <c r="AU2710" s="17">
        <v>-0.99999999999999867</v>
      </c>
      <c r="AV2710" s="17">
        <v>-0.23885106161607819</v>
      </c>
      <c r="AW2710" s="17">
        <v>80.890917453432721</v>
      </c>
      <c r="AX2710" s="17">
        <v>91.151491986973184</v>
      </c>
      <c r="AY2710" s="17">
        <v>-0.10672972959514201</v>
      </c>
      <c r="AZ2710" s="17">
        <v>-45.81808171691506</v>
      </c>
      <c r="BA2710" s="22">
        <v>1453.7808634076148</v>
      </c>
      <c r="CU2710" t="e">
        <v>#N/A</v>
      </c>
      <c r="CV2710" t="e">
        <v>#N/A</v>
      </c>
    </row>
    <row r="2711" spans="1:100" x14ac:dyDescent="0.25">
      <c r="A2711">
        <v>5962</v>
      </c>
      <c r="B2711" t="s">
        <v>2974</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1475.1129900300823</v>
      </c>
      <c r="CU2711" t="e">
        <v>#N/A</v>
      </c>
      <c r="CV2711" t="e">
        <v>#N/A</v>
      </c>
    </row>
    <row r="2712" spans="1:100" x14ac:dyDescent="0.25">
      <c r="A2712">
        <v>5963</v>
      </c>
      <c r="B2712" t="s">
        <v>2975</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1260.7912251986136</v>
      </c>
      <c r="CU2712" t="e">
        <v>#N/A</v>
      </c>
      <c r="CV2712" t="e">
        <v>#N/A</v>
      </c>
    </row>
    <row r="2713" spans="1:100" x14ac:dyDescent="0.25">
      <c r="A2713">
        <v>5964</v>
      </c>
      <c r="B2713" t="s">
        <v>2976</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1354.8511507329881</v>
      </c>
      <c r="CU2713" t="e">
        <v>#N/A</v>
      </c>
      <c r="CV2713" t="e">
        <v>#N/A</v>
      </c>
    </row>
    <row r="2714" spans="1:100" x14ac:dyDescent="0.25">
      <c r="A2714">
        <v>5965</v>
      </c>
      <c r="B2714" t="s">
        <v>2977</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1342.6138599352073</v>
      </c>
      <c r="CU2714" t="e">
        <v>#N/A</v>
      </c>
      <c r="CV2714" t="e">
        <v>#N/A</v>
      </c>
    </row>
    <row r="2715" spans="1:100" x14ac:dyDescent="0.25">
      <c r="A2715">
        <v>5966</v>
      </c>
      <c r="B2715" t="s">
        <v>2978</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2979</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2980</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1285.453814592152</v>
      </c>
      <c r="CU2717" t="e">
        <v>#N/A</v>
      </c>
      <c r="CV2717" t="e">
        <v>#N/A</v>
      </c>
    </row>
    <row r="2718" spans="1:100" x14ac:dyDescent="0.25">
      <c r="A2718">
        <v>5970</v>
      </c>
      <c r="B2718" t="s">
        <v>2981</v>
      </c>
      <c r="C2718" s="22">
        <v>3</v>
      </c>
      <c r="D2718" s="17">
        <v>5.0251148748337187</v>
      </c>
      <c r="E2718" s="17">
        <v>0</v>
      </c>
      <c r="F2718" s="17">
        <v>1.6706052862573852</v>
      </c>
      <c r="G2718" s="17">
        <v>1.6706052862573852</v>
      </c>
      <c r="H2718" s="17">
        <v>0.60842381861833439</v>
      </c>
      <c r="I2718" s="17">
        <v>-3.8466646765638463E-4</v>
      </c>
      <c r="J2718" s="17">
        <v>36.482349129040671</v>
      </c>
      <c r="K2718" s="17">
        <v>0.60803915215067794</v>
      </c>
      <c r="L2718" s="17">
        <v>-0.99999999999999822</v>
      </c>
      <c r="M2718" s="17">
        <v>-0.99999999999999822</v>
      </c>
      <c r="N2718" s="17">
        <v>12.16078304301355</v>
      </c>
      <c r="O2718" s="17">
        <v>43.178069290131759</v>
      </c>
      <c r="P2718" s="17">
        <v>-3.8489516669901268E-2</v>
      </c>
      <c r="Q2718" s="17">
        <v>-4.1708477800531352</v>
      </c>
      <c r="R2718" s="17">
        <v>-1.3813608691379919</v>
      </c>
      <c r="S2718" s="17">
        <v>0.33333333333333248</v>
      </c>
      <c r="T2718" s="17">
        <v>0.33333333333333248</v>
      </c>
      <c r="U2718" s="17">
        <v>0.34886459469875353</v>
      </c>
      <c r="V2718" s="17">
        <v>0.37938371255542974</v>
      </c>
      <c r="W2718" s="17">
        <v>31.475032870806821</v>
      </c>
      <c r="X2718" s="17">
        <v>3.7303881686435765</v>
      </c>
      <c r="Y2718" s="17">
        <v>-0.99999999999999822</v>
      </c>
      <c r="Z2718" s="17">
        <v>-0.99999999999999822</v>
      </c>
      <c r="AA2718" s="17">
        <v>77.006320337039625</v>
      </c>
      <c r="AB2718" s="17">
        <v>0.30161535494674718</v>
      </c>
      <c r="AC2718" s="17">
        <v>0.38771726939978968</v>
      </c>
      <c r="AD2718" s="17">
        <v>0.24892034236087859</v>
      </c>
      <c r="AE2718" s="17">
        <v>46.912648335370775</v>
      </c>
      <c r="AF2718" s="17">
        <v>0.8</v>
      </c>
      <c r="AG2718" s="17">
        <v>-0.99999999999999822</v>
      </c>
      <c r="AH2718" s="17">
        <v>-0.99999999999999822</v>
      </c>
      <c r="AI2718" s="17">
        <v>-7.6025213662465271E-3</v>
      </c>
      <c r="AJ2718" s="17">
        <v>0.37938371255542974</v>
      </c>
      <c r="AK2718" s="17">
        <v>-0.18451567971667121</v>
      </c>
      <c r="AL2718" s="17">
        <v>0.11870273568958262</v>
      </c>
      <c r="AM2718" s="17">
        <v>0.19817005311137292</v>
      </c>
      <c r="AN2718" s="17">
        <v>0.23256257351896717</v>
      </c>
      <c r="AO2718" s="17">
        <v>4.031672929200969</v>
      </c>
      <c r="AP2718" s="17">
        <v>6.4075780164220921</v>
      </c>
      <c r="AQ2718" s="17">
        <v>67.957381999847513</v>
      </c>
      <c r="AR2718" s="17">
        <v>1.3949149739208484</v>
      </c>
      <c r="AS2718" s="17">
        <v>4.3384273207942536</v>
      </c>
      <c r="AT2718" s="17">
        <v>-0.99999999999999822</v>
      </c>
      <c r="AU2718" s="17">
        <v>-0.99999999999999822</v>
      </c>
      <c r="AV2718" s="17">
        <v>0.28924441711939425</v>
      </c>
      <c r="AW2718" s="17">
        <v>126.59196764359356</v>
      </c>
      <c r="AX2718" s="17">
        <v>164.37828847181157</v>
      </c>
      <c r="AY2718" s="17">
        <v>0.27756637258040462</v>
      </c>
      <c r="AZ2718" s="17">
        <v>35.12624208447852</v>
      </c>
      <c r="BA2718" s="22">
        <v>1505.2884606304528</v>
      </c>
      <c r="CU2718" t="e">
        <v>#N/A</v>
      </c>
      <c r="CV2718" t="e">
        <v>#N/A</v>
      </c>
    </row>
    <row r="2719" spans="1:100" x14ac:dyDescent="0.25">
      <c r="A2719">
        <v>5971</v>
      </c>
      <c r="B2719" t="s">
        <v>2982</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1321.4692481605646</v>
      </c>
      <c r="CU2719" t="e">
        <v>#N/A</v>
      </c>
      <c r="CV2719" t="e">
        <v>#N/A</v>
      </c>
    </row>
    <row r="2720" spans="1:100" x14ac:dyDescent="0.25">
      <c r="A2720">
        <v>5973</v>
      </c>
      <c r="B2720" t="s">
        <v>2983</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1409.0798111247573</v>
      </c>
      <c r="CU2720" t="e">
        <v>#N/A</v>
      </c>
      <c r="CV2720" t="e">
        <v>#N/A</v>
      </c>
    </row>
    <row r="2721" spans="1:100" x14ac:dyDescent="0.25">
      <c r="A2721">
        <v>5974</v>
      </c>
      <c r="B2721" t="s">
        <v>2984</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2985</v>
      </c>
      <c r="C2722" s="22">
        <v>3</v>
      </c>
      <c r="D2722" s="17">
        <v>5.0155157571200419</v>
      </c>
      <c r="E2722" s="17">
        <v>-4.8518131585710443E-3</v>
      </c>
      <c r="F2722" s="17">
        <v>-0.2242503516045749</v>
      </c>
      <c r="G2722" s="17">
        <v>-0.2242503516045749</v>
      </c>
      <c r="H2722" s="17">
        <v>0.12442795574886631</v>
      </c>
      <c r="I2722" s="17">
        <v>0</v>
      </c>
      <c r="J2722" s="17">
        <v>7.4656773449319793</v>
      </c>
      <c r="K2722" s="17">
        <v>0.12442795574886631</v>
      </c>
      <c r="L2722" s="17">
        <v>-0.99999999999999956</v>
      </c>
      <c r="M2722" s="17">
        <v>-0.99999999999999956</v>
      </c>
      <c r="N2722" s="17">
        <v>2.4885591149773267</v>
      </c>
      <c r="O2722" s="17">
        <v>12.256942750447454</v>
      </c>
      <c r="P2722" s="17">
        <v>-0.13466771408164765</v>
      </c>
      <c r="Q2722" s="17">
        <v>-5.7078800860899346</v>
      </c>
      <c r="R2722" s="17">
        <v>-1.9636527930755749</v>
      </c>
      <c r="S2722" s="17">
        <v>0.33333333333333337</v>
      </c>
      <c r="T2722" s="17">
        <v>0.32933016397406373</v>
      </c>
      <c r="U2722" s="17">
        <v>0.32262350867698963</v>
      </c>
      <c r="V2722" s="17">
        <v>9.5925195444452618E-2</v>
      </c>
      <c r="W2722" s="17">
        <v>38.271369827198924</v>
      </c>
      <c r="X2722" s="17">
        <v>2.4002775795739337</v>
      </c>
      <c r="Y2722" s="17">
        <v>-0.99999999999999956</v>
      </c>
      <c r="Z2722" s="17">
        <v>-0.99999999999999956</v>
      </c>
      <c r="AA2722" s="17">
        <v>60.039630272790717</v>
      </c>
      <c r="AB2722" s="17">
        <v>3.3419339051105751E-4</v>
      </c>
      <c r="AC2722" s="17">
        <v>0.27860201958918157</v>
      </c>
      <c r="AD2722" s="17">
        <v>0.19570205179365491</v>
      </c>
      <c r="AE2722" s="17">
        <v>23.731913238667403</v>
      </c>
      <c r="AF2722" s="17">
        <v>0.5</v>
      </c>
      <c r="AG2722" s="17">
        <v>-0.99999999999999956</v>
      </c>
      <c r="AH2722" s="17">
        <v>-0.99999999999999956</v>
      </c>
      <c r="AI2722" s="17">
        <v>-4.7985872945958366E-2</v>
      </c>
      <c r="AJ2722" s="17">
        <v>9.5925195444452618E-2</v>
      </c>
      <c r="AK2722" s="17">
        <v>8.5538896164116501E-2</v>
      </c>
      <c r="AL2722" s="17">
        <v>-7.376597451751124E-2</v>
      </c>
      <c r="AM2722" s="17">
        <v>-0.13871916860726241</v>
      </c>
      <c r="AN2722" s="17">
        <v>-0.10371179237674692</v>
      </c>
      <c r="AO2722" s="17">
        <v>-3.040284734360978</v>
      </c>
      <c r="AP2722" s="17">
        <v>-2.9616246820062284</v>
      </c>
      <c r="AQ2722" s="17">
        <v>45.737047172130893</v>
      </c>
      <c r="AR2722" s="17">
        <v>1.0812122014288392</v>
      </c>
      <c r="AS2722" s="17">
        <v>2.5247055353228012</v>
      </c>
      <c r="AT2722" s="17">
        <v>-0.99999999999999956</v>
      </c>
      <c r="AU2722" s="17">
        <v>-0.99999999999999956</v>
      </c>
      <c r="AV2722" s="17">
        <v>-2.1879031446801518</v>
      </c>
      <c r="AW2722" s="17">
        <v>69.334948341231922</v>
      </c>
      <c r="AX2722" s="17">
        <v>77.967750426758002</v>
      </c>
      <c r="AY2722" s="17">
        <v>-0.15357625971619984</v>
      </c>
      <c r="AZ2722" s="17">
        <v>-47.933845990639078</v>
      </c>
      <c r="BA2722" s="22">
        <v>1405.1095750471798</v>
      </c>
      <c r="CU2722" t="e">
        <v>#N/A</v>
      </c>
      <c r="CV2722" t="e">
        <v>#N/A</v>
      </c>
    </row>
    <row r="2723" spans="1:100" x14ac:dyDescent="0.25">
      <c r="A2723">
        <v>5976</v>
      </c>
      <c r="B2723" t="s">
        <v>2986</v>
      </c>
      <c r="C2723" s="22">
        <v>3</v>
      </c>
      <c r="D2723" s="17">
        <v>5.0274450723454596</v>
      </c>
      <c r="E2723" s="17">
        <v>0.5721076865582142</v>
      </c>
      <c r="F2723" s="17">
        <v>-0.36008645562663838</v>
      </c>
      <c r="G2723" s="17">
        <v>-0.15496976458922165</v>
      </c>
      <c r="H2723" s="17">
        <v>0.18903401396745381</v>
      </c>
      <c r="I2723" s="17">
        <v>0</v>
      </c>
      <c r="J2723" s="17">
        <v>11.342040838047238</v>
      </c>
      <c r="K2723" s="17">
        <v>0.18903401396745381</v>
      </c>
      <c r="L2723" s="17">
        <v>-1.0000000000000004</v>
      </c>
      <c r="M2723" s="17">
        <v>-1.0000000000000004</v>
      </c>
      <c r="N2723" s="17">
        <v>3.7806802793490784</v>
      </c>
      <c r="O2723" s="17">
        <v>16.214516145803476</v>
      </c>
      <c r="P2723" s="17">
        <v>-0.54950770392278681</v>
      </c>
      <c r="Q2723" s="17">
        <v>-1.307717552347984</v>
      </c>
      <c r="R2723" s="17">
        <v>-0.52056428584957914</v>
      </c>
      <c r="S2723" s="17">
        <v>0.33333333333333326</v>
      </c>
      <c r="T2723" s="17">
        <v>0.35223426393030094</v>
      </c>
      <c r="U2723" s="17">
        <v>0.69847617019771568</v>
      </c>
      <c r="V2723" s="17">
        <v>6.9313659063950706E-2</v>
      </c>
      <c r="W2723" s="17">
        <v>50.572936502313908</v>
      </c>
      <c r="X2723" s="17">
        <v>3.725221149067715</v>
      </c>
      <c r="Y2723" s="17">
        <v>-1.0000000000000004</v>
      </c>
      <c r="Z2723" s="17">
        <v>-1.0000000000000004</v>
      </c>
      <c r="AA2723" s="17">
        <v>89.9469369515122</v>
      </c>
      <c r="AB2723" s="17">
        <v>0.24586888152863462</v>
      </c>
      <c r="AC2723" s="17">
        <v>5.1211355446857197E-2</v>
      </c>
      <c r="AD2723" s="17">
        <v>0.50081105772546675</v>
      </c>
      <c r="AE2723" s="17">
        <v>39.894564735047915</v>
      </c>
      <c r="AF2723" s="17">
        <v>0.84210526315789469</v>
      </c>
      <c r="AG2723" s="17">
        <v>-1.0000000000000004</v>
      </c>
      <c r="AH2723" s="17">
        <v>-1.0000000000000004</v>
      </c>
      <c r="AI2723" s="17">
        <v>0</v>
      </c>
      <c r="AJ2723" s="17">
        <v>6.9313659063950706E-2</v>
      </c>
      <c r="AK2723" s="17">
        <v>-0.19564126722875705</v>
      </c>
      <c r="AL2723" s="17">
        <v>0.12015449892261595</v>
      </c>
      <c r="AM2723" s="17">
        <v>-0.11529097288899895</v>
      </c>
      <c r="AN2723" s="17">
        <v>-9.8824508807415654E-2</v>
      </c>
      <c r="AO2723" s="17">
        <v>-3.8604806583687594</v>
      </c>
      <c r="AP2723" s="17">
        <v>-1.8698402255723121</v>
      </c>
      <c r="AQ2723" s="17">
        <v>61.914977340361077</v>
      </c>
      <c r="AR2723" s="17">
        <v>1.4533574265253009</v>
      </c>
      <c r="AS2723" s="17">
        <v>3.9142551630351683</v>
      </c>
      <c r="AT2723" s="17">
        <v>-1.0000000000000004</v>
      </c>
      <c r="AU2723" s="17">
        <v>-1.0000000000000004</v>
      </c>
      <c r="AV2723" s="17">
        <v>-0.6755340504388011</v>
      </c>
      <c r="AW2723" s="17">
        <v>104.29161287174341</v>
      </c>
      <c r="AX2723" s="17">
        <v>111.22297877813847</v>
      </c>
      <c r="AY2723" s="17">
        <v>0.44337065430731343</v>
      </c>
      <c r="AZ2723" s="17">
        <v>42.389301902951381</v>
      </c>
      <c r="BA2723" s="22">
        <v>1527.5751695209451</v>
      </c>
      <c r="CU2723" t="e">
        <v>#N/A</v>
      </c>
      <c r="CV2723" t="e">
        <v>#N/A</v>
      </c>
    </row>
    <row r="2724" spans="1:100" x14ac:dyDescent="0.25">
      <c r="A2724">
        <v>5977</v>
      </c>
      <c r="B2724" t="s">
        <v>2987</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1371.7912780501372</v>
      </c>
      <c r="CU2724" t="e">
        <v>#N/A</v>
      </c>
      <c r="CV2724" t="e">
        <v>#N/A</v>
      </c>
    </row>
    <row r="2725" spans="1:100" x14ac:dyDescent="0.25">
      <c r="A2725">
        <v>5979</v>
      </c>
      <c r="B2725" t="s">
        <v>2988</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2989</v>
      </c>
      <c r="C2726" s="22">
        <v>3</v>
      </c>
      <c r="D2726" s="17">
        <v>3.8330674422832236</v>
      </c>
      <c r="E2726" s="17">
        <v>0.38558099420337988</v>
      </c>
      <c r="F2726" s="17">
        <v>-1.240971950800595</v>
      </c>
      <c r="G2726" s="17">
        <v>-1.1670804307637244</v>
      </c>
      <c r="H2726" s="17">
        <v>0.10203678762216187</v>
      </c>
      <c r="I2726" s="17">
        <v>-1.588015311197169E-2</v>
      </c>
      <c r="J2726" s="17">
        <v>5.169398070611412</v>
      </c>
      <c r="K2726" s="17">
        <v>8.6156634510190191E-2</v>
      </c>
      <c r="L2726" s="17">
        <v>-0.99999999999999944</v>
      </c>
      <c r="M2726" s="17">
        <v>-0.99999999999999944</v>
      </c>
      <c r="N2726" s="17">
        <v>1.7231326902038038</v>
      </c>
      <c r="O2726" s="17">
        <v>7.8353850821309123</v>
      </c>
      <c r="P2726" s="17">
        <v>-0.22923658799937943</v>
      </c>
      <c r="Q2726" s="17">
        <v>-0.66370137521718753</v>
      </c>
      <c r="R2726" s="17">
        <v>-0.28243367978483241</v>
      </c>
      <c r="S2726" s="17">
        <v>0.33333333333333315</v>
      </c>
      <c r="T2726" s="17">
        <v>0.33333333333333315</v>
      </c>
      <c r="U2726" s="17">
        <v>0.26518371120048312</v>
      </c>
      <c r="V2726" s="17">
        <v>-0.31184403806817357</v>
      </c>
      <c r="W2726" s="17">
        <v>21.353988211551432</v>
      </c>
      <c r="X2726" s="17">
        <v>-0.2298193514506327</v>
      </c>
      <c r="Y2726" s="17">
        <v>-0.99999999999999944</v>
      </c>
      <c r="Z2726" s="17">
        <v>-0.99999999999999944</v>
      </c>
      <c r="AA2726" s="17">
        <v>67.638759894427366</v>
      </c>
      <c r="AB2726" s="17">
        <v>0.34517866295019173</v>
      </c>
      <c r="AC2726" s="17">
        <v>0.27642869011579124</v>
      </c>
      <c r="AD2726" s="17">
        <v>0.30973675418723245</v>
      </c>
      <c r="AE2726" s="17">
        <v>46.567205362660793</v>
      </c>
      <c r="AF2726" s="17">
        <v>0.91666666666666663</v>
      </c>
      <c r="AG2726" s="17">
        <v>-0.99999999999999944</v>
      </c>
      <c r="AH2726" s="17">
        <v>-0.99999999999999944</v>
      </c>
      <c r="AI2726" s="17">
        <v>-8.6667997806761255E-3</v>
      </c>
      <c r="AJ2726" s="17">
        <v>-0.31184403806817357</v>
      </c>
      <c r="AK2726" s="17">
        <v>-4.8532646648684716E-2</v>
      </c>
      <c r="AL2726" s="17">
        <v>0.3962705483127516</v>
      </c>
      <c r="AM2726" s="17">
        <v>-0.16452183981062318</v>
      </c>
      <c r="AN2726" s="17">
        <v>-0.16180584284390165</v>
      </c>
      <c r="AO2726" s="17">
        <v>-4.3557092285090047</v>
      </c>
      <c r="AP2726" s="17">
        <v>-2.0637933295337838</v>
      </c>
      <c r="AQ2726" s="17">
        <v>26.523386282162861</v>
      </c>
      <c r="AR2726" s="17">
        <v>0.62000633979897579</v>
      </c>
      <c r="AS2726" s="17">
        <v>-0.14366271694044269</v>
      </c>
      <c r="AT2726" s="17">
        <v>-0.99999999999999944</v>
      </c>
      <c r="AU2726" s="17">
        <v>-0.99999999999999944</v>
      </c>
      <c r="AV2726" s="17">
        <v>-1.4495141105485565</v>
      </c>
      <c r="AW2726" s="17">
        <v>73.410351647024527</v>
      </c>
      <c r="AX2726" s="17">
        <v>42.052611844593621</v>
      </c>
      <c r="AY2726" s="17">
        <v>0.15589835167106647</v>
      </c>
      <c r="AZ2726" s="17">
        <v>-4.9317664989275309</v>
      </c>
      <c r="BA2726" s="22">
        <v>1507.5813007497504</v>
      </c>
      <c r="CU2726" t="e">
        <v>#N/A</v>
      </c>
      <c r="CV2726" t="e">
        <v>#N/A</v>
      </c>
    </row>
    <row r="2727" spans="1:100" x14ac:dyDescent="0.25">
      <c r="A2727">
        <v>5981</v>
      </c>
      <c r="B2727" t="s">
        <v>2990</v>
      </c>
      <c r="C2727" s="22">
        <v>3</v>
      </c>
      <c r="D2727" s="17">
        <v>4.9308682045100305</v>
      </c>
      <c r="E2727" s="17">
        <v>-3.5702302074294964E-2</v>
      </c>
      <c r="F2727" s="17">
        <v>7.0763541126756882E-2</v>
      </c>
      <c r="G2727" s="17">
        <v>6.2965013789965843E-2</v>
      </c>
      <c r="H2727" s="17">
        <v>0.38671276829668244</v>
      </c>
      <c r="I2727" s="17">
        <v>0</v>
      </c>
      <c r="J2727" s="17">
        <v>23.20276609780095</v>
      </c>
      <c r="K2727" s="17">
        <v>0.38671276829668244</v>
      </c>
      <c r="L2727" s="17">
        <v>-0.99999999999999878</v>
      </c>
      <c r="M2727" s="17">
        <v>-0.99999999999999878</v>
      </c>
      <c r="N2727" s="17">
        <v>7.7342553659336444</v>
      </c>
      <c r="O2727" s="17">
        <v>28.196599316100944</v>
      </c>
      <c r="P2727" s="17">
        <v>-0.46610065989711097</v>
      </c>
      <c r="Q2727" s="17">
        <v>0.70112503726122999</v>
      </c>
      <c r="R2727" s="17">
        <v>0.18752714190364905</v>
      </c>
      <c r="S2727" s="17">
        <v>0.33333333333333282</v>
      </c>
      <c r="T2727" s="17">
        <v>0.38611156711859884</v>
      </c>
      <c r="U2727" s="17">
        <v>0.20862586189436266</v>
      </c>
      <c r="V2727" s="17">
        <v>0</v>
      </c>
      <c r="W2727" s="17">
        <v>21.654319761984478</v>
      </c>
      <c r="X2727" s="17">
        <v>1.2196317398583407</v>
      </c>
      <c r="Y2727" s="17">
        <v>-0.99999999999999878</v>
      </c>
      <c r="Z2727" s="17">
        <v>-0.99999999999999878</v>
      </c>
      <c r="AA2727" s="17">
        <v>64.114514507563015</v>
      </c>
      <c r="AB2727" s="17">
        <v>0.18989341187067343</v>
      </c>
      <c r="AC2727" s="17">
        <v>0.33399437420588318</v>
      </c>
      <c r="AD2727" s="17">
        <v>0.32156556599694097</v>
      </c>
      <c r="AE2727" s="17">
        <v>42.272667603674876</v>
      </c>
      <c r="AF2727" s="17">
        <v>0.73333333333333328</v>
      </c>
      <c r="AG2727" s="17">
        <v>-0.99999999999999878</v>
      </c>
      <c r="AH2727" s="17">
        <v>-0.99999999999999878</v>
      </c>
      <c r="AI2727" s="17">
        <v>0</v>
      </c>
      <c r="AJ2727" s="17">
        <v>0</v>
      </c>
      <c r="AK2727" s="17">
        <v>0.17438104748673419</v>
      </c>
      <c r="AL2727" s="17">
        <v>0.36422190800153437</v>
      </c>
      <c r="AM2727" s="17">
        <v>4.0335424329549646E-3</v>
      </c>
      <c r="AN2727" s="17">
        <v>0.2303337143735163</v>
      </c>
      <c r="AO2727" s="17">
        <v>0.97274379825754675</v>
      </c>
      <c r="AP2727" s="17">
        <v>7.5794523993455769</v>
      </c>
      <c r="AQ2727" s="17">
        <v>44.857085859785421</v>
      </c>
      <c r="AR2727" s="17">
        <v>0.92807076234629404</v>
      </c>
      <c r="AS2727" s="17">
        <v>1.6063445081550232</v>
      </c>
      <c r="AT2727" s="17">
        <v>-0.99999999999999878</v>
      </c>
      <c r="AU2727" s="17">
        <v>-0.99999999999999878</v>
      </c>
      <c r="AV2727" s="17">
        <v>0.25049215569361494</v>
      </c>
      <c r="AW2727" s="17">
        <v>99.890566223009543</v>
      </c>
      <c r="AX2727" s="17">
        <v>99.890566223009543</v>
      </c>
      <c r="AY2727" s="17">
        <v>0.37982064047819775</v>
      </c>
      <c r="AZ2727" s="17">
        <v>40.176157632858683</v>
      </c>
      <c r="BA2727" s="22">
        <v>1502.2073508594049</v>
      </c>
      <c r="CU2727" t="e">
        <v>#N/A</v>
      </c>
      <c r="CV2727" t="e">
        <v>#N/A</v>
      </c>
    </row>
    <row r="2728" spans="1:100" x14ac:dyDescent="0.25">
      <c r="A2728">
        <v>5982</v>
      </c>
      <c r="B2728" t="s">
        <v>2991</v>
      </c>
      <c r="C2728" s="22">
        <v>3</v>
      </c>
      <c r="D2728" s="17">
        <v>4.7049237915670146</v>
      </c>
      <c r="E2728" s="17">
        <v>-1.0873730070913908E-2</v>
      </c>
      <c r="F2728" s="17">
        <v>-0.66433320064276036</v>
      </c>
      <c r="G2728" s="17">
        <v>-0.66052347773598086</v>
      </c>
      <c r="H2728" s="17">
        <v>0.42177375363480069</v>
      </c>
      <c r="I2728" s="17">
        <v>0</v>
      </c>
      <c r="J2728" s="17">
        <v>25.306425218088037</v>
      </c>
      <c r="K2728" s="17">
        <v>0.42177375363480069</v>
      </c>
      <c r="L2728" s="17">
        <v>-1.0000000000000011</v>
      </c>
      <c r="M2728" s="17">
        <v>-1.0000000000000011</v>
      </c>
      <c r="N2728" s="17">
        <v>8.435475072696013</v>
      </c>
      <c r="O2728" s="17">
        <v>29.350825531919082</v>
      </c>
      <c r="P2728" s="17">
        <v>0.14105164007285459</v>
      </c>
      <c r="Q2728" s="17">
        <v>-3.5403821449375763</v>
      </c>
      <c r="R2728" s="17">
        <v>-1.1255182243485595</v>
      </c>
      <c r="S2728" s="17">
        <v>0.33333333333333359</v>
      </c>
      <c r="T2728" s="17">
        <v>0.33949331557531837</v>
      </c>
      <c r="U2728" s="17">
        <v>0.35848955451153741</v>
      </c>
      <c r="V2728" s="17">
        <v>-3.5131192159248731E-2</v>
      </c>
      <c r="W2728" s="17">
        <v>22.976450305045589</v>
      </c>
      <c r="X2728" s="17">
        <v>1.4803839426064942</v>
      </c>
      <c r="Y2728" s="17">
        <v>-1.0000000000000011</v>
      </c>
      <c r="Z2728" s="17">
        <v>-1.0000000000000011</v>
      </c>
      <c r="AA2728" s="17">
        <v>55.252812777579614</v>
      </c>
      <c r="AB2728" s="17">
        <v>0.15097523084758943</v>
      </c>
      <c r="AC2728" s="17">
        <v>0.23551135407028403</v>
      </c>
      <c r="AD2728" s="17">
        <v>0.28155102901977846</v>
      </c>
      <c r="AE2728" s="17">
        <v>33.4018806968826</v>
      </c>
      <c r="AF2728" s="17">
        <v>0.66666666666666663</v>
      </c>
      <c r="AG2728" s="17">
        <v>-1.0000000000000011</v>
      </c>
      <c r="AH2728" s="17">
        <v>-1.0000000000000011</v>
      </c>
      <c r="AI2728" s="17">
        <v>-6.0310449940652981E-3</v>
      </c>
      <c r="AJ2728" s="17">
        <v>-3.5131192159248731E-2</v>
      </c>
      <c r="AK2728" s="17">
        <v>0.27804016913760476</v>
      </c>
      <c r="AL2728" s="17">
        <v>-0.19576616709976449</v>
      </c>
      <c r="AM2728" s="17">
        <v>-2.3955505803674157E-2</v>
      </c>
      <c r="AN2728" s="17">
        <v>0.11024964784624705</v>
      </c>
      <c r="AO2728" s="17">
        <v>0.79131320059616961</v>
      </c>
      <c r="AP2728" s="17">
        <v>1.7774103606573521</v>
      </c>
      <c r="AQ2728" s="17">
        <v>48.282875523133633</v>
      </c>
      <c r="AR2728" s="17">
        <v>0.99618501126094139</v>
      </c>
      <c r="AS2728" s="17">
        <v>1.9021576962412952</v>
      </c>
      <c r="AT2728" s="17">
        <v>-1.0000000000000011</v>
      </c>
      <c r="AU2728" s="17">
        <v>-1.0000000000000011</v>
      </c>
      <c r="AV2728" s="17">
        <v>-1.7860417020845412</v>
      </c>
      <c r="AW2728" s="17">
        <v>86.381048670156062</v>
      </c>
      <c r="AX2728" s="17">
        <v>82.747308554349928</v>
      </c>
      <c r="AY2728" s="17">
        <v>3.9932507640357801E-2</v>
      </c>
      <c r="AZ2728" s="17">
        <v>-8.5816241618313125</v>
      </c>
      <c r="BA2728" s="22">
        <v>1346.2873941101404</v>
      </c>
      <c r="CU2728" t="e">
        <v>#N/A</v>
      </c>
      <c r="CV2728" t="e">
        <v>#N/A</v>
      </c>
    </row>
    <row r="2729" spans="1:100" x14ac:dyDescent="0.25">
      <c r="A2729">
        <v>5983</v>
      </c>
      <c r="B2729" t="s">
        <v>2992</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1306.1747225131053</v>
      </c>
      <c r="CU2729" t="e">
        <v>#N/A</v>
      </c>
      <c r="CV2729" t="e">
        <v>#N/A</v>
      </c>
    </row>
    <row r="2730" spans="1:100" x14ac:dyDescent="0.25">
      <c r="A2730">
        <v>5984</v>
      </c>
      <c r="B2730" t="s">
        <v>2993</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2994</v>
      </c>
      <c r="C2731" s="22">
        <v>3</v>
      </c>
      <c r="D2731" s="17">
        <v>6.2017985803096849</v>
      </c>
      <c r="E2731" s="17">
        <v>0.67032659709876952</v>
      </c>
      <c r="F2731" s="17">
        <v>0.62630207625193823</v>
      </c>
      <c r="G2731" s="17">
        <v>0.8193002116683894</v>
      </c>
      <c r="H2731" s="17">
        <v>0.19843979936227224</v>
      </c>
      <c r="I2731" s="17">
        <v>6.0767949034846646E-3</v>
      </c>
      <c r="J2731" s="17">
        <v>12.270995655945418</v>
      </c>
      <c r="K2731" s="17">
        <v>0.20451659426575691</v>
      </c>
      <c r="L2731" s="17">
        <v>-1</v>
      </c>
      <c r="M2731" s="17">
        <v>-1</v>
      </c>
      <c r="N2731" s="17">
        <v>4.0903318853151402</v>
      </c>
      <c r="O2731" s="17">
        <v>19.292094447923503</v>
      </c>
      <c r="P2731" s="17">
        <v>4.3923884556939546E-2</v>
      </c>
      <c r="Q2731" s="17">
        <v>13.539745855118573</v>
      </c>
      <c r="R2731" s="17">
        <v>4.5681643416009203</v>
      </c>
      <c r="S2731" s="17">
        <v>0.33333333333333354</v>
      </c>
      <c r="T2731" s="17">
        <v>0.35621733696850538</v>
      </c>
      <c r="U2731" s="17">
        <v>0.18468351581852332</v>
      </c>
      <c r="V2731" s="17">
        <v>0.1658550754973489</v>
      </c>
      <c r="W2731" s="17">
        <v>33.422906694078158</v>
      </c>
      <c r="X2731" s="17">
        <v>2.2188985922942681</v>
      </c>
      <c r="Y2731" s="17">
        <v>-1</v>
      </c>
      <c r="Z2731" s="17">
        <v>-1</v>
      </c>
      <c r="AA2731" s="17">
        <v>89.795421968527151</v>
      </c>
      <c r="AB2731" s="17">
        <v>0.37371321504531368</v>
      </c>
      <c r="AC2731" s="17">
        <v>0.41011919301117961</v>
      </c>
      <c r="AD2731" s="17">
        <v>0.25225461060046778</v>
      </c>
      <c r="AE2731" s="17">
        <v>51.804350932848067</v>
      </c>
      <c r="AF2731" s="17">
        <v>0.8</v>
      </c>
      <c r="AG2731" s="17">
        <v>-1</v>
      </c>
      <c r="AH2731" s="17">
        <v>-1</v>
      </c>
      <c r="AI2731" s="17">
        <v>0.1350442354866731</v>
      </c>
      <c r="AJ2731" s="17">
        <v>0.1658550754973489</v>
      </c>
      <c r="AK2731" s="17">
        <v>0.21315335960638573</v>
      </c>
      <c r="AL2731" s="17">
        <v>-7.6204965899618728E-3</v>
      </c>
      <c r="AM2731" s="17">
        <v>-9.7078271748305148E-2</v>
      </c>
      <c r="AN2731" s="17">
        <v>-7.2767166536896258E-2</v>
      </c>
      <c r="AO2731" s="17">
        <v>-1.361189995675701</v>
      </c>
      <c r="AP2731" s="17">
        <v>-1.8572816463722159</v>
      </c>
      <c r="AQ2731" s="17">
        <v>45.693902350023549</v>
      </c>
      <c r="AR2731" s="17">
        <v>1.0400892616177104</v>
      </c>
      <c r="AS2731" s="17">
        <v>2.4234151865600251</v>
      </c>
      <c r="AT2731" s="17">
        <v>-1</v>
      </c>
      <c r="AU2731" s="17">
        <v>-1</v>
      </c>
      <c r="AV2731" s="17">
        <v>5.38746455326931</v>
      </c>
      <c r="AW2731" s="17">
        <v>107.23023477007844</v>
      </c>
      <c r="AX2731" s="17">
        <v>126.5166270295468</v>
      </c>
      <c r="AY2731" s="17">
        <v>5.5548549816127953E-2</v>
      </c>
      <c r="AZ2731" s="17">
        <v>-5.9359457925203536</v>
      </c>
      <c r="BA2731" s="22">
        <v>1557.0945254432536</v>
      </c>
      <c r="CU2731" t="e">
        <v>#N/A</v>
      </c>
      <c r="CV2731" t="e">
        <v>#N/A</v>
      </c>
    </row>
    <row r="2732" spans="1:100" x14ac:dyDescent="0.25">
      <c r="A2732">
        <v>5986</v>
      </c>
      <c r="B2732" t="s">
        <v>2995</v>
      </c>
      <c r="C2732" s="22">
        <v>3</v>
      </c>
      <c r="D2732" s="17">
        <v>5.0161563822559714</v>
      </c>
      <c r="E2732" s="17">
        <v>1.3934162744034795</v>
      </c>
      <c r="F2732" s="17">
        <v>-4.6514380930726261E-2</v>
      </c>
      <c r="G2732" s="17">
        <v>0.35580447435128371</v>
      </c>
      <c r="H2732" s="17">
        <v>0.22431055192313173</v>
      </c>
      <c r="I2732" s="17">
        <v>0</v>
      </c>
      <c r="J2732" s="17">
        <v>13.458633115387906</v>
      </c>
      <c r="K2732" s="17">
        <v>0.22431055192313173</v>
      </c>
      <c r="L2732" s="17">
        <v>-1.0000000000000002</v>
      </c>
      <c r="M2732" s="17">
        <v>-1.0000000000000002</v>
      </c>
      <c r="N2732" s="17">
        <v>4.4862110384626339</v>
      </c>
      <c r="O2732" s="17">
        <v>18.830593971995157</v>
      </c>
      <c r="P2732" s="17">
        <v>-5.250933457908908E-3</v>
      </c>
      <c r="Q2732" s="17">
        <v>-0.14354276193788329</v>
      </c>
      <c r="R2732" s="17">
        <v>-4.9637102974302967E-2</v>
      </c>
      <c r="S2732" s="17">
        <v>0.33333333333333359</v>
      </c>
      <c r="T2732" s="17">
        <v>0.25739183200362914</v>
      </c>
      <c r="U2732" s="17">
        <v>0.42094025454371342</v>
      </c>
      <c r="V2732" s="17">
        <v>0</v>
      </c>
      <c r="W2732" s="17">
        <v>31.49419471830177</v>
      </c>
      <c r="X2732" s="17">
        <v>1.9667280834523362</v>
      </c>
      <c r="Y2732" s="17">
        <v>-1.0000000000000002</v>
      </c>
      <c r="Z2732" s="17">
        <v>-1.0000000000000002</v>
      </c>
      <c r="AA2732" s="17">
        <v>43.28430996653637</v>
      </c>
      <c r="AB2732" s="17">
        <v>0.34289670211428258</v>
      </c>
      <c r="AC2732" s="17">
        <v>-0.22284058630737086</v>
      </c>
      <c r="AD2732" s="17">
        <v>0.11673893121726615</v>
      </c>
      <c r="AE2732" s="17">
        <v>11.839752351208903</v>
      </c>
      <c r="AF2732" s="17">
        <v>0.73333333333333328</v>
      </c>
      <c r="AG2732" s="17">
        <v>-1.0000000000000002</v>
      </c>
      <c r="AH2732" s="17">
        <v>-1.0000000000000002</v>
      </c>
      <c r="AI2732" s="17">
        <v>0</v>
      </c>
      <c r="AJ2732" s="17">
        <v>0</v>
      </c>
      <c r="AK2732" s="17">
        <v>-0.10709294109886214</v>
      </c>
      <c r="AL2732" s="17">
        <v>-0.27804860985670371</v>
      </c>
      <c r="AM2732" s="17">
        <v>0.79015270899154955</v>
      </c>
      <c r="AN2732" s="17">
        <v>0.61108278980479391</v>
      </c>
      <c r="AO2732" s="17">
        <v>19.218353019294433</v>
      </c>
      <c r="AP2732" s="17">
        <v>13.88682669583633</v>
      </c>
      <c r="AQ2732" s="17">
        <v>44.952827833689696</v>
      </c>
      <c r="AR2732" s="17">
        <v>1.011665419880676</v>
      </c>
      <c r="AS2732" s="17">
        <v>2.1910386353754663</v>
      </c>
      <c r="AT2732" s="17">
        <v>-1.0000000000000002</v>
      </c>
      <c r="AU2732" s="17">
        <v>-1.0000000000000002</v>
      </c>
      <c r="AV2732" s="17">
        <v>0.3061673713769808</v>
      </c>
      <c r="AW2732" s="17">
        <v>76.001730634367888</v>
      </c>
      <c r="AX2732" s="17">
        <v>76.001730634367888</v>
      </c>
      <c r="AY2732" s="17">
        <v>0.27833176618854472</v>
      </c>
      <c r="AZ2732" s="17">
        <v>-21.38004921226716</v>
      </c>
      <c r="BA2732" s="22">
        <v>1485.930243106639</v>
      </c>
      <c r="CU2732" t="e">
        <v>#N/A</v>
      </c>
      <c r="CV2732" t="e">
        <v>#N/A</v>
      </c>
    </row>
    <row r="2733" spans="1:100" x14ac:dyDescent="0.25">
      <c r="A2733">
        <v>5987</v>
      </c>
      <c r="B2733" t="s">
        <v>2996</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1440.168578865987</v>
      </c>
      <c r="CU2733" t="e">
        <v>#N/A</v>
      </c>
      <c r="CV2733" t="e">
        <v>#N/A</v>
      </c>
    </row>
    <row r="2734" spans="1:100" x14ac:dyDescent="0.25">
      <c r="A2734">
        <v>5988</v>
      </c>
      <c r="B2734" t="s">
        <v>2997</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1372.2619570542645</v>
      </c>
      <c r="CU2734" t="e">
        <v>#N/A</v>
      </c>
      <c r="CV2734" t="e">
        <v>#N/A</v>
      </c>
    </row>
    <row r="2735" spans="1:100" x14ac:dyDescent="0.25">
      <c r="A2735">
        <v>5989</v>
      </c>
      <c r="B2735" t="s">
        <v>1447</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1288.9273376455058</v>
      </c>
      <c r="CU2735" t="e">
        <v>#N/A</v>
      </c>
      <c r="CV2735" t="e">
        <v>#N/A</v>
      </c>
    </row>
    <row r="2736" spans="1:100" x14ac:dyDescent="0.25">
      <c r="A2736">
        <v>5990</v>
      </c>
      <c r="B2736" t="s">
        <v>2998</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1457.6845843468586</v>
      </c>
      <c r="CU2736" t="e">
        <v>#N/A</v>
      </c>
      <c r="CV2736" t="e">
        <v>#N/A</v>
      </c>
    </row>
    <row r="2737" spans="1:100" x14ac:dyDescent="0.25">
      <c r="A2737">
        <v>5991</v>
      </c>
      <c r="B2737" t="s">
        <v>1845</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966</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1357.9245561408868</v>
      </c>
      <c r="CU2738" t="e">
        <v>#N/A</v>
      </c>
      <c r="CV2738" t="e">
        <v>#N/A</v>
      </c>
    </row>
    <row r="2739" spans="1:100" x14ac:dyDescent="0.25">
      <c r="A2739">
        <v>5993</v>
      </c>
      <c r="B2739" t="s">
        <v>2999</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3000</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1385.3368708817684</v>
      </c>
      <c r="CU2740" t="e">
        <v>#N/A</v>
      </c>
      <c r="CV2740" t="e">
        <v>#N/A</v>
      </c>
    </row>
    <row r="2741" spans="1:100" x14ac:dyDescent="0.25">
      <c r="A2741">
        <v>5996</v>
      </c>
      <c r="B2741" t="s">
        <v>3001</v>
      </c>
      <c r="C2741" s="22">
        <v>3</v>
      </c>
      <c r="D2741" s="17">
        <v>-0.2186854802890506</v>
      </c>
      <c r="E2741" s="17">
        <v>-9.0756326754646635E-3</v>
      </c>
      <c r="F2741" s="17">
        <v>1.3155170712879558</v>
      </c>
      <c r="G2741" s="17">
        <v>1.3155170712879558</v>
      </c>
      <c r="H2741" s="17">
        <v>0.22861477149744286</v>
      </c>
      <c r="I2741" s="17">
        <v>0</v>
      </c>
      <c r="J2741" s="17">
        <v>13.716886289846579</v>
      </c>
      <c r="K2741" s="17">
        <v>0.22861477149744286</v>
      </c>
      <c r="L2741" s="17">
        <v>-0.99999999999999911</v>
      </c>
      <c r="M2741" s="17">
        <v>-0.99999999999999911</v>
      </c>
      <c r="N2741" s="17">
        <v>4.5722954299488583</v>
      </c>
      <c r="O2741" s="17">
        <v>14.813717880845484</v>
      </c>
      <c r="P2741" s="17">
        <v>0.93126104210626726</v>
      </c>
      <c r="Q2741" s="17">
        <v>3.5203244306898114</v>
      </c>
      <c r="R2741" s="17">
        <v>1.1933278488518901</v>
      </c>
      <c r="S2741" s="17">
        <v>0.33333333333333326</v>
      </c>
      <c r="T2741" s="17">
        <v>0.24314051776334022</v>
      </c>
      <c r="U2741" s="17">
        <v>-0.15204560397612352</v>
      </c>
      <c r="V2741" s="17">
        <v>1.0301082169317253E-2</v>
      </c>
      <c r="W2741" s="17">
        <v>8.2445823116969663</v>
      </c>
      <c r="X2741" s="17">
        <v>-0.1700544431504793</v>
      </c>
      <c r="Y2741" s="17">
        <v>-0.99999999999999911</v>
      </c>
      <c r="Z2741" s="17">
        <v>-0.99999999999999911</v>
      </c>
      <c r="AA2741" s="17">
        <v>7.1926437201960338</v>
      </c>
      <c r="AB2741" s="17">
        <v>5.2302861725697036E-2</v>
      </c>
      <c r="AC2741" s="17">
        <v>-0.14908057433351485</v>
      </c>
      <c r="AD2741" s="17">
        <v>5.187238380076134E-2</v>
      </c>
      <c r="AE2741" s="17">
        <v>-2.2452664403528146</v>
      </c>
      <c r="AF2741" s="17">
        <v>0.5</v>
      </c>
      <c r="AG2741" s="17">
        <v>-0.99999999999999911</v>
      </c>
      <c r="AH2741" s="17">
        <v>-0.99999999999999911</v>
      </c>
      <c r="AI2741" s="17">
        <v>2.3147937976526568E-2</v>
      </c>
      <c r="AJ2741" s="17">
        <v>1.0301082169317253E-2</v>
      </c>
      <c r="AK2741" s="17">
        <v>-1.8214228535835084E-2</v>
      </c>
      <c r="AL2741" s="17">
        <v>4.2425089912807801E-2</v>
      </c>
      <c r="AM2741" s="17">
        <v>-0.13899996914349491</v>
      </c>
      <c r="AN2741" s="17">
        <v>-0.13067210299964543</v>
      </c>
      <c r="AO2741" s="17">
        <v>-3.5660703712665485</v>
      </c>
      <c r="AP2741" s="17">
        <v>-3.0546771254270961</v>
      </c>
      <c r="AQ2741" s="17">
        <v>21.961468601543544</v>
      </c>
      <c r="AR2741" s="17">
        <v>0.43472932928986713</v>
      </c>
      <c r="AS2741" s="17">
        <v>5.8560328346963814E-2</v>
      </c>
      <c r="AT2741" s="17">
        <v>-0.99999999999999911</v>
      </c>
      <c r="AU2741" s="17">
        <v>-0.99999999999999911</v>
      </c>
      <c r="AV2741" s="17">
        <v>2.5088449201398451</v>
      </c>
      <c r="AW2741" s="17">
        <v>18.951684475614428</v>
      </c>
      <c r="AX2741" s="17">
        <v>20.444751452076687</v>
      </c>
      <c r="AY2741" s="17">
        <v>-1.0787912365631439E-2</v>
      </c>
      <c r="AZ2741" s="17">
        <v>-48.403104503144576</v>
      </c>
      <c r="BA2741" s="22">
        <v>1372.7169467443268</v>
      </c>
      <c r="CU2741" t="e">
        <v>#N/A</v>
      </c>
      <c r="CV2741" t="e">
        <v>#N/A</v>
      </c>
    </row>
    <row r="2742" spans="1:100" x14ac:dyDescent="0.25">
      <c r="A2742">
        <v>5997</v>
      </c>
      <c r="B2742" t="s">
        <v>3002</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1393.2538377773651</v>
      </c>
      <c r="CU2742" t="e">
        <v>#N/A</v>
      </c>
      <c r="CV2742" t="e">
        <v>#N/A</v>
      </c>
    </row>
    <row r="2743" spans="1:100" x14ac:dyDescent="0.25">
      <c r="A2743">
        <v>5998</v>
      </c>
      <c r="B2743" t="s">
        <v>3003</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3004</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3005</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3006</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1459.0024559303031</v>
      </c>
      <c r="CU2746" t="e">
        <v>#N/A</v>
      </c>
      <c r="CV2746" t="e">
        <v>#N/A</v>
      </c>
    </row>
    <row r="2747" spans="1:100" x14ac:dyDescent="0.25">
      <c r="A2747">
        <v>6002</v>
      </c>
      <c r="B2747" t="s">
        <v>3007</v>
      </c>
      <c r="C2747" s="22">
        <v>3</v>
      </c>
      <c r="D2747" s="17">
        <v>3.8023789582257033</v>
      </c>
      <c r="E2747" s="17">
        <v>-9.7328995642332484E-3</v>
      </c>
      <c r="F2747" s="17">
        <v>0.84500238332451871</v>
      </c>
      <c r="G2747" s="17">
        <v>0.84500238332451871</v>
      </c>
      <c r="H2747" s="17">
        <v>0.57873458975322412</v>
      </c>
      <c r="I2747" s="17">
        <v>0</v>
      </c>
      <c r="J2747" s="17">
        <v>34.72407538519343</v>
      </c>
      <c r="K2747" s="17">
        <v>0.57873458975322412</v>
      </c>
      <c r="L2747" s="17">
        <v>-0.99999999999999978</v>
      </c>
      <c r="M2747" s="17">
        <v>-0.99999999999999978</v>
      </c>
      <c r="N2747" s="17">
        <v>11.574691795064473</v>
      </c>
      <c r="O2747" s="17">
        <v>39.371456726743638</v>
      </c>
      <c r="P2747" s="17">
        <v>8.4106300839626585E-2</v>
      </c>
      <c r="Q2747" s="17">
        <v>0.13108715763482473</v>
      </c>
      <c r="R2747" s="17">
        <v>-5.4348566231106857E-2</v>
      </c>
      <c r="S2747" s="17">
        <v>0.33333333333333282</v>
      </c>
      <c r="T2747" s="17">
        <v>0.33333333333333282</v>
      </c>
      <c r="U2747" s="17">
        <v>0.35266133604863314</v>
      </c>
      <c r="V2747" s="17">
        <v>0.18557775115770558</v>
      </c>
      <c r="W2747" s="17">
        <v>25.04684656479122</v>
      </c>
      <c r="X2747" s="17">
        <v>2.6120439280542067</v>
      </c>
      <c r="Y2747" s="17">
        <v>-0.99999999999999978</v>
      </c>
      <c r="Z2747" s="17">
        <v>-0.99999999999999978</v>
      </c>
      <c r="AA2747" s="17">
        <v>59.93756455728645</v>
      </c>
      <c r="AB2747" s="17">
        <v>0.21526826673718519</v>
      </c>
      <c r="AC2747" s="17">
        <v>0.29340820574743587</v>
      </c>
      <c r="AD2747" s="17">
        <v>0.19022485868990607</v>
      </c>
      <c r="AE2747" s="17">
        <v>34.94506655872636</v>
      </c>
      <c r="AF2747" s="17">
        <v>0.73684210526315785</v>
      </c>
      <c r="AG2747" s="17">
        <v>-0.99999999999999978</v>
      </c>
      <c r="AH2747" s="17">
        <v>-0.99999999999999978</v>
      </c>
      <c r="AI2747" s="17">
        <v>0</v>
      </c>
      <c r="AJ2747" s="17">
        <v>0.18557775115770558</v>
      </c>
      <c r="AK2747" s="17">
        <v>5.9184669007994253E-2</v>
      </c>
      <c r="AL2747" s="17">
        <v>-0.19673018493365288</v>
      </c>
      <c r="AM2747" s="17">
        <v>-3.7361049962080867E-2</v>
      </c>
      <c r="AN2747" s="17">
        <v>3.2640624165198313E-2</v>
      </c>
      <c r="AO2747" s="17">
        <v>-0.63810290401205016</v>
      </c>
      <c r="AP2747" s="17">
        <v>-0.16763532053830668</v>
      </c>
      <c r="AQ2747" s="17">
        <v>59.770921949984661</v>
      </c>
      <c r="AR2747" s="17">
        <v>1.2049057538730046</v>
      </c>
      <c r="AS2747" s="17">
        <v>3.1907785178074337</v>
      </c>
      <c r="AT2747" s="17">
        <v>-0.99999999999999978</v>
      </c>
      <c r="AU2747" s="17">
        <v>-0.99999999999999978</v>
      </c>
      <c r="AV2747" s="17">
        <v>0.79065381709341176</v>
      </c>
      <c r="AW2747" s="17">
        <v>99.141385963491928</v>
      </c>
      <c r="AX2747" s="17">
        <v>117.69916107926245</v>
      </c>
      <c r="AY2747" s="17">
        <v>7.5168171299995812E-2</v>
      </c>
      <c r="AZ2747" s="17">
        <v>-2.2790728508259699</v>
      </c>
      <c r="BA2747" s="22">
        <v>1432.1554535422677</v>
      </c>
      <c r="CU2747" t="e">
        <v>#N/A</v>
      </c>
      <c r="CV2747" t="e">
        <v>#N/A</v>
      </c>
    </row>
    <row r="2748" spans="1:100" x14ac:dyDescent="0.25">
      <c r="A2748">
        <v>6003</v>
      </c>
      <c r="B2748" t="s">
        <v>3008</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1484.1891137684408</v>
      </c>
      <c r="CU2748" t="e">
        <v>#N/A</v>
      </c>
      <c r="CV2748" t="e">
        <v>#N/A</v>
      </c>
    </row>
    <row r="2749" spans="1:100" x14ac:dyDescent="0.25">
      <c r="A2749">
        <v>6004</v>
      </c>
      <c r="B2749" t="s">
        <v>3009</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1495.4404285787191</v>
      </c>
      <c r="CU2749" t="e">
        <v>#N/A</v>
      </c>
      <c r="CV2749" t="e">
        <v>#N/A</v>
      </c>
    </row>
    <row r="2750" spans="1:100" x14ac:dyDescent="0.25">
      <c r="A2750">
        <v>6005</v>
      </c>
      <c r="B2750" t="s">
        <v>3010</v>
      </c>
      <c r="C2750" s="22">
        <v>3</v>
      </c>
      <c r="D2750" s="17">
        <v>4.8059918977221248</v>
      </c>
      <c r="E2750" s="17">
        <v>2.542040963946721E-2</v>
      </c>
      <c r="F2750" s="17">
        <v>0.61683335849791754</v>
      </c>
      <c r="G2750" s="17">
        <v>0.62988541593151104</v>
      </c>
      <c r="H2750" s="17">
        <v>-3.0945951713522681E-2</v>
      </c>
      <c r="I2750" s="17">
        <v>0</v>
      </c>
      <c r="J2750" s="17">
        <v>-1.8567571028113581</v>
      </c>
      <c r="K2750" s="17">
        <v>-3.0945951713522681E-2</v>
      </c>
      <c r="L2750" s="17">
        <v>-0.99999999999999956</v>
      </c>
      <c r="M2750" s="17">
        <v>-0.99999999999999956</v>
      </c>
      <c r="N2750" s="17">
        <v>-0.61891903427045203</v>
      </c>
      <c r="O2750" s="17">
        <v>3.5791202108422717</v>
      </c>
      <c r="P2750" s="17">
        <v>-0.44963975663539058</v>
      </c>
      <c r="Q2750" s="17">
        <v>0.57564295818038991</v>
      </c>
      <c r="R2750" s="17">
        <v>0.10603117369319709</v>
      </c>
      <c r="S2750" s="17">
        <v>0.33333333333333309</v>
      </c>
      <c r="T2750" s="17">
        <v>0.2551549193664327</v>
      </c>
      <c r="U2750" s="17">
        <v>-6.2269415915969885E-2</v>
      </c>
      <c r="V2750" s="17">
        <v>-7.5295491014950771E-3</v>
      </c>
      <c r="W2750" s="17">
        <v>21.985409575832939</v>
      </c>
      <c r="X2750" s="17">
        <v>0.24700083217353819</v>
      </c>
      <c r="Y2750" s="17">
        <v>-0.99999999999999956</v>
      </c>
      <c r="Z2750" s="17">
        <v>-0.99999999999999956</v>
      </c>
      <c r="AA2750" s="17">
        <v>17.216397577548253</v>
      </c>
      <c r="AB2750" s="17">
        <v>-4.354917641876048E-2</v>
      </c>
      <c r="AC2750" s="17">
        <v>9.5742185113430633E-2</v>
      </c>
      <c r="AD2750" s="17">
        <v>-0.14969387213422772</v>
      </c>
      <c r="AE2750" s="17">
        <v>-4.8750431719778842</v>
      </c>
      <c r="AF2750" s="17">
        <v>0.16666666666666666</v>
      </c>
      <c r="AG2750" s="17">
        <v>-0.99999999999999956</v>
      </c>
      <c r="AH2750" s="17">
        <v>-0.99999999999999956</v>
      </c>
      <c r="AI2750" s="17">
        <v>0</v>
      </c>
      <c r="AJ2750" s="17">
        <v>-7.5295491014950771E-3</v>
      </c>
      <c r="AK2750" s="17">
        <v>0.1948830224933901</v>
      </c>
      <c r="AL2750" s="17">
        <v>0.19001588802148817</v>
      </c>
      <c r="AM2750" s="17">
        <v>-3.6083386066465516E-3</v>
      </c>
      <c r="AN2750" s="17">
        <v>0.17223197568762</v>
      </c>
      <c r="AO2750" s="17">
        <v>0.88420664730078691</v>
      </c>
      <c r="AP2750" s="17">
        <v>5.25587883229794</v>
      </c>
      <c r="AQ2750" s="17">
        <v>20.128652473021575</v>
      </c>
      <c r="AR2750" s="17">
        <v>0.51868928768230105</v>
      </c>
      <c r="AS2750" s="17">
        <v>0.21605488046001531</v>
      </c>
      <c r="AT2750" s="17">
        <v>-0.99999999999999956</v>
      </c>
      <c r="AU2750" s="17">
        <v>-0.99999999999999956</v>
      </c>
      <c r="AV2750" s="17">
        <v>0.73591658962470829</v>
      </c>
      <c r="AW2750" s="17">
        <v>26.051396620688454</v>
      </c>
      <c r="AX2750" s="17">
        <v>25.298441710538949</v>
      </c>
      <c r="AY2750" s="17">
        <v>-0.1124326225389901</v>
      </c>
      <c r="AZ2750" s="17">
        <v>-60.282356308730755</v>
      </c>
      <c r="BA2750" s="22">
        <v>1250.3720999640307</v>
      </c>
      <c r="CU2750" t="e">
        <v>#N/A</v>
      </c>
      <c r="CV2750" t="e">
        <v>#N/A</v>
      </c>
    </row>
    <row r="2751" spans="1:100" x14ac:dyDescent="0.25">
      <c r="A2751">
        <v>6007</v>
      </c>
      <c r="B2751" t="s">
        <v>3011</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1315.8322593873806</v>
      </c>
      <c r="CU2751" t="e">
        <v>#N/A</v>
      </c>
      <c r="CV2751" t="e">
        <v>#N/A</v>
      </c>
    </row>
    <row r="2752" spans="1:100" x14ac:dyDescent="0.25">
      <c r="A2752">
        <v>6008</v>
      </c>
      <c r="B2752" t="s">
        <v>3012</v>
      </c>
      <c r="C2752" s="22">
        <v>3</v>
      </c>
      <c r="D2752" s="17">
        <v>5.804516708315723</v>
      </c>
      <c r="E2752" s="17">
        <v>-6.9722255670643218E-2</v>
      </c>
      <c r="F2752" s="17">
        <v>-0.46690423673233583</v>
      </c>
      <c r="G2752" s="17">
        <v>-0.51471056601030751</v>
      </c>
      <c r="H2752" s="17">
        <v>0.26850602416424768</v>
      </c>
      <c r="I2752" s="17">
        <v>0</v>
      </c>
      <c r="J2752" s="17">
        <v>16.110361449854874</v>
      </c>
      <c r="K2752" s="17">
        <v>0.26850602416424768</v>
      </c>
      <c r="L2752" s="17">
        <v>-1.0000000000000016</v>
      </c>
      <c r="M2752" s="17">
        <v>-1.0000000000000016</v>
      </c>
      <c r="N2752" s="17">
        <v>5.3701204832849543</v>
      </c>
      <c r="O2752" s="17">
        <v>21.40016759216028</v>
      </c>
      <c r="P2752" s="17">
        <v>64.195629949826412</v>
      </c>
      <c r="Q2752" s="17">
        <v>1.3033383205734657</v>
      </c>
      <c r="R2752" s="17">
        <v>7.2298267509424186</v>
      </c>
      <c r="S2752" s="17">
        <v>0.33333333333333415</v>
      </c>
      <c r="T2752" s="17">
        <v>0.30239827624239335</v>
      </c>
      <c r="U2752" s="17">
        <v>-0.2645204174535139</v>
      </c>
      <c r="V2752" s="17">
        <v>-7.1399790495313819E-3</v>
      </c>
      <c r="W2752" s="17">
        <v>3.8226075563373723</v>
      </c>
      <c r="X2752" s="17">
        <v>-0.7646310157907048</v>
      </c>
      <c r="Y2752" s="17">
        <v>-1.0000000000000016</v>
      </c>
      <c r="Z2752" s="17">
        <v>-1.0000000000000016</v>
      </c>
      <c r="AA2752" s="17">
        <v>47.764051375058429</v>
      </c>
      <c r="AB2752" s="17">
        <v>0.59468758344188766</v>
      </c>
      <c r="AC2752" s="17">
        <v>5.3849095560107182E-2</v>
      </c>
      <c r="AD2752" s="17">
        <v>8.5695662353578478E-2</v>
      </c>
      <c r="AE2752" s="17">
        <v>36.711617067778661</v>
      </c>
      <c r="AF2752" s="17">
        <v>0.72727272727272729</v>
      </c>
      <c r="AG2752" s="17">
        <v>-1.0000000000000016</v>
      </c>
      <c r="AH2752" s="17">
        <v>-1.0000000000000016</v>
      </c>
      <c r="AI2752" s="17">
        <v>-1.3950887289691384E-2</v>
      </c>
      <c r="AJ2752" s="17">
        <v>-7.1399790495313819E-3</v>
      </c>
      <c r="AK2752" s="17">
        <v>-7.8463729221254636E-2</v>
      </c>
      <c r="AL2752" s="17">
        <v>0.12187556191127252</v>
      </c>
      <c r="AM2752" s="17">
        <v>-7.0012846600431097E-2</v>
      </c>
      <c r="AN2752" s="17">
        <v>-0.16086114733494375</v>
      </c>
      <c r="AO2752" s="17">
        <v>-2.1426398111170517</v>
      </c>
      <c r="AP2752" s="17">
        <v>-3.4121508738172293</v>
      </c>
      <c r="AQ2752" s="17">
        <v>19.932969006192238</v>
      </c>
      <c r="AR2752" s="17">
        <v>0.36407121307268203</v>
      </c>
      <c r="AS2752" s="17">
        <v>-0.4961249916264569</v>
      </c>
      <c r="AT2752" s="17">
        <v>-1.0000000000000016</v>
      </c>
      <c r="AU2752" s="17">
        <v>-1.0000000000000016</v>
      </c>
      <c r="AV2752" s="17">
        <v>6.7151161849321106</v>
      </c>
      <c r="AW2752" s="17">
        <v>65.752068093401462</v>
      </c>
      <c r="AX2752" s="17">
        <v>64.759052442654507</v>
      </c>
      <c r="AY2752" s="17">
        <v>0.28760136479278109</v>
      </c>
      <c r="AZ2752" s="17">
        <v>7.0805536070812645</v>
      </c>
      <c r="BA2752" s="22">
        <v>1429.0772510323661</v>
      </c>
      <c r="CU2752" t="e">
        <v>#N/A</v>
      </c>
      <c r="CV2752" t="e">
        <v>#N/A</v>
      </c>
    </row>
    <row r="2753" spans="1:100" x14ac:dyDescent="0.25">
      <c r="A2753">
        <v>6009</v>
      </c>
      <c r="B2753" t="s">
        <v>3013</v>
      </c>
      <c r="C2753" s="22">
        <v>3</v>
      </c>
      <c r="D2753" s="17">
        <v>4.759019302001235</v>
      </c>
      <c r="E2753" s="17">
        <v>0.4493787161702722</v>
      </c>
      <c r="F2753" s="17">
        <v>7.0174315739990806E-2</v>
      </c>
      <c r="G2753" s="17">
        <v>0.23057792306742045</v>
      </c>
      <c r="H2753" s="17">
        <v>0.49650350471479038</v>
      </c>
      <c r="I2753" s="17">
        <v>4.3559564726176489E-2</v>
      </c>
      <c r="J2753" s="17">
        <v>32.403784166458038</v>
      </c>
      <c r="K2753" s="17">
        <v>0.54006306944096738</v>
      </c>
      <c r="L2753" s="17">
        <v>-1.0000000000000009</v>
      </c>
      <c r="M2753" s="17">
        <v>-1.0000000000000009</v>
      </c>
      <c r="N2753" s="17">
        <v>10.801261388819356</v>
      </c>
      <c r="O2753" s="17">
        <v>37.393381391526709</v>
      </c>
      <c r="P2753" s="17">
        <v>1.6351345068307006</v>
      </c>
      <c r="Q2753" s="17">
        <v>2.7041634393196916</v>
      </c>
      <c r="R2753" s="17">
        <v>0.96364470956582682</v>
      </c>
      <c r="S2753" s="17">
        <v>0.3333333333333332</v>
      </c>
      <c r="T2753" s="17">
        <v>0.34120881636067601</v>
      </c>
      <c r="U2753" s="17">
        <v>0.27686015275626286</v>
      </c>
      <c r="V2753" s="17">
        <v>0.34507887268233511</v>
      </c>
      <c r="W2753" s="17">
        <v>30.256724227665629</v>
      </c>
      <c r="X2753" s="17">
        <v>3.32026841039945</v>
      </c>
      <c r="Y2753" s="17">
        <v>-1.0000000000000009</v>
      </c>
      <c r="Z2753" s="17">
        <v>-1.0000000000000009</v>
      </c>
      <c r="AA2753" s="17">
        <v>85.61532960980054</v>
      </c>
      <c r="AB2753" s="17">
        <v>0.30332438855838412</v>
      </c>
      <c r="AC2753" s="17">
        <v>0.36238503944665196</v>
      </c>
      <c r="AD2753" s="17">
        <v>0.4221897854463455</v>
      </c>
      <c r="AE2753" s="17">
        <v>54.39496067256912</v>
      </c>
      <c r="AF2753" s="17">
        <v>0.8125</v>
      </c>
      <c r="AG2753" s="17">
        <v>-1.0000000000000009</v>
      </c>
      <c r="AH2753" s="17">
        <v>-1.0000000000000009</v>
      </c>
      <c r="AI2753" s="17">
        <v>1.1659287219308822E-2</v>
      </c>
      <c r="AJ2753" s="17">
        <v>0.34507887268233511</v>
      </c>
      <c r="AK2753" s="17">
        <v>5.566323218997396E-2</v>
      </c>
      <c r="AL2753" s="17">
        <v>-0.10878511411947092</v>
      </c>
      <c r="AM2753" s="17">
        <v>-6.0044328328697105E-2</v>
      </c>
      <c r="AN2753" s="17">
        <v>0.12607506024338569</v>
      </c>
      <c r="AO2753" s="17">
        <v>-1.2227920472675571</v>
      </c>
      <c r="AP2753" s="17">
        <v>2.6079509354872887</v>
      </c>
      <c r="AQ2753" s="17">
        <v>62.660508394123674</v>
      </c>
      <c r="AR2753" s="17">
        <v>1.2964811751326075</v>
      </c>
      <c r="AS2753" s="17">
        <v>3.8603314798404149</v>
      </c>
      <c r="AT2753" s="17">
        <v>-1.0000000000000009</v>
      </c>
      <c r="AU2753" s="17">
        <v>-1.0000000000000009</v>
      </c>
      <c r="AV2753" s="17">
        <v>1.194222632633247</v>
      </c>
      <c r="AW2753" s="17">
        <v>125.61666193681454</v>
      </c>
      <c r="AX2753" s="17">
        <v>160.35773494943425</v>
      </c>
      <c r="AY2753" s="17">
        <v>0.32881043722437303</v>
      </c>
      <c r="AZ2753" s="17">
        <v>28.902650658538342</v>
      </c>
      <c r="BA2753" s="22">
        <v>1523.8152631683349</v>
      </c>
      <c r="CU2753" t="e">
        <v>#N/A</v>
      </c>
      <c r="CV2753" t="e">
        <v>#N/A</v>
      </c>
    </row>
    <row r="2754" spans="1:100" x14ac:dyDescent="0.25">
      <c r="A2754">
        <v>6010</v>
      </c>
      <c r="B2754" t="s">
        <v>3014</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1237.405042122361</v>
      </c>
      <c r="CU2754" t="e">
        <v>#N/A</v>
      </c>
      <c r="CV2754" t="e">
        <v>#N/A</v>
      </c>
    </row>
    <row r="2755" spans="1:100" x14ac:dyDescent="0.25">
      <c r="A2755">
        <v>6011</v>
      </c>
      <c r="B2755" t="s">
        <v>3015</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3016</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874</v>
      </c>
      <c r="C2757" s="22">
        <v>3</v>
      </c>
      <c r="D2757" s="17">
        <v>5.1827301522572169</v>
      </c>
      <c r="E2757" s="17">
        <v>-1.1094139018175072E-2</v>
      </c>
      <c r="F2757" s="17">
        <v>-0.28330490581397516</v>
      </c>
      <c r="G2757" s="17">
        <v>-0.28330490581397516</v>
      </c>
      <c r="H2757" s="17">
        <v>0.51560900961179679</v>
      </c>
      <c r="I2757" s="17">
        <v>0</v>
      </c>
      <c r="J2757" s="17">
        <v>30.936540576707817</v>
      </c>
      <c r="K2757" s="17">
        <v>0.51560900961179679</v>
      </c>
      <c r="L2757" s="17">
        <v>-1.0000000000000004</v>
      </c>
      <c r="M2757" s="17">
        <v>-1.0000000000000004</v>
      </c>
      <c r="N2757" s="17">
        <v>10.312180192235937</v>
      </c>
      <c r="O2757" s="17">
        <v>35.835965823151042</v>
      </c>
      <c r="P2757" s="17">
        <v>-3.9632409895990525E-2</v>
      </c>
      <c r="Q2757" s="17">
        <v>-0.87501961117479199</v>
      </c>
      <c r="R2757" s="17">
        <v>-0.28227068612258743</v>
      </c>
      <c r="S2757" s="17">
        <v>0.3333333333333337</v>
      </c>
      <c r="T2757" s="17">
        <v>0.3333333333333337</v>
      </c>
      <c r="U2757" s="17">
        <v>0.36958233070281588</v>
      </c>
      <c r="V2757" s="17">
        <v>-5.1230174488334293E-3</v>
      </c>
      <c r="W2757" s="17">
        <v>20.620678812354122</v>
      </c>
      <c r="X2757" s="17">
        <v>1.5986488751731334</v>
      </c>
      <c r="Y2757" s="17">
        <v>-1.0000000000000004</v>
      </c>
      <c r="Z2757" s="17">
        <v>-1.0000000000000004</v>
      </c>
      <c r="AA2757" s="17">
        <v>19.142032194656966</v>
      </c>
      <c r="AB2757" s="17">
        <v>0.16274808752845615</v>
      </c>
      <c r="AC2757" s="17">
        <v>-2.9943358360576822E-2</v>
      </c>
      <c r="AD2757" s="17">
        <v>-0.15673224779937073</v>
      </c>
      <c r="AE2757" s="17">
        <v>-1.1963759315745677</v>
      </c>
      <c r="AF2757" s="17">
        <v>0.16666666666666666</v>
      </c>
      <c r="AG2757" s="17">
        <v>-1.0000000000000004</v>
      </c>
      <c r="AH2757" s="17">
        <v>-1.0000000000000004</v>
      </c>
      <c r="AI2757" s="17">
        <v>0</v>
      </c>
      <c r="AJ2757" s="17">
        <v>-5.1230174488334293E-3</v>
      </c>
      <c r="AK2757" s="17">
        <v>-8.7664638541567405E-2</v>
      </c>
      <c r="AL2757" s="17">
        <v>0.15932476890175745</v>
      </c>
      <c r="AM2757" s="17">
        <v>0.4833840200422162</v>
      </c>
      <c r="AN2757" s="17">
        <v>7.7500624216776448E-2</v>
      </c>
      <c r="AO2757" s="17">
        <v>11.646277308347571</v>
      </c>
      <c r="AP2757" s="17">
        <v>2.7341394499281995</v>
      </c>
      <c r="AQ2757" s="17">
        <v>51.557219389061906</v>
      </c>
      <c r="AR2757" s="17">
        <v>1.0311259799206496</v>
      </c>
      <c r="AS2757" s="17">
        <v>2.11425788478493</v>
      </c>
      <c r="AT2757" s="17">
        <v>-1.0000000000000004</v>
      </c>
      <c r="AU2757" s="17">
        <v>-1.0000000000000004</v>
      </c>
      <c r="AV2757" s="17">
        <v>-0.5655755919365627</v>
      </c>
      <c r="AW2757" s="17">
        <v>57.712137467736213</v>
      </c>
      <c r="AX2757" s="17">
        <v>57.19983572285286</v>
      </c>
      <c r="AY2757" s="17">
        <v>-7.0524678808036978E-2</v>
      </c>
      <c r="AZ2757" s="17">
        <v>-36.048180123716392</v>
      </c>
      <c r="BA2757" s="22">
        <v>1343.1366649886511</v>
      </c>
      <c r="CU2757" t="e">
        <v>#N/A</v>
      </c>
      <c r="CV2757" t="e">
        <v>#N/A</v>
      </c>
    </row>
    <row r="2758" spans="1:100" x14ac:dyDescent="0.25">
      <c r="A2758">
        <v>6016</v>
      </c>
      <c r="B2758" t="s">
        <v>1900</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1321.9637879905702</v>
      </c>
      <c r="CU2758" t="e">
        <v>#N/A</v>
      </c>
      <c r="CV2758" t="e">
        <v>#N/A</v>
      </c>
    </row>
    <row r="2759" spans="1:100" x14ac:dyDescent="0.25">
      <c r="A2759">
        <v>6017</v>
      </c>
      <c r="B2759" t="s">
        <v>3017</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1421.2477330871607</v>
      </c>
      <c r="CU2759" t="e">
        <v>#N/A</v>
      </c>
      <c r="CV2759" t="e">
        <v>#N/A</v>
      </c>
    </row>
    <row r="2760" spans="1:100" x14ac:dyDescent="0.25">
      <c r="A2760">
        <v>6019</v>
      </c>
      <c r="B2760" t="s">
        <v>3018</v>
      </c>
      <c r="C2760" s="22">
        <v>3</v>
      </c>
      <c r="D2760" s="17">
        <v>4.7236815132108418</v>
      </c>
      <c r="E2760" s="17">
        <v>-6.6976493651717123E-3</v>
      </c>
      <c r="F2760" s="17">
        <v>-0.3216928714765761</v>
      </c>
      <c r="G2760" s="17">
        <v>-0.3216928714765761</v>
      </c>
      <c r="H2760" s="17">
        <v>0.11546269607206947</v>
      </c>
      <c r="I2760" s="17">
        <v>0</v>
      </c>
      <c r="J2760" s="17">
        <v>6.9277617643241634</v>
      </c>
      <c r="K2760" s="17">
        <v>0.11546269607206947</v>
      </c>
      <c r="L2760" s="17">
        <v>-1.0000000000000009</v>
      </c>
      <c r="M2760" s="17">
        <v>-1.0000000000000009</v>
      </c>
      <c r="N2760" s="17">
        <v>2.3092539214413894</v>
      </c>
      <c r="O2760" s="17">
        <v>11.329750406058432</v>
      </c>
      <c r="P2760" s="17">
        <v>-1.5038617007352732E-3</v>
      </c>
      <c r="Q2760" s="17">
        <v>0.2115925692490577</v>
      </c>
      <c r="R2760" s="17">
        <v>-1.2707048992623465E-2</v>
      </c>
      <c r="S2760" s="17">
        <v>0.33333333333333393</v>
      </c>
      <c r="T2760" s="17">
        <v>0.33333333333333393</v>
      </c>
      <c r="U2760" s="17">
        <v>0.42817642922335053</v>
      </c>
      <c r="V2760" s="17">
        <v>9.0527630613092963E-2</v>
      </c>
      <c r="W2760" s="17">
        <v>42.796321217241669</v>
      </c>
      <c r="X2760" s="17">
        <v>2.8070754711665571</v>
      </c>
      <c r="Y2760" s="17">
        <v>-1.0000000000000009</v>
      </c>
      <c r="Z2760" s="17">
        <v>-1.0000000000000009</v>
      </c>
      <c r="AA2760" s="17">
        <v>63.858772033786323</v>
      </c>
      <c r="AB2760" s="17">
        <v>5.1887739720776427E-2</v>
      </c>
      <c r="AC2760" s="17">
        <v>0.39529065681963504</v>
      </c>
      <c r="AD2760" s="17">
        <v>-2.5675239229665109E-2</v>
      </c>
      <c r="AE2760" s="17">
        <v>21.075157865537317</v>
      </c>
      <c r="AF2760" s="17">
        <v>0.83333333333333337</v>
      </c>
      <c r="AG2760" s="17">
        <v>-1.0000000000000009</v>
      </c>
      <c r="AH2760" s="17">
        <v>-1.0000000000000009</v>
      </c>
      <c r="AI2760" s="17">
        <v>0</v>
      </c>
      <c r="AJ2760" s="17">
        <v>9.0527630613092963E-2</v>
      </c>
      <c r="AK2760" s="17">
        <v>-7.4920416488710034E-2</v>
      </c>
      <c r="AL2760" s="17">
        <v>7.8241661995238562E-3</v>
      </c>
      <c r="AM2760" s="17">
        <v>9.4852537895321387E-2</v>
      </c>
      <c r="AN2760" s="17">
        <v>4.8835592877737918E-3</v>
      </c>
      <c r="AO2760" s="17">
        <v>1.9967113649394859</v>
      </c>
      <c r="AP2760" s="17">
        <v>0.16120981319196409</v>
      </c>
      <c r="AQ2760" s="17">
        <v>49.724082981565836</v>
      </c>
      <c r="AR2760" s="17">
        <v>1.1853707265031106</v>
      </c>
      <c r="AS2760" s="17">
        <v>2.9225381672386277</v>
      </c>
      <c r="AT2760" s="17">
        <v>-1.0000000000000009</v>
      </c>
      <c r="AU2760" s="17">
        <v>-1.0000000000000009</v>
      </c>
      <c r="AV2760" s="17">
        <v>-0.33439992046919959</v>
      </c>
      <c r="AW2760" s="17">
        <v>75.349732253036734</v>
      </c>
      <c r="AX2760" s="17">
        <v>84.402495314346069</v>
      </c>
      <c r="AY2760" s="17">
        <v>0.2868602825687</v>
      </c>
      <c r="AZ2760" s="17">
        <v>13.380198281773069</v>
      </c>
      <c r="BA2760" s="22">
        <v>1432.4920041639014</v>
      </c>
      <c r="CU2760" t="e">
        <v>#N/A</v>
      </c>
      <c r="CV2760" t="e">
        <v>#N/A</v>
      </c>
    </row>
    <row r="2761" spans="1:100" x14ac:dyDescent="0.25">
      <c r="A2761">
        <v>6020</v>
      </c>
      <c r="B2761" t="s">
        <v>3019</v>
      </c>
      <c r="C2761" s="22">
        <v>3</v>
      </c>
      <c r="D2761" s="17">
        <v>4.6016240102593819</v>
      </c>
      <c r="E2761" s="17">
        <v>0.68447549931308871</v>
      </c>
      <c r="F2761" s="17">
        <v>0.86379626290681644</v>
      </c>
      <c r="G2761" s="17">
        <v>1.034448790127358</v>
      </c>
      <c r="H2761" s="17">
        <v>0.19378529032428027</v>
      </c>
      <c r="I2761" s="17">
        <v>0</v>
      </c>
      <c r="J2761" s="17">
        <v>11.627117419456814</v>
      </c>
      <c r="K2761" s="17">
        <v>0.19378529032428027</v>
      </c>
      <c r="L2761" s="17">
        <v>-0.99999999999999989</v>
      </c>
      <c r="M2761" s="17">
        <v>-0.99999999999999989</v>
      </c>
      <c r="N2761" s="17">
        <v>3.8757058064856071</v>
      </c>
      <c r="O2761" s="17">
        <v>17.263190219843551</v>
      </c>
      <c r="P2761" s="17">
        <v>-4.4524809220958243E-2</v>
      </c>
      <c r="Q2761" s="17">
        <v>-2.1211927237005024</v>
      </c>
      <c r="R2761" s="17">
        <v>-0.62288341655932444</v>
      </c>
      <c r="S2761" s="17">
        <v>0.33333333333333331</v>
      </c>
      <c r="T2761" s="17">
        <v>0.33333333333333331</v>
      </c>
      <c r="U2761" s="17">
        <v>0.32938215383537678</v>
      </c>
      <c r="V2761" s="17">
        <v>1.3867531789971519E-2</v>
      </c>
      <c r="W2761" s="17">
        <v>32.645242478709399</v>
      </c>
      <c r="X2761" s="17">
        <v>1.8736151824237228</v>
      </c>
      <c r="Y2761" s="17">
        <v>-0.99999999999999989</v>
      </c>
      <c r="Z2761" s="17">
        <v>-0.99999999999999989</v>
      </c>
      <c r="AA2761" s="17">
        <v>51.391472069643292</v>
      </c>
      <c r="AB2761" s="17">
        <v>0.36309344060851423</v>
      </c>
      <c r="AC2761" s="17">
        <v>-7.6948621329210473E-2</v>
      </c>
      <c r="AD2761" s="17">
        <v>0.10123744087056022</v>
      </c>
      <c r="AE2761" s="17">
        <v>19.369113007493194</v>
      </c>
      <c r="AF2761" s="17">
        <v>0.66666666666666663</v>
      </c>
      <c r="AG2761" s="17">
        <v>-0.99999999999999989</v>
      </c>
      <c r="AH2761" s="17">
        <v>-0.99999999999999989</v>
      </c>
      <c r="AI2761" s="17">
        <v>-8.2920537217574149E-3</v>
      </c>
      <c r="AJ2761" s="17">
        <v>1.3867531789971519E-2</v>
      </c>
      <c r="AK2761" s="17">
        <v>-0.10478073589575376</v>
      </c>
      <c r="AL2761" s="17">
        <v>0.36869017043992885</v>
      </c>
      <c r="AM2761" s="17">
        <v>6.5530834709035092E-3</v>
      </c>
      <c r="AN2761" s="17">
        <v>2.6903453899669576E-2</v>
      </c>
      <c r="AO2761" s="17">
        <v>-0.3600765927061807</v>
      </c>
      <c r="AP2761" s="17">
        <v>2.5160371996913842</v>
      </c>
      <c r="AQ2761" s="17">
        <v>44.272359898166222</v>
      </c>
      <c r="AR2761" s="17">
        <v>1.0099163522920145</v>
      </c>
      <c r="AS2761" s="17">
        <v>2.0674004727480018</v>
      </c>
      <c r="AT2761" s="17">
        <v>-0.99999999999999989</v>
      </c>
      <c r="AU2761" s="17">
        <v>-0.99999999999999989</v>
      </c>
      <c r="AV2761" s="17">
        <v>0.41156537356803302</v>
      </c>
      <c r="AW2761" s="17">
        <v>71.170699489178133</v>
      </c>
      <c r="AX2761" s="17">
        <v>72.391611593740151</v>
      </c>
      <c r="AY2761" s="17">
        <v>0.14133804163120284</v>
      </c>
      <c r="AZ2761" s="17">
        <v>-5.1484120841270355</v>
      </c>
      <c r="BA2761" s="22">
        <v>1453.222143563175</v>
      </c>
      <c r="CU2761" t="e">
        <v>#N/A</v>
      </c>
      <c r="CV2761" t="e">
        <v>#N/A</v>
      </c>
    </row>
    <row r="2762" spans="1:100" x14ac:dyDescent="0.25">
      <c r="A2762">
        <v>6021</v>
      </c>
      <c r="B2762" t="s">
        <v>3020</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1312.124295904084</v>
      </c>
      <c r="CU2762" t="e">
        <v>#N/A</v>
      </c>
      <c r="CV2762" t="e">
        <v>#N/A</v>
      </c>
    </row>
    <row r="2763" spans="1:100" x14ac:dyDescent="0.25">
      <c r="A2763">
        <v>6022</v>
      </c>
      <c r="B2763" t="s">
        <v>3021</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3022</v>
      </c>
      <c r="C2764" s="22">
        <v>3</v>
      </c>
      <c r="D2764" s="17">
        <v>4.4663489212721057</v>
      </c>
      <c r="E2764" s="17">
        <v>-0.29658137770894866</v>
      </c>
      <c r="F2764" s="17">
        <v>0.5202958957591185</v>
      </c>
      <c r="G2764" s="17">
        <v>0.45340451701706697</v>
      </c>
      <c r="H2764" s="17">
        <v>0.39722370909965898</v>
      </c>
      <c r="I2764" s="17">
        <v>7.6316686867833041E-3</v>
      </c>
      <c r="J2764" s="17">
        <v>24.291322667186542</v>
      </c>
      <c r="K2764" s="17">
        <v>0.40485537778644221</v>
      </c>
      <c r="L2764" s="17">
        <v>-0.99999999999999922</v>
      </c>
      <c r="M2764" s="17">
        <v>-0.99999999999999922</v>
      </c>
      <c r="N2764" s="17">
        <v>8.0971075557288472</v>
      </c>
      <c r="O2764" s="17">
        <v>29.21107610547574</v>
      </c>
      <c r="P2764" s="17">
        <v>-6.0514760374819565E-2</v>
      </c>
      <c r="Q2764" s="17">
        <v>3.2121820360246098</v>
      </c>
      <c r="R2764" s="17">
        <v>1.0204788218891674</v>
      </c>
      <c r="S2764" s="17">
        <v>0.33333333333333326</v>
      </c>
      <c r="T2764" s="17">
        <v>0.35163999420103947</v>
      </c>
      <c r="U2764" s="17">
        <v>0.21317429882305999</v>
      </c>
      <c r="V2764" s="17">
        <v>4.0880263767012412E-2</v>
      </c>
      <c r="W2764" s="17">
        <v>21.366900493520117</v>
      </c>
      <c r="X2764" s="17">
        <v>1.3964033885099509</v>
      </c>
      <c r="Y2764" s="17">
        <v>-0.99999999999999922</v>
      </c>
      <c r="Z2764" s="17">
        <v>-0.99999999999999922</v>
      </c>
      <c r="AA2764" s="17">
        <v>58.095541482611935</v>
      </c>
      <c r="AB2764" s="17">
        <v>0.18008521393383389</v>
      </c>
      <c r="AC2764" s="17">
        <v>0.31571451756274149</v>
      </c>
      <c r="AD2764" s="17">
        <v>0.21836351184747776</v>
      </c>
      <c r="AE2764" s="17">
        <v>35.708162167202666</v>
      </c>
      <c r="AF2764" s="17">
        <v>0.6</v>
      </c>
      <c r="AG2764" s="17">
        <v>-0.99999999999999922</v>
      </c>
      <c r="AH2764" s="17">
        <v>-0.99999999999999922</v>
      </c>
      <c r="AI2764" s="17">
        <v>-4.7165818295810662E-3</v>
      </c>
      <c r="AJ2764" s="17">
        <v>4.0880263767012412E-2</v>
      </c>
      <c r="AK2764" s="17">
        <v>6.787210003424987E-3</v>
      </c>
      <c r="AL2764" s="17">
        <v>6.2169088439303008E-2</v>
      </c>
      <c r="AM2764" s="17">
        <v>-6.3840421010798537E-2</v>
      </c>
      <c r="AN2764" s="17">
        <v>0.12912264144580266</v>
      </c>
      <c r="AO2764" s="17">
        <v>-1.562074475252839</v>
      </c>
      <c r="AP2764" s="17">
        <v>3.538911478341582</v>
      </c>
      <c r="AQ2764" s="17">
        <v>45.658223160706662</v>
      </c>
      <c r="AR2764" s="17">
        <v>0.93902789012444532</v>
      </c>
      <c r="AS2764" s="17">
        <v>1.8012587662963935</v>
      </c>
      <c r="AT2764" s="17">
        <v>-0.99999999999999922</v>
      </c>
      <c r="AU2764" s="17">
        <v>-0.99999999999999922</v>
      </c>
      <c r="AV2764" s="17">
        <v>1.4738833389062342</v>
      </c>
      <c r="AW2764" s="17">
        <v>90.845529066429265</v>
      </c>
      <c r="AX2764" s="17">
        <v>94.839223806538939</v>
      </c>
      <c r="AY2764" s="17">
        <v>0.20453071508765358</v>
      </c>
      <c r="AZ2764" s="17">
        <v>21.268637337749219</v>
      </c>
      <c r="BA2764" s="22">
        <v>1520.0666691405866</v>
      </c>
      <c r="CU2764" t="e">
        <v>#N/A</v>
      </c>
      <c r="CV2764" t="e">
        <v>#N/A</v>
      </c>
    </row>
    <row r="2765" spans="1:100" x14ac:dyDescent="0.25">
      <c r="A2765">
        <v>6024</v>
      </c>
      <c r="B2765" t="s">
        <v>3023</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1520.4179762073093</v>
      </c>
      <c r="CU2765" t="e">
        <v>#N/A</v>
      </c>
      <c r="CV2765" t="e">
        <v>#N/A</v>
      </c>
    </row>
    <row r="2766" spans="1:100" x14ac:dyDescent="0.25">
      <c r="A2766">
        <v>6025</v>
      </c>
      <c r="B2766" t="s">
        <v>3024</v>
      </c>
      <c r="C2766" s="22">
        <v>3</v>
      </c>
      <c r="D2766" s="17">
        <v>4.6174020450932396</v>
      </c>
      <c r="E2766" s="17">
        <v>0.11930288257235765</v>
      </c>
      <c r="F2766" s="17">
        <v>1.2140854625871649</v>
      </c>
      <c r="G2766" s="17">
        <v>1.2140854625871649</v>
      </c>
      <c r="H2766" s="17">
        <v>6.2319754225284671E-2</v>
      </c>
      <c r="I2766" s="17">
        <v>-2.0277011553503029E-2</v>
      </c>
      <c r="J2766" s="17">
        <v>2.5225645603068969</v>
      </c>
      <c r="K2766" s="17">
        <v>4.2042742671781617E-2</v>
      </c>
      <c r="L2766" s="17">
        <v>-1.0000000000000009</v>
      </c>
      <c r="M2766" s="17">
        <v>-1.0000000000000009</v>
      </c>
      <c r="N2766" s="17">
        <v>0.84085485343563338</v>
      </c>
      <c r="O2766" s="17">
        <v>8.3540520679872969</v>
      </c>
      <c r="P2766" s="17">
        <v>0.70069247277706703</v>
      </c>
      <c r="Q2766" s="17">
        <v>-2.1149892829551442</v>
      </c>
      <c r="R2766" s="17">
        <v>-0.65757484830084501</v>
      </c>
      <c r="S2766" s="17">
        <v>0.34143158647452637</v>
      </c>
      <c r="T2766" s="17">
        <v>0.34143158647452637</v>
      </c>
      <c r="U2766" s="17">
        <v>0.25024763877369544</v>
      </c>
      <c r="V2766" s="17">
        <v>7.9474082035209698E-2</v>
      </c>
      <c r="W2766" s="17">
        <v>38.821686043447038</v>
      </c>
      <c r="X2766" s="17">
        <v>2.1267537307245035</v>
      </c>
      <c r="Y2766" s="17">
        <v>-1.0000000000000009</v>
      </c>
      <c r="Z2766" s="17">
        <v>-1.0000000000000009</v>
      </c>
      <c r="AA2766" s="17">
        <v>82.867886495357709</v>
      </c>
      <c r="AB2766" s="17">
        <v>0.17792043128095891</v>
      </c>
      <c r="AC2766" s="17">
        <v>0.46354541892138573</v>
      </c>
      <c r="AD2766" s="17">
        <v>0.2526096558018866</v>
      </c>
      <c r="AE2766" s="17">
        <v>44.703775300211525</v>
      </c>
      <c r="AF2766" s="17">
        <v>0.9</v>
      </c>
      <c r="AG2766" s="17">
        <v>-1.0000000000000009</v>
      </c>
      <c r="AH2766" s="17">
        <v>-1.0000000000000009</v>
      </c>
      <c r="AI2766" s="17">
        <v>-3.7322165455160913E-2</v>
      </c>
      <c r="AJ2766" s="17">
        <v>7.9474082035209698E-2</v>
      </c>
      <c r="AK2766" s="17">
        <v>-0.30920948881756427</v>
      </c>
      <c r="AL2766" s="17">
        <v>-3.1771198232282166E-2</v>
      </c>
      <c r="AM2766" s="17">
        <v>-0.16980484907035934</v>
      </c>
      <c r="AN2766" s="17">
        <v>0.1561065290562865</v>
      </c>
      <c r="AO2766" s="17">
        <v>-5.7911686708468064</v>
      </c>
      <c r="AP2766" s="17">
        <v>3.7438072352457512</v>
      </c>
      <c r="AQ2766" s="17">
        <v>41.344250603753927</v>
      </c>
      <c r="AR2766" s="17">
        <v>1.0125848937579576</v>
      </c>
      <c r="AS2766" s="17">
        <v>2.1687964733962852</v>
      </c>
      <c r="AT2766" s="17">
        <v>-1.0000000000000009</v>
      </c>
      <c r="AU2766" s="17">
        <v>-1.0000000000000009</v>
      </c>
      <c r="AV2766" s="17">
        <v>0.55651061428631921</v>
      </c>
      <c r="AW2766" s="17">
        <v>94.965745798590788</v>
      </c>
      <c r="AX2766" s="17">
        <v>102.16671069300853</v>
      </c>
      <c r="AY2766" s="17">
        <v>0.24983625451093208</v>
      </c>
      <c r="AZ2766" s="17">
        <v>13.305621553770198</v>
      </c>
      <c r="BA2766" s="22">
        <v>1532.9531246854972</v>
      </c>
      <c r="CU2766" t="e">
        <v>#N/A</v>
      </c>
      <c r="CV2766" t="e">
        <v>#N/A</v>
      </c>
    </row>
    <row r="2767" spans="1:100" x14ac:dyDescent="0.25">
      <c r="A2767">
        <v>6026</v>
      </c>
      <c r="B2767" t="s">
        <v>3025</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3026</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1423.2675161844627</v>
      </c>
      <c r="CU2768" t="e">
        <v>#N/A</v>
      </c>
      <c r="CV2768" t="e">
        <v>#N/A</v>
      </c>
    </row>
    <row r="2769" spans="1:100" x14ac:dyDescent="0.25">
      <c r="A2769">
        <v>6028</v>
      </c>
      <c r="B2769" t="s">
        <v>3027</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3028</v>
      </c>
      <c r="C2770" s="22">
        <v>3</v>
      </c>
      <c r="D2770" s="17">
        <v>1.9305058624899794</v>
      </c>
      <c r="E2770" s="17">
        <v>-5.69483323173154E-2</v>
      </c>
      <c r="F2770" s="17">
        <v>3.8987019935087096E-2</v>
      </c>
      <c r="G2770" s="17">
        <v>2.4749936855758235E-2</v>
      </c>
      <c r="H2770" s="17">
        <v>0.25632763282063287</v>
      </c>
      <c r="I2770" s="17">
        <v>0</v>
      </c>
      <c r="J2770" s="17">
        <v>15.379657969237972</v>
      </c>
      <c r="K2770" s="17">
        <v>0.25632763282063287</v>
      </c>
      <c r="L2770" s="17">
        <v>-1</v>
      </c>
      <c r="M2770" s="17">
        <v>-1</v>
      </c>
      <c r="N2770" s="17">
        <v>5.1265526564126569</v>
      </c>
      <c r="O2770" s="17">
        <v>17.334913768583704</v>
      </c>
      <c r="P2770" s="17">
        <v>-0.60936321384804248</v>
      </c>
      <c r="Q2770" s="17">
        <v>-0.49894159941495836</v>
      </c>
      <c r="R2770" s="17">
        <v>-0.1933556063444748</v>
      </c>
      <c r="S2770" s="17">
        <v>0.33333333333333343</v>
      </c>
      <c r="T2770" s="17">
        <v>0.22664821174391125</v>
      </c>
      <c r="U2770" s="17">
        <v>8.170943562632664E-2</v>
      </c>
      <c r="V2770" s="17">
        <v>-5.33568506999655E-3</v>
      </c>
      <c r="W2770" s="17">
        <v>15.201106512517679</v>
      </c>
      <c r="X2770" s="17">
        <v>0.55581162585542732</v>
      </c>
      <c r="Y2770" s="17">
        <v>-1</v>
      </c>
      <c r="Z2770" s="17">
        <v>-1</v>
      </c>
      <c r="AA2770" s="17">
        <v>40.80205780686164</v>
      </c>
      <c r="AB2770" s="17">
        <v>0.14737048389915638</v>
      </c>
      <c r="AC2770" s="17">
        <v>0.11107738352166205</v>
      </c>
      <c r="AD2770" s="17">
        <v>0.25743827059295071</v>
      </c>
      <c r="AE2770" s="17">
        <v>25.794306900688458</v>
      </c>
      <c r="AF2770" s="17">
        <v>0.41666666666666669</v>
      </c>
      <c r="AG2770" s="17">
        <v>-1</v>
      </c>
      <c r="AH2770" s="17">
        <v>-1</v>
      </c>
      <c r="AI2770" s="17">
        <v>0</v>
      </c>
      <c r="AJ2770" s="17">
        <v>-5.33568506999655E-3</v>
      </c>
      <c r="AK2770" s="17">
        <v>0.13182097168473186</v>
      </c>
      <c r="AL2770" s="17">
        <v>0.10730281956154403</v>
      </c>
      <c r="AM2770" s="17">
        <v>0.33625322140528463</v>
      </c>
      <c r="AN2770" s="17">
        <v>-7.3678072416589913E-2</v>
      </c>
      <c r="AO2770" s="17">
        <v>9.0654353935557754</v>
      </c>
      <c r="AP2770" s="17">
        <v>-1.3054377126070276</v>
      </c>
      <c r="AQ2770" s="17">
        <v>30.580764481755644</v>
      </c>
      <c r="AR2770" s="17">
        <v>0.63635529563357462</v>
      </c>
      <c r="AS2770" s="17">
        <v>0.81213925867606029</v>
      </c>
      <c r="AT2770" s="17">
        <v>-1</v>
      </c>
      <c r="AU2770" s="17">
        <v>-1</v>
      </c>
      <c r="AV2770" s="17">
        <v>-0.16860566948871666</v>
      </c>
      <c r="AW2770" s="17">
        <v>56.831533862838363</v>
      </c>
      <c r="AX2770" s="17">
        <v>56.297965355838706</v>
      </c>
      <c r="AY2770" s="17">
        <v>4.8561894485905754E-2</v>
      </c>
      <c r="AZ2770" s="17">
        <v>4.9107102624405696</v>
      </c>
      <c r="BA2770" s="22">
        <v>1320.1808317083392</v>
      </c>
      <c r="CU2770" t="e">
        <v>#N/A</v>
      </c>
      <c r="CV2770" t="e">
        <v>#N/A</v>
      </c>
    </row>
    <row r="2771" spans="1:100" x14ac:dyDescent="0.25">
      <c r="A2771">
        <v>6032</v>
      </c>
      <c r="B2771" t="s">
        <v>1238</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1406.8209002931253</v>
      </c>
      <c r="CU2771" t="e">
        <v>#N/A</v>
      </c>
      <c r="CV2771" t="e">
        <v>#N/A</v>
      </c>
    </row>
    <row r="2772" spans="1:100" x14ac:dyDescent="0.25">
      <c r="A2772">
        <v>6033</v>
      </c>
      <c r="B2772" t="s">
        <v>3029</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1474.2711540399155</v>
      </c>
      <c r="CU2772" t="e">
        <v>#N/A</v>
      </c>
      <c r="CV2772" t="e">
        <v>#N/A</v>
      </c>
    </row>
    <row r="2773" spans="1:100" x14ac:dyDescent="0.25">
      <c r="A2773">
        <v>6034</v>
      </c>
      <c r="B2773" t="s">
        <v>3030</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3031</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1348.874681721114</v>
      </c>
      <c r="CU2774" t="e">
        <v>#N/A</v>
      </c>
      <c r="CV2774" t="e">
        <v>#N/A</v>
      </c>
    </row>
    <row r="2775" spans="1:100" x14ac:dyDescent="0.25">
      <c r="A2775">
        <v>6036</v>
      </c>
      <c r="B2775" t="s">
        <v>3032</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3033</v>
      </c>
      <c r="C2776" s="22">
        <v>3</v>
      </c>
      <c r="D2776" s="17">
        <v>4.1567251886563872</v>
      </c>
      <c r="E2776" s="17">
        <v>7.3015809265169684E-3</v>
      </c>
      <c r="F2776" s="17">
        <v>0.14774909341950318</v>
      </c>
      <c r="G2776" s="17">
        <v>0.14774909341950318</v>
      </c>
      <c r="H2776" s="17">
        <v>0.29295186849605048</v>
      </c>
      <c r="I2776" s="17">
        <v>1.7921896384758616E-3</v>
      </c>
      <c r="J2776" s="17">
        <v>17.684643488071586</v>
      </c>
      <c r="K2776" s="17">
        <v>0.29474405813452625</v>
      </c>
      <c r="L2776" s="17">
        <v>-1.0000000000000011</v>
      </c>
      <c r="M2776" s="17">
        <v>-1.0000000000000011</v>
      </c>
      <c r="N2776" s="17">
        <v>5.8948811626905213</v>
      </c>
      <c r="O2776" s="17">
        <v>21.989117770147477</v>
      </c>
      <c r="P2776" s="17">
        <v>0.37524864679586045</v>
      </c>
      <c r="Q2776" s="17">
        <v>-0.58769511028179744</v>
      </c>
      <c r="R2776" s="17">
        <v>-0.17962200379712068</v>
      </c>
      <c r="S2776" s="17">
        <v>0.33333333333333376</v>
      </c>
      <c r="T2776" s="17">
        <v>0.33333333333333376</v>
      </c>
      <c r="U2776" s="17">
        <v>0.2935649269386752</v>
      </c>
      <c r="V2776" s="17">
        <v>-0.16364654940467777</v>
      </c>
      <c r="W2776" s="17">
        <v>20.073639442645547</v>
      </c>
      <c r="X2776" s="17">
        <v>0.56430301985877596</v>
      </c>
      <c r="Y2776" s="17">
        <v>-1.0000000000000011</v>
      </c>
      <c r="Z2776" s="17">
        <v>-1.0000000000000011</v>
      </c>
      <c r="AA2776" s="17">
        <v>44.559023073449879</v>
      </c>
      <c r="AB2776" s="17">
        <v>4.2004562411316164E-3</v>
      </c>
      <c r="AC2776" s="17">
        <v>0.41715407450150394</v>
      </c>
      <c r="AD2776" s="17">
        <v>7.1945581949393309E-2</v>
      </c>
      <c r="AE2776" s="17">
        <v>24.665005634601442</v>
      </c>
      <c r="AF2776" s="17">
        <v>0.6</v>
      </c>
      <c r="AG2776" s="17">
        <v>-1.0000000000000011</v>
      </c>
      <c r="AH2776" s="17">
        <v>-1.0000000000000011</v>
      </c>
      <c r="AI2776" s="17">
        <v>-2.8946013292703875E-2</v>
      </c>
      <c r="AJ2776" s="17">
        <v>-0.16364654940467777</v>
      </c>
      <c r="AK2776" s="17">
        <v>3.0760728509535942E-2</v>
      </c>
      <c r="AL2776" s="17">
        <v>7.1545059111011805E-2</v>
      </c>
      <c r="AM2776" s="17">
        <v>0.47614597635200601</v>
      </c>
      <c r="AN2776" s="17">
        <v>7.78559532577731E-2</v>
      </c>
      <c r="AO2776" s="17">
        <v>12.057453051347835</v>
      </c>
      <c r="AP2776" s="17">
        <v>2.3041241269993837</v>
      </c>
      <c r="AQ2776" s="17">
        <v>37.758282930717101</v>
      </c>
      <c r="AR2776" s="17">
        <v>0.79658504420066445</v>
      </c>
      <c r="AS2776" s="17">
        <v>0.85904707799330093</v>
      </c>
      <c r="AT2776" s="17">
        <v>-1.0000000000000011</v>
      </c>
      <c r="AU2776" s="17">
        <v>-1.0000000000000011</v>
      </c>
      <c r="AV2776" s="17">
        <v>-3.1872910377618108E-2</v>
      </c>
      <c r="AW2776" s="17">
        <v>68.852264970596693</v>
      </c>
      <c r="AX2776" s="17">
        <v>51.908689764274875</v>
      </c>
      <c r="AY2776" s="17">
        <v>-0.14279682970283877</v>
      </c>
      <c r="AZ2776" s="17">
        <v>-71.189062536676531</v>
      </c>
      <c r="BA2776" s="22">
        <v>1319.2067620147991</v>
      </c>
      <c r="CU2776" t="e">
        <v>#N/A</v>
      </c>
      <c r="CV2776" t="e">
        <v>#N/A</v>
      </c>
    </row>
    <row r="2777" spans="1:100" x14ac:dyDescent="0.25">
      <c r="A2777">
        <v>6039</v>
      </c>
      <c r="B2777" t="s">
        <v>3034</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691</v>
      </c>
      <c r="C2778" s="22">
        <v>3</v>
      </c>
      <c r="D2778" s="17">
        <v>3.6553056219720981</v>
      </c>
      <c r="E2778" s="17">
        <v>-0.25273256709199504</v>
      </c>
      <c r="F2778" s="17">
        <v>2.0004018157759185</v>
      </c>
      <c r="G2778" s="17">
        <v>1.8861204520523125</v>
      </c>
      <c r="H2778" s="17">
        <v>0.12326310491996714</v>
      </c>
      <c r="I2778" s="17">
        <v>0</v>
      </c>
      <c r="J2778" s="17">
        <v>7.3957862951980253</v>
      </c>
      <c r="K2778" s="17">
        <v>0.12326310491996714</v>
      </c>
      <c r="L2778" s="17">
        <v>-0.99999999999999967</v>
      </c>
      <c r="M2778" s="17">
        <v>-0.99999999999999967</v>
      </c>
      <c r="N2778" s="17">
        <v>2.4652620983993412</v>
      </c>
      <c r="O2778" s="17">
        <v>12.937212369222426</v>
      </c>
      <c r="P2778" s="17">
        <v>0.63306836615657713</v>
      </c>
      <c r="Q2778" s="17">
        <v>-3.4006537174415756</v>
      </c>
      <c r="R2778" s="17">
        <v>-1.2195103756778465</v>
      </c>
      <c r="S2778" s="17">
        <v>0.33333333333333326</v>
      </c>
      <c r="T2778" s="17">
        <v>0.26748738766934632</v>
      </c>
      <c r="U2778" s="17">
        <v>6.1793461891820292E-2</v>
      </c>
      <c r="V2778" s="17">
        <v>8.2443671098276564E-3</v>
      </c>
      <c r="W2778" s="17">
        <v>21.903817803374412</v>
      </c>
      <c r="X2778" s="17">
        <v>0.7083517206449722</v>
      </c>
      <c r="Y2778" s="17">
        <v>-0.99999999999999967</v>
      </c>
      <c r="Z2778" s="17">
        <v>-0.99999999999999967</v>
      </c>
      <c r="AA2778" s="17">
        <v>17.701536658372394</v>
      </c>
      <c r="AB2778" s="17">
        <v>-1.7360388741427379E-2</v>
      </c>
      <c r="AC2778" s="17">
        <v>3.8221359742080085E-3</v>
      </c>
      <c r="AD2778" s="17">
        <v>-4.6117162619264199E-2</v>
      </c>
      <c r="AE2778" s="17">
        <v>-2.9827707693241745</v>
      </c>
      <c r="AF2778" s="17">
        <v>0.1111111111111111</v>
      </c>
      <c r="AG2778" s="17">
        <v>-0.99999999999999967</v>
      </c>
      <c r="AH2778" s="17">
        <v>-0.99999999999999967</v>
      </c>
      <c r="AI2778" s="17">
        <v>5.2039546427248846E-2</v>
      </c>
      <c r="AJ2778" s="17">
        <v>8.2443671098276564E-3</v>
      </c>
      <c r="AK2778" s="17">
        <v>-1.8840847888789845E-2</v>
      </c>
      <c r="AL2778" s="17">
        <v>0.70559799256042766</v>
      </c>
      <c r="AM2778" s="17">
        <v>0.19852023973886229</v>
      </c>
      <c r="AN2778" s="17">
        <v>-5.3939852908106906E-2</v>
      </c>
      <c r="AO2778" s="17">
        <v>4.8688017540276078</v>
      </c>
      <c r="AP2778" s="17">
        <v>2.1794936400994644</v>
      </c>
      <c r="AQ2778" s="17">
        <v>29.299604098572416</v>
      </c>
      <c r="AR2778" s="17">
        <v>0.67085855000432737</v>
      </c>
      <c r="AS2778" s="17">
        <v>0.83161482556493926</v>
      </c>
      <c r="AT2778" s="17">
        <v>-0.99999999999999967</v>
      </c>
      <c r="AU2778" s="17">
        <v>-0.99999999999999967</v>
      </c>
      <c r="AV2778" s="17">
        <v>0.66661007637446656</v>
      </c>
      <c r="AW2778" s="17">
        <v>32.8182426676943</v>
      </c>
      <c r="AX2778" s="17">
        <v>34.683470307222052</v>
      </c>
      <c r="AY2778" s="17">
        <v>8.2450142787007491E-2</v>
      </c>
      <c r="AZ2778" s="17">
        <v>-39.053259689218009</v>
      </c>
      <c r="BA2778" s="22">
        <v>1320.8091693953393</v>
      </c>
      <c r="CU2778" t="e">
        <v>#N/A</v>
      </c>
      <c r="CV2778" t="e">
        <v>#N/A</v>
      </c>
    </row>
    <row r="2779" spans="1:100" x14ac:dyDescent="0.25">
      <c r="A2779">
        <v>6043</v>
      </c>
      <c r="B2779" t="s">
        <v>3035</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709</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3036</v>
      </c>
      <c r="C2781" s="22">
        <v>3</v>
      </c>
      <c r="D2781" s="17">
        <v>5.1933501727936742</v>
      </c>
      <c r="E2781" s="17">
        <v>-4.1286442113937873E-2</v>
      </c>
      <c r="F2781" s="17">
        <v>-1.2051296936022176</v>
      </c>
      <c r="G2781" s="17">
        <v>-1.2169258199204858</v>
      </c>
      <c r="H2781" s="17">
        <v>-1.682501493587622E-2</v>
      </c>
      <c r="I2781" s="17">
        <v>-1.020114393102714E-2</v>
      </c>
      <c r="J2781" s="17">
        <v>-1.6215695320142034</v>
      </c>
      <c r="K2781" s="17">
        <v>-2.702615886690336E-2</v>
      </c>
      <c r="L2781" s="17">
        <v>-0.999999999999999</v>
      </c>
      <c r="M2781" s="17">
        <v>-0.999999999999999</v>
      </c>
      <c r="N2781" s="17">
        <v>-0.54052317733806665</v>
      </c>
      <c r="O2781" s="17">
        <v>2.3548548208589861</v>
      </c>
      <c r="P2781" s="17">
        <v>-9.9954512266740903E-2</v>
      </c>
      <c r="Q2781" s="17">
        <v>-0.10253797189198595</v>
      </c>
      <c r="R2781" s="17">
        <v>-3.3350935421464167E-2</v>
      </c>
      <c r="S2781" s="17">
        <v>0.33333333333333326</v>
      </c>
      <c r="T2781" s="17">
        <v>0.33333333333333326</v>
      </c>
      <c r="U2781" s="17">
        <v>0.14219431031952356</v>
      </c>
      <c r="V2781" s="17">
        <v>-0.11981732376782443</v>
      </c>
      <c r="W2781" s="17">
        <v>28.642792483410773</v>
      </c>
      <c r="X2781" s="17">
        <v>0.54356612420471784</v>
      </c>
      <c r="Y2781" s="17">
        <v>-0.999999999999999</v>
      </c>
      <c r="Z2781" s="17">
        <v>-0.999999999999999</v>
      </c>
      <c r="AA2781" s="17">
        <v>15.272674252136879</v>
      </c>
      <c r="AB2781" s="17">
        <v>-8.1743597891006423E-2</v>
      </c>
      <c r="AC2781" s="17">
        <v>-0.18190369009628332</v>
      </c>
      <c r="AD2781" s="17">
        <v>-3.0880579297585253E-3</v>
      </c>
      <c r="AE2781" s="17">
        <v>-13.336767295852422</v>
      </c>
      <c r="AF2781" s="17">
        <v>8.3333333333333329E-2</v>
      </c>
      <c r="AG2781" s="17">
        <v>-0.999999999999999</v>
      </c>
      <c r="AH2781" s="17">
        <v>-0.999999999999999</v>
      </c>
      <c r="AI2781" s="17">
        <v>1.6328077355502749E-2</v>
      </c>
      <c r="AJ2781" s="17">
        <v>-0.11981732376782443</v>
      </c>
      <c r="AK2781" s="17">
        <v>8.0534703440735642E-2</v>
      </c>
      <c r="AL2781" s="17">
        <v>3.3133423937309142E-2</v>
      </c>
      <c r="AM2781" s="17">
        <v>-3.9528737300732086E-2</v>
      </c>
      <c r="AN2781" s="17">
        <v>4.1039678762711231E-2</v>
      </c>
      <c r="AO2781" s="17">
        <v>-0.58554491531462427</v>
      </c>
      <c r="AP2781" s="17">
        <v>1.1916590887543261</v>
      </c>
      <c r="AQ2781" s="17">
        <v>27.021222951396567</v>
      </c>
      <c r="AR2781" s="17">
        <v>0.68904365321836558</v>
      </c>
      <c r="AS2781" s="17">
        <v>0.51653996533781454</v>
      </c>
      <c r="AT2781" s="17">
        <v>-0.999999999999999</v>
      </c>
      <c r="AU2781" s="17">
        <v>-0.999999999999999</v>
      </c>
      <c r="AV2781" s="17">
        <v>-1.2502767553419505</v>
      </c>
      <c r="AW2781" s="17">
        <v>18.819188161750187</v>
      </c>
      <c r="AX2781" s="17">
        <v>7.164017332077802</v>
      </c>
      <c r="AY2781" s="17">
        <v>-0.29726905953316829</v>
      </c>
      <c r="AZ2781" s="17">
        <v>-67.472385598758251</v>
      </c>
      <c r="BA2781" s="22">
        <v>1248.64432987399</v>
      </c>
      <c r="CU2781" t="e">
        <v>#N/A</v>
      </c>
      <c r="CV2781" t="e">
        <v>#N/A</v>
      </c>
    </row>
    <row r="2782" spans="1:100" x14ac:dyDescent="0.25">
      <c r="A2782">
        <v>6047</v>
      </c>
      <c r="B2782" t="s">
        <v>3037</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3038</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3039</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1383.6581530907397</v>
      </c>
      <c r="CU2784" t="e">
        <v>#N/A</v>
      </c>
      <c r="CV2784" t="e">
        <v>#N/A</v>
      </c>
    </row>
    <row r="2785" spans="1:100" x14ac:dyDescent="0.25">
      <c r="A2785">
        <v>6050</v>
      </c>
      <c r="B2785" t="s">
        <v>3040</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1429.2028858971357</v>
      </c>
      <c r="CU2785" t="e">
        <v>#N/A</v>
      </c>
      <c r="CV2785" t="e">
        <v>#N/A</v>
      </c>
    </row>
    <row r="2786" spans="1:100" x14ac:dyDescent="0.25">
      <c r="A2786">
        <v>6052</v>
      </c>
      <c r="B2786" t="s">
        <v>3041</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1443.393493212197</v>
      </c>
      <c r="CU2786" t="e">
        <v>#N/A</v>
      </c>
      <c r="CV2786" t="e">
        <v>#N/A</v>
      </c>
    </row>
    <row r="2787" spans="1:100" x14ac:dyDescent="0.25">
      <c r="A2787">
        <v>6053</v>
      </c>
      <c r="B2787" t="s">
        <v>3042</v>
      </c>
      <c r="C2787" s="22">
        <v>3</v>
      </c>
      <c r="D2787" s="17">
        <v>4.7161439274745067</v>
      </c>
      <c r="E2787" s="17">
        <v>-0.13034926014568576</v>
      </c>
      <c r="F2787" s="17">
        <v>0.16621282859919637</v>
      </c>
      <c r="G2787" s="17">
        <v>0.13362551356277494</v>
      </c>
      <c r="H2787" s="17">
        <v>-0.17896165315676194</v>
      </c>
      <c r="I2787" s="17">
        <v>0</v>
      </c>
      <c r="J2787" s="17">
        <v>-10.737699189405713</v>
      </c>
      <c r="K2787" s="17">
        <v>-0.17896165315676194</v>
      </c>
      <c r="L2787" s="17">
        <v>-1.0000000000000011</v>
      </c>
      <c r="M2787" s="17">
        <v>-1.0000000000000011</v>
      </c>
      <c r="N2787" s="17">
        <v>-3.5792330631352396</v>
      </c>
      <c r="O2787" s="17">
        <v>-5.8879297483684336</v>
      </c>
      <c r="P2787" s="17">
        <v>0.32326877024681139</v>
      </c>
      <c r="Q2787" s="17">
        <v>-0.68953105307814311</v>
      </c>
      <c r="R2787" s="17">
        <v>-0.25710590505600878</v>
      </c>
      <c r="S2787" s="17">
        <v>0.33333333333333376</v>
      </c>
      <c r="T2787" s="17">
        <v>0.28302313269435786</v>
      </c>
      <c r="U2787" s="17">
        <v>-6.2470497352971811E-2</v>
      </c>
      <c r="V2787" s="17">
        <v>1.2401084841881069E-3</v>
      </c>
      <c r="W2787" s="17">
        <v>29.363509212626802</v>
      </c>
      <c r="X2787" s="17">
        <v>0.49270331912014431</v>
      </c>
      <c r="Y2787" s="17">
        <v>-1.0000000000000011</v>
      </c>
      <c r="Z2787" s="17">
        <v>-1.0000000000000011</v>
      </c>
      <c r="AA2787" s="17">
        <v>84.549119976972761</v>
      </c>
      <c r="AB2787" s="17">
        <v>0.6004774479468229</v>
      </c>
      <c r="AC2787" s="17">
        <v>0.1841129119325319</v>
      </c>
      <c r="AD2787" s="17">
        <v>0.32426397350868502</v>
      </c>
      <c r="AE2787" s="17">
        <v>55.442716669402017</v>
      </c>
      <c r="AF2787" s="17">
        <v>0.7142857142857143</v>
      </c>
      <c r="AG2787" s="17">
        <v>-1.0000000000000011</v>
      </c>
      <c r="AH2787" s="17">
        <v>-1.0000000000000011</v>
      </c>
      <c r="AI2787" s="17">
        <v>0</v>
      </c>
      <c r="AJ2787" s="17">
        <v>1.2401084841881069E-3</v>
      </c>
      <c r="AK2787" s="17">
        <v>-7.7460116955359037E-3</v>
      </c>
      <c r="AL2787" s="17">
        <v>-0.18284089108194615</v>
      </c>
      <c r="AM2787" s="17">
        <v>-2.3341145876082511E-3</v>
      </c>
      <c r="AN2787" s="17">
        <v>-0.16187987432985146</v>
      </c>
      <c r="AO2787" s="17">
        <v>-9.7082923167886026E-2</v>
      </c>
      <c r="AP2787" s="17">
        <v>-4.9612013136560176</v>
      </c>
      <c r="AQ2787" s="17">
        <v>18.625810023221092</v>
      </c>
      <c r="AR2787" s="17">
        <v>0.55512607715890772</v>
      </c>
      <c r="AS2787" s="17">
        <v>0.31374166596338204</v>
      </c>
      <c r="AT2787" s="17">
        <v>-1.0000000000000011</v>
      </c>
      <c r="AU2787" s="17">
        <v>-1.0000000000000011</v>
      </c>
      <c r="AV2787" s="17">
        <v>-0.12348039149323406</v>
      </c>
      <c r="AW2787" s="17">
        <v>73.699988914948349</v>
      </c>
      <c r="AX2787" s="17">
        <v>73.823999763367155</v>
      </c>
      <c r="AY2787" s="17">
        <v>0.38896019414888822</v>
      </c>
      <c r="AZ2787" s="17">
        <v>31.631644304424608</v>
      </c>
      <c r="BA2787" s="22">
        <v>1429.2078525681686</v>
      </c>
      <c r="CU2787" t="e">
        <v>#N/A</v>
      </c>
      <c r="CV2787" t="e">
        <v>#N/A</v>
      </c>
    </row>
    <row r="2788" spans="1:100" x14ac:dyDescent="0.25">
      <c r="A2788">
        <v>6054</v>
      </c>
      <c r="B2788" t="s">
        <v>3043</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1478.9880770563166</v>
      </c>
      <c r="CU2788" t="e">
        <v>#N/A</v>
      </c>
      <c r="CV2788" t="e">
        <v>#N/A</v>
      </c>
    </row>
    <row r="2789" spans="1:100" x14ac:dyDescent="0.25">
      <c r="A2789">
        <v>6055</v>
      </c>
      <c r="B2789" t="s">
        <v>3044</v>
      </c>
      <c r="C2789" s="22">
        <v>3</v>
      </c>
      <c r="D2789" s="17">
        <v>5.4906363808281</v>
      </c>
      <c r="E2789" s="17">
        <v>0.36470963477608775</v>
      </c>
      <c r="F2789" s="17">
        <v>5.0108918835247218</v>
      </c>
      <c r="G2789" s="17">
        <v>5.1061205766730486</v>
      </c>
      <c r="H2789" s="17">
        <v>0.5940754322285946</v>
      </c>
      <c r="I2789" s="17">
        <v>-8.0471853293199811E-3</v>
      </c>
      <c r="J2789" s="17">
        <v>35.161694813956466</v>
      </c>
      <c r="K2789" s="17">
        <v>0.58602824689927457</v>
      </c>
      <c r="L2789" s="17">
        <v>-0.99999999999999911</v>
      </c>
      <c r="M2789" s="17">
        <v>-0.99999999999999911</v>
      </c>
      <c r="N2789" s="17">
        <v>11.720564937985493</v>
      </c>
      <c r="O2789" s="17">
        <v>45.758451771457622</v>
      </c>
      <c r="P2789" s="17">
        <v>0.12272926158310911</v>
      </c>
      <c r="Q2789" s="17">
        <v>1.067212376242014</v>
      </c>
      <c r="R2789" s="17">
        <v>0.29239249888950491</v>
      </c>
      <c r="S2789" s="17">
        <v>0.33333333333333293</v>
      </c>
      <c r="T2789" s="17">
        <v>0.33514706727269106</v>
      </c>
      <c r="U2789" s="17">
        <v>0.29684874546476764</v>
      </c>
      <c r="V2789" s="17">
        <v>-0.16920067426058408</v>
      </c>
      <c r="W2789" s="17">
        <v>8.4040089964373426</v>
      </c>
      <c r="X2789" s="17">
        <v>0.25645682394167313</v>
      </c>
      <c r="Y2789" s="17">
        <v>-0.99999999999999911</v>
      </c>
      <c r="Z2789" s="17">
        <v>-0.99999999999999911</v>
      </c>
      <c r="AA2789" s="17">
        <v>34.605611234789031</v>
      </c>
      <c r="AB2789" s="17">
        <v>0.19435289906487171</v>
      </c>
      <c r="AC2789" s="17">
        <v>8.5078088329064966E-2</v>
      </c>
      <c r="AD2789" s="17">
        <v>0.23875320739530712</v>
      </c>
      <c r="AE2789" s="17">
        <v>25.909209739462195</v>
      </c>
      <c r="AF2789" s="17">
        <v>0.6</v>
      </c>
      <c r="AG2789" s="17">
        <v>-0.99999999999999911</v>
      </c>
      <c r="AH2789" s="17">
        <v>-0.99999999999999911</v>
      </c>
      <c r="AI2789" s="17">
        <v>4.5486776288915273E-2</v>
      </c>
      <c r="AJ2789" s="17">
        <v>-0.16920067426058408</v>
      </c>
      <c r="AK2789" s="17">
        <v>-1.2688402130406375E-2</v>
      </c>
      <c r="AL2789" s="17">
        <v>-1.4271688624527431E-2</v>
      </c>
      <c r="AM2789" s="17">
        <v>0.1600723021117347</v>
      </c>
      <c r="AN2789" s="17">
        <v>0.24029828522184013</v>
      </c>
      <c r="AO2789" s="17">
        <v>3.9383655421413328</v>
      </c>
      <c r="AP2789" s="17">
        <v>5.9360986874233657</v>
      </c>
      <c r="AQ2789" s="17">
        <v>43.565703810393785</v>
      </c>
      <c r="AR2789" s="17">
        <v>0.79612847181020774</v>
      </c>
      <c r="AS2789" s="17">
        <v>0.84248507084094826</v>
      </c>
      <c r="AT2789" s="17">
        <v>-0.99999999999999911</v>
      </c>
      <c r="AU2789" s="17">
        <v>-0.99999999999999911</v>
      </c>
      <c r="AV2789" s="17">
        <v>5.3985130755625468</v>
      </c>
      <c r="AW2789" s="17">
        <v>86.300161693669992</v>
      </c>
      <c r="AX2789" s="17">
        <v>70.289829793389913</v>
      </c>
      <c r="AY2789" s="17">
        <v>0.13709868644997919</v>
      </c>
      <c r="AZ2789" s="17">
        <v>12.485685242766504</v>
      </c>
      <c r="BA2789" s="22">
        <v>1475.6122397013037</v>
      </c>
      <c r="CU2789" t="e">
        <v>#N/A</v>
      </c>
      <c r="CV2789" t="e">
        <v>#N/A</v>
      </c>
    </row>
    <row r="2790" spans="1:100" x14ac:dyDescent="0.25">
      <c r="A2790">
        <v>6056</v>
      </c>
      <c r="B2790" t="s">
        <v>3045</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3046</v>
      </c>
      <c r="C2791" s="22">
        <v>3</v>
      </c>
      <c r="D2791" s="17">
        <v>5.3725209733365915</v>
      </c>
      <c r="E2791" s="17">
        <v>0.10537760026198462</v>
      </c>
      <c r="F2791" s="17">
        <v>-0.24649667853128476</v>
      </c>
      <c r="G2791" s="17">
        <v>-0.22015227846578855</v>
      </c>
      <c r="H2791" s="17">
        <v>-8.0993290005322793E-2</v>
      </c>
      <c r="I2791" s="17">
        <v>0</v>
      </c>
      <c r="J2791" s="17">
        <v>-4.859597400319366</v>
      </c>
      <c r="K2791" s="17">
        <v>-8.0993290005322793E-2</v>
      </c>
      <c r="L2791" s="17">
        <v>-0.99999999999999967</v>
      </c>
      <c r="M2791" s="17">
        <v>-0.99999999999999967</v>
      </c>
      <c r="N2791" s="17">
        <v>-1.6198658001064545</v>
      </c>
      <c r="O2791" s="17">
        <v>0.29277129455143924</v>
      </c>
      <c r="P2791" s="17">
        <v>-0.55172591610412347</v>
      </c>
      <c r="Q2791" s="17">
        <v>0.62195516567972475</v>
      </c>
      <c r="R2791" s="17">
        <v>0.14834460395131815</v>
      </c>
      <c r="S2791" s="17">
        <v>0.33333333333333326</v>
      </c>
      <c r="T2791" s="17">
        <v>0.28250897235421085</v>
      </c>
      <c r="U2791" s="17">
        <v>0.17222322419476113</v>
      </c>
      <c r="V2791" s="17">
        <v>3.384292130101631E-3</v>
      </c>
      <c r="W2791" s="17">
        <v>34.897724480709194</v>
      </c>
      <c r="X2791" s="17">
        <v>1.3334062091781682</v>
      </c>
      <c r="Y2791" s="17">
        <v>-0.99999999999999967</v>
      </c>
      <c r="Z2791" s="17">
        <v>-0.99999999999999967</v>
      </c>
      <c r="AA2791" s="17">
        <v>63.878034518384418</v>
      </c>
      <c r="AB2791" s="17">
        <v>0.28212113841920178</v>
      </c>
      <c r="AC2791" s="17">
        <v>0.24277244511432552</v>
      </c>
      <c r="AD2791" s="17">
        <v>5.1745725140951743E-2</v>
      </c>
      <c r="AE2791" s="17">
        <v>28.831965433723944</v>
      </c>
      <c r="AF2791" s="17">
        <v>0.58333333333333337</v>
      </c>
      <c r="AG2791" s="17">
        <v>-0.99999999999999967</v>
      </c>
      <c r="AH2791" s="17">
        <v>-0.99999999999999967</v>
      </c>
      <c r="AI2791" s="17">
        <v>0</v>
      </c>
      <c r="AJ2791" s="17">
        <v>3.384292130101631E-3</v>
      </c>
      <c r="AK2791" s="17">
        <v>3.8008519068401178E-2</v>
      </c>
      <c r="AL2791" s="17">
        <v>-2.260227210268001E-2</v>
      </c>
      <c r="AM2791" s="17">
        <v>4.9135932259785797E-2</v>
      </c>
      <c r="AN2791" s="17">
        <v>0.25263318696406939</v>
      </c>
      <c r="AO2791" s="17">
        <v>1.4184409018366504</v>
      </c>
      <c r="AP2791" s="17">
        <v>6.2028183135883355</v>
      </c>
      <c r="AQ2791" s="17">
        <v>30.03812708038982</v>
      </c>
      <c r="AR2791" s="17">
        <v>0.79144982201240688</v>
      </c>
      <c r="AS2791" s="17">
        <v>1.2524129191728457</v>
      </c>
      <c r="AT2791" s="17">
        <v>-0.99999999999999967</v>
      </c>
      <c r="AU2791" s="17">
        <v>-0.99999999999999967</v>
      </c>
      <c r="AV2791" s="17">
        <v>-7.1807674514470315E-2</v>
      </c>
      <c r="AW2791" s="17">
        <v>70.373624126524192</v>
      </c>
      <c r="AX2791" s="17">
        <v>70.71205333953435</v>
      </c>
      <c r="AY2791" s="17">
        <v>8.7396591511105806E-2</v>
      </c>
      <c r="AZ2791" s="17">
        <v>-12.541959658919735</v>
      </c>
      <c r="BA2791" s="22">
        <v>1319.434484187336</v>
      </c>
      <c r="CU2791" t="e">
        <v>#N/A</v>
      </c>
      <c r="CV2791" t="e">
        <v>#N/A</v>
      </c>
    </row>
    <row r="2792" spans="1:100" x14ac:dyDescent="0.25">
      <c r="A2792">
        <v>6058</v>
      </c>
      <c r="B2792" t="s">
        <v>3047</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1301.8442332538023</v>
      </c>
      <c r="CU2792" t="e">
        <v>#N/A</v>
      </c>
      <c r="CV2792" t="e">
        <v>#N/A</v>
      </c>
    </row>
    <row r="2793" spans="1:100" x14ac:dyDescent="0.25">
      <c r="A2793">
        <v>6059</v>
      </c>
      <c r="B2793" t="s">
        <v>3048</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3049</v>
      </c>
      <c r="C2794" s="22">
        <v>3</v>
      </c>
      <c r="D2794" s="17">
        <v>5.0843712645312236</v>
      </c>
      <c r="E2794" s="17">
        <v>0.48195112492353098</v>
      </c>
      <c r="F2794" s="17">
        <v>1.5973710151489549</v>
      </c>
      <c r="G2794" s="17">
        <v>1.737606336727632</v>
      </c>
      <c r="H2794" s="17">
        <v>0.14761912836632718</v>
      </c>
      <c r="I2794" s="17">
        <v>-1.1651761529466991E-2</v>
      </c>
      <c r="J2794" s="17">
        <v>8.1580420102116094</v>
      </c>
      <c r="K2794" s="17">
        <v>0.13596736683686017</v>
      </c>
      <c r="L2794" s="17">
        <v>-0.99999999999999889</v>
      </c>
      <c r="M2794" s="17">
        <v>-0.99999999999999889</v>
      </c>
      <c r="N2794" s="17">
        <v>2.7193473367372043</v>
      </c>
      <c r="O2794" s="17">
        <v>14.980019611470471</v>
      </c>
      <c r="P2794" s="17">
        <v>3.1089754176212465E-2</v>
      </c>
      <c r="Q2794" s="17">
        <v>-2.4003084593933623</v>
      </c>
      <c r="R2794" s="17">
        <v>-0.8592311045345471</v>
      </c>
      <c r="S2794" s="17">
        <v>0.33333333333333326</v>
      </c>
      <c r="T2794" s="17">
        <v>0.33333333333333326</v>
      </c>
      <c r="U2794" s="17">
        <v>0.35981667071532364</v>
      </c>
      <c r="V2794" s="17">
        <v>-4.248215279212933E-2</v>
      </c>
      <c r="W2794" s="17">
        <v>33.921352710120011</v>
      </c>
      <c r="X2794" s="17">
        <v>1.7150730659383242</v>
      </c>
      <c r="Y2794" s="17">
        <v>-0.99999999999999889</v>
      </c>
      <c r="Z2794" s="17">
        <v>-0.99999999999999889</v>
      </c>
      <c r="AA2794" s="17">
        <v>56.558027351556248</v>
      </c>
      <c r="AB2794" s="17">
        <v>0.14041907162730188</v>
      </c>
      <c r="AC2794" s="17">
        <v>-1.5369337249669518E-2</v>
      </c>
      <c r="AD2794" s="17">
        <v>0.34486838054178393</v>
      </c>
      <c r="AE2794" s="17">
        <v>23.495905745970802</v>
      </c>
      <c r="AF2794" s="17">
        <v>0.4</v>
      </c>
      <c r="AG2794" s="17">
        <v>-0.99999999999999889</v>
      </c>
      <c r="AH2794" s="17">
        <v>-0.99999999999999889</v>
      </c>
      <c r="AI2794" s="17">
        <v>-3.3408709481779986E-2</v>
      </c>
      <c r="AJ2794" s="17">
        <v>-4.248215279212933E-2</v>
      </c>
      <c r="AK2794" s="17">
        <v>-0.15768241161754548</v>
      </c>
      <c r="AL2794" s="17">
        <v>0.28330272348668334</v>
      </c>
      <c r="AM2794" s="17">
        <v>-2.3370989378047879E-2</v>
      </c>
      <c r="AN2794" s="17">
        <v>0.18851052995208897</v>
      </c>
      <c r="AO2794" s="17">
        <v>-1.3726867925389254</v>
      </c>
      <c r="AP2794" s="17">
        <v>6.1292768662356405</v>
      </c>
      <c r="AQ2794" s="17">
        <v>42.079394720331621</v>
      </c>
      <c r="AR2794" s="17">
        <v>0.98400118458985997</v>
      </c>
      <c r="AS2794" s="17">
        <v>1.851040432775183</v>
      </c>
      <c r="AT2794" s="17">
        <v>-0.99999999999999889</v>
      </c>
      <c r="AU2794" s="17">
        <v>-0.99999999999999889</v>
      </c>
      <c r="AV2794" s="17">
        <v>0.87837523219308633</v>
      </c>
      <c r="AW2794" s="17">
        <v>77.667323829262372</v>
      </c>
      <c r="AX2794" s="17">
        <v>72.750934360413822</v>
      </c>
      <c r="AY2794" s="17">
        <v>0.21448029664058721</v>
      </c>
      <c r="AZ2794" s="17">
        <v>9.2420840849948913</v>
      </c>
      <c r="BA2794" s="22">
        <v>1438.0306227138947</v>
      </c>
      <c r="CU2794" t="e">
        <v>#N/A</v>
      </c>
      <c r="CV2794" t="e">
        <v>#N/A</v>
      </c>
    </row>
    <row r="2795" spans="1:100" x14ac:dyDescent="0.25">
      <c r="A2795">
        <v>6061</v>
      </c>
      <c r="B2795" t="s">
        <v>3050</v>
      </c>
      <c r="C2795" s="22">
        <v>3</v>
      </c>
      <c r="D2795" s="17">
        <v>5.6752365300402614</v>
      </c>
      <c r="E2795" s="17">
        <v>-5.5993816796902032E-2</v>
      </c>
      <c r="F2795" s="17">
        <v>-0.12034277455955411</v>
      </c>
      <c r="G2795" s="17">
        <v>-0.14082301092399613</v>
      </c>
      <c r="H2795" s="17">
        <v>0.19049252063542835</v>
      </c>
      <c r="I2795" s="17">
        <v>0</v>
      </c>
      <c r="J2795" s="17">
        <v>11.429551238125692</v>
      </c>
      <c r="K2795" s="17">
        <v>0.19049252063542835</v>
      </c>
      <c r="L2795" s="17">
        <v>-1.0000000000000013</v>
      </c>
      <c r="M2795" s="17">
        <v>-1.0000000000000013</v>
      </c>
      <c r="N2795" s="17">
        <v>3.8098504127085668</v>
      </c>
      <c r="O2795" s="17">
        <v>16.96396475724195</v>
      </c>
      <c r="P2795" s="17">
        <v>-2.1796206532601077</v>
      </c>
      <c r="Q2795" s="17">
        <v>3.2029551619059879</v>
      </c>
      <c r="R2795" s="17">
        <v>0.778788914521231</v>
      </c>
      <c r="S2795" s="17">
        <v>0.33333333333333409</v>
      </c>
      <c r="T2795" s="17">
        <v>0.32815037790468321</v>
      </c>
      <c r="U2795" s="17">
        <v>3.3038578949256381E-2</v>
      </c>
      <c r="V2795" s="17">
        <v>-0.15615097526933666</v>
      </c>
      <c r="W2795" s="17">
        <v>13.915151771300337</v>
      </c>
      <c r="X2795" s="17">
        <v>-0.33894330064505712</v>
      </c>
      <c r="Y2795" s="17">
        <v>-1.0000000000000013</v>
      </c>
      <c r="Z2795" s="17">
        <v>-1.0000000000000013</v>
      </c>
      <c r="AA2795" s="17">
        <v>32.819527598778507</v>
      </c>
      <c r="AB2795" s="17">
        <v>7.2278534855729024E-3</v>
      </c>
      <c r="AC2795" s="17">
        <v>0.16266954664599087</v>
      </c>
      <c r="AD2795" s="17">
        <v>0.19261433812757484</v>
      </c>
      <c r="AE2795" s="17">
        <v>18.125586912956937</v>
      </c>
      <c r="AF2795" s="17">
        <v>0.8</v>
      </c>
      <c r="AG2795" s="17">
        <v>-1.0000000000000013</v>
      </c>
      <c r="AH2795" s="17">
        <v>-1.0000000000000013</v>
      </c>
      <c r="AI2795" s="17">
        <v>-7.285288316277793E-3</v>
      </c>
      <c r="AJ2795" s="17">
        <v>-0.15615097526933666</v>
      </c>
      <c r="AK2795" s="17">
        <v>-1.0907653721360006E-2</v>
      </c>
      <c r="AL2795" s="17">
        <v>0.12348983773541902</v>
      </c>
      <c r="AM2795" s="17">
        <v>0.59908847161052925</v>
      </c>
      <c r="AN2795" s="17">
        <v>0.15864641838363264</v>
      </c>
      <c r="AO2795" s="17">
        <v>14.922673521656431</v>
      </c>
      <c r="AP2795" s="17">
        <v>4.5836096482679123</v>
      </c>
      <c r="AQ2795" s="17">
        <v>25.344703009426016</v>
      </c>
      <c r="AR2795" s="17">
        <v>0.53837131491793655</v>
      </c>
      <c r="AS2795" s="17">
        <v>-0.14845078000962783</v>
      </c>
      <c r="AT2795" s="17">
        <v>-1.0000000000000013</v>
      </c>
      <c r="AU2795" s="17">
        <v>-1.0000000000000013</v>
      </c>
      <c r="AV2795" s="17">
        <v>0.63796590359723415</v>
      </c>
      <c r="AW2795" s="17">
        <v>54.367102004288405</v>
      </c>
      <c r="AX2795" s="17">
        <v>38.606298711029176</v>
      </c>
      <c r="AY2795" s="17">
        <v>0.18147018355123548</v>
      </c>
      <c r="AZ2795" s="17">
        <v>-41.933656485138783</v>
      </c>
      <c r="BA2795" s="22">
        <v>1421.637685533771</v>
      </c>
      <c r="CU2795" t="e">
        <v>#N/A</v>
      </c>
      <c r="CV2795" t="e">
        <v>#N/A</v>
      </c>
    </row>
    <row r="2796" spans="1:100" x14ac:dyDescent="0.25">
      <c r="A2796">
        <v>6062</v>
      </c>
      <c r="B2796" t="s">
        <v>3051</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1406.5538465626064</v>
      </c>
      <c r="CU2796" t="e">
        <v>#N/A</v>
      </c>
      <c r="CV2796" t="e">
        <v>#N/A</v>
      </c>
    </row>
    <row r="2797" spans="1:100" x14ac:dyDescent="0.25">
      <c r="A2797">
        <v>6063</v>
      </c>
      <c r="B2797" t="s">
        <v>3052</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1403.6677867457745</v>
      </c>
      <c r="CU2797" t="e">
        <v>#N/A</v>
      </c>
      <c r="CV2797" t="e">
        <v>#N/A</v>
      </c>
    </row>
    <row r="2798" spans="1:100" x14ac:dyDescent="0.25">
      <c r="A2798">
        <v>6064</v>
      </c>
      <c r="B2798" t="s">
        <v>3053</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3054</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1439.5725347967991</v>
      </c>
      <c r="CU2799" t="e">
        <v>#N/A</v>
      </c>
      <c r="CV2799" t="e">
        <v>#N/A</v>
      </c>
    </row>
    <row r="2800" spans="1:100" x14ac:dyDescent="0.25">
      <c r="A2800">
        <v>6066</v>
      </c>
      <c r="B2800" t="s">
        <v>3055</v>
      </c>
      <c r="C2800" s="22">
        <v>3</v>
      </c>
      <c r="D2800" s="17">
        <v>4.7568759704208432</v>
      </c>
      <c r="E2800" s="17">
        <v>-1.0844223930370031E-2</v>
      </c>
      <c r="F2800" s="17">
        <v>0.73750556074732576</v>
      </c>
      <c r="G2800" s="17">
        <v>0.69413592197127327</v>
      </c>
      <c r="H2800" s="17">
        <v>0.13557883340870941</v>
      </c>
      <c r="I2800" s="17">
        <v>0</v>
      </c>
      <c r="J2800" s="17">
        <v>8.1347300045225648</v>
      </c>
      <c r="K2800" s="17">
        <v>0.13557883340870941</v>
      </c>
      <c r="L2800" s="17">
        <v>-0.99999999999999845</v>
      </c>
      <c r="M2800" s="17">
        <v>-0.99999999999999845</v>
      </c>
      <c r="N2800" s="17">
        <v>2.7115766681741902</v>
      </c>
      <c r="O2800" s="17">
        <v>13.585741896914683</v>
      </c>
      <c r="P2800" s="17">
        <v>-2.7229531314200517</v>
      </c>
      <c r="Q2800" s="17">
        <v>0.43193068524972111</v>
      </c>
      <c r="R2800" s="17">
        <v>-1.202311694351762E-2</v>
      </c>
      <c r="S2800" s="17">
        <v>0.33333333333333304</v>
      </c>
      <c r="T2800" s="17">
        <v>0.33333333333333304</v>
      </c>
      <c r="U2800" s="17">
        <v>0.36076115338525905</v>
      </c>
      <c r="V2800" s="17">
        <v>6.059245081310833E-2</v>
      </c>
      <c r="W2800" s="17">
        <v>38.097657498252943</v>
      </c>
      <c r="X2800" s="17">
        <v>2.337687151677641</v>
      </c>
      <c r="Y2800" s="17">
        <v>-0.99999999999999845</v>
      </c>
      <c r="Z2800" s="17">
        <v>-0.99999999999999845</v>
      </c>
      <c r="AA2800" s="17">
        <v>80.042414574911319</v>
      </c>
      <c r="AB2800" s="17">
        <v>7.716589710497225E-2</v>
      </c>
      <c r="AC2800" s="17">
        <v>0.3429783206052559</v>
      </c>
      <c r="AD2800" s="17">
        <v>0.41899138616181125</v>
      </c>
      <c r="AE2800" s="17">
        <v>41.956780193601965</v>
      </c>
      <c r="AF2800" s="17">
        <v>0.7142857142857143</v>
      </c>
      <c r="AG2800" s="17">
        <v>-0.99999999999999845</v>
      </c>
      <c r="AH2800" s="17">
        <v>-0.99999999999999845</v>
      </c>
      <c r="AI2800" s="17">
        <v>1.8544249880628628E-2</v>
      </c>
      <c r="AJ2800" s="17">
        <v>6.059245081310833E-2</v>
      </c>
      <c r="AK2800" s="17">
        <v>0.26974246724933099</v>
      </c>
      <c r="AL2800" s="17">
        <v>5.938634105148749E-2</v>
      </c>
      <c r="AM2800" s="17">
        <v>0.15615431085500989</v>
      </c>
      <c r="AN2800" s="17">
        <v>0.13054810923545404</v>
      </c>
      <c r="AO2800" s="17">
        <v>5.2525701076219011</v>
      </c>
      <c r="AP2800" s="17">
        <v>3.5606344361437867</v>
      </c>
      <c r="AQ2800" s="17">
        <v>46.232387502775524</v>
      </c>
      <c r="AR2800" s="17">
        <v>1.0880202708650333</v>
      </c>
      <c r="AS2800" s="17">
        <v>2.4732659850863503</v>
      </c>
      <c r="AT2800" s="17">
        <v>-0.99999999999999845</v>
      </c>
      <c r="AU2800" s="17">
        <v>-0.99999999999999845</v>
      </c>
      <c r="AV2800" s="17">
        <v>0.68211280502775673</v>
      </c>
      <c r="AW2800" s="17">
        <v>97.18879090796986</v>
      </c>
      <c r="AX2800" s="17">
        <v>103.61892098689322</v>
      </c>
      <c r="AY2800" s="17">
        <v>0.4312240370695008</v>
      </c>
      <c r="AZ2800" s="17">
        <v>23.694360789386081</v>
      </c>
      <c r="BA2800" s="22">
        <v>1495.9137969091551</v>
      </c>
      <c r="CU2800" t="e">
        <v>#N/A</v>
      </c>
      <c r="CV2800" t="e">
        <v>#N/A</v>
      </c>
    </row>
    <row r="2801" spans="1:100" x14ac:dyDescent="0.25">
      <c r="A2801">
        <v>6067</v>
      </c>
      <c r="B2801" t="s">
        <v>3056</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1425.4359109299817</v>
      </c>
      <c r="CU2801" t="e">
        <v>#N/A</v>
      </c>
      <c r="CV2801" t="e">
        <v>#N/A</v>
      </c>
    </row>
    <row r="2802" spans="1:100" x14ac:dyDescent="0.25">
      <c r="A2802">
        <v>6068</v>
      </c>
      <c r="B2802" t="s">
        <v>3057</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1302.8705806782646</v>
      </c>
      <c r="CU2802" t="e">
        <v>#N/A</v>
      </c>
      <c r="CV2802" t="e">
        <v>#N/A</v>
      </c>
    </row>
    <row r="2803" spans="1:100" x14ac:dyDescent="0.25">
      <c r="A2803">
        <v>6069</v>
      </c>
      <c r="B2803" t="s">
        <v>3058</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3059</v>
      </c>
      <c r="C2804" s="22">
        <v>3</v>
      </c>
      <c r="D2804" s="17">
        <v>4.3095910602182705</v>
      </c>
      <c r="E2804" s="17">
        <v>0.13539356499174388</v>
      </c>
      <c r="F2804" s="17">
        <v>-1.3465661561825465E-2</v>
      </c>
      <c r="G2804" s="17">
        <v>1.9578108051409582E-3</v>
      </c>
      <c r="H2804" s="17">
        <v>8.3342347675080419E-2</v>
      </c>
      <c r="I2804" s="17">
        <v>-4.3800296428141455E-2</v>
      </c>
      <c r="J2804" s="17">
        <v>2.372523074816336</v>
      </c>
      <c r="K2804" s="17">
        <v>3.9542051246938985E-2</v>
      </c>
      <c r="L2804" s="17">
        <v>-0.999999999999998</v>
      </c>
      <c r="M2804" s="17">
        <v>-0.999999999999998</v>
      </c>
      <c r="N2804" s="17">
        <v>0.79084102493878017</v>
      </c>
      <c r="O2804" s="17">
        <v>6.6840719458397437</v>
      </c>
      <c r="P2804" s="17">
        <v>0.81726888330990022</v>
      </c>
      <c r="Q2804" s="17">
        <v>1.2855693845377953</v>
      </c>
      <c r="R2804" s="17">
        <v>0.56240539522360955</v>
      </c>
      <c r="S2804" s="17">
        <v>0.33333333333333304</v>
      </c>
      <c r="T2804" s="17">
        <v>0.35543876211886094</v>
      </c>
      <c r="U2804" s="17">
        <v>0.26020786837875609</v>
      </c>
      <c r="V2804" s="17">
        <v>-0.11152610421875642</v>
      </c>
      <c r="W2804" s="17">
        <v>31.91647233461017</v>
      </c>
      <c r="X2804" s="17">
        <v>1.0430103211932689</v>
      </c>
      <c r="Y2804" s="17">
        <v>-0.999999999999998</v>
      </c>
      <c r="Z2804" s="17">
        <v>-0.999999999999998</v>
      </c>
      <c r="AA2804" s="17">
        <v>53.082505201100794</v>
      </c>
      <c r="AB2804" s="17">
        <v>8.3532994171527736E-2</v>
      </c>
      <c r="AC2804" s="17">
        <v>0.21856870250089905</v>
      </c>
      <c r="AD2804" s="17">
        <v>0.10997085275291368</v>
      </c>
      <c r="AE2804" s="17">
        <v>20.603627471267021</v>
      </c>
      <c r="AF2804" s="17">
        <v>0.63636363636363635</v>
      </c>
      <c r="AG2804" s="17">
        <v>-0.999999999999998</v>
      </c>
      <c r="AH2804" s="17">
        <v>-0.999999999999998</v>
      </c>
      <c r="AI2804" s="17">
        <v>6.6200235246616876E-2</v>
      </c>
      <c r="AJ2804" s="17">
        <v>-0.11152610421875642</v>
      </c>
      <c r="AK2804" s="17">
        <v>-2.0164281590721662E-2</v>
      </c>
      <c r="AL2804" s="17">
        <v>-1.1177957657408959E-2</v>
      </c>
      <c r="AM2804" s="17">
        <v>0.14862861569287839</v>
      </c>
      <c r="AN2804" s="17">
        <v>5.0957292779860205E-2</v>
      </c>
      <c r="AO2804" s="17">
        <v>3.6148939843683516</v>
      </c>
      <c r="AP2804" s="17">
        <v>1.21804253120946</v>
      </c>
      <c r="AQ2804" s="17">
        <v>34.288995409426519</v>
      </c>
      <c r="AR2804" s="17">
        <v>0.83745385961219321</v>
      </c>
      <c r="AS2804" s="17">
        <v>1.0825523724402073</v>
      </c>
      <c r="AT2804" s="17">
        <v>-0.999999999999998</v>
      </c>
      <c r="AU2804" s="17">
        <v>-0.999999999999998</v>
      </c>
      <c r="AV2804" s="17">
        <v>0.56436320602875278</v>
      </c>
      <c r="AW2804" s="17">
        <v>60.984619678149997</v>
      </c>
      <c r="AX2804" s="17">
        <v>51.156013961206668</v>
      </c>
      <c r="AY2804" s="17">
        <v>-7.5050037160932462E-2</v>
      </c>
      <c r="AZ2804" s="17">
        <v>-55.82237803561965</v>
      </c>
      <c r="BA2804" s="22">
        <v>1308.4354758459094</v>
      </c>
      <c r="CU2804" t="e">
        <v>#N/A</v>
      </c>
      <c r="CV2804" t="e">
        <v>#N/A</v>
      </c>
    </row>
    <row r="2805" spans="1:100" x14ac:dyDescent="0.25">
      <c r="A2805">
        <v>6071</v>
      </c>
      <c r="B2805" t="s">
        <v>3060</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1493.374036748264</v>
      </c>
      <c r="CU2805" t="e">
        <v>#N/A</v>
      </c>
      <c r="CV2805" t="e">
        <v>#N/A</v>
      </c>
    </row>
    <row r="2806" spans="1:100" x14ac:dyDescent="0.25">
      <c r="A2806">
        <v>6072</v>
      </c>
      <c r="B2806" t="s">
        <v>3061</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3062</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1383.8129459086547</v>
      </c>
      <c r="CU2807" t="e">
        <v>#N/A</v>
      </c>
      <c r="CV2807" t="e">
        <v>#N/A</v>
      </c>
    </row>
    <row r="2808" spans="1:100" x14ac:dyDescent="0.25">
      <c r="A2808">
        <v>6074</v>
      </c>
      <c r="B2808" t="s">
        <v>3063</v>
      </c>
      <c r="C2808" s="22">
        <v>3</v>
      </c>
      <c r="D2808" s="17">
        <v>5.4648587097816979</v>
      </c>
      <c r="E2808" s="17">
        <v>0.15467807515340751</v>
      </c>
      <c r="F2808" s="17">
        <v>-0.34496395426018978</v>
      </c>
      <c r="G2808" s="17">
        <v>-0.29174411569593373</v>
      </c>
      <c r="H2808" s="17">
        <v>-0.16426520739125583</v>
      </c>
      <c r="I2808" s="17">
        <v>0</v>
      </c>
      <c r="J2808" s="17">
        <v>-9.8559124434753542</v>
      </c>
      <c r="K2808" s="17">
        <v>-0.16426520739125583</v>
      </c>
      <c r="L2808" s="17">
        <v>-1.0000000000000002</v>
      </c>
      <c r="M2808" s="17">
        <v>-1.0000000000000002</v>
      </c>
      <c r="N2808" s="17">
        <v>-3.2853041478251179</v>
      </c>
      <c r="O2808" s="17">
        <v>-4.682797849389587</v>
      </c>
      <c r="P2808" s="17">
        <v>0.40074662117801146</v>
      </c>
      <c r="Q2808" s="17">
        <v>0.91276957859166019</v>
      </c>
      <c r="R2808" s="17">
        <v>0.33548075317574733</v>
      </c>
      <c r="S2808" s="17">
        <v>0.3333333333333332</v>
      </c>
      <c r="T2808" s="17">
        <v>0.25603608089800295</v>
      </c>
      <c r="U2808" s="17">
        <v>-9.1523830120684626E-3</v>
      </c>
      <c r="V2808" s="17">
        <v>-1.9332087306397829E-2</v>
      </c>
      <c r="W2808" s="17">
        <v>29.006006052165038</v>
      </c>
      <c r="X2808" s="17">
        <v>0.52373531330060097</v>
      </c>
      <c r="Y2808" s="17">
        <v>-1.0000000000000002</v>
      </c>
      <c r="Z2808" s="17">
        <v>-1.0000000000000002</v>
      </c>
      <c r="AA2808" s="17">
        <v>62.922125376744013</v>
      </c>
      <c r="AB2808" s="17">
        <v>0.27798316943127027</v>
      </c>
      <c r="AC2808" s="17">
        <v>0.16779337848204789</v>
      </c>
      <c r="AD2808" s="17">
        <v>0.22583622351474622</v>
      </c>
      <c r="AE2808" s="17">
        <v>33.580638571403227</v>
      </c>
      <c r="AF2808" s="17">
        <v>0.2857142857142857</v>
      </c>
      <c r="AG2808" s="17">
        <v>-1.0000000000000002</v>
      </c>
      <c r="AH2808" s="17">
        <v>-1.0000000000000002</v>
      </c>
      <c r="AI2808" s="17">
        <v>0</v>
      </c>
      <c r="AJ2808" s="17">
        <v>-1.9332087306397829E-2</v>
      </c>
      <c r="AK2808" s="17">
        <v>1.3240415823014794E-3</v>
      </c>
      <c r="AL2808" s="17">
        <v>4.142442619815815E-2</v>
      </c>
      <c r="AM2808" s="17">
        <v>8.4067646673924176E-2</v>
      </c>
      <c r="AN2808" s="17">
        <v>0.37787931775875555</v>
      </c>
      <c r="AO2808" s="17">
        <v>2.1083113747596118</v>
      </c>
      <c r="AP2808" s="17">
        <v>9.6541050749596788</v>
      </c>
      <c r="AQ2808" s="17">
        <v>19.150093608689694</v>
      </c>
      <c r="AR2808" s="17">
        <v>0.56088494391287036</v>
      </c>
      <c r="AS2808" s="17">
        <v>0.35947010590934536</v>
      </c>
      <c r="AT2808" s="17">
        <v>-1.0000000000000002</v>
      </c>
      <c r="AU2808" s="17">
        <v>-1.0000000000000002</v>
      </c>
      <c r="AV2808" s="17">
        <v>4.3736637479813718E-2</v>
      </c>
      <c r="AW2808" s="17">
        <v>67.893432602314107</v>
      </c>
      <c r="AX2808" s="17">
        <v>65.96022387167433</v>
      </c>
      <c r="AY2808" s="17">
        <v>0.31880489397696021</v>
      </c>
      <c r="AZ2808" s="17">
        <v>10.312888780233358</v>
      </c>
      <c r="BA2808" s="22">
        <v>1346.5716205984916</v>
      </c>
      <c r="CU2808" t="e">
        <v>#N/A</v>
      </c>
      <c r="CV2808" t="e">
        <v>#N/A</v>
      </c>
    </row>
    <row r="2809" spans="1:100" x14ac:dyDescent="0.25">
      <c r="A2809">
        <v>6075</v>
      </c>
      <c r="B2809" t="s">
        <v>3064</v>
      </c>
      <c r="C2809" s="22">
        <v>3</v>
      </c>
      <c r="D2809" s="17">
        <v>5.0561672367122776</v>
      </c>
      <c r="E2809" s="17">
        <v>0.63508482780229192</v>
      </c>
      <c r="F2809" s="17">
        <v>1.7868251661422327</v>
      </c>
      <c r="G2809" s="17">
        <v>1.9528469828002866</v>
      </c>
      <c r="H2809" s="17">
        <v>0.46290462204553029</v>
      </c>
      <c r="I2809" s="17">
        <v>0</v>
      </c>
      <c r="J2809" s="17">
        <v>27.774277322731827</v>
      </c>
      <c r="K2809" s="17">
        <v>0.46290462204553029</v>
      </c>
      <c r="L2809" s="17">
        <v>-1</v>
      </c>
      <c r="M2809" s="17">
        <v>-1</v>
      </c>
      <c r="N2809" s="17">
        <v>9.2580924409106036</v>
      </c>
      <c r="O2809" s="17">
        <v>34.783291542244378</v>
      </c>
      <c r="P2809" s="17">
        <v>1.9153848413584126E-2</v>
      </c>
      <c r="Q2809" s="17">
        <v>6.9850735242189668</v>
      </c>
      <c r="R2809" s="17">
        <v>2.2049539414479113</v>
      </c>
      <c r="S2809" s="17">
        <v>0.33333333333333337</v>
      </c>
      <c r="T2809" s="17">
        <v>0.33333333333333337</v>
      </c>
      <c r="U2809" s="17">
        <v>0.332005255572421</v>
      </c>
      <c r="V2809" s="17">
        <v>0.19458832140906598</v>
      </c>
      <c r="W2809" s="17">
        <v>29.214224864104935</v>
      </c>
      <c r="X2809" s="17">
        <v>2.699312995365216</v>
      </c>
      <c r="Y2809" s="17">
        <v>-1</v>
      </c>
      <c r="Z2809" s="17">
        <v>-1</v>
      </c>
      <c r="AA2809" s="17">
        <v>80.556870976613212</v>
      </c>
      <c r="AB2809" s="17">
        <v>0.21089331398960201</v>
      </c>
      <c r="AC2809" s="17">
        <v>0.37700235159160211</v>
      </c>
      <c r="AD2809" s="17">
        <v>0.39485817784000221</v>
      </c>
      <c r="AE2809" s="17">
        <v>49.137692171060323</v>
      </c>
      <c r="AF2809" s="17">
        <v>0.90476190476190477</v>
      </c>
      <c r="AG2809" s="17">
        <v>-1</v>
      </c>
      <c r="AH2809" s="17">
        <v>-1</v>
      </c>
      <c r="AI2809" s="17">
        <v>-3.1673391084645452E-2</v>
      </c>
      <c r="AJ2809" s="17">
        <v>0.19458832140906598</v>
      </c>
      <c r="AK2809" s="17">
        <v>0.23655925690480137</v>
      </c>
      <c r="AL2809" s="17">
        <v>0.24103569652826046</v>
      </c>
      <c r="AM2809" s="17">
        <v>-4.3303244540088964E-2</v>
      </c>
      <c r="AN2809" s="17">
        <v>0.10581070932976973</v>
      </c>
      <c r="AO2809" s="17">
        <v>0.10021517102178251</v>
      </c>
      <c r="AP2809" s="17">
        <v>3.8504462158855435</v>
      </c>
      <c r="AQ2809" s="17">
        <v>56.98850218683679</v>
      </c>
      <c r="AR2809" s="17">
        <v>1.1932602436481539</v>
      </c>
      <c r="AS2809" s="17">
        <v>3.162217617410747</v>
      </c>
      <c r="AT2809" s="17">
        <v>-1</v>
      </c>
      <c r="AU2809" s="17">
        <v>-1</v>
      </c>
      <c r="AV2809" s="17">
        <v>4.157800924248197</v>
      </c>
      <c r="AW2809" s="17">
        <v>119.19060873474309</v>
      </c>
      <c r="AX2809" s="17">
        <v>138.01597305395677</v>
      </c>
      <c r="AY2809" s="17">
        <v>0.40432093476232417</v>
      </c>
      <c r="AZ2809" s="17">
        <v>4.9538000124516826</v>
      </c>
      <c r="BA2809" s="22">
        <v>1510.3516831078321</v>
      </c>
      <c r="CU2809" t="e">
        <v>#N/A</v>
      </c>
      <c r="CV2809" t="e">
        <v>#N/A</v>
      </c>
    </row>
    <row r="2810" spans="1:100" x14ac:dyDescent="0.25">
      <c r="A2810">
        <v>6076</v>
      </c>
      <c r="B2810" t="s">
        <v>1852</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3065</v>
      </c>
      <c r="C2811" s="22">
        <v>3</v>
      </c>
      <c r="D2811" s="17">
        <v>5.8036131193672507</v>
      </c>
      <c r="E2811" s="17">
        <v>6.7160042803395747E-3</v>
      </c>
      <c r="F2811" s="17">
        <v>8.9739744273024558E-2</v>
      </c>
      <c r="G2811" s="17">
        <v>9.1884730046470686E-2</v>
      </c>
      <c r="H2811" s="17">
        <v>0.38870132543919933</v>
      </c>
      <c r="I2811" s="17">
        <v>-4.4512024827500721E-3</v>
      </c>
      <c r="J2811" s="17">
        <v>23.055007377386939</v>
      </c>
      <c r="K2811" s="17">
        <v>0.38425012295644928</v>
      </c>
      <c r="L2811" s="17">
        <v>-1</v>
      </c>
      <c r="M2811" s="17">
        <v>-1</v>
      </c>
      <c r="N2811" s="17">
        <v>7.6850024591289836</v>
      </c>
      <c r="O2811" s="17">
        <v>28.950505226800683</v>
      </c>
      <c r="P2811" s="17">
        <v>0.60959501482949441</v>
      </c>
      <c r="Q2811" s="17">
        <v>-3.9900753346098305</v>
      </c>
      <c r="R2811" s="17">
        <v>-1.2449126965010147</v>
      </c>
      <c r="S2811" s="17">
        <v>0.33333333333333326</v>
      </c>
      <c r="T2811" s="17">
        <v>0.33333333333333326</v>
      </c>
      <c r="U2811" s="17">
        <v>0.34117346363608714</v>
      </c>
      <c r="V2811" s="17">
        <v>0.25753702156685088</v>
      </c>
      <c r="W2811" s="17">
        <v>35.245081156526233</v>
      </c>
      <c r="X2811" s="17">
        <v>3.192332527655672</v>
      </c>
      <c r="Y2811" s="17">
        <v>-1</v>
      </c>
      <c r="Z2811" s="17">
        <v>-1</v>
      </c>
      <c r="AA2811" s="17">
        <v>65.515832042581735</v>
      </c>
      <c r="AB2811" s="17">
        <v>0.19651859349689257</v>
      </c>
      <c r="AC2811" s="17">
        <v>0.37335114564193617</v>
      </c>
      <c r="AD2811" s="17">
        <v>6.0443532512301695E-2</v>
      </c>
      <c r="AE2811" s="17">
        <v>31.51566358255651</v>
      </c>
      <c r="AF2811" s="17">
        <v>0.58333333333333337</v>
      </c>
      <c r="AG2811" s="17">
        <v>-1</v>
      </c>
      <c r="AH2811" s="17">
        <v>-1</v>
      </c>
      <c r="AI2811" s="17">
        <v>-8.7834789968871934E-3</v>
      </c>
      <c r="AJ2811" s="17">
        <v>0.25753702156685088</v>
      </c>
      <c r="AK2811" s="17">
        <v>2.8073735459294636E-2</v>
      </c>
      <c r="AL2811" s="17">
        <v>-4.1415939541797495E-2</v>
      </c>
      <c r="AM2811" s="17">
        <v>0.33203432431623187</v>
      </c>
      <c r="AN2811" s="17">
        <v>-6.3077281176557753E-2</v>
      </c>
      <c r="AO2811" s="17">
        <v>8.4412267852022698</v>
      </c>
      <c r="AP2811" s="17">
        <v>-1.7840117271229303</v>
      </c>
      <c r="AQ2811" s="17">
        <v>58.300088533913168</v>
      </c>
      <c r="AR2811" s="17">
        <v>1.2653771518696044</v>
      </c>
      <c r="AS2811" s="17">
        <v>3.5765826506121199</v>
      </c>
      <c r="AT2811" s="17">
        <v>-1</v>
      </c>
      <c r="AU2811" s="17">
        <v>-1</v>
      </c>
      <c r="AV2811" s="17">
        <v>-1.153027966454544</v>
      </c>
      <c r="AW2811" s="17">
        <v>92.682325542259491</v>
      </c>
      <c r="AX2811" s="17">
        <v>118.26035811900681</v>
      </c>
      <c r="AY2811" s="17">
        <v>6.7551735513494027E-2</v>
      </c>
      <c r="AZ2811" s="17">
        <v>-22.641415035459257</v>
      </c>
      <c r="BA2811" s="22">
        <v>1390.8187769848644</v>
      </c>
      <c r="CU2811" t="e">
        <v>#N/A</v>
      </c>
      <c r="CV2811" t="e">
        <v>#N/A</v>
      </c>
    </row>
    <row r="2812" spans="1:100" x14ac:dyDescent="0.25">
      <c r="A2812">
        <v>6078</v>
      </c>
      <c r="B2812" t="s">
        <v>1318</v>
      </c>
      <c r="C2812" s="22">
        <v>3</v>
      </c>
      <c r="D2812" s="17">
        <v>5.3504520713395021</v>
      </c>
      <c r="E2812" s="17">
        <v>-0.13715653947027992</v>
      </c>
      <c r="F2812" s="17">
        <v>0.15719321921816837</v>
      </c>
      <c r="G2812" s="17">
        <v>0.12592936039327496</v>
      </c>
      <c r="H2812" s="17">
        <v>7.1445407697920682E-3</v>
      </c>
      <c r="I2812" s="17">
        <v>0</v>
      </c>
      <c r="J2812" s="17">
        <v>0.42867244618751688</v>
      </c>
      <c r="K2812" s="17">
        <v>7.1445407697920682E-3</v>
      </c>
      <c r="L2812" s="17">
        <v>-1.0000000000000002</v>
      </c>
      <c r="M2812" s="17">
        <v>-1.0000000000000002</v>
      </c>
      <c r="N2812" s="17">
        <v>0.1428908153958382</v>
      </c>
      <c r="O2812" s="17">
        <v>5.9050538779202988</v>
      </c>
      <c r="P2812" s="17">
        <v>-0.3315772309210655</v>
      </c>
      <c r="Q2812" s="17">
        <v>3.5658565291408206E-2</v>
      </c>
      <c r="R2812" s="17">
        <v>2.3067408615684959E-2</v>
      </c>
      <c r="S2812" s="17">
        <v>0.33333333333333359</v>
      </c>
      <c r="T2812" s="17">
        <v>0.34553401215348534</v>
      </c>
      <c r="U2812" s="17">
        <v>0.11721555187071347</v>
      </c>
      <c r="V2812" s="17">
        <v>2.6699594360980093E-2</v>
      </c>
      <c r="W2812" s="17">
        <v>32.625518037948822</v>
      </c>
      <c r="X2812" s="17">
        <v>1.3129832571859124</v>
      </c>
      <c r="Y2812" s="17">
        <v>-1.0000000000000002</v>
      </c>
      <c r="Z2812" s="17">
        <v>-1.0000000000000002</v>
      </c>
      <c r="AA2812" s="17">
        <v>53.501830041881952</v>
      </c>
      <c r="AB2812" s="17">
        <v>0.10839291314346022</v>
      </c>
      <c r="AC2812" s="17">
        <v>0.1106398070806564</v>
      </c>
      <c r="AD2812" s="17">
        <v>0.19803217168223181</v>
      </c>
      <c r="AE2812" s="17">
        <v>20.853244595317427</v>
      </c>
      <c r="AF2812" s="17">
        <v>0.41666666666666669</v>
      </c>
      <c r="AG2812" s="17">
        <v>-1.0000000000000002</v>
      </c>
      <c r="AH2812" s="17">
        <v>-1.0000000000000002</v>
      </c>
      <c r="AI2812" s="17">
        <v>2.1269436384243504E-2</v>
      </c>
      <c r="AJ2812" s="17">
        <v>2.6699594360980093E-2</v>
      </c>
      <c r="AK2812" s="17">
        <v>-1.8615869950550385E-2</v>
      </c>
      <c r="AL2812" s="17">
        <v>0.2066145133320279</v>
      </c>
      <c r="AM2812" s="17">
        <v>7.8437546340841643E-2</v>
      </c>
      <c r="AN2812" s="17">
        <v>3.8037340700403349E-2</v>
      </c>
      <c r="AO2812" s="17">
        <v>1.8678593087682891</v>
      </c>
      <c r="AP2812" s="17">
        <v>1.9840060841702229</v>
      </c>
      <c r="AQ2812" s="17">
        <v>33.054190484136328</v>
      </c>
      <c r="AR2812" s="17">
        <v>0.82278249171851192</v>
      </c>
      <c r="AS2812" s="17">
        <v>1.3201277979557045</v>
      </c>
      <c r="AT2812" s="17">
        <v>-1.0000000000000002</v>
      </c>
      <c r="AU2812" s="17">
        <v>-1.0000000000000002</v>
      </c>
      <c r="AV2812" s="17">
        <v>0.1489967690089597</v>
      </c>
      <c r="AW2812" s="17">
        <v>61.390890003972416</v>
      </c>
      <c r="AX2812" s="17">
        <v>64.486238167755289</v>
      </c>
      <c r="AY2812" s="17">
        <v>-0.16446591957157897</v>
      </c>
      <c r="AZ2812" s="17">
        <v>-10.888811254159183</v>
      </c>
      <c r="BA2812" s="22">
        <v>1346.3262760511104</v>
      </c>
      <c r="CU2812" t="e">
        <v>#N/A</v>
      </c>
      <c r="CV2812" t="e">
        <v>#N/A</v>
      </c>
    </row>
    <row r="2813" spans="1:100" x14ac:dyDescent="0.25">
      <c r="A2813">
        <v>6079</v>
      </c>
      <c r="B2813" t="s">
        <v>1910</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3066</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1421.2117161742717</v>
      </c>
      <c r="CU2814" t="e">
        <v>#N/A</v>
      </c>
      <c r="CV2814" t="e">
        <v>#N/A</v>
      </c>
    </row>
    <row r="2815" spans="1:100" x14ac:dyDescent="0.25">
      <c r="A2815">
        <v>6083</v>
      </c>
      <c r="B2815" t="s">
        <v>3067</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1310.2178565056718</v>
      </c>
      <c r="CU2815" t="e">
        <v>#N/A</v>
      </c>
      <c r="CV2815" t="e">
        <v>#N/A</v>
      </c>
    </row>
    <row r="2816" spans="1:100" x14ac:dyDescent="0.25">
      <c r="A2816">
        <v>6084</v>
      </c>
      <c r="B2816" t="s">
        <v>3068</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2517</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3069</v>
      </c>
      <c r="C2818" s="22">
        <v>3</v>
      </c>
      <c r="D2818" s="17">
        <v>4.9251824702293501</v>
      </c>
      <c r="E2818" s="17">
        <v>-2.2013501870109246E-2</v>
      </c>
      <c r="F2818" s="17">
        <v>-0.41919494978910365</v>
      </c>
      <c r="G2818" s="17">
        <v>-0.42653278374580672</v>
      </c>
      <c r="H2818" s="17">
        <v>0.29155259052913696</v>
      </c>
      <c r="I2818" s="17">
        <v>0</v>
      </c>
      <c r="J2818" s="17">
        <v>17.493155431748214</v>
      </c>
      <c r="K2818" s="17">
        <v>0.29155259052913696</v>
      </c>
      <c r="L2818" s="17">
        <v>-1</v>
      </c>
      <c r="M2818" s="17">
        <v>-1</v>
      </c>
      <c r="N2818" s="17">
        <v>5.8310518105827382</v>
      </c>
      <c r="O2818" s="17">
        <v>21.991805118231749</v>
      </c>
      <c r="P2818" s="17">
        <v>1.0416961889682668</v>
      </c>
      <c r="Q2818" s="17">
        <v>-1.2658241783196578E-2</v>
      </c>
      <c r="R2818" s="17">
        <v>1.7168704400290655E-2</v>
      </c>
      <c r="S2818" s="17">
        <v>0.33333333333333326</v>
      </c>
      <c r="T2818" s="17">
        <v>0.33333333333333326</v>
      </c>
      <c r="U2818" s="17">
        <v>0.35893783765758214</v>
      </c>
      <c r="V2818" s="17">
        <v>0.13463060895168175</v>
      </c>
      <c r="W2818" s="17">
        <v>34.747300909871775</v>
      </c>
      <c r="X2818" s="17">
        <v>2.618649080477947</v>
      </c>
      <c r="Y2818" s="17">
        <v>-1</v>
      </c>
      <c r="Z2818" s="17">
        <v>-1</v>
      </c>
      <c r="AA2818" s="17">
        <v>78.688267664803462</v>
      </c>
      <c r="AB2818" s="17">
        <v>0.24698914865475841</v>
      </c>
      <c r="AC2818" s="17">
        <v>0.28690727841607916</v>
      </c>
      <c r="AD2818" s="17">
        <v>0.34457953393979085</v>
      </c>
      <c r="AE2818" s="17">
        <v>43.923798050531424</v>
      </c>
      <c r="AF2818" s="17">
        <v>0.8</v>
      </c>
      <c r="AG2818" s="17">
        <v>-1</v>
      </c>
      <c r="AH2818" s="17">
        <v>-1</v>
      </c>
      <c r="AI2818" s="17">
        <v>9.927249105565911E-3</v>
      </c>
      <c r="AJ2818" s="17">
        <v>0.13463060895168175</v>
      </c>
      <c r="AK2818" s="17">
        <v>-0.10497629444879465</v>
      </c>
      <c r="AL2818" s="17">
        <v>-1.3183529197232577E-3</v>
      </c>
      <c r="AM2818" s="17">
        <v>0.37374561977877963</v>
      </c>
      <c r="AN2818" s="17">
        <v>6.4477888642261894E-2</v>
      </c>
      <c r="AO2818" s="17">
        <v>8.8187590222255174</v>
      </c>
      <c r="AP2818" s="17">
        <v>1.6053554514579309</v>
      </c>
      <c r="AQ2818" s="17">
        <v>52.240456341619925</v>
      </c>
      <c r="AR2818" s="17">
        <v>1.1602351132759297</v>
      </c>
      <c r="AS2818" s="17">
        <v>2.9102016710070848</v>
      </c>
      <c r="AT2818" s="17">
        <v>-1</v>
      </c>
      <c r="AU2818" s="17">
        <v>-1</v>
      </c>
      <c r="AV2818" s="17">
        <v>-0.40936407934551633</v>
      </c>
      <c r="AW2818" s="17">
        <v>102.28542823449315</v>
      </c>
      <c r="AX2818" s="17">
        <v>115.94703411177268</v>
      </c>
      <c r="AY2818" s="17">
        <v>-9.7694823895070587E-2</v>
      </c>
      <c r="AZ2818" s="17">
        <v>-21.610135544331396</v>
      </c>
      <c r="BA2818" s="22">
        <v>1414.7662646495619</v>
      </c>
      <c r="CU2818" t="e">
        <v>#N/A</v>
      </c>
      <c r="CV2818" t="e">
        <v>#N/A</v>
      </c>
    </row>
    <row r="2819" spans="1:100" x14ac:dyDescent="0.25">
      <c r="A2819">
        <v>6087</v>
      </c>
      <c r="B2819" t="s">
        <v>3070</v>
      </c>
      <c r="C2819" s="22">
        <v>3</v>
      </c>
      <c r="D2819" s="17">
        <v>4.877977316186012</v>
      </c>
      <c r="E2819" s="17">
        <v>4.2182738550654297E-2</v>
      </c>
      <c r="F2819" s="17">
        <v>0.65484341721121986</v>
      </c>
      <c r="G2819" s="17">
        <v>0.64237206718236528</v>
      </c>
      <c r="H2819" s="17">
        <v>0.22189043706714184</v>
      </c>
      <c r="I2819" s="17">
        <v>0</v>
      </c>
      <c r="J2819" s="17">
        <v>13.313426224028513</v>
      </c>
      <c r="K2819" s="17">
        <v>0.22189043706714184</v>
      </c>
      <c r="L2819" s="17">
        <v>-1.0000000000000009</v>
      </c>
      <c r="M2819" s="17">
        <v>-1.0000000000000009</v>
      </c>
      <c r="N2819" s="17">
        <v>4.4378087413428382</v>
      </c>
      <c r="O2819" s="17">
        <v>18.833775607396898</v>
      </c>
      <c r="P2819" s="17">
        <v>0.79418928377188414</v>
      </c>
      <c r="Q2819" s="17">
        <v>-9.3498088339894148E-2</v>
      </c>
      <c r="R2819" s="17">
        <v>-1.2599752884095122E-2</v>
      </c>
      <c r="S2819" s="17">
        <v>0.3333333333333337</v>
      </c>
      <c r="T2819" s="17">
        <v>0.3459262181277114</v>
      </c>
      <c r="U2819" s="17">
        <v>0.40696339185862263</v>
      </c>
      <c r="V2819" s="17">
        <v>-4.5459780258021382E-3</v>
      </c>
      <c r="W2819" s="17">
        <v>34.391461129068929</v>
      </c>
      <c r="X2819" s="17">
        <v>2.0705396984679574</v>
      </c>
      <c r="Y2819" s="17">
        <v>-1.0000000000000009</v>
      </c>
      <c r="Z2819" s="17">
        <v>-1.0000000000000009</v>
      </c>
      <c r="AA2819" s="17">
        <v>77.877643036169786</v>
      </c>
      <c r="AB2819" s="17">
        <v>0.28589728112056101</v>
      </c>
      <c r="AC2819" s="17">
        <v>0.25447038756270907</v>
      </c>
      <c r="AD2819" s="17">
        <v>0.32960796451642793</v>
      </c>
      <c r="AE2819" s="17">
        <v>43.498781659984886</v>
      </c>
      <c r="AF2819" s="17">
        <v>0.7142857142857143</v>
      </c>
      <c r="AG2819" s="17">
        <v>-1.0000000000000009</v>
      </c>
      <c r="AH2819" s="17">
        <v>-1.0000000000000009</v>
      </c>
      <c r="AI2819" s="17">
        <v>0</v>
      </c>
      <c r="AJ2819" s="17">
        <v>-4.5459780258021382E-3</v>
      </c>
      <c r="AK2819" s="17">
        <v>8.8071699088863961E-2</v>
      </c>
      <c r="AL2819" s="17">
        <v>0.16323972239509613</v>
      </c>
      <c r="AM2819" s="17">
        <v>5.8961717539599071E-2</v>
      </c>
      <c r="AN2819" s="17">
        <v>0.10016870699029068</v>
      </c>
      <c r="AO2819" s="17">
        <v>1.9144014339342967</v>
      </c>
      <c r="AP2819" s="17">
        <v>3.3204162867327467</v>
      </c>
      <c r="AQ2819" s="17">
        <v>47.704887353097419</v>
      </c>
      <c r="AR2819" s="17">
        <v>1.0816769652938647</v>
      </c>
      <c r="AS2819" s="17">
        <v>2.2924301355350991</v>
      </c>
      <c r="AT2819" s="17">
        <v>-1.0000000000000009</v>
      </c>
      <c r="AU2819" s="17">
        <v>-1.0000000000000009</v>
      </c>
      <c r="AV2819" s="17">
        <v>0.62977231429827019</v>
      </c>
      <c r="AW2819" s="17">
        <v>100.03183493029938</v>
      </c>
      <c r="AX2819" s="17">
        <v>99.577237127719172</v>
      </c>
      <c r="AY2819" s="17">
        <v>0.24755160144195698</v>
      </c>
      <c r="AZ2819" s="17">
        <v>42.26034697079416</v>
      </c>
      <c r="BA2819" s="22">
        <v>1446.1233155034338</v>
      </c>
      <c r="CU2819" t="e">
        <v>#N/A</v>
      </c>
      <c r="CV2819" t="e">
        <v>#N/A</v>
      </c>
    </row>
    <row r="2820" spans="1:100" x14ac:dyDescent="0.25">
      <c r="A2820">
        <v>6088</v>
      </c>
      <c r="B2820" t="s">
        <v>3071</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1374.3635500633977</v>
      </c>
      <c r="CU2820" t="e">
        <v>#N/A</v>
      </c>
      <c r="CV2820" t="e">
        <v>#N/A</v>
      </c>
    </row>
    <row r="2821" spans="1:100" x14ac:dyDescent="0.25">
      <c r="A2821">
        <v>6089</v>
      </c>
      <c r="B2821" t="s">
        <v>3072</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1342.5127909892997</v>
      </c>
      <c r="CU2821" t="e">
        <v>#N/A</v>
      </c>
      <c r="CV2821" t="e">
        <v>#N/A</v>
      </c>
    </row>
    <row r="2822" spans="1:100" x14ac:dyDescent="0.25">
      <c r="A2822">
        <v>6090</v>
      </c>
      <c r="B2822" t="s">
        <v>3073</v>
      </c>
      <c r="C2822" s="22">
        <v>3</v>
      </c>
      <c r="D2822" s="17">
        <v>4.5983501453532654</v>
      </c>
      <c r="E2822" s="17">
        <v>-0.10079059483051131</v>
      </c>
      <c r="F2822" s="17">
        <v>-0.58922893286637013</v>
      </c>
      <c r="G2822" s="17">
        <v>-0.60988910940491936</v>
      </c>
      <c r="H2822" s="17">
        <v>0.31792893164369085</v>
      </c>
      <c r="I2822" s="17">
        <v>-1.9904621326022779E-2</v>
      </c>
      <c r="J2822" s="17">
        <v>17.881458619060073</v>
      </c>
      <c r="K2822" s="17">
        <v>0.29802431031766796</v>
      </c>
      <c r="L2822" s="17">
        <v>-1.0000000000000007</v>
      </c>
      <c r="M2822" s="17">
        <v>-1.0000000000000007</v>
      </c>
      <c r="N2822" s="17">
        <v>5.960486206353357</v>
      </c>
      <c r="O2822" s="17">
        <v>21.869919655008413</v>
      </c>
      <c r="P2822" s="17">
        <v>-0.23931818695809701</v>
      </c>
      <c r="Q2822" s="17">
        <v>-0.59737123232928258</v>
      </c>
      <c r="R2822" s="17">
        <v>-0.38388769144110985</v>
      </c>
      <c r="S2822" s="17">
        <v>0.33333333333333348</v>
      </c>
      <c r="T2822" s="17">
        <v>0.33333333333333348</v>
      </c>
      <c r="U2822" s="17">
        <v>0.35590615157952965</v>
      </c>
      <c r="V2822" s="17">
        <v>-1.0172886468510778E-2</v>
      </c>
      <c r="W2822" s="17">
        <v>28.575024858400717</v>
      </c>
      <c r="X2822" s="17">
        <v>1.7312296438560522</v>
      </c>
      <c r="Y2822" s="17">
        <v>-1.0000000000000007</v>
      </c>
      <c r="Z2822" s="17">
        <v>-1.0000000000000007</v>
      </c>
      <c r="AA2822" s="17">
        <v>75.123497250752195</v>
      </c>
      <c r="AB2822" s="17">
        <v>0.22030888675738866</v>
      </c>
      <c r="AC2822" s="17">
        <v>0.40327745051486563</v>
      </c>
      <c r="AD2822" s="17">
        <v>0.31506086440359737</v>
      </c>
      <c r="AE2822" s="17">
        <v>46.932360083792595</v>
      </c>
      <c r="AF2822" s="17">
        <v>0.91666666666666663</v>
      </c>
      <c r="AG2822" s="17">
        <v>-1.0000000000000007</v>
      </c>
      <c r="AH2822" s="17">
        <v>-1.0000000000000007</v>
      </c>
      <c r="AI2822" s="17">
        <v>-1.6976409508147653E-3</v>
      </c>
      <c r="AJ2822" s="17">
        <v>-1.0172886468510778E-2</v>
      </c>
      <c r="AK2822" s="17">
        <v>7.6693993784337465E-3</v>
      </c>
      <c r="AL2822" s="17">
        <v>-7.9138436952400595E-2</v>
      </c>
      <c r="AM2822" s="17">
        <v>7.0139791940778323E-2</v>
      </c>
      <c r="AN2822" s="17">
        <v>8.1369771411511443E-2</v>
      </c>
      <c r="AO2822" s="17">
        <v>1.7918417954116279</v>
      </c>
      <c r="AP2822" s="17">
        <v>1.6385521005257819</v>
      </c>
      <c r="AQ2822" s="17">
        <v>46.456483477460786</v>
      </c>
      <c r="AR2822" s="17">
        <v>1.0123999317776851</v>
      </c>
      <c r="AS2822" s="17">
        <v>2.0292539541737202</v>
      </c>
      <c r="AT2822" s="17">
        <v>-1.0000000000000007</v>
      </c>
      <c r="AU2822" s="17">
        <v>-1.0000000000000007</v>
      </c>
      <c r="AV2822" s="17">
        <v>-0.99377680084603015</v>
      </c>
      <c r="AW2822" s="17">
        <v>98.631969006286383</v>
      </c>
      <c r="AX2822" s="17">
        <v>97.580727540419048</v>
      </c>
      <c r="AY2822" s="17">
        <v>3.6276066729420693E-2</v>
      </c>
      <c r="AZ2822" s="17">
        <v>-14.896238084723086</v>
      </c>
      <c r="BA2822" s="22">
        <v>1467.1873637857386</v>
      </c>
      <c r="CU2822" t="e">
        <v>#N/A</v>
      </c>
      <c r="CV2822" t="e">
        <v>#N/A</v>
      </c>
    </row>
    <row r="2823" spans="1:100" x14ac:dyDescent="0.25">
      <c r="A2823">
        <v>6091</v>
      </c>
      <c r="B2823" t="s">
        <v>3074</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3075</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3076</v>
      </c>
      <c r="C2825" s="22">
        <v>3</v>
      </c>
      <c r="D2825" s="17">
        <v>5.2531838448506898</v>
      </c>
      <c r="E2825" s="17">
        <v>-6.0735248274703599E-3</v>
      </c>
      <c r="F2825" s="17">
        <v>0.39811836848035059</v>
      </c>
      <c r="G2825" s="17">
        <v>0.39811836848035059</v>
      </c>
      <c r="H2825" s="17">
        <v>0.18165485446356622</v>
      </c>
      <c r="I2825" s="17">
        <v>0</v>
      </c>
      <c r="J2825" s="17">
        <v>10.899291267813981</v>
      </c>
      <c r="K2825" s="17">
        <v>0.18165485446356622</v>
      </c>
      <c r="L2825" s="17">
        <v>-1.0000000000000011</v>
      </c>
      <c r="M2825" s="17">
        <v>-1.0000000000000011</v>
      </c>
      <c r="N2825" s="17">
        <v>3.633097089271323</v>
      </c>
      <c r="O2825" s="17">
        <v>16.550593481145011</v>
      </c>
      <c r="P2825" s="17">
        <v>-7.6798979596984493E-2</v>
      </c>
      <c r="Q2825" s="17">
        <v>-1.2363208244987671</v>
      </c>
      <c r="R2825" s="17">
        <v>-0.40861621764740824</v>
      </c>
      <c r="S2825" s="17">
        <v>0.33333333333333381</v>
      </c>
      <c r="T2825" s="17">
        <v>0.33333333333333381</v>
      </c>
      <c r="U2825" s="17">
        <v>0.31090511626732936</v>
      </c>
      <c r="V2825" s="17">
        <v>-3.5852818607960475E-2</v>
      </c>
      <c r="W2825" s="17">
        <v>30.402564394498782</v>
      </c>
      <c r="X2825" s="17">
        <v>1.5135153656246543</v>
      </c>
      <c r="Y2825" s="17">
        <v>-1.0000000000000011</v>
      </c>
      <c r="Z2825" s="17">
        <v>-1.0000000000000011</v>
      </c>
      <c r="AA2825" s="17">
        <v>67.104043840176629</v>
      </c>
      <c r="AB2825" s="17">
        <v>0.22414324013896483</v>
      </c>
      <c r="AC2825" s="17">
        <v>0.33833733106441694</v>
      </c>
      <c r="AD2825" s="17">
        <v>0.1797213420631231</v>
      </c>
      <c r="AE2825" s="17">
        <v>37.110095663325247</v>
      </c>
      <c r="AF2825" s="17">
        <v>0.7142857142857143</v>
      </c>
      <c r="AG2825" s="17">
        <v>-1.0000000000000011</v>
      </c>
      <c r="AH2825" s="17">
        <v>-1.0000000000000011</v>
      </c>
      <c r="AI2825" s="17">
        <v>0</v>
      </c>
      <c r="AJ2825" s="17">
        <v>-3.5852818607960475E-2</v>
      </c>
      <c r="AK2825" s="17">
        <v>0.3038178538519738</v>
      </c>
      <c r="AL2825" s="17">
        <v>-2.1409786777934432E-2</v>
      </c>
      <c r="AM2825" s="17">
        <v>-0.1057987988175742</v>
      </c>
      <c r="AN2825" s="17">
        <v>0.15340530086388288</v>
      </c>
      <c r="AO2825" s="17">
        <v>-1.1258807011794862</v>
      </c>
      <c r="AP2825" s="17">
        <v>3.7280835877074034</v>
      </c>
      <c r="AQ2825" s="17">
        <v>41.301855662312761</v>
      </c>
      <c r="AR2825" s="17">
        <v>0.94171896432603641</v>
      </c>
      <c r="AS2825" s="17">
        <v>1.6951702200882213</v>
      </c>
      <c r="AT2825" s="17">
        <v>-1.0000000000000011</v>
      </c>
      <c r="AU2825" s="17">
        <v>-1.0000000000000011</v>
      </c>
      <c r="AV2825" s="17">
        <v>-1.0497849167057692E-2</v>
      </c>
      <c r="AW2825" s="17">
        <v>87.382720909029103</v>
      </c>
      <c r="AX2825" s="17">
        <v>83.797439048233045</v>
      </c>
      <c r="AY2825" s="17">
        <v>0.17702752189934076</v>
      </c>
      <c r="AZ2825" s="17">
        <v>-1.2514619577451713</v>
      </c>
      <c r="BA2825" s="22">
        <v>1462.5058569979565</v>
      </c>
      <c r="CU2825" t="e">
        <v>#N/A</v>
      </c>
      <c r="CV2825" t="e">
        <v>#N/A</v>
      </c>
    </row>
    <row r="2826" spans="1:100" x14ac:dyDescent="0.25">
      <c r="A2826">
        <v>6094</v>
      </c>
      <c r="B2826" t="s">
        <v>3077</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3078</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1319.0314673443122</v>
      </c>
      <c r="CU2827" t="e">
        <v>#N/A</v>
      </c>
      <c r="CV2827" t="e">
        <v>#N/A</v>
      </c>
    </row>
    <row r="2828" spans="1:100" x14ac:dyDescent="0.25">
      <c r="A2828">
        <v>6097</v>
      </c>
      <c r="B2828" t="s">
        <v>3079</v>
      </c>
      <c r="C2828" s="22">
        <v>3</v>
      </c>
      <c r="D2828" s="17">
        <v>4.704839384913071</v>
      </c>
      <c r="E2828" s="17">
        <v>2.0739051094623005E-2</v>
      </c>
      <c r="F2828" s="17">
        <v>0.44316932085916994</v>
      </c>
      <c r="G2828" s="17">
        <v>0.45134408338185483</v>
      </c>
      <c r="H2828" s="17">
        <v>0.30620572365223786</v>
      </c>
      <c r="I2828" s="17">
        <v>0</v>
      </c>
      <c r="J2828" s="17">
        <v>18.372343419134264</v>
      </c>
      <c r="K2828" s="17">
        <v>0.30620572365223786</v>
      </c>
      <c r="L2828" s="17">
        <v>-1.0000000000000002</v>
      </c>
      <c r="M2828" s="17">
        <v>-1.0000000000000002</v>
      </c>
      <c r="N2828" s="17">
        <v>6.1241144730447576</v>
      </c>
      <c r="O2828" s="17">
        <v>23.528526887429198</v>
      </c>
      <c r="P2828" s="17">
        <v>-4.852840191366576E-3</v>
      </c>
      <c r="Q2828" s="17">
        <v>-0.70034056072611806</v>
      </c>
      <c r="R2828" s="17">
        <v>-0.21329733489429709</v>
      </c>
      <c r="S2828" s="17">
        <v>0.33333333333333381</v>
      </c>
      <c r="T2828" s="17">
        <v>0.33333333333333381</v>
      </c>
      <c r="U2828" s="17">
        <v>0.33104857668029974</v>
      </c>
      <c r="V2828" s="17">
        <v>0.18562605699772042</v>
      </c>
      <c r="W2828" s="17">
        <v>35.085423067697974</v>
      </c>
      <c r="X2828" s="17">
        <v>2.7984115917219494</v>
      </c>
      <c r="Y2828" s="17">
        <v>-1.0000000000000002</v>
      </c>
      <c r="Z2828" s="17">
        <v>-1.0000000000000002</v>
      </c>
      <c r="AA2828" s="17">
        <v>85.026814663161346</v>
      </c>
      <c r="AB2828" s="17">
        <v>0.35314044928933674</v>
      </c>
      <c r="AC2828" s="17">
        <v>0.31912024694708646</v>
      </c>
      <c r="AD2828" s="17">
        <v>0.33083308237073039</v>
      </c>
      <c r="AE2828" s="17">
        <v>50.154688930357658</v>
      </c>
      <c r="AF2828" s="17">
        <v>0.66666666666666663</v>
      </c>
      <c r="AG2828" s="17">
        <v>-1.0000000000000002</v>
      </c>
      <c r="AH2828" s="17">
        <v>-1.0000000000000002</v>
      </c>
      <c r="AI2828" s="17">
        <v>1.1110342853426994E-2</v>
      </c>
      <c r="AJ2828" s="17">
        <v>0.18562605699772042</v>
      </c>
      <c r="AK2828" s="17">
        <v>1.5112998029771438E-4</v>
      </c>
      <c r="AL2828" s="17">
        <v>5.7742146324458246E-2</v>
      </c>
      <c r="AM2828" s="17">
        <v>7.0450458345624866E-3</v>
      </c>
      <c r="AN2828" s="17">
        <v>0.13993659158703073</v>
      </c>
      <c r="AO2828" s="17">
        <v>0.17688179576555185</v>
      </c>
      <c r="AP2828" s="17">
        <v>3.7871255212980603</v>
      </c>
      <c r="AQ2828" s="17">
        <v>53.457766486832242</v>
      </c>
      <c r="AR2828" s="17">
        <v>1.1833413003446871</v>
      </c>
      <c r="AS2828" s="17">
        <v>3.1046173153741883</v>
      </c>
      <c r="AT2828" s="17">
        <v>-1.0000000000000002</v>
      </c>
      <c r="AU2828" s="17">
        <v>-1.0000000000000002</v>
      </c>
      <c r="AV2828" s="17">
        <v>0.23804674848755869</v>
      </c>
      <c r="AW2828" s="17">
        <v>112.34246707188868</v>
      </c>
      <c r="AX2828" s="17">
        <v>131.12727962872924</v>
      </c>
      <c r="AY2828" s="17">
        <v>0.10297842170493535</v>
      </c>
      <c r="AZ2828" s="17">
        <v>-19.10043437874711</v>
      </c>
      <c r="BA2828" s="22">
        <v>1448.6212701789348</v>
      </c>
      <c r="CU2828" t="e">
        <v>#N/A</v>
      </c>
      <c r="CV2828" t="e">
        <v>#N/A</v>
      </c>
    </row>
    <row r="2829" spans="1:100" x14ac:dyDescent="0.25">
      <c r="A2829">
        <v>6098</v>
      </c>
      <c r="B2829" t="s">
        <v>3080</v>
      </c>
      <c r="C2829" s="22">
        <v>3</v>
      </c>
      <c r="D2829" s="17">
        <v>4.7322780861034541</v>
      </c>
      <c r="E2829" s="17">
        <v>-1.8088499597070824E-2</v>
      </c>
      <c r="F2829" s="17">
        <v>0.86109048598631643</v>
      </c>
      <c r="G2829" s="17">
        <v>0.85506098612062598</v>
      </c>
      <c r="H2829" s="17">
        <v>0.30596701365934581</v>
      </c>
      <c r="I2829" s="17">
        <v>0</v>
      </c>
      <c r="J2829" s="17">
        <v>18.358020819560736</v>
      </c>
      <c r="K2829" s="17">
        <v>0.30596701365934581</v>
      </c>
      <c r="L2829" s="17">
        <v>-1.0000000000000002</v>
      </c>
      <c r="M2829" s="17">
        <v>-1.0000000000000002</v>
      </c>
      <c r="N2829" s="17">
        <v>6.1193402731869142</v>
      </c>
      <c r="O2829" s="17">
        <v>23.945359891784843</v>
      </c>
      <c r="P2829" s="17">
        <v>-0.16368649733990812</v>
      </c>
      <c r="Q2829" s="17">
        <v>0.97604287561235048</v>
      </c>
      <c r="R2829" s="17">
        <v>9.178884509740283E-2</v>
      </c>
      <c r="S2829" s="17">
        <v>0.3333333333333332</v>
      </c>
      <c r="T2829" s="17">
        <v>0.3333333333333332</v>
      </c>
      <c r="U2829" s="17">
        <v>0.36369582435156816</v>
      </c>
      <c r="V2829" s="17">
        <v>1.2664899990495609E-2</v>
      </c>
      <c r="W2829" s="17">
        <v>29.482415093975391</v>
      </c>
      <c r="X2829" s="17">
        <v>1.8914723503565667</v>
      </c>
      <c r="Y2829" s="17">
        <v>-1.0000000000000002</v>
      </c>
      <c r="Z2829" s="17">
        <v>-1.0000000000000002</v>
      </c>
      <c r="AA2829" s="17">
        <v>80.869351487226538</v>
      </c>
      <c r="AB2829" s="17">
        <v>0.39295100232236069</v>
      </c>
      <c r="AC2829" s="17">
        <v>0.27020104065247064</v>
      </c>
      <c r="AD2829" s="17">
        <v>0.362750907988242</v>
      </c>
      <c r="AE2829" s="17">
        <v>51.2951475481537</v>
      </c>
      <c r="AF2829" s="17">
        <v>0.83333333333333337</v>
      </c>
      <c r="AG2829" s="17">
        <v>-1.0000000000000002</v>
      </c>
      <c r="AH2829" s="17">
        <v>-1.0000000000000002</v>
      </c>
      <c r="AI2829" s="17">
        <v>2.4472813518952502E-2</v>
      </c>
      <c r="AJ2829" s="17">
        <v>1.2664899990495609E-2</v>
      </c>
      <c r="AK2829" s="17">
        <v>-0.36065745688472528</v>
      </c>
      <c r="AL2829" s="17">
        <v>-0.26541676307551787</v>
      </c>
      <c r="AM2829" s="17">
        <v>0.30353725950074895</v>
      </c>
      <c r="AN2829" s="17">
        <v>-9.3079686376081813E-2</v>
      </c>
      <c r="AO2829" s="17">
        <v>5.7851442030951024</v>
      </c>
      <c r="AP2829" s="17">
        <v>-3.6540759747796359</v>
      </c>
      <c r="AQ2829" s="17">
        <v>47.840435913536119</v>
      </c>
      <c r="AR2829" s="17">
        <v>1.0430273910087304</v>
      </c>
      <c r="AS2829" s="17">
        <v>2.1974393640159136</v>
      </c>
      <c r="AT2829" s="17">
        <v>-1.0000000000000002</v>
      </c>
      <c r="AU2829" s="17">
        <v>-1.0000000000000002</v>
      </c>
      <c r="AV2829" s="17">
        <v>0.94684983121802846</v>
      </c>
      <c r="AW2829" s="17">
        <v>101.16063540423164</v>
      </c>
      <c r="AX2829" s="17">
        <v>102.9165816736603</v>
      </c>
      <c r="AY2829" s="17">
        <v>0.12275199679180678</v>
      </c>
      <c r="AZ2829" s="17">
        <v>-15.54423102550448</v>
      </c>
      <c r="BA2829" s="22">
        <v>1468.6143828902473</v>
      </c>
      <c r="CU2829" t="e">
        <v>#N/A</v>
      </c>
      <c r="CV2829" t="e">
        <v>#N/A</v>
      </c>
    </row>
    <row r="2830" spans="1:100" x14ac:dyDescent="0.25">
      <c r="A2830">
        <v>6099</v>
      </c>
      <c r="B2830" t="s">
        <v>2476</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1434.1371769840077</v>
      </c>
      <c r="CU2830" t="e">
        <v>#N/A</v>
      </c>
      <c r="CV2830" t="e">
        <v>#N/A</v>
      </c>
    </row>
    <row r="2831" spans="1:100" x14ac:dyDescent="0.25">
      <c r="A2831">
        <v>6100</v>
      </c>
      <c r="B2831" t="s">
        <v>3081</v>
      </c>
      <c r="C2831" s="22">
        <v>3</v>
      </c>
      <c r="D2831" s="17">
        <v>4.8037423366974528</v>
      </c>
      <c r="E2831" s="17">
        <v>-0.17069757978913369</v>
      </c>
      <c r="F2831" s="17">
        <v>-0.53930920339247201</v>
      </c>
      <c r="G2831" s="17">
        <v>-0.58534592077410441</v>
      </c>
      <c r="H2831" s="17">
        <v>0.29596352203145526</v>
      </c>
      <c r="I2831" s="17">
        <v>0</v>
      </c>
      <c r="J2831" s="17">
        <v>17.757811321887303</v>
      </c>
      <c r="K2831" s="17">
        <v>0.29596352203145526</v>
      </c>
      <c r="L2831" s="17">
        <v>-1.0000000000000009</v>
      </c>
      <c r="M2831" s="17">
        <v>-1.0000000000000009</v>
      </c>
      <c r="N2831" s="17">
        <v>5.919270440629103</v>
      </c>
      <c r="O2831" s="17">
        <v>21.976207737810675</v>
      </c>
      <c r="P2831" s="17">
        <v>2.964885636522832</v>
      </c>
      <c r="Q2831" s="17">
        <v>-1.1493701171991753</v>
      </c>
      <c r="R2831" s="17">
        <v>-0.2238156169347838</v>
      </c>
      <c r="S2831" s="17">
        <v>0.33333333333333376</v>
      </c>
      <c r="T2831" s="17">
        <v>0.2508910765936101</v>
      </c>
      <c r="U2831" s="17">
        <v>0.32085941771697402</v>
      </c>
      <c r="V2831" s="17">
        <v>-1.468920382311225E-2</v>
      </c>
      <c r="W2831" s="17">
        <v>23.777244071574014</v>
      </c>
      <c r="X2831" s="17">
        <v>1.4011210790849868</v>
      </c>
      <c r="Y2831" s="17">
        <v>-1.0000000000000009</v>
      </c>
      <c r="Z2831" s="17">
        <v>-1.0000000000000009</v>
      </c>
      <c r="AA2831" s="17">
        <v>63.116452841353038</v>
      </c>
      <c r="AB2831" s="17">
        <v>0.31129828893859218</v>
      </c>
      <c r="AC2831" s="17">
        <v>0.21425743927519592</v>
      </c>
      <c r="AD2831" s="17">
        <v>0.26570475952048783</v>
      </c>
      <c r="AE2831" s="17">
        <v>39.563024386713813</v>
      </c>
      <c r="AF2831" s="17">
        <v>0.75</v>
      </c>
      <c r="AG2831" s="17">
        <v>-1.0000000000000009</v>
      </c>
      <c r="AH2831" s="17">
        <v>-1.0000000000000009</v>
      </c>
      <c r="AI2831" s="17">
        <v>-1.5958817962231364E-2</v>
      </c>
      <c r="AJ2831" s="17">
        <v>-1.468920382311225E-2</v>
      </c>
      <c r="AK2831" s="17">
        <v>0.54431829163650514</v>
      </c>
      <c r="AL2831" s="17">
        <v>0.15702890844048359</v>
      </c>
      <c r="AM2831" s="17">
        <v>2.8400488087003177E-2</v>
      </c>
      <c r="AN2831" s="17">
        <v>8.3370931764904649E-3</v>
      </c>
      <c r="AO2831" s="17">
        <v>3.4316036603576059</v>
      </c>
      <c r="AP2831" s="17">
        <v>0.99357187161467975</v>
      </c>
      <c r="AQ2831" s="17">
        <v>41.535055393461327</v>
      </c>
      <c r="AR2831" s="17">
        <v>0.89039462382080559</v>
      </c>
      <c r="AS2831" s="17">
        <v>1.6970846011164418</v>
      </c>
      <c r="AT2831" s="17">
        <v>-1.0000000000000009</v>
      </c>
      <c r="AU2831" s="17">
        <v>-1.0000000000000009</v>
      </c>
      <c r="AV2831" s="17">
        <v>-0.8091615377088881</v>
      </c>
      <c r="AW2831" s="17">
        <v>86.086232450778368</v>
      </c>
      <c r="AX2831" s="17">
        <v>84.298135709222521</v>
      </c>
      <c r="AY2831" s="17">
        <v>0.34212616986582023</v>
      </c>
      <c r="AZ2831" s="17">
        <v>15.87028767343541</v>
      </c>
      <c r="BA2831" s="22">
        <v>1396.7244881642016</v>
      </c>
      <c r="CU2831" t="e">
        <v>#N/A</v>
      </c>
      <c r="CV2831" t="e">
        <v>#N/A</v>
      </c>
    </row>
    <row r="2832" spans="1:100" x14ac:dyDescent="0.25">
      <c r="A2832">
        <v>6101</v>
      </c>
      <c r="B2832" t="s">
        <v>3082</v>
      </c>
      <c r="C2832" s="22">
        <v>3</v>
      </c>
      <c r="D2832" s="17">
        <v>4.4890568413733902</v>
      </c>
      <c r="E2832" s="17">
        <v>3.8977465962574648E-2</v>
      </c>
      <c r="F2832" s="17">
        <v>-1.1503589525232194</v>
      </c>
      <c r="G2832" s="17">
        <v>-1.1425050378662018</v>
      </c>
      <c r="H2832" s="17">
        <v>0.45507242431794398</v>
      </c>
      <c r="I2832" s="17">
        <v>-1.8901522648554797E-2</v>
      </c>
      <c r="J2832" s="17">
        <v>26.170254100163358</v>
      </c>
      <c r="K2832" s="17">
        <v>0.43617090166938915</v>
      </c>
      <c r="L2832" s="17">
        <v>-0.99999999999999956</v>
      </c>
      <c r="M2832" s="17">
        <v>-0.99999999999999956</v>
      </c>
      <c r="N2832" s="17">
        <v>8.7234180333877855</v>
      </c>
      <c r="O2832" s="17">
        <v>29.516805903670544</v>
      </c>
      <c r="P2832" s="17">
        <v>-0.36047937653902384</v>
      </c>
      <c r="Q2832" s="17">
        <v>-0.39109387956758934</v>
      </c>
      <c r="R2832" s="17">
        <v>-0.15769721329305789</v>
      </c>
      <c r="S2832" s="17">
        <v>0.3333333333333332</v>
      </c>
      <c r="T2832" s="17">
        <v>0.3333333333333332</v>
      </c>
      <c r="U2832" s="17">
        <v>0.35339595480608232</v>
      </c>
      <c r="V2832" s="17">
        <v>0.15657982269941478</v>
      </c>
      <c r="W2832" s="17">
        <v>29.618861700110976</v>
      </c>
      <c r="X2832" s="17">
        <v>2.5835585204180971</v>
      </c>
      <c r="Y2832" s="17">
        <v>-0.99999999999999956</v>
      </c>
      <c r="Z2832" s="17">
        <v>-0.99999999999999956</v>
      </c>
      <c r="AA2832" s="17">
        <v>63.753396428595856</v>
      </c>
      <c r="AB2832" s="17">
        <v>0.43042354073573236</v>
      </c>
      <c r="AC2832" s="17">
        <v>-7.7030454050537475E-2</v>
      </c>
      <c r="AD2832" s="17">
        <v>0.33245155215036365</v>
      </c>
      <c r="AE2832" s="17">
        <v>34.292231941777914</v>
      </c>
      <c r="AF2832" s="17">
        <v>0.83333333333333337</v>
      </c>
      <c r="AG2832" s="17">
        <v>-0.99999999999999956</v>
      </c>
      <c r="AH2832" s="17">
        <v>-0.99999999999999956</v>
      </c>
      <c r="AI2832" s="17">
        <v>-5.8451963718366279E-3</v>
      </c>
      <c r="AJ2832" s="17">
        <v>0.15657982269941478</v>
      </c>
      <c r="AK2832" s="17">
        <v>0.14239823872419713</v>
      </c>
      <c r="AL2832" s="17">
        <v>3.6145177819056198E-2</v>
      </c>
      <c r="AM2832" s="17">
        <v>0.12036036317462274</v>
      </c>
      <c r="AN2832" s="17">
        <v>-6.7224586218007865E-2</v>
      </c>
      <c r="AO2832" s="17">
        <v>3.7210002729865543</v>
      </c>
      <c r="AP2832" s="17">
        <v>-1.4998887663549159</v>
      </c>
      <c r="AQ2832" s="17">
        <v>55.789115800274281</v>
      </c>
      <c r="AR2832" s="17">
        <v>1.1766424441721635</v>
      </c>
      <c r="AS2832" s="17">
        <v>3.0197294220874853</v>
      </c>
      <c r="AT2832" s="17">
        <v>-0.99999999999999956</v>
      </c>
      <c r="AU2832" s="17">
        <v>-0.99999999999999956</v>
      </c>
      <c r="AV2832" s="17">
        <v>-1.3002022511592606</v>
      </c>
      <c r="AW2832" s="17">
        <v>91.770313565911465</v>
      </c>
      <c r="AX2832" s="17">
        <v>107.31139190841614</v>
      </c>
      <c r="AY2832" s="17">
        <v>0.1331757521767071</v>
      </c>
      <c r="AZ2832" s="17">
        <v>1.7835633954637342</v>
      </c>
      <c r="BA2832" s="22">
        <v>1478.7723156585348</v>
      </c>
      <c r="CU2832" t="e">
        <v>#N/A</v>
      </c>
      <c r="CV2832" t="e">
        <v>#N/A</v>
      </c>
    </row>
    <row r="2833" spans="1:100" x14ac:dyDescent="0.25">
      <c r="A2833">
        <v>6102</v>
      </c>
      <c r="B2833" t="s">
        <v>1852</v>
      </c>
      <c r="C2833" s="22">
        <v>3</v>
      </c>
      <c r="D2833" s="17">
        <v>4.4838875258727642</v>
      </c>
      <c r="E2833" s="17">
        <v>-4.8884860106208891E-2</v>
      </c>
      <c r="F2833" s="17">
        <v>0.69522719990789139</v>
      </c>
      <c r="G2833" s="17">
        <v>0.68224854764013521</v>
      </c>
      <c r="H2833" s="17">
        <v>0.26073725186326879</v>
      </c>
      <c r="I2833" s="17">
        <v>0</v>
      </c>
      <c r="J2833" s="17">
        <v>15.64423511179613</v>
      </c>
      <c r="K2833" s="17">
        <v>0.26073725186326879</v>
      </c>
      <c r="L2833" s="17">
        <v>-0.99999999999999956</v>
      </c>
      <c r="M2833" s="17">
        <v>-0.99999999999999956</v>
      </c>
      <c r="N2833" s="17">
        <v>5.2147450372653763</v>
      </c>
      <c r="O2833" s="17">
        <v>20.810371185309041</v>
      </c>
      <c r="P2833" s="17">
        <v>-8.0581711697019054E-2</v>
      </c>
      <c r="Q2833" s="17">
        <v>4.9495980743678043</v>
      </c>
      <c r="R2833" s="17">
        <v>1.5925882696453568</v>
      </c>
      <c r="S2833" s="17">
        <v>0.33333333333333309</v>
      </c>
      <c r="T2833" s="17">
        <v>0.33091843708127577</v>
      </c>
      <c r="U2833" s="17">
        <v>0.32598155902283055</v>
      </c>
      <c r="V2833" s="17">
        <v>-6.355676614340354E-2</v>
      </c>
      <c r="W2833" s="17">
        <v>26.637572457230693</v>
      </c>
      <c r="X2833" s="17">
        <v>1.3236852615301837</v>
      </c>
      <c r="Y2833" s="17">
        <v>-0.99999999999999956</v>
      </c>
      <c r="Z2833" s="17">
        <v>-0.99999999999999956</v>
      </c>
      <c r="AA2833" s="17">
        <v>67.631440198298037</v>
      </c>
      <c r="AB2833" s="17">
        <v>0.46444335276152138</v>
      </c>
      <c r="AC2833" s="17">
        <v>0.28208309033121481</v>
      </c>
      <c r="AD2833" s="17">
        <v>4.1499146335704201E-2</v>
      </c>
      <c r="AE2833" s="17">
        <v>39.401279471422029</v>
      </c>
      <c r="AF2833" s="17">
        <v>0.6428571428571429</v>
      </c>
      <c r="AG2833" s="17">
        <v>-0.99999999999999956</v>
      </c>
      <c r="AH2833" s="17">
        <v>-0.99999999999999956</v>
      </c>
      <c r="AI2833" s="17">
        <v>7.1882638470764842E-2</v>
      </c>
      <c r="AJ2833" s="17">
        <v>-6.355676614340354E-2</v>
      </c>
      <c r="AK2833" s="17">
        <v>0.24968162304054417</v>
      </c>
      <c r="AL2833" s="17">
        <v>-2.9703045946623388E-2</v>
      </c>
      <c r="AM2833" s="17">
        <v>0.15786430875234836</v>
      </c>
      <c r="AN2833" s="17">
        <v>0.11493557150873511</v>
      </c>
      <c r="AO2833" s="17">
        <v>5.1950158340114321</v>
      </c>
      <c r="AP2833" s="17">
        <v>2.7248740579852599</v>
      </c>
      <c r="AQ2833" s="17">
        <v>42.28180756902681</v>
      </c>
      <c r="AR2833" s="17">
        <v>0.92667656329403592</v>
      </c>
      <c r="AS2833" s="17">
        <v>1.5844225133934522</v>
      </c>
      <c r="AT2833" s="17">
        <v>-0.99999999999999956</v>
      </c>
      <c r="AU2833" s="17">
        <v>-0.99999999999999956</v>
      </c>
      <c r="AV2833" s="17">
        <v>2.2748368172854918</v>
      </c>
      <c r="AW2833" s="17">
        <v>91.166685441592378</v>
      </c>
      <c r="AX2833" s="17">
        <v>86.248661596667333</v>
      </c>
      <c r="AY2833" s="17">
        <v>0.19245192051515092</v>
      </c>
      <c r="AZ2833" s="17">
        <v>-4.6742125636655185</v>
      </c>
      <c r="BA2833" s="22">
        <v>1395.9657834526142</v>
      </c>
      <c r="CU2833" t="e">
        <v>#N/A</v>
      </c>
      <c r="CV2833" t="e">
        <v>#N/A</v>
      </c>
    </row>
    <row r="2834" spans="1:100" x14ac:dyDescent="0.25">
      <c r="A2834">
        <v>6103</v>
      </c>
      <c r="B2834" t="s">
        <v>3083</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1404.8144454326041</v>
      </c>
      <c r="CU2834" t="e">
        <v>#N/A</v>
      </c>
      <c r="CV2834" t="e">
        <v>#N/A</v>
      </c>
    </row>
    <row r="2835" spans="1:100" x14ac:dyDescent="0.25">
      <c r="A2835">
        <v>6104</v>
      </c>
      <c r="B2835" t="s">
        <v>3084</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1434.5353581774757</v>
      </c>
      <c r="CU2835" t="e">
        <v>#N/A</v>
      </c>
      <c r="CV2835" t="e">
        <v>#N/A</v>
      </c>
    </row>
    <row r="2836" spans="1:100" x14ac:dyDescent="0.25">
      <c r="A2836">
        <v>6105</v>
      </c>
      <c r="B2836" t="s">
        <v>3085</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1318.834750286976</v>
      </c>
      <c r="CU2836" t="e">
        <v>#N/A</v>
      </c>
      <c r="CV2836" t="e">
        <v>#N/A</v>
      </c>
    </row>
    <row r="2837" spans="1:100" x14ac:dyDescent="0.25">
      <c r="A2837">
        <v>6106</v>
      </c>
      <c r="B2837" t="s">
        <v>3086</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3087</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1385.0081265580293</v>
      </c>
      <c r="CU2838" t="e">
        <v>#N/A</v>
      </c>
      <c r="CV2838" t="e">
        <v>#N/A</v>
      </c>
    </row>
    <row r="2839" spans="1:100" x14ac:dyDescent="0.25">
      <c r="A2839">
        <v>6108</v>
      </c>
      <c r="B2839" t="s">
        <v>3088</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3089</v>
      </c>
      <c r="C2840" s="22">
        <v>3</v>
      </c>
      <c r="D2840" s="17">
        <v>4.9713227967786748</v>
      </c>
      <c r="E2840" s="17">
        <v>0.20825061909068326</v>
      </c>
      <c r="F2840" s="17">
        <v>7.126889060389402E-2</v>
      </c>
      <c r="G2840" s="17">
        <v>0.10417473979843955</v>
      </c>
      <c r="H2840" s="17">
        <v>7.4319042382656991E-2</v>
      </c>
      <c r="I2840" s="17">
        <v>0.13542561439429623</v>
      </c>
      <c r="J2840" s="17">
        <v>12.584679406617193</v>
      </c>
      <c r="K2840" s="17">
        <v>0.20974465677695323</v>
      </c>
      <c r="L2840" s="17">
        <v>-0.99999999999999878</v>
      </c>
      <c r="M2840" s="17">
        <v>-0.99999999999999878</v>
      </c>
      <c r="N2840" s="17">
        <v>4.1948931355390648</v>
      </c>
      <c r="O2840" s="17">
        <v>17.660176943194315</v>
      </c>
      <c r="P2840" s="17">
        <v>2.2278407703744536</v>
      </c>
      <c r="Q2840" s="17">
        <v>-0.1604064613099847</v>
      </c>
      <c r="R2840" s="17">
        <v>0.12214709077841007</v>
      </c>
      <c r="S2840" s="17">
        <v>0.33333333333333293</v>
      </c>
      <c r="T2840" s="17">
        <v>0.24896184973189298</v>
      </c>
      <c r="U2840" s="17">
        <v>0.13275982200549996</v>
      </c>
      <c r="V2840" s="17">
        <v>6.6287788418282562E-2</v>
      </c>
      <c r="W2840" s="17">
        <v>22.863925468482215</v>
      </c>
      <c r="X2840" s="17">
        <v>1.2169450612185282</v>
      </c>
      <c r="Y2840" s="17">
        <v>-0.99999999999999878</v>
      </c>
      <c r="Z2840" s="17">
        <v>-0.99999999999999878</v>
      </c>
      <c r="AA2840" s="17">
        <v>59.135993972588288</v>
      </c>
      <c r="AB2840" s="17">
        <v>-6.1916687803322164E-3</v>
      </c>
      <c r="AC2840" s="17">
        <v>0.35419260946726855</v>
      </c>
      <c r="AD2840" s="17">
        <v>0.37499748757961709</v>
      </c>
      <c r="AE2840" s="17">
        <v>36.149921413327696</v>
      </c>
      <c r="AF2840" s="17">
        <v>0.90909090909090906</v>
      </c>
      <c r="AG2840" s="17">
        <v>-0.99999999999999878</v>
      </c>
      <c r="AH2840" s="17">
        <v>-0.99999999999999878</v>
      </c>
      <c r="AI2840" s="17">
        <v>-4.6044680794207142E-2</v>
      </c>
      <c r="AJ2840" s="17">
        <v>6.6287788418282562E-2</v>
      </c>
      <c r="AK2840" s="17">
        <v>-6.2740183770000457E-2</v>
      </c>
      <c r="AL2840" s="17">
        <v>-6.7632026300750006E-2</v>
      </c>
      <c r="AM2840" s="17">
        <v>0.21501836845222741</v>
      </c>
      <c r="AN2840" s="17">
        <v>0.14107818209050119</v>
      </c>
      <c r="AO2840" s="17">
        <v>5.0617582924556803</v>
      </c>
      <c r="AP2840" s="17">
        <v>3.1887944207587795</v>
      </c>
      <c r="AQ2840" s="17">
        <v>35.448604875099427</v>
      </c>
      <c r="AR2840" s="17">
        <v>0.78134279348900881</v>
      </c>
      <c r="AS2840" s="17">
        <v>1.4266897179954814</v>
      </c>
      <c r="AT2840" s="17">
        <v>-0.99999999999999878</v>
      </c>
      <c r="AU2840" s="17">
        <v>-0.99999999999999878</v>
      </c>
      <c r="AV2840" s="17">
        <v>0.22632183057684985</v>
      </c>
      <c r="AW2840" s="17">
        <v>79.984965336541364</v>
      </c>
      <c r="AX2840" s="17">
        <v>85.692850562485518</v>
      </c>
      <c r="AY2840" s="17">
        <v>0.37274535195485342</v>
      </c>
      <c r="AZ2840" s="17">
        <v>-10.200881667852688</v>
      </c>
      <c r="BA2840" s="22">
        <v>1446.2052614495014</v>
      </c>
      <c r="CU2840" t="e">
        <v>#N/A</v>
      </c>
      <c r="CV2840" t="e">
        <v>#N/A</v>
      </c>
    </row>
    <row r="2841" spans="1:100" x14ac:dyDescent="0.25">
      <c r="A2841">
        <v>6111</v>
      </c>
      <c r="B2841" t="s">
        <v>3090</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3091</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1290.5111862329732</v>
      </c>
      <c r="CU2842" t="e">
        <v>#N/A</v>
      </c>
      <c r="CV2842" t="e">
        <v>#N/A</v>
      </c>
    </row>
    <row r="2843" spans="1:100" x14ac:dyDescent="0.25">
      <c r="A2843">
        <v>6113</v>
      </c>
      <c r="B2843" t="s">
        <v>3092</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1431.0395913233965</v>
      </c>
      <c r="CU2843" t="e">
        <v>#N/A</v>
      </c>
      <c r="CV2843" t="e">
        <v>#N/A</v>
      </c>
    </row>
    <row r="2844" spans="1:100" x14ac:dyDescent="0.25">
      <c r="A2844">
        <v>6114</v>
      </c>
      <c r="B2844" t="s">
        <v>3093</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1394.3182357840251</v>
      </c>
      <c r="CU2844" t="e">
        <v>#N/A</v>
      </c>
      <c r="CV2844" t="e">
        <v>#N/A</v>
      </c>
    </row>
    <row r="2845" spans="1:100" x14ac:dyDescent="0.25">
      <c r="A2845">
        <v>6116</v>
      </c>
      <c r="B2845" t="s">
        <v>691</v>
      </c>
      <c r="C2845" s="22">
        <v>3</v>
      </c>
      <c r="D2845" s="17">
        <v>5.2916110656815771</v>
      </c>
      <c r="E2845" s="17">
        <v>-0.14904705006732183</v>
      </c>
      <c r="F2845" s="17">
        <v>-0.15805462642072549</v>
      </c>
      <c r="G2845" s="17">
        <v>-0.19531638893755593</v>
      </c>
      <c r="H2845" s="17">
        <v>0.18976093657375409</v>
      </c>
      <c r="I2845" s="17">
        <v>0</v>
      </c>
      <c r="J2845" s="17">
        <v>11.385656194425248</v>
      </c>
      <c r="K2845" s="17">
        <v>0.18976093657375409</v>
      </c>
      <c r="L2845" s="17">
        <v>-1.0000000000000018</v>
      </c>
      <c r="M2845" s="17">
        <v>-1.0000000000000018</v>
      </c>
      <c r="N2845" s="17">
        <v>3.7952187314750803</v>
      </c>
      <c r="O2845" s="17">
        <v>16.481950871169264</v>
      </c>
      <c r="P2845" s="17">
        <v>0.68130846029588987</v>
      </c>
      <c r="Q2845" s="17">
        <v>1.9403573222975949</v>
      </c>
      <c r="R2845" s="17">
        <v>0.61272420309740228</v>
      </c>
      <c r="S2845" s="17">
        <v>0.3333333333333342</v>
      </c>
      <c r="T2845" s="17">
        <v>0.33864417702648769</v>
      </c>
      <c r="U2845" s="17">
        <v>0.30637980069201803</v>
      </c>
      <c r="V2845" s="17">
        <v>-8.1292411948714199E-3</v>
      </c>
      <c r="W2845" s="17">
        <v>31.218685331328576</v>
      </c>
      <c r="X2845" s="17">
        <v>1.6797833247024707</v>
      </c>
      <c r="Y2845" s="17">
        <v>-1.0000000000000018</v>
      </c>
      <c r="Z2845" s="17">
        <v>-1.0000000000000018</v>
      </c>
      <c r="AA2845" s="17">
        <v>47.489921090469473</v>
      </c>
      <c r="AB2845" s="17">
        <v>0.15436104313664231</v>
      </c>
      <c r="AC2845" s="17">
        <v>5.6410804746873048E-3</v>
      </c>
      <c r="AD2845" s="17">
        <v>0.1531681075095401</v>
      </c>
      <c r="AE2845" s="17">
        <v>15.658511556043482</v>
      </c>
      <c r="AF2845" s="17">
        <v>0.25</v>
      </c>
      <c r="AG2845" s="17">
        <v>-1.0000000000000018</v>
      </c>
      <c r="AH2845" s="17">
        <v>-1.0000000000000018</v>
      </c>
      <c r="AI2845" s="17">
        <v>0</v>
      </c>
      <c r="AJ2845" s="17">
        <v>-8.1292411948714199E-3</v>
      </c>
      <c r="AK2845" s="17">
        <v>-0.18321964262626531</v>
      </c>
      <c r="AL2845" s="17">
        <v>0.54588432891026006</v>
      </c>
      <c r="AM2845" s="17">
        <v>2.7361667905767252E-2</v>
      </c>
      <c r="AN2845" s="17">
        <v>-3.3298589499826663E-2</v>
      </c>
      <c r="AO2845" s="17">
        <v>-0.23205651548714501</v>
      </c>
      <c r="AP2845" s="17">
        <v>1.8969569070556351</v>
      </c>
      <c r="AQ2845" s="17">
        <v>42.60434152575381</v>
      </c>
      <c r="AR2845" s="17">
        <v>0.97022806985696808</v>
      </c>
      <c r="AS2845" s="17">
        <v>1.8695442612762239</v>
      </c>
      <c r="AT2845" s="17">
        <v>-1.0000000000000018</v>
      </c>
      <c r="AU2845" s="17">
        <v>-1.0000000000000018</v>
      </c>
      <c r="AV2845" s="17">
        <v>0.41740781415984629</v>
      </c>
      <c r="AW2845" s="17">
        <v>65.868828868694379</v>
      </c>
      <c r="AX2845" s="17">
        <v>65.055904749207244</v>
      </c>
      <c r="AY2845" s="17">
        <v>0.12854297638639609</v>
      </c>
      <c r="AZ2845" s="17">
        <v>10.468436562233251</v>
      </c>
      <c r="BA2845" s="22">
        <v>1403.7948266992355</v>
      </c>
      <c r="CU2845" t="e">
        <v>#N/A</v>
      </c>
      <c r="CV2845" t="e">
        <v>#N/A</v>
      </c>
    </row>
    <row r="2846" spans="1:100" x14ac:dyDescent="0.25">
      <c r="A2846">
        <v>6117</v>
      </c>
      <c r="B2846" t="s">
        <v>3094</v>
      </c>
      <c r="C2846" s="22">
        <v>3</v>
      </c>
      <c r="D2846" s="17">
        <v>5.4288037703553744</v>
      </c>
      <c r="E2846" s="17">
        <v>-9.2216845374618439E-2</v>
      </c>
      <c r="F2846" s="17">
        <v>9.2299812583662932E-2</v>
      </c>
      <c r="G2846" s="17">
        <v>7.2511800659838643E-2</v>
      </c>
      <c r="H2846" s="17">
        <v>0.18180219833486097</v>
      </c>
      <c r="I2846" s="17">
        <v>-3.3267529727687623E-3</v>
      </c>
      <c r="J2846" s="17">
        <v>10.708526721725537</v>
      </c>
      <c r="K2846" s="17">
        <v>0.17847544536209223</v>
      </c>
      <c r="L2846" s="17">
        <v>-0.99999999999999944</v>
      </c>
      <c r="M2846" s="17">
        <v>-0.99999999999999944</v>
      </c>
      <c r="N2846" s="17">
        <v>3.569508907241846</v>
      </c>
      <c r="O2846" s="17">
        <v>16.209842292740749</v>
      </c>
      <c r="P2846" s="17">
        <v>-0.25120105678230553</v>
      </c>
      <c r="Q2846" s="17">
        <v>2.0736866557114806</v>
      </c>
      <c r="R2846" s="17">
        <v>0.59961110265792361</v>
      </c>
      <c r="S2846" s="17">
        <v>0.33333333333333304</v>
      </c>
      <c r="T2846" s="17">
        <v>0.33333333333333304</v>
      </c>
      <c r="U2846" s="17">
        <v>0.35247968477213815</v>
      </c>
      <c r="V2846" s="17">
        <v>0.41103150648791037</v>
      </c>
      <c r="W2846" s="17">
        <v>50.068096502584893</v>
      </c>
      <c r="X2846" s="17">
        <v>4.3642989993205905</v>
      </c>
      <c r="Y2846" s="17">
        <v>-0.99999999999999944</v>
      </c>
      <c r="Z2846" s="17">
        <v>-0.99999999999999944</v>
      </c>
      <c r="AA2846" s="17">
        <v>103.8156238757807</v>
      </c>
      <c r="AB2846" s="17">
        <v>0.36587513155349594</v>
      </c>
      <c r="AC2846" s="17">
        <v>0.45306441486412807</v>
      </c>
      <c r="AD2846" s="17">
        <v>0.24401877899313251</v>
      </c>
      <c r="AE2846" s="17">
        <v>53.147916270537849</v>
      </c>
      <c r="AF2846" s="17">
        <v>0.93333333333333335</v>
      </c>
      <c r="AG2846" s="17">
        <v>-0.99999999999999944</v>
      </c>
      <c r="AH2846" s="17">
        <v>-0.99999999999999944</v>
      </c>
      <c r="AI2846" s="17">
        <v>-7.4419932516902269E-3</v>
      </c>
      <c r="AJ2846" s="17">
        <v>0.41103150648791037</v>
      </c>
      <c r="AK2846" s="17">
        <v>0.11722141186055</v>
      </c>
      <c r="AL2846" s="17">
        <v>4.7367718388187915E-2</v>
      </c>
      <c r="AM2846" s="17">
        <v>-4.7143719690154351E-2</v>
      </c>
      <c r="AN2846" s="17">
        <v>0.18959769307572863</v>
      </c>
      <c r="AO2846" s="17">
        <v>-0.59248593295110807</v>
      </c>
      <c r="AP2846" s="17">
        <v>4.9767809188341552</v>
      </c>
      <c r="AQ2846" s="17">
        <v>60.77662322431047</v>
      </c>
      <c r="AR2846" s="17">
        <v>1.4301778579267148</v>
      </c>
      <c r="AS2846" s="17">
        <v>4.5427744446826805</v>
      </c>
      <c r="AT2846" s="17">
        <v>-0.99999999999999944</v>
      </c>
      <c r="AU2846" s="17">
        <v>-0.99999999999999944</v>
      </c>
      <c r="AV2846" s="17">
        <v>0.67212290331776237</v>
      </c>
      <c r="AW2846" s="17">
        <v>125.00224708735558</v>
      </c>
      <c r="AX2846" s="17">
        <v>165.95655787111275</v>
      </c>
      <c r="AY2846" s="17">
        <v>9.8205050718489145E-2</v>
      </c>
      <c r="AZ2846" s="17">
        <v>-4.3767495852171852</v>
      </c>
      <c r="BA2846" s="22">
        <v>1531.1201732837742</v>
      </c>
      <c r="CU2846" t="e">
        <v>#N/A</v>
      </c>
      <c r="CV2846" t="e">
        <v>#N/A</v>
      </c>
    </row>
    <row r="2847" spans="1:100" x14ac:dyDescent="0.25">
      <c r="A2847">
        <v>6118</v>
      </c>
      <c r="B2847" t="s">
        <v>3095</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1333.9808929934563</v>
      </c>
      <c r="CU2847" t="e">
        <v>#N/A</v>
      </c>
      <c r="CV2847" t="e">
        <v>#N/A</v>
      </c>
    </row>
    <row r="2848" spans="1:100" x14ac:dyDescent="0.25">
      <c r="A2848">
        <v>6119</v>
      </c>
      <c r="B2848" t="s">
        <v>3096</v>
      </c>
      <c r="C2848" s="22">
        <v>3</v>
      </c>
      <c r="D2848" s="17">
        <v>4.8404570855137266</v>
      </c>
      <c r="E2848" s="17">
        <v>-1.5716818589830608E-2</v>
      </c>
      <c r="F2848" s="17">
        <v>0.10339865519314477</v>
      </c>
      <c r="G2848" s="17">
        <v>0.10339865519314477</v>
      </c>
      <c r="H2848" s="17">
        <v>0.26957840279487816</v>
      </c>
      <c r="I2848" s="17">
        <v>0</v>
      </c>
      <c r="J2848" s="17">
        <v>16.174704167692692</v>
      </c>
      <c r="K2848" s="17">
        <v>0.26957840279487816</v>
      </c>
      <c r="L2848" s="17">
        <v>-0.99999999999999933</v>
      </c>
      <c r="M2848" s="17">
        <v>-0.99999999999999933</v>
      </c>
      <c r="N2848" s="17">
        <v>5.3915680558975625</v>
      </c>
      <c r="O2848" s="17">
        <v>21.118559908399558</v>
      </c>
      <c r="P2848" s="17">
        <v>7.0195046914442605E-3</v>
      </c>
      <c r="Q2848" s="17">
        <v>-0.15758278525617453</v>
      </c>
      <c r="R2848" s="17">
        <v>-8.9481847852910384E-4</v>
      </c>
      <c r="S2848" s="17">
        <v>0.33333333333333309</v>
      </c>
      <c r="T2848" s="17">
        <v>0.33333333333333309</v>
      </c>
      <c r="U2848" s="17">
        <v>0.22548657620439627</v>
      </c>
      <c r="V2848" s="17">
        <v>7.016546790406071E-2</v>
      </c>
      <c r="W2848" s="17">
        <v>27.709612319209807</v>
      </c>
      <c r="X2848" s="17">
        <v>1.720027376113737</v>
      </c>
      <c r="Y2848" s="17">
        <v>-0.99999999999999933</v>
      </c>
      <c r="Z2848" s="17">
        <v>-0.99999999999999933</v>
      </c>
      <c r="AA2848" s="17">
        <v>74.997688376108329</v>
      </c>
      <c r="AB2848" s="17">
        <v>0.24927523879705196</v>
      </c>
      <c r="AC2848" s="17">
        <v>0.3670081823129433</v>
      </c>
      <c r="AD2848" s="17">
        <v>0.32949599639754623</v>
      </c>
      <c r="AE2848" s="17">
        <v>47.288970875377032</v>
      </c>
      <c r="AF2848" s="17">
        <v>0.83333333333333337</v>
      </c>
      <c r="AG2848" s="17">
        <v>-0.99999999999999933</v>
      </c>
      <c r="AH2848" s="17">
        <v>-0.99999999999999933</v>
      </c>
      <c r="AI2848" s="17">
        <v>0</v>
      </c>
      <c r="AJ2848" s="17">
        <v>7.016546790406071E-2</v>
      </c>
      <c r="AK2848" s="17">
        <v>5.6715698658964739E-3</v>
      </c>
      <c r="AL2848" s="17">
        <v>0.13634879046180057</v>
      </c>
      <c r="AM2848" s="17">
        <v>0.21733303711671487</v>
      </c>
      <c r="AN2848" s="17">
        <v>-5.1277146813838839E-2</v>
      </c>
      <c r="AO2848" s="17">
        <v>5.4616837772473508</v>
      </c>
      <c r="AP2848" s="17">
        <v>-0.60018471803696793</v>
      </c>
      <c r="AQ2848" s="17">
        <v>43.884316486902549</v>
      </c>
      <c r="AR2848" s="17">
        <v>0.96231871077512332</v>
      </c>
      <c r="AS2848" s="17">
        <v>1.9896057789086146</v>
      </c>
      <c r="AT2848" s="17">
        <v>-0.99999999999999933</v>
      </c>
      <c r="AU2848" s="17">
        <v>-0.99999999999999933</v>
      </c>
      <c r="AV2848" s="17">
        <v>0.10250383671461555</v>
      </c>
      <c r="AW2848" s="17">
        <v>95.516063566470933</v>
      </c>
      <c r="AX2848" s="17">
        <v>102.53261035687703</v>
      </c>
      <c r="AY2848" s="17">
        <v>0.19498777969434969</v>
      </c>
      <c r="AZ2848" s="17">
        <v>-6.4724040354991219</v>
      </c>
      <c r="BA2848" s="22">
        <v>1434.3936052669164</v>
      </c>
      <c r="CU2848" t="e">
        <v>#N/A</v>
      </c>
      <c r="CV2848" t="e">
        <v>#N/A</v>
      </c>
    </row>
    <row r="2849" spans="1:100" x14ac:dyDescent="0.25">
      <c r="A2849">
        <v>6120</v>
      </c>
      <c r="B2849" t="s">
        <v>3091</v>
      </c>
      <c r="C2849" s="22">
        <v>3</v>
      </c>
      <c r="D2849" s="17">
        <v>4.5651059294601835</v>
      </c>
      <c r="E2849" s="17">
        <v>3.0168675795986576E-3</v>
      </c>
      <c r="F2849" s="17">
        <v>0.27316798782248314</v>
      </c>
      <c r="G2849" s="17">
        <v>0.27316798782248314</v>
      </c>
      <c r="H2849" s="17">
        <v>-0.1330858707248615</v>
      </c>
      <c r="I2849" s="17">
        <v>0</v>
      </c>
      <c r="J2849" s="17">
        <v>-7.9851522434916893</v>
      </c>
      <c r="K2849" s="17">
        <v>-0.1330858707248615</v>
      </c>
      <c r="L2849" s="17">
        <v>-1</v>
      </c>
      <c r="M2849" s="17">
        <v>-1</v>
      </c>
      <c r="N2849" s="17">
        <v>-2.6617174144972315</v>
      </c>
      <c r="O2849" s="17">
        <v>-3.1468783262090221</v>
      </c>
      <c r="P2849" s="17">
        <v>4.2273805965495848E-2</v>
      </c>
      <c r="Q2849" s="17">
        <v>0.48651466147415634</v>
      </c>
      <c r="R2849" s="17">
        <v>0.18656000521543736</v>
      </c>
      <c r="S2849" s="17">
        <v>0.33333333333333331</v>
      </c>
      <c r="T2849" s="17">
        <v>0.33333333333333331</v>
      </c>
      <c r="U2849" s="17">
        <v>0.21213877276376908</v>
      </c>
      <c r="V2849" s="17">
        <v>-4.574304899127532E-2</v>
      </c>
      <c r="W2849" s="17">
        <v>38.645930446560882</v>
      </c>
      <c r="X2849" s="17">
        <v>1.3738493344989531</v>
      </c>
      <c r="Y2849" s="17">
        <v>-1</v>
      </c>
      <c r="Z2849" s="17">
        <v>-1</v>
      </c>
      <c r="AA2849" s="17">
        <v>73.937141319135165</v>
      </c>
      <c r="AB2849" s="17">
        <v>0.45674213101467348</v>
      </c>
      <c r="AC2849" s="17">
        <v>9.4349336396880312E-2</v>
      </c>
      <c r="AD2849" s="17">
        <v>0.15100154993562231</v>
      </c>
      <c r="AE2849" s="17">
        <v>35.104650867358799</v>
      </c>
      <c r="AF2849" s="17">
        <v>0.33333333333333331</v>
      </c>
      <c r="AG2849" s="17">
        <v>-1</v>
      </c>
      <c r="AH2849" s="17">
        <v>-1</v>
      </c>
      <c r="AI2849" s="17">
        <v>0</v>
      </c>
      <c r="AJ2849" s="17">
        <v>-4.574304899127532E-2</v>
      </c>
      <c r="AK2849" s="17">
        <v>5.7462855509558132E-2</v>
      </c>
      <c r="AL2849" s="17">
        <v>-0.12434116630612607</v>
      </c>
      <c r="AM2849" s="17">
        <v>-1.0630179718232964E-2</v>
      </c>
      <c r="AN2849" s="17">
        <v>0.43225455083176156</v>
      </c>
      <c r="AO2849" s="17">
        <v>2.1559784591966398E-2</v>
      </c>
      <c r="AP2849" s="17">
        <v>10.184657939263408</v>
      </c>
      <c r="AQ2849" s="17">
        <v>30.660778203069206</v>
      </c>
      <c r="AR2849" s="17">
        <v>0.83306239043916031</v>
      </c>
      <c r="AS2849" s="17">
        <v>1.2407634637740916</v>
      </c>
      <c r="AT2849" s="17">
        <v>-1</v>
      </c>
      <c r="AU2849" s="17">
        <v>-1</v>
      </c>
      <c r="AV2849" s="17">
        <v>0.45972799303792039</v>
      </c>
      <c r="AW2849" s="17">
        <v>80.974920932189477</v>
      </c>
      <c r="AX2849" s="17">
        <v>76.400616033061937</v>
      </c>
      <c r="AY2849" s="17">
        <v>7.9965668565267697E-2</v>
      </c>
      <c r="AZ2849" s="17">
        <v>-21.175412899866082</v>
      </c>
      <c r="BA2849" s="22">
        <v>1335.8563970735822</v>
      </c>
      <c r="CU2849" t="e">
        <v>#N/A</v>
      </c>
      <c r="CV2849" t="e">
        <v>#N/A</v>
      </c>
    </row>
    <row r="2850" spans="1:100" x14ac:dyDescent="0.25">
      <c r="A2850">
        <v>6121</v>
      </c>
      <c r="B2850" t="s">
        <v>2033</v>
      </c>
      <c r="C2850" s="22">
        <v>3</v>
      </c>
      <c r="D2850" s="17">
        <v>4.9123504964455647</v>
      </c>
      <c r="E2850" s="17">
        <v>-0.42162953767135453</v>
      </c>
      <c r="F2850" s="17">
        <v>0.53480220374756482</v>
      </c>
      <c r="G2850" s="17">
        <v>0.41987920199157963</v>
      </c>
      <c r="H2850" s="17">
        <v>0.16946658252803265</v>
      </c>
      <c r="I2850" s="17">
        <v>0</v>
      </c>
      <c r="J2850" s="17">
        <v>10.167994951681962</v>
      </c>
      <c r="K2850" s="17">
        <v>0.16946658252803265</v>
      </c>
      <c r="L2850" s="17">
        <v>-1.0000000000000009</v>
      </c>
      <c r="M2850" s="17">
        <v>-1.0000000000000009</v>
      </c>
      <c r="N2850" s="17">
        <v>3.3893316505606537</v>
      </c>
      <c r="O2850" s="17">
        <v>15.500224650119101</v>
      </c>
      <c r="P2850" s="17">
        <v>-0.51205669930433584</v>
      </c>
      <c r="Q2850" s="17">
        <v>7.2413933809385628E-2</v>
      </c>
      <c r="R2850" s="17">
        <v>-0.16670895330722529</v>
      </c>
      <c r="S2850" s="17">
        <v>0.33333333333333343</v>
      </c>
      <c r="T2850" s="17">
        <v>0.32049185129841479</v>
      </c>
      <c r="U2850" s="17">
        <v>9.5060670685129939E-2</v>
      </c>
      <c r="V2850" s="17">
        <v>-3.0317717873185053E-2</v>
      </c>
      <c r="W2850" s="17">
        <v>21.964062196626422</v>
      </c>
      <c r="X2850" s="17">
        <v>0.66985349557020646</v>
      </c>
      <c r="Y2850" s="17">
        <v>-1.0000000000000009</v>
      </c>
      <c r="Z2850" s="17">
        <v>-1.0000000000000009</v>
      </c>
      <c r="AA2850" s="17">
        <v>49.957203183927305</v>
      </c>
      <c r="AB2850" s="17">
        <v>6.4805118887671764E-2</v>
      </c>
      <c r="AC2850" s="17">
        <v>0.31785120420595903</v>
      </c>
      <c r="AD2850" s="17">
        <v>0.18054067571853108</v>
      </c>
      <c r="AE2850" s="17">
        <v>28.15984994060809</v>
      </c>
      <c r="AF2850" s="17">
        <v>0.66666666666666663</v>
      </c>
      <c r="AG2850" s="17">
        <v>-1.0000000000000009</v>
      </c>
      <c r="AH2850" s="17">
        <v>-1.0000000000000009</v>
      </c>
      <c r="AI2850" s="17">
        <v>0</v>
      </c>
      <c r="AJ2850" s="17">
        <v>-3.0317717873185053E-2</v>
      </c>
      <c r="AK2850" s="17">
        <v>0.15783262459643216</v>
      </c>
      <c r="AL2850" s="17">
        <v>7.6712867254949524E-2</v>
      </c>
      <c r="AM2850" s="17">
        <v>-1.410407063067972E-2</v>
      </c>
      <c r="AN2850" s="17">
        <v>-6.9582434936994175E-2</v>
      </c>
      <c r="AO2850" s="17">
        <v>0.43656135721516776</v>
      </c>
      <c r="AP2850" s="17">
        <v>-1.3559965371501064</v>
      </c>
      <c r="AQ2850" s="17">
        <v>32.132057148308377</v>
      </c>
      <c r="AR2850" s="17">
        <v>0.71856813744369308</v>
      </c>
      <c r="AS2850" s="17">
        <v>0.83932007809823894</v>
      </c>
      <c r="AT2850" s="17">
        <v>-1.0000000000000009</v>
      </c>
      <c r="AU2850" s="17">
        <v>-1.0000000000000009</v>
      </c>
      <c r="AV2850" s="17">
        <v>0.25317024868435417</v>
      </c>
      <c r="AW2850" s="17">
        <v>64.101431296896294</v>
      </c>
      <c r="AX2850" s="17">
        <v>61.069659509577797</v>
      </c>
      <c r="AY2850" s="17">
        <v>0.11250010973309739</v>
      </c>
      <c r="AZ2850" s="17">
        <v>-28.203916326537431</v>
      </c>
      <c r="BA2850" s="22">
        <v>1368.6473718700163</v>
      </c>
      <c r="CU2850" t="e">
        <v>#N/A</v>
      </c>
      <c r="CV2850" t="e">
        <v>#N/A</v>
      </c>
    </row>
    <row r="2851" spans="1:100" x14ac:dyDescent="0.25">
      <c r="A2851">
        <v>6122</v>
      </c>
      <c r="B2851" t="s">
        <v>3097</v>
      </c>
      <c r="C2851" s="22">
        <v>3</v>
      </c>
      <c r="D2851" s="17">
        <v>4.4884243962344712</v>
      </c>
      <c r="E2851" s="17">
        <v>4.1650700993644228E-3</v>
      </c>
      <c r="F2851" s="17">
        <v>0.14685638407920037</v>
      </c>
      <c r="G2851" s="17">
        <v>0.13546124223094169</v>
      </c>
      <c r="H2851" s="17">
        <v>-1.3921791793193337E-2</v>
      </c>
      <c r="I2851" s="17">
        <v>0</v>
      </c>
      <c r="J2851" s="17">
        <v>-0.83530750759160033</v>
      </c>
      <c r="K2851" s="17">
        <v>-1.3921791793193337E-2</v>
      </c>
      <c r="L2851" s="17">
        <v>-1.0000000000000009</v>
      </c>
      <c r="M2851" s="17">
        <v>-1.0000000000000009</v>
      </c>
      <c r="N2851" s="17">
        <v>-0.27843583586386617</v>
      </c>
      <c r="O2851" s="17">
        <v>3.7885781308738178</v>
      </c>
      <c r="P2851" s="17">
        <v>0.56279275425938258</v>
      </c>
      <c r="Q2851" s="17">
        <v>1.2943215651867515</v>
      </c>
      <c r="R2851" s="17">
        <v>0.45508639061022849</v>
      </c>
      <c r="S2851" s="17">
        <v>0.33333333333333343</v>
      </c>
      <c r="T2851" s="17">
        <v>0.34105898059408774</v>
      </c>
      <c r="U2851" s="17">
        <v>0.51555684273952385</v>
      </c>
      <c r="V2851" s="17">
        <v>-2.7930265335539134E-2</v>
      </c>
      <c r="W2851" s="17">
        <v>47.037627324983973</v>
      </c>
      <c r="X2851" s="17">
        <v>2.5906855319262303</v>
      </c>
      <c r="Y2851" s="17">
        <v>-1.0000000000000009</v>
      </c>
      <c r="Z2851" s="17">
        <v>-1.0000000000000009</v>
      </c>
      <c r="AA2851" s="17">
        <v>68.432174418537784</v>
      </c>
      <c r="AB2851" s="17">
        <v>0.32881643174211311</v>
      </c>
      <c r="AC2851" s="17">
        <v>-0.12047426420097532</v>
      </c>
      <c r="AD2851" s="17">
        <v>0.2104470465177343</v>
      </c>
      <c r="AE2851" s="17">
        <v>20.939460702943602</v>
      </c>
      <c r="AF2851" s="17">
        <v>0.41666666666666669</v>
      </c>
      <c r="AG2851" s="17">
        <v>-1.0000000000000009</v>
      </c>
      <c r="AH2851" s="17">
        <v>-1.0000000000000009</v>
      </c>
      <c r="AI2851" s="17">
        <v>0</v>
      </c>
      <c r="AJ2851" s="17">
        <v>-2.7930265335539134E-2</v>
      </c>
      <c r="AK2851" s="17">
        <v>2.5758882978655771E-2</v>
      </c>
      <c r="AL2851" s="17">
        <v>-4.219710643490563E-2</v>
      </c>
      <c r="AM2851" s="17">
        <v>3.7774377234376585E-3</v>
      </c>
      <c r="AN2851" s="17">
        <v>-4.5811974245454912E-2</v>
      </c>
      <c r="AO2851" s="17">
        <v>0.22323035797922003</v>
      </c>
      <c r="AP2851" s="17">
        <v>-1.3562848883109011</v>
      </c>
      <c r="AQ2851" s="17">
        <v>46.202319817392343</v>
      </c>
      <c r="AR2851" s="17">
        <v>1.1620188913314058</v>
      </c>
      <c r="AS2851" s="17">
        <v>2.5767637401330354</v>
      </c>
      <c r="AT2851" s="17">
        <v>-1.0000000000000009</v>
      </c>
      <c r="AU2851" s="17">
        <v>-1.0000000000000009</v>
      </c>
      <c r="AV2851" s="17">
        <v>0.59054763284116996</v>
      </c>
      <c r="AW2851" s="17">
        <v>70.864467661100704</v>
      </c>
      <c r="AX2851" s="17">
        <v>68.071441127546777</v>
      </c>
      <c r="AY2851" s="17">
        <v>0.26274335107529795</v>
      </c>
      <c r="AZ2851" s="17">
        <v>-0.42567621573799974</v>
      </c>
      <c r="BA2851" s="22">
        <v>1419.0318379945722</v>
      </c>
      <c r="CU2851" t="e">
        <v>#N/A</v>
      </c>
      <c r="CV2851" t="e">
        <v>#N/A</v>
      </c>
    </row>
    <row r="2852" spans="1:100" x14ac:dyDescent="0.25">
      <c r="A2852">
        <v>6126</v>
      </c>
      <c r="B2852" t="s">
        <v>3098</v>
      </c>
      <c r="C2852" s="22">
        <v>3</v>
      </c>
      <c r="D2852" s="17">
        <v>2.2195550478788237</v>
      </c>
      <c r="E2852" s="17">
        <v>-8.4871464766219151E-2</v>
      </c>
      <c r="F2852" s="17">
        <v>-0.28586038016173609</v>
      </c>
      <c r="G2852" s="17">
        <v>-0.30690033673720163</v>
      </c>
      <c r="H2852" s="17">
        <v>0.13093598788707081</v>
      </c>
      <c r="I2852" s="17">
        <v>0</v>
      </c>
      <c r="J2852" s="17">
        <v>7.8561592732242493</v>
      </c>
      <c r="K2852" s="17">
        <v>0.13093598788707081</v>
      </c>
      <c r="L2852" s="17">
        <v>-1</v>
      </c>
      <c r="M2852" s="17">
        <v>-1</v>
      </c>
      <c r="N2852" s="17">
        <v>2.6187197577414167</v>
      </c>
      <c r="O2852" s="17">
        <v>9.7688139843658757</v>
      </c>
      <c r="P2852" s="17">
        <v>0.64509090851142636</v>
      </c>
      <c r="Q2852" s="17">
        <v>1.2109735661259158</v>
      </c>
      <c r="R2852" s="17">
        <v>0.46875989751380709</v>
      </c>
      <c r="S2852" s="17">
        <v>0.33333333333333343</v>
      </c>
      <c r="T2852" s="17">
        <v>0.38865827563211897</v>
      </c>
      <c r="U2852" s="17">
        <v>0.177776969501347</v>
      </c>
      <c r="V2852" s="17">
        <v>0</v>
      </c>
      <c r="W2852" s="17">
        <v>30.753303623189133</v>
      </c>
      <c r="X2852" s="17">
        <v>1.3371539174062423</v>
      </c>
      <c r="Y2852" s="17">
        <v>-1</v>
      </c>
      <c r="Z2852" s="17">
        <v>-1</v>
      </c>
      <c r="AA2852" s="17">
        <v>44.37561411471799</v>
      </c>
      <c r="AB2852" s="17">
        <v>0.29996057675978921</v>
      </c>
      <c r="AC2852" s="17">
        <v>-0.17192113493389707</v>
      </c>
      <c r="AD2852" s="17">
        <v>0.13503157005440886</v>
      </c>
      <c r="AE2852" s="17">
        <v>13.153550594015059</v>
      </c>
      <c r="AF2852" s="17">
        <v>0</v>
      </c>
      <c r="AG2852" s="17">
        <v>-1</v>
      </c>
      <c r="AH2852" s="17">
        <v>-1</v>
      </c>
      <c r="AI2852" s="17">
        <v>0</v>
      </c>
      <c r="AJ2852" s="17">
        <v>0</v>
      </c>
      <c r="AK2852" s="17">
        <v>0.91915353310684267</v>
      </c>
      <c r="AL2852" s="17">
        <v>0.31259379936556092</v>
      </c>
      <c r="AM2852" s="17">
        <v>0.63009234797878777</v>
      </c>
      <c r="AN2852" s="17">
        <v>7.4921082549633908E-2</v>
      </c>
      <c r="AO2852" s="17">
        <v>20.348076365003909</v>
      </c>
      <c r="AP2852" s="17">
        <v>3.4359960605686539</v>
      </c>
      <c r="AQ2852" s="17">
        <v>38.60946289641339</v>
      </c>
      <c r="AR2852" s="17">
        <v>0.89976857846679925</v>
      </c>
      <c r="AS2852" s="17">
        <v>1.4680899052933136</v>
      </c>
      <c r="AT2852" s="17">
        <v>-1</v>
      </c>
      <c r="AU2852" s="17">
        <v>-1</v>
      </c>
      <c r="AV2852" s="17">
        <v>0.16185956077660549</v>
      </c>
      <c r="AW2852" s="17">
        <v>57.580424159652509</v>
      </c>
      <c r="AX2852" s="17">
        <v>57.580424159652509</v>
      </c>
      <c r="AY2852" s="17">
        <v>-0.2396519668421348</v>
      </c>
      <c r="AZ2852" s="17">
        <v>-56.407758134132877</v>
      </c>
      <c r="BA2852" s="22">
        <v>1282.1125109549544</v>
      </c>
      <c r="CU2852" t="e">
        <v>#N/A</v>
      </c>
      <c r="CV2852" t="e">
        <v>#N/A</v>
      </c>
    </row>
    <row r="2853" spans="1:100" x14ac:dyDescent="0.25">
      <c r="A2853">
        <v>6127</v>
      </c>
      <c r="B2853" t="s">
        <v>3099</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3100</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3101</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3102</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1452.8976930227175</v>
      </c>
      <c r="CU2856" t="e">
        <v>#N/A</v>
      </c>
      <c r="CV2856" t="e">
        <v>#N/A</v>
      </c>
    </row>
    <row r="2857" spans="1:100" x14ac:dyDescent="0.25">
      <c r="A2857">
        <v>6131</v>
      </c>
      <c r="B2857" t="s">
        <v>3103</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3104</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3105</v>
      </c>
      <c r="C2859" s="22">
        <v>3</v>
      </c>
      <c r="D2859" s="17">
        <v>4.4407769984554299</v>
      </c>
      <c r="E2859" s="17">
        <v>3.9179279155331724E-2</v>
      </c>
      <c r="F2859" s="17">
        <v>-1.7471207794319825</v>
      </c>
      <c r="G2859" s="17">
        <v>-1.7201342130121395</v>
      </c>
      <c r="H2859" s="17">
        <v>0.36725237862560284</v>
      </c>
      <c r="I2859" s="17">
        <v>-7.7117873001476597E-3</v>
      </c>
      <c r="J2859" s="17">
        <v>21.572435479527279</v>
      </c>
      <c r="K2859" s="17">
        <v>0.35954059132545513</v>
      </c>
      <c r="L2859" s="17">
        <v>-0.99999999999999933</v>
      </c>
      <c r="M2859" s="17">
        <v>-0.99999999999999933</v>
      </c>
      <c r="N2859" s="17">
        <v>7.1908118265090932</v>
      </c>
      <c r="O2859" s="17">
        <v>24.293078264970589</v>
      </c>
      <c r="P2859" s="17">
        <v>-9.0659219232921986E-2</v>
      </c>
      <c r="Q2859" s="17">
        <v>4.7782361943848244</v>
      </c>
      <c r="R2859" s="17">
        <v>1.4940631793775263</v>
      </c>
      <c r="S2859" s="17">
        <v>0.33333333333333276</v>
      </c>
      <c r="T2859" s="17">
        <v>0.32850828598526433</v>
      </c>
      <c r="U2859" s="17">
        <v>0.1960957050837554</v>
      </c>
      <c r="V2859" s="17">
        <v>-3.7433012484944475E-2</v>
      </c>
      <c r="W2859" s="17">
        <v>18.438548823678133</v>
      </c>
      <c r="X2859" s="17">
        <v>0.86208577341849857</v>
      </c>
      <c r="Y2859" s="17">
        <v>-0.99999999999999933</v>
      </c>
      <c r="Z2859" s="17">
        <v>-0.99999999999999933</v>
      </c>
      <c r="AA2859" s="17">
        <v>26.94797550205049</v>
      </c>
      <c r="AB2859" s="17">
        <v>3.4019581321671426E-2</v>
      </c>
      <c r="AC2859" s="17">
        <v>0.13674944917494364</v>
      </c>
      <c r="AD2859" s="17">
        <v>-3.0461760516718405E-2</v>
      </c>
      <c r="AE2859" s="17">
        <v>7.0153634989948257</v>
      </c>
      <c r="AF2859" s="17">
        <v>0.5</v>
      </c>
      <c r="AG2859" s="17">
        <v>-0.99999999999999933</v>
      </c>
      <c r="AH2859" s="17">
        <v>-0.99999999999999933</v>
      </c>
      <c r="AI2859" s="17">
        <v>2.898247318279101E-2</v>
      </c>
      <c r="AJ2859" s="17">
        <v>-3.7433012484944475E-2</v>
      </c>
      <c r="AK2859" s="17">
        <v>-0.10991059968822432</v>
      </c>
      <c r="AL2859" s="17">
        <v>0.16568514889940245</v>
      </c>
      <c r="AM2859" s="17">
        <v>4.7083508526082361E-2</v>
      </c>
      <c r="AN2859" s="17">
        <v>9.0959051895392593E-2</v>
      </c>
      <c r="AO2859" s="17">
        <v>0.62753471471093758</v>
      </c>
      <c r="AP2859" s="17">
        <v>3.1024020418818261</v>
      </c>
      <c r="AQ2859" s="17">
        <v>40.010984303205426</v>
      </c>
      <c r="AR2859" s="17">
        <v>0.82050431191740858</v>
      </c>
      <c r="AS2859" s="17">
        <v>1.2216263647439527</v>
      </c>
      <c r="AT2859" s="17">
        <v>-0.99999999999999933</v>
      </c>
      <c r="AU2859" s="17">
        <v>-0.99999999999999933</v>
      </c>
      <c r="AV2859" s="17">
        <v>-0.22607103363461556</v>
      </c>
      <c r="AW2859" s="17">
        <v>54.343455808902938</v>
      </c>
      <c r="AX2859" s="17">
        <v>51.17980402406431</v>
      </c>
      <c r="AY2859" s="17">
        <v>-4.7540695037026633E-2</v>
      </c>
      <c r="AZ2859" s="17">
        <v>-54.347098410844815</v>
      </c>
      <c r="BA2859" s="22">
        <v>1474.1188178268662</v>
      </c>
      <c r="CU2859" t="e">
        <v>#N/A</v>
      </c>
      <c r="CV2859" t="e">
        <v>#N/A</v>
      </c>
    </row>
    <row r="2860" spans="1:100" x14ac:dyDescent="0.25">
      <c r="A2860">
        <v>6135</v>
      </c>
      <c r="B2860" t="s">
        <v>3106</v>
      </c>
      <c r="C2860" s="22">
        <v>3</v>
      </c>
      <c r="D2860" s="17">
        <v>3.7123277906444887</v>
      </c>
      <c r="E2860" s="17">
        <v>-8.726411553726196E-2</v>
      </c>
      <c r="F2860" s="17">
        <v>-0.88602362507348842</v>
      </c>
      <c r="G2860" s="17">
        <v>-0.91095622951270616</v>
      </c>
      <c r="H2860" s="17">
        <v>0.12210735089040414</v>
      </c>
      <c r="I2860" s="17">
        <v>-1.5753302531845124E-2</v>
      </c>
      <c r="J2860" s="17">
        <v>6.3812429015135432</v>
      </c>
      <c r="K2860" s="17">
        <v>0.10635404835855899</v>
      </c>
      <c r="L2860" s="17">
        <v>-0.99999999999999911</v>
      </c>
      <c r="M2860" s="17">
        <v>-0.99999999999999911</v>
      </c>
      <c r="N2860" s="17">
        <v>2.1270809671711808</v>
      </c>
      <c r="O2860" s="17">
        <v>9.1826144626453274</v>
      </c>
      <c r="P2860" s="17">
        <v>-3.4225449363372101E-2</v>
      </c>
      <c r="Q2860" s="17">
        <v>2.4824807269535483</v>
      </c>
      <c r="R2860" s="17">
        <v>0.8382103988397227</v>
      </c>
      <c r="S2860" s="17">
        <v>0.33333333333333304</v>
      </c>
      <c r="T2860" s="17">
        <v>0.33333333333333304</v>
      </c>
      <c r="U2860" s="17">
        <v>0.11527095833641171</v>
      </c>
      <c r="V2860" s="17">
        <v>-4.6019369107550598E-2</v>
      </c>
      <c r="W2860" s="17">
        <v>25.182568301478732</v>
      </c>
      <c r="X2860" s="17">
        <v>0.7452802370084507</v>
      </c>
      <c r="Y2860" s="17">
        <v>-0.99999999999999911</v>
      </c>
      <c r="Z2860" s="17">
        <v>-0.99999999999999911</v>
      </c>
      <c r="AA2860" s="17">
        <v>66.859397309223098</v>
      </c>
      <c r="AB2860" s="17">
        <v>0.360139692457214</v>
      </c>
      <c r="AC2860" s="17">
        <v>0.26935111367084802</v>
      </c>
      <c r="AD2860" s="17">
        <v>0.18728156605003138</v>
      </c>
      <c r="AE2860" s="17">
        <v>40.838618608904653</v>
      </c>
      <c r="AF2860" s="17">
        <v>0.75</v>
      </c>
      <c r="AG2860" s="17">
        <v>-0.99999999999999911</v>
      </c>
      <c r="AH2860" s="17">
        <v>-0.99999999999999911</v>
      </c>
      <c r="AI2860" s="17">
        <v>3.1796276480756331E-3</v>
      </c>
      <c r="AJ2860" s="17">
        <v>-4.6019369107550598E-2</v>
      </c>
      <c r="AK2860" s="17">
        <v>0.49170090848940973</v>
      </c>
      <c r="AL2860" s="17">
        <v>-8.8919342920432132E-2</v>
      </c>
      <c r="AM2860" s="17">
        <v>8.0657894073878203E-2</v>
      </c>
      <c r="AN2860" s="17">
        <v>-0.18350578791976127</v>
      </c>
      <c r="AO2860" s="17">
        <v>4.4749518942940032</v>
      </c>
      <c r="AP2860" s="17">
        <v>-5.032241412596191</v>
      </c>
      <c r="AQ2860" s="17">
        <v>31.563811202992273</v>
      </c>
      <c r="AR2860" s="17">
        <v>0.73591825589552795</v>
      </c>
      <c r="AS2860" s="17">
        <v>0.85163428536700958</v>
      </c>
      <c r="AT2860" s="17">
        <v>-0.99999999999999911</v>
      </c>
      <c r="AU2860" s="17">
        <v>-0.99999999999999911</v>
      </c>
      <c r="AV2860" s="17">
        <v>-7.2745830672984041E-2</v>
      </c>
      <c r="AW2860" s="17">
        <v>71.009770359272252</v>
      </c>
      <c r="AX2860" s="17">
        <v>66.471426001478747</v>
      </c>
      <c r="AY2860" s="17">
        <v>0.21088769592793633</v>
      </c>
      <c r="AZ2860" s="17">
        <v>-6.8039951731942567</v>
      </c>
      <c r="BA2860" s="22">
        <v>1384.6839140205295</v>
      </c>
      <c r="CU2860" t="e">
        <v>#N/A</v>
      </c>
      <c r="CV2860" t="e">
        <v>#N/A</v>
      </c>
    </row>
    <row r="2861" spans="1:100" x14ac:dyDescent="0.25">
      <c r="A2861">
        <v>6136</v>
      </c>
      <c r="B2861" t="s">
        <v>1597</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2018</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3107</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1247.5852025743584</v>
      </c>
      <c r="CU2863" t="e">
        <v>#N/A</v>
      </c>
      <c r="CV2863" t="e">
        <v>#N/A</v>
      </c>
    </row>
    <row r="2864" spans="1:100" x14ac:dyDescent="0.25">
      <c r="A2864">
        <v>6140</v>
      </c>
      <c r="B2864" t="s">
        <v>3108</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1327.2312823647821</v>
      </c>
      <c r="CU2864" t="e">
        <v>#N/A</v>
      </c>
      <c r="CV2864" t="e">
        <v>#N/A</v>
      </c>
    </row>
    <row r="2865" spans="1:100" x14ac:dyDescent="0.25">
      <c r="A2865">
        <v>6141</v>
      </c>
      <c r="B2865" t="s">
        <v>3109</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3110</v>
      </c>
      <c r="C2866" s="22">
        <v>3</v>
      </c>
      <c r="D2866" s="17">
        <v>4.8436912246379045</v>
      </c>
      <c r="E2866" s="17">
        <v>0</v>
      </c>
      <c r="F2866" s="17">
        <v>0.51907063707471979</v>
      </c>
      <c r="G2866" s="17">
        <v>0.51907063707471979</v>
      </c>
      <c r="H2866" s="17">
        <v>0.12382070291676221</v>
      </c>
      <c r="I2866" s="17">
        <v>1.5352792457115742E-2</v>
      </c>
      <c r="J2866" s="17">
        <v>8.3504097224326799</v>
      </c>
      <c r="K2866" s="17">
        <v>0.13917349537387805</v>
      </c>
      <c r="L2866" s="17">
        <v>-0.999999999999999</v>
      </c>
      <c r="M2866" s="17">
        <v>-0.999999999999999</v>
      </c>
      <c r="N2866" s="17">
        <v>2.7834699074775604</v>
      </c>
      <c r="O2866" s="17">
        <v>13.713171584145305</v>
      </c>
      <c r="P2866" s="17">
        <v>-5.9960437712266385E-3</v>
      </c>
      <c r="Q2866" s="17">
        <v>-0.73413544738760772</v>
      </c>
      <c r="R2866" s="17">
        <v>-0.1829838604377502</v>
      </c>
      <c r="S2866" s="17">
        <v>0.33333333333333315</v>
      </c>
      <c r="T2866" s="17">
        <v>0.33333333333333315</v>
      </c>
      <c r="U2866" s="17">
        <v>3.789877603983749E-3</v>
      </c>
      <c r="V2866" s="17">
        <v>-3.8036927451709571E-2</v>
      </c>
      <c r="W2866" s="17">
        <v>19.729844857802505</v>
      </c>
      <c r="X2866" s="17">
        <v>0.31443111699846593</v>
      </c>
      <c r="Y2866" s="17">
        <v>-0.999999999999999</v>
      </c>
      <c r="Z2866" s="17">
        <v>-0.999999999999999</v>
      </c>
      <c r="AA2866" s="17">
        <v>22.662863217244055</v>
      </c>
      <c r="AB2866" s="17">
        <v>0.19531338859086081</v>
      </c>
      <c r="AC2866" s="17">
        <v>-0.13053271437778227</v>
      </c>
      <c r="AD2866" s="17">
        <v>-2.4606298154926185E-3</v>
      </c>
      <c r="AE2866" s="17">
        <v>3.1160022198792836</v>
      </c>
      <c r="AF2866" s="17">
        <v>0.3</v>
      </c>
      <c r="AG2866" s="17">
        <v>-0.999999999999999</v>
      </c>
      <c r="AH2866" s="17">
        <v>-0.999999999999999</v>
      </c>
      <c r="AI2866" s="17">
        <v>2.239943277152923E-2</v>
      </c>
      <c r="AJ2866" s="17">
        <v>-3.8036927451709571E-2</v>
      </c>
      <c r="AK2866" s="17">
        <v>-0.16788236185616467</v>
      </c>
      <c r="AL2866" s="17">
        <v>-0.13745964626781149</v>
      </c>
      <c r="AM2866" s="17">
        <v>0.80311201676476629</v>
      </c>
      <c r="AN2866" s="17">
        <v>0.40505332589006626</v>
      </c>
      <c r="AO2866" s="17">
        <v>19.238388609838331</v>
      </c>
      <c r="AP2866" s="17">
        <v>9.4390349159126092</v>
      </c>
      <c r="AQ2866" s="17">
        <v>28.080254580235174</v>
      </c>
      <c r="AR2866" s="17">
        <v>0.63241961681894066</v>
      </c>
      <c r="AS2866" s="17">
        <v>0.45360461237234362</v>
      </c>
      <c r="AT2866" s="17">
        <v>-0.999999999999999</v>
      </c>
      <c r="AU2866" s="17">
        <v>-0.999999999999999</v>
      </c>
      <c r="AV2866" s="17">
        <v>0.33608677663697062</v>
      </c>
      <c r="AW2866" s="17">
        <v>45.815069717301945</v>
      </c>
      <c r="AX2866" s="17">
        <v>42.459365627561553</v>
      </c>
      <c r="AY2866" s="17">
        <v>2.9650535125652064E-2</v>
      </c>
      <c r="AZ2866" s="17">
        <v>-47.949246157126922</v>
      </c>
      <c r="BA2866" s="22">
        <v>1362.8332989864823</v>
      </c>
      <c r="CU2866" t="e">
        <v>#N/A</v>
      </c>
      <c r="CV2866" t="e">
        <v>#N/A</v>
      </c>
    </row>
    <row r="2867" spans="1:100" x14ac:dyDescent="0.25">
      <c r="A2867">
        <v>6145</v>
      </c>
      <c r="B2867" t="s">
        <v>3111</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1348.1206616018956</v>
      </c>
      <c r="CU2867" t="e">
        <v>#N/A</v>
      </c>
      <c r="CV2867" t="e">
        <v>#N/A</v>
      </c>
    </row>
    <row r="2868" spans="1:100" x14ac:dyDescent="0.25">
      <c r="A2868">
        <v>6146</v>
      </c>
      <c r="B2868" t="s">
        <v>3112</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3113</v>
      </c>
      <c r="C2869" s="22">
        <v>3</v>
      </c>
      <c r="D2869" s="17">
        <v>4.5607357680743403</v>
      </c>
      <c r="E2869" s="17">
        <v>-2.4272224902607699E-2</v>
      </c>
      <c r="F2869" s="17">
        <v>-0.70705744430318607</v>
      </c>
      <c r="G2869" s="17">
        <v>-0.70705744430318607</v>
      </c>
      <c r="H2869" s="17">
        <v>0.10080252456930065</v>
      </c>
      <c r="I2869" s="17">
        <v>0</v>
      </c>
      <c r="J2869" s="17">
        <v>6.0481514741580353</v>
      </c>
      <c r="K2869" s="17">
        <v>0.10080252456930065</v>
      </c>
      <c r="L2869" s="17">
        <v>-0.99999999999999856</v>
      </c>
      <c r="M2869" s="17">
        <v>-0.99999999999999856</v>
      </c>
      <c r="N2869" s="17">
        <v>2.0160504913860158</v>
      </c>
      <c r="O2869" s="17">
        <v>9.9018297979292011</v>
      </c>
      <c r="P2869" s="17">
        <v>-0.72321832817913223</v>
      </c>
      <c r="Q2869" s="17">
        <v>-1.6348419144666673</v>
      </c>
      <c r="R2869" s="17">
        <v>-0.6001652407496515</v>
      </c>
      <c r="S2869" s="17">
        <v>0.3333333333333332</v>
      </c>
      <c r="T2869" s="17">
        <v>0.1263777360353151</v>
      </c>
      <c r="U2869" s="17">
        <v>6.7789001015298042E-2</v>
      </c>
      <c r="V2869" s="17">
        <v>-6.7251856375529877E-3</v>
      </c>
      <c r="W2869" s="17">
        <v>16.798894407083697</v>
      </c>
      <c r="X2869" s="17">
        <v>0.34125463362843389</v>
      </c>
      <c r="Y2869" s="17">
        <v>-0.99999999999999856</v>
      </c>
      <c r="Z2869" s="17">
        <v>-0.99999999999999856</v>
      </c>
      <c r="AA2869" s="17">
        <v>29.043917780437468</v>
      </c>
      <c r="AB2869" s="17">
        <v>-1.9291865052977263E-2</v>
      </c>
      <c r="AC2869" s="17">
        <v>0.2477995615377431</v>
      </c>
      <c r="AD2869" s="17">
        <v>2.8396075797302182E-2</v>
      </c>
      <c r="AE2869" s="17">
        <v>12.845188614103407</v>
      </c>
      <c r="AF2869" s="17">
        <v>0</v>
      </c>
      <c r="AG2869" s="17">
        <v>-0.99999999999999856</v>
      </c>
      <c r="AH2869" s="17">
        <v>-0.99999999999999856</v>
      </c>
      <c r="AI2869" s="17">
        <v>-1.6902350127898969E-2</v>
      </c>
      <c r="AJ2869" s="17">
        <v>-6.7251856375529877E-3</v>
      </c>
      <c r="AK2869" s="17">
        <v>0.2140702310760558</v>
      </c>
      <c r="AL2869" s="17">
        <v>4.951683094513766E-2</v>
      </c>
      <c r="AM2869" s="17">
        <v>9.4835835941074226E-2</v>
      </c>
      <c r="AN2869" s="17">
        <v>6.6395201725201358E-2</v>
      </c>
      <c r="AO2869" s="17">
        <v>3.4412470539071354</v>
      </c>
      <c r="AP2869" s="17">
        <v>1.9074641978557214</v>
      </c>
      <c r="AQ2869" s="17">
        <v>22.847045881241726</v>
      </c>
      <c r="AR2869" s="17">
        <v>0.52077488474639355</v>
      </c>
      <c r="AS2869" s="17">
        <v>0.44205715819773511</v>
      </c>
      <c r="AT2869" s="17">
        <v>-0.99999999999999856</v>
      </c>
      <c r="AU2869" s="17">
        <v>-0.99999999999999856</v>
      </c>
      <c r="AV2869" s="17">
        <v>-1.3072226850528372</v>
      </c>
      <c r="AW2869" s="17">
        <v>40.853211776222366</v>
      </c>
      <c r="AX2869" s="17">
        <v>39.842646209909091</v>
      </c>
      <c r="AY2869" s="17">
        <v>4.6019356771908437E-2</v>
      </c>
      <c r="AZ2869" s="17">
        <v>-33.738180262452452</v>
      </c>
      <c r="BA2869" s="22">
        <v>1315.5223771587121</v>
      </c>
      <c r="CU2869" t="e">
        <v>#N/A</v>
      </c>
      <c r="CV2869" t="e">
        <v>#N/A</v>
      </c>
    </row>
    <row r="2870" spans="1:100" x14ac:dyDescent="0.25">
      <c r="A2870">
        <v>6149</v>
      </c>
      <c r="B2870" t="s">
        <v>3114</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1442.8670714232842</v>
      </c>
      <c r="CU2870" t="e">
        <v>#N/A</v>
      </c>
      <c r="CV2870" t="e">
        <v>#N/A</v>
      </c>
    </row>
    <row r="2871" spans="1:100" x14ac:dyDescent="0.25">
      <c r="A2871">
        <v>6150</v>
      </c>
      <c r="B2871" t="s">
        <v>3115</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1465.90785413957</v>
      </c>
      <c r="CU2871" t="e">
        <v>#N/A</v>
      </c>
      <c r="CV2871" t="e">
        <v>#N/A</v>
      </c>
    </row>
    <row r="2872" spans="1:100" x14ac:dyDescent="0.25">
      <c r="A2872">
        <v>6152</v>
      </c>
      <c r="B2872" t="s">
        <v>3116</v>
      </c>
      <c r="C2872" s="22">
        <v>3</v>
      </c>
      <c r="D2872" s="17">
        <v>5.2629483302318372</v>
      </c>
      <c r="E2872" s="17">
        <v>-4.7592791949341573E-2</v>
      </c>
      <c r="F2872" s="17">
        <v>-0.20673726626991326</v>
      </c>
      <c r="G2872" s="17">
        <v>-0.21863546425724872</v>
      </c>
      <c r="H2872" s="17">
        <v>0.12275551007253958</v>
      </c>
      <c r="I2872" s="17">
        <v>0</v>
      </c>
      <c r="J2872" s="17">
        <v>7.3653306043523745</v>
      </c>
      <c r="K2872" s="17">
        <v>0.12275551007253958</v>
      </c>
      <c r="L2872" s="17">
        <v>-1.0000000000000004</v>
      </c>
      <c r="M2872" s="17">
        <v>-1.0000000000000004</v>
      </c>
      <c r="N2872" s="17">
        <v>2.455110201450792</v>
      </c>
      <c r="O2872" s="17">
        <v>12.409643470326966</v>
      </c>
      <c r="P2872" s="17">
        <v>-0.13822643986473307</v>
      </c>
      <c r="Q2872" s="17">
        <v>-0.70685011515857754</v>
      </c>
      <c r="R2872" s="17">
        <v>-0.28313565731002188</v>
      </c>
      <c r="S2872" s="17">
        <v>0.3333333333333332</v>
      </c>
      <c r="T2872" s="17">
        <v>0.27412835326141122</v>
      </c>
      <c r="U2872" s="17">
        <v>8.1366310092736246E-2</v>
      </c>
      <c r="V2872" s="17">
        <v>4.6123009261702774E-3</v>
      </c>
      <c r="W2872" s="17">
        <v>22.827391501644463</v>
      </c>
      <c r="X2872" s="17">
        <v>0.75637181632274253</v>
      </c>
      <c r="Y2872" s="17">
        <v>-1.0000000000000004</v>
      </c>
      <c r="Z2872" s="17">
        <v>-1.0000000000000004</v>
      </c>
      <c r="AA2872" s="17">
        <v>9.8755840365840744</v>
      </c>
      <c r="AB2872" s="17">
        <v>-7.7739790480057275E-2</v>
      </c>
      <c r="AC2872" s="17">
        <v>-5.6751488089774718E-2</v>
      </c>
      <c r="AD2872" s="17">
        <v>-0.11888215758517542</v>
      </c>
      <c r="AE2872" s="17">
        <v>-12.668671807750378</v>
      </c>
      <c r="AF2872" s="17">
        <v>8.3333333333333329E-2</v>
      </c>
      <c r="AG2872" s="17">
        <v>-1.0000000000000004</v>
      </c>
      <c r="AH2872" s="17">
        <v>-1.0000000000000004</v>
      </c>
      <c r="AI2872" s="17">
        <v>0</v>
      </c>
      <c r="AJ2872" s="17">
        <v>4.6123009261702774E-3</v>
      </c>
      <c r="AK2872" s="17">
        <v>0.24900529110543168</v>
      </c>
      <c r="AL2872" s="17">
        <v>-0.17657953083745209</v>
      </c>
      <c r="AM2872" s="17">
        <v>5.1673111496598798E-2</v>
      </c>
      <c r="AN2872" s="17">
        <v>-0.10260894066486295</v>
      </c>
      <c r="AO2872" s="17">
        <v>2.5368542429421281</v>
      </c>
      <c r="AP2872" s="17">
        <v>-3.4481211708088337</v>
      </c>
      <c r="AQ2872" s="17">
        <v>30.192722105996836</v>
      </c>
      <c r="AR2872" s="17">
        <v>0.69344029761365111</v>
      </c>
      <c r="AS2872" s="17">
        <v>0.87912732639528224</v>
      </c>
      <c r="AT2872" s="17">
        <v>-1.0000000000000004</v>
      </c>
      <c r="AU2872" s="17">
        <v>-1.0000000000000004</v>
      </c>
      <c r="AV2872" s="17">
        <v>-0.50177112156727055</v>
      </c>
      <c r="AW2872" s="17">
        <v>18.837106336102181</v>
      </c>
      <c r="AX2872" s="17">
        <v>19.29833642871921</v>
      </c>
      <c r="AY2872" s="17">
        <v>8.4550020812611371E-2</v>
      </c>
      <c r="AZ2872" s="17">
        <v>-45.17459808163408</v>
      </c>
      <c r="BA2872" s="22">
        <v>1275.7784430202723</v>
      </c>
      <c r="CU2872" t="e">
        <v>#N/A</v>
      </c>
      <c r="CV2872" t="e">
        <v>#N/A</v>
      </c>
    </row>
    <row r="2873" spans="1:100" x14ac:dyDescent="0.25">
      <c r="A2873">
        <v>6153</v>
      </c>
      <c r="B2873" t="s">
        <v>3117</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1387.3864020607712</v>
      </c>
      <c r="CU2873" t="e">
        <v>#N/A</v>
      </c>
      <c r="CV2873" t="e">
        <v>#N/A</v>
      </c>
    </row>
    <row r="2874" spans="1:100" x14ac:dyDescent="0.25">
      <c r="A2874">
        <v>6155</v>
      </c>
      <c r="B2874" t="s">
        <v>3118</v>
      </c>
      <c r="C2874" s="22">
        <v>3</v>
      </c>
      <c r="D2874" s="17">
        <v>4.9624365750750981</v>
      </c>
      <c r="E2874" s="17">
        <v>-0.30791040395996883</v>
      </c>
      <c r="F2874" s="17">
        <v>0.69600638350862709</v>
      </c>
      <c r="G2874" s="17">
        <v>0.6075935317572162</v>
      </c>
      <c r="H2874" s="17">
        <v>0.13203012142401099</v>
      </c>
      <c r="I2874" s="17">
        <v>0</v>
      </c>
      <c r="J2874" s="17">
        <v>7.9218072854406678</v>
      </c>
      <c r="K2874" s="17">
        <v>0.13203012142401099</v>
      </c>
      <c r="L2874" s="17">
        <v>-0.99999999999999833</v>
      </c>
      <c r="M2874" s="17">
        <v>-0.99999999999999833</v>
      </c>
      <c r="N2874" s="17">
        <v>2.6406024284802228</v>
      </c>
      <c r="O2874" s="17">
        <v>13.491837392272984</v>
      </c>
      <c r="P2874" s="17">
        <v>1.0520563350477512</v>
      </c>
      <c r="Q2874" s="17">
        <v>-0.32343083947902534</v>
      </c>
      <c r="R2874" s="17">
        <v>3.5510024085159755E-2</v>
      </c>
      <c r="S2874" s="17">
        <v>0.33333333333333293</v>
      </c>
      <c r="T2874" s="17">
        <v>0.34205800045318213</v>
      </c>
      <c r="U2874" s="17">
        <v>0.15202456106771606</v>
      </c>
      <c r="V2874" s="17">
        <v>0</v>
      </c>
      <c r="W2874" s="17">
        <v>27.815430937208799</v>
      </c>
      <c r="X2874" s="17">
        <v>1.1738978137841296</v>
      </c>
      <c r="Y2874" s="17">
        <v>-0.99999999999999833</v>
      </c>
      <c r="Z2874" s="17">
        <v>-0.99999999999999833</v>
      </c>
      <c r="AA2874" s="17">
        <v>52.500013614673335</v>
      </c>
      <c r="AB2874" s="17">
        <v>7.6496401997979482E-2</v>
      </c>
      <c r="AC2874" s="17">
        <v>0.1922266991764342</v>
      </c>
      <c r="AD2874" s="17">
        <v>0.22425835189317364</v>
      </c>
      <c r="AE2874" s="17">
        <v>24.64907265337937</v>
      </c>
      <c r="AF2874" s="17">
        <v>0.38461538461538464</v>
      </c>
      <c r="AG2874" s="17">
        <v>-0.99999999999999833</v>
      </c>
      <c r="AH2874" s="17">
        <v>-0.99999999999999833</v>
      </c>
      <c r="AI2874" s="17">
        <v>0</v>
      </c>
      <c r="AJ2874" s="17">
        <v>0</v>
      </c>
      <c r="AK2874" s="17">
        <v>-0.2029213425617703</v>
      </c>
      <c r="AL2874" s="17">
        <v>1.466211876632423E-2</v>
      </c>
      <c r="AM2874" s="17">
        <v>-9.3374278116861484E-2</v>
      </c>
      <c r="AN2874" s="17">
        <v>0.35506379089022944</v>
      </c>
      <c r="AO2874" s="17">
        <v>-3.3489636657303863</v>
      </c>
      <c r="AP2874" s="17">
        <v>8.9499053660873553</v>
      </c>
      <c r="AQ2874" s="17">
        <v>35.737238222649466</v>
      </c>
      <c r="AR2874" s="17">
        <v>0.82741589485423106</v>
      </c>
      <c r="AS2874" s="17">
        <v>1.3059279352081403</v>
      </c>
      <c r="AT2874" s="17">
        <v>-0.99999999999999833</v>
      </c>
      <c r="AU2874" s="17">
        <v>-0.99999999999999833</v>
      </c>
      <c r="AV2874" s="17">
        <v>0.643103555842376</v>
      </c>
      <c r="AW2874" s="17">
        <v>74.941756373033613</v>
      </c>
      <c r="AX2874" s="17">
        <v>74.941756373033613</v>
      </c>
      <c r="AY2874" s="17">
        <v>0.26462070354612116</v>
      </c>
      <c r="AZ2874" s="17">
        <v>48.115551059263169</v>
      </c>
      <c r="BA2874" s="22">
        <v>1494.3394580569634</v>
      </c>
      <c r="CU2874" t="e">
        <v>#N/A</v>
      </c>
      <c r="CV2874" t="e">
        <v>#N/A</v>
      </c>
    </row>
    <row r="2875" spans="1:100" x14ac:dyDescent="0.25">
      <c r="A2875">
        <v>6156</v>
      </c>
      <c r="B2875" t="s">
        <v>3119</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1274.1791569783877</v>
      </c>
      <c r="CU2875" t="e">
        <v>#N/A</v>
      </c>
      <c r="CV2875" t="e">
        <v>#N/A</v>
      </c>
    </row>
    <row r="2876" spans="1:100" x14ac:dyDescent="0.25">
      <c r="A2876">
        <v>6157</v>
      </c>
      <c r="B2876" t="s">
        <v>3120</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1345.4600545868216</v>
      </c>
      <c r="CU2876" t="e">
        <v>#N/A</v>
      </c>
      <c r="CV2876" t="e">
        <v>#N/A</v>
      </c>
    </row>
    <row r="2877" spans="1:100" x14ac:dyDescent="0.25">
      <c r="A2877">
        <v>6160</v>
      </c>
      <c r="B2877" t="s">
        <v>3121</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3122</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1353.6085443051406</v>
      </c>
      <c r="CU2878" t="e">
        <v>#N/A</v>
      </c>
      <c r="CV2878" t="e">
        <v>#N/A</v>
      </c>
    </row>
    <row r="2879" spans="1:100" x14ac:dyDescent="0.25">
      <c r="A2879">
        <v>6162</v>
      </c>
      <c r="B2879" t="s">
        <v>3123</v>
      </c>
      <c r="C2879" s="22">
        <v>3</v>
      </c>
      <c r="D2879" s="17">
        <v>4.1518329714134241</v>
      </c>
      <c r="E2879" s="17">
        <v>-1.3412298097889696E-3</v>
      </c>
      <c r="F2879" s="17">
        <v>9.525498454986836E-2</v>
      </c>
      <c r="G2879" s="17">
        <v>9.525498454986836E-2</v>
      </c>
      <c r="H2879" s="17">
        <v>7.8183189168701026E-2</v>
      </c>
      <c r="I2879" s="17">
        <v>0</v>
      </c>
      <c r="J2879" s="17">
        <v>4.6909913501220615</v>
      </c>
      <c r="K2879" s="17">
        <v>7.8183189168701026E-2</v>
      </c>
      <c r="L2879" s="17">
        <v>-0.99999999999999956</v>
      </c>
      <c r="M2879" s="17">
        <v>-0.99999999999999956</v>
      </c>
      <c r="N2879" s="17">
        <v>1.5636637833740208</v>
      </c>
      <c r="O2879" s="17">
        <v>8.9380793060853563</v>
      </c>
      <c r="P2879" s="17">
        <v>2.7308941868060539</v>
      </c>
      <c r="Q2879" s="17">
        <v>4.2673321957176107</v>
      </c>
      <c r="R2879" s="17">
        <v>1.6637164457734444</v>
      </c>
      <c r="S2879" s="17">
        <v>0.33333333333333309</v>
      </c>
      <c r="T2879" s="17">
        <v>0.17387434616908343</v>
      </c>
      <c r="U2879" s="17">
        <v>-0.19414837190611545</v>
      </c>
      <c r="V2879" s="17">
        <v>-3.8859995947243063E-2</v>
      </c>
      <c r="W2879" s="17">
        <v>7.840644899214281</v>
      </c>
      <c r="X2879" s="17">
        <v>-0.56995273089618348</v>
      </c>
      <c r="Y2879" s="17">
        <v>-0.99999999999999956</v>
      </c>
      <c r="Z2879" s="17">
        <v>-0.99999999999999956</v>
      </c>
      <c r="AA2879" s="17">
        <v>-13.2949391323837</v>
      </c>
      <c r="AB2879" s="17">
        <v>-0.12428766660165677</v>
      </c>
      <c r="AC2879" s="17">
        <v>-0.21352530819208596</v>
      </c>
      <c r="AD2879" s="17">
        <v>-0.11817303475368582</v>
      </c>
      <c r="AE2879" s="17">
        <v>-22.799300477371418</v>
      </c>
      <c r="AF2879" s="17">
        <v>0</v>
      </c>
      <c r="AG2879" s="17">
        <v>-0.99999999999999956</v>
      </c>
      <c r="AH2879" s="17">
        <v>-0.99999999999999956</v>
      </c>
      <c r="AI2879" s="17">
        <v>0</v>
      </c>
      <c r="AJ2879" s="17">
        <v>-3.8859995947243063E-2</v>
      </c>
      <c r="AK2879" s="17">
        <v>0.26058188526742243</v>
      </c>
      <c r="AL2879" s="17">
        <v>7.8817445024511823E-2</v>
      </c>
      <c r="AM2879" s="17">
        <v>9.7441625204704882E-2</v>
      </c>
      <c r="AN2879" s="17">
        <v>-9.2617901801164054E-2</v>
      </c>
      <c r="AO2879" s="17">
        <v>3.7389500564547338</v>
      </c>
      <c r="AP2879" s="17">
        <v>-1.9213603199065425</v>
      </c>
      <c r="AQ2879" s="17">
        <v>12.531636249336346</v>
      </c>
      <c r="AR2879" s="17">
        <v>0.27419931164905809</v>
      </c>
      <c r="AS2879" s="17">
        <v>-0.49176954172748283</v>
      </c>
      <c r="AT2879" s="17">
        <v>-0.99999999999999956</v>
      </c>
      <c r="AU2879" s="17">
        <v>-0.99999999999999956</v>
      </c>
      <c r="AV2879" s="17">
        <v>1.758971430323313</v>
      </c>
      <c r="AW2879" s="17">
        <v>-6.2782201462048821</v>
      </c>
      <c r="AX2879" s="17">
        <v>-10.164219740929187</v>
      </c>
      <c r="AY2879" s="17">
        <v>-0.41796855617469791</v>
      </c>
      <c r="AZ2879" s="17">
        <v>-120.21132229605531</v>
      </c>
      <c r="BA2879" s="22">
        <v>1204.9872944287386</v>
      </c>
      <c r="CU2879" t="e">
        <v>#N/A</v>
      </c>
      <c r="CV2879" t="e">
        <v>#N/A</v>
      </c>
    </row>
    <row r="2880" spans="1:100" x14ac:dyDescent="0.25">
      <c r="A2880">
        <v>6164</v>
      </c>
      <c r="B2880" t="s">
        <v>3124</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3125</v>
      </c>
      <c r="C2881" s="22">
        <v>3</v>
      </c>
      <c r="D2881" s="17">
        <v>4.0672900005310177</v>
      </c>
      <c r="E2881" s="17">
        <v>-9.7780438908390027E-2</v>
      </c>
      <c r="F2881" s="17">
        <v>0.19674213588027895</v>
      </c>
      <c r="G2881" s="17">
        <v>0.18419625643184862</v>
      </c>
      <c r="H2881" s="17">
        <v>0.2110439644016161</v>
      </c>
      <c r="I2881" s="17">
        <v>0</v>
      </c>
      <c r="J2881" s="17">
        <v>12.662637864096961</v>
      </c>
      <c r="K2881" s="17">
        <v>0.2110439644016161</v>
      </c>
      <c r="L2881" s="17">
        <v>-1.0000000000000011</v>
      </c>
      <c r="M2881" s="17">
        <v>-1.0000000000000011</v>
      </c>
      <c r="N2881" s="17">
        <v>4.2208792880323207</v>
      </c>
      <c r="O2881" s="17">
        <v>16.914124121059846</v>
      </c>
      <c r="P2881" s="17">
        <v>-0.50472591361160679</v>
      </c>
      <c r="Q2881" s="17">
        <v>-6.4079408590476481</v>
      </c>
      <c r="R2881" s="17">
        <v>-2.1640057945569406</v>
      </c>
      <c r="S2881" s="17">
        <v>0.33333333333333381</v>
      </c>
      <c r="T2881" s="17">
        <v>0.33333333333333381</v>
      </c>
      <c r="U2881" s="17">
        <v>0.2327910946050836</v>
      </c>
      <c r="V2881" s="17">
        <v>0.11476469520584266</v>
      </c>
      <c r="W2881" s="17">
        <v>32.127139683039104</v>
      </c>
      <c r="X2881" s="17">
        <v>2.0753752519204411</v>
      </c>
      <c r="Y2881" s="17">
        <v>-1.0000000000000011</v>
      </c>
      <c r="Z2881" s="17">
        <v>-1.0000000000000011</v>
      </c>
      <c r="AA2881" s="17">
        <v>58.089669267274488</v>
      </c>
      <c r="AB2881" s="17">
        <v>0.28949738207425146</v>
      </c>
      <c r="AC2881" s="17">
        <v>0.32374902612686923</v>
      </c>
      <c r="AD2881" s="17">
        <v>-5.0715700625275043E-2</v>
      </c>
      <c r="AE2881" s="17">
        <v>28.126535378792301</v>
      </c>
      <c r="AF2881" s="17">
        <v>0.6</v>
      </c>
      <c r="AG2881" s="17">
        <v>-1.0000000000000011</v>
      </c>
      <c r="AH2881" s="17">
        <v>-1.0000000000000011</v>
      </c>
      <c r="AI2881" s="17">
        <v>-0.11832407880200466</v>
      </c>
      <c r="AJ2881" s="17">
        <v>0.11476469520584266</v>
      </c>
      <c r="AK2881" s="17">
        <v>4.995809680705883E-2</v>
      </c>
      <c r="AL2881" s="17">
        <v>0.1152231630206615</v>
      </c>
      <c r="AM2881" s="17">
        <v>4.1664299090374092E-2</v>
      </c>
      <c r="AN2881" s="17">
        <v>0.10628960485833777</v>
      </c>
      <c r="AO2881" s="17">
        <v>1.2913979612946473</v>
      </c>
      <c r="AP2881" s="17">
        <v>3.2333559365617512</v>
      </c>
      <c r="AQ2881" s="17">
        <v>44.789777547136111</v>
      </c>
      <c r="AR2881" s="17">
        <v>1.0142224564775939</v>
      </c>
      <c r="AS2881" s="17">
        <v>2.2864192163220589</v>
      </c>
      <c r="AT2881" s="17">
        <v>-1.0000000000000011</v>
      </c>
      <c r="AU2881" s="17">
        <v>-1.0000000000000011</v>
      </c>
      <c r="AV2881" s="17">
        <v>-1.9798095381250875</v>
      </c>
      <c r="AW2881" s="17">
        <v>78.237149324896066</v>
      </c>
      <c r="AX2881" s="17">
        <v>87.347137269440253</v>
      </c>
      <c r="AY2881" s="17">
        <v>9.1962034360736675E-2</v>
      </c>
      <c r="AZ2881" s="17">
        <v>-15.515920736360478</v>
      </c>
      <c r="BA2881" s="22">
        <v>1433.6889762908563</v>
      </c>
      <c r="CU2881" t="e">
        <v>#N/A</v>
      </c>
      <c r="CV2881" t="e">
        <v>#N/A</v>
      </c>
    </row>
    <row r="2882" spans="1:100" x14ac:dyDescent="0.25">
      <c r="A2882">
        <v>6167</v>
      </c>
      <c r="B2882" t="s">
        <v>3126</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3127</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1467.4181465073632</v>
      </c>
      <c r="CU2883" t="e">
        <v>#N/A</v>
      </c>
      <c r="CV2883" t="e">
        <v>#N/A</v>
      </c>
    </row>
    <row r="2884" spans="1:100" x14ac:dyDescent="0.25">
      <c r="A2884">
        <v>6169</v>
      </c>
      <c r="B2884" t="s">
        <v>3128</v>
      </c>
      <c r="C2884" s="22">
        <v>3</v>
      </c>
      <c r="D2884" s="17">
        <v>1.9249981261216405</v>
      </c>
      <c r="E2884" s="17">
        <v>-0.51792761310336144</v>
      </c>
      <c r="F2884" s="17">
        <v>0.29137226256083959</v>
      </c>
      <c r="G2884" s="17">
        <v>0.1608821134144888</v>
      </c>
      <c r="H2884" s="17">
        <v>0.22237907770522292</v>
      </c>
      <c r="I2884" s="17">
        <v>0</v>
      </c>
      <c r="J2884" s="17">
        <v>13.342744662313372</v>
      </c>
      <c r="K2884" s="17">
        <v>0.22237907770522292</v>
      </c>
      <c r="L2884" s="17">
        <v>-0.99999999999999978</v>
      </c>
      <c r="M2884" s="17">
        <v>-0.99999999999999978</v>
      </c>
      <c r="N2884" s="17">
        <v>4.4475815541044579</v>
      </c>
      <c r="O2884" s="17">
        <v>15.428624901849508</v>
      </c>
      <c r="P2884" s="17">
        <v>-7.5015403242879195</v>
      </c>
      <c r="Q2884" s="17">
        <v>-0.44572180988080728</v>
      </c>
      <c r="R2884" s="17">
        <v>-0.9591888853602909</v>
      </c>
      <c r="S2884" s="17">
        <v>0.33333333333333326</v>
      </c>
      <c r="T2884" s="17">
        <v>0.22005100963781396</v>
      </c>
      <c r="U2884" s="17">
        <v>-4.0426696729880321E-3</v>
      </c>
      <c r="V2884" s="17">
        <v>-3.0483316721627352E-2</v>
      </c>
      <c r="W2884" s="17">
        <v>11.859171154852362</v>
      </c>
      <c r="X2884" s="17">
        <v>1.865236254868901E-2</v>
      </c>
      <c r="Y2884" s="17">
        <v>-0.99999999999999978</v>
      </c>
      <c r="Z2884" s="17">
        <v>-0.99999999999999978</v>
      </c>
      <c r="AA2884" s="17">
        <v>6.1806883355124222</v>
      </c>
      <c r="AB2884" s="17">
        <v>-0.19701007253129851</v>
      </c>
      <c r="AC2884" s="17">
        <v>8.0732925200068056E-2</v>
      </c>
      <c r="AD2884" s="17">
        <v>2.1891268651637628E-2</v>
      </c>
      <c r="AE2884" s="17">
        <v>-4.719293933979646</v>
      </c>
      <c r="AF2884" s="17">
        <v>0</v>
      </c>
      <c r="AG2884" s="17">
        <v>-0.99999999999999978</v>
      </c>
      <c r="AH2884" s="17">
        <v>-0.99999999999999978</v>
      </c>
      <c r="AI2884" s="17">
        <v>1.0310739528118396E-2</v>
      </c>
      <c r="AJ2884" s="17">
        <v>-3.0483316721627352E-2</v>
      </c>
      <c r="AK2884" s="17">
        <v>-0.12155660809496337</v>
      </c>
      <c r="AL2884" s="17">
        <v>0.26964380809616711</v>
      </c>
      <c r="AM2884" s="17">
        <v>-4.8357353319912699E-2</v>
      </c>
      <c r="AN2884" s="17">
        <v>-3.3637837716020871E-2</v>
      </c>
      <c r="AO2884" s="17">
        <v>-1.8167168734726351</v>
      </c>
      <c r="AP2884" s="17">
        <v>0.50727309758031336</v>
      </c>
      <c r="AQ2884" s="17">
        <v>25.201915817165744</v>
      </c>
      <c r="AR2884" s="17">
        <v>0.5188583565765319</v>
      </c>
      <c r="AS2884" s="17">
        <v>0.24103144025391154</v>
      </c>
      <c r="AT2884" s="17">
        <v>-0.99999999999999978</v>
      </c>
      <c r="AU2884" s="17">
        <v>-0.99999999999999978</v>
      </c>
      <c r="AV2884" s="17">
        <v>-0.79830677194580157</v>
      </c>
      <c r="AW2884" s="17">
        <v>22.116586334942244</v>
      </c>
      <c r="AX2884" s="17">
        <v>19.274469453341862</v>
      </c>
      <c r="AY2884" s="17">
        <v>-2.5487012393631374E-2</v>
      </c>
      <c r="AZ2884" s="17">
        <v>-16.424191180810759</v>
      </c>
      <c r="BA2884" s="22">
        <v>1403.8018730965223</v>
      </c>
      <c r="CU2884" t="e">
        <v>#N/A</v>
      </c>
      <c r="CV2884" t="e">
        <v>#N/A</v>
      </c>
    </row>
    <row r="2885" spans="1:100" x14ac:dyDescent="0.25">
      <c r="A2885">
        <v>6170</v>
      </c>
      <c r="B2885" t="s">
        <v>3129</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1458.1260087794467</v>
      </c>
      <c r="CU2885" t="e">
        <v>#N/A</v>
      </c>
      <c r="CV2885" t="e">
        <v>#N/A</v>
      </c>
    </row>
    <row r="2886" spans="1:100" x14ac:dyDescent="0.25">
      <c r="A2886">
        <v>6171</v>
      </c>
      <c r="B2886" t="s">
        <v>3130</v>
      </c>
      <c r="C2886" s="22">
        <v>3</v>
      </c>
      <c r="D2886" s="17">
        <v>5.4488378825006842</v>
      </c>
      <c r="E2886" s="17">
        <v>-1.3671482441089301E-2</v>
      </c>
      <c r="F2886" s="17">
        <v>0.38586515794325332</v>
      </c>
      <c r="G2886" s="17">
        <v>0.38692728264255888</v>
      </c>
      <c r="H2886" s="17">
        <v>0.33213197441056935</v>
      </c>
      <c r="I2886" s="17">
        <v>0</v>
      </c>
      <c r="J2886" s="17">
        <v>19.927918464634153</v>
      </c>
      <c r="K2886" s="17">
        <v>0.33213197441056935</v>
      </c>
      <c r="L2886" s="17">
        <v>-0.99999999999999989</v>
      </c>
      <c r="M2886" s="17">
        <v>-0.99999999999999989</v>
      </c>
      <c r="N2886" s="17">
        <v>6.6426394882113851</v>
      </c>
      <c r="O2886" s="17">
        <v>25.763683629777404</v>
      </c>
      <c r="P2886" s="17">
        <v>-6.870503491550134E-3</v>
      </c>
      <c r="Q2886" s="17">
        <v>-3.1703336712632435</v>
      </c>
      <c r="R2886" s="17">
        <v>-1.0389066687227217</v>
      </c>
      <c r="S2886" s="17">
        <v>0.33333333333333309</v>
      </c>
      <c r="T2886" s="17">
        <v>0.34695614735510838</v>
      </c>
      <c r="U2886" s="17">
        <v>0.46116099283771717</v>
      </c>
      <c r="V2886" s="17">
        <v>8.1378411505248882E-2</v>
      </c>
      <c r="W2886" s="17">
        <v>35.627876424833552</v>
      </c>
      <c r="X2886" s="17">
        <v>2.6946947606820104</v>
      </c>
      <c r="Y2886" s="17">
        <v>-0.99999999999999989</v>
      </c>
      <c r="Z2886" s="17">
        <v>-0.99999999999999989</v>
      </c>
      <c r="AA2886" s="17">
        <v>74.130396074330022</v>
      </c>
      <c r="AB2886" s="17">
        <v>0.27002229288359547</v>
      </c>
      <c r="AC2886" s="17">
        <v>0.28824412592509879</v>
      </c>
      <c r="AD2886" s="17">
        <v>0.23256210755568837</v>
      </c>
      <c r="AE2886" s="17">
        <v>39.541426318219166</v>
      </c>
      <c r="AF2886" s="17">
        <v>0.8</v>
      </c>
      <c r="AG2886" s="17">
        <v>-0.99999999999999989</v>
      </c>
      <c r="AH2886" s="17">
        <v>-0.99999999999999989</v>
      </c>
      <c r="AI2886" s="17">
        <v>3.7561540953422005E-5</v>
      </c>
      <c r="AJ2886" s="17">
        <v>8.1378411505248882E-2</v>
      </c>
      <c r="AK2886" s="17">
        <v>4.6783748390524578E-2</v>
      </c>
      <c r="AL2886" s="17">
        <v>2.2419317543680047E-2</v>
      </c>
      <c r="AM2886" s="17">
        <v>0.40093181956871116</v>
      </c>
      <c r="AN2886" s="17">
        <v>0.59513449801443052</v>
      </c>
      <c r="AO2886" s="17">
        <v>10.257214231170403</v>
      </c>
      <c r="AP2886" s="17">
        <v>14.990459038079171</v>
      </c>
      <c r="AQ2886" s="17">
        <v>55.555794889467698</v>
      </c>
      <c r="AR2886" s="17">
        <v>1.2228288850314084</v>
      </c>
      <c r="AS2886" s="17">
        <v>3.0268267350925782</v>
      </c>
      <c r="AT2886" s="17">
        <v>-0.99999999999999989</v>
      </c>
      <c r="AU2886" s="17">
        <v>-0.99999999999999989</v>
      </c>
      <c r="AV2886" s="17">
        <v>-0.65197938608016326</v>
      </c>
      <c r="AW2886" s="17">
        <v>114.88453874218652</v>
      </c>
      <c r="AX2886" s="17">
        <v>123.0231311235305</v>
      </c>
      <c r="AY2886" s="17">
        <v>-4.8436066753058157E-2</v>
      </c>
      <c r="AZ2886" s="17">
        <v>-12.006834653807395</v>
      </c>
      <c r="BA2886" s="22">
        <v>1405.7275998029695</v>
      </c>
      <c r="CU2886" t="e">
        <v>#N/A</v>
      </c>
      <c r="CV2886" t="e">
        <v>#N/A</v>
      </c>
    </row>
    <row r="2887" spans="1:100" x14ac:dyDescent="0.25">
      <c r="A2887">
        <v>6172</v>
      </c>
      <c r="B2887" t="s">
        <v>3131</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1362.285947453887</v>
      </c>
      <c r="CU2887" t="e">
        <v>#N/A</v>
      </c>
      <c r="CV2887" t="e">
        <v>#N/A</v>
      </c>
    </row>
    <row r="2888" spans="1:100" x14ac:dyDescent="0.25">
      <c r="A2888">
        <v>6173</v>
      </c>
      <c r="B2888" t="s">
        <v>3132</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1395.1041481523084</v>
      </c>
    </row>
    <row r="2889" spans="1:100" x14ac:dyDescent="0.25">
      <c r="A2889">
        <v>6174</v>
      </c>
      <c r="B2889" t="s">
        <v>3133</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3134</v>
      </c>
      <c r="C2890" s="22">
        <v>3</v>
      </c>
      <c r="D2890" s="17">
        <v>4.6312740553094747</v>
      </c>
      <c r="E2890" s="17">
        <v>-4.9645596888580959E-2</v>
      </c>
      <c r="F2890" s="17">
        <v>-0.34885378428342551</v>
      </c>
      <c r="G2890" s="17">
        <v>-0.34885378428342551</v>
      </c>
      <c r="H2890" s="17">
        <v>0.18150464347452064</v>
      </c>
      <c r="I2890" s="17">
        <v>0</v>
      </c>
      <c r="J2890" s="17">
        <v>10.890278608471236</v>
      </c>
      <c r="K2890" s="17">
        <v>0.18150464347452064</v>
      </c>
      <c r="L2890" s="17">
        <v>-1.0000000000000009</v>
      </c>
      <c r="M2890" s="17">
        <v>-1.0000000000000009</v>
      </c>
      <c r="N2890" s="17">
        <v>3.6300928694904138</v>
      </c>
      <c r="O2890" s="17">
        <v>15.172698879497284</v>
      </c>
      <c r="P2890" s="17">
        <v>-0.68766319094304273</v>
      </c>
      <c r="Q2890" s="17">
        <v>4.3227884593264676</v>
      </c>
      <c r="R2890" s="17">
        <v>0.89992096676256972</v>
      </c>
      <c r="S2890" s="17">
        <v>0.33333333333333348</v>
      </c>
      <c r="T2890" s="17">
        <v>0.22132228353455505</v>
      </c>
      <c r="U2890" s="17">
        <v>0.38103971984537377</v>
      </c>
      <c r="V2890" s="17">
        <v>-5.082939212340884E-2</v>
      </c>
      <c r="W2890" s="17">
        <v>28.134452044613333</v>
      </c>
      <c r="X2890" s="17">
        <v>1.6149439344171315</v>
      </c>
      <c r="Y2890" s="17">
        <v>-1.0000000000000009</v>
      </c>
      <c r="Z2890" s="17">
        <v>-1.0000000000000009</v>
      </c>
      <c r="AA2890" s="17">
        <v>54.008002111261604</v>
      </c>
      <c r="AB2890" s="17">
        <v>1.3504612293416651E-2</v>
      </c>
      <c r="AC2890" s="17">
        <v>0.43745286747932383</v>
      </c>
      <c r="AD2890" s="17">
        <v>4.8515102224972816E-2</v>
      </c>
      <c r="AE2890" s="17">
        <v>24.973629099885663</v>
      </c>
      <c r="AF2890" s="17">
        <v>0.75</v>
      </c>
      <c r="AG2890" s="17">
        <v>-1.0000000000000009</v>
      </c>
      <c r="AH2890" s="17">
        <v>-1.0000000000000009</v>
      </c>
      <c r="AI2890" s="17">
        <v>-1.7205886723829368E-2</v>
      </c>
      <c r="AJ2890" s="17">
        <v>-5.082939212340884E-2</v>
      </c>
      <c r="AK2890" s="17">
        <v>0.13926548761946553</v>
      </c>
      <c r="AL2890" s="17">
        <v>8.9333183366612265E-2</v>
      </c>
      <c r="AM2890" s="17">
        <v>-0.17547804513071508</v>
      </c>
      <c r="AN2890" s="17">
        <v>2.5758763906044702E-2</v>
      </c>
      <c r="AO2890" s="17">
        <v>-3.6906236901705483</v>
      </c>
      <c r="AP2890" s="17">
        <v>1.0906350144841792</v>
      </c>
      <c r="AQ2890" s="17">
        <v>39.024730653084539</v>
      </c>
      <c r="AR2890" s="17">
        <v>0.88486594458985346</v>
      </c>
      <c r="AS2890" s="17">
        <v>1.7964485778916524</v>
      </c>
      <c r="AT2890" s="17">
        <v>-1.0000000000000009</v>
      </c>
      <c r="AU2890" s="17">
        <v>-1.0000000000000009</v>
      </c>
      <c r="AV2890" s="17">
        <v>0.55106718247914399</v>
      </c>
      <c r="AW2890" s="17">
        <v>70.271336005243029</v>
      </c>
      <c r="AX2890" s="17">
        <v>64.844279058425528</v>
      </c>
      <c r="AY2890" s="17">
        <v>-1.3420790479809777E-2</v>
      </c>
      <c r="AZ2890" s="17">
        <v>-14.947390143347517</v>
      </c>
      <c r="BA2890" s="22">
        <v>1464.5594580629763</v>
      </c>
      <c r="CU2890" t="e">
        <v>#N/A</v>
      </c>
      <c r="CV2890" t="e">
        <v>#N/A</v>
      </c>
    </row>
    <row r="2891" spans="1:100" x14ac:dyDescent="0.25">
      <c r="A2891">
        <v>6176</v>
      </c>
      <c r="B2891" t="s">
        <v>3135</v>
      </c>
      <c r="C2891" s="22">
        <v>3</v>
      </c>
      <c r="D2891" s="17">
        <v>0.38556691894976669</v>
      </c>
      <c r="E2891" s="17">
        <v>-6.5636135699047686E-3</v>
      </c>
      <c r="F2891" s="17">
        <v>-1.1737906520606505E-2</v>
      </c>
      <c r="G2891" s="17">
        <v>-1.1737906520606505E-2</v>
      </c>
      <c r="H2891" s="17">
        <v>9.4555392925435675E-2</v>
      </c>
      <c r="I2891" s="17">
        <v>0</v>
      </c>
      <c r="J2891" s="17">
        <v>5.6733235755261395</v>
      </c>
      <c r="K2891" s="17">
        <v>9.4555392925435675E-2</v>
      </c>
      <c r="L2891" s="17">
        <v>-0.999999999999999</v>
      </c>
      <c r="M2891" s="17">
        <v>-0.999999999999999</v>
      </c>
      <c r="N2891" s="17">
        <v>1.8911078585087131</v>
      </c>
      <c r="O2891" s="17">
        <v>6.0471525879552983</v>
      </c>
      <c r="P2891" s="17">
        <v>-1.043412774027316</v>
      </c>
      <c r="Q2891" s="17">
        <v>2.7113838904304597</v>
      </c>
      <c r="R2891" s="17">
        <v>0.79859787867038712</v>
      </c>
      <c r="S2891" s="17">
        <v>0.33333333333333282</v>
      </c>
      <c r="T2891" s="17">
        <v>0.18246368931184864</v>
      </c>
      <c r="U2891" s="17">
        <v>2.778375292568027E-2</v>
      </c>
      <c r="V2891" s="17">
        <v>1.6601632807363726E-3</v>
      </c>
      <c r="W2891" s="17">
        <v>18.027421837046504</v>
      </c>
      <c r="X2891" s="17">
        <v>0.52320907205220102</v>
      </c>
      <c r="Y2891" s="17">
        <v>-0.999999999999999</v>
      </c>
      <c r="Z2891" s="17">
        <v>-0.999999999999999</v>
      </c>
      <c r="AA2891" s="17">
        <v>22.421565039114107</v>
      </c>
      <c r="AB2891" s="17">
        <v>0.14798656056645138</v>
      </c>
      <c r="AC2891" s="17">
        <v>-4.6557136546726441E-2</v>
      </c>
      <c r="AD2891" s="17">
        <v>-2.9518517551780289E-2</v>
      </c>
      <c r="AE2891" s="17">
        <v>3.595545323397233</v>
      </c>
      <c r="AF2891" s="17">
        <v>0</v>
      </c>
      <c r="AG2891" s="17">
        <v>-0.999999999999999</v>
      </c>
      <c r="AH2891" s="17">
        <v>-0.999999999999999</v>
      </c>
      <c r="AI2891" s="17">
        <v>5.1761020579976034E-3</v>
      </c>
      <c r="AJ2891" s="17">
        <v>1.6601632807363726E-3</v>
      </c>
      <c r="AK2891" s="17">
        <v>-2.4769826473739525E-2</v>
      </c>
      <c r="AL2891" s="17">
        <v>-0.1270868111349176</v>
      </c>
      <c r="AM2891" s="17">
        <v>-1.8761577482979554E-2</v>
      </c>
      <c r="AN2891" s="17">
        <v>-8.8122401202688952E-2</v>
      </c>
      <c r="AO2891" s="17">
        <v>-0.59288856944318602</v>
      </c>
      <c r="AP2891" s="17">
        <v>-2.8384940857418108</v>
      </c>
      <c r="AQ2891" s="17">
        <v>23.70074541257264</v>
      </c>
      <c r="AR2891" s="17">
        <v>0.54524093885159863</v>
      </c>
      <c r="AS2891" s="17">
        <v>0.61776446497763671</v>
      </c>
      <c r="AT2891" s="17">
        <v>-0.999999999999999</v>
      </c>
      <c r="AU2891" s="17">
        <v>-0.999999999999999</v>
      </c>
      <c r="AV2891" s="17">
        <v>0.78685997214978054</v>
      </c>
      <c r="AW2891" s="17">
        <v>25.63022354132762</v>
      </c>
      <c r="AX2891" s="17">
        <v>25.899761910561221</v>
      </c>
      <c r="AY2891" s="17">
        <v>-6.1019775963379944E-2</v>
      </c>
      <c r="AZ2891" s="17">
        <v>-78.426519042524802</v>
      </c>
      <c r="BA2891" s="22">
        <v>1293.6682810195589</v>
      </c>
      <c r="CU2891" t="e">
        <v>#N/A</v>
      </c>
      <c r="CV2891" t="e">
        <v>#N/A</v>
      </c>
    </row>
    <row r="2892" spans="1:100" x14ac:dyDescent="0.25">
      <c r="A2892">
        <v>6177</v>
      </c>
      <c r="B2892" t="s">
        <v>3136</v>
      </c>
      <c r="C2892" s="22">
        <v>3</v>
      </c>
      <c r="D2892" s="17">
        <v>2.794291088810517</v>
      </c>
      <c r="E2892" s="17">
        <v>0.27809288545489619</v>
      </c>
      <c r="F2892" s="17">
        <v>0.10993349949977858</v>
      </c>
      <c r="G2892" s="17">
        <v>0.1648332954976312</v>
      </c>
      <c r="H2892" s="17">
        <v>-0.17846221273678839</v>
      </c>
      <c r="I2892" s="17">
        <v>0</v>
      </c>
      <c r="J2892" s="17">
        <v>-10.707732764207291</v>
      </c>
      <c r="K2892" s="17">
        <v>-0.17846221273678839</v>
      </c>
      <c r="L2892" s="17">
        <v>-0.999999999999998</v>
      </c>
      <c r="M2892" s="17">
        <v>-0.999999999999998</v>
      </c>
      <c r="N2892" s="17">
        <v>-3.5692442547357657</v>
      </c>
      <c r="O2892" s="17">
        <v>-7.7486083798991379</v>
      </c>
      <c r="P2892" s="17">
        <v>-0.38804277169158158</v>
      </c>
      <c r="Q2892" s="17">
        <v>0.23806542138261572</v>
      </c>
      <c r="R2892" s="17">
        <v>3.7940475997264293E-2</v>
      </c>
      <c r="S2892" s="17">
        <v>0.33333333333333259</v>
      </c>
      <c r="T2892" s="17">
        <v>0.24922989191083614</v>
      </c>
      <c r="U2892" s="17">
        <v>0.23184129661688266</v>
      </c>
      <c r="V2892" s="17">
        <v>-0.12159245381770019</v>
      </c>
      <c r="W2892" s="17">
        <v>34.850971231205563</v>
      </c>
      <c r="X2892" s="17">
        <v>0.87473246011979033</v>
      </c>
      <c r="Y2892" s="17">
        <v>-0.999999999999998</v>
      </c>
      <c r="Z2892" s="17">
        <v>-0.999999999999998</v>
      </c>
      <c r="AA2892" s="17">
        <v>45.908749353367575</v>
      </c>
      <c r="AB2892" s="17">
        <v>6.2943984915481532E-2</v>
      </c>
      <c r="AC2892" s="17">
        <v>8.0095532501758132E-2</v>
      </c>
      <c r="AD2892" s="17">
        <v>7.7357235506054875E-2</v>
      </c>
      <c r="AE2892" s="17">
        <v>11.019837646164721</v>
      </c>
      <c r="AF2892" s="17">
        <v>0</v>
      </c>
      <c r="AG2892" s="17">
        <v>-0.999999999999998</v>
      </c>
      <c r="AH2892" s="17">
        <v>-0.999999999999998</v>
      </c>
      <c r="AI2892" s="17">
        <v>0</v>
      </c>
      <c r="AJ2892" s="17">
        <v>-0.12159245381770019</v>
      </c>
      <c r="AK2892" s="17">
        <v>-1.0247990452526532E-2</v>
      </c>
      <c r="AL2892" s="17">
        <v>1.940506178950193E-2</v>
      </c>
      <c r="AM2892" s="17">
        <v>0.24111218683474098</v>
      </c>
      <c r="AN2892" s="17">
        <v>1.4596130927244211E-2</v>
      </c>
      <c r="AO2892" s="17">
        <v>5.9765647186058901</v>
      </c>
      <c r="AP2892" s="17">
        <v>0.46192858212861476</v>
      </c>
      <c r="AQ2892" s="17">
        <v>24.143238466998287</v>
      </c>
      <c r="AR2892" s="17">
        <v>0.69281206804335138</v>
      </c>
      <c r="AS2892" s="17">
        <v>0.69627024738300203</v>
      </c>
      <c r="AT2892" s="17">
        <v>-0.999999999999998</v>
      </c>
      <c r="AU2892" s="17">
        <v>-0.999999999999998</v>
      </c>
      <c r="AV2892" s="17">
        <v>0.20277377149489551</v>
      </c>
      <c r="AW2892" s="17">
        <v>38.622069555597037</v>
      </c>
      <c r="AX2892" s="17">
        <v>26.462824173827038</v>
      </c>
      <c r="AY2892" s="17">
        <v>-0.2462187731868842</v>
      </c>
      <c r="AZ2892" s="17">
        <v>-64.539740983613456</v>
      </c>
      <c r="BA2892" s="22">
        <v>1304.3750816935992</v>
      </c>
      <c r="CU2892" t="e">
        <v>#N/A</v>
      </c>
      <c r="CV2892" t="e">
        <v>#N/A</v>
      </c>
    </row>
    <row r="2893" spans="1:100" x14ac:dyDescent="0.25">
      <c r="A2893">
        <v>6178</v>
      </c>
      <c r="B2893" t="s">
        <v>1002</v>
      </c>
      <c r="C2893" s="22">
        <v>3</v>
      </c>
      <c r="D2893" s="17">
        <v>0.3290606457273646</v>
      </c>
      <c r="E2893" s="17">
        <v>-0.48926370084261228</v>
      </c>
      <c r="F2893" s="17">
        <v>-2.5361813206307415</v>
      </c>
      <c r="G2893" s="17">
        <v>-2.6995601887531833</v>
      </c>
      <c r="H2893" s="17">
        <v>0.13481800754978254</v>
      </c>
      <c r="I2893" s="17">
        <v>0</v>
      </c>
      <c r="J2893" s="17">
        <v>8.0890804529869644</v>
      </c>
      <c r="K2893" s="17">
        <v>0.13481800754978254</v>
      </c>
      <c r="L2893" s="17">
        <v>-1</v>
      </c>
      <c r="M2893" s="17">
        <v>-1</v>
      </c>
      <c r="N2893" s="17">
        <v>2.6963601509956536</v>
      </c>
      <c r="O2893" s="17">
        <v>5.7185809099611413</v>
      </c>
      <c r="P2893" s="17">
        <v>-2.9944243418474334</v>
      </c>
      <c r="Q2893" s="17">
        <v>7.3567704687135924</v>
      </c>
      <c r="R2893" s="17">
        <v>2.10980760525341</v>
      </c>
      <c r="S2893" s="17">
        <v>0.33333333333333337</v>
      </c>
      <c r="T2893" s="17">
        <v>0.22476762352288787</v>
      </c>
      <c r="U2893" s="17">
        <v>-1.5416367827844026E-2</v>
      </c>
      <c r="V2893" s="17">
        <v>3.1547682130793522E-2</v>
      </c>
      <c r="W2893" s="17">
        <v>17.576570544375528</v>
      </c>
      <c r="X2893" s="17">
        <v>0.4423378609693781</v>
      </c>
      <c r="Y2893" s="17">
        <v>-1</v>
      </c>
      <c r="Z2893" s="17">
        <v>-1</v>
      </c>
      <c r="AA2893" s="17">
        <v>5.459742230852477</v>
      </c>
      <c r="AB2893" s="17">
        <v>1.116638959558747E-2</v>
      </c>
      <c r="AC2893" s="17">
        <v>-0.28078491677916079</v>
      </c>
      <c r="AD2893" s="17">
        <v>-1.4914191191955885E-2</v>
      </c>
      <c r="AE2893" s="17">
        <v>-14.226635918776456</v>
      </c>
      <c r="AF2893" s="17">
        <v>0</v>
      </c>
      <c r="AG2893" s="17">
        <v>-1</v>
      </c>
      <c r="AH2893" s="17">
        <v>-1</v>
      </c>
      <c r="AI2893" s="17">
        <v>-5.3562294216785669E-2</v>
      </c>
      <c r="AJ2893" s="17">
        <v>3.1547682130793522E-2</v>
      </c>
      <c r="AK2893" s="17">
        <v>-8.9293995861538647E-2</v>
      </c>
      <c r="AL2893" s="17">
        <v>-0.17007711807034345</v>
      </c>
      <c r="AM2893" s="17">
        <v>0.12117613347949324</v>
      </c>
      <c r="AN2893" s="17">
        <v>9.8998154398815499E-2</v>
      </c>
      <c r="AO2893" s="17">
        <v>2.5829333576796412</v>
      </c>
      <c r="AP2893" s="17">
        <v>1.6245682696186714</v>
      </c>
      <c r="AQ2893" s="17">
        <v>25.66565099736248</v>
      </c>
      <c r="AR2893" s="17">
        <v>0.57423227115917097</v>
      </c>
      <c r="AS2893" s="17">
        <v>0.5771558685191609</v>
      </c>
      <c r="AT2893" s="17">
        <v>-1</v>
      </c>
      <c r="AU2893" s="17">
        <v>-1</v>
      </c>
      <c r="AV2893" s="17">
        <v>-0.58975258349977455</v>
      </c>
      <c r="AW2893" s="17">
        <v>12.802891410432286</v>
      </c>
      <c r="AX2893" s="17">
        <v>14.886413739175923</v>
      </c>
      <c r="AY2893" s="17">
        <v>-9.037573731745438E-2</v>
      </c>
      <c r="AZ2893" s="17">
        <v>-50.090560165835413</v>
      </c>
      <c r="BA2893" s="22">
        <v>1313.7650977586966</v>
      </c>
      <c r="CU2893" t="e">
        <v>#N/A</v>
      </c>
      <c r="CV2893" t="e">
        <v>#N/A</v>
      </c>
    </row>
    <row r="2894" spans="1:100" x14ac:dyDescent="0.25">
      <c r="A2894">
        <v>6179</v>
      </c>
      <c r="B2894" t="s">
        <v>3137</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1382.2867272899064</v>
      </c>
      <c r="CU2894" t="e">
        <v>#N/A</v>
      </c>
      <c r="CV2894" t="e">
        <v>#N/A</v>
      </c>
    </row>
    <row r="2895" spans="1:100" x14ac:dyDescent="0.25">
      <c r="A2895">
        <v>6180</v>
      </c>
      <c r="B2895" t="s">
        <v>3138</v>
      </c>
      <c r="C2895" s="22">
        <v>3</v>
      </c>
      <c r="D2895" s="17">
        <v>3.6906933161105808</v>
      </c>
      <c r="E2895" s="17">
        <v>-8.7236849673235917E-2</v>
      </c>
      <c r="F2895" s="17">
        <v>-0.12401189628082204</v>
      </c>
      <c r="G2895" s="17">
        <v>-0.1484024925943831</v>
      </c>
      <c r="H2895" s="17">
        <v>4.5477959596307516E-2</v>
      </c>
      <c r="I2895" s="17">
        <v>0</v>
      </c>
      <c r="J2895" s="17">
        <v>2.7286775757784523</v>
      </c>
      <c r="K2895" s="17">
        <v>4.5477959596307516E-2</v>
      </c>
      <c r="L2895" s="17">
        <v>-1.0000000000000004</v>
      </c>
      <c r="M2895" s="17">
        <v>-1.0000000000000004</v>
      </c>
      <c r="N2895" s="17">
        <v>0.90955919192615209</v>
      </c>
      <c r="O2895" s="17">
        <v>6.2709683992946506</v>
      </c>
      <c r="P2895" s="17">
        <v>0.13524205692450039</v>
      </c>
      <c r="Q2895" s="17">
        <v>-0.4577654168367179</v>
      </c>
      <c r="R2895" s="17">
        <v>-7.3963970092349299E-2</v>
      </c>
      <c r="S2895" s="17">
        <v>0.33333333333333331</v>
      </c>
      <c r="T2895" s="17">
        <v>9.4666426616623445E-2</v>
      </c>
      <c r="U2895" s="17">
        <v>-0.14620214013373709</v>
      </c>
      <c r="V2895" s="17">
        <v>0</v>
      </c>
      <c r="W2895" s="17">
        <v>9.4527864087964808</v>
      </c>
      <c r="X2895" s="17">
        <v>-0.33785094499588869</v>
      </c>
      <c r="Y2895" s="17">
        <v>-1.0000000000000004</v>
      </c>
      <c r="Z2895" s="17">
        <v>-1.0000000000000004</v>
      </c>
      <c r="AA2895" s="17">
        <v>9.5629652809599062</v>
      </c>
      <c r="AB2895" s="17">
        <v>-0.28277714985295621</v>
      </c>
      <c r="AC2895" s="17">
        <v>-1.2491798959783097E-2</v>
      </c>
      <c r="AD2895" s="17">
        <v>0.29895180565785467</v>
      </c>
      <c r="AE2895" s="17">
        <v>0.18414284225576805</v>
      </c>
      <c r="AF2895" s="17">
        <v>0</v>
      </c>
      <c r="AG2895" s="17">
        <v>-1.0000000000000004</v>
      </c>
      <c r="AH2895" s="17">
        <v>-1.0000000000000004</v>
      </c>
      <c r="AI2895" s="17">
        <v>0</v>
      </c>
      <c r="AJ2895" s="17">
        <v>0</v>
      </c>
      <c r="AK2895" s="17">
        <v>3.9032744802460828E-2</v>
      </c>
      <c r="AL2895" s="17">
        <v>0.19510887657319786</v>
      </c>
      <c r="AM2895" s="17">
        <v>-7.57255772766489E-2</v>
      </c>
      <c r="AN2895" s="17">
        <v>3.6399578907465424E-2</v>
      </c>
      <c r="AO2895" s="17">
        <v>-1.6979757079039182</v>
      </c>
      <c r="AP2895" s="17">
        <v>1.8855338555526253</v>
      </c>
      <c r="AQ2895" s="17">
        <v>12.181463984574936</v>
      </c>
      <c r="AR2895" s="17">
        <v>0.2817976198162197</v>
      </c>
      <c r="AS2895" s="17">
        <v>-0.29237298539958112</v>
      </c>
      <c r="AT2895" s="17">
        <v>-1.0000000000000004</v>
      </c>
      <c r="AU2895" s="17">
        <v>-1.0000000000000004</v>
      </c>
      <c r="AV2895" s="17">
        <v>-0.22236646268673244</v>
      </c>
      <c r="AW2895" s="17">
        <v>17.719467535807169</v>
      </c>
      <c r="AX2895" s="17">
        <v>17.719467535807169</v>
      </c>
      <c r="AY2895" s="17">
        <v>-1.1955132489592886E-2</v>
      </c>
      <c r="AZ2895" s="17">
        <v>-47.88834081828211</v>
      </c>
      <c r="BA2895" s="22">
        <v>1281.9061078190382</v>
      </c>
      <c r="CU2895" t="e">
        <v>#N/A</v>
      </c>
      <c r="CV2895" t="e">
        <v>#N/A</v>
      </c>
    </row>
    <row r="2896" spans="1:100" x14ac:dyDescent="0.25">
      <c r="A2896">
        <v>6181</v>
      </c>
      <c r="B2896" t="s">
        <v>3139</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1383.9025245391874</v>
      </c>
      <c r="CU2896" t="e">
        <v>#N/A</v>
      </c>
      <c r="CV2896" t="e">
        <v>#N/A</v>
      </c>
    </row>
    <row r="2897" spans="1:100" x14ac:dyDescent="0.25">
      <c r="A2897">
        <v>6183</v>
      </c>
      <c r="B2897" t="s">
        <v>3140</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3141</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1393.8444622975351</v>
      </c>
      <c r="CU2898" t="e">
        <v>#N/A</v>
      </c>
      <c r="CV2898" t="e">
        <v>#N/A</v>
      </c>
    </row>
    <row r="2899" spans="1:100" x14ac:dyDescent="0.25">
      <c r="A2899">
        <v>6185</v>
      </c>
      <c r="B2899" t="s">
        <v>3142</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3143</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3144</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1403.8560579517978</v>
      </c>
      <c r="CU2901" t="e">
        <v>#N/A</v>
      </c>
      <c r="CV2901" t="e">
        <v>#N/A</v>
      </c>
    </row>
    <row r="2902" spans="1:100" x14ac:dyDescent="0.25">
      <c r="A2902">
        <v>6188</v>
      </c>
      <c r="B2902" t="s">
        <v>3145</v>
      </c>
      <c r="C2902" s="22">
        <v>3</v>
      </c>
      <c r="D2902" s="17">
        <v>4.173463088837142</v>
      </c>
      <c r="E2902" s="17">
        <v>4.1547626495087089</v>
      </c>
      <c r="F2902" s="17">
        <v>3.597124003690462E-2</v>
      </c>
      <c r="G2902" s="17">
        <v>1.1361124942668064</v>
      </c>
      <c r="H2902" s="17">
        <v>1.4789175669216373E-2</v>
      </c>
      <c r="I2902" s="17">
        <v>0</v>
      </c>
      <c r="J2902" s="17">
        <v>0.88735054015298398</v>
      </c>
      <c r="K2902" s="17">
        <v>1.4789175669216373E-2</v>
      </c>
      <c r="L2902" s="17">
        <v>-0.99999999999999956</v>
      </c>
      <c r="M2902" s="17">
        <v>-0.99999999999999956</v>
      </c>
      <c r="N2902" s="17">
        <v>0.29578351338432834</v>
      </c>
      <c r="O2902" s="17">
        <v>6.1969261232569277</v>
      </c>
      <c r="P2902" s="17">
        <v>13.109795310933569</v>
      </c>
      <c r="Q2902" s="17">
        <v>-1.1633589467834979</v>
      </c>
      <c r="R2902" s="17">
        <v>1.0286183810616691</v>
      </c>
      <c r="S2902" s="17">
        <v>0.33333333333333315</v>
      </c>
      <c r="T2902" s="17">
        <v>0.21527714301245962</v>
      </c>
      <c r="U2902" s="17">
        <v>-6.0947075066795739E-2</v>
      </c>
      <c r="V2902" s="17">
        <v>1.2009125719428849E-2</v>
      </c>
      <c r="W2902" s="17">
        <v>19.395334053168384</v>
      </c>
      <c r="X2902" s="17">
        <v>0.24403156440509305</v>
      </c>
      <c r="Y2902" s="17">
        <v>-0.99999999999999956</v>
      </c>
      <c r="Z2902" s="17">
        <v>-0.99999999999999956</v>
      </c>
      <c r="AA2902" s="17">
        <v>37.247183254057802</v>
      </c>
      <c r="AB2902" s="17">
        <v>0.14185101688185028</v>
      </c>
      <c r="AC2902" s="17">
        <v>0.26337983861186465</v>
      </c>
      <c r="AD2902" s="17">
        <v>-6.8766239097160023E-2</v>
      </c>
      <c r="AE2902" s="17">
        <v>16.823230819827764</v>
      </c>
      <c r="AF2902" s="17">
        <v>0</v>
      </c>
      <c r="AG2902" s="17">
        <v>-0.99999999999999956</v>
      </c>
      <c r="AH2902" s="17">
        <v>-0.99999999999999956</v>
      </c>
      <c r="AI2902" s="17">
        <v>-5.7552328381916748E-3</v>
      </c>
      <c r="AJ2902" s="17">
        <v>1.2009125719428849E-2</v>
      </c>
      <c r="AK2902" s="17">
        <v>0.31527744673374503</v>
      </c>
      <c r="AL2902" s="17">
        <v>4.7598147060929838E-2</v>
      </c>
      <c r="AM2902" s="17">
        <v>0.14770018694422793</v>
      </c>
      <c r="AN2902" s="17">
        <v>-1.1633086287236635E-2</v>
      </c>
      <c r="AO2902" s="17">
        <v>5.2688919072744245</v>
      </c>
      <c r="AP2902" s="17">
        <v>-5.2836421876266249E-2</v>
      </c>
      <c r="AQ2902" s="17">
        <v>20.282684593321353</v>
      </c>
      <c r="AR2902" s="17">
        <v>0.49967252699842568</v>
      </c>
      <c r="AS2902" s="17">
        <v>0.258820740074309</v>
      </c>
      <c r="AT2902" s="17">
        <v>-0.99999999999999956</v>
      </c>
      <c r="AU2902" s="17">
        <v>-0.99999999999999956</v>
      </c>
      <c r="AV2902" s="17">
        <v>2.164730875328476</v>
      </c>
      <c r="AW2902" s="17">
        <v>43.391272955438446</v>
      </c>
      <c r="AX2902" s="17">
        <v>44.477080870617513</v>
      </c>
      <c r="AY2902" s="17">
        <v>0.20487902578160483</v>
      </c>
      <c r="AZ2902" s="17">
        <v>-1.6930593991701564</v>
      </c>
      <c r="BA2902" s="22">
        <v>1373.8399793203423</v>
      </c>
      <c r="CU2902" t="e">
        <v>#N/A</v>
      </c>
      <c r="CV2902" t="e">
        <v>#N/A</v>
      </c>
    </row>
    <row r="2903" spans="1:100" x14ac:dyDescent="0.25">
      <c r="A2903">
        <v>6189</v>
      </c>
      <c r="B2903" t="s">
        <v>3146</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3147</v>
      </c>
      <c r="C2904" s="22">
        <v>3</v>
      </c>
      <c r="D2904" s="17">
        <v>4.3559477742378769</v>
      </c>
      <c r="E2904" s="17">
        <v>0.67974761199468503</v>
      </c>
      <c r="F2904" s="17">
        <v>0.35900919255953612</v>
      </c>
      <c r="G2904" s="17">
        <v>0.52894609555820749</v>
      </c>
      <c r="H2904" s="17">
        <v>-0.1589966179990677</v>
      </c>
      <c r="I2904" s="17">
        <v>0</v>
      </c>
      <c r="J2904" s="17">
        <v>-9.5397970799440621</v>
      </c>
      <c r="K2904" s="17">
        <v>-0.1589966179990677</v>
      </c>
      <c r="L2904" s="17">
        <v>-1.0000000000000002</v>
      </c>
      <c r="M2904" s="17">
        <v>-1.0000000000000002</v>
      </c>
      <c r="N2904" s="17">
        <v>-3.1799323599813532</v>
      </c>
      <c r="O2904" s="17">
        <v>-4.6549032101479737</v>
      </c>
      <c r="P2904" s="17">
        <v>-0.66861759497576545</v>
      </c>
      <c r="Q2904" s="17">
        <v>-0.33593250870036684</v>
      </c>
      <c r="R2904" s="17">
        <v>-0.19360518412665231</v>
      </c>
      <c r="S2904" s="17">
        <v>0.33333333333333343</v>
      </c>
      <c r="T2904" s="17">
        <v>0.29794399887558548</v>
      </c>
      <c r="U2904" s="17">
        <v>0.2874741661657359</v>
      </c>
      <c r="V2904" s="17">
        <v>2.2543428658699004E-3</v>
      </c>
      <c r="W2904" s="17">
        <v>43.200098369583706</v>
      </c>
      <c r="X2904" s="17">
        <v>1.8842835949066357</v>
      </c>
      <c r="Y2904" s="17">
        <v>-1.0000000000000002</v>
      </c>
      <c r="Z2904" s="17">
        <v>-1.0000000000000002</v>
      </c>
      <c r="AA2904" s="17">
        <v>85.980732405238101</v>
      </c>
      <c r="AB2904" s="17">
        <v>0.22719920738136679</v>
      </c>
      <c r="AC2904" s="17">
        <v>0.1891829951401941</v>
      </c>
      <c r="AD2904" s="17">
        <v>0.4431025818740596</v>
      </c>
      <c r="AE2904" s="17">
        <v>42.974239219781019</v>
      </c>
      <c r="AF2904" s="17">
        <v>0.7142857142857143</v>
      </c>
      <c r="AG2904" s="17">
        <v>-1.0000000000000002</v>
      </c>
      <c r="AH2904" s="17">
        <v>-1.0000000000000002</v>
      </c>
      <c r="AI2904" s="17">
        <v>0</v>
      </c>
      <c r="AJ2904" s="17">
        <v>2.2543428658699004E-3</v>
      </c>
      <c r="AK2904" s="17">
        <v>-0.13341396854023088</v>
      </c>
      <c r="AL2904" s="17">
        <v>0.75329057429592605</v>
      </c>
      <c r="AM2904" s="17">
        <v>-0.20740288914365107</v>
      </c>
      <c r="AN2904" s="17">
        <v>-2.2565005799799406E-2</v>
      </c>
      <c r="AO2904" s="17">
        <v>-5.8521420712924304</v>
      </c>
      <c r="AP2904" s="17">
        <v>3.202327726484647</v>
      </c>
      <c r="AQ2904" s="17">
        <v>33.660301289639612</v>
      </c>
      <c r="AR2904" s="17">
        <v>0.92100584124052465</v>
      </c>
      <c r="AS2904" s="17">
        <v>1.7252869769075689</v>
      </c>
      <c r="AT2904" s="17">
        <v>-1.0000000000000002</v>
      </c>
      <c r="AU2904" s="17">
        <v>-1.0000000000000002</v>
      </c>
      <c r="AV2904" s="17">
        <v>0.3353409114315552</v>
      </c>
      <c r="AW2904" s="17">
        <v>84.528156921574706</v>
      </c>
      <c r="AX2904" s="17">
        <v>84.753591208161694</v>
      </c>
      <c r="AY2904" s="17">
        <v>0.14271309893858422</v>
      </c>
      <c r="AZ2904" s="17">
        <v>-4.5029208351048098</v>
      </c>
      <c r="BA2904" s="22">
        <v>1372.4853983042062</v>
      </c>
      <c r="CU2904" t="e">
        <v>#N/A</v>
      </c>
      <c r="CV2904" t="e">
        <v>#N/A</v>
      </c>
    </row>
    <row r="2905" spans="1:100" x14ac:dyDescent="0.25">
      <c r="A2905">
        <v>6191</v>
      </c>
      <c r="B2905" t="s">
        <v>3148</v>
      </c>
      <c r="C2905" s="22">
        <v>3</v>
      </c>
      <c r="D2905" s="17">
        <v>5.0335301828018233</v>
      </c>
      <c r="E2905" s="17">
        <v>0.11462935710544538</v>
      </c>
      <c r="F2905" s="17">
        <v>3.1458054520621836E-2</v>
      </c>
      <c r="G2905" s="17">
        <v>3.6548763628178549E-2</v>
      </c>
      <c r="H2905" s="17">
        <v>2.1078239665770528E-2</v>
      </c>
      <c r="I2905" s="17">
        <v>0</v>
      </c>
      <c r="J2905" s="17">
        <v>1.2646943799462305</v>
      </c>
      <c r="K2905" s="17">
        <v>2.1078239665770528E-2</v>
      </c>
      <c r="L2905" s="17">
        <v>-1.0000000000000002</v>
      </c>
      <c r="M2905" s="17">
        <v>-1.0000000000000002</v>
      </c>
      <c r="N2905" s="17">
        <v>0.42156479331541047</v>
      </c>
      <c r="O2905" s="17">
        <v>6.3347733263762267</v>
      </c>
      <c r="P2905" s="17">
        <v>3.0508826191838443</v>
      </c>
      <c r="Q2905" s="17">
        <v>-3.2316695402855951</v>
      </c>
      <c r="R2905" s="17">
        <v>-0.72546888306218271</v>
      </c>
      <c r="S2905" s="17">
        <v>0.33333333333333331</v>
      </c>
      <c r="T2905" s="17">
        <v>0.33344116314749656</v>
      </c>
      <c r="U2905" s="17">
        <v>0.12531285029502581</v>
      </c>
      <c r="V2905" s="17">
        <v>-9.5079083083153298E-2</v>
      </c>
      <c r="W2905" s="17">
        <v>27.037200961077261</v>
      </c>
      <c r="X2905" s="17">
        <v>0.57658098931040513</v>
      </c>
      <c r="Y2905" s="17">
        <v>-1.0000000000000002</v>
      </c>
      <c r="Z2905" s="17">
        <v>-1.0000000000000002</v>
      </c>
      <c r="AA2905" s="17">
        <v>57.434953182903769</v>
      </c>
      <c r="AB2905" s="17">
        <v>0.16829879465374739</v>
      </c>
      <c r="AC2905" s="17">
        <v>0.31589370655273968</v>
      </c>
      <c r="AD2905" s="17">
        <v>0.1382719208912869</v>
      </c>
      <c r="AE2905" s="17">
        <v>31.123221104888707</v>
      </c>
      <c r="AF2905" s="17">
        <v>0.5</v>
      </c>
      <c r="AG2905" s="17">
        <v>-1.0000000000000002</v>
      </c>
      <c r="AH2905" s="17">
        <v>-1.0000000000000002</v>
      </c>
      <c r="AI2905" s="17">
        <v>-8.6566669614136088E-4</v>
      </c>
      <c r="AJ2905" s="17">
        <v>-9.5079083083153298E-2</v>
      </c>
      <c r="AK2905" s="17">
        <v>0.12781979670605528</v>
      </c>
      <c r="AL2905" s="17">
        <v>-1.1331951282551928E-2</v>
      </c>
      <c r="AM2905" s="17">
        <v>-0.35729914227452808</v>
      </c>
      <c r="AN2905" s="17">
        <v>1.2595435495068688</v>
      </c>
      <c r="AO2905" s="17">
        <v>-8.2933795733329259</v>
      </c>
      <c r="AP2905" s="17">
        <v>31.431928981258967</v>
      </c>
      <c r="AQ2905" s="17">
        <v>28.301895341023496</v>
      </c>
      <c r="AR2905" s="17">
        <v>0.69700826369270197</v>
      </c>
      <c r="AS2905" s="17">
        <v>0.59765922897617507</v>
      </c>
      <c r="AT2905" s="17">
        <v>-1.0000000000000002</v>
      </c>
      <c r="AU2905" s="17">
        <v>-1.0000000000000002</v>
      </c>
      <c r="AV2905" s="17">
        <v>-0.68892011943400466</v>
      </c>
      <c r="AW2905" s="17">
        <v>95.201655490539082</v>
      </c>
      <c r="AX2905" s="17">
        <v>85.676433848300832</v>
      </c>
      <c r="AY2905" s="17">
        <v>0.19195255918411713</v>
      </c>
      <c r="AZ2905" s="17">
        <v>40.396858012747231</v>
      </c>
      <c r="BA2905" s="22">
        <v>1453.062108334816</v>
      </c>
      <c r="CU2905" t="e">
        <v>#N/A</v>
      </c>
      <c r="CV2905" t="e">
        <v>#N/A</v>
      </c>
    </row>
    <row r="2906" spans="1:100" x14ac:dyDescent="0.25">
      <c r="A2906">
        <v>6193</v>
      </c>
      <c r="B2906" t="s">
        <v>3149</v>
      </c>
      <c r="C2906" s="22">
        <v>3</v>
      </c>
      <c r="D2906" s="17">
        <v>4.3280766040371432</v>
      </c>
      <c r="E2906" s="17">
        <v>-0.25014598432342272</v>
      </c>
      <c r="F2906" s="17">
        <v>2.9746470536170133E-2</v>
      </c>
      <c r="G2906" s="17">
        <v>-3.4471981619497771E-2</v>
      </c>
      <c r="H2906" s="17">
        <v>0.33019937149304157</v>
      </c>
      <c r="I2906" s="17">
        <v>0</v>
      </c>
      <c r="J2906" s="17">
        <v>19.811962289582485</v>
      </c>
      <c r="K2906" s="17">
        <v>0.33019937149304157</v>
      </c>
      <c r="L2906" s="17">
        <v>-1.0000000000000009</v>
      </c>
      <c r="M2906" s="17">
        <v>-1.0000000000000009</v>
      </c>
      <c r="N2906" s="17">
        <v>6.6039874298608314</v>
      </c>
      <c r="O2906" s="17">
        <v>24.105566912000132</v>
      </c>
      <c r="P2906" s="17">
        <v>2.4020672469450752</v>
      </c>
      <c r="Q2906" s="17">
        <v>-0.74659215009033841</v>
      </c>
      <c r="R2906" s="17">
        <v>-4.6635639354039943E-2</v>
      </c>
      <c r="S2906" s="17">
        <v>0.33333333333333354</v>
      </c>
      <c r="T2906" s="17">
        <v>0.33333333333333354</v>
      </c>
      <c r="U2906" s="17">
        <v>0.35317091542398193</v>
      </c>
      <c r="V2906" s="17">
        <v>-3.4874373769145942E-2</v>
      </c>
      <c r="W2906" s="17">
        <v>26.190553473138465</v>
      </c>
      <c r="X2906" s="17">
        <v>1.5399047142546776</v>
      </c>
      <c r="Y2906" s="17">
        <v>-1.0000000000000009</v>
      </c>
      <c r="Z2906" s="17">
        <v>-1.0000000000000009</v>
      </c>
      <c r="AA2906" s="17">
        <v>70.703902644976466</v>
      </c>
      <c r="AB2906" s="17">
        <v>0.34855384728370614</v>
      </c>
      <c r="AC2906" s="17">
        <v>0.15239256900570475</v>
      </c>
      <c r="AD2906" s="17">
        <v>0.39025327993443043</v>
      </c>
      <c r="AE2906" s="17">
        <v>44.559984811192024</v>
      </c>
      <c r="AF2906" s="17">
        <v>0.91666666666666663</v>
      </c>
      <c r="AG2906" s="17">
        <v>-1.0000000000000009</v>
      </c>
      <c r="AH2906" s="17">
        <v>-1.0000000000000009</v>
      </c>
      <c r="AI2906" s="17">
        <v>2.9335744284963505E-2</v>
      </c>
      <c r="AJ2906" s="17">
        <v>-3.4874373769145942E-2</v>
      </c>
      <c r="AK2906" s="17">
        <v>-6.6212025864729504E-2</v>
      </c>
      <c r="AL2906" s="17">
        <v>-2.2956358188136038E-2</v>
      </c>
      <c r="AM2906" s="17">
        <v>0.11705577841492806</v>
      </c>
      <c r="AN2906" s="17">
        <v>7.2040442046608297E-2</v>
      </c>
      <c r="AO2906" s="17">
        <v>2.5953343310495542</v>
      </c>
      <c r="AP2906" s="17">
        <v>1.6862292602245266</v>
      </c>
      <c r="AQ2906" s="17">
        <v>46.002515762720954</v>
      </c>
      <c r="AR2906" s="17">
        <v>0.98496320832150286</v>
      </c>
      <c r="AS2906" s="17">
        <v>1.8701040857477187</v>
      </c>
      <c r="AT2906" s="17">
        <v>-1.0000000000000009</v>
      </c>
      <c r="AU2906" s="17">
        <v>-1.0000000000000009</v>
      </c>
      <c r="AV2906" s="17">
        <v>-8.110762097353702E-2</v>
      </c>
      <c r="AW2906" s="17">
        <v>96.495698817201117</v>
      </c>
      <c r="AX2906" s="17">
        <v>93.594976325985812</v>
      </c>
      <c r="AY2906" s="17">
        <v>0.17596899761784751</v>
      </c>
      <c r="AZ2906" s="17">
        <v>1.1954565000325938</v>
      </c>
      <c r="BA2906" s="22">
        <v>1480.7839154223543</v>
      </c>
      <c r="CU2906" t="e">
        <v>#N/A</v>
      </c>
      <c r="CV2906" t="e">
        <v>#N/A</v>
      </c>
    </row>
    <row r="2907" spans="1:100" x14ac:dyDescent="0.25">
      <c r="A2907">
        <v>6194</v>
      </c>
      <c r="B2907" t="s">
        <v>3150</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3151</v>
      </c>
      <c r="C2908" s="22">
        <v>3</v>
      </c>
      <c r="D2908" s="17">
        <v>9.1387717862453199E-2</v>
      </c>
      <c r="E2908" s="17">
        <v>1.0994498189032573E-2</v>
      </c>
      <c r="F2908" s="17">
        <v>-0.17461364878044974</v>
      </c>
      <c r="G2908" s="17">
        <v>-0.17461364878044974</v>
      </c>
      <c r="H2908" s="17">
        <v>8.9431591898360224E-2</v>
      </c>
      <c r="I2908" s="17">
        <v>0</v>
      </c>
      <c r="J2908" s="17">
        <v>5.3658955139016147</v>
      </c>
      <c r="K2908" s="17">
        <v>8.9431591898360224E-2</v>
      </c>
      <c r="L2908" s="17">
        <v>-0.99999999999999956</v>
      </c>
      <c r="M2908" s="17">
        <v>-0.99999999999999956</v>
      </c>
      <c r="N2908" s="17">
        <v>1.7886318379672035</v>
      </c>
      <c r="O2908" s="17">
        <v>5.2826695829836163</v>
      </c>
      <c r="P2908" s="17">
        <v>0.28084415394856571</v>
      </c>
      <c r="Q2908" s="17">
        <v>-1.132654448188426</v>
      </c>
      <c r="R2908" s="17">
        <v>-0.33436940914473329</v>
      </c>
      <c r="S2908" s="17">
        <v>0.3333333333333332</v>
      </c>
      <c r="T2908" s="17">
        <v>0.31190577065777736</v>
      </c>
      <c r="U2908" s="17">
        <v>2.4116359189330867E-2</v>
      </c>
      <c r="V2908" s="17">
        <v>2.8983888374579502E-4</v>
      </c>
      <c r="W2908" s="17">
        <v>23.208548406633074</v>
      </c>
      <c r="X2908" s="17">
        <v>0.61413534364213684</v>
      </c>
      <c r="Y2908" s="17">
        <v>-0.99999999999999956</v>
      </c>
      <c r="Z2908" s="17">
        <v>-0.99999999999999956</v>
      </c>
      <c r="AA2908" s="17">
        <v>7.7139253526667604</v>
      </c>
      <c r="AB2908" s="17">
        <v>-0.11759099898449649</v>
      </c>
      <c r="AC2908" s="17">
        <v>-0.17615814125184304</v>
      </c>
      <c r="AD2908" s="17">
        <v>-9.4559326600919067E-3</v>
      </c>
      <c r="AE2908" s="17">
        <v>-15.160253644821573</v>
      </c>
      <c r="AF2908" s="17">
        <v>0.2</v>
      </c>
      <c r="AG2908" s="17">
        <v>-0.99999999999999956</v>
      </c>
      <c r="AH2908" s="17">
        <v>-0.99999999999999956</v>
      </c>
      <c r="AI2908" s="17">
        <v>-6.4544131798444752E-3</v>
      </c>
      <c r="AJ2908" s="17">
        <v>2.8983888374579502E-4</v>
      </c>
      <c r="AK2908" s="17">
        <v>0.67052496538921547</v>
      </c>
      <c r="AL2908" s="17">
        <v>-3.9544439673284554E-3</v>
      </c>
      <c r="AM2908" s="17">
        <v>0.41670487528775418</v>
      </c>
      <c r="AN2908" s="17">
        <v>-0.31431264920663671</v>
      </c>
      <c r="AO2908" s="17">
        <v>13.770246709139927</v>
      </c>
      <c r="AP2908" s="17">
        <v>-7.877588450002559</v>
      </c>
      <c r="AQ2908" s="17">
        <v>28.574443920534698</v>
      </c>
      <c r="AR2908" s="17">
        <v>0.66964530206418693</v>
      </c>
      <c r="AS2908" s="17">
        <v>0.70356693554049687</v>
      </c>
      <c r="AT2908" s="17">
        <v>-0.99999999999999956</v>
      </c>
      <c r="AU2908" s="17">
        <v>-0.99999999999999956</v>
      </c>
      <c r="AV2908" s="17">
        <v>-0.50898305792518339</v>
      </c>
      <c r="AW2908" s="17">
        <v>5.1190064856478372</v>
      </c>
      <c r="AX2908" s="17">
        <v>5.0189021104255271</v>
      </c>
      <c r="AY2908" s="17">
        <v>-0.26322301717233126</v>
      </c>
      <c r="AZ2908" s="17">
        <v>-90.467307426473241</v>
      </c>
      <c r="BA2908" s="22">
        <v>1281.4721537395715</v>
      </c>
      <c r="CU2908" t="e">
        <v>#N/A</v>
      </c>
      <c r="CV2908" t="e">
        <v>#N/A</v>
      </c>
    </row>
    <row r="2909" spans="1:100" x14ac:dyDescent="0.25">
      <c r="A2909">
        <v>6199</v>
      </c>
      <c r="B2909" t="s">
        <v>3152</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1412.930405717449</v>
      </c>
      <c r="CU2909" t="e">
        <v>#N/A</v>
      </c>
      <c r="CV2909" t="e">
        <v>#N/A</v>
      </c>
    </row>
    <row r="2910" spans="1:100" x14ac:dyDescent="0.25">
      <c r="A2910">
        <v>6200</v>
      </c>
      <c r="B2910" t="s">
        <v>3153</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1387.6607383835403</v>
      </c>
      <c r="CU2910" t="e">
        <v>#N/A</v>
      </c>
      <c r="CV2910" t="e">
        <v>#N/A</v>
      </c>
    </row>
    <row r="2911" spans="1:100" x14ac:dyDescent="0.25">
      <c r="A2911">
        <v>6201</v>
      </c>
      <c r="B2911" t="s">
        <v>2168</v>
      </c>
      <c r="C2911" s="22">
        <v>3</v>
      </c>
      <c r="D2911" s="17">
        <v>3.9539838553474205</v>
      </c>
      <c r="E2911" s="17">
        <v>-0.40984091652498966</v>
      </c>
      <c r="F2911" s="17">
        <v>0.7216808254228988</v>
      </c>
      <c r="G2911" s="17">
        <v>0.58934241834722922</v>
      </c>
      <c r="H2911" s="17">
        <v>0.21687252034875751</v>
      </c>
      <c r="I2911" s="17">
        <v>0</v>
      </c>
      <c r="J2911" s="17">
        <v>13.012351220925453</v>
      </c>
      <c r="K2911" s="17">
        <v>0.21687252034875751</v>
      </c>
      <c r="L2911" s="17">
        <v>-1.0000000000000004</v>
      </c>
      <c r="M2911" s="17">
        <v>-1.0000000000000004</v>
      </c>
      <c r="N2911" s="17">
        <v>4.3374504069751501</v>
      </c>
      <c r="O2911" s="17">
        <v>17.555677494620117</v>
      </c>
      <c r="P2911" s="17">
        <v>-0.19808523780310547</v>
      </c>
      <c r="Q2911" s="17">
        <v>-1.2874480882742614</v>
      </c>
      <c r="R2911" s="17">
        <v>-0.50076845036841033</v>
      </c>
      <c r="S2911" s="17">
        <v>0.33333333333333315</v>
      </c>
      <c r="T2911" s="17">
        <v>0.33333333333333315</v>
      </c>
      <c r="U2911" s="17">
        <v>0.36219647115955333</v>
      </c>
      <c r="V2911" s="17">
        <v>0.20972381403032259</v>
      </c>
      <c r="W2911" s="17">
        <v>40.868577260311405</v>
      </c>
      <c r="X2911" s="17">
        <v>3.1569229151380584</v>
      </c>
      <c r="Y2911" s="17">
        <v>-1.0000000000000004</v>
      </c>
      <c r="Z2911" s="17">
        <v>-1.0000000000000004</v>
      </c>
      <c r="AA2911" s="17">
        <v>65.496206792622701</v>
      </c>
      <c r="AB2911" s="17">
        <v>0.177225166323844</v>
      </c>
      <c r="AC2911" s="17">
        <v>0.20505848105201022</v>
      </c>
      <c r="AD2911" s="17">
        <v>0.12028431227773995</v>
      </c>
      <c r="AE2911" s="17">
        <v>25.128397982679722</v>
      </c>
      <c r="AF2911" s="17">
        <v>0.66666666666666663</v>
      </c>
      <c r="AG2911" s="17">
        <v>-1.0000000000000004</v>
      </c>
      <c r="AH2911" s="17">
        <v>-1.0000000000000004</v>
      </c>
      <c r="AI2911" s="17">
        <v>2.0129485613376418E-2</v>
      </c>
      <c r="AJ2911" s="17">
        <v>0.20972381403032259</v>
      </c>
      <c r="AK2911" s="17">
        <v>0.13659810502711386</v>
      </c>
      <c r="AL2911" s="17">
        <v>3.983462193786784E-2</v>
      </c>
      <c r="AM2911" s="17">
        <v>7.1072059782233812E-2</v>
      </c>
      <c r="AN2911" s="17">
        <v>0.41524736074286406</v>
      </c>
      <c r="AO2911" s="17">
        <v>2.4597920196914149</v>
      </c>
      <c r="AP2911" s="17">
        <v>10.580357128260939</v>
      </c>
      <c r="AQ2911" s="17">
        <v>53.880928481236843</v>
      </c>
      <c r="AR2911" s="17">
        <v>1.238586951856542</v>
      </c>
      <c r="AS2911" s="17">
        <v>3.3737954354868149</v>
      </c>
      <c r="AT2911" s="17">
        <v>-1.0000000000000004</v>
      </c>
      <c r="AU2911" s="17">
        <v>-1.0000000000000004</v>
      </c>
      <c r="AV2911" s="17">
        <v>8.8573967978818294E-2</v>
      </c>
      <c r="AW2911" s="17">
        <v>93.632241415503756</v>
      </c>
      <c r="AX2911" s="17">
        <v>115.0072125308036</v>
      </c>
      <c r="AY2911" s="17">
        <v>0.32813254303673156</v>
      </c>
      <c r="AZ2911" s="17">
        <v>4.556285050839004</v>
      </c>
      <c r="BA2911" s="22">
        <v>1517.5293851082986</v>
      </c>
      <c r="CU2911" t="e">
        <v>#N/A</v>
      </c>
      <c r="CV2911" t="e">
        <v>#N/A</v>
      </c>
    </row>
    <row r="2912" spans="1:100" x14ac:dyDescent="0.25">
      <c r="A2912">
        <v>6202</v>
      </c>
      <c r="B2912" t="s">
        <v>3154</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3155</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1290.1181764407031</v>
      </c>
      <c r="CU2913" t="e">
        <v>#N/A</v>
      </c>
      <c r="CV2913" t="e">
        <v>#N/A</v>
      </c>
    </row>
    <row r="2914" spans="1:100" x14ac:dyDescent="0.25">
      <c r="A2914">
        <v>6204</v>
      </c>
      <c r="B2914" t="s">
        <v>3156</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1397.6318766414008</v>
      </c>
      <c r="CU2914" t="e">
        <v>#N/A</v>
      </c>
      <c r="CV2914" t="e">
        <v>#N/A</v>
      </c>
    </row>
    <row r="2915" spans="1:100" x14ac:dyDescent="0.25">
      <c r="A2915">
        <v>6210</v>
      </c>
      <c r="B2915" t="s">
        <v>3157</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3158</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1250.5149257314752</v>
      </c>
      <c r="CU2916" t="e">
        <v>#N/A</v>
      </c>
      <c r="CV2916" t="e">
        <v>#N/A</v>
      </c>
    </row>
    <row r="2917" spans="1:100" x14ac:dyDescent="0.25">
      <c r="A2917">
        <v>6214</v>
      </c>
      <c r="B2917" t="s">
        <v>3159</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1364.3734812466776</v>
      </c>
      <c r="CU2917" t="e">
        <v>#N/A</v>
      </c>
      <c r="CV2917" t="e">
        <v>#N/A</v>
      </c>
    </row>
    <row r="2918" spans="1:100" x14ac:dyDescent="0.25">
      <c r="A2918">
        <v>6215</v>
      </c>
      <c r="B2918" t="s">
        <v>3160</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1281.2970509365407</v>
      </c>
      <c r="CU2918" t="e">
        <v>#N/A</v>
      </c>
      <c r="CV2918" t="e">
        <v>#N/A</v>
      </c>
    </row>
    <row r="2919" spans="1:100" x14ac:dyDescent="0.25">
      <c r="A2919">
        <v>6217</v>
      </c>
      <c r="B2919" t="s">
        <v>3161</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3162</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1361.5854654655377</v>
      </c>
      <c r="CU2920" t="e">
        <v>#N/A</v>
      </c>
      <c r="CV2920" t="e">
        <v>#N/A</v>
      </c>
    </row>
    <row r="2921" spans="1:100" x14ac:dyDescent="0.25">
      <c r="A2921">
        <v>6219</v>
      </c>
      <c r="B2921" t="s">
        <v>3163</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1400.2198632304671</v>
      </c>
      <c r="CU2921" t="e">
        <v>#N/A</v>
      </c>
      <c r="CV2921" t="e">
        <v>#N/A</v>
      </c>
    </row>
    <row r="2922" spans="1:100" x14ac:dyDescent="0.25">
      <c r="A2922">
        <v>6220</v>
      </c>
      <c r="B2922" t="s">
        <v>3164</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3165</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3166</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3167</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3168</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1449.1418526028092</v>
      </c>
      <c r="CU2926" t="e">
        <v>#N/A</v>
      </c>
      <c r="CV2926" t="e">
        <v>#N/A</v>
      </c>
    </row>
    <row r="2927" spans="1:100" x14ac:dyDescent="0.25">
      <c r="A2927">
        <v>6225</v>
      </c>
      <c r="B2927" t="s">
        <v>3169</v>
      </c>
      <c r="C2927" s="22">
        <v>3</v>
      </c>
      <c r="D2927" s="17">
        <v>2.5769872529287934</v>
      </c>
      <c r="E2927" s="17">
        <v>1.4753809606508548E-2</v>
      </c>
      <c r="F2927" s="17">
        <v>-0.84283048969460705</v>
      </c>
      <c r="G2927" s="17">
        <v>-0.84283048969460705</v>
      </c>
      <c r="H2927" s="17">
        <v>-0.128106595155354</v>
      </c>
      <c r="I2927" s="17">
        <v>2.876613309892995E-3</v>
      </c>
      <c r="J2927" s="17">
        <v>-7.5137989107276653</v>
      </c>
      <c r="K2927" s="17">
        <v>-0.12522998184546102</v>
      </c>
      <c r="L2927" s="17">
        <v>-1.0000000000000011</v>
      </c>
      <c r="M2927" s="17">
        <v>-1.0000000000000011</v>
      </c>
      <c r="N2927" s="17">
        <v>-2.5045996369092243</v>
      </c>
      <c r="O2927" s="17">
        <v>-5.7796421474934832</v>
      </c>
      <c r="P2927" s="17">
        <v>3.5449177766992559</v>
      </c>
      <c r="Q2927" s="17">
        <v>-1.8164694552701139</v>
      </c>
      <c r="R2927" s="17">
        <v>-8.7361461983117117E-2</v>
      </c>
      <c r="S2927" s="17">
        <v>0.33333333333333354</v>
      </c>
      <c r="T2927" s="17">
        <v>0.33333333333333354</v>
      </c>
      <c r="U2927" s="17">
        <v>0.21562345649967443</v>
      </c>
      <c r="V2927" s="17">
        <v>5.894977525851966E-2</v>
      </c>
      <c r="W2927" s="17">
        <v>42.658795210812919</v>
      </c>
      <c r="X2927" s="17">
        <v>2.0080891260619449</v>
      </c>
      <c r="Y2927" s="17">
        <v>-1.0000000000000011</v>
      </c>
      <c r="Z2927" s="17">
        <v>-1.0000000000000011</v>
      </c>
      <c r="AA2927" s="17">
        <v>84.805081122400054</v>
      </c>
      <c r="AB2927" s="17">
        <v>0.37641308251071615</v>
      </c>
      <c r="AC2927" s="17">
        <v>0.27005706532784002</v>
      </c>
      <c r="AD2927" s="17">
        <v>0.19820279963285004</v>
      </c>
      <c r="AE2927" s="17">
        <v>42.2336473735703</v>
      </c>
      <c r="AF2927" s="17">
        <v>0.9</v>
      </c>
      <c r="AG2927" s="17">
        <v>-1.0000000000000011</v>
      </c>
      <c r="AH2927" s="17">
        <v>-1.0000000000000011</v>
      </c>
      <c r="AI2927" s="17">
        <v>-5.3152799717540701E-2</v>
      </c>
      <c r="AJ2927" s="17">
        <v>5.894977525851966E-2</v>
      </c>
      <c r="AK2927" s="17">
        <v>-4.3378158224118668E-2</v>
      </c>
      <c r="AL2927" s="17">
        <v>-0.1328492071295922</v>
      </c>
      <c r="AM2927" s="17">
        <v>0.35646101975121003</v>
      </c>
      <c r="AN2927" s="17">
        <v>-9.6706378877542062E-2</v>
      </c>
      <c r="AO2927" s="17">
        <v>8.6946347026596609</v>
      </c>
      <c r="AP2927" s="17">
        <v>-3.0819055075865118</v>
      </c>
      <c r="AQ2927" s="17">
        <v>35.144996300085218</v>
      </c>
      <c r="AR2927" s="17">
        <v>0.94123989842486122</v>
      </c>
      <c r="AS2927" s="17">
        <v>1.8828591442164837</v>
      </c>
      <c r="AT2927" s="17">
        <v>-1.0000000000000011</v>
      </c>
      <c r="AU2927" s="17">
        <v>-1.0000000000000011</v>
      </c>
      <c r="AV2927" s="17">
        <v>-0.93019195167772428</v>
      </c>
      <c r="AW2927" s="17">
        <v>75.943533467320123</v>
      </c>
      <c r="AX2927" s="17">
        <v>80.775454998821317</v>
      </c>
      <c r="AY2927" s="17">
        <v>-4.9510448859444459E-2</v>
      </c>
      <c r="AZ2927" s="17">
        <v>-27.773842836023896</v>
      </c>
      <c r="BA2927" s="22">
        <v>1451.1296904644382</v>
      </c>
      <c r="CU2927" t="e">
        <v>#N/A</v>
      </c>
      <c r="CV2927" t="e">
        <v>#N/A</v>
      </c>
    </row>
    <row r="2928" spans="1:100" x14ac:dyDescent="0.25">
      <c r="A2928">
        <v>6226</v>
      </c>
      <c r="B2928" t="s">
        <v>3170</v>
      </c>
      <c r="C2928" s="22">
        <v>3</v>
      </c>
      <c r="D2928" s="17">
        <v>4.5446651606339827</v>
      </c>
      <c r="E2928" s="17">
        <v>0</v>
      </c>
      <c r="F2928" s="17">
        <v>1.099550727733535</v>
      </c>
      <c r="G2928" s="17">
        <v>1.099550727733535</v>
      </c>
      <c r="H2928" s="17">
        <v>-4.720246723408511E-4</v>
      </c>
      <c r="I2928" s="17">
        <v>-2.9397310562075528E-2</v>
      </c>
      <c r="J2928" s="17">
        <v>-1.7921601140649828</v>
      </c>
      <c r="K2928" s="17">
        <v>-2.9869335234416362E-2</v>
      </c>
      <c r="L2928" s="17">
        <v>-0.99999999999999922</v>
      </c>
      <c r="M2928" s="17">
        <v>-0.99999999999999922</v>
      </c>
      <c r="N2928" s="17">
        <v>-0.59738670468832777</v>
      </c>
      <c r="O2928" s="17">
        <v>3.8520557743025376</v>
      </c>
      <c r="P2928" s="17">
        <v>2.9530451952815458E-2</v>
      </c>
      <c r="Q2928" s="17">
        <v>2.5435369739956464</v>
      </c>
      <c r="R2928" s="17">
        <v>0.81564158363829897</v>
      </c>
      <c r="S2928" s="17">
        <v>0.33333333333333315</v>
      </c>
      <c r="T2928" s="17">
        <v>0.33333333333333315</v>
      </c>
      <c r="U2928" s="17">
        <v>0.10178328512096418</v>
      </c>
      <c r="V2928" s="17">
        <v>-0.23994475482989802</v>
      </c>
      <c r="W2928" s="17">
        <v>22.334981287685949</v>
      </c>
      <c r="X2928" s="17">
        <v>-0.33599938659444817</v>
      </c>
      <c r="Y2928" s="17">
        <v>-0.99999999999999922</v>
      </c>
      <c r="Z2928" s="17">
        <v>-0.99999999999999922</v>
      </c>
      <c r="AA2928" s="17">
        <v>63.519833083585539</v>
      </c>
      <c r="AB2928" s="17">
        <v>0.23688628947537041</v>
      </c>
      <c r="AC2928" s="17">
        <v>0.33469933165309029</v>
      </c>
      <c r="AD2928" s="17">
        <v>0.23579858311676519</v>
      </c>
      <c r="AE2928" s="17">
        <v>40.369210212261315</v>
      </c>
      <c r="AF2928" s="17">
        <v>0.91666666666666663</v>
      </c>
      <c r="AG2928" s="17">
        <v>-0.99999999999999922</v>
      </c>
      <c r="AH2928" s="17">
        <v>-0.99999999999999922</v>
      </c>
      <c r="AI2928" s="17">
        <v>2.531443379367037E-2</v>
      </c>
      <c r="AJ2928" s="17">
        <v>-0.23994475482989802</v>
      </c>
      <c r="AK2928" s="17">
        <v>0.2691418371792883</v>
      </c>
      <c r="AL2928" s="17">
        <v>-0.16200941586417628</v>
      </c>
      <c r="AM2928" s="17">
        <v>0.20104802810310909</v>
      </c>
      <c r="AN2928" s="17">
        <v>-0.10821776894240287</v>
      </c>
      <c r="AO2928" s="17">
        <v>6.3719098884741694</v>
      </c>
      <c r="AP2928" s="17">
        <v>-3.5154913028809527</v>
      </c>
      <c r="AQ2928" s="17">
        <v>20.542821173620986</v>
      </c>
      <c r="AR2928" s="17">
        <v>0.52850519695773257</v>
      </c>
      <c r="AS2928" s="17">
        <v>-0.36586872182886454</v>
      </c>
      <c r="AT2928" s="17">
        <v>-0.99999999999999922</v>
      </c>
      <c r="AU2928" s="17">
        <v>-0.99999999999999922</v>
      </c>
      <c r="AV2928" s="17">
        <v>1.9151923113718319</v>
      </c>
      <c r="AW2928" s="17">
        <v>63.856397555007149</v>
      </c>
      <c r="AX2928" s="17">
        <v>40.368210747890764</v>
      </c>
      <c r="AY2928" s="17">
        <v>-0.1093534107230133</v>
      </c>
      <c r="AZ2928" s="17">
        <v>-39.321191624599805</v>
      </c>
      <c r="BA2928" s="22">
        <v>1416.8723181346802</v>
      </c>
      <c r="CU2928" t="e">
        <v>#N/A</v>
      </c>
      <c r="CV2928" t="e">
        <v>#N/A</v>
      </c>
    </row>
    <row r="2929" spans="1:100" x14ac:dyDescent="0.25">
      <c r="A2929">
        <v>6230</v>
      </c>
      <c r="B2929" t="s">
        <v>3171</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1321.56227006622</v>
      </c>
      <c r="CU2929" t="e">
        <v>#N/A</v>
      </c>
      <c r="CV2929" t="e">
        <v>#N/A</v>
      </c>
    </row>
    <row r="2930" spans="1:100" x14ac:dyDescent="0.25">
      <c r="A2930">
        <v>6232</v>
      </c>
      <c r="B2930" t="s">
        <v>3172</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1399.5556874737345</v>
      </c>
      <c r="CU2930" t="e">
        <v>#N/A</v>
      </c>
      <c r="CV2930" t="e">
        <v>#N/A</v>
      </c>
    </row>
    <row r="2931" spans="1:100" x14ac:dyDescent="0.25">
      <c r="A2931">
        <v>6236</v>
      </c>
      <c r="B2931" t="s">
        <v>3173</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1436.0312692233058</v>
      </c>
      <c r="CU2931" t="e">
        <v>#N/A</v>
      </c>
      <c r="CV2931" t="e">
        <v>#N/A</v>
      </c>
    </row>
    <row r="2932" spans="1:100" x14ac:dyDescent="0.25">
      <c r="A2932">
        <v>6237</v>
      </c>
      <c r="B2932" t="s">
        <v>3174</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1472.1656835746385</v>
      </c>
      <c r="CU2932" t="e">
        <v>#N/A</v>
      </c>
      <c r="CV2932" t="e">
        <v>#N/A</v>
      </c>
    </row>
    <row r="2933" spans="1:100" x14ac:dyDescent="0.25">
      <c r="A2933">
        <v>6239</v>
      </c>
      <c r="B2933" t="s">
        <v>3175</v>
      </c>
      <c r="C2933" s="22">
        <v>3</v>
      </c>
      <c r="D2933" s="17">
        <v>5.3923049182609066</v>
      </c>
      <c r="E2933" s="17">
        <v>0.54851585417617932</v>
      </c>
      <c r="F2933" s="17">
        <v>-0.20787356595847345</v>
      </c>
      <c r="G2933" s="17">
        <v>-3.200086050278024E-2</v>
      </c>
      <c r="H2933" s="17">
        <v>0.37118528517900867</v>
      </c>
      <c r="I2933" s="17">
        <v>7.1967760501051754E-3</v>
      </c>
      <c r="J2933" s="17">
        <v>22.702923673746824</v>
      </c>
      <c r="K2933" s="17">
        <v>0.37838206122911389</v>
      </c>
      <c r="L2933" s="17">
        <v>-1.0000000000000002</v>
      </c>
      <c r="M2933" s="17">
        <v>-1.0000000000000002</v>
      </c>
      <c r="N2933" s="17">
        <v>7.5676412245822755</v>
      </c>
      <c r="O2933" s="17">
        <v>28.063227731504963</v>
      </c>
      <c r="P2933" s="17">
        <v>0.27824450098511555</v>
      </c>
      <c r="Q2933" s="17">
        <v>0.43533750669668925</v>
      </c>
      <c r="R2933" s="17">
        <v>0.18748289529914494</v>
      </c>
      <c r="S2933" s="17">
        <v>0.33333333333333326</v>
      </c>
      <c r="T2933" s="17">
        <v>0.33333333333333326</v>
      </c>
      <c r="U2933" s="17">
        <v>0.28987027945526239</v>
      </c>
      <c r="V2933" s="17">
        <v>-0.20147229236892961</v>
      </c>
      <c r="W2933" s="17">
        <v>15.067303700955414</v>
      </c>
      <c r="X2933" s="17">
        <v>0.23893196904502426</v>
      </c>
      <c r="Y2933" s="17">
        <v>-1.0000000000000002</v>
      </c>
      <c r="Z2933" s="17">
        <v>-1.0000000000000002</v>
      </c>
      <c r="AA2933" s="17">
        <v>53.757443612480806</v>
      </c>
      <c r="AB2933" s="17">
        <v>7.6603953110876824E-2</v>
      </c>
      <c r="AC2933" s="17">
        <v>0.34597447256396452</v>
      </c>
      <c r="AD2933" s="17">
        <v>0.34747471464968432</v>
      </c>
      <c r="AE2933" s="17">
        <v>38.502657016226294</v>
      </c>
      <c r="AF2933" s="17">
        <v>0.58333333333333337</v>
      </c>
      <c r="AG2933" s="17">
        <v>-1.0000000000000002</v>
      </c>
      <c r="AH2933" s="17">
        <v>-1.0000000000000002</v>
      </c>
      <c r="AI2933" s="17">
        <v>7.4642779150246429E-3</v>
      </c>
      <c r="AJ2933" s="17">
        <v>-0.20147229236892961</v>
      </c>
      <c r="AK2933" s="17">
        <v>0.19016108293710784</v>
      </c>
      <c r="AL2933" s="17">
        <v>0.13705460196139255</v>
      </c>
      <c r="AM2933" s="17">
        <v>0.4382852630309006</v>
      </c>
      <c r="AN2933" s="17">
        <v>-1.9740969045136524E-2</v>
      </c>
      <c r="AO2933" s="17">
        <v>11.907936990458055</v>
      </c>
      <c r="AP2933" s="17">
        <v>0.19174878367854969</v>
      </c>
      <c r="AQ2933" s="17">
        <v>37.77022737470228</v>
      </c>
      <c r="AR2933" s="17">
        <v>0.75506465375299958</v>
      </c>
      <c r="AS2933" s="17">
        <v>0.617314030274138</v>
      </c>
      <c r="AT2933" s="17">
        <v>-1.0000000000000002</v>
      </c>
      <c r="AU2933" s="17">
        <v>-1.0000000000000002</v>
      </c>
      <c r="AV2933" s="17">
        <v>0.15548203479636524</v>
      </c>
      <c r="AW2933" s="17">
        <v>82.012420127664399</v>
      </c>
      <c r="AX2933" s="17">
        <v>62.014476449071879</v>
      </c>
      <c r="AY2933" s="17">
        <v>-0.13442205600318646</v>
      </c>
      <c r="AZ2933" s="17">
        <v>-26.635378709006098</v>
      </c>
      <c r="BA2933" s="22">
        <v>1437.4618769407311</v>
      </c>
      <c r="CU2933" t="e">
        <v>#N/A</v>
      </c>
      <c r="CV2933" t="e">
        <v>#N/A</v>
      </c>
    </row>
    <row r="2934" spans="1:100" x14ac:dyDescent="0.25">
      <c r="A2934">
        <v>6240</v>
      </c>
      <c r="B2934" t="s">
        <v>3176</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1390.6514794093978</v>
      </c>
      <c r="CU2934" t="e">
        <v>#N/A</v>
      </c>
      <c r="CV2934" t="e">
        <v>#N/A</v>
      </c>
    </row>
    <row r="2935" spans="1:100" x14ac:dyDescent="0.25">
      <c r="A2935">
        <v>6300</v>
      </c>
      <c r="B2935" t="s">
        <v>3177</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1453.2733943412641</v>
      </c>
      <c r="CU2935" t="e">
        <v>#N/A</v>
      </c>
      <c r="CV2935" t="e">
        <v>#N/A</v>
      </c>
    </row>
    <row r="2936" spans="1:100" x14ac:dyDescent="0.25">
      <c r="A2936">
        <v>6301</v>
      </c>
      <c r="B2936" t="s">
        <v>3178</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1253.7675632883318</v>
      </c>
      <c r="CU2936" t="e">
        <v>#N/A</v>
      </c>
      <c r="CV2936" t="e">
        <v>#N/A</v>
      </c>
    </row>
    <row r="2937" spans="1:100" x14ac:dyDescent="0.25">
      <c r="A2937">
        <v>6302</v>
      </c>
      <c r="B2937" t="s">
        <v>3179</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1337.828605366522</v>
      </c>
      <c r="CU2937" t="e">
        <v>#N/A</v>
      </c>
      <c r="CV2937" t="e">
        <v>#N/A</v>
      </c>
    </row>
    <row r="2938" spans="1:100" x14ac:dyDescent="0.25">
      <c r="A2938">
        <v>6304</v>
      </c>
      <c r="B2938" t="s">
        <v>3180</v>
      </c>
      <c r="C2938" s="22">
        <v>3</v>
      </c>
      <c r="D2938" s="17">
        <v>4.6080335927360681</v>
      </c>
      <c r="E2938" s="17">
        <v>0</v>
      </c>
      <c r="F2938" s="17">
        <v>0.4439773371535205</v>
      </c>
      <c r="G2938" s="17">
        <v>0.4439773371535205</v>
      </c>
      <c r="H2938" s="17">
        <v>0.71130783442389223</v>
      </c>
      <c r="I2938" s="17">
        <v>9.6772498540977234E-2</v>
      </c>
      <c r="J2938" s="17">
        <v>48.48481997789218</v>
      </c>
      <c r="K2938" s="17">
        <v>0.80808033296486959</v>
      </c>
      <c r="L2938" s="17">
        <v>-1.0000000000000007</v>
      </c>
      <c r="M2938" s="17">
        <v>-1.0000000000000007</v>
      </c>
      <c r="N2938" s="17">
        <v>16.161606659297373</v>
      </c>
      <c r="O2938" s="17">
        <v>53.536830907781756</v>
      </c>
      <c r="P2938" s="17">
        <v>-5.0576904013401994E-2</v>
      </c>
      <c r="Q2938" s="17">
        <v>-0.2086712869929267</v>
      </c>
      <c r="R2938" s="17">
        <v>-8.5516424051839138E-2</v>
      </c>
      <c r="S2938" s="17">
        <v>0.33333333333333354</v>
      </c>
      <c r="T2938" s="17">
        <v>0.33333333333333354</v>
      </c>
      <c r="U2938" s="17">
        <v>0.4835134507333127</v>
      </c>
      <c r="V2938" s="17">
        <v>-0.15973436723351775</v>
      </c>
      <c r="W2938" s="17">
        <v>7.2946166880636953</v>
      </c>
      <c r="X2938" s="17">
        <v>0.83423393323394179</v>
      </c>
      <c r="Y2938" s="17">
        <v>-1.0000000000000007</v>
      </c>
      <c r="Z2938" s="17">
        <v>-1.0000000000000007</v>
      </c>
      <c r="AA2938" s="17">
        <v>30.885776950486683</v>
      </c>
      <c r="AB2938" s="17">
        <v>4.5429571591684606E-2</v>
      </c>
      <c r="AC2938" s="17">
        <v>0.2920906425693735</v>
      </c>
      <c r="AD2938" s="17">
        <v>0.13601331956843854</v>
      </c>
      <c r="AE2938" s="17">
        <v>23.676676686474831</v>
      </c>
      <c r="AF2938" s="17">
        <v>0.7</v>
      </c>
      <c r="AG2938" s="17">
        <v>-1.0000000000000007</v>
      </c>
      <c r="AH2938" s="17">
        <v>-1.0000000000000007</v>
      </c>
      <c r="AI2938" s="17">
        <v>1.1332485015927696E-2</v>
      </c>
      <c r="AJ2938" s="17">
        <v>-0.15973436723351775</v>
      </c>
      <c r="AK2938" s="17">
        <v>-2.8983595955864753E-2</v>
      </c>
      <c r="AL2938" s="17">
        <v>-5.7525925266861594E-2</v>
      </c>
      <c r="AM2938" s="17">
        <v>0.86007409376097432</v>
      </c>
      <c r="AN2938" s="17">
        <v>0.31042338606384362</v>
      </c>
      <c r="AO2938" s="17">
        <v>21.356934364245042</v>
      </c>
      <c r="AP2938" s="17">
        <v>7.4729550252617818</v>
      </c>
      <c r="AQ2938" s="17">
        <v>55.779436665955849</v>
      </c>
      <c r="AR2938" s="17">
        <v>0.99044575016646219</v>
      </c>
      <c r="AS2938" s="17">
        <v>1.642314266198811</v>
      </c>
      <c r="AT2938" s="17">
        <v>-1.0000000000000007</v>
      </c>
      <c r="AU2938" s="17">
        <v>-1.0000000000000007</v>
      </c>
      <c r="AV2938" s="17">
        <v>0.35846091310168166</v>
      </c>
      <c r="AW2938" s="17">
        <v>91.895562883530204</v>
      </c>
      <c r="AX2938" s="17">
        <v>76.148775860497025</v>
      </c>
      <c r="AY2938" s="17">
        <v>4.2272572716185175E-2</v>
      </c>
      <c r="AZ2938" s="17">
        <v>-46.339100552359902</v>
      </c>
      <c r="BA2938" s="22">
        <v>1436.0451615820575</v>
      </c>
      <c r="CU2938" t="e">
        <v>#N/A</v>
      </c>
      <c r="CV2938" t="e">
        <v>#N/A</v>
      </c>
    </row>
    <row r="2939" spans="1:100" x14ac:dyDescent="0.25">
      <c r="A2939">
        <v>6305</v>
      </c>
      <c r="B2939" t="s">
        <v>3181</v>
      </c>
      <c r="C2939" s="22">
        <v>3</v>
      </c>
      <c r="D2939" s="17">
        <v>3.8410892918667061</v>
      </c>
      <c r="E2939" s="17">
        <v>-0.37901672615339776</v>
      </c>
      <c r="F2939" s="17">
        <v>1.0938479180797263</v>
      </c>
      <c r="G2939" s="17">
        <v>0.97520369021249709</v>
      </c>
      <c r="H2939" s="17">
        <v>-0.11760823331896642</v>
      </c>
      <c r="I2939" s="17">
        <v>2.584342125102195E-3</v>
      </c>
      <c r="J2939" s="17">
        <v>-6.9014334716318571</v>
      </c>
      <c r="K2939" s="17">
        <v>-0.11502389119386419</v>
      </c>
      <c r="L2939" s="17">
        <v>-1.0000000000000013</v>
      </c>
      <c r="M2939" s="17">
        <v>-1.0000000000000013</v>
      </c>
      <c r="N2939" s="17">
        <v>-2.3004778238772854</v>
      </c>
      <c r="O2939" s="17">
        <v>-2.0851404895526531</v>
      </c>
      <c r="P2939" s="17">
        <v>-7.8481595822533542E-2</v>
      </c>
      <c r="Q2939" s="17">
        <v>-0.4758116537194621</v>
      </c>
      <c r="R2939" s="17">
        <v>-0.23680549287436864</v>
      </c>
      <c r="S2939" s="17">
        <v>0.33333333333333387</v>
      </c>
      <c r="T2939" s="17">
        <v>0.34080323771812687</v>
      </c>
      <c r="U2939" s="17">
        <v>0.14488234805137604</v>
      </c>
      <c r="V2939" s="17">
        <v>-5.9126815249243375E-2</v>
      </c>
      <c r="W2939" s="17">
        <v>34.996639801898297</v>
      </c>
      <c r="X2939" s="17">
        <v>1.0213988673401617</v>
      </c>
      <c r="Y2939" s="17">
        <v>-1.0000000000000013</v>
      </c>
      <c r="Z2939" s="17">
        <v>-1.0000000000000013</v>
      </c>
      <c r="AA2939" s="17">
        <v>70.862902669769056</v>
      </c>
      <c r="AB2939" s="17">
        <v>0.28858147374342519</v>
      </c>
      <c r="AC2939" s="17">
        <v>0.2146191020967079</v>
      </c>
      <c r="AD2939" s="17">
        <v>0.2188607913747698</v>
      </c>
      <c r="AE2939" s="17">
        <v>36.103068360745119</v>
      </c>
      <c r="AF2939" s="17">
        <v>0.7</v>
      </c>
      <c r="AG2939" s="17">
        <v>-1.0000000000000013</v>
      </c>
      <c r="AH2939" s="17">
        <v>-1.0000000000000013</v>
      </c>
      <c r="AI2939" s="17">
        <v>3.6835221305466639E-2</v>
      </c>
      <c r="AJ2939" s="17">
        <v>-5.9126815249243375E-2</v>
      </c>
      <c r="AK2939" s="17">
        <v>0.18843427006674132</v>
      </c>
      <c r="AL2939" s="17">
        <v>-0.15978172597566181</v>
      </c>
      <c r="AM2939" s="17">
        <v>-0.14347074290742765</v>
      </c>
      <c r="AN2939" s="17">
        <v>-9.1058907208043119E-2</v>
      </c>
      <c r="AO2939" s="17">
        <v>-2.644597222351988</v>
      </c>
      <c r="AP2939" s="17">
        <v>-3.0753813100793903</v>
      </c>
      <c r="AQ2939" s="17">
        <v>28.095206330266443</v>
      </c>
      <c r="AR2939" s="17">
        <v>0.75989210385359351</v>
      </c>
      <c r="AS2939" s="17">
        <v>0.90637497614629758</v>
      </c>
      <c r="AT2939" s="17">
        <v>-1.0000000000000013</v>
      </c>
      <c r="AU2939" s="17">
        <v>-1.0000000000000013</v>
      </c>
      <c r="AV2939" s="17">
        <v>0.73839819733812884</v>
      </c>
      <c r="AW2939" s="17">
        <v>65.702380870137034</v>
      </c>
      <c r="AX2939" s="17">
        <v>60.526403771322038</v>
      </c>
      <c r="AY2939" s="17">
        <v>3.3962249322192876E-2</v>
      </c>
      <c r="AZ2939" s="17">
        <v>-35.755847206147614</v>
      </c>
      <c r="BA2939" s="22">
        <v>1457.6461382596251</v>
      </c>
      <c r="CU2939" t="e">
        <v>#N/A</v>
      </c>
      <c r="CV2939" t="e">
        <v>#N/A</v>
      </c>
    </row>
    <row r="2940" spans="1:100" x14ac:dyDescent="0.25">
      <c r="A2940">
        <v>6306</v>
      </c>
      <c r="B2940" t="s">
        <v>3182</v>
      </c>
      <c r="C2940" s="22">
        <v>3</v>
      </c>
      <c r="D2940" s="17">
        <v>4.1647644286516083</v>
      </c>
      <c r="E2940" s="17">
        <v>-0.23124869859140723</v>
      </c>
      <c r="F2940" s="17">
        <v>-0.12426018843359322</v>
      </c>
      <c r="G2940" s="17">
        <v>-0.19269709749981834</v>
      </c>
      <c r="H2940" s="17">
        <v>-9.6801444402699E-2</v>
      </c>
      <c r="I2940" s="17">
        <v>0</v>
      </c>
      <c r="J2940" s="17">
        <v>-5.8080866641619409</v>
      </c>
      <c r="K2940" s="17">
        <v>-9.6801444402699E-2</v>
      </c>
      <c r="L2940" s="17">
        <v>-0.99999999999999911</v>
      </c>
      <c r="M2940" s="17">
        <v>-0.99999999999999911</v>
      </c>
      <c r="N2940" s="17">
        <v>-1.9360288880539798</v>
      </c>
      <c r="O2940" s="17">
        <v>-1.8360193330101504</v>
      </c>
      <c r="P2940" s="17">
        <v>-1.8243846416636955</v>
      </c>
      <c r="Q2940" s="17">
        <v>0.20514723821395009</v>
      </c>
      <c r="R2940" s="17">
        <v>-0.1299936430538251</v>
      </c>
      <c r="S2940" s="17">
        <v>0.33333333333333287</v>
      </c>
      <c r="T2940" s="17">
        <v>0.34919704437590027</v>
      </c>
      <c r="U2940" s="17">
        <v>-0.14339054990065336</v>
      </c>
      <c r="V2940" s="17">
        <v>0</v>
      </c>
      <c r="W2940" s="17">
        <v>25.437650888451149</v>
      </c>
      <c r="X2940" s="17">
        <v>0.21678217845767511</v>
      </c>
      <c r="Y2940" s="17">
        <v>-0.99999999999999911</v>
      </c>
      <c r="Z2940" s="17">
        <v>-0.99999999999999911</v>
      </c>
      <c r="AA2940" s="17">
        <v>33.292102636889695</v>
      </c>
      <c r="AB2940" s="17">
        <v>2.8656159412524199E-2</v>
      </c>
      <c r="AC2940" s="17">
        <v>0.20997724833997072</v>
      </c>
      <c r="AD2940" s="17">
        <v>-7.8944499922647474E-2</v>
      </c>
      <c r="AE2940" s="17">
        <v>7.9844453914923692</v>
      </c>
      <c r="AF2940" s="17">
        <v>0.3</v>
      </c>
      <c r="AG2940" s="17">
        <v>-0.99999999999999911</v>
      </c>
      <c r="AH2940" s="17">
        <v>-0.99999999999999911</v>
      </c>
      <c r="AI2940" s="17">
        <v>0</v>
      </c>
      <c r="AJ2940" s="17">
        <v>0</v>
      </c>
      <c r="AK2940" s="17">
        <v>0.33787164217323479</v>
      </c>
      <c r="AL2940" s="17">
        <v>-0.34842807654382235</v>
      </c>
      <c r="AM2940" s="17">
        <v>0.13584904057589592</v>
      </c>
      <c r="AN2940" s="17">
        <v>0.26114677705358275</v>
      </c>
      <c r="AO2940" s="17">
        <v>5.0855842252635686</v>
      </c>
      <c r="AP2940" s="17">
        <v>4.7865290436204573</v>
      </c>
      <c r="AQ2940" s="17">
        <v>19.629564224289219</v>
      </c>
      <c r="AR2940" s="17">
        <v>0.53913982780857994</v>
      </c>
      <c r="AS2940" s="17">
        <v>0.11998073405497595</v>
      </c>
      <c r="AT2940" s="17">
        <v>-0.99999999999999911</v>
      </c>
      <c r="AU2940" s="17">
        <v>-0.99999999999999911</v>
      </c>
      <c r="AV2940" s="17">
        <v>-0.32269074055364344</v>
      </c>
      <c r="AW2940" s="17">
        <v>36.242612347500014</v>
      </c>
      <c r="AX2940" s="17">
        <v>36.242612347500014</v>
      </c>
      <c r="AY2940" s="17">
        <v>6.591692023919786E-2</v>
      </c>
      <c r="AZ2940" s="17">
        <v>-46.524679936708907</v>
      </c>
      <c r="BA2940" s="22">
        <v>1314.9252658028347</v>
      </c>
      <c r="CU2940" t="e">
        <v>#N/A</v>
      </c>
      <c r="CV2940" t="e">
        <v>#N/A</v>
      </c>
    </row>
    <row r="2941" spans="1:100" x14ac:dyDescent="0.25">
      <c r="A2941">
        <v>6308</v>
      </c>
      <c r="B2941" t="s">
        <v>3183</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1246.3727265778004</v>
      </c>
      <c r="CU2941" t="e">
        <v>#N/A</v>
      </c>
      <c r="CV2941" t="e">
        <v>#N/A</v>
      </c>
    </row>
    <row r="2942" spans="1:100" x14ac:dyDescent="0.25">
      <c r="A2942">
        <v>6309</v>
      </c>
      <c r="B2942" t="s">
        <v>3184</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1327.4196866267378</v>
      </c>
      <c r="CU2942" t="e">
        <v>#N/A</v>
      </c>
      <c r="CV2942" t="e">
        <v>#N/A</v>
      </c>
    </row>
    <row r="2943" spans="1:100" x14ac:dyDescent="0.25">
      <c r="A2943">
        <v>6312</v>
      </c>
      <c r="B2943" t="s">
        <v>3185</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3186</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3187</v>
      </c>
      <c r="C2945" s="22">
        <v>3</v>
      </c>
      <c r="D2945" s="17">
        <v>5.2336715179337245</v>
      </c>
      <c r="E2945" s="17">
        <v>-2.379144506572883E-2</v>
      </c>
      <c r="F2945" s="17">
        <v>1.9041883576546519</v>
      </c>
      <c r="G2945" s="17">
        <v>1.8877815745715034</v>
      </c>
      <c r="H2945" s="17">
        <v>0.17612668318699909</v>
      </c>
      <c r="I2945" s="17">
        <v>-6.6762733849281041E-3</v>
      </c>
      <c r="J2945" s="17">
        <v>10.16702458812426</v>
      </c>
      <c r="K2945" s="17">
        <v>0.16945040980207099</v>
      </c>
      <c r="L2945" s="17">
        <v>-1.0000000000000004</v>
      </c>
      <c r="M2945" s="17">
        <v>-1.0000000000000004</v>
      </c>
      <c r="N2945" s="17">
        <v>3.3890081960414196</v>
      </c>
      <c r="O2945" s="17">
        <v>17.288477680629473</v>
      </c>
      <c r="P2945" s="17">
        <v>-0.24669454577767458</v>
      </c>
      <c r="Q2945" s="17">
        <v>10.493582727151598</v>
      </c>
      <c r="R2945" s="17">
        <v>3.56828416414506</v>
      </c>
      <c r="S2945" s="17">
        <v>0.33333333333333354</v>
      </c>
      <c r="T2945" s="17">
        <v>0.34886287639229935</v>
      </c>
      <c r="U2945" s="17">
        <v>0.26613111093352049</v>
      </c>
      <c r="V2945" s="17">
        <v>0.21632918155701672</v>
      </c>
      <c r="W2945" s="17">
        <v>39.808243696563949</v>
      </c>
      <c r="X2945" s="17">
        <v>2.8752453329997434</v>
      </c>
      <c r="Y2945" s="17">
        <v>-1.0000000000000004</v>
      </c>
      <c r="Z2945" s="17">
        <v>-1.0000000000000004</v>
      </c>
      <c r="AA2945" s="17">
        <v>68.248794647448634</v>
      </c>
      <c r="AB2945" s="17">
        <v>7.6345047876410027E-2</v>
      </c>
      <c r="AC2945" s="17">
        <v>0.23323156927067137</v>
      </c>
      <c r="AD2945" s="17">
        <v>0.1878687185877107</v>
      </c>
      <c r="AE2945" s="17">
        <v>24.872266786739619</v>
      </c>
      <c r="AF2945" s="17">
        <v>0.81818181818181823</v>
      </c>
      <c r="AG2945" s="17">
        <v>-1.0000000000000004</v>
      </c>
      <c r="AH2945" s="17">
        <v>-1.0000000000000004</v>
      </c>
      <c r="AI2945" s="17">
        <v>0.20015401472403263</v>
      </c>
      <c r="AJ2945" s="17">
        <v>0.21632918155701672</v>
      </c>
      <c r="AK2945" s="17">
        <v>0.21223725763840939</v>
      </c>
      <c r="AL2945" s="17">
        <v>-0.22405584790886926</v>
      </c>
      <c r="AM2945" s="17">
        <v>0.12993490014023004</v>
      </c>
      <c r="AN2945" s="17">
        <v>3.6498457393765435E-2</v>
      </c>
      <c r="AO2945" s="17">
        <v>4.3095587916977962</v>
      </c>
      <c r="AP2945" s="17">
        <v>-0.20781780470021177</v>
      </c>
      <c r="AQ2945" s="17">
        <v>49.975268284688227</v>
      </c>
      <c r="AR2945" s="17">
        <v>1.1646565022161701</v>
      </c>
      <c r="AS2945" s="17">
        <v>3.0446957428018155</v>
      </c>
      <c r="AT2945" s="17">
        <v>-1.0000000000000004</v>
      </c>
      <c r="AU2945" s="17">
        <v>-1.0000000000000004</v>
      </c>
      <c r="AV2945" s="17">
        <v>5.4560657387165641</v>
      </c>
      <c r="AW2945" s="17">
        <v>85.329454523377876</v>
      </c>
      <c r="AX2945" s="17">
        <v>110.9654529735602</v>
      </c>
      <c r="AY2945" s="17">
        <v>4.9707589976626977E-2</v>
      </c>
      <c r="AZ2945" s="17">
        <v>-36.776985519200231</v>
      </c>
      <c r="BA2945" s="22">
        <v>1504.4555860771113</v>
      </c>
      <c r="CU2945" t="e">
        <v>#N/A</v>
      </c>
      <c r="CV2945" t="e">
        <v>#N/A</v>
      </c>
    </row>
    <row r="2946" spans="1:100" x14ac:dyDescent="0.25">
      <c r="A2946">
        <v>6315</v>
      </c>
      <c r="B2946" t="s">
        <v>3188</v>
      </c>
      <c r="C2946" s="22">
        <v>3</v>
      </c>
      <c r="D2946" s="17">
        <v>-0.68146504776621541</v>
      </c>
      <c r="E2946" s="17">
        <v>9.8726632606532527E-2</v>
      </c>
      <c r="F2946" s="17">
        <v>-8.5441995155642381E-2</v>
      </c>
      <c r="G2946" s="17">
        <v>-5.2419858881892732E-2</v>
      </c>
      <c r="H2946" s="17">
        <v>6.6302868150307876E-3</v>
      </c>
      <c r="I2946" s="17">
        <v>0</v>
      </c>
      <c r="J2946" s="17">
        <v>0.39781720890184358</v>
      </c>
      <c r="K2946" s="17">
        <v>6.6302868150307876E-3</v>
      </c>
      <c r="L2946" s="17">
        <v>-0.99999999999999911</v>
      </c>
      <c r="M2946" s="17">
        <v>-0.99999999999999911</v>
      </c>
      <c r="N2946" s="17">
        <v>0.13260573630061495</v>
      </c>
      <c r="O2946" s="17">
        <v>-0.33606769774626438</v>
      </c>
      <c r="P2946" s="17">
        <v>7.7994373683867471</v>
      </c>
      <c r="Q2946" s="17">
        <v>-0.511490053715143</v>
      </c>
      <c r="R2946" s="17">
        <v>0.63889568525398222</v>
      </c>
      <c r="S2946" s="17">
        <v>0.33333333333333304</v>
      </c>
      <c r="T2946" s="17">
        <v>0.21488939148533048</v>
      </c>
      <c r="U2946" s="17">
        <v>-0.17754260506156297</v>
      </c>
      <c r="V2946" s="17">
        <v>0</v>
      </c>
      <c r="W2946" s="17">
        <v>14.561993317682795</v>
      </c>
      <c r="X2946" s="17">
        <v>-0.2741302304961753</v>
      </c>
      <c r="Y2946" s="17">
        <v>-0.99999999999999911</v>
      </c>
      <c r="Z2946" s="17">
        <v>-0.99999999999999911</v>
      </c>
      <c r="AA2946" s="17">
        <v>17.594936440399248</v>
      </c>
      <c r="AB2946" s="17">
        <v>7.3008540058803195E-2</v>
      </c>
      <c r="AC2946" s="17">
        <v>0.10948168285302633</v>
      </c>
      <c r="AD2946" s="17">
        <v>-0.13460927416258028</v>
      </c>
      <c r="AE2946" s="17">
        <v>2.3940474374624685</v>
      </c>
      <c r="AF2946" s="17">
        <v>0</v>
      </c>
      <c r="AG2946" s="17">
        <v>-0.99999999999999911</v>
      </c>
      <c r="AH2946" s="17">
        <v>-0.99999999999999911</v>
      </c>
      <c r="AI2946" s="17">
        <v>0</v>
      </c>
      <c r="AJ2946" s="17">
        <v>0</v>
      </c>
      <c r="AK2946" s="17">
        <v>-7.6374155164515511E-2</v>
      </c>
      <c r="AL2946" s="17">
        <v>0.1152388721408443</v>
      </c>
      <c r="AM2946" s="17">
        <v>0.41957188686699398</v>
      </c>
      <c r="AN2946" s="17">
        <v>-4.3324983987699774E-2</v>
      </c>
      <c r="AO2946" s="17">
        <v>10.107426395852272</v>
      </c>
      <c r="AP2946" s="17">
        <v>-0.50693023898827216</v>
      </c>
      <c r="AQ2946" s="17">
        <v>14.959810526584633</v>
      </c>
      <c r="AR2946" s="17">
        <v>0.37068011975710058</v>
      </c>
      <c r="AS2946" s="17">
        <v>-0.26749994368114455</v>
      </c>
      <c r="AT2946" s="17">
        <v>-0.99999999999999911</v>
      </c>
      <c r="AU2946" s="17">
        <v>-0.99999999999999911</v>
      </c>
      <c r="AV2946" s="17">
        <v>0.58647582637208961</v>
      </c>
      <c r="AW2946" s="17">
        <v>16.751938503664707</v>
      </c>
      <c r="AX2946" s="17">
        <v>16.751938503664707</v>
      </c>
      <c r="AY2946" s="17">
        <v>-0.1509021352001079</v>
      </c>
      <c r="AZ2946" s="17">
        <v>-52.331279956794695</v>
      </c>
      <c r="BA2946" s="22">
        <v>1322.2108381987064</v>
      </c>
      <c r="CU2946" t="e">
        <v>#N/A</v>
      </c>
      <c r="CV2946" t="e">
        <v>#N/A</v>
      </c>
    </row>
    <row r="2947" spans="1:100" x14ac:dyDescent="0.25">
      <c r="A2947">
        <v>6317</v>
      </c>
      <c r="B2947" t="s">
        <v>3189</v>
      </c>
      <c r="C2947" s="22">
        <v>3</v>
      </c>
      <c r="D2947" s="17">
        <v>4.1756811530705589</v>
      </c>
      <c r="E2947" s="17">
        <v>-5.7615079854736406E-2</v>
      </c>
      <c r="F2947" s="17">
        <v>0.85978903548143504</v>
      </c>
      <c r="G2947" s="17">
        <v>0.85978903548143504</v>
      </c>
      <c r="H2947" s="17">
        <v>-0.11205719136669789</v>
      </c>
      <c r="I2947" s="17">
        <v>0</v>
      </c>
      <c r="J2947" s="17">
        <v>-6.723431482001863</v>
      </c>
      <c r="K2947" s="17">
        <v>-0.11205719136669789</v>
      </c>
      <c r="L2947" s="17">
        <v>-1.0000000000000013</v>
      </c>
      <c r="M2947" s="17">
        <v>-1.0000000000000013</v>
      </c>
      <c r="N2947" s="17">
        <v>-2.2411438273339583</v>
      </c>
      <c r="O2947" s="17">
        <v>-1.6879612934498678</v>
      </c>
      <c r="P2947" s="17">
        <v>0.98580633910290671</v>
      </c>
      <c r="Q2947" s="17">
        <v>-0.2404860518310116</v>
      </c>
      <c r="R2947" s="17">
        <v>-1.5546558956262141E-4</v>
      </c>
      <c r="S2947" s="17">
        <v>0.33333333333333365</v>
      </c>
      <c r="T2947" s="17">
        <v>0.25867291373443607</v>
      </c>
      <c r="U2947" s="17">
        <v>7.0352823360948738E-2</v>
      </c>
      <c r="V2947" s="17">
        <v>-6.14156689096109E-2</v>
      </c>
      <c r="W2947" s="17">
        <v>28.520023715432231</v>
      </c>
      <c r="X2947" s="17">
        <v>0.49339331021789645</v>
      </c>
      <c r="Y2947" s="17">
        <v>-1.0000000000000013</v>
      </c>
      <c r="Z2947" s="17">
        <v>-1.0000000000000013</v>
      </c>
      <c r="AA2947" s="17">
        <v>32.983607181596334</v>
      </c>
      <c r="AB2947" s="17">
        <v>0.13895385565494581</v>
      </c>
      <c r="AC2947" s="17">
        <v>-0.27169167658881399</v>
      </c>
      <c r="AD2947" s="17">
        <v>0.22201259956894168</v>
      </c>
      <c r="AE2947" s="17">
        <v>4.4637389317536798</v>
      </c>
      <c r="AF2947" s="17">
        <v>0.55555555555555558</v>
      </c>
      <c r="AG2947" s="17">
        <v>-1.0000000000000013</v>
      </c>
      <c r="AH2947" s="17">
        <v>-1.0000000000000013</v>
      </c>
      <c r="AI2947" s="17">
        <v>0</v>
      </c>
      <c r="AJ2947" s="17">
        <v>-6.14156689096109E-2</v>
      </c>
      <c r="AK2947" s="17">
        <v>0.38589603537025075</v>
      </c>
      <c r="AL2947" s="17">
        <v>7.1173574240937079E-2</v>
      </c>
      <c r="AM2947" s="17">
        <v>-0.41463710099654166</v>
      </c>
      <c r="AN2947" s="17">
        <v>5.2231433880181311E-2</v>
      </c>
      <c r="AO2947" s="17">
        <v>-8.4364473480622895</v>
      </c>
      <c r="AP2947" s="17">
        <v>1.6616537182092177</v>
      </c>
      <c r="AQ2947" s="17">
        <v>21.796592233430356</v>
      </c>
      <c r="AR2947" s="17">
        <v>0.60094340151910774</v>
      </c>
      <c r="AS2947" s="17">
        <v>0.38133611885119933</v>
      </c>
      <c r="AT2947" s="17">
        <v>-1.0000000000000013</v>
      </c>
      <c r="AU2947" s="17">
        <v>-1.0000000000000013</v>
      </c>
      <c r="AV2947" s="17">
        <v>0.85963356989187223</v>
      </c>
      <c r="AW2947" s="17">
        <v>32.957299606355676</v>
      </c>
      <c r="AX2947" s="17">
        <v>26.815732715394581</v>
      </c>
      <c r="AY2947" s="17">
        <v>5.534905299686764E-2</v>
      </c>
      <c r="AZ2947" s="17">
        <v>-38.147807997318324</v>
      </c>
      <c r="BA2947" s="22">
        <v>1364.9096215041282</v>
      </c>
      <c r="CU2947" t="e">
        <v>#N/A</v>
      </c>
      <c r="CV2947" t="e">
        <v>#N/A</v>
      </c>
    </row>
    <row r="2948" spans="1:100" x14ac:dyDescent="0.25">
      <c r="A2948">
        <v>6318</v>
      </c>
      <c r="B2948" t="s">
        <v>3190</v>
      </c>
      <c r="C2948" s="22">
        <v>3</v>
      </c>
      <c r="D2948" s="17">
        <v>5.9526625565671054</v>
      </c>
      <c r="E2948" s="17">
        <v>-0.13339145864164456</v>
      </c>
      <c r="F2948" s="17">
        <v>0.31535089912143777</v>
      </c>
      <c r="G2948" s="17">
        <v>0.28504625405876238</v>
      </c>
      <c r="H2948" s="17">
        <v>0.28529675576454766</v>
      </c>
      <c r="I2948" s="17">
        <v>0</v>
      </c>
      <c r="J2948" s="17">
        <v>17.117805345872853</v>
      </c>
      <c r="K2948" s="17">
        <v>0.28529675576454766</v>
      </c>
      <c r="L2948" s="17">
        <v>-1.0000000000000004</v>
      </c>
      <c r="M2948" s="17">
        <v>-1.0000000000000004</v>
      </c>
      <c r="N2948" s="17">
        <v>5.7059351152909557</v>
      </c>
      <c r="O2948" s="17">
        <v>23.355514156498735</v>
      </c>
      <c r="P2948" s="17">
        <v>1.6360981412282352</v>
      </c>
      <c r="Q2948" s="17">
        <v>0.56437127216933158</v>
      </c>
      <c r="R2948" s="17">
        <v>0.28234108904122535</v>
      </c>
      <c r="S2948" s="17">
        <v>0.3333333333333337</v>
      </c>
      <c r="T2948" s="17">
        <v>0.3195832222842504</v>
      </c>
      <c r="U2948" s="17">
        <v>0.73675660428585565</v>
      </c>
      <c r="V2948" s="17">
        <v>-3.1111865286687544E-2</v>
      </c>
      <c r="W2948" s="17">
        <v>42.930581554088157</v>
      </c>
      <c r="X2948" s="17">
        <v>3.1446393122328855</v>
      </c>
      <c r="Y2948" s="17">
        <v>-1.0000000000000004</v>
      </c>
      <c r="Z2948" s="17">
        <v>-1.0000000000000004</v>
      </c>
      <c r="AA2948" s="17">
        <v>67.892067761457994</v>
      </c>
      <c r="AB2948" s="17">
        <v>0.2897166236974591</v>
      </c>
      <c r="AC2948" s="17">
        <v>-0.24923600937428289</v>
      </c>
      <c r="AD2948" s="17">
        <v>0.45310228804339658</v>
      </c>
      <c r="AE2948" s="17">
        <v>24.679145118328638</v>
      </c>
      <c r="AF2948" s="17">
        <v>0.75</v>
      </c>
      <c r="AG2948" s="17">
        <v>-1.0000000000000004</v>
      </c>
      <c r="AH2948" s="17">
        <v>-1.0000000000000004</v>
      </c>
      <c r="AI2948" s="17">
        <v>0</v>
      </c>
      <c r="AJ2948" s="17">
        <v>-3.1111865286687544E-2</v>
      </c>
      <c r="AK2948" s="17">
        <v>-5.8431175272102764E-3</v>
      </c>
      <c r="AL2948" s="17">
        <v>0.14435055984389544</v>
      </c>
      <c r="AM2948" s="17">
        <v>0.10404514971211751</v>
      </c>
      <c r="AN2948" s="17">
        <v>6.2981533420456814E-2</v>
      </c>
      <c r="AO2948" s="17">
        <v>2.5719131551668859</v>
      </c>
      <c r="AP2948" s="17">
        <v>2.2962911347308985</v>
      </c>
      <c r="AQ2948" s="17">
        <v>60.048386899961024</v>
      </c>
      <c r="AR2948" s="17">
        <v>1.3585612946167511</v>
      </c>
      <c r="AS2948" s="17">
        <v>3.4299360679974327</v>
      </c>
      <c r="AT2948" s="17">
        <v>-1.0000000000000004</v>
      </c>
      <c r="AU2948" s="17">
        <v>-1.0000000000000004</v>
      </c>
      <c r="AV2948" s="17">
        <v>0.56738734309998695</v>
      </c>
      <c r="AW2948" s="17">
        <v>93.543873052687587</v>
      </c>
      <c r="AX2948" s="17">
        <v>90.432686524018834</v>
      </c>
      <c r="AY2948" s="17">
        <v>0.24977105643978084</v>
      </c>
      <c r="AZ2948" s="17">
        <v>19.893069695936806</v>
      </c>
      <c r="BA2948" s="22">
        <v>1433.9441218018908</v>
      </c>
      <c r="CU2948" t="e">
        <v>#N/A</v>
      </c>
      <c r="CV2948" t="e">
        <v>#N/A</v>
      </c>
    </row>
    <row r="2949" spans="1:100" x14ac:dyDescent="0.25">
      <c r="A2949">
        <v>6319</v>
      </c>
      <c r="B2949" t="s">
        <v>3191</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3192</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3193</v>
      </c>
      <c r="C2951" s="22">
        <v>3</v>
      </c>
      <c r="D2951" s="17">
        <v>5.7399990336234818</v>
      </c>
      <c r="E2951" s="17">
        <v>1.0778901160284366E-3</v>
      </c>
      <c r="F2951" s="17">
        <v>0.36159520956301278</v>
      </c>
      <c r="G2951" s="17">
        <v>0.36159520956301278</v>
      </c>
      <c r="H2951" s="17">
        <v>-0.29420371674063561</v>
      </c>
      <c r="I2951" s="17">
        <v>-1.1569616196758697E-2</v>
      </c>
      <c r="J2951" s="17">
        <v>-18.346399976243664</v>
      </c>
      <c r="K2951" s="17">
        <v>-0.30577333293739428</v>
      </c>
      <c r="L2951" s="17">
        <v>-1.0000000000000007</v>
      </c>
      <c r="M2951" s="17">
        <v>-1.0000000000000007</v>
      </c>
      <c r="N2951" s="17">
        <v>-6.115466658747887</v>
      </c>
      <c r="O2951" s="17">
        <v>-12.244805733057166</v>
      </c>
      <c r="P2951" s="17">
        <v>-0.21301820663317089</v>
      </c>
      <c r="Q2951" s="17">
        <v>0.9472333593340645</v>
      </c>
      <c r="R2951" s="17">
        <v>0.32546133880681732</v>
      </c>
      <c r="S2951" s="17">
        <v>0.33371301744889409</v>
      </c>
      <c r="T2951" s="17">
        <v>0.33371301744889409</v>
      </c>
      <c r="U2951" s="17">
        <v>0.15072750242265595</v>
      </c>
      <c r="V2951" s="17">
        <v>-2.6004255614146168E-2</v>
      </c>
      <c r="W2951" s="17">
        <v>43.916904585747687</v>
      </c>
      <c r="X2951" s="17">
        <v>1.4204635279564899</v>
      </c>
      <c r="Y2951" s="17">
        <v>-1.0000000000000007</v>
      </c>
      <c r="Z2951" s="17">
        <v>-1.0000000000000007</v>
      </c>
      <c r="AA2951" s="17">
        <v>65.27882753088133</v>
      </c>
      <c r="AB2951" s="17">
        <v>7.4424777099472275E-2</v>
      </c>
      <c r="AC2951" s="17">
        <v>0.15754696484281733</v>
      </c>
      <c r="AD2951" s="17">
        <v>0.18875749018424662</v>
      </c>
      <c r="AE2951" s="17">
        <v>21.036461606326814</v>
      </c>
      <c r="AF2951" s="17">
        <v>0.5</v>
      </c>
      <c r="AG2951" s="17">
        <v>-1.0000000000000007</v>
      </c>
      <c r="AH2951" s="17">
        <v>-1.0000000000000007</v>
      </c>
      <c r="AI2951" s="17">
        <v>5.299660332038874E-2</v>
      </c>
      <c r="AJ2951" s="17">
        <v>-2.6004255614146168E-2</v>
      </c>
      <c r="AK2951" s="17">
        <v>6.3199234952867143E-3</v>
      </c>
      <c r="AL2951" s="17">
        <v>4.4307199346274681E-2</v>
      </c>
      <c r="AM2951" s="17">
        <v>-2.4282662022111011E-2</v>
      </c>
      <c r="AN2951" s="17">
        <v>0.11952051524148809</v>
      </c>
      <c r="AO2951" s="17">
        <v>-0.57546693307634178</v>
      </c>
      <c r="AP2951" s="17">
        <v>3.2095488777685777</v>
      </c>
      <c r="AQ2951" s="17">
        <v>25.570504609504045</v>
      </c>
      <c r="AR2951" s="17">
        <v>0.79214928170629795</v>
      </c>
      <c r="AS2951" s="17">
        <v>1.1146901950190955</v>
      </c>
      <c r="AT2951" s="17">
        <v>-1.0000000000000007</v>
      </c>
      <c r="AU2951" s="17">
        <v>-1.0000000000000007</v>
      </c>
      <c r="AV2951" s="17">
        <v>0.68705654836982821</v>
      </c>
      <c r="AW2951" s="17">
        <v>56.243570675592721</v>
      </c>
      <c r="AX2951" s="17">
        <v>54.703077180585886</v>
      </c>
      <c r="AY2951" s="17">
        <v>4.1411119034435007E-2</v>
      </c>
      <c r="AZ2951" s="17">
        <v>-21.545408046593899</v>
      </c>
      <c r="BA2951" s="22">
        <v>1412.0564230288612</v>
      </c>
      <c r="CU2951" t="e">
        <v>#N/A</v>
      </c>
      <c r="CV2951" t="e">
        <v>#N/A</v>
      </c>
    </row>
    <row r="2952" spans="1:100" x14ac:dyDescent="0.25">
      <c r="A2952">
        <v>6322</v>
      </c>
      <c r="B2952" t="s">
        <v>3194</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1401.1143153546693</v>
      </c>
      <c r="CU2952" t="e">
        <v>#N/A</v>
      </c>
      <c r="CV2952" t="e">
        <v>#N/A</v>
      </c>
    </row>
    <row r="2953" spans="1:100" x14ac:dyDescent="0.25">
      <c r="A2953">
        <v>6323</v>
      </c>
      <c r="B2953" t="s">
        <v>3195</v>
      </c>
      <c r="C2953" s="22">
        <v>3</v>
      </c>
      <c r="D2953" s="17">
        <v>4.5403148192240224</v>
      </c>
      <c r="E2953" s="17">
        <v>0.10765784474175316</v>
      </c>
      <c r="F2953" s="17">
        <v>-0.88036462196842724</v>
      </c>
      <c r="G2953" s="17">
        <v>-0.86340765343283732</v>
      </c>
      <c r="H2953" s="17">
        <v>0.19931130273518688</v>
      </c>
      <c r="I2953" s="17">
        <v>7.628425986471396E-2</v>
      </c>
      <c r="J2953" s="17">
        <v>16.535733755994052</v>
      </c>
      <c r="K2953" s="17">
        <v>0.2755955625999007</v>
      </c>
      <c r="L2953" s="17">
        <v>-0.99999999999999811</v>
      </c>
      <c r="M2953" s="17">
        <v>-0.99999999999999811</v>
      </c>
      <c r="N2953" s="17">
        <v>5.5119112519980167</v>
      </c>
      <c r="O2953" s="17">
        <v>20.212640921785248</v>
      </c>
      <c r="P2953" s="17">
        <v>0.33877959201358177</v>
      </c>
      <c r="Q2953" s="17">
        <v>-1.8258253867525835</v>
      </c>
      <c r="R2953" s="17">
        <v>-0.55777831118119614</v>
      </c>
      <c r="S2953" s="17">
        <v>0.33333333333333293</v>
      </c>
      <c r="T2953" s="17">
        <v>0.32394742928145859</v>
      </c>
      <c r="U2953" s="17">
        <v>0.34703412027719605</v>
      </c>
      <c r="V2953" s="17">
        <v>0.14428769488867083</v>
      </c>
      <c r="W2953" s="17">
        <v>34.920280607230318</v>
      </c>
      <c r="X2953" s="17">
        <v>2.6261619464038257</v>
      </c>
      <c r="Y2953" s="17">
        <v>-0.99999999999999811</v>
      </c>
      <c r="Z2953" s="17">
        <v>-0.99999999999999811</v>
      </c>
      <c r="AA2953" s="17">
        <v>75.304838318548576</v>
      </c>
      <c r="AB2953" s="17">
        <v>0.26429392759450582</v>
      </c>
      <c r="AC2953" s="17">
        <v>0.41749936028669155</v>
      </c>
      <c r="AD2953" s="17">
        <v>0.13705343256879193</v>
      </c>
      <c r="AE2953" s="17">
        <v>40.942336022499461</v>
      </c>
      <c r="AF2953" s="17">
        <v>0.81818181818181823</v>
      </c>
      <c r="AG2953" s="17">
        <v>-0.99999999999999811</v>
      </c>
      <c r="AH2953" s="17">
        <v>-0.99999999999999811</v>
      </c>
      <c r="AI2953" s="17">
        <v>-3.0893019163658528E-2</v>
      </c>
      <c r="AJ2953" s="17">
        <v>0.14428769488867083</v>
      </c>
      <c r="AK2953" s="17">
        <v>-0.10866668436531948</v>
      </c>
      <c r="AL2953" s="17">
        <v>0.16853904286457855</v>
      </c>
      <c r="AM2953" s="17">
        <v>-9.3827350643940127E-2</v>
      </c>
      <c r="AN2953" s="17">
        <v>-6.5539761409887903E-2</v>
      </c>
      <c r="AO2953" s="17">
        <v>-2.8890171879251012</v>
      </c>
      <c r="AP2953" s="17">
        <v>-0.79579882092430487</v>
      </c>
      <c r="AQ2953" s="17">
        <v>51.456014363224369</v>
      </c>
      <c r="AR2953" s="17">
        <v>1.1486025777806588</v>
      </c>
      <c r="AS2953" s="17">
        <v>2.9017575090037258</v>
      </c>
      <c r="AT2953" s="17">
        <v>-0.99999999999999811</v>
      </c>
      <c r="AU2953" s="17">
        <v>-0.99999999999999811</v>
      </c>
      <c r="AV2953" s="17">
        <v>-1.4211859646140346</v>
      </c>
      <c r="AW2953" s="17">
        <v>94.721680419409552</v>
      </c>
      <c r="AX2953" s="17">
        <v>108.53258952500336</v>
      </c>
      <c r="AY2953" s="17">
        <v>0.15658560737671756</v>
      </c>
      <c r="AZ2953" s="17">
        <v>-4.1184073038189881</v>
      </c>
      <c r="BA2953" s="22">
        <v>1478.8760837991874</v>
      </c>
      <c r="CU2953" t="e">
        <v>#N/A</v>
      </c>
      <c r="CV2953" t="e">
        <v>#N/A</v>
      </c>
    </row>
    <row r="2954" spans="1:100" x14ac:dyDescent="0.25">
      <c r="A2954">
        <v>6324</v>
      </c>
      <c r="B2954" t="s">
        <v>2000</v>
      </c>
      <c r="C2954" s="22">
        <v>3</v>
      </c>
      <c r="D2954" s="17">
        <v>4.8571144959379859</v>
      </c>
      <c r="E2954" s="17">
        <v>-2.0873375335264968E-2</v>
      </c>
      <c r="F2954" s="17">
        <v>-0.18362096634784453</v>
      </c>
      <c r="G2954" s="17">
        <v>-0.18662255459255445</v>
      </c>
      <c r="H2954" s="17">
        <v>0.23192945436223519</v>
      </c>
      <c r="I2954" s="17">
        <v>0</v>
      </c>
      <c r="J2954" s="17">
        <v>13.915767261734112</v>
      </c>
      <c r="K2954" s="17">
        <v>0.23192945436223519</v>
      </c>
      <c r="L2954" s="17">
        <v>-0.99999999999999978</v>
      </c>
      <c r="M2954" s="17">
        <v>-0.99999999999999978</v>
      </c>
      <c r="N2954" s="17">
        <v>4.6385890872447026</v>
      </c>
      <c r="O2954" s="17">
        <v>18.586259203079535</v>
      </c>
      <c r="P2954" s="17">
        <v>-1.8493930791199069</v>
      </c>
      <c r="Q2954" s="17">
        <v>-4.3730318931978278</v>
      </c>
      <c r="R2954" s="17">
        <v>-1.577508202689895</v>
      </c>
      <c r="S2954" s="17">
        <v>0.33333333333333337</v>
      </c>
      <c r="T2954" s="17">
        <v>0.2885802525989537</v>
      </c>
      <c r="U2954" s="17">
        <v>0.12938155232169449</v>
      </c>
      <c r="V2954" s="17">
        <v>7.4855615757944124E-2</v>
      </c>
      <c r="W2954" s="17">
        <v>23.768851985987595</v>
      </c>
      <c r="X2954" s="17">
        <v>1.3128186220626841</v>
      </c>
      <c r="Y2954" s="17">
        <v>-0.99999999999999978</v>
      </c>
      <c r="Z2954" s="17">
        <v>-0.99999999999999978</v>
      </c>
      <c r="AA2954" s="17">
        <v>59.61714317986587</v>
      </c>
      <c r="AB2954" s="17">
        <v>0.10509937859222064</v>
      </c>
      <c r="AC2954" s="17">
        <v>0.45636109363697441</v>
      </c>
      <c r="AD2954" s="17">
        <v>0.18705551570216813</v>
      </c>
      <c r="AE2954" s="17">
        <v>37.425799396568159</v>
      </c>
      <c r="AF2954" s="17">
        <v>0.91666666666666663</v>
      </c>
      <c r="AG2954" s="17">
        <v>-0.99999999999999978</v>
      </c>
      <c r="AH2954" s="17">
        <v>-0.99999999999999978</v>
      </c>
      <c r="AI2954" s="17">
        <v>-7.0610320317586218E-3</v>
      </c>
      <c r="AJ2954" s="17">
        <v>7.4855615757944124E-2</v>
      </c>
      <c r="AK2954" s="17">
        <v>-6.6196827115026821E-2</v>
      </c>
      <c r="AL2954" s="17">
        <v>0.30137988240748043</v>
      </c>
      <c r="AM2954" s="17">
        <v>6.0331366531645725E-2</v>
      </c>
      <c r="AN2954" s="17">
        <v>0.34187112976450235</v>
      </c>
      <c r="AO2954" s="17">
        <v>1.1773000277160102</v>
      </c>
      <c r="AP2954" s="17">
        <v>10.053677656149956</v>
      </c>
      <c r="AQ2954" s="17">
        <v>37.684619247721706</v>
      </c>
      <c r="AR2954" s="17">
        <v>0.82615075401192517</v>
      </c>
      <c r="AS2954" s="17">
        <v>1.5447480764249191</v>
      </c>
      <c r="AT2954" s="17">
        <v>-0.99999999999999978</v>
      </c>
      <c r="AU2954" s="17">
        <v>-0.99999999999999978</v>
      </c>
      <c r="AV2954" s="17">
        <v>-1.7641307572824498</v>
      </c>
      <c r="AW2954" s="17">
        <v>88.257080039095399</v>
      </c>
      <c r="AX2954" s="17">
        <v>95.601420974254623</v>
      </c>
      <c r="AY2954" s="17">
        <v>9.0266017017793979E-2</v>
      </c>
      <c r="AZ2954" s="17">
        <v>35.362550544227837</v>
      </c>
      <c r="BA2954" s="22">
        <v>1491.8579492281126</v>
      </c>
      <c r="CU2954" t="e">
        <v>#N/A</v>
      </c>
      <c r="CV2954" t="e">
        <v>#N/A</v>
      </c>
    </row>
    <row r="2955" spans="1:100" x14ac:dyDescent="0.25">
      <c r="A2955">
        <v>6325</v>
      </c>
      <c r="B2955" t="s">
        <v>3196</v>
      </c>
      <c r="C2955" s="22">
        <v>3</v>
      </c>
      <c r="D2955" s="17">
        <v>5.3464877575380196</v>
      </c>
      <c r="E2955" s="17">
        <v>0</v>
      </c>
      <c r="F2955" s="17">
        <v>0.29612967299318904</v>
      </c>
      <c r="G2955" s="17">
        <v>0.29612967299318904</v>
      </c>
      <c r="H2955" s="17">
        <v>0.48318507514373094</v>
      </c>
      <c r="I2955" s="17">
        <v>-1.9564783411632536E-2</v>
      </c>
      <c r="J2955" s="17">
        <v>27.817217503925878</v>
      </c>
      <c r="K2955" s="17">
        <v>0.46362029173209834</v>
      </c>
      <c r="L2955" s="17">
        <v>-1.0000000000000007</v>
      </c>
      <c r="M2955" s="17">
        <v>-1.0000000000000007</v>
      </c>
      <c r="N2955" s="17">
        <v>9.2724058346419689</v>
      </c>
      <c r="O2955" s="17">
        <v>33.459834934457099</v>
      </c>
      <c r="P2955" s="17">
        <v>8.404770194075914E-2</v>
      </c>
      <c r="Q2955" s="17">
        <v>-3.5447386805745551</v>
      </c>
      <c r="R2955" s="17">
        <v>-1.1917757808223111</v>
      </c>
      <c r="S2955" s="17">
        <v>0.33333333333333331</v>
      </c>
      <c r="T2955" s="17">
        <v>0.33333333333333331</v>
      </c>
      <c r="U2955" s="17">
        <v>0.28361389177942109</v>
      </c>
      <c r="V2955" s="17">
        <v>0.18836827178521159</v>
      </c>
      <c r="W2955" s="17">
        <v>27.001141539968053</v>
      </c>
      <c r="X2955" s="17">
        <v>2.4677115727635228</v>
      </c>
      <c r="Y2955" s="17">
        <v>-1.0000000000000007</v>
      </c>
      <c r="Z2955" s="17">
        <v>-1.0000000000000007</v>
      </c>
      <c r="AA2955" s="17">
        <v>81.547857600521311</v>
      </c>
      <c r="AB2955" s="17">
        <v>0.26561286484547608</v>
      </c>
      <c r="AC2955" s="17">
        <v>0.45952076841347078</v>
      </c>
      <c r="AD2955" s="17">
        <v>0.38963620356856438</v>
      </c>
      <c r="AE2955" s="17">
        <v>55.738491841375549</v>
      </c>
      <c r="AF2955" s="17">
        <v>0.5</v>
      </c>
      <c r="AG2955" s="17">
        <v>-1.0000000000000007</v>
      </c>
      <c r="AH2955" s="17">
        <v>-1.0000000000000007</v>
      </c>
      <c r="AI2955" s="17">
        <v>-6.4434004094025641E-3</v>
      </c>
      <c r="AJ2955" s="17">
        <v>0.18836827178521159</v>
      </c>
      <c r="AK2955" s="17">
        <v>5.8923836752414124E-2</v>
      </c>
      <c r="AL2955" s="17">
        <v>0.34409231287763847</v>
      </c>
      <c r="AM2955" s="17">
        <v>0.13739455051755439</v>
      </c>
      <c r="AN2955" s="17">
        <v>0.21254921107723926</v>
      </c>
      <c r="AO2955" s="17">
        <v>3.7294829467009301</v>
      </c>
      <c r="AP2955" s="17">
        <v>7.0341918413191653</v>
      </c>
      <c r="AQ2955" s="17">
        <v>54.818359043893906</v>
      </c>
      <c r="AR2955" s="17">
        <v>1.1386488302313003</v>
      </c>
      <c r="AS2955" s="17">
        <v>2.9313318644956206</v>
      </c>
      <c r="AT2955" s="17">
        <v>-1.0000000000000007</v>
      </c>
      <c r="AU2955" s="17">
        <v>-1.0000000000000007</v>
      </c>
      <c r="AV2955" s="17">
        <v>-0.89564610782912091</v>
      </c>
      <c r="AW2955" s="17">
        <v>122.04188437629759</v>
      </c>
      <c r="AX2955" s="17">
        <v>140.74984354663061</v>
      </c>
      <c r="AY2955" s="17">
        <v>0.23075877521305038</v>
      </c>
      <c r="AZ2955" s="17">
        <v>18.260032348758845</v>
      </c>
      <c r="BA2955" s="22">
        <v>1465.5805721632998</v>
      </c>
      <c r="CU2955" t="e">
        <v>#N/A</v>
      </c>
      <c r="CV2955" t="e">
        <v>#N/A</v>
      </c>
    </row>
    <row r="2956" spans="1:100" x14ac:dyDescent="0.25">
      <c r="A2956">
        <v>6326</v>
      </c>
      <c r="B2956" t="s">
        <v>3197</v>
      </c>
      <c r="C2956" s="22">
        <v>3</v>
      </c>
      <c r="D2956" s="17">
        <v>5.1239877026186402</v>
      </c>
      <c r="E2956" s="17">
        <v>-0.48844208150516755</v>
      </c>
      <c r="F2956" s="17">
        <v>0.21696184407263217</v>
      </c>
      <c r="G2956" s="17">
        <v>9.1130183594283723E-2</v>
      </c>
      <c r="H2956" s="17">
        <v>0.17006134351320989</v>
      </c>
      <c r="I2956" s="17">
        <v>-8.9713808158793408E-3</v>
      </c>
      <c r="J2956" s="17">
        <v>9.665397761839829</v>
      </c>
      <c r="K2956" s="17">
        <v>0.16108996269733056</v>
      </c>
      <c r="L2956" s="17">
        <v>-1.0000000000000004</v>
      </c>
      <c r="M2956" s="17">
        <v>-1.0000000000000004</v>
      </c>
      <c r="N2956" s="17">
        <v>3.221799253946608</v>
      </c>
      <c r="O2956" s="17">
        <v>14.88051564805277</v>
      </c>
      <c r="P2956" s="17">
        <v>-0.16013440580212196</v>
      </c>
      <c r="Q2956" s="17">
        <v>-6.1462507119684657</v>
      </c>
      <c r="R2956" s="17">
        <v>-1.9875391007519818</v>
      </c>
      <c r="S2956" s="17">
        <v>0.33333333333333298</v>
      </c>
      <c r="T2956" s="17">
        <v>0.33333333333333298</v>
      </c>
      <c r="U2956" s="17">
        <v>0.32587208172328014</v>
      </c>
      <c r="V2956" s="17">
        <v>0.16620237717461819</v>
      </c>
      <c r="W2956" s="17">
        <v>39.906046514689415</v>
      </c>
      <c r="X2956" s="17">
        <v>2.8062792939101686</v>
      </c>
      <c r="Y2956" s="17">
        <v>-1.0000000000000004</v>
      </c>
      <c r="Z2956" s="17">
        <v>-1.0000000000000004</v>
      </c>
      <c r="AA2956" s="17">
        <v>57.623637089370973</v>
      </c>
      <c r="AB2956" s="17">
        <v>7.9924888018352014E-2</v>
      </c>
      <c r="AC2956" s="17">
        <v>0.17058740875754727</v>
      </c>
      <c r="AD2956" s="17">
        <v>0.14359029673277202</v>
      </c>
      <c r="AE2956" s="17">
        <v>19.705129675433557</v>
      </c>
      <c r="AF2956" s="17">
        <v>0.75</v>
      </c>
      <c r="AG2956" s="17">
        <v>-1.0000000000000004</v>
      </c>
      <c r="AH2956" s="17">
        <v>-1.0000000000000004</v>
      </c>
      <c r="AI2956" s="17">
        <v>-4.5933234457559299E-2</v>
      </c>
      <c r="AJ2956" s="17">
        <v>0.16620237717461819</v>
      </c>
      <c r="AK2956" s="17">
        <v>0.17329478287839051</v>
      </c>
      <c r="AL2956" s="17">
        <v>1.4977061097482796E-3</v>
      </c>
      <c r="AM2956" s="17">
        <v>0.1340983438081107</v>
      </c>
      <c r="AN2956" s="17">
        <v>0.36891249684889904</v>
      </c>
      <c r="AO2956" s="17">
        <v>4.2189325095947172</v>
      </c>
      <c r="AP2956" s="17">
        <v>9.2303009517712198</v>
      </c>
      <c r="AQ2956" s="17">
        <v>49.571444276529249</v>
      </c>
      <c r="AR2956" s="17">
        <v>1.1587411255645652</v>
      </c>
      <c r="AS2956" s="17">
        <v>2.967369256607499</v>
      </c>
      <c r="AT2956" s="17">
        <v>-1.0000000000000004</v>
      </c>
      <c r="AU2956" s="17">
        <v>-1.0000000000000004</v>
      </c>
      <c r="AV2956" s="17">
        <v>-1.8964089171576979</v>
      </c>
      <c r="AW2956" s="17">
        <v>81.734453689194879</v>
      </c>
      <c r="AX2956" s="17">
        <v>97.43602671750547</v>
      </c>
      <c r="AY2956" s="17">
        <v>1.777955889351799E-2</v>
      </c>
      <c r="AZ2956" s="17">
        <v>-34.997588461352976</v>
      </c>
      <c r="BA2956" s="22">
        <v>1414.5378828624066</v>
      </c>
      <c r="CU2956" t="e">
        <v>#N/A</v>
      </c>
      <c r="CV2956" t="e">
        <v>#N/A</v>
      </c>
    </row>
    <row r="2957" spans="1:100" x14ac:dyDescent="0.25">
      <c r="A2957">
        <v>6327</v>
      </c>
      <c r="B2957" t="s">
        <v>3198</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1376.7237464992661</v>
      </c>
      <c r="CU2957" t="e">
        <v>#N/A</v>
      </c>
      <c r="CV2957" t="e">
        <v>#N/A</v>
      </c>
    </row>
    <row r="2958" spans="1:100" x14ac:dyDescent="0.25">
      <c r="A2958">
        <v>6328</v>
      </c>
      <c r="B2958" t="s">
        <v>3199</v>
      </c>
      <c r="C2958" s="22">
        <v>3</v>
      </c>
      <c r="D2958" s="17">
        <v>4.7812701239158697</v>
      </c>
      <c r="E2958" s="17">
        <v>-0.1540329823778592</v>
      </c>
      <c r="F2958" s="17">
        <v>1.132047127102181</v>
      </c>
      <c r="G2958" s="17">
        <v>1.0855515693560618</v>
      </c>
      <c r="H2958" s="17">
        <v>0.27076037080853965</v>
      </c>
      <c r="I2958" s="17">
        <v>0</v>
      </c>
      <c r="J2958" s="17">
        <v>16.245622248512376</v>
      </c>
      <c r="K2958" s="17">
        <v>0.27076037080853965</v>
      </c>
      <c r="L2958" s="17">
        <v>-0.999999999999998</v>
      </c>
      <c r="M2958" s="17">
        <v>-0.999999999999998</v>
      </c>
      <c r="N2958" s="17">
        <v>5.4152074161707873</v>
      </c>
      <c r="O2958" s="17">
        <v>22.112443941784285</v>
      </c>
      <c r="P2958" s="17">
        <v>0.45665523862848667</v>
      </c>
      <c r="Q2958" s="17">
        <v>-1.4105676437966188</v>
      </c>
      <c r="R2958" s="17">
        <v>-0.52938946104429019</v>
      </c>
      <c r="S2958" s="17">
        <v>0.33333333333333265</v>
      </c>
      <c r="T2958" s="17">
        <v>0.33333333333333265</v>
      </c>
      <c r="U2958" s="17">
        <v>0.31270360126119706</v>
      </c>
      <c r="V2958" s="17">
        <v>0.23896968689323073</v>
      </c>
      <c r="W2958" s="17">
        <v>37.90318336050214</v>
      </c>
      <c r="X2958" s="17">
        <v>3.0805388222622976</v>
      </c>
      <c r="Y2958" s="17">
        <v>-0.999999999999998</v>
      </c>
      <c r="Z2958" s="17">
        <v>-0.999999999999998</v>
      </c>
      <c r="AA2958" s="17">
        <v>85.227234376664725</v>
      </c>
      <c r="AB2958" s="17">
        <v>0.43401447726781006</v>
      </c>
      <c r="AC2958" s="17">
        <v>0.22463839997492474</v>
      </c>
      <c r="AD2958" s="17">
        <v>0.29841593230140362</v>
      </c>
      <c r="AE2958" s="17">
        <v>47.85344047720691</v>
      </c>
      <c r="AF2958" s="17">
        <v>0.8</v>
      </c>
      <c r="AG2958" s="17">
        <v>-0.999999999999998</v>
      </c>
      <c r="AH2958" s="17">
        <v>-0.999999999999998</v>
      </c>
      <c r="AI2958" s="17">
        <v>2.9009122157008481E-2</v>
      </c>
      <c r="AJ2958" s="17">
        <v>0.23896968689323073</v>
      </c>
      <c r="AK2958" s="17">
        <v>8.8797025211224664E-2</v>
      </c>
      <c r="AL2958" s="17">
        <v>-0.16945817581441655</v>
      </c>
      <c r="AM2958" s="17">
        <v>8.7063147620448887E-3</v>
      </c>
      <c r="AN2958" s="17">
        <v>0.15225929639773939</v>
      </c>
      <c r="AO2958" s="17">
        <v>0.66164299510724578</v>
      </c>
      <c r="AP2958" s="17">
        <v>2.9591915308714043</v>
      </c>
      <c r="AQ2958" s="17">
        <v>54.148805609014531</v>
      </c>
      <c r="AR2958" s="17">
        <v>1.2183399548210945</v>
      </c>
      <c r="AS2958" s="17">
        <v>3.3512991930708376</v>
      </c>
      <c r="AT2958" s="17">
        <v>-0.999999999999998</v>
      </c>
      <c r="AU2958" s="17">
        <v>-0.999999999999998</v>
      </c>
      <c r="AV2958" s="17">
        <v>0.55616210831177171</v>
      </c>
      <c r="AW2958" s="17">
        <v>110.29886984932054</v>
      </c>
      <c r="AX2958" s="17">
        <v>134.7760209817838</v>
      </c>
      <c r="AY2958" s="17">
        <v>0.20736052624473408</v>
      </c>
      <c r="AZ2958" s="17">
        <v>20.192414032753664</v>
      </c>
      <c r="BA2958" s="22">
        <v>1557.9167499223947</v>
      </c>
      <c r="CU2958" t="e">
        <v>#N/A</v>
      </c>
      <c r="CV2958" t="e">
        <v>#N/A</v>
      </c>
    </row>
    <row r="2959" spans="1:100" x14ac:dyDescent="0.25">
      <c r="A2959">
        <v>6329</v>
      </c>
      <c r="B2959" t="s">
        <v>3200</v>
      </c>
      <c r="C2959" s="22">
        <v>3</v>
      </c>
      <c r="D2959" s="17">
        <v>5.3354264494225223</v>
      </c>
      <c r="E2959" s="17">
        <v>-0.42092098312574411</v>
      </c>
      <c r="F2959" s="17">
        <v>-1.2454493967338138</v>
      </c>
      <c r="G2959" s="17">
        <v>-1.3847780308075597</v>
      </c>
      <c r="H2959" s="17">
        <v>0.26276317072698285</v>
      </c>
      <c r="I2959" s="17">
        <v>0</v>
      </c>
      <c r="J2959" s="17">
        <v>15.765790243618968</v>
      </c>
      <c r="K2959" s="17">
        <v>0.26276317072698285</v>
      </c>
      <c r="L2959" s="17">
        <v>-1.0000000000000002</v>
      </c>
      <c r="M2959" s="17">
        <v>-1.0000000000000002</v>
      </c>
      <c r="N2959" s="17">
        <v>5.2552634145396571</v>
      </c>
      <c r="O2959" s="17">
        <v>19.716438662233926</v>
      </c>
      <c r="P2959" s="17">
        <v>-0.40776775698811779</v>
      </c>
      <c r="Q2959" s="17">
        <v>-4.5195632863512492</v>
      </c>
      <c r="R2959" s="17">
        <v>-1.5417055109962869</v>
      </c>
      <c r="S2959" s="17">
        <v>0.33333333333333331</v>
      </c>
      <c r="T2959" s="17">
        <v>0.33333333333333331</v>
      </c>
      <c r="U2959" s="17">
        <v>0.39228509982730547</v>
      </c>
      <c r="V2959" s="17">
        <v>0.52112327896772948</v>
      </c>
      <c r="W2959" s="17">
        <v>52.692474989388785</v>
      </c>
      <c r="X2959" s="17">
        <v>5.0997835690552815</v>
      </c>
      <c r="Y2959" s="17">
        <v>-1.0000000000000002</v>
      </c>
      <c r="Z2959" s="17">
        <v>-1.0000000000000002</v>
      </c>
      <c r="AA2959" s="17">
        <v>96.221077811320129</v>
      </c>
      <c r="AB2959" s="17">
        <v>0.33613540542847853</v>
      </c>
      <c r="AC2959" s="17">
        <v>0.289416723812497</v>
      </c>
      <c r="AD2959" s="17">
        <v>0.27585403741757702</v>
      </c>
      <c r="AE2959" s="17">
        <v>45.070308332927638</v>
      </c>
      <c r="AF2959" s="17">
        <v>1</v>
      </c>
      <c r="AG2959" s="17">
        <v>-1.0000000000000002</v>
      </c>
      <c r="AH2959" s="17">
        <v>-1.0000000000000002</v>
      </c>
      <c r="AI2959" s="17">
        <v>-6.3734237363962512E-2</v>
      </c>
      <c r="AJ2959" s="17">
        <v>0.52112327896772948</v>
      </c>
      <c r="AK2959" s="17">
        <v>-5.3570639729981703E-3</v>
      </c>
      <c r="AL2959" s="17">
        <v>1.7340008512128004E-2</v>
      </c>
      <c r="AM2959" s="17">
        <v>0.15931777336194644</v>
      </c>
      <c r="AN2959" s="17">
        <v>0.17679825125509832</v>
      </c>
      <c r="AO2959" s="17">
        <v>3.956159014183672</v>
      </c>
      <c r="AP2959" s="17">
        <v>4.506656323938099</v>
      </c>
      <c r="AQ2959" s="17">
        <v>68.458265233007793</v>
      </c>
      <c r="AR2959" s="17">
        <v>1.5800750454617012</v>
      </c>
      <c r="AS2959" s="17">
        <v>5.3625467397822666</v>
      </c>
      <c r="AT2959" s="17">
        <v>-1.0000000000000002</v>
      </c>
      <c r="AU2959" s="17">
        <v>-1.0000000000000002</v>
      </c>
      <c r="AV2959" s="17">
        <v>-2.9264835418038468</v>
      </c>
      <c r="AW2959" s="17">
        <v>120.44417279749202</v>
      </c>
      <c r="AX2959" s="17">
        <v>171.28181594698566</v>
      </c>
      <c r="AY2959" s="17">
        <v>0.32228440284344528</v>
      </c>
      <c r="AZ2959" s="17">
        <v>23.942119999297184</v>
      </c>
      <c r="BA2959" s="22">
        <v>1561.8299093133483</v>
      </c>
      <c r="CU2959" t="e">
        <v>#N/A</v>
      </c>
      <c r="CV2959" t="e">
        <v>#N/A</v>
      </c>
    </row>
    <row r="2960" spans="1:100" x14ac:dyDescent="0.25">
      <c r="A2960">
        <v>6330</v>
      </c>
      <c r="B2960" t="s">
        <v>3201</v>
      </c>
      <c r="C2960" s="22">
        <v>3</v>
      </c>
      <c r="D2960" s="17">
        <v>3.5664368187970767</v>
      </c>
      <c r="E2960" s="17">
        <v>2.3579964242124638E-2</v>
      </c>
      <c r="F2960" s="17">
        <v>0.67627000964462658</v>
      </c>
      <c r="G2960" s="17">
        <v>0.68300714228523374</v>
      </c>
      <c r="H2960" s="17">
        <v>-0.14896878233999328</v>
      </c>
      <c r="I2960" s="17">
        <v>-6.4860025843624797E-3</v>
      </c>
      <c r="J2960" s="17">
        <v>-9.3272870954613545</v>
      </c>
      <c r="K2960" s="17">
        <v>-0.15545478492435577</v>
      </c>
      <c r="L2960" s="17">
        <v>-1.0000000000000002</v>
      </c>
      <c r="M2960" s="17">
        <v>-1.0000000000000002</v>
      </c>
      <c r="N2960" s="17">
        <v>-3.1090956984871156</v>
      </c>
      <c r="O2960" s="17">
        <v>-5.0778431343790364</v>
      </c>
      <c r="P2960" s="17">
        <v>4.3432738979287996E-2</v>
      </c>
      <c r="Q2960" s="17">
        <v>2.0088264775073807</v>
      </c>
      <c r="R2960" s="17">
        <v>0.65204536316468942</v>
      </c>
      <c r="S2960" s="17">
        <v>0.3333333333333337</v>
      </c>
      <c r="T2960" s="17">
        <v>0.3333333333333337</v>
      </c>
      <c r="U2960" s="17">
        <v>0.16101188246368736</v>
      </c>
      <c r="V2960" s="17">
        <v>-6.5864425656081541E-2</v>
      </c>
      <c r="W2960" s="17">
        <v>36.69075633594511</v>
      </c>
      <c r="X2960" s="17">
        <v>1.0709824275092825</v>
      </c>
      <c r="Y2960" s="17">
        <v>-1.0000000000000002</v>
      </c>
      <c r="Z2960" s="17">
        <v>-1.0000000000000002</v>
      </c>
      <c r="AA2960" s="17">
        <v>52.275051457717325</v>
      </c>
      <c r="AB2960" s="17">
        <v>0.35623602622399847</v>
      </c>
      <c r="AC2960" s="17">
        <v>-7.7150676297887369E-2</v>
      </c>
      <c r="AD2960" s="17">
        <v>1.9559645246039203E-2</v>
      </c>
      <c r="AE2960" s="17">
        <v>14.932249758607504</v>
      </c>
      <c r="AF2960" s="17">
        <v>0.41666666666666669</v>
      </c>
      <c r="AG2960" s="17">
        <v>-1.0000000000000002</v>
      </c>
      <c r="AH2960" s="17">
        <v>-1.0000000000000002</v>
      </c>
      <c r="AI2960" s="17">
        <v>-1.6526154085203512E-2</v>
      </c>
      <c r="AJ2960" s="17">
        <v>-6.5864425656081541E-2</v>
      </c>
      <c r="AK2960" s="17">
        <v>0.37105476029733409</v>
      </c>
      <c r="AL2960" s="17">
        <v>0.27452779275508338</v>
      </c>
      <c r="AM2960" s="17">
        <v>-7.9165948878270997E-2</v>
      </c>
      <c r="AN2960" s="17">
        <v>-1.9680291765463542E-2</v>
      </c>
      <c r="AO2960" s="17">
        <v>-0.12387492047010532</v>
      </c>
      <c r="AP2960" s="17">
        <v>0.88063166963882866</v>
      </c>
      <c r="AQ2960" s="17">
        <v>27.363469240483777</v>
      </c>
      <c r="AR2960" s="17">
        <v>0.76181412347427235</v>
      </c>
      <c r="AS2960" s="17">
        <v>0.91552764258492725</v>
      </c>
      <c r="AT2960" s="17">
        <v>-1.0000000000000002</v>
      </c>
      <c r="AU2960" s="17">
        <v>-1.0000000000000002</v>
      </c>
      <c r="AV2960" s="17">
        <v>1.3350525054499227</v>
      </c>
      <c r="AW2960" s="17">
        <v>48.077839992977104</v>
      </c>
      <c r="AX2960" s="17">
        <v>41.160874345664894</v>
      </c>
      <c r="AY2960" s="17">
        <v>9.5585149502091196E-2</v>
      </c>
      <c r="AZ2960" s="17">
        <v>-22.735084588258903</v>
      </c>
      <c r="BA2960" s="22">
        <v>1294.6261424221263</v>
      </c>
      <c r="CU2960" t="e">
        <v>#N/A</v>
      </c>
      <c r="CV2960" t="e">
        <v>#N/A</v>
      </c>
    </row>
    <row r="2961" spans="1:100" x14ac:dyDescent="0.25">
      <c r="A2961">
        <v>6331</v>
      </c>
      <c r="B2961" t="s">
        <v>3202</v>
      </c>
      <c r="C2961" s="22">
        <v>3</v>
      </c>
      <c r="D2961" s="17">
        <v>5.2106263321851856</v>
      </c>
      <c r="E2961" s="17">
        <v>-0.22622770135214376</v>
      </c>
      <c r="F2961" s="17">
        <v>-0.24148961471505065</v>
      </c>
      <c r="G2961" s="17">
        <v>-0.31179379456274353</v>
      </c>
      <c r="H2961" s="17">
        <v>0.48167433801286813</v>
      </c>
      <c r="I2961" s="17">
        <v>-1.0683875976285565E-3</v>
      </c>
      <c r="J2961" s="17">
        <v>28.836357024914399</v>
      </c>
      <c r="K2961" s="17">
        <v>0.48060595041523968</v>
      </c>
      <c r="L2961" s="17">
        <v>-1.0000000000000016</v>
      </c>
      <c r="M2961" s="17">
        <v>-1.0000000000000016</v>
      </c>
      <c r="N2961" s="17">
        <v>9.6121190083047932</v>
      </c>
      <c r="O2961" s="17">
        <v>33.735189562536817</v>
      </c>
      <c r="P2961" s="17">
        <v>-3.2079539001822943</v>
      </c>
      <c r="Q2961" s="17">
        <v>-0.40451797454385874</v>
      </c>
      <c r="R2961" s="17">
        <v>-0.51901077281977104</v>
      </c>
      <c r="S2961" s="17">
        <v>0.33333333333333376</v>
      </c>
      <c r="T2961" s="17">
        <v>0.3225954076284086</v>
      </c>
      <c r="U2961" s="17">
        <v>0.34144518387120476</v>
      </c>
      <c r="V2961" s="17">
        <v>-0.10055783868252044</v>
      </c>
      <c r="W2961" s="17">
        <v>16.648405429407468</v>
      </c>
      <c r="X2961" s="17">
        <v>0.92701856823127382</v>
      </c>
      <c r="Y2961" s="17">
        <v>-1.0000000000000016</v>
      </c>
      <c r="Z2961" s="17">
        <v>-1.0000000000000016</v>
      </c>
      <c r="AA2961" s="17">
        <v>44.094618632698243</v>
      </c>
      <c r="AB2961" s="17">
        <v>0.18272025301882017</v>
      </c>
      <c r="AC2961" s="17">
        <v>-1.6678321713554101E-2</v>
      </c>
      <c r="AD2961" s="17">
        <v>0.39326254821694467</v>
      </c>
      <c r="AE2961" s="17">
        <v>27.965223976110536</v>
      </c>
      <c r="AF2961" s="17">
        <v>0.90909090909090906</v>
      </c>
      <c r="AG2961" s="17">
        <v>-1.0000000000000016</v>
      </c>
      <c r="AH2961" s="17">
        <v>-1.0000000000000016</v>
      </c>
      <c r="AI2961" s="17">
        <v>1.2350635754830966E-2</v>
      </c>
      <c r="AJ2961" s="17">
        <v>-0.10055783868252044</v>
      </c>
      <c r="AK2961" s="17">
        <v>-8.1243220442762581E-2</v>
      </c>
      <c r="AL2961" s="17">
        <v>-6.0661459493368527E-2</v>
      </c>
      <c r="AM2961" s="17">
        <v>-4.9622285358052867E-2</v>
      </c>
      <c r="AN2961" s="17">
        <v>0.11853147124699334</v>
      </c>
      <c r="AO2961" s="17">
        <v>-1.6467732361651344</v>
      </c>
      <c r="AP2961" s="17">
        <v>2.6599794837079922</v>
      </c>
      <c r="AQ2961" s="17">
        <v>45.484762454321853</v>
      </c>
      <c r="AR2961" s="17">
        <v>0.89681608615042674</v>
      </c>
      <c r="AS2961" s="17">
        <v>1.4076245186465133</v>
      </c>
      <c r="AT2961" s="17">
        <v>-1.0000000000000016</v>
      </c>
      <c r="AU2961" s="17">
        <v>-1.0000000000000016</v>
      </c>
      <c r="AV2961" s="17">
        <v>-0.83080456738251462</v>
      </c>
      <c r="AW2961" s="17">
        <v>80.48978767894306</v>
      </c>
      <c r="AX2961" s="17">
        <v>70.681016525787655</v>
      </c>
      <c r="AY2961" s="17">
        <v>-9.3771398602991718E-4</v>
      </c>
      <c r="AZ2961" s="17">
        <v>-31.640932401484243</v>
      </c>
      <c r="BA2961" s="22">
        <v>1410.2894413133138</v>
      </c>
      <c r="CU2961" t="e">
        <v>#N/A</v>
      </c>
      <c r="CV2961" t="e">
        <v>#N/A</v>
      </c>
    </row>
    <row r="2962" spans="1:100" x14ac:dyDescent="0.25">
      <c r="A2962">
        <v>6332</v>
      </c>
      <c r="B2962" t="s">
        <v>3203</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1469.7090152297617</v>
      </c>
      <c r="CU2962" t="e">
        <v>#N/A</v>
      </c>
      <c r="CV2962" t="e">
        <v>#N/A</v>
      </c>
    </row>
    <row r="2963" spans="1:100" x14ac:dyDescent="0.25">
      <c r="A2963">
        <v>6333</v>
      </c>
      <c r="B2963" t="s">
        <v>3204</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1364.8631726344654</v>
      </c>
      <c r="CU2963" t="e">
        <v>#N/A</v>
      </c>
      <c r="CV2963" t="e">
        <v>#N/A</v>
      </c>
    </row>
    <row r="2964" spans="1:100" x14ac:dyDescent="0.25">
      <c r="A2964">
        <v>6334</v>
      </c>
      <c r="B2964" t="s">
        <v>1742</v>
      </c>
      <c r="C2964" s="22">
        <v>3</v>
      </c>
      <c r="D2964" s="17">
        <v>4.2636712964828574</v>
      </c>
      <c r="E2964" s="17">
        <v>0.37037005196609685</v>
      </c>
      <c r="F2964" s="17">
        <v>0.45639748918337736</v>
      </c>
      <c r="G2964" s="17">
        <v>0.6213068452370244</v>
      </c>
      <c r="H2964" s="17">
        <v>3.7846041050882212E-2</v>
      </c>
      <c r="I2964" s="17">
        <v>-8.3329970630436866E-3</v>
      </c>
      <c r="J2964" s="17">
        <v>1.7707826392703172</v>
      </c>
      <c r="K2964" s="17">
        <v>2.9513043987838529E-2</v>
      </c>
      <c r="L2964" s="17">
        <v>-0.99999999999999933</v>
      </c>
      <c r="M2964" s="17">
        <v>-0.99999999999999933</v>
      </c>
      <c r="N2964" s="17">
        <v>0.59026087975677066</v>
      </c>
      <c r="O2964" s="17">
        <v>6.6557607809901889</v>
      </c>
      <c r="P2964" s="17">
        <v>0.75158784518258182</v>
      </c>
      <c r="Q2964" s="17">
        <v>1.7618937085492232</v>
      </c>
      <c r="R2964" s="17">
        <v>0.52126859974148254</v>
      </c>
      <c r="S2964" s="17">
        <v>0.3333333333333332</v>
      </c>
      <c r="T2964" s="17">
        <v>0.3333333333333332</v>
      </c>
      <c r="U2964" s="17">
        <v>0.26389675279281877</v>
      </c>
      <c r="V2964" s="17">
        <v>0.42157499411259292</v>
      </c>
      <c r="W2964" s="17">
        <v>52.905014783369595</v>
      </c>
      <c r="X2964" s="17">
        <v>4.2221905985256605</v>
      </c>
      <c r="Y2964" s="17">
        <v>-0.99999999999999933</v>
      </c>
      <c r="Z2964" s="17">
        <v>-0.99999999999999933</v>
      </c>
      <c r="AA2964" s="17">
        <v>92.030426946066555</v>
      </c>
      <c r="AB2964" s="17">
        <v>9.7881955892666003E-2</v>
      </c>
      <c r="AC2964" s="17">
        <v>0.28409386088471461</v>
      </c>
      <c r="AD2964" s="17">
        <v>0.39010705448172861</v>
      </c>
      <c r="AE2964" s="17">
        <v>38.604143562955478</v>
      </c>
      <c r="AF2964" s="17">
        <v>1</v>
      </c>
      <c r="AG2964" s="17">
        <v>-0.99999999999999933</v>
      </c>
      <c r="AH2964" s="17">
        <v>-0.99999999999999933</v>
      </c>
      <c r="AI2964" s="17">
        <v>-2.232092003319943E-2</v>
      </c>
      <c r="AJ2964" s="17">
        <v>0.42157499411259292</v>
      </c>
      <c r="AK2964" s="17">
        <v>-3.5937258740899987E-2</v>
      </c>
      <c r="AL2964" s="17">
        <v>1.9363996532881993E-2</v>
      </c>
      <c r="AM2964" s="17">
        <v>0.34364303095043425</v>
      </c>
      <c r="AN2964" s="17">
        <v>-0.18078235231125345</v>
      </c>
      <c r="AO2964" s="17">
        <v>8.4113894800563642</v>
      </c>
      <c r="AP2964" s="17">
        <v>-4.4227388251169248</v>
      </c>
      <c r="AQ2964" s="17">
        <v>54.675797422639903</v>
      </c>
      <c r="AR2964" s="17">
        <v>1.352138413572078</v>
      </c>
      <c r="AS2964" s="17">
        <v>4.2517036425135002</v>
      </c>
      <c r="AT2964" s="17">
        <v>-0.99999999999999933</v>
      </c>
      <c r="AU2964" s="17">
        <v>-0.99999999999999933</v>
      </c>
      <c r="AV2964" s="17">
        <v>1.142575444978507</v>
      </c>
      <c r="AW2964" s="17">
        <v>94.263448901939796</v>
      </c>
      <c r="AX2964" s="17">
        <v>135.9745299125351</v>
      </c>
      <c r="AY2964" s="17">
        <v>0.1835730973868028</v>
      </c>
      <c r="AZ2964" s="17">
        <v>8.0126316749733224</v>
      </c>
      <c r="BA2964" s="22">
        <v>1538.9279960841607</v>
      </c>
      <c r="CU2964" t="e">
        <v>#N/A</v>
      </c>
      <c r="CV2964" t="e">
        <v>#N/A</v>
      </c>
    </row>
    <row r="2965" spans="1:100" x14ac:dyDescent="0.25">
      <c r="A2965">
        <v>6335</v>
      </c>
      <c r="B2965" t="s">
        <v>3205</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1321.9956132940754</v>
      </c>
      <c r="CU2965" t="e">
        <v>#N/A</v>
      </c>
      <c r="CV2965" t="e">
        <v>#N/A</v>
      </c>
    </row>
    <row r="2966" spans="1:100" x14ac:dyDescent="0.25">
      <c r="A2966">
        <v>6336</v>
      </c>
      <c r="B2966" t="s">
        <v>3206</v>
      </c>
      <c r="C2966" s="22">
        <v>3</v>
      </c>
      <c r="D2966" s="17">
        <v>4.7717632612351641</v>
      </c>
      <c r="E2966" s="17">
        <v>0.40861692850142767</v>
      </c>
      <c r="F2966" s="17">
        <v>1.7668780447295411</v>
      </c>
      <c r="G2966" s="17">
        <v>1.9118022535979544</v>
      </c>
      <c r="H2966" s="17">
        <v>0.26467036529065668</v>
      </c>
      <c r="I2966" s="17">
        <v>-2.1049251023477811E-2</v>
      </c>
      <c r="J2966" s="17">
        <v>14.617266856030724</v>
      </c>
      <c r="K2966" s="17">
        <v>0.24362111426717883</v>
      </c>
      <c r="L2966" s="17">
        <v>-1</v>
      </c>
      <c r="M2966" s="17">
        <v>-1</v>
      </c>
      <c r="N2966" s="17">
        <v>4.8724222853435766</v>
      </c>
      <c r="O2966" s="17">
        <v>21.300832370863848</v>
      </c>
      <c r="P2966" s="17">
        <v>0.1100425448716747</v>
      </c>
      <c r="Q2966" s="17">
        <v>2.6590882398029825</v>
      </c>
      <c r="R2966" s="17">
        <v>0.70986103594398586</v>
      </c>
      <c r="S2966" s="17">
        <v>0.33333333333333304</v>
      </c>
      <c r="T2966" s="17">
        <v>0.34859760695820941</v>
      </c>
      <c r="U2966" s="17">
        <v>0.33157598482807049</v>
      </c>
      <c r="V2966" s="17">
        <v>0.21667084396008873</v>
      </c>
      <c r="W2966" s="17">
        <v>39.462266192500941</v>
      </c>
      <c r="X2966" s="17">
        <v>3.0799031027220547</v>
      </c>
      <c r="Y2966" s="17">
        <v>-1</v>
      </c>
      <c r="Z2966" s="17">
        <v>-1</v>
      </c>
      <c r="AA2966" s="17">
        <v>73.476979996424419</v>
      </c>
      <c r="AB2966" s="17">
        <v>0.39120542863158514</v>
      </c>
      <c r="AC2966" s="17">
        <v>0.10338084364694825</v>
      </c>
      <c r="AD2966" s="17">
        <v>0.17151078308105602</v>
      </c>
      <c r="AE2966" s="17">
        <v>33.304852767979483</v>
      </c>
      <c r="AF2966" s="17">
        <v>0.72727272727272729</v>
      </c>
      <c r="AG2966" s="17">
        <v>-1</v>
      </c>
      <c r="AH2966" s="17">
        <v>-1</v>
      </c>
      <c r="AI2966" s="17">
        <v>6.4618732103284643E-2</v>
      </c>
      <c r="AJ2966" s="17">
        <v>0.21667084396008873</v>
      </c>
      <c r="AK2966" s="17">
        <v>-9.8304833914189399E-2</v>
      </c>
      <c r="AL2966" s="17">
        <v>-2.6158439341247317E-2</v>
      </c>
      <c r="AM2966" s="17">
        <v>-2.6876246456916386E-2</v>
      </c>
      <c r="AN2966" s="17">
        <v>-1.2478323020546925E-2</v>
      </c>
      <c r="AO2966" s="17">
        <v>-1.1634303309938565</v>
      </c>
      <c r="AP2966" s="17">
        <v>-0.44275027221991126</v>
      </c>
      <c r="AQ2966" s="17">
        <v>54.079533048531673</v>
      </c>
      <c r="AR2966" s="17">
        <v>1.2301777690797022</v>
      </c>
      <c r="AS2966" s="17">
        <v>3.3235242169892354</v>
      </c>
      <c r="AT2966" s="17">
        <v>-1</v>
      </c>
      <c r="AU2966" s="17">
        <v>-1</v>
      </c>
      <c r="AV2966" s="17">
        <v>2.6216632895419343</v>
      </c>
      <c r="AW2966" s="17">
        <v>94.335062095068267</v>
      </c>
      <c r="AX2966" s="17">
        <v>117.29452113314288</v>
      </c>
      <c r="AY2966" s="17">
        <v>-0.19125319160046875</v>
      </c>
      <c r="AZ2966" s="17">
        <v>-10.127870116315369</v>
      </c>
      <c r="BA2966" s="22">
        <v>1468.6957619840637</v>
      </c>
      <c r="CU2966" t="e">
        <v>#N/A</v>
      </c>
      <c r="CV2966" t="e">
        <v>#N/A</v>
      </c>
    </row>
    <row r="2967" spans="1:100" x14ac:dyDescent="0.25">
      <c r="A2967">
        <v>6337</v>
      </c>
      <c r="B2967" t="s">
        <v>3207</v>
      </c>
      <c r="C2967" s="22">
        <v>3</v>
      </c>
      <c r="D2967" s="17">
        <v>4.723951190332107</v>
      </c>
      <c r="E2967" s="17">
        <v>-0.38273374617334183</v>
      </c>
      <c r="F2967" s="17">
        <v>0.3563586940186626</v>
      </c>
      <c r="G2967" s="17">
        <v>0.22796662226533901</v>
      </c>
      <c r="H2967" s="17">
        <v>0.23241049632070818</v>
      </c>
      <c r="I2967" s="17">
        <v>0</v>
      </c>
      <c r="J2967" s="17">
        <v>13.944629779242488</v>
      </c>
      <c r="K2967" s="17">
        <v>0.23241049632070818</v>
      </c>
      <c r="L2967" s="17">
        <v>-1.0000000000000022</v>
      </c>
      <c r="M2967" s="17">
        <v>-1.0000000000000022</v>
      </c>
      <c r="N2967" s="17">
        <v>4.6482099264141645</v>
      </c>
      <c r="O2967" s="17">
        <v>18.896547591839919</v>
      </c>
      <c r="P2967" s="17">
        <v>1.0487849930381288</v>
      </c>
      <c r="Q2967" s="17">
        <v>2.4002556402644886</v>
      </c>
      <c r="R2967" s="17">
        <v>0.90365074306781057</v>
      </c>
      <c r="S2967" s="17">
        <v>0.3333333333333337</v>
      </c>
      <c r="T2967" s="17">
        <v>0.3333333333333337</v>
      </c>
      <c r="U2967" s="17">
        <v>0.36362046757462041</v>
      </c>
      <c r="V2967" s="17">
        <v>-1.0261684838998128E-2</v>
      </c>
      <c r="W2967" s="17">
        <v>31.504598123263278</v>
      </c>
      <c r="X2967" s="17">
        <v>1.8271679316104548</v>
      </c>
      <c r="Y2967" s="17">
        <v>-1.0000000000000022</v>
      </c>
      <c r="Z2967" s="17">
        <v>-1.0000000000000022</v>
      </c>
      <c r="AA2967" s="17">
        <v>80.071500027040926</v>
      </c>
      <c r="AB2967" s="17">
        <v>0.2251662944524831</v>
      </c>
      <c r="AC2967" s="17">
        <v>0.25888871135417002</v>
      </c>
      <c r="AD2967" s="17">
        <v>0.46921001740754192</v>
      </c>
      <c r="AE2967" s="17">
        <v>47.663251160709784</v>
      </c>
      <c r="AF2967" s="17">
        <v>0.83333333333333337</v>
      </c>
      <c r="AG2967" s="17">
        <v>-1.0000000000000022</v>
      </c>
      <c r="AH2967" s="17">
        <v>-1.0000000000000022</v>
      </c>
      <c r="AI2967" s="17">
        <v>2.2156220965445464E-2</v>
      </c>
      <c r="AJ2967" s="17">
        <v>-1.0261684838998128E-2</v>
      </c>
      <c r="AK2967" s="17">
        <v>1.4269747574078388E-2</v>
      </c>
      <c r="AL2967" s="17">
        <v>-9.5213692090919427E-2</v>
      </c>
      <c r="AM2967" s="17">
        <v>0.24552771623784903</v>
      </c>
      <c r="AN2967" s="17">
        <v>0.18281750027205892</v>
      </c>
      <c r="AO2967" s="17">
        <v>6.2095416438166184</v>
      </c>
      <c r="AP2967" s="17">
        <v>4.0943690463468778</v>
      </c>
      <c r="AQ2967" s="17">
        <v>45.449227902505775</v>
      </c>
      <c r="AR2967" s="17">
        <v>1.0200254494022902</v>
      </c>
      <c r="AS2967" s="17">
        <v>2.0595784279311622</v>
      </c>
      <c r="AT2967" s="17">
        <v>-1.0000000000000022</v>
      </c>
      <c r="AU2967" s="17">
        <v>-1.0000000000000022</v>
      </c>
      <c r="AV2967" s="17">
        <v>1.1316173653331492</v>
      </c>
      <c r="AW2967" s="17">
        <v>103.06241666522763</v>
      </c>
      <c r="AX2967" s="17">
        <v>102.47937260063676</v>
      </c>
      <c r="AY2967" s="17">
        <v>0.17975050368074419</v>
      </c>
      <c r="AZ2967" s="17">
        <v>-3.474134729071916</v>
      </c>
      <c r="BA2967" s="22">
        <v>1496.0271442288197</v>
      </c>
      <c r="CU2967" t="e">
        <v>#N/A</v>
      </c>
      <c r="CV2967" t="e">
        <v>#N/A</v>
      </c>
    </row>
    <row r="2968" spans="1:100" x14ac:dyDescent="0.25">
      <c r="A2968">
        <v>6338</v>
      </c>
      <c r="B2968" t="s">
        <v>3208</v>
      </c>
      <c r="C2968" s="22">
        <v>3</v>
      </c>
      <c r="D2968" s="17">
        <v>4.5594741420415446</v>
      </c>
      <c r="E2968" s="17">
        <v>1.185272402297337E-2</v>
      </c>
      <c r="F2968" s="17">
        <v>0.47949024642687893</v>
      </c>
      <c r="G2968" s="17">
        <v>0.47949024642687893</v>
      </c>
      <c r="H2968" s="17">
        <v>0.37908975689635666</v>
      </c>
      <c r="I2968" s="17">
        <v>0</v>
      </c>
      <c r="J2968" s="17">
        <v>22.745385413781385</v>
      </c>
      <c r="K2968" s="17">
        <v>0.37908975689635666</v>
      </c>
      <c r="L2968" s="17">
        <v>-0.99999999999999956</v>
      </c>
      <c r="M2968" s="17">
        <v>-0.99999999999999956</v>
      </c>
      <c r="N2968" s="17">
        <v>7.5817951379271307</v>
      </c>
      <c r="O2968" s="17">
        <v>27.784349802249832</v>
      </c>
      <c r="P2968" s="17">
        <v>0.11648000159323324</v>
      </c>
      <c r="Q2968" s="17">
        <v>0.26868701826685082</v>
      </c>
      <c r="R2968" s="17">
        <v>3.5525819013487954E-2</v>
      </c>
      <c r="S2968" s="17">
        <v>0.33333333333333315</v>
      </c>
      <c r="T2968" s="17">
        <v>0.33333333333333315</v>
      </c>
      <c r="U2968" s="17">
        <v>0.28787944611795235</v>
      </c>
      <c r="V2968" s="17">
        <v>-0.10422679802753923</v>
      </c>
      <c r="W2968" s="17">
        <v>18.849182314428909</v>
      </c>
      <c r="X2968" s="17">
        <v>0.81373390607688401</v>
      </c>
      <c r="Y2968" s="17">
        <v>-0.99999999999999956</v>
      </c>
      <c r="Z2968" s="17">
        <v>-0.99999999999999956</v>
      </c>
      <c r="AA2968" s="17">
        <v>51.768041742109581</v>
      </c>
      <c r="AB2968" s="17">
        <v>0.23855020185618392</v>
      </c>
      <c r="AC2968" s="17">
        <v>3.4685131782966033E-2</v>
      </c>
      <c r="AD2968" s="17">
        <v>0.38443133853419398</v>
      </c>
      <c r="AE2968" s="17">
        <v>32.883333608667201</v>
      </c>
      <c r="AF2968" s="17">
        <v>0.58333333333333337</v>
      </c>
      <c r="AG2968" s="17">
        <v>-0.99999999999999956</v>
      </c>
      <c r="AH2968" s="17">
        <v>-0.99999999999999956</v>
      </c>
      <c r="AI2968" s="17">
        <v>0</v>
      </c>
      <c r="AJ2968" s="17">
        <v>-0.10422679802753923</v>
      </c>
      <c r="AK2968" s="17">
        <v>-7.3263341444194927E-2</v>
      </c>
      <c r="AL2968" s="17">
        <v>0.30016798123863159</v>
      </c>
      <c r="AM2968" s="17">
        <v>0.26902543552526115</v>
      </c>
      <c r="AN2968" s="17">
        <v>9.4435141733081679E-2</v>
      </c>
      <c r="AO2968" s="17">
        <v>6.3593191809105543</v>
      </c>
      <c r="AP2968" s="17">
        <v>3.8617184495202004</v>
      </c>
      <c r="AQ2968" s="17">
        <v>41.594567728210301</v>
      </c>
      <c r="AR2968" s="17">
        <v>0.85031931475707923</v>
      </c>
      <c r="AS2968" s="17">
        <v>1.1928236629732403</v>
      </c>
      <c r="AT2968" s="17">
        <v>-0.99999999999999956</v>
      </c>
      <c r="AU2968" s="17">
        <v>-0.99999999999999956</v>
      </c>
      <c r="AV2968" s="17">
        <v>0.51501606544036682</v>
      </c>
      <c r="AW2968" s="17">
        <v>83.414109993879649</v>
      </c>
      <c r="AX2968" s="17">
        <v>72.991430191125716</v>
      </c>
      <c r="AY2968" s="17">
        <v>0.20520206152260675</v>
      </c>
      <c r="AZ2968" s="17">
        <v>-13.698032986326195</v>
      </c>
      <c r="BA2968" s="22">
        <v>1388.6714747001413</v>
      </c>
      <c r="CU2968" t="e">
        <v>#N/A</v>
      </c>
      <c r="CV2968" t="e">
        <v>#N/A</v>
      </c>
    </row>
    <row r="2969" spans="1:100" x14ac:dyDescent="0.25">
      <c r="A2969">
        <v>6339</v>
      </c>
      <c r="B2969" t="s">
        <v>3209</v>
      </c>
      <c r="C2969" s="22">
        <v>3</v>
      </c>
      <c r="D2969" s="17">
        <v>5.4986593106666186</v>
      </c>
      <c r="E2969" s="17">
        <v>-3.5700212471775281E-2</v>
      </c>
      <c r="F2969" s="17">
        <v>-1.104865000191132</v>
      </c>
      <c r="G2969" s="17">
        <v>-1.1150650608973536</v>
      </c>
      <c r="H2969" s="17">
        <v>-8.1878646823982978E-2</v>
      </c>
      <c r="I2969" s="17">
        <v>-1.6637745814877692E-2</v>
      </c>
      <c r="J2969" s="17">
        <v>-5.9109835583316368</v>
      </c>
      <c r="K2969" s="17">
        <v>-9.8516392638860598E-2</v>
      </c>
      <c r="L2969" s="17">
        <v>-1</v>
      </c>
      <c r="M2969" s="17">
        <v>-1</v>
      </c>
      <c r="N2969" s="17">
        <v>-1.970327852777211</v>
      </c>
      <c r="O2969" s="17">
        <v>-1.5273893085623693</v>
      </c>
      <c r="P2969" s="17">
        <v>-9.5989327043489003E-2</v>
      </c>
      <c r="Q2969" s="17">
        <v>-1.8415702288729316</v>
      </c>
      <c r="R2969" s="17">
        <v>-0.65935900105176104</v>
      </c>
      <c r="S2969" s="17">
        <v>0.33333333333333343</v>
      </c>
      <c r="T2969" s="17">
        <v>0.33333333333333343</v>
      </c>
      <c r="U2969" s="17">
        <v>0.29986429158531974</v>
      </c>
      <c r="V2969" s="17">
        <v>-0.1090903654201192</v>
      </c>
      <c r="W2969" s="17">
        <v>38.238279418829137</v>
      </c>
      <c r="X2969" s="17">
        <v>1.3100980331260923</v>
      </c>
      <c r="Y2969" s="17">
        <v>-1</v>
      </c>
      <c r="Z2969" s="17">
        <v>-1</v>
      </c>
      <c r="AA2969" s="17">
        <v>31.499730237784433</v>
      </c>
      <c r="AB2969" s="17">
        <v>-5.7526281976074865E-2</v>
      </c>
      <c r="AC2969" s="17">
        <v>-0.18530598667074108</v>
      </c>
      <c r="AD2969" s="17">
        <v>0.12124846504695738</v>
      </c>
      <c r="AE2969" s="17">
        <v>-6.0791901799929233</v>
      </c>
      <c r="AF2969" s="17">
        <v>0.16666666666666666</v>
      </c>
      <c r="AG2969" s="17">
        <v>-1</v>
      </c>
      <c r="AH2969" s="17">
        <v>-1</v>
      </c>
      <c r="AI2969" s="17">
        <v>7.30380635606462E-3</v>
      </c>
      <c r="AJ2969" s="17">
        <v>-0.1090903654201192</v>
      </c>
      <c r="AK2969" s="17">
        <v>0.17938935297141959</v>
      </c>
      <c r="AL2969" s="17">
        <v>0.25815463737434929</v>
      </c>
      <c r="AM2969" s="17">
        <v>-0.19152728397988314</v>
      </c>
      <c r="AN2969" s="17">
        <v>1.9668416407206318E-2</v>
      </c>
      <c r="AO2969" s="17">
        <v>-3.8912353346399815</v>
      </c>
      <c r="AP2969" s="17">
        <v>1.7824835970519037</v>
      </c>
      <c r="AQ2969" s="17">
        <v>32.327295860497522</v>
      </c>
      <c r="AR2969" s="17">
        <v>0.85744059283186758</v>
      </c>
      <c r="AS2969" s="17">
        <v>1.2115816404872315</v>
      </c>
      <c r="AT2969" s="17">
        <v>-1</v>
      </c>
      <c r="AU2969" s="17">
        <v>-1</v>
      </c>
      <c r="AV2969" s="17">
        <v>-1.7744240619491145</v>
      </c>
      <c r="AW2969" s="17">
        <v>31.754824526273978</v>
      </c>
      <c r="AX2969" s="17">
        <v>20.99186411138335</v>
      </c>
      <c r="AY2969" s="17">
        <v>-0.15422033918861669</v>
      </c>
      <c r="AZ2969" s="17">
        <v>-17.672587562333142</v>
      </c>
      <c r="BA2969" s="22">
        <v>1301.0795336248341</v>
      </c>
      <c r="CU2969" t="e">
        <v>#N/A</v>
      </c>
      <c r="CV2969" t="e">
        <v>#N/A</v>
      </c>
    </row>
    <row r="2970" spans="1:100" x14ac:dyDescent="0.25">
      <c r="A2970">
        <v>6340</v>
      </c>
      <c r="B2970" t="s">
        <v>3210</v>
      </c>
      <c r="C2970" s="22">
        <v>3</v>
      </c>
      <c r="D2970" s="17">
        <v>4.9976021009118465</v>
      </c>
      <c r="E2970" s="17">
        <v>6.2188895521640273</v>
      </c>
      <c r="F2970" s="17">
        <v>-1.9808471100162199</v>
      </c>
      <c r="G2970" s="17">
        <v>-0.23488769919421282</v>
      </c>
      <c r="H2970" s="17">
        <v>0.42593169344218385</v>
      </c>
      <c r="I2970" s="17">
        <v>2.339796860085798E-3</v>
      </c>
      <c r="J2970" s="17">
        <v>25.696289418136182</v>
      </c>
      <c r="K2970" s="17">
        <v>0.42827149030226963</v>
      </c>
      <c r="L2970" s="17">
        <v>-0.99999999999999956</v>
      </c>
      <c r="M2970" s="17">
        <v>-0.99999999999999956</v>
      </c>
      <c r="N2970" s="17">
        <v>8.5654298060453868</v>
      </c>
      <c r="O2970" s="17">
        <v>30.45900381985383</v>
      </c>
      <c r="P2970" s="17">
        <v>-9.1363930369577018E-2</v>
      </c>
      <c r="Q2970" s="17">
        <v>-8.9041980995362504</v>
      </c>
      <c r="R2970" s="17">
        <v>-2.9047020236286705</v>
      </c>
      <c r="S2970" s="17">
        <v>0.33333333333333326</v>
      </c>
      <c r="T2970" s="17">
        <v>0.33703775704141109</v>
      </c>
      <c r="U2970" s="17">
        <v>0.40399708146476432</v>
      </c>
      <c r="V2970" s="17">
        <v>0.14468421972842635</v>
      </c>
      <c r="W2970" s="17">
        <v>31.631236050626608</v>
      </c>
      <c r="X2970" s="17">
        <v>2.7298976680101679</v>
      </c>
      <c r="Y2970" s="17">
        <v>-0.99999999999999956</v>
      </c>
      <c r="Z2970" s="17">
        <v>-0.99999999999999956</v>
      </c>
      <c r="AA2970" s="17">
        <v>81.397418269438347</v>
      </c>
      <c r="AB2970" s="17">
        <v>0.30610468459102314</v>
      </c>
      <c r="AC2970" s="17">
        <v>0.34131168947874613</v>
      </c>
      <c r="AD2970" s="17">
        <v>0.40600131077903723</v>
      </c>
      <c r="AE2970" s="17">
        <v>52.670884242440358</v>
      </c>
      <c r="AF2970" s="17">
        <v>0.90909090909090906</v>
      </c>
      <c r="AG2970" s="17">
        <v>-0.99999999999999956</v>
      </c>
      <c r="AH2970" s="17">
        <v>-0.99999999999999956</v>
      </c>
      <c r="AI2970" s="17">
        <v>-4.5875787201071043E-2</v>
      </c>
      <c r="AJ2970" s="17">
        <v>0.14468421972842635</v>
      </c>
      <c r="AK2970" s="17">
        <v>-1.6058575302058446E-2</v>
      </c>
      <c r="AL2970" s="17">
        <v>0.12366042885803172</v>
      </c>
      <c r="AM2970" s="17">
        <v>-4.9027300812239064E-2</v>
      </c>
      <c r="AN2970" s="17">
        <v>5.0928642906126857E-3</v>
      </c>
      <c r="AO2970" s="17">
        <v>-1.3059753968162688</v>
      </c>
      <c r="AP2970" s="17">
        <v>0.74562375155547256</v>
      </c>
      <c r="AQ2970" s="17">
        <v>57.327525468762829</v>
      </c>
      <c r="AR2970" s="17">
        <v>1.219052391567935</v>
      </c>
      <c r="AS2970" s="17">
        <v>3.1581691583124401</v>
      </c>
      <c r="AT2970" s="17">
        <v>-0.99999999999999956</v>
      </c>
      <c r="AU2970" s="17">
        <v>-0.99999999999999956</v>
      </c>
      <c r="AV2970" s="17">
        <v>-3.1395897228228837</v>
      </c>
      <c r="AW2970" s="17">
        <v>112.60204584084758</v>
      </c>
      <c r="AX2970" s="17">
        <v>126.15295206966879</v>
      </c>
      <c r="AY2970" s="17">
        <v>0.34729160447967183</v>
      </c>
      <c r="AZ2970" s="17">
        <v>44.634124392005745</v>
      </c>
      <c r="BA2970" s="22">
        <v>1551.017189849867</v>
      </c>
      <c r="CU2970" t="e">
        <v>#N/A</v>
      </c>
      <c r="CV2970" t="e">
        <v>#N/A</v>
      </c>
    </row>
    <row r="2971" spans="1:100" x14ac:dyDescent="0.25">
      <c r="A2971">
        <v>6341</v>
      </c>
      <c r="B2971" t="s">
        <v>3211</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1327.2629014954891</v>
      </c>
      <c r="CU2971" t="e">
        <v>#N/A</v>
      </c>
      <c r="CV2971" t="e">
        <v>#N/A</v>
      </c>
    </row>
    <row r="2972" spans="1:100" x14ac:dyDescent="0.25">
      <c r="A2972">
        <v>6342</v>
      </c>
      <c r="B2972" t="s">
        <v>3212</v>
      </c>
      <c r="C2972" s="22">
        <v>3</v>
      </c>
      <c r="D2972" s="17">
        <v>5.1977553691847689</v>
      </c>
      <c r="E2972" s="17">
        <v>-5.9585501040362379E-2</v>
      </c>
      <c r="F2972" s="17">
        <v>0.40450496439576233</v>
      </c>
      <c r="G2972" s="17">
        <v>0.3912121168207825</v>
      </c>
      <c r="H2972" s="17">
        <v>0.26359712398927848</v>
      </c>
      <c r="I2972" s="17">
        <v>-2.7396187060661496E-2</v>
      </c>
      <c r="J2972" s="17">
        <v>14.172056215717012</v>
      </c>
      <c r="K2972" s="17">
        <v>0.23620093692861696</v>
      </c>
      <c r="L2972" s="17">
        <v>-0.99999999999999778</v>
      </c>
      <c r="M2972" s="17">
        <v>-0.99999999999999778</v>
      </c>
      <c r="N2972" s="17">
        <v>4.7240187385723402</v>
      </c>
      <c r="O2972" s="17">
        <v>19.761023701722582</v>
      </c>
      <c r="P2972" s="17">
        <v>0.50124254877894836</v>
      </c>
      <c r="Q2972" s="17">
        <v>3.3880287443873844</v>
      </c>
      <c r="R2972" s="17">
        <v>1.1712341515333911</v>
      </c>
      <c r="S2972" s="17">
        <v>0.33333333333333293</v>
      </c>
      <c r="T2972" s="17">
        <v>0.34121537089596699</v>
      </c>
      <c r="U2972" s="17">
        <v>0.35173620337389544</v>
      </c>
      <c r="V2972" s="17">
        <v>0.14862501908293396</v>
      </c>
      <c r="W2972" s="17">
        <v>37.548359590300457</v>
      </c>
      <c r="X2972" s="17">
        <v>2.7449247328565001</v>
      </c>
      <c r="Y2972" s="17">
        <v>-0.99999999999999778</v>
      </c>
      <c r="Z2972" s="17">
        <v>-0.99999999999999778</v>
      </c>
      <c r="AA2972" s="17">
        <v>89.31465077092173</v>
      </c>
      <c r="AB2972" s="17">
        <v>0.37921238528326184</v>
      </c>
      <c r="AC2972" s="17">
        <v>0.14093247318615271</v>
      </c>
      <c r="AD2972" s="17">
        <v>0.49175628211234307</v>
      </c>
      <c r="AE2972" s="17">
        <v>50.59505702908789</v>
      </c>
      <c r="AF2972" s="17">
        <v>0.81818181818181823</v>
      </c>
      <c r="AG2972" s="17">
        <v>-0.99999999999999778</v>
      </c>
      <c r="AH2972" s="17">
        <v>-0.99999999999999778</v>
      </c>
      <c r="AI2972" s="17">
        <v>5.6072762005680316E-2</v>
      </c>
      <c r="AJ2972" s="17">
        <v>0.14862501908293396</v>
      </c>
      <c r="AK2972" s="17">
        <v>-5.3204253131657379E-2</v>
      </c>
      <c r="AL2972" s="17">
        <v>3.1570837626954146E-2</v>
      </c>
      <c r="AM2972" s="17">
        <v>0.16099794653611069</v>
      </c>
      <c r="AN2972" s="17">
        <v>8.7447579775674605E-2</v>
      </c>
      <c r="AO2972" s="17">
        <v>3.7589273977444799</v>
      </c>
      <c r="AP2972" s="17">
        <v>2.3440436825266362</v>
      </c>
      <c r="AQ2972" s="17">
        <v>51.720415806017499</v>
      </c>
      <c r="AR2972" s="17">
        <v>1.1749099266861287</v>
      </c>
      <c r="AS2972" s="17">
        <v>2.9811256697851176</v>
      </c>
      <c r="AT2972" s="17">
        <v>-0.99999999999999778</v>
      </c>
      <c r="AU2972" s="17">
        <v>-0.99999999999999778</v>
      </c>
      <c r="AV2972" s="17">
        <v>1.562446268354176</v>
      </c>
      <c r="AW2972" s="17">
        <v>111.41971815517086</v>
      </c>
      <c r="AX2972" s="17">
        <v>127.4036753035779</v>
      </c>
      <c r="AY2972" s="17">
        <v>0.26907020117053743</v>
      </c>
      <c r="AZ2972" s="17">
        <v>18.334600114749868</v>
      </c>
      <c r="BA2972" s="22">
        <v>1479.1200558534433</v>
      </c>
      <c r="CU2972" t="e">
        <v>#N/A</v>
      </c>
      <c r="CV2972" t="e">
        <v>#N/A</v>
      </c>
    </row>
    <row r="2973" spans="1:100" x14ac:dyDescent="0.25">
      <c r="A2973">
        <v>6343</v>
      </c>
      <c r="B2973" t="s">
        <v>3213</v>
      </c>
      <c r="C2973" s="22">
        <v>3</v>
      </c>
      <c r="D2973" s="17">
        <v>4.9907956845292958</v>
      </c>
      <c r="E2973" s="17">
        <v>8.1217710582261182E-2</v>
      </c>
      <c r="F2973" s="17">
        <v>3.8102330476467369E-2</v>
      </c>
      <c r="G2973" s="17">
        <v>3.8102330476467369E-2</v>
      </c>
      <c r="H2973" s="17">
        <v>0.25139234895281587</v>
      </c>
      <c r="I2973" s="17">
        <v>0</v>
      </c>
      <c r="J2973" s="17">
        <v>15.083540937168962</v>
      </c>
      <c r="K2973" s="17">
        <v>0.25139234895281587</v>
      </c>
      <c r="L2973" s="17">
        <v>-1.0000000000000007</v>
      </c>
      <c r="M2973" s="17">
        <v>-1.0000000000000007</v>
      </c>
      <c r="N2973" s="17">
        <v>5.0278469790563189</v>
      </c>
      <c r="O2973" s="17">
        <v>20.112438952174724</v>
      </c>
      <c r="P2973" s="17">
        <v>9.9518042404103751E-2</v>
      </c>
      <c r="Q2973" s="17">
        <v>4.5272420557303459</v>
      </c>
      <c r="R2973" s="17">
        <v>1.5528463455798829</v>
      </c>
      <c r="S2973" s="17">
        <v>0.33333333333333331</v>
      </c>
      <c r="T2973" s="17">
        <v>0.33667753454725796</v>
      </c>
      <c r="U2973" s="17">
        <v>0.138983088906833</v>
      </c>
      <c r="V2973" s="17">
        <v>0.22346212333528728</v>
      </c>
      <c r="W2973" s="17">
        <v>31.242549246795846</v>
      </c>
      <c r="X2973" s="17">
        <v>2.318667815780759</v>
      </c>
      <c r="Y2973" s="17">
        <v>-1.0000000000000007</v>
      </c>
      <c r="Z2973" s="17">
        <v>-1.0000000000000007</v>
      </c>
      <c r="AA2973" s="17">
        <v>59.86407910896741</v>
      </c>
      <c r="AB2973" s="17">
        <v>0.23449546321137429</v>
      </c>
      <c r="AC2973" s="17">
        <v>2.3305292767337425E-2</v>
      </c>
      <c r="AD2973" s="17">
        <v>0.28357291435312071</v>
      </c>
      <c r="AE2973" s="17">
        <v>27.068683516591598</v>
      </c>
      <c r="AF2973" s="17">
        <v>0.66666666666666663</v>
      </c>
      <c r="AG2973" s="17">
        <v>-1.0000000000000007</v>
      </c>
      <c r="AH2973" s="17">
        <v>-1.0000000000000007</v>
      </c>
      <c r="AI2973" s="17">
        <v>3.5500550254497415E-2</v>
      </c>
      <c r="AJ2973" s="17">
        <v>0.22346212333528728</v>
      </c>
      <c r="AK2973" s="17">
        <v>-3.9228975067655103E-2</v>
      </c>
      <c r="AL2973" s="17">
        <v>0.23549465599553424</v>
      </c>
      <c r="AM2973" s="17">
        <v>0.28628044350808668</v>
      </c>
      <c r="AN2973" s="17">
        <v>-3.9860217837118302E-2</v>
      </c>
      <c r="AO2973" s="17">
        <v>6.9608662123638911</v>
      </c>
      <c r="AP2973" s="17">
        <v>0.18096783404971367</v>
      </c>
      <c r="AQ2973" s="17">
        <v>46.326090183964801</v>
      </c>
      <c r="AR2973" s="17">
        <v>1.0324560801227123</v>
      </c>
      <c r="AS2973" s="17">
        <v>2.5700601647335755</v>
      </c>
      <c r="AT2973" s="17">
        <v>-1.0000000000000007</v>
      </c>
      <c r="AU2973" s="17">
        <v>-1.0000000000000007</v>
      </c>
      <c r="AV2973" s="17">
        <v>1.5909486760563485</v>
      </c>
      <c r="AW2973" s="17">
        <v>80.157485895191854</v>
      </c>
      <c r="AX2973" s="17">
        <v>103.21370923381053</v>
      </c>
      <c r="AY2973" s="17">
        <v>2.3981935293859759E-2</v>
      </c>
      <c r="AZ2973" s="17">
        <v>-21.863201853353747</v>
      </c>
      <c r="BA2973" s="22">
        <v>1445.5756505507056</v>
      </c>
      <c r="CU2973" t="e">
        <v>#N/A</v>
      </c>
      <c r="CV2973" t="e">
        <v>#N/A</v>
      </c>
    </row>
    <row r="2974" spans="1:100" x14ac:dyDescent="0.25">
      <c r="A2974">
        <v>6344</v>
      </c>
      <c r="B2974" t="s">
        <v>3214</v>
      </c>
      <c r="C2974" s="22">
        <v>3</v>
      </c>
      <c r="D2974" s="17">
        <v>4.7707304362172493</v>
      </c>
      <c r="E2974" s="17">
        <v>-1.4305995314318476E-2</v>
      </c>
      <c r="F2974" s="17">
        <v>-1.4389845246990067</v>
      </c>
      <c r="G2974" s="17">
        <v>-1.4399196052567549</v>
      </c>
      <c r="H2974" s="17">
        <v>0.28327234119874167</v>
      </c>
      <c r="I2974" s="17">
        <v>0</v>
      </c>
      <c r="J2974" s="17">
        <v>16.996340471924508</v>
      </c>
      <c r="K2974" s="17">
        <v>0.28327234119874167</v>
      </c>
      <c r="L2974" s="17">
        <v>-0.99999999999999911</v>
      </c>
      <c r="M2974" s="17">
        <v>-0.99999999999999911</v>
      </c>
      <c r="N2974" s="17">
        <v>5.6654468239748335</v>
      </c>
      <c r="O2974" s="17">
        <v>20.327151302884992</v>
      </c>
      <c r="P2974" s="17">
        <v>0.14546748312058558</v>
      </c>
      <c r="Q2974" s="17">
        <v>-10.203528053288393</v>
      </c>
      <c r="R2974" s="17">
        <v>-3.4708718873917852</v>
      </c>
      <c r="S2974" s="17">
        <v>0.33333333333333331</v>
      </c>
      <c r="T2974" s="17">
        <v>0.33333333333333331</v>
      </c>
      <c r="U2974" s="17">
        <v>0.33742356885744335</v>
      </c>
      <c r="V2974" s="17">
        <v>0.35185117487404338</v>
      </c>
      <c r="W2974" s="17">
        <v>42.906762767976431</v>
      </c>
      <c r="X2974" s="17">
        <v>3.8441956501419585</v>
      </c>
      <c r="Y2974" s="17">
        <v>-0.99999999999999911</v>
      </c>
      <c r="Z2974" s="17">
        <v>-0.99999999999999911</v>
      </c>
      <c r="AA2974" s="17">
        <v>87.633830193965508</v>
      </c>
      <c r="AB2974" s="17">
        <v>0.45314693569281933</v>
      </c>
      <c r="AC2974" s="17">
        <v>0.34772830099483287</v>
      </c>
      <c r="AD2974" s="17">
        <v>0.16308354957996402</v>
      </c>
      <c r="AE2974" s="17">
        <v>48.1979393133808</v>
      </c>
      <c r="AF2974" s="17">
        <v>0.93333333333333335</v>
      </c>
      <c r="AG2974" s="17">
        <v>-0.99999999999999911</v>
      </c>
      <c r="AH2974" s="17">
        <v>-0.99999999999999911</v>
      </c>
      <c r="AI2974" s="17">
        <v>-0.10184068468386392</v>
      </c>
      <c r="AJ2974" s="17">
        <v>0.35185117487404338</v>
      </c>
      <c r="AK2974" s="17">
        <v>9.7652813355993018E-2</v>
      </c>
      <c r="AL2974" s="17">
        <v>-0.10970775192123441</v>
      </c>
      <c r="AM2974" s="17">
        <v>-3.5594858478212685E-2</v>
      </c>
      <c r="AN2974" s="17">
        <v>0.22223648263876494</v>
      </c>
      <c r="AO2974" s="17">
        <v>-0.40160739517535182</v>
      </c>
      <c r="AP2974" s="17">
        <v>5.007373306362954</v>
      </c>
      <c r="AQ2974" s="17">
        <v>59.903103239900986</v>
      </c>
      <c r="AR2974" s="17">
        <v>1.3559414103981529</v>
      </c>
      <c r="AS2974" s="17">
        <v>4.1274679913407004</v>
      </c>
      <c r="AT2974" s="17">
        <v>-0.99999999999999911</v>
      </c>
      <c r="AU2974" s="17">
        <v>-0.99999999999999911</v>
      </c>
      <c r="AV2974" s="17">
        <v>-4.9107914926485385</v>
      </c>
      <c r="AW2974" s="17">
        <v>112.96835480321334</v>
      </c>
      <c r="AX2974" s="17">
        <v>146.1166585969404</v>
      </c>
      <c r="AY2974" s="17">
        <v>0.26240261900456369</v>
      </c>
      <c r="AZ2974" s="17">
        <v>22.409015258418922</v>
      </c>
      <c r="BA2974" s="22">
        <v>1518.0650874573798</v>
      </c>
      <c r="CU2974" t="e">
        <v>#N/A</v>
      </c>
      <c r="CV2974" t="e">
        <v>#N/A</v>
      </c>
    </row>
    <row r="2975" spans="1:100" x14ac:dyDescent="0.25">
      <c r="A2975">
        <v>6345</v>
      </c>
      <c r="B2975" t="s">
        <v>3215</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1306.1736043081175</v>
      </c>
      <c r="CU2975" t="e">
        <v>#N/A</v>
      </c>
      <c r="CV2975" t="e">
        <v>#N/A</v>
      </c>
    </row>
    <row r="2976" spans="1:100" x14ac:dyDescent="0.25">
      <c r="A2976">
        <v>6346</v>
      </c>
      <c r="B2976" t="s">
        <v>3216</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1420.0239728077092</v>
      </c>
      <c r="CU2976" t="e">
        <v>#N/A</v>
      </c>
      <c r="CV2976" t="e">
        <v>#N/A</v>
      </c>
    </row>
    <row r="2977" spans="1:100" x14ac:dyDescent="0.25">
      <c r="A2977">
        <v>6347</v>
      </c>
      <c r="B2977" t="s">
        <v>3217</v>
      </c>
      <c r="C2977" s="22">
        <v>3</v>
      </c>
      <c r="D2977" s="17">
        <v>5.110429777032663</v>
      </c>
      <c r="E2977" s="17">
        <v>3.605328127027152E-2</v>
      </c>
      <c r="F2977" s="17">
        <v>-0.33510010783092664</v>
      </c>
      <c r="G2977" s="17">
        <v>-0.32236108436148442</v>
      </c>
      <c r="H2977" s="17">
        <v>0.13407736688437746</v>
      </c>
      <c r="I2977" s="17">
        <v>-3.4515621953709032E-2</v>
      </c>
      <c r="J2977" s="17">
        <v>5.9737046958401079</v>
      </c>
      <c r="K2977" s="17">
        <v>9.9561744930668439E-2</v>
      </c>
      <c r="L2977" s="17">
        <v>-0.99999999999999933</v>
      </c>
      <c r="M2977" s="17">
        <v>-0.99999999999999933</v>
      </c>
      <c r="N2977" s="17">
        <v>1.991234898613369</v>
      </c>
      <c r="O2977" s="17">
        <v>10.761773388511282</v>
      </c>
      <c r="P2977" s="17">
        <v>-0.57534150885638879</v>
      </c>
      <c r="Q2977" s="17">
        <v>-1.1000154340095998</v>
      </c>
      <c r="R2977" s="17">
        <v>-0.34952056873625204</v>
      </c>
      <c r="S2977" s="17">
        <v>0.33333333333333298</v>
      </c>
      <c r="T2977" s="17">
        <v>0.33470444898689422</v>
      </c>
      <c r="U2977" s="17">
        <v>0.38230547006067611</v>
      </c>
      <c r="V2977" s="17">
        <v>0.39688375057137065</v>
      </c>
      <c r="W2977" s="17">
        <v>53.906610320864168</v>
      </c>
      <c r="X2977" s="17">
        <v>4.4803715367140491</v>
      </c>
      <c r="Y2977" s="17">
        <v>-0.99999999999999933</v>
      </c>
      <c r="Z2977" s="17">
        <v>-0.99999999999999933</v>
      </c>
      <c r="AA2977" s="17">
        <v>77.765013925802549</v>
      </c>
      <c r="AB2977" s="17">
        <v>0.36249067282592079</v>
      </c>
      <c r="AC2977" s="17">
        <v>7.6264417340726212E-2</v>
      </c>
      <c r="AD2977" s="17">
        <v>4.5403393306845091E-2</v>
      </c>
      <c r="AE2977" s="17">
        <v>24.207924173674598</v>
      </c>
      <c r="AF2977" s="17">
        <v>0.81818181818181823</v>
      </c>
      <c r="AG2977" s="17">
        <v>-0.99999999999999933</v>
      </c>
      <c r="AH2977" s="17">
        <v>-0.99999999999999933</v>
      </c>
      <c r="AI2977" s="17">
        <v>-1.7959079736368917E-2</v>
      </c>
      <c r="AJ2977" s="17">
        <v>0.39688375057137065</v>
      </c>
      <c r="AK2977" s="17">
        <v>0.25189662691430026</v>
      </c>
      <c r="AL2977" s="17">
        <v>-5.4880651448882461E-2</v>
      </c>
      <c r="AM2977" s="17">
        <v>-0.14570336932991415</v>
      </c>
      <c r="AN2977" s="17">
        <v>-0.13367980850972352</v>
      </c>
      <c r="AO2977" s="17">
        <v>-2.3831010986763523</v>
      </c>
      <c r="AP2977" s="17">
        <v>-3.6163984699875016</v>
      </c>
      <c r="AQ2977" s="17">
        <v>59.880315016704337</v>
      </c>
      <c r="AR2977" s="17">
        <v>1.447227002952274</v>
      </c>
      <c r="AS2977" s="17">
        <v>4.5799332816447142</v>
      </c>
      <c r="AT2977" s="17">
        <v>-0.99999999999999933</v>
      </c>
      <c r="AU2977" s="17">
        <v>-0.99999999999999933</v>
      </c>
      <c r="AV2977" s="17">
        <v>-0.67188165309773495</v>
      </c>
      <c r="AW2977" s="17">
        <v>84.910388844326391</v>
      </c>
      <c r="AX2977" s="17">
        <v>124.23958230673601</v>
      </c>
      <c r="AY2977" s="17">
        <v>2.3792382661986199E-2</v>
      </c>
      <c r="AZ2977" s="17">
        <v>-12.566984814664185</v>
      </c>
      <c r="BA2977" s="22">
        <v>1438.2548607744141</v>
      </c>
      <c r="CU2977" t="e">
        <v>#N/A</v>
      </c>
      <c r="CV2977" t="e">
        <v>#N/A</v>
      </c>
    </row>
    <row r="2978" spans="1:100" x14ac:dyDescent="0.25">
      <c r="A2978">
        <v>6348</v>
      </c>
      <c r="B2978" t="s">
        <v>3218</v>
      </c>
      <c r="C2978" s="22">
        <v>3</v>
      </c>
      <c r="D2978" s="17">
        <v>4.8627077211701897</v>
      </c>
      <c r="E2978" s="17">
        <v>0.13204742245372991</v>
      </c>
      <c r="F2978" s="17">
        <v>-1.9537690847075251</v>
      </c>
      <c r="G2978" s="17">
        <v>-1.9176725685864378</v>
      </c>
      <c r="H2978" s="17">
        <v>0.13920526062690006</v>
      </c>
      <c r="I2978" s="17">
        <v>8.9437862422157524E-2</v>
      </c>
      <c r="J2978" s="17">
        <v>13.718587382943454</v>
      </c>
      <c r="K2978" s="17">
        <v>0.22864312304905757</v>
      </c>
      <c r="L2978" s="17">
        <v>-1.0000000000000002</v>
      </c>
      <c r="M2978" s="17">
        <v>-1.0000000000000002</v>
      </c>
      <c r="N2978" s="17">
        <v>4.5728624609811472</v>
      </c>
      <c r="O2978" s="17">
        <v>16.663622535527217</v>
      </c>
      <c r="P2978" s="17">
        <v>0.16553849037808005</v>
      </c>
      <c r="Q2978" s="17">
        <v>11.714172242158277</v>
      </c>
      <c r="R2978" s="17">
        <v>3.9153008170175458</v>
      </c>
      <c r="S2978" s="17">
        <v>0.33333333333333326</v>
      </c>
      <c r="T2978" s="17">
        <v>0.34966968724679759</v>
      </c>
      <c r="U2978" s="17">
        <v>0.30008002202170492</v>
      </c>
      <c r="V2978" s="17">
        <v>4.815493831357788E-2</v>
      </c>
      <c r="W2978" s="17">
        <v>32.10379431465428</v>
      </c>
      <c r="X2978" s="17">
        <v>1.9436096154993625</v>
      </c>
      <c r="Y2978" s="17">
        <v>-1.0000000000000002</v>
      </c>
      <c r="Z2978" s="17">
        <v>-1.0000000000000002</v>
      </c>
      <c r="AA2978" s="17">
        <v>62.452254091739398</v>
      </c>
      <c r="AB2978" s="17">
        <v>0.40949880697900376</v>
      </c>
      <c r="AC2978" s="17">
        <v>0.19499468242396142</v>
      </c>
      <c r="AD2978" s="17">
        <v>-7.5830310201613599E-2</v>
      </c>
      <c r="AE2978" s="17">
        <v>26.43315896006758</v>
      </c>
      <c r="AF2978" s="17">
        <v>0.5</v>
      </c>
      <c r="AG2978" s="17">
        <v>-1.0000000000000002</v>
      </c>
      <c r="AH2978" s="17">
        <v>-1.0000000000000002</v>
      </c>
      <c r="AI2978" s="17">
        <v>4.6213663358235985E-2</v>
      </c>
      <c r="AJ2978" s="17">
        <v>4.815493831357788E-2</v>
      </c>
      <c r="AK2978" s="17">
        <v>0.19072624685860148</v>
      </c>
      <c r="AL2978" s="17">
        <v>0.66453110178582175</v>
      </c>
      <c r="AM2978" s="17">
        <v>-0.11314457867516711</v>
      </c>
      <c r="AN2978" s="17">
        <v>-0.31063227287364942</v>
      </c>
      <c r="AO2978" s="17">
        <v>-1.8749832325861708</v>
      </c>
      <c r="AP2978" s="17">
        <v>-4.4431513129121258</v>
      </c>
      <c r="AQ2978" s="17">
        <v>45.822381697597727</v>
      </c>
      <c r="AR2978" s="17">
        <v>1.031237980915414</v>
      </c>
      <c r="AS2978" s="17">
        <v>2.1722527385484165</v>
      </c>
      <c r="AT2978" s="17">
        <v>-1.0000000000000002</v>
      </c>
      <c r="AU2978" s="17">
        <v>-1.0000000000000002</v>
      </c>
      <c r="AV2978" s="17">
        <v>1.9976282484311088</v>
      </c>
      <c r="AW2978" s="17">
        <v>74.672725314354494</v>
      </c>
      <c r="AX2978" s="17">
        <v>80.412492412877015</v>
      </c>
      <c r="AY2978" s="17">
        <v>-7.3452133912407E-2</v>
      </c>
      <c r="AZ2978" s="17">
        <v>-38.750052657080175</v>
      </c>
      <c r="BA2978" s="22">
        <v>1387.4982796510078</v>
      </c>
      <c r="CU2978" t="e">
        <v>#N/A</v>
      </c>
      <c r="CV2978" t="e">
        <v>#N/A</v>
      </c>
    </row>
    <row r="2979" spans="1:100" x14ac:dyDescent="0.25">
      <c r="A2979">
        <v>6349</v>
      </c>
      <c r="B2979" t="s">
        <v>3219</v>
      </c>
      <c r="C2979" s="22">
        <v>3</v>
      </c>
      <c r="D2979" s="17">
        <v>4.7214128282294183</v>
      </c>
      <c r="E2979" s="17">
        <v>8.4486759998033428E-2</v>
      </c>
      <c r="F2979" s="17">
        <v>-0.15797472478284635</v>
      </c>
      <c r="G2979" s="17">
        <v>-0.12931485215331756</v>
      </c>
      <c r="H2979" s="17">
        <v>-3.8542855419233961E-2</v>
      </c>
      <c r="I2979" s="17">
        <v>0</v>
      </c>
      <c r="J2979" s="17">
        <v>-2.3125713251540416</v>
      </c>
      <c r="K2979" s="17">
        <v>-3.8542855419233961E-2</v>
      </c>
      <c r="L2979" s="17">
        <v>-1.0000000000000002</v>
      </c>
      <c r="M2979" s="17">
        <v>-1.0000000000000002</v>
      </c>
      <c r="N2979" s="17">
        <v>-0.7708571083846798</v>
      </c>
      <c r="O2979" s="17">
        <v>2.27952665092206</v>
      </c>
      <c r="P2979" s="17">
        <v>-0.11915147020394315</v>
      </c>
      <c r="Q2979" s="17">
        <v>0.59150091960830475</v>
      </c>
      <c r="R2979" s="17">
        <v>0.18402076221561617</v>
      </c>
      <c r="S2979" s="17">
        <v>0.3333333333333332</v>
      </c>
      <c r="T2979" s="17">
        <v>0.33168675921440188</v>
      </c>
      <c r="U2979" s="17">
        <v>-3.3482830399137534E-3</v>
      </c>
      <c r="V2979" s="17">
        <v>-0.130849171619002</v>
      </c>
      <c r="W2979" s="17">
        <v>22.774619732322147</v>
      </c>
      <c r="X2979" s="17">
        <v>-9.657178802562888E-2</v>
      </c>
      <c r="Y2979" s="17">
        <v>-1.0000000000000002</v>
      </c>
      <c r="Z2979" s="17">
        <v>-1.0000000000000002</v>
      </c>
      <c r="AA2979" s="17">
        <v>31.538251526333745</v>
      </c>
      <c r="AB2979" s="17">
        <v>2.7067366709602983E-2</v>
      </c>
      <c r="AC2979" s="17">
        <v>-0.13340254621544265</v>
      </c>
      <c r="AD2979" s="17">
        <v>0.2779274001417591</v>
      </c>
      <c r="AE2979" s="17">
        <v>8.5796110317959684</v>
      </c>
      <c r="AF2979" s="17">
        <v>0.25</v>
      </c>
      <c r="AG2979" s="17">
        <v>-1.0000000000000002</v>
      </c>
      <c r="AH2979" s="17">
        <v>-1.0000000000000002</v>
      </c>
      <c r="AI2979" s="17">
        <v>0</v>
      </c>
      <c r="AJ2979" s="17">
        <v>-0.130849171619002</v>
      </c>
      <c r="AK2979" s="17">
        <v>7.1874500972531757E-3</v>
      </c>
      <c r="AL2979" s="17">
        <v>8.4997292678533939E-2</v>
      </c>
      <c r="AM2979" s="17">
        <v>-0.25526628833507292</v>
      </c>
      <c r="AN2979" s="17">
        <v>0.19435904371048679</v>
      </c>
      <c r="AO2979" s="17">
        <v>-6.3457199578905596</v>
      </c>
      <c r="AP2979" s="17">
        <v>5.2839625561548402</v>
      </c>
      <c r="AQ2979" s="17">
        <v>20.462048407168098</v>
      </c>
      <c r="AR2979" s="17">
        <v>0.53082263788881978</v>
      </c>
      <c r="AS2979" s="17">
        <v>-0.13511464344486296</v>
      </c>
      <c r="AT2979" s="17">
        <v>-1.0000000000000002</v>
      </c>
      <c r="AU2979" s="17">
        <v>-1.0000000000000002</v>
      </c>
      <c r="AV2979" s="17">
        <v>5.470591006229876E-2</v>
      </c>
      <c r="AW2979" s="17">
        <v>39.101740733410658</v>
      </c>
      <c r="AX2979" s="17">
        <v>26.016823571510439</v>
      </c>
      <c r="AY2979" s="17">
        <v>2.0166338620539077E-2</v>
      </c>
      <c r="AZ2979" s="17">
        <v>-23.72681471726855</v>
      </c>
      <c r="BA2979" s="22">
        <v>1339.3869933203837</v>
      </c>
      <c r="CU2979" t="e">
        <v>#N/A</v>
      </c>
      <c r="CV2979" t="e">
        <v>#N/A</v>
      </c>
    </row>
    <row r="2980" spans="1:100" x14ac:dyDescent="0.25">
      <c r="A2980">
        <v>6350</v>
      </c>
      <c r="B2980" t="s">
        <v>3220</v>
      </c>
      <c r="C2980" s="22">
        <v>3</v>
      </c>
      <c r="D2980" s="17">
        <v>4.5539017987396599</v>
      </c>
      <c r="E2980" s="17">
        <v>-1.3293667381035689E-3</v>
      </c>
      <c r="F2980" s="17">
        <v>-0.65608508598065662</v>
      </c>
      <c r="G2980" s="17">
        <v>-0.65608508598065662</v>
      </c>
      <c r="H2980" s="17">
        <v>0.26288095169113634</v>
      </c>
      <c r="I2980" s="17">
        <v>0</v>
      </c>
      <c r="J2980" s="17">
        <v>15.772857101468178</v>
      </c>
      <c r="K2980" s="17">
        <v>0.26288095169113634</v>
      </c>
      <c r="L2980" s="17">
        <v>-0.99999999999999933</v>
      </c>
      <c r="M2980" s="17">
        <v>-0.99999999999999933</v>
      </c>
      <c r="N2980" s="17">
        <v>5.2576190338227331</v>
      </c>
      <c r="O2980" s="17">
        <v>19.670673814227168</v>
      </c>
      <c r="P2980" s="17">
        <v>3.9736113541283813E-3</v>
      </c>
      <c r="Q2980" s="17">
        <v>-9.3855525810360092</v>
      </c>
      <c r="R2980" s="17">
        <v>-3.1707857137289497</v>
      </c>
      <c r="S2980" s="17">
        <v>0.33333333333333298</v>
      </c>
      <c r="T2980" s="17">
        <v>0.32562492115797481</v>
      </c>
      <c r="U2980" s="17">
        <v>0.2996226322778669</v>
      </c>
      <c r="V2980" s="17">
        <v>-0.17514332055609436</v>
      </c>
      <c r="W2980" s="17">
        <v>20.822264580877789</v>
      </c>
      <c r="X2980" s="17">
        <v>0.53599949639971534</v>
      </c>
      <c r="Y2980" s="17">
        <v>-0.99999999999999933</v>
      </c>
      <c r="Z2980" s="17">
        <v>-0.99999999999999933</v>
      </c>
      <c r="AA2980" s="17">
        <v>58.362527535970344</v>
      </c>
      <c r="AB2980" s="17">
        <v>0.37924861465520376</v>
      </c>
      <c r="AC2980" s="17">
        <v>0.25995797475875487</v>
      </c>
      <c r="AD2980" s="17">
        <v>0.17501438396247138</v>
      </c>
      <c r="AE2980" s="17">
        <v>40.711048668821533</v>
      </c>
      <c r="AF2980" s="17">
        <v>0.58333333333333337</v>
      </c>
      <c r="AG2980" s="17">
        <v>-0.99999999999999933</v>
      </c>
      <c r="AH2980" s="17">
        <v>-0.99999999999999933</v>
      </c>
      <c r="AI2980" s="17">
        <v>-3.0704610981197283E-2</v>
      </c>
      <c r="AJ2980" s="17">
        <v>-0.17514332055609436</v>
      </c>
      <c r="AK2980" s="17">
        <v>0.13065175444006613</v>
      </c>
      <c r="AL2980" s="17">
        <v>-1.3824283036110777E-2</v>
      </c>
      <c r="AM2980" s="17">
        <v>-1.6599415804450495E-3</v>
      </c>
      <c r="AN2980" s="17">
        <v>-4.7688261909529038E-2</v>
      </c>
      <c r="AO2980" s="17">
        <v>0.61176023268920388</v>
      </c>
      <c r="AP2980" s="17">
        <v>-1.2613279629187792</v>
      </c>
      <c r="AQ2980" s="17">
        <v>36.595121682345948</v>
      </c>
      <c r="AR2980" s="17">
        <v>0.78343756621308125</v>
      </c>
      <c r="AS2980" s="17">
        <v>0.79888044809085168</v>
      </c>
      <c r="AT2980" s="17">
        <v>-0.99999999999999933</v>
      </c>
      <c r="AU2980" s="17">
        <v>-0.99999999999999933</v>
      </c>
      <c r="AV2980" s="17">
        <v>-3.8268707997096052</v>
      </c>
      <c r="AW2980" s="17">
        <v>76.77187338727876</v>
      </c>
      <c r="AX2980" s="17">
        <v>58.643449112045303</v>
      </c>
      <c r="AY2980" s="17">
        <v>-9.431105107228048E-2</v>
      </c>
      <c r="AZ2980" s="17">
        <v>-18.200842529243761</v>
      </c>
      <c r="BA2980" s="22">
        <v>1427.493922000431</v>
      </c>
      <c r="CU2980" t="e">
        <v>#N/A</v>
      </c>
      <c r="CV2980" t="e">
        <v>#N/A</v>
      </c>
    </row>
    <row r="2981" spans="1:100" x14ac:dyDescent="0.25">
      <c r="A2981">
        <v>6351</v>
      </c>
      <c r="B2981" t="s">
        <v>3221</v>
      </c>
      <c r="C2981" s="22">
        <v>3</v>
      </c>
      <c r="D2981" s="17">
        <v>4.7260509531541022</v>
      </c>
      <c r="E2981" s="17">
        <v>0.67541636839894648</v>
      </c>
      <c r="F2981" s="17">
        <v>1.0311248883643995</v>
      </c>
      <c r="G2981" s="17">
        <v>1.2908224063714635</v>
      </c>
      <c r="H2981" s="17">
        <v>-8.9014599315828651E-3</v>
      </c>
      <c r="I2981" s="17">
        <v>0</v>
      </c>
      <c r="J2981" s="17">
        <v>-0.5340875958949779</v>
      </c>
      <c r="K2981" s="17">
        <v>-8.9014599315828651E-3</v>
      </c>
      <c r="L2981" s="17">
        <v>-1.0000000000000004</v>
      </c>
      <c r="M2981" s="17">
        <v>-1.0000000000000004</v>
      </c>
      <c r="N2981" s="17">
        <v>-0.17802919863165922</v>
      </c>
      <c r="O2981" s="17">
        <v>5.4827857636305879</v>
      </c>
      <c r="P2981" s="17">
        <v>-5.2375101781434115</v>
      </c>
      <c r="Q2981" s="17">
        <v>-2.2780777549721583</v>
      </c>
      <c r="R2981" s="17">
        <v>-1.3715246669173979</v>
      </c>
      <c r="S2981" s="17">
        <v>0.33333333333333387</v>
      </c>
      <c r="T2981" s="17">
        <v>0.291833262983478</v>
      </c>
      <c r="U2981" s="17">
        <v>5.6509340274058434E-2</v>
      </c>
      <c r="V2981" s="17">
        <v>-1.742096807783265E-3</v>
      </c>
      <c r="W2981" s="17">
        <v>27.553411988586763</v>
      </c>
      <c r="X2981" s="17">
        <v>0.80815276614807285</v>
      </c>
      <c r="Y2981" s="17">
        <v>-1.0000000000000004</v>
      </c>
      <c r="Z2981" s="17">
        <v>-1.0000000000000004</v>
      </c>
      <c r="AA2981" s="17">
        <v>49.063845039340507</v>
      </c>
      <c r="AB2981" s="17">
        <v>-5.4992775606798716E-2</v>
      </c>
      <c r="AC2981" s="17">
        <v>0.4878226770696199</v>
      </c>
      <c r="AD2981" s="17">
        <v>2.4809252890601496E-2</v>
      </c>
      <c r="AE2981" s="17">
        <v>22.881957717671124</v>
      </c>
      <c r="AF2981" s="17">
        <v>0.44444444444444442</v>
      </c>
      <c r="AG2981" s="17">
        <v>-1.0000000000000004</v>
      </c>
      <c r="AH2981" s="17">
        <v>-1.0000000000000004</v>
      </c>
      <c r="AI2981" s="17">
        <v>2.1636534358033303E-2</v>
      </c>
      <c r="AJ2981" s="17">
        <v>-1.742096807783265E-3</v>
      </c>
      <c r="AK2981" s="17">
        <v>0.17587384069252179</v>
      </c>
      <c r="AL2981" s="17">
        <v>2.191336031098224E-2</v>
      </c>
      <c r="AM2981" s="17">
        <v>0.31409572970373489</v>
      </c>
      <c r="AN2981" s="17">
        <v>-0.19776253420180412</v>
      </c>
      <c r="AO2981" s="17">
        <v>8.7317624460559777</v>
      </c>
      <c r="AP2981" s="17">
        <v>-4.834496553490192</v>
      </c>
      <c r="AQ2981" s="17">
        <v>27.019324392691818</v>
      </c>
      <c r="AR2981" s="17">
        <v>0.67993383978308664</v>
      </c>
      <c r="AS2981" s="17">
        <v>0.79925130621648977</v>
      </c>
      <c r="AT2981" s="17">
        <v>-1.0000000000000004</v>
      </c>
      <c r="AU2981" s="17">
        <v>-1.0000000000000004</v>
      </c>
      <c r="AV2981" s="17">
        <v>-8.0702260545934379E-2</v>
      </c>
      <c r="AW2981" s="17">
        <v>49.712134249480883</v>
      </c>
      <c r="AX2981" s="17">
        <v>49.970655255863207</v>
      </c>
      <c r="AY2981" s="17">
        <v>-3.3128849159116618E-2</v>
      </c>
      <c r="AZ2981" s="17">
        <v>-25.414673224624181</v>
      </c>
      <c r="BA2981" s="22">
        <v>1355.186239300695</v>
      </c>
      <c r="CU2981" t="e">
        <v>#N/A</v>
      </c>
      <c r="CV2981" t="e">
        <v>#N/A</v>
      </c>
    </row>
    <row r="2982" spans="1:100" x14ac:dyDescent="0.25">
      <c r="A2982">
        <v>6352</v>
      </c>
      <c r="B2982" t="s">
        <v>3222</v>
      </c>
      <c r="C2982" s="22">
        <v>3</v>
      </c>
      <c r="D2982" s="17">
        <v>4.4122451921007659</v>
      </c>
      <c r="E2982" s="17">
        <v>0</v>
      </c>
      <c r="F2982" s="17">
        <v>-0.32679037994649768</v>
      </c>
      <c r="G2982" s="17">
        <v>-0.32679037994649768</v>
      </c>
      <c r="H2982" s="17">
        <v>0.11433937944519006</v>
      </c>
      <c r="I2982" s="17">
        <v>0</v>
      </c>
      <c r="J2982" s="17">
        <v>6.8603627667114075</v>
      </c>
      <c r="K2982" s="17">
        <v>0.11433937944519006</v>
      </c>
      <c r="L2982" s="17">
        <v>-0.999999999999999</v>
      </c>
      <c r="M2982" s="17">
        <v>-0.999999999999999</v>
      </c>
      <c r="N2982" s="17">
        <v>2.2867875889038025</v>
      </c>
      <c r="O2982" s="17">
        <v>10.945817578865668</v>
      </c>
      <c r="P2982" s="17">
        <v>4.0005729715866325</v>
      </c>
      <c r="Q2982" s="17">
        <v>-0.52716274435272525</v>
      </c>
      <c r="R2982" s="17">
        <v>0.24613119761684935</v>
      </c>
      <c r="S2982" s="17">
        <v>0.33333333333333315</v>
      </c>
      <c r="T2982" s="17">
        <v>0.40936838832688366</v>
      </c>
      <c r="U2982" s="17">
        <v>0.34646508592377478</v>
      </c>
      <c r="V2982" s="17">
        <v>-3.4807583986467385E-3</v>
      </c>
      <c r="W2982" s="17">
        <v>38.853866789606187</v>
      </c>
      <c r="X2982" s="17">
        <v>2.0723248384846187</v>
      </c>
      <c r="Y2982" s="17">
        <v>-0.999999999999999</v>
      </c>
      <c r="Z2982" s="17">
        <v>-0.999999999999999</v>
      </c>
      <c r="AA2982" s="17">
        <v>68.46376057186616</v>
      </c>
      <c r="AB2982" s="17">
        <v>0.3637518081435997</v>
      </c>
      <c r="AC2982" s="17">
        <v>9.5321286429895513E-2</v>
      </c>
      <c r="AD2982" s="17">
        <v>0.12820215711936669</v>
      </c>
      <c r="AE2982" s="17">
        <v>29.363762584643101</v>
      </c>
      <c r="AF2982" s="17">
        <v>0.38461538461538464</v>
      </c>
      <c r="AG2982" s="17">
        <v>-0.999999999999999</v>
      </c>
      <c r="AH2982" s="17">
        <v>-0.999999999999999</v>
      </c>
      <c r="AI2982" s="17">
        <v>-4.6099715830784658E-3</v>
      </c>
      <c r="AJ2982" s="17">
        <v>-3.4807583986467385E-3</v>
      </c>
      <c r="AK2982" s="17">
        <v>9.5090188433211251E-2</v>
      </c>
      <c r="AL2982" s="17">
        <v>3.8920423746075464E-3</v>
      </c>
      <c r="AM2982" s="17">
        <v>0.29775301680432759</v>
      </c>
      <c r="AN2982" s="17">
        <v>-0.24220269291875546</v>
      </c>
      <c r="AO2982" s="17">
        <v>7.919276362274247</v>
      </c>
      <c r="AP2982" s="17">
        <v>-6.0356071110958496</v>
      </c>
      <c r="AQ2982" s="17">
        <v>45.714229556317584</v>
      </c>
      <c r="AR2982" s="17">
        <v>1.0856860491853446</v>
      </c>
      <c r="AS2982" s="17">
        <v>2.1866642179298084</v>
      </c>
      <c r="AT2982" s="17">
        <v>-0.999999999999999</v>
      </c>
      <c r="AU2982" s="17">
        <v>-0.999999999999999</v>
      </c>
      <c r="AV2982" s="17">
        <v>-8.065918232964818E-2</v>
      </c>
      <c r="AW2982" s="17">
        <v>73.373971039635961</v>
      </c>
      <c r="AX2982" s="17">
        <v>72.9336957681097</v>
      </c>
      <c r="AY2982" s="17">
        <v>0.27939413641561472</v>
      </c>
      <c r="AZ2982" s="17">
        <v>7.1294239201502396</v>
      </c>
      <c r="BA2982" s="22">
        <v>1407.1089964571477</v>
      </c>
      <c r="CU2982" t="e">
        <v>#N/A</v>
      </c>
      <c r="CV2982" t="e">
        <v>#N/A</v>
      </c>
    </row>
    <row r="2983" spans="1:100" x14ac:dyDescent="0.25">
      <c r="A2983">
        <v>6353</v>
      </c>
      <c r="B2983" t="s">
        <v>3223</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1305.136427317821</v>
      </c>
      <c r="CU2983" t="e">
        <v>#N/A</v>
      </c>
      <c r="CV2983" t="e">
        <v>#N/A</v>
      </c>
    </row>
    <row r="2984" spans="1:100" x14ac:dyDescent="0.25">
      <c r="A2984">
        <v>6354</v>
      </c>
      <c r="B2984" t="s">
        <v>3224</v>
      </c>
      <c r="C2984" s="22">
        <v>3</v>
      </c>
      <c r="D2984" s="17">
        <v>4.6140713033818397</v>
      </c>
      <c r="E2984" s="17">
        <v>-1.1411662743066143E-2</v>
      </c>
      <c r="F2984" s="17">
        <v>-0.5095120952725396</v>
      </c>
      <c r="G2984" s="17">
        <v>-0.5095120952725396</v>
      </c>
      <c r="H2984" s="17">
        <v>0.195029245780108</v>
      </c>
      <c r="I2984" s="17">
        <v>0</v>
      </c>
      <c r="J2984" s="17">
        <v>11.701754746806476</v>
      </c>
      <c r="K2984" s="17">
        <v>0.195029245780108</v>
      </c>
      <c r="L2984" s="17">
        <v>-1.0000000000000004</v>
      </c>
      <c r="M2984" s="17">
        <v>-1.0000000000000004</v>
      </c>
      <c r="N2984" s="17">
        <v>3.900584915602161</v>
      </c>
      <c r="O2984" s="17">
        <v>15.806313954915781</v>
      </c>
      <c r="P2984" s="17">
        <v>-0.18915297497677311</v>
      </c>
      <c r="Q2984" s="17">
        <v>-2.7242591447643569</v>
      </c>
      <c r="R2984" s="17">
        <v>-0.91206790970035823</v>
      </c>
      <c r="S2984" s="17">
        <v>0.33333333333333348</v>
      </c>
      <c r="T2984" s="17">
        <v>0.42522382283450222</v>
      </c>
      <c r="U2984" s="17">
        <v>6.7347353613914113E-2</v>
      </c>
      <c r="V2984" s="17">
        <v>-4.582390203087941E-2</v>
      </c>
      <c r="W2984" s="17">
        <v>23.402054478830465</v>
      </c>
      <c r="X2984" s="17">
        <v>0.6416963719796015</v>
      </c>
      <c r="Y2984" s="17">
        <v>-1.0000000000000004</v>
      </c>
      <c r="Z2984" s="17">
        <v>-1.0000000000000004</v>
      </c>
      <c r="AA2984" s="17">
        <v>59.223992392253734</v>
      </c>
      <c r="AB2984" s="17">
        <v>0.18427566190037115</v>
      </c>
      <c r="AC2984" s="17">
        <v>0.1349925305134542</v>
      </c>
      <c r="AD2984" s="17">
        <v>0.41541192404864691</v>
      </c>
      <c r="AE2984" s="17">
        <v>36.734005823123589</v>
      </c>
      <c r="AF2984" s="17">
        <v>0.63636363636363635</v>
      </c>
      <c r="AG2984" s="17">
        <v>-1.0000000000000004</v>
      </c>
      <c r="AH2984" s="17">
        <v>-1.0000000000000004</v>
      </c>
      <c r="AI2984" s="17">
        <v>-6.5907978669608666E-2</v>
      </c>
      <c r="AJ2984" s="17">
        <v>-4.582390203087941E-2</v>
      </c>
      <c r="AK2984" s="17">
        <v>8.6963580780876945E-2</v>
      </c>
      <c r="AL2984" s="17">
        <v>8.3830015699033009E-3</v>
      </c>
      <c r="AM2984" s="17">
        <v>0.12690400504270125</v>
      </c>
      <c r="AN2984" s="17">
        <v>5.3414443847231576E-2</v>
      </c>
      <c r="AO2984" s="17">
        <v>3.6074180299719165</v>
      </c>
      <c r="AP2984" s="17">
        <v>1.3772761040303045</v>
      </c>
      <c r="AQ2984" s="17">
        <v>35.103809225636965</v>
      </c>
      <c r="AR2984" s="17">
        <v>0.78008060775087029</v>
      </c>
      <c r="AS2984" s="17">
        <v>0.83672561775970988</v>
      </c>
      <c r="AT2984" s="17">
        <v>-1.0000000000000004</v>
      </c>
      <c r="AU2984" s="17">
        <v>-1.0000000000000004</v>
      </c>
      <c r="AV2984" s="17">
        <v>-1.4215800049728979</v>
      </c>
      <c r="AW2984" s="17">
        <v>76.407582451199801</v>
      </c>
      <c r="AX2984" s="17">
        <v>70.507032674719653</v>
      </c>
      <c r="AY2984" s="17">
        <v>0.3326531282160986</v>
      </c>
      <c r="AZ2984" s="17">
        <v>9.0122366210158127</v>
      </c>
      <c r="BA2984" s="22">
        <v>1414.4690405528399</v>
      </c>
      <c r="CU2984" t="e">
        <v>#N/A</v>
      </c>
      <c r="CV2984" t="e">
        <v>#N/A</v>
      </c>
    </row>
    <row r="2985" spans="1:100" x14ac:dyDescent="0.25">
      <c r="A2985">
        <v>6355</v>
      </c>
      <c r="B2985" t="s">
        <v>3225</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1368.8201031135816</v>
      </c>
      <c r="CU2985" t="e">
        <v>#N/A</v>
      </c>
      <c r="CV2985" t="e">
        <v>#N/A</v>
      </c>
    </row>
    <row r="2986" spans="1:100" x14ac:dyDescent="0.25">
      <c r="A2986">
        <v>6356</v>
      </c>
      <c r="B2986" t="s">
        <v>3226</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3227</v>
      </c>
      <c r="C2987" s="22">
        <v>3</v>
      </c>
      <c r="D2987" s="17">
        <v>5.5811013643408547</v>
      </c>
      <c r="E2987" s="17">
        <v>-8.0300998299188159E-2</v>
      </c>
      <c r="F2987" s="17">
        <v>0.27831951722132731</v>
      </c>
      <c r="G2987" s="17">
        <v>0.25346433806203827</v>
      </c>
      <c r="H2987" s="17">
        <v>0.27520377471523993</v>
      </c>
      <c r="I2987" s="17">
        <v>0</v>
      </c>
      <c r="J2987" s="17">
        <v>16.512226482914397</v>
      </c>
      <c r="K2987" s="17">
        <v>0.27520377471523993</v>
      </c>
      <c r="L2987" s="17">
        <v>-0.99999999999999922</v>
      </c>
      <c r="M2987" s="17">
        <v>-0.99999999999999922</v>
      </c>
      <c r="N2987" s="17">
        <v>5.5040754943048018</v>
      </c>
      <c r="O2987" s="17">
        <v>22.346792185317291</v>
      </c>
      <c r="P2987" s="17">
        <v>-0.34743317913752986</v>
      </c>
      <c r="Q2987" s="17">
        <v>-1.6042908713665689</v>
      </c>
      <c r="R2987" s="17">
        <v>-0.65508311534244612</v>
      </c>
      <c r="S2987" s="17">
        <v>0.33333333333333326</v>
      </c>
      <c r="T2987" s="17">
        <v>0.3204484504701316</v>
      </c>
      <c r="U2987" s="17">
        <v>0.32109246025999072</v>
      </c>
      <c r="V2987" s="17">
        <v>8.6517144963216885E-2</v>
      </c>
      <c r="W2987" s="17">
        <v>31.447504572457309</v>
      </c>
      <c r="X2987" s="17">
        <v>2.1691658370442877</v>
      </c>
      <c r="Y2987" s="17">
        <v>-0.99999999999999922</v>
      </c>
      <c r="Z2987" s="17">
        <v>-0.99999999999999922</v>
      </c>
      <c r="AA2987" s="17">
        <v>80.754449204790149</v>
      </c>
      <c r="AB2987" s="17">
        <v>0.47129362335344249</v>
      </c>
      <c r="AC2987" s="17">
        <v>0.49839003476654203</v>
      </c>
      <c r="AD2987" s="17">
        <v>2.9556896833522521E-2</v>
      </c>
      <c r="AE2987" s="17">
        <v>49.962027747675329</v>
      </c>
      <c r="AF2987" s="17">
        <v>0.8</v>
      </c>
      <c r="AG2987" s="17">
        <v>-0.99999999999999922</v>
      </c>
      <c r="AH2987" s="17">
        <v>-0.99999999999999922</v>
      </c>
      <c r="AI2987" s="17">
        <v>3.0348252871151126E-2</v>
      </c>
      <c r="AJ2987" s="17">
        <v>8.6517144963216885E-2</v>
      </c>
      <c r="AK2987" s="17">
        <v>-0.12094141012221322</v>
      </c>
      <c r="AL2987" s="17">
        <v>0.14719767099256739</v>
      </c>
      <c r="AM2987" s="17">
        <v>-0.20158941188767018</v>
      </c>
      <c r="AN2987" s="17">
        <v>0.3816515847457807</v>
      </c>
      <c r="AO2987" s="17">
        <v>-5.6444423478028192</v>
      </c>
      <c r="AP2987" s="17">
        <v>10.277277973607353</v>
      </c>
      <c r="AQ2987" s="17">
        <v>47.959731055371691</v>
      </c>
      <c r="AR2987" s="17">
        <v>1.0613913890266724</v>
      </c>
      <c r="AS2987" s="17">
        <v>2.4443696117595293</v>
      </c>
      <c r="AT2987" s="17">
        <v>-0.99999999999999922</v>
      </c>
      <c r="AU2987" s="17">
        <v>-0.99999999999999922</v>
      </c>
      <c r="AV2987" s="17">
        <v>-0.4016187772804074</v>
      </c>
      <c r="AW2987" s="17">
        <v>113.37851936371484</v>
      </c>
      <c r="AX2987" s="17">
        <v>122.63719891745956</v>
      </c>
      <c r="AY2987" s="17">
        <v>0.25835301892326645</v>
      </c>
      <c r="AZ2987" s="17">
        <v>21.148689542425085</v>
      </c>
      <c r="BA2987" s="22">
        <v>1351.5752218771888</v>
      </c>
      <c r="CU2987" t="e">
        <v>#N/A</v>
      </c>
      <c r="CV2987" t="e">
        <v>#N/A</v>
      </c>
    </row>
    <row r="2988" spans="1:100" x14ac:dyDescent="0.25">
      <c r="A2988">
        <v>6358</v>
      </c>
      <c r="B2988" t="s">
        <v>3228</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3229</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3230</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3231</v>
      </c>
      <c r="C2991" s="22">
        <v>3</v>
      </c>
      <c r="D2991" s="17">
        <v>4.5411914457993996</v>
      </c>
      <c r="E2991" s="17">
        <v>0</v>
      </c>
      <c r="F2991" s="17">
        <v>1.5617657324240959</v>
      </c>
      <c r="G2991" s="17">
        <v>1.5617657324240959</v>
      </c>
      <c r="H2991" s="17">
        <v>0.29961877016146721</v>
      </c>
      <c r="I2991" s="17">
        <v>-1.2433030069900011E-2</v>
      </c>
      <c r="J2991" s="17">
        <v>17.231144405494035</v>
      </c>
      <c r="K2991" s="17">
        <v>0.28718574009156717</v>
      </c>
      <c r="L2991" s="17">
        <v>-0.99999999999999856</v>
      </c>
      <c r="M2991" s="17">
        <v>-0.99999999999999856</v>
      </c>
      <c r="N2991" s="17">
        <v>5.7437148018313442</v>
      </c>
      <c r="O2991" s="17">
        <v>23.334101583717537</v>
      </c>
      <c r="P2991" s="17">
        <v>7.2098413463063504E-2</v>
      </c>
      <c r="Q2991" s="17">
        <v>0.82449542790613961</v>
      </c>
      <c r="R2991" s="17">
        <v>0.27434474323390678</v>
      </c>
      <c r="S2991" s="17">
        <v>0.33333333333333293</v>
      </c>
      <c r="T2991" s="17">
        <v>0.33333333333333293</v>
      </c>
      <c r="U2991" s="17">
        <v>0.15783480264638375</v>
      </c>
      <c r="V2991" s="17">
        <v>6.6320312931662601E-2</v>
      </c>
      <c r="W2991" s="17">
        <v>24.145441686125793</v>
      </c>
      <c r="X2991" s="17">
        <v>1.4087420147506091</v>
      </c>
      <c r="Y2991" s="17">
        <v>-0.99999999999999856</v>
      </c>
      <c r="Z2991" s="17">
        <v>-0.99999999999999856</v>
      </c>
      <c r="AA2991" s="17">
        <v>41.938151283505846</v>
      </c>
      <c r="AB2991" s="17">
        <v>-6.8768353206702756E-2</v>
      </c>
      <c r="AC2991" s="17">
        <v>8.5932533276373138E-2</v>
      </c>
      <c r="AD2991" s="17">
        <v>0.33320311701325261</v>
      </c>
      <c r="AE2991" s="17">
        <v>17.518364854146149</v>
      </c>
      <c r="AF2991" s="17">
        <v>0.5</v>
      </c>
      <c r="AG2991" s="17">
        <v>-0.99999999999999856</v>
      </c>
      <c r="AH2991" s="17">
        <v>-0.99999999999999856</v>
      </c>
      <c r="AI2991" s="17">
        <v>3.225566882889945E-2</v>
      </c>
      <c r="AJ2991" s="17">
        <v>6.6320312931662601E-2</v>
      </c>
      <c r="AK2991" s="17">
        <v>-7.525982423230404E-2</v>
      </c>
      <c r="AL2991" s="17">
        <v>-6.3229530792445546E-2</v>
      </c>
      <c r="AM2991" s="17">
        <v>8.7663077667631456E-2</v>
      </c>
      <c r="AN2991" s="17">
        <v>0.4036291794559479</v>
      </c>
      <c r="AO2991" s="17">
        <v>1.8152778205292661</v>
      </c>
      <c r="AP2991" s="17">
        <v>9.7745818324364695</v>
      </c>
      <c r="AQ2991" s="17">
        <v>41.376586091619821</v>
      </c>
      <c r="AR2991" s="17">
        <v>0.8908217822447122</v>
      </c>
      <c r="AS2991" s="17">
        <v>1.6959277548421752</v>
      </c>
      <c r="AT2991" s="17">
        <v>-0.99999999999999856</v>
      </c>
      <c r="AU2991" s="17">
        <v>-0.99999999999999856</v>
      </c>
      <c r="AV2991" s="17">
        <v>1.8361104756580044</v>
      </c>
      <c r="AW2991" s="17">
        <v>75.046834699659925</v>
      </c>
      <c r="AX2991" s="17">
        <v>82.323979369404171</v>
      </c>
      <c r="AY2991" s="17">
        <v>-0.28982805441643544</v>
      </c>
      <c r="AZ2991" s="17">
        <v>-25.985964572072906</v>
      </c>
      <c r="BA2991" s="22">
        <v>1430.5964542207023</v>
      </c>
      <c r="CU2991" t="e">
        <v>#N/A</v>
      </c>
      <c r="CV2991" t="e">
        <v>#N/A</v>
      </c>
    </row>
    <row r="2992" spans="1:100" x14ac:dyDescent="0.25">
      <c r="A2992">
        <v>6362</v>
      </c>
      <c r="B2992" t="s">
        <v>3232</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3233</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1339.1491572819855</v>
      </c>
      <c r="CU2993" t="e">
        <v>#N/A</v>
      </c>
      <c r="CV2993" t="e">
        <v>#N/A</v>
      </c>
    </row>
    <row r="2994" spans="1:100" x14ac:dyDescent="0.25">
      <c r="A2994">
        <v>6364</v>
      </c>
      <c r="B2994" t="s">
        <v>3234</v>
      </c>
      <c r="C2994" s="22">
        <v>3</v>
      </c>
      <c r="D2994" s="17">
        <v>4.7520213674219107</v>
      </c>
      <c r="E2994" s="17">
        <v>-4.8833396595245007E-2</v>
      </c>
      <c r="F2994" s="17">
        <v>-0.11792056564202399</v>
      </c>
      <c r="G2994" s="17">
        <v>-0.15916963275921259</v>
      </c>
      <c r="H2994" s="17">
        <v>0.27744437686722123</v>
      </c>
      <c r="I2994" s="17">
        <v>0</v>
      </c>
      <c r="J2994" s="17">
        <v>16.646662612033282</v>
      </c>
      <c r="K2994" s="17">
        <v>0.27744437686722123</v>
      </c>
      <c r="L2994" s="17">
        <v>-1.0000000000000004</v>
      </c>
      <c r="M2994" s="17">
        <v>-1.0000000000000004</v>
      </c>
      <c r="N2994" s="17">
        <v>5.5488875373444255</v>
      </c>
      <c r="O2994" s="17">
        <v>21.23951434669598</v>
      </c>
      <c r="P2994" s="17">
        <v>0.76115786652914852</v>
      </c>
      <c r="Q2994" s="17">
        <v>0.29857709229942753</v>
      </c>
      <c r="R2994" s="17">
        <v>0.20246224068166052</v>
      </c>
      <c r="S2994" s="17">
        <v>0.33333333333333331</v>
      </c>
      <c r="T2994" s="17">
        <v>0.27148934407672781</v>
      </c>
      <c r="U2994" s="17">
        <v>5.2251916848910319E-2</v>
      </c>
      <c r="V2994" s="17">
        <v>1.1610448270569385E-2</v>
      </c>
      <c r="W2994" s="17">
        <v>15.649626626492783</v>
      </c>
      <c r="X2994" s="17">
        <v>0.54420466830529202</v>
      </c>
      <c r="Y2994" s="17">
        <v>-1.0000000000000004</v>
      </c>
      <c r="Z2994" s="17">
        <v>-1.0000000000000004</v>
      </c>
      <c r="AA2994" s="17">
        <v>16.339559165606445</v>
      </c>
      <c r="AB2994" s="17">
        <v>0.30927653307381892</v>
      </c>
      <c r="AC2994" s="17">
        <v>-0.16207557661413802</v>
      </c>
      <c r="AD2994" s="17">
        <v>-0.13745155049104102</v>
      </c>
      <c r="AE2994" s="17">
        <v>0.48747029843199141</v>
      </c>
      <c r="AF2994" s="17">
        <v>0.44444444444444442</v>
      </c>
      <c r="AG2994" s="17">
        <v>-1.0000000000000004</v>
      </c>
      <c r="AH2994" s="17">
        <v>-1.0000000000000004</v>
      </c>
      <c r="AI2994" s="17">
        <v>-1.1611902804983757E-3</v>
      </c>
      <c r="AJ2994" s="17">
        <v>1.1610448270569385E-2</v>
      </c>
      <c r="AK2994" s="17">
        <v>6.8438005874408597E-2</v>
      </c>
      <c r="AL2994" s="17">
        <v>-0.15442997555824159</v>
      </c>
      <c r="AM2994" s="17">
        <v>-0.12828215098610327</v>
      </c>
      <c r="AN2994" s="17">
        <v>8.7833971225777838E-2</v>
      </c>
      <c r="AO2994" s="17">
        <v>-2.8648637452805383</v>
      </c>
      <c r="AP2994" s="17">
        <v>1.4236994028532395</v>
      </c>
      <c r="AQ2994" s="17">
        <v>32.296289238526064</v>
      </c>
      <c r="AR2994" s="17">
        <v>0.66868504252954097</v>
      </c>
      <c r="AS2994" s="17">
        <v>0.82164904517251303</v>
      </c>
      <c r="AT2994" s="17">
        <v>-1.0000000000000004</v>
      </c>
      <c r="AU2994" s="17">
        <v>-1.0000000000000004</v>
      </c>
      <c r="AV2994" s="17">
        <v>4.3292607922447782E-2</v>
      </c>
      <c r="AW2994" s="17">
        <v>39.002772915155667</v>
      </c>
      <c r="AX2994" s="17">
        <v>40.140593936602635</v>
      </c>
      <c r="AY2994" s="17">
        <v>2.3657115160164111E-2</v>
      </c>
      <c r="AZ2994" s="17">
        <v>-48.25508118331863</v>
      </c>
      <c r="BA2994" s="22">
        <v>1315.9845300988979</v>
      </c>
      <c r="CU2994" t="e">
        <v>#N/A</v>
      </c>
      <c r="CV2994" t="e">
        <v>#N/A</v>
      </c>
    </row>
    <row r="2995" spans="1:100" x14ac:dyDescent="0.25">
      <c r="A2995">
        <v>6365</v>
      </c>
      <c r="B2995" t="s">
        <v>3235</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3236</v>
      </c>
      <c r="C2996" s="22">
        <v>3</v>
      </c>
      <c r="D2996" s="17">
        <v>4.0856301219806328</v>
      </c>
      <c r="E2996" s="17">
        <v>1.6025333314268551E-2</v>
      </c>
      <c r="F2996" s="17">
        <v>0.57874584998538681</v>
      </c>
      <c r="G2996" s="17">
        <v>0.58022140877785144</v>
      </c>
      <c r="H2996" s="17">
        <v>0.1327691202480025</v>
      </c>
      <c r="I2996" s="17">
        <v>-5.5072126573756965E-3</v>
      </c>
      <c r="J2996" s="17">
        <v>7.6357144554376131</v>
      </c>
      <c r="K2996" s="17">
        <v>0.12726190759062678</v>
      </c>
      <c r="L2996" s="17">
        <v>-0.99999999999999933</v>
      </c>
      <c r="M2996" s="17">
        <v>-0.99999999999999933</v>
      </c>
      <c r="N2996" s="17">
        <v>2.5452381518125353</v>
      </c>
      <c r="O2996" s="17">
        <v>12.301565986196094</v>
      </c>
      <c r="P2996" s="17">
        <v>2.7277204469609684E-2</v>
      </c>
      <c r="Q2996" s="17">
        <v>-5.2709836963688517</v>
      </c>
      <c r="R2996" s="17">
        <v>-1.7086340233172659</v>
      </c>
      <c r="S2996" s="17">
        <v>0.33333333333333309</v>
      </c>
      <c r="T2996" s="17">
        <v>0.33649022348710128</v>
      </c>
      <c r="U2996" s="17">
        <v>0.11611061297493182</v>
      </c>
      <c r="V2996" s="17">
        <v>0.14570556623209729</v>
      </c>
      <c r="W2996" s="17">
        <v>32.175113137473495</v>
      </c>
      <c r="X2996" s="17">
        <v>1.8843943886758896</v>
      </c>
      <c r="Y2996" s="17">
        <v>-0.99999999999999933</v>
      </c>
      <c r="Z2996" s="17">
        <v>-0.99999999999999933</v>
      </c>
      <c r="AA2996" s="17">
        <v>86.496792230721411</v>
      </c>
      <c r="AB2996" s="17">
        <v>0.21396904483938262</v>
      </c>
      <c r="AC2996" s="17">
        <v>0.53714384318322184</v>
      </c>
      <c r="AD2996" s="17">
        <v>0.36949337430869933</v>
      </c>
      <c r="AE2996" s="17">
        <v>56.030313116565225</v>
      </c>
      <c r="AF2996" s="17">
        <v>0.8</v>
      </c>
      <c r="AG2996" s="17">
        <v>-0.99999999999999933</v>
      </c>
      <c r="AH2996" s="17">
        <v>-0.99999999999999933</v>
      </c>
      <c r="AI2996" s="17">
        <v>-2.3496318051832887E-2</v>
      </c>
      <c r="AJ2996" s="17">
        <v>0.14570556623209729</v>
      </c>
      <c r="AK2996" s="17">
        <v>6.653566906992156E-2</v>
      </c>
      <c r="AL2996" s="17">
        <v>0.10760656993525927</v>
      </c>
      <c r="AM2996" s="17">
        <v>3.9760832244718172E-2</v>
      </c>
      <c r="AN2996" s="17">
        <v>0.28569625269246046</v>
      </c>
      <c r="AO2996" s="17">
        <v>1.3266991514675635</v>
      </c>
      <c r="AP2996" s="17">
        <v>7.6804391669878012</v>
      </c>
      <c r="AQ2996" s="17">
        <v>39.810827592911096</v>
      </c>
      <c r="AR2996" s="17">
        <v>0.93163973602746364</v>
      </c>
      <c r="AS2996" s="17">
        <v>2.0116562962665157</v>
      </c>
      <c r="AT2996" s="17">
        <v>-0.99999999999999933</v>
      </c>
      <c r="AU2996" s="17">
        <v>-0.99999999999999933</v>
      </c>
      <c r="AV2996" s="17">
        <v>-1.1284126145394142</v>
      </c>
      <c r="AW2996" s="17">
        <v>106.47879738390526</v>
      </c>
      <c r="AX2996" s="17">
        <v>120.57942764607839</v>
      </c>
      <c r="AY2996" s="17">
        <v>0.16028306422572708</v>
      </c>
      <c r="AZ2996" s="17">
        <v>22.475607931145962</v>
      </c>
      <c r="BA2996" s="22">
        <v>1489.2935107035021</v>
      </c>
      <c r="CU2996" t="e">
        <v>#N/A</v>
      </c>
      <c r="CV2996" t="e">
        <v>#N/A</v>
      </c>
    </row>
    <row r="2997" spans="1:100" x14ac:dyDescent="0.25">
      <c r="A2997">
        <v>6367</v>
      </c>
      <c r="B2997" t="s">
        <v>3237</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1323.6241464404488</v>
      </c>
      <c r="CU2997" t="e">
        <v>#N/A</v>
      </c>
      <c r="CV2997" t="e">
        <v>#N/A</v>
      </c>
    </row>
    <row r="2998" spans="1:100" x14ac:dyDescent="0.25">
      <c r="A2998">
        <v>6369</v>
      </c>
      <c r="B2998" t="s">
        <v>3238</v>
      </c>
      <c r="C2998" s="22">
        <v>3</v>
      </c>
      <c r="D2998" s="17">
        <v>5.6351904304176799</v>
      </c>
      <c r="E2998" s="17">
        <v>0.19876487158416839</v>
      </c>
      <c r="F2998" s="17">
        <v>-0.66921323556233481</v>
      </c>
      <c r="G2998" s="17">
        <v>-0.66921323556233481</v>
      </c>
      <c r="H2998" s="17">
        <v>-1.126409735843955E-2</v>
      </c>
      <c r="I2998" s="17">
        <v>-1.5494012960256473E-2</v>
      </c>
      <c r="J2998" s="17">
        <v>-1.6054866191217578</v>
      </c>
      <c r="K2998" s="17">
        <v>-2.6758110318696033E-2</v>
      </c>
      <c r="L2998" s="17">
        <v>-1.0000000000000007</v>
      </c>
      <c r="M2998" s="17">
        <v>-1.0000000000000007</v>
      </c>
      <c r="N2998" s="17">
        <v>-0.53516220637392098</v>
      </c>
      <c r="O2998" s="17">
        <v>3.3604905757335866</v>
      </c>
      <c r="P2998" s="17">
        <v>7.6200807402779862</v>
      </c>
      <c r="Q2998" s="17">
        <v>0.87182130611864517</v>
      </c>
      <c r="R2998" s="17">
        <v>1.2323484629266019</v>
      </c>
      <c r="S2998" s="17">
        <v>0.33001058090463742</v>
      </c>
      <c r="T2998" s="17">
        <v>0.33001058090463742</v>
      </c>
      <c r="U2998" s="17">
        <v>0.28394062522515695</v>
      </c>
      <c r="V2998" s="17">
        <v>0.20145422857865999</v>
      </c>
      <c r="W2998" s="17">
        <v>46.886965037271501</v>
      </c>
      <c r="X2998" s="17">
        <v>3.0279443920718601</v>
      </c>
      <c r="Y2998" s="17">
        <v>-1.0000000000000007</v>
      </c>
      <c r="Z2998" s="17">
        <v>-1.0000000000000007</v>
      </c>
      <c r="AA2998" s="17">
        <v>100.00248933442742</v>
      </c>
      <c r="AB2998" s="17">
        <v>0.11605626440771416</v>
      </c>
      <c r="AC2998" s="17">
        <v>0.43600381203846783</v>
      </c>
      <c r="AD2998" s="17">
        <v>0.4856034402384044</v>
      </c>
      <c r="AE2998" s="17">
        <v>51.883175834229327</v>
      </c>
      <c r="AF2998" s="17">
        <v>0.9</v>
      </c>
      <c r="AG2998" s="17">
        <v>-1.0000000000000007</v>
      </c>
      <c r="AH2998" s="17">
        <v>-1.0000000000000007</v>
      </c>
      <c r="AI2998" s="17">
        <v>-1.0598654475359973E-3</v>
      </c>
      <c r="AJ2998" s="17">
        <v>0.20145422857865999</v>
      </c>
      <c r="AK2998" s="17">
        <v>0.14183165859830624</v>
      </c>
      <c r="AL2998" s="17">
        <v>-0.10514450659325018</v>
      </c>
      <c r="AM2998" s="17">
        <v>0.3518745922665456</v>
      </c>
      <c r="AN2998" s="17">
        <v>9.7385141848029738E-2</v>
      </c>
      <c r="AO2998" s="17">
        <v>9.506023099655172</v>
      </c>
      <c r="AP2998" s="17">
        <v>1.9089060132344908</v>
      </c>
      <c r="AQ2998" s="17">
        <v>45.28147841814971</v>
      </c>
      <c r="AR2998" s="17">
        <v>1.1454160156130913</v>
      </c>
      <c r="AS2998" s="17">
        <v>3.0011862817531654</v>
      </c>
      <c r="AT2998" s="17">
        <v>-1.0000000000000007</v>
      </c>
      <c r="AU2998" s="17">
        <v>-1.0000000000000007</v>
      </c>
      <c r="AV2998" s="17">
        <v>0.56313522736426969</v>
      </c>
      <c r="AW2998" s="17">
        <v>105.27188592339553</v>
      </c>
      <c r="AX2998" s="17">
        <v>125.39611147231071</v>
      </c>
      <c r="AY2998" s="17">
        <v>0.13899900426029346</v>
      </c>
      <c r="AZ2998" s="17">
        <v>-20.614912674162525</v>
      </c>
      <c r="BA2998" s="22">
        <v>1475.7892886227196</v>
      </c>
      <c r="CU2998" t="e">
        <v>#N/A</v>
      </c>
      <c r="CV2998" t="e">
        <v>#N/A</v>
      </c>
    </row>
    <row r="2999" spans="1:100" x14ac:dyDescent="0.25">
      <c r="A2999">
        <v>6371</v>
      </c>
      <c r="B2999" t="s">
        <v>3239</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3240</v>
      </c>
      <c r="C3000" s="22">
        <v>3</v>
      </c>
      <c r="D3000" s="17">
        <v>5.2653637711304153</v>
      </c>
      <c r="E3000" s="17">
        <v>0</v>
      </c>
      <c r="F3000" s="17">
        <v>3.2442927767446592E-3</v>
      </c>
      <c r="G3000" s="17">
        <v>3.2442927767446592E-3</v>
      </c>
      <c r="H3000" s="17">
        <v>0.14106887444687072</v>
      </c>
      <c r="I3000" s="17">
        <v>0</v>
      </c>
      <c r="J3000" s="17">
        <v>8.4641324668122486</v>
      </c>
      <c r="K3000" s="17">
        <v>0.14106887444687072</v>
      </c>
      <c r="L3000" s="17">
        <v>-1.0000000000000007</v>
      </c>
      <c r="M3000" s="17">
        <v>-1.0000000000000007</v>
      </c>
      <c r="N3000" s="17">
        <v>2.821377488937415</v>
      </c>
      <c r="O3000" s="17">
        <v>13.732740530719399</v>
      </c>
      <c r="P3000" s="17">
        <v>0.78978321677843533</v>
      </c>
      <c r="Q3000" s="17">
        <v>0.12240917294698102</v>
      </c>
      <c r="R3000" s="17">
        <v>7.9692895760180835E-2</v>
      </c>
      <c r="S3000" s="17">
        <v>0.33333333333333315</v>
      </c>
      <c r="T3000" s="17">
        <v>0.35203605408180128</v>
      </c>
      <c r="U3000" s="17">
        <v>0.11873717658155035</v>
      </c>
      <c r="V3000" s="17">
        <v>-3.8506063218152801E-2</v>
      </c>
      <c r="W3000" s="17">
        <v>24.981265053266444</v>
      </c>
      <c r="X3000" s="17">
        <v>0.80481668781342874</v>
      </c>
      <c r="Y3000" s="17">
        <v>-1.0000000000000007</v>
      </c>
      <c r="Z3000" s="17">
        <v>-1.0000000000000007</v>
      </c>
      <c r="AA3000" s="17">
        <v>61.487675730307949</v>
      </c>
      <c r="AB3000" s="17">
        <v>0.19400333212035167</v>
      </c>
      <c r="AC3000" s="17">
        <v>0.27461767591063613</v>
      </c>
      <c r="AD3000" s="17">
        <v>0.2599133475946388</v>
      </c>
      <c r="AE3000" s="17">
        <v>36.426717781281319</v>
      </c>
      <c r="AF3000" s="17">
        <v>0.54545454545454541</v>
      </c>
      <c r="AG3000" s="17">
        <v>-1.0000000000000007</v>
      </c>
      <c r="AH3000" s="17">
        <v>-1.0000000000000007</v>
      </c>
      <c r="AI3000" s="17">
        <v>3.6745884813874016E-3</v>
      </c>
      <c r="AJ3000" s="17">
        <v>-3.8506063218152801E-2</v>
      </c>
      <c r="AK3000" s="17">
        <v>-0.15604948094761528</v>
      </c>
      <c r="AL3000" s="17">
        <v>8.9565924934410651E-2</v>
      </c>
      <c r="AM3000" s="17">
        <v>2.2269536012081231E-2</v>
      </c>
      <c r="AN3000" s="17">
        <v>-7.958898517903118E-2</v>
      </c>
      <c r="AO3000" s="17">
        <v>-0.22350900443604549</v>
      </c>
      <c r="AP3000" s="17">
        <v>-1.5418950048037263</v>
      </c>
      <c r="AQ3000" s="17">
        <v>33.445397520078686</v>
      </c>
      <c r="AR3000" s="17">
        <v>0.76560050077853214</v>
      </c>
      <c r="AS3000" s="17">
        <v>0.94588556226029963</v>
      </c>
      <c r="AT3000" s="17">
        <v>-1.0000000000000007</v>
      </c>
      <c r="AU3000" s="17">
        <v>-1.0000000000000007</v>
      </c>
      <c r="AV3000" s="17">
        <v>8.2937188536925568E-2</v>
      </c>
      <c r="AW3000" s="17">
        <v>73.67852125622359</v>
      </c>
      <c r="AX3000" s="17">
        <v>69.901406704036091</v>
      </c>
      <c r="AY3000" s="17">
        <v>0.36481774494936076</v>
      </c>
      <c r="AZ3000" s="17">
        <v>27.835187954766646</v>
      </c>
      <c r="BA3000" s="22">
        <v>1429.3321634333952</v>
      </c>
      <c r="CU3000" t="e">
        <v>#N/A</v>
      </c>
      <c r="CV3000" t="e">
        <v>#N/A</v>
      </c>
    </row>
    <row r="3001" spans="1:100" x14ac:dyDescent="0.25">
      <c r="A3001">
        <v>6373</v>
      </c>
      <c r="B3001" t="s">
        <v>3241</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1313.4981088986547</v>
      </c>
      <c r="CU3001" t="e">
        <v>#N/A</v>
      </c>
      <c r="CV3001" t="e">
        <v>#N/A</v>
      </c>
    </row>
    <row r="3002" spans="1:100" x14ac:dyDescent="0.25">
      <c r="A3002">
        <v>6374</v>
      </c>
      <c r="B3002" t="s">
        <v>3242</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3243</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3244</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3245</v>
      </c>
      <c r="C3005" s="22">
        <v>3</v>
      </c>
      <c r="D3005" s="17">
        <v>4.2130434573779487</v>
      </c>
      <c r="E3005" s="17">
        <v>-4.3825022819588737E-3</v>
      </c>
      <c r="F3005" s="17">
        <v>-0.33601911150055863</v>
      </c>
      <c r="G3005" s="17">
        <v>-0.33601911150055863</v>
      </c>
      <c r="H3005" s="17">
        <v>0.11365486869973403</v>
      </c>
      <c r="I3005" s="17">
        <v>-2.6602970180052577E-3</v>
      </c>
      <c r="J3005" s="17">
        <v>6.6596743009037302</v>
      </c>
      <c r="K3005" s="17">
        <v>0.11099457168172878</v>
      </c>
      <c r="L3005" s="17">
        <v>-0.99999999999999956</v>
      </c>
      <c r="M3005" s="17">
        <v>-0.99999999999999956</v>
      </c>
      <c r="N3005" s="17">
        <v>2.2198914336345754</v>
      </c>
      <c r="O3005" s="17">
        <v>10.536698646781122</v>
      </c>
      <c r="P3005" s="17">
        <v>-0.89004108387654879</v>
      </c>
      <c r="Q3005" s="17">
        <v>-2.2718948937724441</v>
      </c>
      <c r="R3005" s="17">
        <v>-0.74581214186732581</v>
      </c>
      <c r="S3005" s="17">
        <v>0.33560452265284579</v>
      </c>
      <c r="T3005" s="17">
        <v>0.33560452265284579</v>
      </c>
      <c r="U3005" s="17">
        <v>0.21211469451175927</v>
      </c>
      <c r="V3005" s="17">
        <v>-0.13161291309507683</v>
      </c>
      <c r="W3005" s="17">
        <v>25.628650201625813</v>
      </c>
      <c r="X3005" s="17">
        <v>0.62126696242005108</v>
      </c>
      <c r="Y3005" s="17">
        <v>-0.99999999999999956</v>
      </c>
      <c r="Z3005" s="17">
        <v>-0.99999999999999956</v>
      </c>
      <c r="AA3005" s="17">
        <v>62.408286261363607</v>
      </c>
      <c r="AB3005" s="17">
        <v>5.13733891681648E-2</v>
      </c>
      <c r="AC3005" s="17">
        <v>0.17841539692280389</v>
      </c>
      <c r="AD3005" s="17">
        <v>0.52072017794113468</v>
      </c>
      <c r="AE3005" s="17">
        <v>37.525448201605172</v>
      </c>
      <c r="AF3005" s="17">
        <v>1</v>
      </c>
      <c r="AG3005" s="17">
        <v>-0.99999999999999956</v>
      </c>
      <c r="AH3005" s="17">
        <v>-0.99999999999999956</v>
      </c>
      <c r="AI3005" s="17">
        <v>-3.6079590479013379E-2</v>
      </c>
      <c r="AJ3005" s="17">
        <v>-0.13161291309507683</v>
      </c>
      <c r="AK3005" s="17">
        <v>-7.8935896173208606E-2</v>
      </c>
      <c r="AL3005" s="17">
        <v>0.13769871852410007</v>
      </c>
      <c r="AM3005" s="17">
        <v>-4.2925462114354121E-3</v>
      </c>
      <c r="AN3005" s="17">
        <v>-2.7543083076037964E-2</v>
      </c>
      <c r="AO3005" s="17">
        <v>-0.50199313615192731</v>
      </c>
      <c r="AP3005" s="17">
        <v>-8.3484280449352966E-5</v>
      </c>
      <c r="AQ3005" s="17">
        <v>32.28832450252952</v>
      </c>
      <c r="AR3005" s="17">
        <v>0.75171082672237377</v>
      </c>
      <c r="AS3005" s="17">
        <v>0.73226153410177974</v>
      </c>
      <c r="AT3005" s="17">
        <v>-0.99999999999999956</v>
      </c>
      <c r="AU3005" s="17">
        <v>-0.99999999999999956</v>
      </c>
      <c r="AV3005" s="17">
        <v>-1.0818312533678842</v>
      </c>
      <c r="AW3005" s="17">
        <v>72.944901423864309</v>
      </c>
      <c r="AX3005" s="17">
        <v>59.062018304776359</v>
      </c>
      <c r="AY3005" s="17">
        <v>6.2958570892893192E-3</v>
      </c>
      <c r="AZ3005" s="17">
        <v>-24.099564461427661</v>
      </c>
      <c r="BA3005" s="22">
        <v>1455.8363732779749</v>
      </c>
      <c r="CU3005" t="e">
        <v>#N/A</v>
      </c>
      <c r="CV3005" t="e">
        <v>#N/A</v>
      </c>
    </row>
    <row r="3006" spans="1:100" x14ac:dyDescent="0.25">
      <c r="A3006">
        <v>6378</v>
      </c>
      <c r="B3006" t="s">
        <v>3246</v>
      </c>
      <c r="C3006" s="22">
        <v>3</v>
      </c>
      <c r="D3006" s="17">
        <v>4.6439715473282064</v>
      </c>
      <c r="E3006" s="17">
        <v>-0.37400360947376748</v>
      </c>
      <c r="F3006" s="17">
        <v>-7.253857038496786E-2</v>
      </c>
      <c r="G3006" s="17">
        <v>-0.17736388631852534</v>
      </c>
      <c r="H3006" s="17">
        <v>0.19982487735670582</v>
      </c>
      <c r="I3006" s="17">
        <v>7.6970846957604257E-4</v>
      </c>
      <c r="J3006" s="17">
        <v>12.035675149576912</v>
      </c>
      <c r="K3006" s="17">
        <v>0.2005945858262819</v>
      </c>
      <c r="L3006" s="17">
        <v>-0.99999999999999978</v>
      </c>
      <c r="M3006" s="17">
        <v>-0.99999999999999978</v>
      </c>
      <c r="N3006" s="17">
        <v>4.0118917165256365</v>
      </c>
      <c r="O3006" s="17">
        <v>16.502282810586575</v>
      </c>
      <c r="P3006" s="17">
        <v>-0.3761055166314709</v>
      </c>
      <c r="Q3006" s="17">
        <v>-0.26901348345024501</v>
      </c>
      <c r="R3006" s="17">
        <v>-0.14994140126620381</v>
      </c>
      <c r="S3006" s="17">
        <v>0.33333333333333343</v>
      </c>
      <c r="T3006" s="17">
        <v>0.33231697802405763</v>
      </c>
      <c r="U3006" s="17">
        <v>0.255046514979267</v>
      </c>
      <c r="V3006" s="17">
        <v>0.23114990032178268</v>
      </c>
      <c r="W3006" s="17">
        <v>38.050085633286351</v>
      </c>
      <c r="X3006" s="17">
        <v>2.8711248320695968</v>
      </c>
      <c r="Y3006" s="17">
        <v>-0.99999999999999978</v>
      </c>
      <c r="Z3006" s="17">
        <v>-0.99999999999999978</v>
      </c>
      <c r="AA3006" s="17">
        <v>72.676411396956098</v>
      </c>
      <c r="AB3006" s="17">
        <v>0.28206717970522149</v>
      </c>
      <c r="AC3006" s="17">
        <v>0.23532719453483916</v>
      </c>
      <c r="AD3006" s="17">
        <v>0.17813096905865802</v>
      </c>
      <c r="AE3006" s="17">
        <v>34.776267164935895</v>
      </c>
      <c r="AF3006" s="17">
        <v>0.63636363636363635</v>
      </c>
      <c r="AG3006" s="17">
        <v>-0.99999999999999978</v>
      </c>
      <c r="AH3006" s="17">
        <v>-0.99999999999999978</v>
      </c>
      <c r="AI3006" s="17">
        <v>-4.5205111742395367E-2</v>
      </c>
      <c r="AJ3006" s="17">
        <v>0.23114990032178268</v>
      </c>
      <c r="AK3006" s="17">
        <v>-9.3733939702761518E-2</v>
      </c>
      <c r="AL3006" s="17">
        <v>-1.4523421844272934E-2</v>
      </c>
      <c r="AM3006" s="17">
        <v>-7.3363067192538545E-2</v>
      </c>
      <c r="AN3006" s="17">
        <v>-6.1696913202953729E-2</v>
      </c>
      <c r="AO3006" s="17">
        <v>-2.3027463783272712</v>
      </c>
      <c r="AP3006" s="17">
        <v>-1.6150399392952071</v>
      </c>
      <c r="AQ3006" s="17">
        <v>50.08576078286324</v>
      </c>
      <c r="AR3006" s="17">
        <v>1.1518467266584402</v>
      </c>
      <c r="AS3006" s="17">
        <v>3.0717194178958778</v>
      </c>
      <c r="AT3006" s="17">
        <v>-0.99999999999999978</v>
      </c>
      <c r="AU3006" s="17">
        <v>-0.99999999999999978</v>
      </c>
      <c r="AV3006" s="17">
        <v>-0.32730528758473093</v>
      </c>
      <c r="AW3006" s="17">
        <v>87.563654268247404</v>
      </c>
      <c r="AX3006" s="17">
        <v>109.77454206557779</v>
      </c>
      <c r="AY3006" s="17">
        <v>2.7556541726877659E-2</v>
      </c>
      <c r="AZ3006" s="17">
        <v>-16.742858358968679</v>
      </c>
      <c r="BA3006" s="22">
        <v>1475.5603923191127</v>
      </c>
      <c r="CU3006" t="e">
        <v>#N/A</v>
      </c>
      <c r="CV3006" t="e">
        <v>#N/A</v>
      </c>
    </row>
    <row r="3007" spans="1:100" x14ac:dyDescent="0.25">
      <c r="A3007">
        <v>6379</v>
      </c>
      <c r="B3007" t="s">
        <v>3247</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3248</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3249</v>
      </c>
      <c r="C3009" s="22">
        <v>3</v>
      </c>
      <c r="D3009" s="17">
        <v>5.2369504393653088</v>
      </c>
      <c r="E3009" s="17">
        <v>-0.48909967657852083</v>
      </c>
      <c r="F3009" s="17">
        <v>5.5220274980303193E-2</v>
      </c>
      <c r="G3009" s="17">
        <v>-8.2587448777797792E-2</v>
      </c>
      <c r="H3009" s="17">
        <v>0.13778494993757545</v>
      </c>
      <c r="I3009" s="17">
        <v>0</v>
      </c>
      <c r="J3009" s="17">
        <v>8.26709699625453</v>
      </c>
      <c r="K3009" s="17">
        <v>0.13778494993757545</v>
      </c>
      <c r="L3009" s="17">
        <v>-1.0000000000000009</v>
      </c>
      <c r="M3009" s="17">
        <v>-1.0000000000000009</v>
      </c>
      <c r="N3009" s="17">
        <v>2.7556989987515093</v>
      </c>
      <c r="O3009" s="17">
        <v>13.421459986842033</v>
      </c>
      <c r="P3009" s="17">
        <v>-0.91178205019418812</v>
      </c>
      <c r="Q3009" s="17">
        <v>-3.1693374020365275E-2</v>
      </c>
      <c r="R3009" s="17">
        <v>-0.11778288056471203</v>
      </c>
      <c r="S3009" s="17">
        <v>0.33333333333333404</v>
      </c>
      <c r="T3009" s="17">
        <v>0.38705652528280299</v>
      </c>
      <c r="U3009" s="17">
        <v>0.29063273935400147</v>
      </c>
      <c r="V3009" s="17">
        <v>9.298051342073671E-2</v>
      </c>
      <c r="W3009" s="17">
        <v>38.648726458131961</v>
      </c>
      <c r="X3009" s="17">
        <v>2.3567421385684564</v>
      </c>
      <c r="Y3009" s="17">
        <v>-1.0000000000000009</v>
      </c>
      <c r="Z3009" s="17">
        <v>-1.0000000000000009</v>
      </c>
      <c r="AA3009" s="17">
        <v>81.888382342001378</v>
      </c>
      <c r="AB3009" s="17">
        <v>0.15929454255211017</v>
      </c>
      <c r="AC3009" s="17">
        <v>0.21125141385768029</v>
      </c>
      <c r="AD3009" s="17">
        <v>0.49660281887889335</v>
      </c>
      <c r="AE3009" s="17">
        <v>43.357438764434228</v>
      </c>
      <c r="AF3009" s="17">
        <v>0.91666666666666663</v>
      </c>
      <c r="AG3009" s="17">
        <v>-1.0000000000000009</v>
      </c>
      <c r="AH3009" s="17">
        <v>-1.0000000000000009</v>
      </c>
      <c r="AI3009" s="17">
        <v>0</v>
      </c>
      <c r="AJ3009" s="17">
        <v>9.298051342073671E-2</v>
      </c>
      <c r="AK3009" s="17">
        <v>0.13877759872406686</v>
      </c>
      <c r="AL3009" s="17">
        <v>9.8043090363744631E-3</v>
      </c>
      <c r="AM3009" s="17">
        <v>0.48480990003463581</v>
      </c>
      <c r="AN3009" s="17">
        <v>0.10418025915926771</v>
      </c>
      <c r="AO3009" s="17">
        <v>12.814135494486225</v>
      </c>
      <c r="AP3009" s="17">
        <v>2.6535280241635655</v>
      </c>
      <c r="AQ3009" s="17">
        <v>46.915823454386484</v>
      </c>
      <c r="AR3009" s="17">
        <v>1.1040031113908744</v>
      </c>
      <c r="AS3009" s="17">
        <v>2.4945270885060311</v>
      </c>
      <c r="AT3009" s="17">
        <v>-1.0000000000000009</v>
      </c>
      <c r="AU3009" s="17">
        <v>-1.0000000000000009</v>
      </c>
      <c r="AV3009" s="17">
        <v>-0.20037032934251009</v>
      </c>
      <c r="AW3009" s="17">
        <v>97.963370353006994</v>
      </c>
      <c r="AX3009" s="17">
        <v>107.26142169508066</v>
      </c>
      <c r="AY3009" s="17">
        <v>0.29557980282509244</v>
      </c>
      <c r="AZ3009" s="17">
        <v>52.254351474939405</v>
      </c>
      <c r="BA3009" s="22">
        <v>1447.5348161044624</v>
      </c>
      <c r="CU3009" t="e">
        <v>#N/A</v>
      </c>
      <c r="CV3009" t="e">
        <v>#N/A</v>
      </c>
    </row>
    <row r="3010" spans="1:100" x14ac:dyDescent="0.25">
      <c r="A3010">
        <v>6382</v>
      </c>
      <c r="B3010" t="s">
        <v>3250</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3251</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3252</v>
      </c>
      <c r="C3012" s="22">
        <v>3</v>
      </c>
      <c r="D3012" s="17">
        <v>5.1124275616919119</v>
      </c>
      <c r="E3012" s="17">
        <v>-1.0260041343540041E-2</v>
      </c>
      <c r="F3012" s="17">
        <v>0.51407415841558879</v>
      </c>
      <c r="G3012" s="17">
        <v>0.51407415841558879</v>
      </c>
      <c r="H3012" s="17">
        <v>-0.19406197039193052</v>
      </c>
      <c r="I3012" s="17">
        <v>1.2926474813577477E-2</v>
      </c>
      <c r="J3012" s="17">
        <v>-10.868129734701174</v>
      </c>
      <c r="K3012" s="17">
        <v>-0.18113549557835296</v>
      </c>
      <c r="L3012" s="17">
        <v>-0.99999999999999944</v>
      </c>
      <c r="M3012" s="17">
        <v>-0.99999999999999944</v>
      </c>
      <c r="N3012" s="17">
        <v>-3.6227099115670609</v>
      </c>
      <c r="O3012" s="17">
        <v>-5.2416280145936849</v>
      </c>
      <c r="P3012" s="17">
        <v>-8.6083930260033317E-2</v>
      </c>
      <c r="Q3012" s="17">
        <v>-2.9231783444335298</v>
      </c>
      <c r="R3012" s="17">
        <v>-0.91957363428158256</v>
      </c>
      <c r="S3012" s="17">
        <v>0.33333333333333309</v>
      </c>
      <c r="T3012" s="17">
        <v>0.33333333333333309</v>
      </c>
      <c r="U3012" s="17">
        <v>0.38170845931205238</v>
      </c>
      <c r="V3012" s="17">
        <v>-0.1707425914523073</v>
      </c>
      <c r="W3012" s="17">
        <v>42.350721204190563</v>
      </c>
      <c r="X3012" s="17">
        <v>1.3501804507793846</v>
      </c>
      <c r="Y3012" s="17">
        <v>-0.99999999999999944</v>
      </c>
      <c r="Z3012" s="17">
        <v>-0.99999999999999944</v>
      </c>
      <c r="AA3012" s="17">
        <v>55.893428733713954</v>
      </c>
      <c r="AB3012" s="17">
        <v>0.31317783807475136</v>
      </c>
      <c r="AC3012" s="17">
        <v>-0.17087583531761003</v>
      </c>
      <c r="AD3012" s="17">
        <v>0.14694362051895862</v>
      </c>
      <c r="AE3012" s="17">
        <v>14.462281163804994</v>
      </c>
      <c r="AF3012" s="17">
        <v>0.5</v>
      </c>
      <c r="AG3012" s="17">
        <v>-0.99999999999999944</v>
      </c>
      <c r="AH3012" s="17">
        <v>-0.99999999999999944</v>
      </c>
      <c r="AI3012" s="17">
        <v>-2.1516228260486214E-2</v>
      </c>
      <c r="AJ3012" s="17">
        <v>-0.1707425914523073</v>
      </c>
      <c r="AK3012" s="17">
        <v>0.39417875550323561</v>
      </c>
      <c r="AL3012" s="17">
        <v>0.27928875504252332</v>
      </c>
      <c r="AM3012" s="17">
        <v>-5.3352795284202304E-3</v>
      </c>
      <c r="AN3012" s="17">
        <v>0.16236939646050552</v>
      </c>
      <c r="AO3012" s="17">
        <v>1.8375117893056734</v>
      </c>
      <c r="AP3012" s="17">
        <v>5.4556786867252534</v>
      </c>
      <c r="AQ3012" s="17">
        <v>31.482591469489364</v>
      </c>
      <c r="AR3012" s="17">
        <v>0.87763253452641155</v>
      </c>
      <c r="AS3012" s="17">
        <v>1.1690449552010302</v>
      </c>
      <c r="AT3012" s="17">
        <v>-0.99999999999999944</v>
      </c>
      <c r="AU3012" s="17">
        <v>-0.99999999999999944</v>
      </c>
      <c r="AV3012" s="17">
        <v>-0.4054994758659945</v>
      </c>
      <c r="AW3012" s="17">
        <v>56.107479405845531</v>
      </c>
      <c r="AX3012" s="17">
        <v>38.602895695405067</v>
      </c>
      <c r="AY3012" s="17">
        <v>2.4090615536900501E-3</v>
      </c>
      <c r="AZ3012" s="17">
        <v>-29.160414996391019</v>
      </c>
      <c r="BA3012" s="22">
        <v>1381.9405824571356</v>
      </c>
      <c r="CU3012" t="e">
        <v>#N/A</v>
      </c>
      <c r="CV3012" t="e">
        <v>#N/A</v>
      </c>
    </row>
    <row r="3013" spans="1:100" x14ac:dyDescent="0.25">
      <c r="A3013">
        <v>6385</v>
      </c>
      <c r="B3013" t="s">
        <v>3253</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3254</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3255</v>
      </c>
      <c r="C3015" s="22">
        <v>3</v>
      </c>
      <c r="D3015" s="17">
        <v>3.2700201773664737</v>
      </c>
      <c r="E3015" s="17">
        <v>-0.273293225882136</v>
      </c>
      <c r="F3015" s="17">
        <v>0.83902757497951241</v>
      </c>
      <c r="G3015" s="17">
        <v>0.76722236823574552</v>
      </c>
      <c r="H3015" s="17">
        <v>0.45258507055010738</v>
      </c>
      <c r="I3015" s="17">
        <v>-2.1411466960731214E-2</v>
      </c>
      <c r="J3015" s="17">
        <v>25.870416215362596</v>
      </c>
      <c r="K3015" s="17">
        <v>0.43117360358937618</v>
      </c>
      <c r="L3015" s="17">
        <v>-1.0000000000000016</v>
      </c>
      <c r="M3015" s="17">
        <v>-1.0000000000000016</v>
      </c>
      <c r="N3015" s="17">
        <v>8.6234720717875284</v>
      </c>
      <c r="O3015" s="17">
        <v>29.907658760964797</v>
      </c>
      <c r="P3015" s="17">
        <v>2.5650230633434123</v>
      </c>
      <c r="Q3015" s="17">
        <v>-0.8208764354476209</v>
      </c>
      <c r="R3015" s="17">
        <v>-0.17695891739769781</v>
      </c>
      <c r="S3015" s="17">
        <v>0.3333333333333337</v>
      </c>
      <c r="T3015" s="17">
        <v>0.33844574227622082</v>
      </c>
      <c r="U3015" s="17">
        <v>0.34192238154787746</v>
      </c>
      <c r="V3015" s="17">
        <v>0.48669944455639186</v>
      </c>
      <c r="W3015" s="17">
        <v>42.7690919249779</v>
      </c>
      <c r="X3015" s="17">
        <v>4.5336040744929234</v>
      </c>
      <c r="Y3015" s="17">
        <v>-1.0000000000000016</v>
      </c>
      <c r="Z3015" s="17">
        <v>-1.0000000000000016</v>
      </c>
      <c r="AA3015" s="17">
        <v>87.471200725264282</v>
      </c>
      <c r="AB3015" s="17">
        <v>0.12554499759402463</v>
      </c>
      <c r="AC3015" s="17">
        <v>0.38087927704626179</v>
      </c>
      <c r="AD3015" s="17">
        <v>0.39115707971339592</v>
      </c>
      <c r="AE3015" s="17">
        <v>44.879067717684116</v>
      </c>
      <c r="AF3015" s="17">
        <v>0.76923076923076927</v>
      </c>
      <c r="AG3015" s="17">
        <v>-1.0000000000000016</v>
      </c>
      <c r="AH3015" s="17">
        <v>-1.0000000000000016</v>
      </c>
      <c r="AI3015" s="17">
        <v>-4.6809200431648962E-2</v>
      </c>
      <c r="AJ3015" s="17">
        <v>0.48669944455639186</v>
      </c>
      <c r="AK3015" s="17">
        <v>-8.317097281600476E-2</v>
      </c>
      <c r="AL3015" s="17">
        <v>-0.1182256869112138</v>
      </c>
      <c r="AM3015" s="17">
        <v>-8.6499343197021294E-2</v>
      </c>
      <c r="AN3015" s="17">
        <v>0.27448661699882265</v>
      </c>
      <c r="AO3015" s="17">
        <v>-2.5783384440055568</v>
      </c>
      <c r="AP3015" s="17">
        <v>6.2710369904144985</v>
      </c>
      <c r="AQ3015" s="17">
        <v>68.639508140340439</v>
      </c>
      <c r="AR3015" s="17">
        <v>1.5004009017138233</v>
      </c>
      <c r="AS3015" s="17">
        <v>4.9647776780823012</v>
      </c>
      <c r="AT3015" s="17">
        <v>-1.0000000000000016</v>
      </c>
      <c r="AU3015" s="17">
        <v>-1.0000000000000016</v>
      </c>
      <c r="AV3015" s="17">
        <v>0.59026345083804832</v>
      </c>
      <c r="AW3015" s="17">
        <v>123.64989647664358</v>
      </c>
      <c r="AX3015" s="17">
        <v>171.38365692364977</v>
      </c>
      <c r="AY3015" s="17">
        <v>0.27104925603271068</v>
      </c>
      <c r="AZ3015" s="17">
        <v>26.354427566014042</v>
      </c>
      <c r="BA3015" s="22">
        <v>1511.9384049973123</v>
      </c>
      <c r="CU3015" t="e">
        <v>#N/A</v>
      </c>
      <c r="CV3015" t="e">
        <v>#N/A</v>
      </c>
    </row>
    <row r="3016" spans="1:100" x14ac:dyDescent="0.25">
      <c r="A3016">
        <v>6388</v>
      </c>
      <c r="B3016" t="s">
        <v>3256</v>
      </c>
      <c r="C3016" s="22">
        <v>3</v>
      </c>
      <c r="D3016" s="17">
        <v>5.2352361605635807</v>
      </c>
      <c r="E3016" s="17">
        <v>0</v>
      </c>
      <c r="F3016" s="17">
        <v>1.154821538236259</v>
      </c>
      <c r="G3016" s="17">
        <v>1.154821538236259</v>
      </c>
      <c r="H3016" s="17">
        <v>0.23667612160011789</v>
      </c>
      <c r="I3016" s="17">
        <v>-7.2758753172855184E-3</v>
      </c>
      <c r="J3016" s="17">
        <v>13.764014776969942</v>
      </c>
      <c r="K3016" s="17">
        <v>0.22940024628283234</v>
      </c>
      <c r="L3016" s="17">
        <v>-0.99999999999999878</v>
      </c>
      <c r="M3016" s="17">
        <v>-0.99999999999999878</v>
      </c>
      <c r="N3016" s="17">
        <v>4.5880049256566515</v>
      </c>
      <c r="O3016" s="17">
        <v>20.154072475769791</v>
      </c>
      <c r="P3016" s="17">
        <v>-7.87536829994296E-2</v>
      </c>
      <c r="Q3016" s="17">
        <v>-4.3267666907061022</v>
      </c>
      <c r="R3016" s="17">
        <v>-1.3597723946970388</v>
      </c>
      <c r="S3016" s="17">
        <v>0.33333333333333304</v>
      </c>
      <c r="T3016" s="17">
        <v>0.33333333333333304</v>
      </c>
      <c r="U3016" s="17">
        <v>9.2282197375928243E-2</v>
      </c>
      <c r="V3016" s="17">
        <v>-0.19414064890434013</v>
      </c>
      <c r="W3016" s="17">
        <v>13.416318754216878</v>
      </c>
      <c r="X3016" s="17">
        <v>-0.35844868353849407</v>
      </c>
      <c r="Y3016" s="17">
        <v>-0.99999999999999878</v>
      </c>
      <c r="Z3016" s="17">
        <v>-0.99999999999999878</v>
      </c>
      <c r="AA3016" s="17">
        <v>35.989125502540745</v>
      </c>
      <c r="AB3016" s="17">
        <v>0.20788201380666441</v>
      </c>
      <c r="AC3016" s="17">
        <v>0.17655018609413012</v>
      </c>
      <c r="AD3016" s="17">
        <v>9.4219382959624162E-2</v>
      </c>
      <c r="AE3016" s="17">
        <v>23.932579143020906</v>
      </c>
      <c r="AF3016" s="17">
        <v>0.7</v>
      </c>
      <c r="AG3016" s="17">
        <v>-0.99999999999999878</v>
      </c>
      <c r="AH3016" s="17">
        <v>-0.99999999999999878</v>
      </c>
      <c r="AI3016" s="17">
        <v>-1.7603607162033796E-2</v>
      </c>
      <c r="AJ3016" s="17">
        <v>-0.19414064890434013</v>
      </c>
      <c r="AK3016" s="17">
        <v>8.0592525189413108E-2</v>
      </c>
      <c r="AL3016" s="17">
        <v>-8.7428021767648918E-3</v>
      </c>
      <c r="AM3016" s="17">
        <v>-2.4998225062234654E-2</v>
      </c>
      <c r="AN3016" s="17">
        <v>0.40850753718641442</v>
      </c>
      <c r="AO3016" s="17">
        <v>-0.22199300060880101</v>
      </c>
      <c r="AP3016" s="17">
        <v>10.168974418776534</v>
      </c>
      <c r="AQ3016" s="17">
        <v>27.180333531186783</v>
      </c>
      <c r="AR3016" s="17">
        <v>0.56480821513825386</v>
      </c>
      <c r="AS3016" s="17">
        <v>-0.12904843725566154</v>
      </c>
      <c r="AT3016" s="17">
        <v>-0.99999999999999878</v>
      </c>
      <c r="AU3016" s="17">
        <v>-0.99999999999999878</v>
      </c>
      <c r="AV3016" s="17">
        <v>-0.20495085646078059</v>
      </c>
      <c r="AW3016" s="17">
        <v>66.312172397087082</v>
      </c>
      <c r="AX3016" s="17">
        <v>46.546035363412358</v>
      </c>
      <c r="AY3016" s="17">
        <v>-1.5716592961377993E-2</v>
      </c>
      <c r="AZ3016" s="17">
        <v>-15.343402813029003</v>
      </c>
      <c r="BA3016" s="22">
        <v>1408.9322668467996</v>
      </c>
      <c r="CU3016" t="e">
        <v>#N/A</v>
      </c>
      <c r="CV3016" t="e">
        <v>#N/A</v>
      </c>
    </row>
    <row r="3017" spans="1:100" x14ac:dyDescent="0.25">
      <c r="A3017">
        <v>6389</v>
      </c>
      <c r="B3017" t="s">
        <v>3257</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3258</v>
      </c>
      <c r="C3018" s="22">
        <v>3</v>
      </c>
      <c r="D3018" s="17">
        <v>3.593750746441795</v>
      </c>
      <c r="E3018" s="17">
        <v>4.7144058997910833E-3</v>
      </c>
      <c r="F3018" s="17">
        <v>1.1481120237176801</v>
      </c>
      <c r="G3018" s="17">
        <v>1.1481120237176801</v>
      </c>
      <c r="H3018" s="17">
        <v>-2.1004122677401246E-2</v>
      </c>
      <c r="I3018" s="17">
        <v>3.4733586993026784E-3</v>
      </c>
      <c r="J3018" s="17">
        <v>-1.0518458386859189</v>
      </c>
      <c r="K3018" s="17">
        <v>-1.7530763978098593E-2</v>
      </c>
      <c r="L3018" s="17">
        <v>-0.99999999999999811</v>
      </c>
      <c r="M3018" s="17">
        <v>-0.99999999999999811</v>
      </c>
      <c r="N3018" s="17">
        <v>-0.35061527956197358</v>
      </c>
      <c r="O3018" s="17">
        <v>3.6900169314735622</v>
      </c>
      <c r="P3018" s="17">
        <v>0.60091071730673351</v>
      </c>
      <c r="Q3018" s="17">
        <v>1.7470194834385675</v>
      </c>
      <c r="R3018" s="17">
        <v>0.70422016261599096</v>
      </c>
      <c r="S3018" s="17">
        <v>0.33333333333333304</v>
      </c>
      <c r="T3018" s="17">
        <v>0.33333333333333304</v>
      </c>
      <c r="U3018" s="17">
        <v>0.44918477736008172</v>
      </c>
      <c r="V3018" s="17">
        <v>0.19088929572777691</v>
      </c>
      <c r="W3018" s="17">
        <v>52.970860149304926</v>
      </c>
      <c r="X3018" s="17">
        <v>3.6262723144517532</v>
      </c>
      <c r="Y3018" s="17">
        <v>-0.99999999999999811</v>
      </c>
      <c r="Z3018" s="17">
        <v>-0.99999999999999811</v>
      </c>
      <c r="AA3018" s="17">
        <v>87.734271946537305</v>
      </c>
      <c r="AB3018" s="17">
        <v>0.34139851245287872</v>
      </c>
      <c r="AC3018" s="17">
        <v>9.5217366280141019E-2</v>
      </c>
      <c r="AD3018" s="17">
        <v>0.24456795395930686</v>
      </c>
      <c r="AE3018" s="17">
        <v>34.059191634616361</v>
      </c>
      <c r="AF3018" s="17">
        <v>0.5</v>
      </c>
      <c r="AG3018" s="17">
        <v>-0.99999999999999811</v>
      </c>
      <c r="AH3018" s="17">
        <v>-0.99999999999999811</v>
      </c>
      <c r="AI3018" s="17">
        <v>0.10855039704245685</v>
      </c>
      <c r="AJ3018" s="17">
        <v>0.19088929572777691</v>
      </c>
      <c r="AK3018" s="17">
        <v>0.11168818457089147</v>
      </c>
      <c r="AL3018" s="17">
        <v>0.28765291886903976</v>
      </c>
      <c r="AM3018" s="17">
        <v>0.11818330899267891</v>
      </c>
      <c r="AN3018" s="17">
        <v>0.13406189950632469</v>
      </c>
      <c r="AO3018" s="17">
        <v>3.5130236476714325</v>
      </c>
      <c r="AP3018" s="17">
        <v>4.7898120820033174</v>
      </c>
      <c r="AQ3018" s="17">
        <v>51.919014310618984</v>
      </c>
      <c r="AR3018" s="17">
        <v>1.3067407397545241</v>
      </c>
      <c r="AS3018" s="17">
        <v>3.6087415504736575</v>
      </c>
      <c r="AT3018" s="17">
        <v>-0.99999999999999811</v>
      </c>
      <c r="AU3018" s="17">
        <v>-0.99999999999999811</v>
      </c>
      <c r="AV3018" s="17">
        <v>1.8523321863336735</v>
      </c>
      <c r="AW3018" s="17">
        <v>96.214100960014122</v>
      </c>
      <c r="AX3018" s="17">
        <v>117.47403847364092</v>
      </c>
      <c r="AY3018" s="17">
        <v>-0.11473001808892529</v>
      </c>
      <c r="AZ3018" s="17">
        <v>-27.307074831935481</v>
      </c>
      <c r="BA3018" s="22">
        <v>1385.9177071686818</v>
      </c>
      <c r="CU3018" t="e">
        <v>#N/A</v>
      </c>
      <c r="CV3018" t="e">
        <v>#N/A</v>
      </c>
    </row>
    <row r="3019" spans="1:100" x14ac:dyDescent="0.25">
      <c r="A3019">
        <v>6391</v>
      </c>
      <c r="B3019" t="s">
        <v>3259</v>
      </c>
      <c r="C3019" s="22">
        <v>3</v>
      </c>
      <c r="D3019" s="17">
        <v>5.1906752806639114</v>
      </c>
      <c r="E3019" s="17">
        <v>-7.7619685412319318E-3</v>
      </c>
      <c r="F3019" s="17">
        <v>0.95222256176183162</v>
      </c>
      <c r="G3019" s="17">
        <v>0.95222256176183162</v>
      </c>
      <c r="H3019" s="17">
        <v>0.30252735600560265</v>
      </c>
      <c r="I3019" s="17">
        <v>0</v>
      </c>
      <c r="J3019" s="17">
        <v>18.151641360336161</v>
      </c>
      <c r="K3019" s="17">
        <v>0.30252735600560265</v>
      </c>
      <c r="L3019" s="17">
        <v>-1.0000000000000011</v>
      </c>
      <c r="M3019" s="17">
        <v>-1.0000000000000011</v>
      </c>
      <c r="N3019" s="17">
        <v>6.0505471201120571</v>
      </c>
      <c r="O3019" s="17">
        <v>24.294539202761911</v>
      </c>
      <c r="P3019" s="17">
        <v>0.4714618994265326</v>
      </c>
      <c r="Q3019" s="17">
        <v>1.343423043801506</v>
      </c>
      <c r="R3019" s="17">
        <v>0.42539336134506478</v>
      </c>
      <c r="S3019" s="17">
        <v>0.34732248191429094</v>
      </c>
      <c r="T3019" s="17">
        <v>0.36795784905817497</v>
      </c>
      <c r="U3019" s="17">
        <v>-7.3421761723851758E-2</v>
      </c>
      <c r="V3019" s="17">
        <v>-2.8309278807247158E-2</v>
      </c>
      <c r="W3019" s="17">
        <v>12.440877377430583</v>
      </c>
      <c r="X3019" s="17">
        <v>-2.0666287275979991E-2</v>
      </c>
      <c r="Y3019" s="17">
        <v>-1.0000000000000011</v>
      </c>
      <c r="Z3019" s="17">
        <v>-1.0000000000000011</v>
      </c>
      <c r="AA3019" s="17">
        <v>4.4274176881687772</v>
      </c>
      <c r="AB3019" s="17">
        <v>-6.8295936818710467E-3</v>
      </c>
      <c r="AC3019" s="17">
        <v>-0.2196372096368836</v>
      </c>
      <c r="AD3019" s="17">
        <v>5.7689742306617206E-2</v>
      </c>
      <c r="AE3019" s="17">
        <v>-8.4388530506068697</v>
      </c>
      <c r="AF3019" s="17">
        <v>0.2</v>
      </c>
      <c r="AG3019" s="17">
        <v>-1.0000000000000011</v>
      </c>
      <c r="AH3019" s="17">
        <v>-1.0000000000000011</v>
      </c>
      <c r="AI3019" s="17">
        <v>-5.5155345024686851E-2</v>
      </c>
      <c r="AJ3019" s="17">
        <v>-2.8309278807247158E-2</v>
      </c>
      <c r="AK3019" s="17">
        <v>-6.925327890440959E-2</v>
      </c>
      <c r="AL3019" s="17">
        <v>9.8023699867623056E-3</v>
      </c>
      <c r="AM3019" s="17">
        <v>-0.13297948536736592</v>
      </c>
      <c r="AN3019" s="17">
        <v>0.11308656756842669</v>
      </c>
      <c r="AO3019" s="17">
        <v>-3.6707535287061948</v>
      </c>
      <c r="AP3019" s="17">
        <v>2.8761760391444784</v>
      </c>
      <c r="AQ3019" s="17">
        <v>30.592518737766738</v>
      </c>
      <c r="AR3019" s="17">
        <v>0.61354929044136708</v>
      </c>
      <c r="AS3019" s="17">
        <v>0.28186106872962291</v>
      </c>
      <c r="AT3019" s="17">
        <v>-1.0000000000000011</v>
      </c>
      <c r="AU3019" s="17">
        <v>-1.0000000000000011</v>
      </c>
      <c r="AV3019" s="17">
        <v>1.3776159231068961</v>
      </c>
      <c r="AW3019" s="17">
        <v>31.598132930075167</v>
      </c>
      <c r="AX3019" s="17">
        <v>27.664098148856684</v>
      </c>
      <c r="AY3019" s="17">
        <v>-0.17035274325147007</v>
      </c>
      <c r="AZ3019" s="17">
        <v>-59.448865782096959</v>
      </c>
      <c r="BA3019" s="22">
        <v>1327.908038093238</v>
      </c>
      <c r="CU3019" t="e">
        <v>#N/A</v>
      </c>
      <c r="CV3019" t="e">
        <v>#N/A</v>
      </c>
    </row>
    <row r="3020" spans="1:100" x14ac:dyDescent="0.25">
      <c r="A3020">
        <v>6392</v>
      </c>
      <c r="B3020" t="s">
        <v>3260</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3261</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3262</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3263</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3264</v>
      </c>
      <c r="C3024" s="22">
        <v>3</v>
      </c>
      <c r="D3024" s="17">
        <v>5.324794774311405</v>
      </c>
      <c r="E3024" s="17">
        <v>0.53715211930564055</v>
      </c>
      <c r="F3024" s="17">
        <v>2.1406039062967785</v>
      </c>
      <c r="G3024" s="17">
        <v>2.31006258399466</v>
      </c>
      <c r="H3024" s="17">
        <v>0.2115383034744702</v>
      </c>
      <c r="I3024" s="17">
        <v>-1.0981098100137619E-2</v>
      </c>
      <c r="J3024" s="17">
        <v>12.033432322459957</v>
      </c>
      <c r="K3024" s="17">
        <v>0.20055720537433261</v>
      </c>
      <c r="L3024" s="17">
        <v>-1.0000000000000009</v>
      </c>
      <c r="M3024" s="17">
        <v>-1.0000000000000009</v>
      </c>
      <c r="N3024" s="17">
        <v>4.011144107486655</v>
      </c>
      <c r="O3024" s="17">
        <v>19.668289680766019</v>
      </c>
      <c r="P3024" s="17">
        <v>4.6794574729787417E-2</v>
      </c>
      <c r="Q3024" s="17">
        <v>-3.2852694728732335</v>
      </c>
      <c r="R3024" s="17">
        <v>-1.0876510699306698</v>
      </c>
      <c r="S3024" s="17">
        <v>0.33333333333333359</v>
      </c>
      <c r="T3024" s="17">
        <v>0.33158034536713654</v>
      </c>
      <c r="U3024" s="17">
        <v>0.13259930021962571</v>
      </c>
      <c r="V3024" s="17">
        <v>2.4044414136922897E-2</v>
      </c>
      <c r="W3024" s="17">
        <v>24.840007507307472</v>
      </c>
      <c r="X3024" s="17">
        <v>1.1390201590261788</v>
      </c>
      <c r="Y3024" s="17">
        <v>-1.0000000000000009</v>
      </c>
      <c r="Z3024" s="17">
        <v>-1.0000000000000009</v>
      </c>
      <c r="AA3024" s="17">
        <v>43.441811240688565</v>
      </c>
      <c r="AB3024" s="17">
        <v>-3.2797513259143145E-2</v>
      </c>
      <c r="AC3024" s="17">
        <v>0.28397751862010256</v>
      </c>
      <c r="AD3024" s="17">
        <v>0.14260909070527616</v>
      </c>
      <c r="AE3024" s="17">
        <v>19.68945480331179</v>
      </c>
      <c r="AF3024" s="17">
        <v>0.6</v>
      </c>
      <c r="AG3024" s="17">
        <v>-1.0000000000000009</v>
      </c>
      <c r="AH3024" s="17">
        <v>-1.0000000000000009</v>
      </c>
      <c r="AI3024" s="17">
        <v>5.3550589483653536E-2</v>
      </c>
      <c r="AJ3024" s="17">
        <v>2.4044414136922897E-2</v>
      </c>
      <c r="AK3024" s="17">
        <v>5.9440725025048526E-2</v>
      </c>
      <c r="AL3024" s="17">
        <v>7.7960368935456881E-3</v>
      </c>
      <c r="AM3024" s="17">
        <v>1.0160197936832669</v>
      </c>
      <c r="AN3024" s="17">
        <v>-7.9212487977035576E-2</v>
      </c>
      <c r="AO3024" s="17">
        <v>25.697698467206909</v>
      </c>
      <c r="AP3024" s="17">
        <v>-1.9413320149581605</v>
      </c>
      <c r="AQ3024" s="17">
        <v>36.87343982976742</v>
      </c>
      <c r="AR3024" s="17">
        <v>0.82155739305701891</v>
      </c>
      <c r="AS3024" s="17">
        <v>1.3395773644005102</v>
      </c>
      <c r="AT3024" s="17">
        <v>-1.0000000000000009</v>
      </c>
      <c r="AU3024" s="17">
        <v>-1.0000000000000009</v>
      </c>
      <c r="AV3024" s="17">
        <v>1.2224115140639895</v>
      </c>
      <c r="AW3024" s="17">
        <v>61.168768906496425</v>
      </c>
      <c r="AX3024" s="17">
        <v>64.644222109861801</v>
      </c>
      <c r="AY3024" s="17">
        <v>-0.19691643819773488</v>
      </c>
      <c r="AZ3024" s="17">
        <v>-72.030500335334452</v>
      </c>
      <c r="BA3024" s="22">
        <v>1389.7379738967152</v>
      </c>
      <c r="CU3024" t="e">
        <v>#N/A</v>
      </c>
      <c r="CV3024" t="e">
        <v>#N/A</v>
      </c>
    </row>
    <row r="3025" spans="1:100" x14ac:dyDescent="0.25">
      <c r="A3025">
        <v>6397</v>
      </c>
      <c r="B3025" t="s">
        <v>3265</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3266</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3267</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3268</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3269</v>
      </c>
      <c r="C3029" s="22">
        <v>3</v>
      </c>
      <c r="D3029" s="17">
        <v>4.5117138233997709</v>
      </c>
      <c r="E3029" s="17">
        <v>3.9929225407127206E-2</v>
      </c>
      <c r="F3029" s="17">
        <v>4.2074593995231205E-3</v>
      </c>
      <c r="G3029" s="17">
        <v>-8.3185511974446374E-4</v>
      </c>
      <c r="H3029" s="17">
        <v>0.27445498365384852</v>
      </c>
      <c r="I3029" s="17">
        <v>0</v>
      </c>
      <c r="J3029" s="17">
        <v>16.467299019230907</v>
      </c>
      <c r="K3029" s="17">
        <v>0.27445498365384852</v>
      </c>
      <c r="L3029" s="17">
        <v>-1.0000000000000004</v>
      </c>
      <c r="M3029" s="17">
        <v>-1.0000000000000004</v>
      </c>
      <c r="N3029" s="17">
        <v>5.4890996730769679</v>
      </c>
      <c r="O3029" s="17">
        <v>20.978180987510942</v>
      </c>
      <c r="P3029" s="17">
        <v>0.11950881328709373</v>
      </c>
      <c r="Q3029" s="17">
        <v>-0.4320413975553456</v>
      </c>
      <c r="R3029" s="17">
        <v>-9.722473641059827E-2</v>
      </c>
      <c r="S3029" s="17">
        <v>0.33890820275165751</v>
      </c>
      <c r="T3029" s="17">
        <v>0.41006706681840199</v>
      </c>
      <c r="U3029" s="17">
        <v>-1.5819391843251405E-2</v>
      </c>
      <c r="V3029" s="17">
        <v>1.8941060082481607E-2</v>
      </c>
      <c r="W3029" s="17">
        <v>19.105678166217658</v>
      </c>
      <c r="X3029" s="17">
        <v>0.57225799082574025</v>
      </c>
      <c r="Y3029" s="17">
        <v>-1.0000000000000004</v>
      </c>
      <c r="Z3029" s="17">
        <v>-1.0000000000000004</v>
      </c>
      <c r="AA3029" s="17">
        <v>39.315446642009981</v>
      </c>
      <c r="AB3029" s="17">
        <v>0.25678181715083787</v>
      </c>
      <c r="AC3029" s="17">
        <v>0.34941198661020462</v>
      </c>
      <c r="AD3029" s="17">
        <v>-0.20005393951698397</v>
      </c>
      <c r="AE3029" s="17">
        <v>20.306993212202919</v>
      </c>
      <c r="AF3029" s="17">
        <v>0.46153846153846156</v>
      </c>
      <c r="AG3029" s="17">
        <v>-1.0000000000000004</v>
      </c>
      <c r="AH3029" s="17">
        <v>-1.0000000000000004</v>
      </c>
      <c r="AI3029" s="17">
        <v>0</v>
      </c>
      <c r="AJ3029" s="17">
        <v>1.8941060082481607E-2</v>
      </c>
      <c r="AK3029" s="17">
        <v>0.4204461431641644</v>
      </c>
      <c r="AL3029" s="17">
        <v>-0.20193289427102695</v>
      </c>
      <c r="AM3029" s="17">
        <v>5.1022374256327191E-3</v>
      </c>
      <c r="AN3029" s="17">
        <v>0.23660037480052598</v>
      </c>
      <c r="AO3029" s="17">
        <v>2.2297866514616396</v>
      </c>
      <c r="AP3029" s="17">
        <v>4.9053448986580168</v>
      </c>
      <c r="AQ3029" s="17">
        <v>35.572977185448565</v>
      </c>
      <c r="AR3029" s="17">
        <v>0.75209693780929021</v>
      </c>
      <c r="AS3029" s="17">
        <v>0.84671297447958827</v>
      </c>
      <c r="AT3029" s="17">
        <v>-1.0000000000000004</v>
      </c>
      <c r="AU3029" s="17">
        <v>-1.0000000000000004</v>
      </c>
      <c r="AV3029" s="17">
        <v>-9.8056591530342768E-2</v>
      </c>
      <c r="AW3029" s="17">
        <v>65.198972528178928</v>
      </c>
      <c r="AX3029" s="17">
        <v>67.093078536427072</v>
      </c>
      <c r="AY3029" s="17">
        <v>0.30781069304447384</v>
      </c>
      <c r="AZ3029" s="17">
        <v>-8.5032279473324444</v>
      </c>
      <c r="BA3029" s="22">
        <v>1361.0117845079551</v>
      </c>
      <c r="CU3029" t="e">
        <v>#N/A</v>
      </c>
      <c r="CV3029" t="e">
        <v>#N/A</v>
      </c>
    </row>
    <row r="3030" spans="1:100" x14ac:dyDescent="0.25">
      <c r="A3030">
        <v>6402</v>
      </c>
      <c r="B3030" t="s">
        <v>3270</v>
      </c>
      <c r="C3030" s="22">
        <v>3</v>
      </c>
      <c r="D3030" s="17">
        <v>5.0923657217913982</v>
      </c>
      <c r="E3030" s="17">
        <v>-1.1324170910404066E-2</v>
      </c>
      <c r="F3030" s="17">
        <v>-0.10921717538049661</v>
      </c>
      <c r="G3030" s="17">
        <v>-0.10921717538049661</v>
      </c>
      <c r="H3030" s="17">
        <v>2.763109480606998E-2</v>
      </c>
      <c r="I3030" s="17">
        <v>0</v>
      </c>
      <c r="J3030" s="17">
        <v>1.6578656883642</v>
      </c>
      <c r="K3030" s="17">
        <v>2.763109480606998E-2</v>
      </c>
      <c r="L3030" s="17">
        <v>-1.0000000000000007</v>
      </c>
      <c r="M3030" s="17">
        <v>-1.0000000000000007</v>
      </c>
      <c r="N3030" s="17">
        <v>0.5526218961214</v>
      </c>
      <c r="O3030" s="17">
        <v>6.6410142347751009</v>
      </c>
      <c r="P3030" s="17">
        <v>-0.16389008716784581</v>
      </c>
      <c r="Q3030" s="17">
        <v>-6.7773039059670808</v>
      </c>
      <c r="R3030" s="17">
        <v>-2.2274297062513342</v>
      </c>
      <c r="S3030" s="17">
        <v>0.33333333333333343</v>
      </c>
      <c r="T3030" s="17">
        <v>0.18318898865568384</v>
      </c>
      <c r="U3030" s="17">
        <v>1.841539765804838E-2</v>
      </c>
      <c r="V3030" s="17">
        <v>4.7481844306001535E-3</v>
      </c>
      <c r="W3030" s="17">
        <v>20.482192370863828</v>
      </c>
      <c r="X3030" s="17">
        <v>0.42546170826796564</v>
      </c>
      <c r="Y3030" s="17">
        <v>-1.0000000000000007</v>
      </c>
      <c r="Z3030" s="17">
        <v>-1.0000000000000007</v>
      </c>
      <c r="AA3030" s="17">
        <v>10.451931593193681</v>
      </c>
      <c r="AB3030" s="17">
        <v>6.0076157368418384E-2</v>
      </c>
      <c r="AC3030" s="17">
        <v>-3.8505851741390165E-2</v>
      </c>
      <c r="AD3030" s="17">
        <v>-0.17762692705540439</v>
      </c>
      <c r="AE3030" s="17">
        <v>-7.8028310714188107</v>
      </c>
      <c r="AF3030" s="17">
        <v>0.2</v>
      </c>
      <c r="AG3030" s="17">
        <v>-1.0000000000000007</v>
      </c>
      <c r="AH3030" s="17">
        <v>-1.0000000000000007</v>
      </c>
      <c r="AI3030" s="17">
        <v>-2.995201570400724E-2</v>
      </c>
      <c r="AJ3030" s="17">
        <v>4.7481844306001535E-3</v>
      </c>
      <c r="AK3030" s="17">
        <v>0.70127121676254767</v>
      </c>
      <c r="AL3030" s="17">
        <v>5.9877292369309519E-2</v>
      </c>
      <c r="AM3030" s="17">
        <v>0.13824791423352278</v>
      </c>
      <c r="AN3030" s="17">
        <v>0.13053695693815481</v>
      </c>
      <c r="AO3030" s="17">
        <v>6.9625539396508085</v>
      </c>
      <c r="AP3030" s="17">
        <v>3.5628103853004172</v>
      </c>
      <c r="AQ3030" s="17">
        <v>22.140058059228025</v>
      </c>
      <c r="AR3030" s="17">
        <v>0.53968590407766581</v>
      </c>
      <c r="AS3030" s="17">
        <v>0.45309280307403538</v>
      </c>
      <c r="AT3030" s="17">
        <v>-1.0000000000000007</v>
      </c>
      <c r="AU3030" s="17">
        <v>-1.0000000000000007</v>
      </c>
      <c r="AV3030" s="17">
        <v>-2.3366468816318302</v>
      </c>
      <c r="AW3030" s="17">
        <v>20.655756213269207</v>
      </c>
      <c r="AX3030" s="17">
        <v>20.531534342249078</v>
      </c>
      <c r="AY3030" s="17">
        <v>-0.11513592644178119</v>
      </c>
      <c r="AZ3030" s="17">
        <v>-50.276892544631046</v>
      </c>
      <c r="BA3030" s="22">
        <v>1322.7927240133288</v>
      </c>
      <c r="CU3030" t="e">
        <v>#N/A</v>
      </c>
      <c r="CV3030" t="e">
        <v>#N/A</v>
      </c>
    </row>
    <row r="3031" spans="1:100" x14ac:dyDescent="0.25">
      <c r="A3031">
        <v>6403</v>
      </c>
      <c r="B3031" t="s">
        <v>3271</v>
      </c>
      <c r="C3031" s="22">
        <v>3</v>
      </c>
      <c r="D3031" s="17">
        <v>5.2379577901449279</v>
      </c>
      <c r="E3031" s="17">
        <v>-0.60600643296456913</v>
      </c>
      <c r="F3031" s="17">
        <v>-0.45112056677567047</v>
      </c>
      <c r="G3031" s="17">
        <v>-0.61859536816777128</v>
      </c>
      <c r="H3031" s="17">
        <v>0.19808632744887719</v>
      </c>
      <c r="I3031" s="17">
        <v>0</v>
      </c>
      <c r="J3031" s="17">
        <v>11.88517964693264</v>
      </c>
      <c r="K3031" s="17">
        <v>0.19808632744887719</v>
      </c>
      <c r="L3031" s="17">
        <v>-0.99999999999999944</v>
      </c>
      <c r="M3031" s="17">
        <v>-0.99999999999999944</v>
      </c>
      <c r="N3031" s="17">
        <v>3.9617265489775448</v>
      </c>
      <c r="O3031" s="17">
        <v>16.504542068909792</v>
      </c>
      <c r="P3031" s="17">
        <v>-0.59797623648729847</v>
      </c>
      <c r="Q3031" s="17">
        <v>-0.1351491457592261</v>
      </c>
      <c r="R3031" s="17">
        <v>-0.16908178669988017</v>
      </c>
      <c r="S3031" s="17">
        <v>0.33333333333333326</v>
      </c>
      <c r="T3031" s="17">
        <v>0.36004723585362453</v>
      </c>
      <c r="U3031" s="17">
        <v>0.11969212833739207</v>
      </c>
      <c r="V3031" s="17">
        <v>-1.2572573875140262E-2</v>
      </c>
      <c r="W3031" s="17">
        <v>24.096551848013281</v>
      </c>
      <c r="X3031" s="17">
        <v>0.9253412143570986</v>
      </c>
      <c r="Y3031" s="17">
        <v>-0.99999999999999944</v>
      </c>
      <c r="Z3031" s="17">
        <v>-0.99999999999999944</v>
      </c>
      <c r="AA3031" s="17">
        <v>31.295977990472636</v>
      </c>
      <c r="AB3031" s="17">
        <v>2.1474861295491116E-2</v>
      </c>
      <c r="AC3031" s="17">
        <v>0.1671168557373254</v>
      </c>
      <c r="AD3031" s="17">
        <v>-4.1221558449631816E-2</v>
      </c>
      <c r="AE3031" s="17">
        <v>7.3685079291592261</v>
      </c>
      <c r="AF3031" s="17">
        <v>0.33333333333333331</v>
      </c>
      <c r="AG3031" s="17">
        <v>-0.99999999999999944</v>
      </c>
      <c r="AH3031" s="17">
        <v>-0.99999999999999944</v>
      </c>
      <c r="AI3031" s="17">
        <v>-2.2920682948938537E-2</v>
      </c>
      <c r="AJ3031" s="17">
        <v>-1.2572573875140262E-2</v>
      </c>
      <c r="AK3031" s="17">
        <v>0.12002899522673251</v>
      </c>
      <c r="AL3031" s="17">
        <v>-0.16047688711271224</v>
      </c>
      <c r="AM3031" s="17">
        <v>-0.19619590872248147</v>
      </c>
      <c r="AN3031" s="17">
        <v>-1.3718886697699164E-2</v>
      </c>
      <c r="AO3031" s="17">
        <v>-4.3047527419283727</v>
      </c>
      <c r="AP3031" s="17">
        <v>-1.1453566030060411</v>
      </c>
      <c r="AQ3031" s="17">
        <v>35.981731494945947</v>
      </c>
      <c r="AR3031" s="17">
        <v>0.80050012364920908</v>
      </c>
      <c r="AS3031" s="17">
        <v>1.1234275418059756</v>
      </c>
      <c r="AT3031" s="17">
        <v>-0.99999999999999944</v>
      </c>
      <c r="AU3031" s="17">
        <v>-0.99999999999999944</v>
      </c>
      <c r="AV3031" s="17">
        <v>-0.78767715486765155</v>
      </c>
      <c r="AW3031" s="17">
        <v>46.655163456376393</v>
      </c>
      <c r="AX3031" s="17">
        <v>44.939492409883599</v>
      </c>
      <c r="AY3031" s="17">
        <v>5.9761543093374038E-2</v>
      </c>
      <c r="AZ3031" s="17">
        <v>-12.20238277268853</v>
      </c>
      <c r="BA3031" s="22">
        <v>1381.360807225549</v>
      </c>
      <c r="CU3031" t="e">
        <v>#N/A</v>
      </c>
      <c r="CV3031" t="e">
        <v>#N/A</v>
      </c>
    </row>
    <row r="3032" spans="1:100" x14ac:dyDescent="0.25">
      <c r="A3032">
        <v>6404</v>
      </c>
      <c r="B3032" t="s">
        <v>3272</v>
      </c>
      <c r="C3032" s="22">
        <v>3</v>
      </c>
      <c r="D3032" s="17">
        <v>5.2411181889619076</v>
      </c>
      <c r="E3032" s="17">
        <v>-4.1635203098804432E-2</v>
      </c>
      <c r="F3032" s="17">
        <v>-0.11301982295698465</v>
      </c>
      <c r="G3032" s="17">
        <v>-0.13012675351282821</v>
      </c>
      <c r="H3032" s="17">
        <v>-1.2268266057381672E-2</v>
      </c>
      <c r="I3032" s="17">
        <v>0</v>
      </c>
      <c r="J3032" s="17">
        <v>-0.73609596344289741</v>
      </c>
      <c r="K3032" s="17">
        <v>-1.2268266057381672E-2</v>
      </c>
      <c r="L3032" s="17">
        <v>-0.999999999999999</v>
      </c>
      <c r="M3032" s="17">
        <v>-0.999999999999999</v>
      </c>
      <c r="N3032" s="17">
        <v>-0.24536532114763365</v>
      </c>
      <c r="O3032" s="17">
        <v>4.3748954720061786</v>
      </c>
      <c r="P3032" s="17">
        <v>-2.5956712327355786</v>
      </c>
      <c r="Q3032" s="17">
        <v>-2.3072227242932841E-2</v>
      </c>
      <c r="R3032" s="17">
        <v>-0.30692015310021259</v>
      </c>
      <c r="S3032" s="17">
        <v>0.33333333333333326</v>
      </c>
      <c r="T3032" s="17">
        <v>0.22943584378072668</v>
      </c>
      <c r="U3032" s="17">
        <v>0.27729495460955178</v>
      </c>
      <c r="V3032" s="17">
        <v>2.1180205836996722E-2</v>
      </c>
      <c r="W3032" s="17">
        <v>34.940504144719604</v>
      </c>
      <c r="X3032" s="17">
        <v>1.7074010070790235</v>
      </c>
      <c r="Y3032" s="17">
        <v>-0.999999999999999</v>
      </c>
      <c r="Z3032" s="17">
        <v>-0.999999999999999</v>
      </c>
      <c r="AA3032" s="17">
        <v>49.291355051479101</v>
      </c>
      <c r="AB3032" s="17">
        <v>2.3610186166581615E-2</v>
      </c>
      <c r="AC3032" s="17">
        <v>0.31841251733378217</v>
      </c>
      <c r="AD3032" s="17">
        <v>-4.8867282303169737E-2</v>
      </c>
      <c r="AE3032" s="17">
        <v>14.65777105985973</v>
      </c>
      <c r="AF3032" s="17">
        <v>0.7</v>
      </c>
      <c r="AG3032" s="17">
        <v>-0.999999999999999</v>
      </c>
      <c r="AH3032" s="17">
        <v>-0.999999999999999</v>
      </c>
      <c r="AI3032" s="17">
        <v>2.200376900867048E-3</v>
      </c>
      <c r="AJ3032" s="17">
        <v>2.1180205836996722E-2</v>
      </c>
      <c r="AK3032" s="17">
        <v>0.12498810573553619</v>
      </c>
      <c r="AL3032" s="17">
        <v>7.6629231739524212E-2</v>
      </c>
      <c r="AM3032" s="17">
        <v>6.6309659997814503E-3</v>
      </c>
      <c r="AN3032" s="17">
        <v>0.10598691738374381</v>
      </c>
      <c r="AO3032" s="17">
        <v>0.79071467867221823</v>
      </c>
      <c r="AP3032" s="17">
        <v>3.0328190932912111</v>
      </c>
      <c r="AQ3032" s="17">
        <v>34.204408181276705</v>
      </c>
      <c r="AR3032" s="17">
        <v>0.86124433756060836</v>
      </c>
      <c r="AS3032" s="17">
        <v>1.6951327410216395</v>
      </c>
      <c r="AT3032" s="17">
        <v>-0.999999999999999</v>
      </c>
      <c r="AU3032" s="17">
        <v>-0.999999999999999</v>
      </c>
      <c r="AV3032" s="17">
        <v>-0.43704690661304046</v>
      </c>
      <c r="AW3032" s="17">
        <v>56.699069616776477</v>
      </c>
      <c r="AX3032" s="17">
        <v>58.861097738493477</v>
      </c>
      <c r="AY3032" s="17">
        <v>8.9588497974636208E-2</v>
      </c>
      <c r="AZ3032" s="17">
        <v>-31.994961109144629</v>
      </c>
      <c r="BA3032" s="22">
        <v>1407.0735733314034</v>
      </c>
      <c r="CU3032" t="e">
        <v>#N/A</v>
      </c>
      <c r="CV3032" t="e">
        <v>#N/A</v>
      </c>
    </row>
    <row r="3033" spans="1:100" x14ac:dyDescent="0.25">
      <c r="A3033">
        <v>6405</v>
      </c>
      <c r="B3033" t="s">
        <v>3273</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3274</v>
      </c>
      <c r="C3034" s="22">
        <v>3</v>
      </c>
      <c r="D3034" s="17">
        <v>4.2035756929446819</v>
      </c>
      <c r="E3034" s="17">
        <v>0.2538332766009907</v>
      </c>
      <c r="F3034" s="17">
        <v>6.8488343627751039E-2</v>
      </c>
      <c r="G3034" s="17">
        <v>0.10729705482439655</v>
      </c>
      <c r="H3034" s="17">
        <v>0.10437074523828727</v>
      </c>
      <c r="I3034" s="17">
        <v>0</v>
      </c>
      <c r="J3034" s="17">
        <v>6.2622447142972408</v>
      </c>
      <c r="K3034" s="17">
        <v>0.10437074523828727</v>
      </c>
      <c r="L3034" s="17">
        <v>-0.99999999999999944</v>
      </c>
      <c r="M3034" s="17">
        <v>-0.99999999999999944</v>
      </c>
      <c r="N3034" s="17">
        <v>2.0874149047657475</v>
      </c>
      <c r="O3034" s="17">
        <v>10.573117462066316</v>
      </c>
      <c r="P3034" s="17">
        <v>0.10023248403826307</v>
      </c>
      <c r="Q3034" s="17">
        <v>0.56092146032094792</v>
      </c>
      <c r="R3034" s="17">
        <v>0.21376936570333213</v>
      </c>
      <c r="S3034" s="17">
        <v>0.33333333333333326</v>
      </c>
      <c r="T3034" s="17">
        <v>0.32255068649522056</v>
      </c>
      <c r="U3034" s="17">
        <v>0.2737832718945632</v>
      </c>
      <c r="V3034" s="17">
        <v>1.4109612439628078E-2</v>
      </c>
      <c r="W3034" s="17">
        <v>33.576246356978316</v>
      </c>
      <c r="X3034" s="17">
        <v>1.7205213899681748</v>
      </c>
      <c r="Y3034" s="17">
        <v>-0.99999999999999944</v>
      </c>
      <c r="Z3034" s="17">
        <v>-0.99999999999999944</v>
      </c>
      <c r="AA3034" s="17">
        <v>68.687776306934609</v>
      </c>
      <c r="AB3034" s="17">
        <v>0.1221995681032742</v>
      </c>
      <c r="AC3034" s="17">
        <v>0.1076186521558252</v>
      </c>
      <c r="AD3034" s="17">
        <v>0.46813699142595983</v>
      </c>
      <c r="AE3034" s="17">
        <v>34.897760584252971</v>
      </c>
      <c r="AF3034" s="17">
        <v>0.9285714285714286</v>
      </c>
      <c r="AG3034" s="17">
        <v>-0.99999999999999944</v>
      </c>
      <c r="AH3034" s="17">
        <v>-0.99999999999999944</v>
      </c>
      <c r="AI3034" s="17">
        <v>3.8456288755417782E-3</v>
      </c>
      <c r="AJ3034" s="17">
        <v>1.4109612439628078E-2</v>
      </c>
      <c r="AK3034" s="17">
        <v>-6.5170978411599925E-2</v>
      </c>
      <c r="AL3034" s="17">
        <v>8.5731474642565655E-2</v>
      </c>
      <c r="AM3034" s="17">
        <v>-0.20616026878985835</v>
      </c>
      <c r="AN3034" s="17">
        <v>0.48010498801932716</v>
      </c>
      <c r="AO3034" s="17">
        <v>-5.4798616118044583</v>
      </c>
      <c r="AP3034" s="17">
        <v>12.431282073695998</v>
      </c>
      <c r="AQ3034" s="17">
        <v>39.838491071275556</v>
      </c>
      <c r="AR3034" s="17">
        <v>0.94377690416274496</v>
      </c>
      <c r="AS3034" s="17">
        <v>1.8248921352064624</v>
      </c>
      <c r="AT3034" s="17">
        <v>-0.99999999999999944</v>
      </c>
      <c r="AU3034" s="17">
        <v>-0.99999999999999944</v>
      </c>
      <c r="AV3034" s="17">
        <v>0.32106642052772849</v>
      </c>
      <c r="AW3034" s="17">
        <v>91.692175842696955</v>
      </c>
      <c r="AX3034" s="17">
        <v>93.180049664170596</v>
      </c>
      <c r="AY3034" s="17">
        <v>0.31598313311407994</v>
      </c>
      <c r="AZ3034" s="17">
        <v>60.241442453243714</v>
      </c>
      <c r="BA3034" s="22">
        <v>1445.2281789861729</v>
      </c>
      <c r="CU3034" t="e">
        <v>#N/A</v>
      </c>
      <c r="CV3034" t="e">
        <v>#N/A</v>
      </c>
    </row>
    <row r="3035" spans="1:100" x14ac:dyDescent="0.25">
      <c r="A3035">
        <v>6407</v>
      </c>
      <c r="B3035" t="s">
        <v>3275</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1358.8014347657529</v>
      </c>
      <c r="CU3035" t="e">
        <v>#N/A</v>
      </c>
      <c r="CV3035" t="e">
        <v>#N/A</v>
      </c>
    </row>
    <row r="3036" spans="1:100" x14ac:dyDescent="0.25">
      <c r="A3036">
        <v>6408</v>
      </c>
      <c r="B3036" t="s">
        <v>3276</v>
      </c>
      <c r="C3036" s="22">
        <v>3</v>
      </c>
      <c r="D3036" s="17">
        <v>6.0691060460818793</v>
      </c>
      <c r="E3036" s="17">
        <v>7.5278607459606253E-2</v>
      </c>
      <c r="F3036" s="17">
        <v>0.15282240998996333</v>
      </c>
      <c r="G3036" s="17">
        <v>0.17491157419594033</v>
      </c>
      <c r="H3036" s="17">
        <v>-9.3096300503380872E-2</v>
      </c>
      <c r="I3036" s="17">
        <v>0</v>
      </c>
      <c r="J3036" s="17">
        <v>-5.5857780302028575</v>
      </c>
      <c r="K3036" s="17">
        <v>-9.3096300503380872E-2</v>
      </c>
      <c r="L3036" s="17">
        <v>-1</v>
      </c>
      <c r="M3036" s="17">
        <v>-1</v>
      </c>
      <c r="N3036" s="17">
        <v>-1.8619260100676172</v>
      </c>
      <c r="O3036" s="17">
        <v>0.65823959007496058</v>
      </c>
      <c r="P3036" s="17">
        <v>1.7593734083742911</v>
      </c>
      <c r="Q3036" s="17">
        <v>0.11431071553363192</v>
      </c>
      <c r="R3036" s="17">
        <v>0.19442485137852608</v>
      </c>
      <c r="S3036" s="17">
        <v>0.33333333333333337</v>
      </c>
      <c r="T3036" s="17">
        <v>9.6245935347753109E-2</v>
      </c>
      <c r="U3036" s="17">
        <v>0.11372606804149232</v>
      </c>
      <c r="V3036" s="17">
        <v>-2.3382227255140567E-2</v>
      </c>
      <c r="W3036" s="17">
        <v>24.520776398832751</v>
      </c>
      <c r="X3036" s="17">
        <v>0.60019907983401299</v>
      </c>
      <c r="Y3036" s="17">
        <v>-1</v>
      </c>
      <c r="Z3036" s="17">
        <v>-1</v>
      </c>
      <c r="AA3036" s="17">
        <v>59.79764571624321</v>
      </c>
      <c r="AB3036" s="17">
        <v>0.40842156544681646</v>
      </c>
      <c r="AC3036" s="17">
        <v>0.25440177530125807</v>
      </c>
      <c r="AD3036" s="17">
        <v>3.8825548572563644E-2</v>
      </c>
      <c r="AE3036" s="17">
        <v>35.08244446603193</v>
      </c>
      <c r="AF3036" s="17">
        <v>0.77777777777777779</v>
      </c>
      <c r="AG3036" s="17">
        <v>-1</v>
      </c>
      <c r="AH3036" s="17">
        <v>-1</v>
      </c>
      <c r="AI3036" s="17">
        <v>1.4601089893009386E-2</v>
      </c>
      <c r="AJ3036" s="17">
        <v>-2.3382227255140567E-2</v>
      </c>
      <c r="AK3036" s="17">
        <v>0.19045109767067156</v>
      </c>
      <c r="AL3036" s="17">
        <v>0.34615577981916501</v>
      </c>
      <c r="AM3036" s="17">
        <v>-4.3278439856889783E-2</v>
      </c>
      <c r="AN3036" s="17">
        <v>3.1280260673921291E-2</v>
      </c>
      <c r="AO3036" s="17">
        <v>-0.12970550806888698</v>
      </c>
      <c r="AP3036" s="17">
        <v>2.5127854159438585</v>
      </c>
      <c r="AQ3036" s="17">
        <v>18.934998368629902</v>
      </c>
      <c r="AR3036" s="17">
        <v>0.51992310946743803</v>
      </c>
      <c r="AS3036" s="17">
        <v>0.5071027793306323</v>
      </c>
      <c r="AT3036" s="17">
        <v>-1</v>
      </c>
      <c r="AU3036" s="17">
        <v>-1</v>
      </c>
      <c r="AV3036" s="17">
        <v>0.36933642557446672</v>
      </c>
      <c r="AW3036" s="17">
        <v>62.968670722261997</v>
      </c>
      <c r="AX3036" s="17">
        <v>60.922469794608155</v>
      </c>
      <c r="AY3036" s="17">
        <v>-8.8471096726684045E-2</v>
      </c>
      <c r="AZ3036" s="17">
        <v>-18.08297209615532</v>
      </c>
      <c r="BA3036" s="22">
        <v>1351.7368254192772</v>
      </c>
      <c r="CU3036" t="e">
        <v>#N/A</v>
      </c>
      <c r="CV3036" t="e">
        <v>#N/A</v>
      </c>
    </row>
    <row r="3037" spans="1:100" x14ac:dyDescent="0.25">
      <c r="A3037">
        <v>6409</v>
      </c>
      <c r="B3037" t="s">
        <v>3277</v>
      </c>
      <c r="C3037" s="22">
        <v>3</v>
      </c>
      <c r="D3037" s="17">
        <v>3.3929557118222617</v>
      </c>
      <c r="E3037" s="17">
        <v>0</v>
      </c>
      <c r="F3037" s="17">
        <v>0.77004408976476246</v>
      </c>
      <c r="G3037" s="17">
        <v>0.77004408976476246</v>
      </c>
      <c r="H3037" s="17">
        <v>5.6914389889369144E-2</v>
      </c>
      <c r="I3037" s="17">
        <v>-6.6972401296133584E-3</v>
      </c>
      <c r="J3037" s="17">
        <v>3.0130289855853416</v>
      </c>
      <c r="K3037" s="17">
        <v>5.0217149759755775E-2</v>
      </c>
      <c r="L3037" s="17">
        <v>-1.0000000000000016</v>
      </c>
      <c r="M3037" s="17">
        <v>-1.0000000000000016</v>
      </c>
      <c r="N3037" s="17">
        <v>1.0043429951951135</v>
      </c>
      <c r="O3037" s="17">
        <v>7.1760287871723643</v>
      </c>
      <c r="P3037" s="17">
        <v>0.89988113429835237</v>
      </c>
      <c r="Q3037" s="17">
        <v>-1.635897241240414</v>
      </c>
      <c r="R3037" s="17">
        <v>-0.44700252478122154</v>
      </c>
      <c r="S3037" s="17">
        <v>0.33333333333333348</v>
      </c>
      <c r="T3037" s="17">
        <v>0.33333333333333348</v>
      </c>
      <c r="U3037" s="17">
        <v>0.22196230964820518</v>
      </c>
      <c r="V3037" s="17">
        <v>-0.27390216394899836</v>
      </c>
      <c r="W3037" s="17">
        <v>22.580386504244721</v>
      </c>
      <c r="X3037" s="17">
        <v>-0.13911422819425837</v>
      </c>
      <c r="Y3037" s="17">
        <v>-1.0000000000000016</v>
      </c>
      <c r="Z3037" s="17">
        <v>-1.0000000000000016</v>
      </c>
      <c r="AA3037" s="17">
        <v>27.576419783407179</v>
      </c>
      <c r="AB3037" s="17">
        <v>0.155517892297799</v>
      </c>
      <c r="AC3037" s="17">
        <v>6.92188792381188E-2</v>
      </c>
      <c r="AD3037" s="17">
        <v>-0.11587605545704376</v>
      </c>
      <c r="AE3037" s="17">
        <v>5.4430358039437001</v>
      </c>
      <c r="AF3037" s="17">
        <v>0</v>
      </c>
      <c r="AG3037" s="17">
        <v>-1.0000000000000016</v>
      </c>
      <c r="AH3037" s="17">
        <v>-1.0000000000000016</v>
      </c>
      <c r="AI3037" s="17">
        <v>-7.5683972926656566E-3</v>
      </c>
      <c r="AJ3037" s="17">
        <v>-0.27390216394899836</v>
      </c>
      <c r="AK3037" s="17">
        <v>-8.752210274329221E-2</v>
      </c>
      <c r="AL3037" s="17">
        <v>-8.6523675470222633E-2</v>
      </c>
      <c r="AM3037" s="17">
        <v>0.10953754018069595</v>
      </c>
      <c r="AN3037" s="17">
        <v>-0.31712598311410767</v>
      </c>
      <c r="AO3037" s="17">
        <v>2.3008279908009359</v>
      </c>
      <c r="AP3037" s="17">
        <v>-8.3607679552038032</v>
      </c>
      <c r="AQ3037" s="17">
        <v>25.593415489830079</v>
      </c>
      <c r="AR3037" s="17">
        <v>0.61472681236587423</v>
      </c>
      <c r="AS3037" s="17">
        <v>-8.889707843450266E-2</v>
      </c>
      <c r="AT3037" s="17">
        <v>-1.0000000000000016</v>
      </c>
      <c r="AU3037" s="17">
        <v>-1.0000000000000016</v>
      </c>
      <c r="AV3037" s="17">
        <v>0.32304156498353942</v>
      </c>
      <c r="AW3037" s="17">
        <v>26.391680615375762</v>
      </c>
      <c r="AX3037" s="17">
        <v>-1.1499037253773974</v>
      </c>
      <c r="AY3037" s="17">
        <v>-0.22149675298543942</v>
      </c>
      <c r="AZ3037" s="17">
        <v>-66.932524362246014</v>
      </c>
      <c r="BA3037" s="22">
        <v>1351.2151884041211</v>
      </c>
      <c r="CU3037" t="e">
        <v>#N/A</v>
      </c>
      <c r="CV3037" t="e">
        <v>#N/A</v>
      </c>
    </row>
    <row r="3038" spans="1:100" x14ac:dyDescent="0.25">
      <c r="A3038">
        <v>6410</v>
      </c>
      <c r="B3038" t="s">
        <v>3278</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3279</v>
      </c>
      <c r="C3039" s="22">
        <v>3</v>
      </c>
      <c r="D3039" s="17">
        <v>5.3607518817169062</v>
      </c>
      <c r="E3039" s="17">
        <v>3.2370788710844534E-2</v>
      </c>
      <c r="F3039" s="17">
        <v>0.15283469962904023</v>
      </c>
      <c r="G3039" s="17">
        <v>0.15747511792853114</v>
      </c>
      <c r="H3039" s="17">
        <v>0.24259593181939562</v>
      </c>
      <c r="I3039" s="17">
        <v>0</v>
      </c>
      <c r="J3039" s="17">
        <v>14.555755909163752</v>
      </c>
      <c r="K3039" s="17">
        <v>0.24259593181939562</v>
      </c>
      <c r="L3039" s="17">
        <v>-1.0000000000000007</v>
      </c>
      <c r="M3039" s="17">
        <v>-1.0000000000000007</v>
      </c>
      <c r="N3039" s="17">
        <v>4.8519186363879161</v>
      </c>
      <c r="O3039" s="17">
        <v>20.073982908809189</v>
      </c>
      <c r="P3039" s="17">
        <v>-0.97795715021502994</v>
      </c>
      <c r="Q3039" s="17">
        <v>-3.198691071591822</v>
      </c>
      <c r="R3039" s="17">
        <v>-1.1461739685983328</v>
      </c>
      <c r="S3039" s="17">
        <v>0.33333333333333337</v>
      </c>
      <c r="T3039" s="17">
        <v>0.33326496908220871</v>
      </c>
      <c r="U3039" s="17">
        <v>0.35274619251716144</v>
      </c>
      <c r="V3039" s="17">
        <v>-9.3020932661484784E-2</v>
      </c>
      <c r="W3039" s="17">
        <v>27.349105218072943</v>
      </c>
      <c r="X3039" s="17">
        <v>1.2767931804447588</v>
      </c>
      <c r="Y3039" s="17">
        <v>-1.0000000000000007</v>
      </c>
      <c r="Z3039" s="17">
        <v>-1.0000000000000007</v>
      </c>
      <c r="AA3039" s="17">
        <v>63.669611762357647</v>
      </c>
      <c r="AB3039" s="17">
        <v>9.8462554756484161E-2</v>
      </c>
      <c r="AC3039" s="17">
        <v>0.3172938783407504</v>
      </c>
      <c r="AD3039" s="17">
        <v>0.33357717716042706</v>
      </c>
      <c r="AE3039" s="17">
        <v>37.466680512883102</v>
      </c>
      <c r="AF3039" s="17">
        <v>0.8</v>
      </c>
      <c r="AG3039" s="17">
        <v>-1.0000000000000007</v>
      </c>
      <c r="AH3039" s="17">
        <v>-1.0000000000000007</v>
      </c>
      <c r="AI3039" s="17">
        <v>1.0328424215014061E-2</v>
      </c>
      <c r="AJ3039" s="17">
        <v>-9.3020932661484784E-2</v>
      </c>
      <c r="AK3039" s="17">
        <v>-0.12004969666430043</v>
      </c>
      <c r="AL3039" s="17">
        <v>-6.8522308355713088E-2</v>
      </c>
      <c r="AM3039" s="17">
        <v>-2.1570632440905176E-2</v>
      </c>
      <c r="AN3039" s="17">
        <v>-0.18302497788281058</v>
      </c>
      <c r="AO3039" s="17">
        <v>-1.139514294344131</v>
      </c>
      <c r="AP3039" s="17">
        <v>-4.9182359888488332</v>
      </c>
      <c r="AQ3039" s="17">
        <v>41.904861127236671</v>
      </c>
      <c r="AR3039" s="17">
        <v>0.92632356227121926</v>
      </c>
      <c r="AS3039" s="17">
        <v>1.5193891122641561</v>
      </c>
      <c r="AT3039" s="17">
        <v>-1.0000000000000007</v>
      </c>
      <c r="AU3039" s="17">
        <v>-1.0000000000000007</v>
      </c>
      <c r="AV3039" s="17">
        <v>-0.98869885066980234</v>
      </c>
      <c r="AW3039" s="17">
        <v>78.825358682318054</v>
      </c>
      <c r="AX3039" s="17">
        <v>69.729833900469856</v>
      </c>
      <c r="AY3039" s="17">
        <v>0.12761725368207749</v>
      </c>
      <c r="AZ3039" s="17">
        <v>-5.3522567535366887</v>
      </c>
      <c r="BA3039" s="22">
        <v>1395.0911537091035</v>
      </c>
      <c r="CU3039" t="e">
        <v>#N/A</v>
      </c>
      <c r="CV3039" t="e">
        <v>#N/A</v>
      </c>
    </row>
    <row r="3040" spans="1:100" x14ac:dyDescent="0.25">
      <c r="A3040">
        <v>6412</v>
      </c>
      <c r="B3040" t="s">
        <v>3280</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3281</v>
      </c>
      <c r="C3041" s="22">
        <v>3</v>
      </c>
      <c r="D3041" s="17">
        <v>4.9997061869065478</v>
      </c>
      <c r="E3041" s="17">
        <v>-9.0233558977048552E-3</v>
      </c>
      <c r="F3041" s="17">
        <v>-0.81236272283074529</v>
      </c>
      <c r="G3041" s="17">
        <v>-0.81236272283074529</v>
      </c>
      <c r="H3041" s="17">
        <v>0.28659732257865117</v>
      </c>
      <c r="I3041" s="17">
        <v>2.9185781325106932E-3</v>
      </c>
      <c r="J3041" s="17">
        <v>17.370954042669712</v>
      </c>
      <c r="K3041" s="17">
        <v>0.28951590071116179</v>
      </c>
      <c r="L3041" s="17">
        <v>-0.99999999999999911</v>
      </c>
      <c r="M3041" s="17">
        <v>-0.99999999999999911</v>
      </c>
      <c r="N3041" s="17">
        <v>5.790318014223236</v>
      </c>
      <c r="O3041" s="17">
        <v>21.558297506745504</v>
      </c>
      <c r="P3041" s="17">
        <v>-0.18807421666286597</v>
      </c>
      <c r="Q3041" s="17">
        <v>-1.7908425095371157</v>
      </c>
      <c r="R3041" s="17">
        <v>-0.51917549449433165</v>
      </c>
      <c r="S3041" s="17">
        <v>0.33333333333333298</v>
      </c>
      <c r="T3041" s="17">
        <v>0.33333333333333298</v>
      </c>
      <c r="U3041" s="17">
        <v>0.36344098517002638</v>
      </c>
      <c r="V3041" s="17">
        <v>-0.15471916232529381</v>
      </c>
      <c r="W3041" s="17">
        <v>23.434903552009466</v>
      </c>
      <c r="X3041" s="17">
        <v>0.90259973268384575</v>
      </c>
      <c r="Y3041" s="17">
        <v>-0.99999999999999911</v>
      </c>
      <c r="Z3041" s="17">
        <v>-0.99999999999999911</v>
      </c>
      <c r="AA3041" s="17">
        <v>78.862400656921508</v>
      </c>
      <c r="AB3041" s="17">
        <v>0.10852857827589119</v>
      </c>
      <c r="AC3041" s="17">
        <v>0.38887856062076959</v>
      </c>
      <c r="AD3041" s="17">
        <v>0.62152631309146678</v>
      </c>
      <c r="AE3041" s="17">
        <v>55.946672599406384</v>
      </c>
      <c r="AF3041" s="17">
        <v>0.9</v>
      </c>
      <c r="AG3041" s="17">
        <v>-0.99999999999999911</v>
      </c>
      <c r="AH3041" s="17">
        <v>-0.99999999999999911</v>
      </c>
      <c r="AI3041" s="17">
        <v>-2.7711340728041264E-2</v>
      </c>
      <c r="AJ3041" s="17">
        <v>-0.15471916232529381</v>
      </c>
      <c r="AK3041" s="17">
        <v>0.24952543573405675</v>
      </c>
      <c r="AL3041" s="17">
        <v>0.18296101189815142</v>
      </c>
      <c r="AM3041" s="17">
        <v>0.2242371348924446</v>
      </c>
      <c r="AN3041" s="17">
        <v>-0.12386383586511085</v>
      </c>
      <c r="AO3041" s="17">
        <v>6.8535555509813975</v>
      </c>
      <c r="AP3041" s="17">
        <v>-2.1817908371370147</v>
      </c>
      <c r="AQ3041" s="17">
        <v>40.805857594679175</v>
      </c>
      <c r="AR3041" s="17">
        <v>0.87538848951139836</v>
      </c>
      <c r="AS3041" s="17">
        <v>1.1921156333950087</v>
      </c>
      <c r="AT3041" s="17">
        <v>-0.99999999999999911</v>
      </c>
      <c r="AU3041" s="17">
        <v>-0.99999999999999911</v>
      </c>
      <c r="AV3041" s="17">
        <v>-1.3315382173250772</v>
      </c>
      <c r="AW3041" s="17">
        <v>98.238907326529954</v>
      </c>
      <c r="AX3041" s="17">
        <v>82.212764279439781</v>
      </c>
      <c r="AY3041" s="17">
        <v>2.7616303456617339E-2</v>
      </c>
      <c r="AZ3041" s="17">
        <v>-37.961093426282339</v>
      </c>
      <c r="BA3041" s="22">
        <v>1444.2185255980039</v>
      </c>
      <c r="CU3041" t="e">
        <v>#N/A</v>
      </c>
      <c r="CV3041" t="e">
        <v>#N/A</v>
      </c>
    </row>
    <row r="3042" spans="1:100" x14ac:dyDescent="0.25">
      <c r="A3042">
        <v>6414</v>
      </c>
      <c r="B3042" t="s">
        <v>3282</v>
      </c>
      <c r="C3042" s="22">
        <v>3</v>
      </c>
      <c r="D3042" s="17">
        <v>3.6874267513710128</v>
      </c>
      <c r="E3042" s="17">
        <v>-0.11925835988068641</v>
      </c>
      <c r="F3042" s="17">
        <v>-9.8758006924671793E-2</v>
      </c>
      <c r="G3042" s="17">
        <v>-0.12969143433057856</v>
      </c>
      <c r="H3042" s="17">
        <v>0.13933698150316154</v>
      </c>
      <c r="I3042" s="17">
        <v>4.0719451605653566E-4</v>
      </c>
      <c r="J3042" s="17">
        <v>8.3846505611530908</v>
      </c>
      <c r="K3042" s="17">
        <v>0.13974417601921812</v>
      </c>
      <c r="L3042" s="17">
        <v>-0.99999999999999967</v>
      </c>
      <c r="M3042" s="17">
        <v>-0.99999999999999967</v>
      </c>
      <c r="N3042" s="17">
        <v>2.7948835203843578</v>
      </c>
      <c r="O3042" s="17">
        <v>11.942385878193511</v>
      </c>
      <c r="P3042" s="17">
        <v>-0.2318558857026026</v>
      </c>
      <c r="Q3042" s="17">
        <v>-3.1868010809375078</v>
      </c>
      <c r="R3042" s="17">
        <v>-1.089099389060151</v>
      </c>
      <c r="S3042" s="17">
        <v>0.33333333333333315</v>
      </c>
      <c r="T3042" s="17">
        <v>0.32646972466831403</v>
      </c>
      <c r="U3042" s="17">
        <v>0.25426070872029827</v>
      </c>
      <c r="V3042" s="17">
        <v>-0.32129625786878324</v>
      </c>
      <c r="W3042" s="17">
        <v>18.120933313357767</v>
      </c>
      <c r="X3042" s="17">
        <v>-0.39067583034907732</v>
      </c>
      <c r="Y3042" s="17">
        <v>-0.99999999999999967</v>
      </c>
      <c r="Z3042" s="17">
        <v>-0.99999999999999967</v>
      </c>
      <c r="AA3042" s="17">
        <v>38.858653617004073</v>
      </c>
      <c r="AB3042" s="17">
        <v>-5.793953802983709E-2</v>
      </c>
      <c r="AC3042" s="17">
        <v>7.8241216616677101E-2</v>
      </c>
      <c r="AD3042" s="17">
        <v>0.41623471526728995</v>
      </c>
      <c r="AE3042" s="17">
        <v>21.826819692706483</v>
      </c>
      <c r="AF3042" s="17">
        <v>0.4</v>
      </c>
      <c r="AG3042" s="17">
        <v>-0.99999999999999967</v>
      </c>
      <c r="AH3042" s="17">
        <v>-0.99999999999999967</v>
      </c>
      <c r="AI3042" s="17">
        <v>-3.0430840383900495E-2</v>
      </c>
      <c r="AJ3042" s="17">
        <v>-0.32129625786878324</v>
      </c>
      <c r="AK3042" s="17">
        <v>0.16740087008037752</v>
      </c>
      <c r="AL3042" s="17">
        <v>-3.545878071990529E-2</v>
      </c>
      <c r="AM3042" s="17">
        <v>0.39164982245881619</v>
      </c>
      <c r="AN3042" s="17">
        <v>0.27925119844208046</v>
      </c>
      <c r="AO3042" s="17">
        <v>10.628249911872292</v>
      </c>
      <c r="AP3042" s="17">
        <v>6.8039860574524855</v>
      </c>
      <c r="AQ3042" s="17">
        <v>26.505583874510844</v>
      </c>
      <c r="AR3042" s="17">
        <v>0.5927675088531621</v>
      </c>
      <c r="AS3042" s="17">
        <v>-0.25093165432985831</v>
      </c>
      <c r="AT3042" s="17">
        <v>-0.99999999999999967</v>
      </c>
      <c r="AU3042" s="17">
        <v>-0.99999999999999967</v>
      </c>
      <c r="AV3042" s="17">
        <v>-1.2187908233907305</v>
      </c>
      <c r="AW3042" s="17">
        <v>57.605025552650133</v>
      </c>
      <c r="AX3042" s="17">
        <v>24.866782958093761</v>
      </c>
      <c r="AY3042" s="17">
        <v>-7.5478150254074311E-2</v>
      </c>
      <c r="AZ3042" s="17">
        <v>-80.792283674670117</v>
      </c>
      <c r="BA3042" s="22">
        <v>1336.9949098386583</v>
      </c>
      <c r="CU3042" t="e">
        <v>#N/A</v>
      </c>
      <c r="CV3042" t="e">
        <v>#N/A</v>
      </c>
    </row>
    <row r="3043" spans="1:100" x14ac:dyDescent="0.25">
      <c r="A3043">
        <v>6415</v>
      </c>
      <c r="B3043" t="s">
        <v>3283</v>
      </c>
      <c r="C3043" s="22">
        <v>3</v>
      </c>
      <c r="D3043" s="17">
        <v>4.4215592402843997</v>
      </c>
      <c r="E3043" s="17">
        <v>8.7718384184167376E-3</v>
      </c>
      <c r="F3043" s="17">
        <v>3.3223008705603664E-2</v>
      </c>
      <c r="G3043" s="17">
        <v>3.3223008705603664E-2</v>
      </c>
      <c r="H3043" s="17">
        <v>6.8712870275945415E-2</v>
      </c>
      <c r="I3043" s="17">
        <v>0</v>
      </c>
      <c r="J3043" s="17">
        <v>4.1227722165567258</v>
      </c>
      <c r="K3043" s="17">
        <v>6.8712870275945415E-2</v>
      </c>
      <c r="L3043" s="17">
        <v>-0.999999999999999</v>
      </c>
      <c r="M3043" s="17">
        <v>-0.999999999999999</v>
      </c>
      <c r="N3043" s="17">
        <v>1.3742574055189074</v>
      </c>
      <c r="O3043" s="17">
        <v>8.577554465546724</v>
      </c>
      <c r="P3043" s="17">
        <v>-0.13323988577372103</v>
      </c>
      <c r="Q3043" s="17">
        <v>3.5992861898632156</v>
      </c>
      <c r="R3043" s="17">
        <v>1.2270396045286429</v>
      </c>
      <c r="S3043" s="17">
        <v>0.3333333333333332</v>
      </c>
      <c r="T3043" s="17">
        <v>0.25630106913154743</v>
      </c>
      <c r="U3043" s="17">
        <v>4.4192731070813451E-5</v>
      </c>
      <c r="V3043" s="17">
        <v>0.10995798371121064</v>
      </c>
      <c r="W3043" s="17">
        <v>25.236948345248685</v>
      </c>
      <c r="X3043" s="17">
        <v>1.1995140674706535</v>
      </c>
      <c r="Y3043" s="17">
        <v>-0.999999999999999</v>
      </c>
      <c r="Z3043" s="17">
        <v>-0.999999999999999</v>
      </c>
      <c r="AA3043" s="17">
        <v>62.690030438406126</v>
      </c>
      <c r="AB3043" s="17">
        <v>0.24256257702036138</v>
      </c>
      <c r="AC3043" s="17">
        <v>7.5385957398427558E-2</v>
      </c>
      <c r="AD3043" s="17">
        <v>0.40657231535378752</v>
      </c>
      <c r="AE3043" s="17">
        <v>36.226042488628813</v>
      </c>
      <c r="AF3043" s="17">
        <v>0.5</v>
      </c>
      <c r="AG3043" s="17">
        <v>-0.999999999999999</v>
      </c>
      <c r="AH3043" s="17">
        <v>-0.999999999999999</v>
      </c>
      <c r="AI3043" s="17">
        <v>-1.5328578180087201E-2</v>
      </c>
      <c r="AJ3043" s="17">
        <v>0.10995798371121064</v>
      </c>
      <c r="AK3043" s="17">
        <v>0.36011316514148878</v>
      </c>
      <c r="AL3043" s="17">
        <v>0.18597981860250204</v>
      </c>
      <c r="AM3043" s="17">
        <v>-0.2839881775815879</v>
      </c>
      <c r="AN3043" s="17">
        <v>-0.34982660006768118</v>
      </c>
      <c r="AO3043" s="17">
        <v>-5.2991386138322545</v>
      </c>
      <c r="AP3043" s="17">
        <v>-7.8157659086795235</v>
      </c>
      <c r="AQ3043" s="17">
        <v>29.359720561805393</v>
      </c>
      <c r="AR3043" s="17">
        <v>0.69963657890716235</v>
      </c>
      <c r="AS3043" s="17">
        <v>1.2682269377465982</v>
      </c>
      <c r="AT3043" s="17">
        <v>-0.999999999999999</v>
      </c>
      <c r="AU3043" s="17">
        <v>-0.999999999999999</v>
      </c>
      <c r="AV3043" s="17">
        <v>1.2602626132342463</v>
      </c>
      <c r="AW3043" s="17">
        <v>63.451818995273328</v>
      </c>
      <c r="AX3043" s="17">
        <v>74.141045802792632</v>
      </c>
      <c r="AY3043" s="17">
        <v>0.21670771053068932</v>
      </c>
      <c r="AZ3043" s="17">
        <v>37.855328049205006</v>
      </c>
      <c r="BA3043" s="22">
        <v>1451.5298743316507</v>
      </c>
      <c r="CU3043" t="e">
        <v>#N/A</v>
      </c>
      <c r="CV3043" t="e">
        <v>#N/A</v>
      </c>
    </row>
    <row r="3044" spans="1:100" x14ac:dyDescent="0.25">
      <c r="A3044">
        <v>6416</v>
      </c>
      <c r="B3044" t="s">
        <v>3284</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3285</v>
      </c>
      <c r="C3045" s="22">
        <v>3</v>
      </c>
      <c r="D3045" s="17">
        <v>5.5891548329306922</v>
      </c>
      <c r="E3045" s="17">
        <v>2.0033801046234808E-2</v>
      </c>
      <c r="F3045" s="17">
        <v>0.33517149621044484</v>
      </c>
      <c r="G3045" s="17">
        <v>0.33517149621044484</v>
      </c>
      <c r="H3045" s="17">
        <v>6.1764768483842297E-2</v>
      </c>
      <c r="I3045" s="17">
        <v>-2.0738022642020838E-2</v>
      </c>
      <c r="J3045" s="17">
        <v>2.4616047505092897</v>
      </c>
      <c r="K3045" s="17">
        <v>4.1026745841821491E-2</v>
      </c>
      <c r="L3045" s="17">
        <v>-0.99999999999999967</v>
      </c>
      <c r="M3045" s="17">
        <v>-0.99999999999999967</v>
      </c>
      <c r="N3045" s="17">
        <v>0.82053491683642932</v>
      </c>
      <c r="O3045" s="17">
        <v>8.3859310796504172</v>
      </c>
      <c r="P3045" s="17">
        <v>0.70717987586659992</v>
      </c>
      <c r="Q3045" s="17">
        <v>4.4575677332894417</v>
      </c>
      <c r="R3045" s="17">
        <v>1.4921766976251636</v>
      </c>
      <c r="S3045" s="17">
        <v>0.33333333333333348</v>
      </c>
      <c r="T3045" s="17">
        <v>0.33333333333333348</v>
      </c>
      <c r="U3045" s="17">
        <v>0.37313158526866252</v>
      </c>
      <c r="V3045" s="17">
        <v>1.3653787031693603E-2</v>
      </c>
      <c r="W3045" s="17">
        <v>40.497011725008065</v>
      </c>
      <c r="X3045" s="17">
        <v>2.2000889840896556</v>
      </c>
      <c r="Y3045" s="17">
        <v>-0.99999999999999967</v>
      </c>
      <c r="Z3045" s="17">
        <v>-0.99999999999999967</v>
      </c>
      <c r="AA3045" s="17">
        <v>78.651518815177596</v>
      </c>
      <c r="AB3045" s="17">
        <v>0.18029443856842634</v>
      </c>
      <c r="AC3045" s="17">
        <v>0.37979694922580631</v>
      </c>
      <c r="AD3045" s="17">
        <v>0.17315522005665476</v>
      </c>
      <c r="AE3045" s="17">
        <v>36.662330392544348</v>
      </c>
      <c r="AF3045" s="17">
        <v>0.7</v>
      </c>
      <c r="AG3045" s="17">
        <v>-0.99999999999999967</v>
      </c>
      <c r="AH3045" s="17">
        <v>-0.99999999999999967</v>
      </c>
      <c r="AI3045" s="17">
        <v>-3.3014109150819732E-2</v>
      </c>
      <c r="AJ3045" s="17">
        <v>1.3653787031693603E-2</v>
      </c>
      <c r="AK3045" s="17">
        <v>-0.14405108343862932</v>
      </c>
      <c r="AL3045" s="17">
        <v>-1.5980038405595746E-2</v>
      </c>
      <c r="AM3045" s="17">
        <v>0.22999891970683467</v>
      </c>
      <c r="AN3045" s="17">
        <v>-9.8305125688758641E-2</v>
      </c>
      <c r="AO3045" s="17">
        <v>5.0297175754777204</v>
      </c>
      <c r="AP3045" s="17">
        <v>-2.5375283342469439</v>
      </c>
      <c r="AQ3045" s="17">
        <v>42.958616475517339</v>
      </c>
      <c r="AR3045" s="17">
        <v>1.0534520389670221</v>
      </c>
      <c r="AS3045" s="17">
        <v>2.2411157299314768</v>
      </c>
      <c r="AT3045" s="17">
        <v>-0.99999999999999967</v>
      </c>
      <c r="AU3045" s="17">
        <v>-0.99999999999999967</v>
      </c>
      <c r="AV3045" s="17">
        <v>1.8273481938356089</v>
      </c>
      <c r="AW3045" s="17">
        <v>84.499921560581072</v>
      </c>
      <c r="AX3045" s="17">
        <v>85.205018080734035</v>
      </c>
      <c r="AY3045" s="17">
        <v>0.33420234836654145</v>
      </c>
      <c r="AZ3045" s="17">
        <v>8.0900181954055359</v>
      </c>
      <c r="BA3045" s="22">
        <v>1488.9232916943483</v>
      </c>
      <c r="CU3045" t="e">
        <v>#N/A</v>
      </c>
      <c r="CV3045" t="e">
        <v>#N/A</v>
      </c>
    </row>
    <row r="3046" spans="1:100" x14ac:dyDescent="0.25">
      <c r="A3046">
        <v>6418</v>
      </c>
      <c r="B3046" t="s">
        <v>3286</v>
      </c>
      <c r="C3046" s="22">
        <v>3</v>
      </c>
      <c r="D3046" s="17">
        <v>4.68345529959847</v>
      </c>
      <c r="E3046" s="17">
        <v>9.1468774726415208E-3</v>
      </c>
      <c r="F3046" s="17">
        <v>7.453500064903773E-2</v>
      </c>
      <c r="G3046" s="17">
        <v>7.453500064903773E-2</v>
      </c>
      <c r="H3046" s="17">
        <v>8.8230642300474435E-2</v>
      </c>
      <c r="I3046" s="17">
        <v>5.2015849451003716E-3</v>
      </c>
      <c r="J3046" s="17">
        <v>5.605933634734491</v>
      </c>
      <c r="K3046" s="17">
        <v>9.3432227245574789E-2</v>
      </c>
      <c r="L3046" s="17">
        <v>-1.0000000000000018</v>
      </c>
      <c r="M3046" s="17">
        <v>-1.0000000000000018</v>
      </c>
      <c r="N3046" s="17">
        <v>1.8686445449114939</v>
      </c>
      <c r="O3046" s="17">
        <v>10.363923934981996</v>
      </c>
      <c r="P3046" s="17">
        <v>-0.89720913202185271</v>
      </c>
      <c r="Q3046" s="17">
        <v>6.5628714601432243</v>
      </c>
      <c r="R3046" s="17">
        <v>2.1483489988547633</v>
      </c>
      <c r="S3046" s="17">
        <v>0.32667871538791426</v>
      </c>
      <c r="T3046" s="17">
        <v>0.32667871538791426</v>
      </c>
      <c r="U3046" s="17">
        <v>0.41805238441050396</v>
      </c>
      <c r="V3046" s="17">
        <v>9.2200042450966316E-2</v>
      </c>
      <c r="W3046" s="17">
        <v>42.807105215668969</v>
      </c>
      <c r="X3046" s="17">
        <v>2.7786803779326492</v>
      </c>
      <c r="Y3046" s="17">
        <v>-1.0000000000000018</v>
      </c>
      <c r="Z3046" s="17">
        <v>-1.0000000000000018</v>
      </c>
      <c r="AA3046" s="17">
        <v>89.778332658692293</v>
      </c>
      <c r="AB3046" s="17">
        <v>0.30228908619972211</v>
      </c>
      <c r="AC3046" s="17">
        <v>0.15416714855516978</v>
      </c>
      <c r="AD3046" s="17">
        <v>0.44000133412847864</v>
      </c>
      <c r="AE3046" s="17">
        <v>44.822878444168566</v>
      </c>
      <c r="AF3046" s="17">
        <v>0.8</v>
      </c>
      <c r="AG3046" s="17">
        <v>-1.0000000000000018</v>
      </c>
      <c r="AH3046" s="17">
        <v>-1.0000000000000018</v>
      </c>
      <c r="AI3046" s="17">
        <v>3.5381603938253639E-2</v>
      </c>
      <c r="AJ3046" s="17">
        <v>9.2200042450966316E-2</v>
      </c>
      <c r="AK3046" s="17">
        <v>-4.5356351238699917E-2</v>
      </c>
      <c r="AL3046" s="17">
        <v>8.5859650644755911E-2</v>
      </c>
      <c r="AM3046" s="17">
        <v>-2.2797231405039947E-3</v>
      </c>
      <c r="AN3046" s="17">
        <v>1.4101257513409952E-2</v>
      </c>
      <c r="AO3046" s="17">
        <v>-0.28377483470609965</v>
      </c>
      <c r="AP3046" s="17">
        <v>0.78182969105902866</v>
      </c>
      <c r="AQ3046" s="17">
        <v>48.41303885040346</v>
      </c>
      <c r="AR3046" s="17">
        <v>1.1636098576372989</v>
      </c>
      <c r="AS3046" s="17">
        <v>2.8721126051782222</v>
      </c>
      <c r="AT3046" s="17">
        <v>-1.0000000000000018</v>
      </c>
      <c r="AU3046" s="17">
        <v>-1.0000000000000018</v>
      </c>
      <c r="AV3046" s="17">
        <v>2.2228839995037992</v>
      </c>
      <c r="AW3046" s="17">
        <v>100.92408628473331</v>
      </c>
      <c r="AX3046" s="17">
        <v>110.85172260859494</v>
      </c>
      <c r="AY3046" s="17">
        <v>0.25227593371640067</v>
      </c>
      <c r="AZ3046" s="17">
        <v>1.9998118889982079</v>
      </c>
      <c r="BA3046" s="22">
        <v>1542.9806452283974</v>
      </c>
      <c r="CU3046" t="e">
        <v>#N/A</v>
      </c>
      <c r="CV3046" t="e">
        <v>#N/A</v>
      </c>
    </row>
    <row r="3047" spans="1:100" x14ac:dyDescent="0.25">
      <c r="A3047">
        <v>6419</v>
      </c>
      <c r="B3047" t="s">
        <v>1506</v>
      </c>
      <c r="C3047" s="22">
        <v>3</v>
      </c>
      <c r="D3047" s="17">
        <v>4.9445571757043965</v>
      </c>
      <c r="E3047" s="17">
        <v>-4.8479989673945539E-2</v>
      </c>
      <c r="F3047" s="17">
        <v>-0.40396412432154005</v>
      </c>
      <c r="G3047" s="17">
        <v>-0.42978504636425885</v>
      </c>
      <c r="H3047" s="17">
        <v>0.16078179544025156</v>
      </c>
      <c r="I3047" s="17">
        <v>0</v>
      </c>
      <c r="J3047" s="17">
        <v>9.6469077264150958</v>
      </c>
      <c r="K3047" s="17">
        <v>0.16078179544025156</v>
      </c>
      <c r="L3047" s="17">
        <v>-0.99999999999999933</v>
      </c>
      <c r="M3047" s="17">
        <v>-0.99999999999999933</v>
      </c>
      <c r="N3047" s="17">
        <v>3.2156359088050324</v>
      </c>
      <c r="O3047" s="17">
        <v>14.161679855755235</v>
      </c>
      <c r="P3047" s="17">
        <v>-1.3107481711066375</v>
      </c>
      <c r="Q3047" s="17">
        <v>0.17751564335657632</v>
      </c>
      <c r="R3047" s="17">
        <v>-0.13906988623629221</v>
      </c>
      <c r="S3047" s="17">
        <v>0.33333333333333282</v>
      </c>
      <c r="T3047" s="17">
        <v>0.33333333333333282</v>
      </c>
      <c r="U3047" s="17">
        <v>0.22042997284941579</v>
      </c>
      <c r="V3047" s="17">
        <v>-1.74977794289881E-2</v>
      </c>
      <c r="W3047" s="17">
        <v>28.352682585873708</v>
      </c>
      <c r="X3047" s="17">
        <v>1.2826180860501482</v>
      </c>
      <c r="Y3047" s="17">
        <v>-0.99999999999999933</v>
      </c>
      <c r="Z3047" s="17">
        <v>-0.99999999999999933</v>
      </c>
      <c r="AA3047" s="17">
        <v>54.859213982838817</v>
      </c>
      <c r="AB3047" s="17">
        <v>0.26787620307070992</v>
      </c>
      <c r="AC3047" s="17">
        <v>5.0467542233139498E-2</v>
      </c>
      <c r="AD3047" s="17">
        <v>0.21456828036017919</v>
      </c>
      <c r="AE3047" s="17">
        <v>26.64560128320144</v>
      </c>
      <c r="AF3047" s="17">
        <v>0.6</v>
      </c>
      <c r="AG3047" s="17">
        <v>-0.99999999999999933</v>
      </c>
      <c r="AH3047" s="17">
        <v>-0.99999999999999933</v>
      </c>
      <c r="AI3047" s="17">
        <v>-2.5041775050651888E-2</v>
      </c>
      <c r="AJ3047" s="17">
        <v>-1.74977794289881E-2</v>
      </c>
      <c r="AK3047" s="17">
        <v>-0.179625218718068</v>
      </c>
      <c r="AL3047" s="17">
        <v>8.7706684190867329E-3</v>
      </c>
      <c r="AM3047" s="17">
        <v>0.16157615565119954</v>
      </c>
      <c r="AN3047" s="17">
        <v>1.6729088060100233E-2</v>
      </c>
      <c r="AO3047" s="17">
        <v>3.1412777976896487</v>
      </c>
      <c r="AP3047" s="17">
        <v>0.46208054359794015</v>
      </c>
      <c r="AQ3047" s="17">
        <v>37.999590312288802</v>
      </c>
      <c r="AR3047" s="17">
        <v>0.86959886008709353</v>
      </c>
      <c r="AS3047" s="17">
        <v>1.4433998814904014</v>
      </c>
      <c r="AT3047" s="17">
        <v>-0.99999999999999933</v>
      </c>
      <c r="AU3047" s="17">
        <v>-0.99999999999999933</v>
      </c>
      <c r="AV3047" s="17">
        <v>-0.56885493260055153</v>
      </c>
      <c r="AW3047" s="17">
        <v>69.482974382192012</v>
      </c>
      <c r="AX3047" s="17">
        <v>67.232360938280152</v>
      </c>
      <c r="AY3047" s="17">
        <v>0.12358586368113125</v>
      </c>
      <c r="AZ3047" s="17">
        <v>-19.855357256325298</v>
      </c>
      <c r="BA3047" s="22">
        <v>1354.7581673864474</v>
      </c>
      <c r="CU3047" t="e">
        <v>#N/A</v>
      </c>
      <c r="CV3047" t="e">
        <v>#N/A</v>
      </c>
    </row>
    <row r="3048" spans="1:100" x14ac:dyDescent="0.25">
      <c r="A3048">
        <v>6420</v>
      </c>
      <c r="B3048" t="s">
        <v>3287</v>
      </c>
      <c r="C3048" s="22">
        <v>3</v>
      </c>
      <c r="D3048" s="17">
        <v>5.0177589536777223</v>
      </c>
      <c r="E3048" s="17">
        <v>0.89689693035460039</v>
      </c>
      <c r="F3048" s="17">
        <v>-0.22118936500284098</v>
      </c>
      <c r="G3048" s="17">
        <v>8.973015332088545E-2</v>
      </c>
      <c r="H3048" s="17">
        <v>5.5344770522111925E-2</v>
      </c>
      <c r="I3048" s="17">
        <v>0</v>
      </c>
      <c r="J3048" s="17">
        <v>3.3206862313267176</v>
      </c>
      <c r="K3048" s="17">
        <v>5.5344770522111925E-2</v>
      </c>
      <c r="L3048" s="17">
        <v>-1.0000000000000002</v>
      </c>
      <c r="M3048" s="17">
        <v>-1.0000000000000002</v>
      </c>
      <c r="N3048" s="17">
        <v>1.1068954104422397</v>
      </c>
      <c r="O3048" s="17">
        <v>8.4281753383253122</v>
      </c>
      <c r="P3048" s="17">
        <v>-1.5523429495987118</v>
      </c>
      <c r="Q3048" s="17">
        <v>4.796171536701161</v>
      </c>
      <c r="R3048" s="17">
        <v>1.4893546900834556</v>
      </c>
      <c r="S3048" s="17">
        <v>0.33333333333333337</v>
      </c>
      <c r="T3048" s="17">
        <v>0.33333333333333337</v>
      </c>
      <c r="U3048" s="17">
        <v>0.25472754449723134</v>
      </c>
      <c r="V3048" s="17">
        <v>-6.5501616130570053E-2</v>
      </c>
      <c r="W3048" s="17">
        <v>32.021912980448683</v>
      </c>
      <c r="X3048" s="17">
        <v>1.2372223773500604</v>
      </c>
      <c r="Y3048" s="17">
        <v>-1.0000000000000002</v>
      </c>
      <c r="Z3048" s="17">
        <v>-1.0000000000000002</v>
      </c>
      <c r="AA3048" s="17">
        <v>87.680348675645547</v>
      </c>
      <c r="AB3048" s="17">
        <v>0.35075240758765158</v>
      </c>
      <c r="AC3048" s="17">
        <v>0.46881682852225393</v>
      </c>
      <c r="AD3048" s="17">
        <v>0.26381238399236367</v>
      </c>
      <c r="AE3048" s="17">
        <v>54.169081005113462</v>
      </c>
      <c r="AF3048" s="17">
        <v>0.83333333333333337</v>
      </c>
      <c r="AG3048" s="17">
        <v>-1.0000000000000002</v>
      </c>
      <c r="AH3048" s="17">
        <v>-1.0000000000000002</v>
      </c>
      <c r="AI3048" s="17">
        <v>7.2514810256057063E-2</v>
      </c>
      <c r="AJ3048" s="17">
        <v>-6.5501616130570053E-2</v>
      </c>
      <c r="AK3048" s="17">
        <v>-7.7639880757997493E-2</v>
      </c>
      <c r="AL3048" s="17">
        <v>0.10228963025104305</v>
      </c>
      <c r="AM3048" s="17">
        <v>0.13049963753392319</v>
      </c>
      <c r="AN3048" s="17">
        <v>0.30191955857936958</v>
      </c>
      <c r="AO3048" s="17">
        <v>2.8742915345580933</v>
      </c>
      <c r="AP3048" s="17">
        <v>8.0594371157394544</v>
      </c>
      <c r="AQ3048" s="17">
        <v>35.342599211775408</v>
      </c>
      <c r="AR3048" s="17">
        <v>0.8558925950333276</v>
      </c>
      <c r="AS3048" s="17">
        <v>1.2925671478721716</v>
      </c>
      <c r="AT3048" s="17">
        <v>-1.0000000000000002</v>
      </c>
      <c r="AU3048" s="17">
        <v>-1.0000000000000002</v>
      </c>
      <c r="AV3048" s="17">
        <v>1.579084843404341</v>
      </c>
      <c r="AW3048" s="17">
        <v>104.16796112971029</v>
      </c>
      <c r="AX3048" s="17">
        <v>99.068095721774483</v>
      </c>
      <c r="AY3048" s="17">
        <v>0.49854640864743233</v>
      </c>
      <c r="AZ3048" s="17">
        <v>39.783090026647471</v>
      </c>
      <c r="BA3048" s="22">
        <v>1477.420398414296</v>
      </c>
      <c r="CU3048" t="e">
        <v>#N/A</v>
      </c>
      <c r="CV3048" t="e">
        <v>#N/A</v>
      </c>
    </row>
    <row r="3049" spans="1:100" x14ac:dyDescent="0.25">
      <c r="A3049">
        <v>6421</v>
      </c>
      <c r="B3049" t="s">
        <v>3288</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3289</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1379.687653933719</v>
      </c>
      <c r="CU3050" t="e">
        <v>#N/A</v>
      </c>
      <c r="CV3050" t="e">
        <v>#N/A</v>
      </c>
    </row>
    <row r="3051" spans="1:100" x14ac:dyDescent="0.25">
      <c r="A3051">
        <v>6423</v>
      </c>
      <c r="B3051" t="s">
        <v>3290</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1380.6491845708649</v>
      </c>
      <c r="CU3051" t="e">
        <v>#N/A</v>
      </c>
      <c r="CV3051" t="e">
        <v>#N/A</v>
      </c>
    </row>
    <row r="3052" spans="1:100" x14ac:dyDescent="0.25">
      <c r="A3052">
        <v>6424</v>
      </c>
      <c r="B3052" t="s">
        <v>3291</v>
      </c>
      <c r="C3052" s="22">
        <v>3</v>
      </c>
      <c r="D3052" s="17">
        <v>4.1177188513215368</v>
      </c>
      <c r="E3052" s="17">
        <v>-6.1113688891017148E-3</v>
      </c>
      <c r="F3052" s="17">
        <v>-0.23657137976537912</v>
      </c>
      <c r="G3052" s="17">
        <v>-0.23657137976537912</v>
      </c>
      <c r="H3052" s="17">
        <v>0.13549395267369152</v>
      </c>
      <c r="I3052" s="17">
        <v>0</v>
      </c>
      <c r="J3052" s="17">
        <v>8.1296371604214901</v>
      </c>
      <c r="K3052" s="17">
        <v>0.13549395267369152</v>
      </c>
      <c r="L3052" s="17">
        <v>-0.99999999999999845</v>
      </c>
      <c r="M3052" s="17">
        <v>-0.99999999999999845</v>
      </c>
      <c r="N3052" s="17">
        <v>2.7098790534738297</v>
      </c>
      <c r="O3052" s="17">
        <v>12.01078463197765</v>
      </c>
      <c r="P3052" s="17">
        <v>6.7003033919424526E-2</v>
      </c>
      <c r="Q3052" s="17">
        <v>0.96009362600902859</v>
      </c>
      <c r="R3052" s="17">
        <v>0.24583507441719418</v>
      </c>
      <c r="S3052" s="17">
        <v>0.33333333333333293</v>
      </c>
      <c r="T3052" s="17">
        <v>0.35851291601116408</v>
      </c>
      <c r="U3052" s="17">
        <v>0.32610049762637222</v>
      </c>
      <c r="V3052" s="17">
        <v>1.776546108751903E-2</v>
      </c>
      <c r="W3052" s="17">
        <v>36.00873021538785</v>
      </c>
      <c r="X3052" s="17">
        <v>1.9932215283528603</v>
      </c>
      <c r="Y3052" s="17">
        <v>-0.99999999999999845</v>
      </c>
      <c r="Z3052" s="17">
        <v>-0.99999999999999845</v>
      </c>
      <c r="AA3052" s="17">
        <v>68.872344753693767</v>
      </c>
      <c r="AB3052" s="17">
        <v>0.33569893876511753</v>
      </c>
      <c r="AC3052" s="17">
        <v>4.0691188572616596E-2</v>
      </c>
      <c r="AD3052" s="17">
        <v>0.27596546194004012</v>
      </c>
      <c r="AE3052" s="17">
        <v>32.617779463888731</v>
      </c>
      <c r="AF3052" s="17">
        <v>0.7</v>
      </c>
      <c r="AG3052" s="17">
        <v>-0.99999999999999845</v>
      </c>
      <c r="AH3052" s="17">
        <v>-0.99999999999999845</v>
      </c>
      <c r="AI3052" s="17">
        <v>9.4239711259370557E-3</v>
      </c>
      <c r="AJ3052" s="17">
        <v>1.776546108751903E-2</v>
      </c>
      <c r="AK3052" s="17">
        <v>-4.6822339118607975E-2</v>
      </c>
      <c r="AL3052" s="17">
        <v>-0.14182433926886229</v>
      </c>
      <c r="AM3052" s="17">
        <v>6.3268847671666267E-3</v>
      </c>
      <c r="AN3052" s="17">
        <v>9.564268492336668E-2</v>
      </c>
      <c r="AO3052" s="17">
        <v>-7.5939576413873944E-2</v>
      </c>
      <c r="AP3052" s="17">
        <v>1.6819454267398555</v>
      </c>
      <c r="AQ3052" s="17">
        <v>44.138367375809352</v>
      </c>
      <c r="AR3052" s="17">
        <v>1.0357122080583885</v>
      </c>
      <c r="AS3052" s="17">
        <v>2.1287154810265521</v>
      </c>
      <c r="AT3052" s="17">
        <v>-0.99999999999999845</v>
      </c>
      <c r="AU3052" s="17">
        <v>-0.99999999999999845</v>
      </c>
      <c r="AV3052" s="17">
        <v>9.2636946518149504E-3</v>
      </c>
      <c r="AW3052" s="17">
        <v>82.565074812411311</v>
      </c>
      <c r="AX3052" s="17">
        <v>84.530100343681923</v>
      </c>
      <c r="AY3052" s="17">
        <v>0.14197866438434426</v>
      </c>
      <c r="AZ3052" s="17">
        <v>-0.6247605892191721</v>
      </c>
      <c r="BA3052" s="22">
        <v>1371.7473776498596</v>
      </c>
      <c r="CU3052" t="e">
        <v>#N/A</v>
      </c>
      <c r="CV3052" t="e">
        <v>#N/A</v>
      </c>
    </row>
    <row r="3053" spans="1:100" x14ac:dyDescent="0.25">
      <c r="A3053">
        <v>6425</v>
      </c>
      <c r="B3053" t="s">
        <v>3292</v>
      </c>
      <c r="C3053" s="22">
        <v>3</v>
      </c>
      <c r="D3053" s="17">
        <v>5.4256089639988456</v>
      </c>
      <c r="E3053" s="17">
        <v>-8.5914908562002346E-2</v>
      </c>
      <c r="F3053" s="17">
        <v>0.78447300180125423</v>
      </c>
      <c r="G3053" s="17">
        <v>0.75974905990126484</v>
      </c>
      <c r="H3053" s="17">
        <v>0.18988075794681744</v>
      </c>
      <c r="I3053" s="17">
        <v>0</v>
      </c>
      <c r="J3053" s="17">
        <v>11.392845476809043</v>
      </c>
      <c r="K3053" s="17">
        <v>0.18988075794681744</v>
      </c>
      <c r="L3053" s="17">
        <v>-0.99999999999999956</v>
      </c>
      <c r="M3053" s="17">
        <v>-0.99999999999999956</v>
      </c>
      <c r="N3053" s="17">
        <v>3.797615158936348</v>
      </c>
      <c r="O3053" s="17">
        <v>17.578203500709151</v>
      </c>
      <c r="P3053" s="17">
        <v>6.0781810158315797E-2</v>
      </c>
      <c r="Q3053" s="17">
        <v>1.1975792124933931</v>
      </c>
      <c r="R3053" s="17">
        <v>0.38251676617181479</v>
      </c>
      <c r="S3053" s="17">
        <v>0.33333333333333309</v>
      </c>
      <c r="T3053" s="17">
        <v>0.33333333333333309</v>
      </c>
      <c r="U3053" s="17">
        <v>0.25103970924255431</v>
      </c>
      <c r="V3053" s="17">
        <v>0.19196449989197517</v>
      </c>
      <c r="W3053" s="17">
        <v>36.791604714175115</v>
      </c>
      <c r="X3053" s="17">
        <v>2.632731745041915</v>
      </c>
      <c r="Y3053" s="17">
        <v>-0.99999999999999956</v>
      </c>
      <c r="Z3053" s="17">
        <v>-0.99999999999999956</v>
      </c>
      <c r="AA3053" s="17">
        <v>89.977929926919074</v>
      </c>
      <c r="AB3053" s="17">
        <v>0.36934510546934834</v>
      </c>
      <c r="AC3053" s="17">
        <v>0.3109507285288528</v>
      </c>
      <c r="AD3053" s="17">
        <v>0.37578033493324037</v>
      </c>
      <c r="AE3053" s="17">
        <v>52.803808446572106</v>
      </c>
      <c r="AF3053" s="17">
        <v>1</v>
      </c>
      <c r="AG3053" s="17">
        <v>-0.99999999999999956</v>
      </c>
      <c r="AH3053" s="17">
        <v>-0.99999999999999956</v>
      </c>
      <c r="AI3053" s="17">
        <v>1.312631294135881E-2</v>
      </c>
      <c r="AJ3053" s="17">
        <v>0.19196449989197517</v>
      </c>
      <c r="AK3053" s="17">
        <v>2.8748750830723223E-3</v>
      </c>
      <c r="AL3053" s="17">
        <v>0.24895161711947639</v>
      </c>
      <c r="AM3053" s="17">
        <v>0.32014246033954841</v>
      </c>
      <c r="AN3053" s="17">
        <v>9.8648629025743756E-2</v>
      </c>
      <c r="AO3053" s="17">
        <v>8.0179358839040731</v>
      </c>
      <c r="AP3053" s="17">
        <v>3.7109738112409749</v>
      </c>
      <c r="AQ3053" s="17">
        <v>48.184450190984208</v>
      </c>
      <c r="AR3053" s="17">
        <v>1.1096708758011955</v>
      </c>
      <c r="AS3053" s="17">
        <v>2.822612502988735</v>
      </c>
      <c r="AT3053" s="17">
        <v>-0.99999999999999956</v>
      </c>
      <c r="AU3053" s="17">
        <v>-0.99999999999999956</v>
      </c>
      <c r="AV3053" s="17">
        <v>1.1422658260730798</v>
      </c>
      <c r="AW3053" s="17">
        <v>111.26710723886909</v>
      </c>
      <c r="AX3053" s="17">
        <v>130.7260834868938</v>
      </c>
      <c r="AY3053" s="17">
        <v>0.16807208504906246</v>
      </c>
      <c r="AZ3053" s="17">
        <v>2.4153679336288048</v>
      </c>
      <c r="BA3053" s="22">
        <v>1502.1453205160578</v>
      </c>
      <c r="CU3053" t="e">
        <v>#N/A</v>
      </c>
      <c r="CV3053" t="e">
        <v>#N/A</v>
      </c>
    </row>
    <row r="3054" spans="1:100" x14ac:dyDescent="0.25">
      <c r="A3054">
        <v>6426</v>
      </c>
      <c r="B3054" t="s">
        <v>3293</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1257.5355516823656</v>
      </c>
      <c r="CU3054" t="e">
        <v>#N/A</v>
      </c>
      <c r="CV3054" t="e">
        <v>#N/A</v>
      </c>
    </row>
    <row r="3055" spans="1:100" x14ac:dyDescent="0.25">
      <c r="A3055">
        <v>6428</v>
      </c>
      <c r="B3055" t="s">
        <v>3294</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1168.6667232972154</v>
      </c>
      <c r="CU3055" t="e">
        <v>#N/A</v>
      </c>
      <c r="CV3055" t="e">
        <v>#N/A</v>
      </c>
    </row>
    <row r="3056" spans="1:100" x14ac:dyDescent="0.25">
      <c r="A3056">
        <v>6429</v>
      </c>
      <c r="B3056" t="s">
        <v>3295</v>
      </c>
      <c r="C3056" s="22">
        <v>3</v>
      </c>
      <c r="D3056" s="17">
        <v>2.6752070126148899</v>
      </c>
      <c r="E3056" s="17">
        <v>-6.8907900356434446E-2</v>
      </c>
      <c r="F3056" s="17">
        <v>0.99127092007994844</v>
      </c>
      <c r="G3056" s="17">
        <v>0.97772516532627218</v>
      </c>
      <c r="H3056" s="17">
        <v>-0.22985659678412118</v>
      </c>
      <c r="I3056" s="17">
        <v>1.1396213337893545E-2</v>
      </c>
      <c r="J3056" s="17">
        <v>-13.107623006773657</v>
      </c>
      <c r="K3056" s="17">
        <v>-0.21846038344622765</v>
      </c>
      <c r="L3056" s="17">
        <v>-1.0000000000000002</v>
      </c>
      <c r="M3056" s="17">
        <v>-1.0000000000000002</v>
      </c>
      <c r="N3056" s="17">
        <v>-4.3692076689245525</v>
      </c>
      <c r="O3056" s="17">
        <v>-9.4546908288324953</v>
      </c>
      <c r="P3056" s="17">
        <v>5.5713286825753005E-3</v>
      </c>
      <c r="Q3056" s="17">
        <v>0.8881378864589855</v>
      </c>
      <c r="R3056" s="17">
        <v>0.29477703067417371</v>
      </c>
      <c r="S3056" s="17">
        <v>0.33333333333333309</v>
      </c>
      <c r="T3056" s="17">
        <v>0.33095295884287573</v>
      </c>
      <c r="U3056" s="17">
        <v>0.31377661143198515</v>
      </c>
      <c r="V3056" s="17">
        <v>-8.6985844065909715E-2</v>
      </c>
      <c r="W3056" s="17">
        <v>44.381497719540484</v>
      </c>
      <c r="X3056" s="17">
        <v>1.613557682464462</v>
      </c>
      <c r="Y3056" s="17">
        <v>-1.0000000000000002</v>
      </c>
      <c r="Z3056" s="17">
        <v>-1.0000000000000002</v>
      </c>
      <c r="AA3056" s="17">
        <v>82.240367541755788</v>
      </c>
      <c r="AB3056" s="17">
        <v>0.5104444262136405</v>
      </c>
      <c r="AC3056" s="17">
        <v>4.9416735230207225E-2</v>
      </c>
      <c r="AD3056" s="17">
        <v>0.19142069438697551</v>
      </c>
      <c r="AE3056" s="17">
        <v>37.564092791541185</v>
      </c>
      <c r="AF3056" s="17">
        <v>0.7</v>
      </c>
      <c r="AG3056" s="17">
        <v>-1.0000000000000002</v>
      </c>
      <c r="AH3056" s="17">
        <v>-1.0000000000000002</v>
      </c>
      <c r="AI3056" s="17">
        <v>2.1465903854011592E-2</v>
      </c>
      <c r="AJ3056" s="17">
        <v>-8.6985844065909715E-2</v>
      </c>
      <c r="AK3056" s="17">
        <v>0.69842890078722542</v>
      </c>
      <c r="AL3056" s="17">
        <v>6.3365214355143029E-2</v>
      </c>
      <c r="AM3056" s="17">
        <v>0.72586512723441465</v>
      </c>
      <c r="AN3056" s="17">
        <v>0.1910247663854181</v>
      </c>
      <c r="AO3056" s="17">
        <v>21.638772684796503</v>
      </c>
      <c r="AP3056" s="17">
        <v>5.092445231411169</v>
      </c>
      <c r="AQ3056" s="17">
        <v>31.273874712766837</v>
      </c>
      <c r="AR3056" s="17">
        <v>0.89107705954228489</v>
      </c>
      <c r="AS3056" s="17">
        <v>1.395097299018234</v>
      </c>
      <c r="AT3056" s="17">
        <v>-1.0000000000000002</v>
      </c>
      <c r="AU3056" s="17">
        <v>-1.0000000000000002</v>
      </c>
      <c r="AV3056" s="17">
        <v>1.2725021960004461</v>
      </c>
      <c r="AW3056" s="17">
        <v>77.878121944334538</v>
      </c>
      <c r="AX3056" s="17">
        <v>69.608855614823781</v>
      </c>
      <c r="AY3056" s="17">
        <v>0.2190390330779477</v>
      </c>
      <c r="AZ3056" s="17">
        <v>-7.8671160718289848</v>
      </c>
      <c r="BA3056" s="22">
        <v>1412.4625612683101</v>
      </c>
      <c r="CU3056" t="e">
        <v>#N/A</v>
      </c>
      <c r="CV3056" t="e">
        <v>#N/A</v>
      </c>
    </row>
    <row r="3057" spans="1:100" x14ac:dyDescent="0.25">
      <c r="A3057">
        <v>6430</v>
      </c>
      <c r="B3057" t="s">
        <v>3296</v>
      </c>
      <c r="C3057" s="22">
        <v>3</v>
      </c>
      <c r="D3057" s="17">
        <v>1.136046005320082</v>
      </c>
      <c r="E3057" s="17">
        <v>-1.7256179129143685E-2</v>
      </c>
      <c r="F3057" s="17">
        <v>1.1727481174735628</v>
      </c>
      <c r="G3057" s="17">
        <v>1.1727481174735628</v>
      </c>
      <c r="H3057" s="17">
        <v>0.15317204488597796</v>
      </c>
      <c r="I3057" s="17">
        <v>1.0756358266963363E-2</v>
      </c>
      <c r="J3057" s="17">
        <v>9.835704189176468</v>
      </c>
      <c r="K3057" s="17">
        <v>0.16392840315294133</v>
      </c>
      <c r="L3057" s="17">
        <v>-1.0000000000000004</v>
      </c>
      <c r="M3057" s="17">
        <v>-1.0000000000000004</v>
      </c>
      <c r="N3057" s="17">
        <v>3.2785680630588301</v>
      </c>
      <c r="O3057" s="17">
        <v>12.144498311970137</v>
      </c>
      <c r="P3057" s="17">
        <v>-0.71042190148361395</v>
      </c>
      <c r="Q3057" s="17">
        <v>2.7832170947222563</v>
      </c>
      <c r="R3057" s="17">
        <v>0.82208596219983132</v>
      </c>
      <c r="S3057" s="17">
        <v>0.34783330992588174</v>
      </c>
      <c r="T3057" s="17">
        <v>0.34783330992588174</v>
      </c>
      <c r="U3057" s="17">
        <v>0.28859313981229545</v>
      </c>
      <c r="V3057" s="17">
        <v>-0.18194568698527172</v>
      </c>
      <c r="W3057" s="17">
        <v>25.535426781033856</v>
      </c>
      <c r="X3057" s="17">
        <v>0.60893663062892323</v>
      </c>
      <c r="Y3057" s="17">
        <v>-1.0000000000000004</v>
      </c>
      <c r="Z3057" s="17">
        <v>-1.0000000000000004</v>
      </c>
      <c r="AA3057" s="17">
        <v>41.107757434522092</v>
      </c>
      <c r="AB3057" s="17">
        <v>0.10282378880453977</v>
      </c>
      <c r="AC3057" s="17">
        <v>2.3352352977434362E-2</v>
      </c>
      <c r="AD3057" s="17">
        <v>0.16882875204379294</v>
      </c>
      <c r="AE3057" s="17">
        <v>14.75024469128835</v>
      </c>
      <c r="AF3057" s="17">
        <v>0.2</v>
      </c>
      <c r="AG3057" s="17">
        <v>-1.0000000000000004</v>
      </c>
      <c r="AH3057" s="17">
        <v>-1.0000000000000004</v>
      </c>
      <c r="AI3057" s="17">
        <v>3.2111882530918082E-2</v>
      </c>
      <c r="AJ3057" s="17">
        <v>-0.18194568698527172</v>
      </c>
      <c r="AK3057" s="17">
        <v>6.4643155725133891E-2</v>
      </c>
      <c r="AL3057" s="17">
        <v>-0.21207341903645324</v>
      </c>
      <c r="AM3057" s="17">
        <v>0.88506404827378082</v>
      </c>
      <c r="AN3057" s="17">
        <v>-0.1603403407661714</v>
      </c>
      <c r="AO3057" s="17">
        <v>22.449816985470189</v>
      </c>
      <c r="AP3057" s="17">
        <v>-5.068875614336549</v>
      </c>
      <c r="AQ3057" s="17">
        <v>35.371130970210324</v>
      </c>
      <c r="AR3057" s="17">
        <v>0.80231407267878818</v>
      </c>
      <c r="AS3057" s="17">
        <v>0.77286503378186555</v>
      </c>
      <c r="AT3057" s="17">
        <v>-1.0000000000000004</v>
      </c>
      <c r="AU3057" s="17">
        <v>-1.0000000000000004</v>
      </c>
      <c r="AV3057" s="17">
        <v>1.9948340796733919</v>
      </c>
      <c r="AW3057" s="17">
        <v>48.183380132155605</v>
      </c>
      <c r="AX3057" s="17">
        <v>30.631049084246765</v>
      </c>
      <c r="AY3057" s="17">
        <v>-0.15229038369025891</v>
      </c>
      <c r="AZ3057" s="17">
        <v>-83.233620047669476</v>
      </c>
      <c r="BA3057" s="22">
        <v>1268.2973533730856</v>
      </c>
      <c r="CU3057" t="e">
        <v>#N/A</v>
      </c>
      <c r="CV3057" t="e">
        <v>#N/A</v>
      </c>
    </row>
    <row r="3058" spans="1:100" x14ac:dyDescent="0.25">
      <c r="A3058">
        <v>6431</v>
      </c>
      <c r="B3058" t="s">
        <v>3297</v>
      </c>
      <c r="C3058" s="22">
        <v>3</v>
      </c>
      <c r="D3058" s="17">
        <v>4.4201894749240651</v>
      </c>
      <c r="E3058" s="17">
        <v>1.3355366406925943E-2</v>
      </c>
      <c r="F3058" s="17">
        <v>-0.82830542551698638</v>
      </c>
      <c r="G3058" s="17">
        <v>-0.82830542551698638</v>
      </c>
      <c r="H3058" s="17">
        <v>0.11857615121522723</v>
      </c>
      <c r="I3058" s="17">
        <v>3.5640861521910694E-3</v>
      </c>
      <c r="J3058" s="17">
        <v>7.3284142420450991</v>
      </c>
      <c r="K3058" s="17">
        <v>0.12214023736741829</v>
      </c>
      <c r="L3058" s="17">
        <v>-0.99999999999999922</v>
      </c>
      <c r="M3058" s="17">
        <v>-0.99999999999999922</v>
      </c>
      <c r="N3058" s="17">
        <v>2.4428047473483665</v>
      </c>
      <c r="O3058" s="17">
        <v>10.920298291452188</v>
      </c>
      <c r="P3058" s="17">
        <v>0.19406499182807113</v>
      </c>
      <c r="Q3058" s="17">
        <v>1.1878432208133254</v>
      </c>
      <c r="R3058" s="17">
        <v>0.41917639511665328</v>
      </c>
      <c r="S3058" s="17">
        <v>0.33333333333333326</v>
      </c>
      <c r="T3058" s="17">
        <v>0.33333333333333326</v>
      </c>
      <c r="U3058" s="17">
        <v>0.2873398690823154</v>
      </c>
      <c r="V3058" s="17">
        <v>-0.27902646951755322</v>
      </c>
      <c r="W3058" s="17">
        <v>22.113593154560398</v>
      </c>
      <c r="X3058" s="17">
        <v>1.9727088523189371E-2</v>
      </c>
      <c r="Y3058" s="17">
        <v>-0.99999999999999922</v>
      </c>
      <c r="Z3058" s="17">
        <v>-0.99999999999999922</v>
      </c>
      <c r="AA3058" s="17">
        <v>26.905392420676183</v>
      </c>
      <c r="AB3058" s="17">
        <v>0.17307351349976458</v>
      </c>
      <c r="AC3058" s="17">
        <v>-0.10216425225468562</v>
      </c>
      <c r="AD3058" s="17">
        <v>1.6543196174903275E-2</v>
      </c>
      <c r="AE3058" s="17">
        <v>4.3726228709991242</v>
      </c>
      <c r="AF3058" s="17">
        <v>0.2</v>
      </c>
      <c r="AG3058" s="17">
        <v>-0.99999999999999922</v>
      </c>
      <c r="AH3058" s="17">
        <v>-0.99999999999999922</v>
      </c>
      <c r="AI3058" s="17">
        <v>-7.3361968846335696E-2</v>
      </c>
      <c r="AJ3058" s="17">
        <v>-0.27902646951755322</v>
      </c>
      <c r="AK3058" s="17">
        <v>-4.0672196260715124E-2</v>
      </c>
      <c r="AL3058" s="17">
        <v>-1.7743021225530245E-2</v>
      </c>
      <c r="AM3058" s="17">
        <v>-0.10494291160825868</v>
      </c>
      <c r="AN3058" s="17">
        <v>0.34399536075770293</v>
      </c>
      <c r="AO3058" s="17">
        <v>-2.8269337715100411</v>
      </c>
      <c r="AP3058" s="17">
        <v>8.5111689128149219</v>
      </c>
      <c r="AQ3058" s="17">
        <v>29.442007396605494</v>
      </c>
      <c r="AR3058" s="17">
        <v>0.67498006623142781</v>
      </c>
      <c r="AS3058" s="17">
        <v>0.14186732589060772</v>
      </c>
      <c r="AT3058" s="17">
        <v>-0.99999999999999922</v>
      </c>
      <c r="AU3058" s="17">
        <v>-0.99999999999999922</v>
      </c>
      <c r="AV3058" s="17">
        <v>-0.40912903040033149</v>
      </c>
      <c r="AW3058" s="17">
        <v>46.336859624943308</v>
      </c>
      <c r="AX3058" s="17">
        <v>16.966973296261212</v>
      </c>
      <c r="AY3058" s="17">
        <v>-0.11037635303218971</v>
      </c>
      <c r="AZ3058" s="17">
        <v>-56.476149474102414</v>
      </c>
      <c r="BA3058" s="22">
        <v>1393.4182232024555</v>
      </c>
      <c r="CU3058" t="e">
        <v>#N/A</v>
      </c>
      <c r="CV3058" t="e">
        <v>#N/A</v>
      </c>
    </row>
    <row r="3059" spans="1:100" x14ac:dyDescent="0.25">
      <c r="A3059">
        <v>6432</v>
      </c>
      <c r="B3059" t="s">
        <v>3298</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1395.7917731651862</v>
      </c>
      <c r="CU3059" t="e">
        <v>#N/A</v>
      </c>
      <c r="CV3059" t="e">
        <v>#N/A</v>
      </c>
    </row>
    <row r="3060" spans="1:100" x14ac:dyDescent="0.25">
      <c r="A3060">
        <v>6433</v>
      </c>
      <c r="B3060" t="s">
        <v>3299</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3300</v>
      </c>
      <c r="C3061" s="22">
        <v>3</v>
      </c>
      <c r="D3061" s="17">
        <v>4.7055762795325018</v>
      </c>
      <c r="E3061" s="17">
        <v>-0.39977313030798312</v>
      </c>
      <c r="F3061" s="17">
        <v>-1.0944583112422972</v>
      </c>
      <c r="G3061" s="17">
        <v>-1.2047025342442259</v>
      </c>
      <c r="H3061" s="17">
        <v>7.5444896552639626E-2</v>
      </c>
      <c r="I3061" s="17">
        <v>1.1539909732329389E-2</v>
      </c>
      <c r="J3061" s="17">
        <v>5.2190883770981396</v>
      </c>
      <c r="K3061" s="17">
        <v>8.6984806284969005E-2</v>
      </c>
      <c r="L3061" s="17">
        <v>-0.99999999999999978</v>
      </c>
      <c r="M3061" s="17">
        <v>-0.99999999999999978</v>
      </c>
      <c r="N3061" s="17">
        <v>1.7396961256993797</v>
      </c>
      <c r="O3061" s="17">
        <v>8.7199621223864074</v>
      </c>
      <c r="P3061" s="17">
        <v>-6.7687514300394352E-2</v>
      </c>
      <c r="Q3061" s="17">
        <v>1.2398191372324274</v>
      </c>
      <c r="R3061" s="17">
        <v>0.30443589087435369</v>
      </c>
      <c r="S3061" s="17">
        <v>0.33333333333333343</v>
      </c>
      <c r="T3061" s="17">
        <v>0.33462315309017843</v>
      </c>
      <c r="U3061" s="17">
        <v>-4.9882443706258488E-2</v>
      </c>
      <c r="V3061" s="17">
        <v>-7.1511307862077655E-2</v>
      </c>
      <c r="W3061" s="17">
        <v>18.383117142808249</v>
      </c>
      <c r="X3061" s="17">
        <v>-4.6336122102111715E-2</v>
      </c>
      <c r="Y3061" s="17">
        <v>-0.99999999999999978</v>
      </c>
      <c r="Z3061" s="17">
        <v>-0.99999999999999978</v>
      </c>
      <c r="AA3061" s="17">
        <v>79.146525021990755</v>
      </c>
      <c r="AB3061" s="17">
        <v>0.36809214733023582</v>
      </c>
      <c r="AC3061" s="17">
        <v>0.57059389234618496</v>
      </c>
      <c r="AD3061" s="17">
        <v>0.27049340008974143</v>
      </c>
      <c r="AE3061" s="17">
        <v>60.458971988308114</v>
      </c>
      <c r="AF3061" s="17">
        <v>1</v>
      </c>
      <c r="AG3061" s="17">
        <v>-0.99999999999999978</v>
      </c>
      <c r="AH3061" s="17">
        <v>-0.99999999999999978</v>
      </c>
      <c r="AI3061" s="17">
        <v>-1.9689050998056037E-2</v>
      </c>
      <c r="AJ3061" s="17">
        <v>-7.1511307862077655E-2</v>
      </c>
      <c r="AK3061" s="17">
        <v>-0.10532128065291638</v>
      </c>
      <c r="AL3061" s="17">
        <v>0.24503136292721486</v>
      </c>
      <c r="AM3061" s="17">
        <v>-6.9326205303826688E-2</v>
      </c>
      <c r="AN3061" s="17">
        <v>-0.1550452306874921</v>
      </c>
      <c r="AO3061" s="17">
        <v>-2.2597615358602487</v>
      </c>
      <c r="AP3061" s="17">
        <v>-2.6509739525512268</v>
      </c>
      <c r="AQ3061" s="17">
        <v>23.602205519906406</v>
      </c>
      <c r="AR3061" s="17">
        <v>0.54656273485517548</v>
      </c>
      <c r="AS3061" s="17">
        <v>4.0648684182857678E-2</v>
      </c>
      <c r="AT3061" s="17">
        <v>-0.99999999999999978</v>
      </c>
      <c r="AU3061" s="17">
        <v>-0.99999999999999978</v>
      </c>
      <c r="AV3061" s="17">
        <v>-0.90026664336987061</v>
      </c>
      <c r="AW3061" s="17">
        <v>85.215513191825949</v>
      </c>
      <c r="AX3061" s="17">
        <v>77.670601385657008</v>
      </c>
      <c r="AY3061" s="17">
        <v>0.20128466538167092</v>
      </c>
      <c r="AZ3061" s="17">
        <v>-22.255794641239916</v>
      </c>
      <c r="BA3061" s="22">
        <v>1431.3749371348254</v>
      </c>
      <c r="CU3061" t="e">
        <v>#N/A</v>
      </c>
      <c r="CV3061" t="e">
        <v>#N/A</v>
      </c>
    </row>
    <row r="3062" spans="1:100" x14ac:dyDescent="0.25">
      <c r="A3062">
        <v>6435</v>
      </c>
      <c r="B3062" t="s">
        <v>3301</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3302</v>
      </c>
      <c r="C3063" s="22">
        <v>3</v>
      </c>
      <c r="D3063" s="17">
        <v>3.0297412159492083</v>
      </c>
      <c r="E3063" s="17">
        <v>-6.9409254238378876E-2</v>
      </c>
      <c r="F3063" s="17">
        <v>0.72347866424159801</v>
      </c>
      <c r="G3063" s="17">
        <v>0.7075641727407318</v>
      </c>
      <c r="H3063" s="17">
        <v>-0.11664773773553444</v>
      </c>
      <c r="I3063" s="17">
        <v>1.4015904476914485E-3</v>
      </c>
      <c r="J3063" s="17">
        <v>-6.9147688372705742</v>
      </c>
      <c r="K3063" s="17">
        <v>-0.11524614728784299</v>
      </c>
      <c r="L3063" s="17">
        <v>-1.0000000000000002</v>
      </c>
      <c r="M3063" s="17">
        <v>-1.0000000000000002</v>
      </c>
      <c r="N3063" s="17">
        <v>-2.3049229457568572</v>
      </c>
      <c r="O3063" s="17">
        <v>-3.1774634485806299</v>
      </c>
      <c r="P3063" s="17">
        <v>-0.10376779590525373</v>
      </c>
      <c r="Q3063" s="17">
        <v>3.9100020237818169</v>
      </c>
      <c r="R3063" s="17">
        <v>1.2613425300820036</v>
      </c>
      <c r="S3063" s="17">
        <v>0.33333333333333354</v>
      </c>
      <c r="T3063" s="17">
        <v>0.33333333333333354</v>
      </c>
      <c r="U3063" s="17">
        <v>-0.17087197545294491</v>
      </c>
      <c r="V3063" s="17">
        <v>-0.14013775168800069</v>
      </c>
      <c r="W3063" s="17">
        <v>18.836123472542571</v>
      </c>
      <c r="X3063" s="17">
        <v>-0.74240159798527383</v>
      </c>
      <c r="Y3063" s="17">
        <v>-1.0000000000000002</v>
      </c>
      <c r="Z3063" s="17">
        <v>-1.0000000000000002</v>
      </c>
      <c r="AA3063" s="17">
        <v>55.339682825216016</v>
      </c>
      <c r="AB3063" s="17">
        <v>0.33890308772767108</v>
      </c>
      <c r="AC3063" s="17">
        <v>0.20945358615684623</v>
      </c>
      <c r="AD3063" s="17">
        <v>0.15648766256731134</v>
      </c>
      <c r="AE3063" s="17">
        <v>35.242216822591431</v>
      </c>
      <c r="AF3063" s="17">
        <v>0.55555555555555558</v>
      </c>
      <c r="AG3063" s="17">
        <v>-1.0000000000000002</v>
      </c>
      <c r="AH3063" s="17">
        <v>-1.0000000000000002</v>
      </c>
      <c r="AI3063" s="17">
        <v>-4.1925026186434663E-2</v>
      </c>
      <c r="AJ3063" s="17">
        <v>-0.14013775168800069</v>
      </c>
      <c r="AK3063" s="17">
        <v>5.6456286566401642E-2</v>
      </c>
      <c r="AL3063" s="17">
        <v>0.13318681391773873</v>
      </c>
      <c r="AM3063" s="17">
        <v>0.30461998551351788</v>
      </c>
      <c r="AN3063" s="17">
        <v>0.30066829891809316</v>
      </c>
      <c r="AO3063" s="17">
        <v>7.8977810706699536</v>
      </c>
      <c r="AP3063" s="17">
        <v>8.1826415425410222</v>
      </c>
      <c r="AQ3063" s="17">
        <v>11.921354635272001</v>
      </c>
      <c r="AR3063" s="17">
        <v>0.35565693952572131</v>
      </c>
      <c r="AS3063" s="17">
        <v>-0.85764774527311594</v>
      </c>
      <c r="AT3063" s="17">
        <v>-1.0000000000000002</v>
      </c>
      <c r="AU3063" s="17">
        <v>-1.0000000000000002</v>
      </c>
      <c r="AV3063" s="17">
        <v>1.9689067028227372</v>
      </c>
      <c r="AW3063" s="17">
        <v>60.344860919176377</v>
      </c>
      <c r="AX3063" s="17">
        <v>45.492585226647634</v>
      </c>
      <c r="AY3063" s="17">
        <v>1.2396214578559564E-2</v>
      </c>
      <c r="AZ3063" s="17">
        <v>-45.062973754394271</v>
      </c>
      <c r="BA3063" s="22">
        <v>1350.2312154622716</v>
      </c>
      <c r="CU3063" t="e">
        <v>#N/A</v>
      </c>
      <c r="CV3063" t="e">
        <v>#N/A</v>
      </c>
    </row>
    <row r="3064" spans="1:100" x14ac:dyDescent="0.25">
      <c r="A3064">
        <v>6437</v>
      </c>
      <c r="B3064" t="s">
        <v>3303</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1342.9726934149624</v>
      </c>
      <c r="CU3064" t="e">
        <v>#N/A</v>
      </c>
      <c r="CV3064" t="e">
        <v>#N/A</v>
      </c>
    </row>
    <row r="3065" spans="1:100" x14ac:dyDescent="0.25">
      <c r="A3065">
        <v>6439</v>
      </c>
      <c r="B3065" t="s">
        <v>3304</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1420.1026223016831</v>
      </c>
      <c r="CU3065" t="e">
        <v>#N/A</v>
      </c>
      <c r="CV3065" t="e">
        <v>#N/A</v>
      </c>
    </row>
    <row r="3066" spans="1:100" x14ac:dyDescent="0.25">
      <c r="A3066">
        <v>6440</v>
      </c>
      <c r="B3066" t="s">
        <v>3305</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1296.2222743156831</v>
      </c>
      <c r="CU3066" t="e">
        <v>#N/A</v>
      </c>
      <c r="CV3066" t="e">
        <v>#N/A</v>
      </c>
    </row>
    <row r="3067" spans="1:100" x14ac:dyDescent="0.25">
      <c r="A3067">
        <v>6441</v>
      </c>
      <c r="B3067" t="s">
        <v>3306</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3307</v>
      </c>
      <c r="C3068" s="22">
        <v>3</v>
      </c>
      <c r="D3068" s="17">
        <v>5.2073254413830901</v>
      </c>
      <c r="E3068" s="17">
        <v>0.55313422358405762</v>
      </c>
      <c r="F3068" s="17">
        <v>1.3672388067049992</v>
      </c>
      <c r="G3068" s="17">
        <v>1.5886961578999874</v>
      </c>
      <c r="H3068" s="17">
        <v>-8.7934117005553005E-3</v>
      </c>
      <c r="I3068" s="17">
        <v>1.1891000291085925E-2</v>
      </c>
      <c r="J3068" s="17">
        <v>0.18585531543183315</v>
      </c>
      <c r="K3068" s="17">
        <v>3.097588590530618E-3</v>
      </c>
      <c r="L3068" s="17">
        <v>-1.0000000000000002</v>
      </c>
      <c r="M3068" s="17">
        <v>-1.0000000000000002</v>
      </c>
      <c r="N3068" s="17">
        <v>6.1951771810611699E-2</v>
      </c>
      <c r="O3068" s="17">
        <v>6.9818769147149142</v>
      </c>
      <c r="P3068" s="17">
        <v>6.0807768853794871E-3</v>
      </c>
      <c r="Q3068" s="17">
        <v>0.76407857529491974</v>
      </c>
      <c r="R3068" s="17">
        <v>0.28481158553657643</v>
      </c>
      <c r="S3068" s="17">
        <v>0.33333333333333331</v>
      </c>
      <c r="T3068" s="17">
        <v>0.31902942887096647</v>
      </c>
      <c r="U3068" s="17">
        <v>0.30539128088607687</v>
      </c>
      <c r="V3068" s="17">
        <v>-6.6298842875740088E-2</v>
      </c>
      <c r="W3068" s="17">
        <v>35.534304464964229</v>
      </c>
      <c r="X3068" s="17">
        <v>1.4587333354412697</v>
      </c>
      <c r="Y3068" s="17">
        <v>-1.0000000000000002</v>
      </c>
      <c r="Z3068" s="17">
        <v>-1.0000000000000002</v>
      </c>
      <c r="AA3068" s="17">
        <v>44.427151051204831</v>
      </c>
      <c r="AB3068" s="17">
        <v>3.9778148531870471E-2</v>
      </c>
      <c r="AC3068" s="17">
        <v>-7.2754675747026126E-3</v>
      </c>
      <c r="AD3068" s="17">
        <v>0.1396580190569123</v>
      </c>
      <c r="AE3068" s="17">
        <v>8.6080350007040156</v>
      </c>
      <c r="AF3068" s="17">
        <v>0.2</v>
      </c>
      <c r="AG3068" s="17">
        <v>-1.0000000000000002</v>
      </c>
      <c r="AH3068" s="17">
        <v>-1.0000000000000002</v>
      </c>
      <c r="AI3068" s="17">
        <v>3.5592654235119925E-2</v>
      </c>
      <c r="AJ3068" s="17">
        <v>-6.6298842875740088E-2</v>
      </c>
      <c r="AK3068" s="17">
        <v>-0.10074691525349548</v>
      </c>
      <c r="AL3068" s="17">
        <v>-7.8302128658814377E-2</v>
      </c>
      <c r="AM3068" s="17">
        <v>0.22848848898458957</v>
      </c>
      <c r="AN3068" s="17">
        <v>0.29793487152220949</v>
      </c>
      <c r="AO3068" s="17">
        <v>5.2084776483472623</v>
      </c>
      <c r="AP3068" s="17">
        <v>7.0568611447611653</v>
      </c>
      <c r="AQ3068" s="17">
        <v>35.720159780396067</v>
      </c>
      <c r="AR3068" s="17">
        <v>0.89145520021463631</v>
      </c>
      <c r="AS3068" s="17">
        <v>1.4618309240317995</v>
      </c>
      <c r="AT3068" s="17">
        <v>-1.0000000000000002</v>
      </c>
      <c r="AU3068" s="17">
        <v>-1.0000000000000002</v>
      </c>
      <c r="AV3068" s="17">
        <v>1.8735077434365615</v>
      </c>
      <c r="AW3068" s="17">
        <v>58.465889110680926</v>
      </c>
      <c r="AX3068" s="17">
        <v>52.547857907809323</v>
      </c>
      <c r="AY3068" s="17">
        <v>-8.7206401155236424E-2</v>
      </c>
      <c r="AZ3068" s="17">
        <v>-63.647422578957872</v>
      </c>
      <c r="BA3068" s="22">
        <v>1334.8864548094405</v>
      </c>
      <c r="CU3068" t="e">
        <v>#N/A</v>
      </c>
      <c r="CV3068" t="e">
        <v>#N/A</v>
      </c>
    </row>
    <row r="3069" spans="1:100" x14ac:dyDescent="0.25">
      <c r="A3069">
        <v>6443</v>
      </c>
      <c r="B3069" t="s">
        <v>2101</v>
      </c>
      <c r="C3069" s="22">
        <v>3</v>
      </c>
      <c r="D3069" s="17">
        <v>4.3999444356536355</v>
      </c>
      <c r="E3069" s="17">
        <v>-3.8457908669972903E-2</v>
      </c>
      <c r="F3069" s="17">
        <v>0.31579483852122536</v>
      </c>
      <c r="G3069" s="17">
        <v>0.30886138757305825</v>
      </c>
      <c r="H3069" s="17">
        <v>0.17224350216858791</v>
      </c>
      <c r="I3069" s="17">
        <v>5.4208763299972316E-3</v>
      </c>
      <c r="J3069" s="17">
        <v>10.659862709915117</v>
      </c>
      <c r="K3069" s="17">
        <v>0.17766437849858516</v>
      </c>
      <c r="L3069" s="17">
        <v>-0.99999999999999933</v>
      </c>
      <c r="M3069" s="17">
        <v>-0.99999999999999933</v>
      </c>
      <c r="N3069" s="17">
        <v>3.5532875699717024</v>
      </c>
      <c r="O3069" s="17">
        <v>15.368668533141809</v>
      </c>
      <c r="P3069" s="17">
        <v>-0.3967135148176299</v>
      </c>
      <c r="Q3069" s="17">
        <v>-9.4058215783056429</v>
      </c>
      <c r="R3069" s="17">
        <v>-3.1830008315265204</v>
      </c>
      <c r="S3069" s="17">
        <v>0.33333333333333343</v>
      </c>
      <c r="T3069" s="17">
        <v>0.33348884028259423</v>
      </c>
      <c r="U3069" s="17">
        <v>0.1666670419172355</v>
      </c>
      <c r="V3069" s="17">
        <v>8.6360401209302062E-3</v>
      </c>
      <c r="W3069" s="17">
        <v>26.578435086220328</v>
      </c>
      <c r="X3069" s="17">
        <v>1.207642203511867</v>
      </c>
      <c r="Y3069" s="17">
        <v>-0.99999999999999933</v>
      </c>
      <c r="Z3069" s="17">
        <v>-0.99999999999999933</v>
      </c>
      <c r="AA3069" s="17">
        <v>65.076805175556345</v>
      </c>
      <c r="AB3069" s="17">
        <v>0.29571070578584963</v>
      </c>
      <c r="AC3069" s="17">
        <v>0.14971383390990242</v>
      </c>
      <c r="AD3069" s="17">
        <v>0.38820287872149883</v>
      </c>
      <c r="AE3069" s="17">
        <v>41.681370920862562</v>
      </c>
      <c r="AF3069" s="17">
        <v>0.9</v>
      </c>
      <c r="AG3069" s="17">
        <v>-0.99999999999999933</v>
      </c>
      <c r="AH3069" s="17">
        <v>-0.99999999999999933</v>
      </c>
      <c r="AI3069" s="17">
        <v>-0.11165831872818556</v>
      </c>
      <c r="AJ3069" s="17">
        <v>8.6360401209302062E-3</v>
      </c>
      <c r="AK3069" s="17">
        <v>1.0330112052145457E-2</v>
      </c>
      <c r="AL3069" s="17">
        <v>0.38337412524745629</v>
      </c>
      <c r="AM3069" s="17">
        <v>9.1499209744143536E-2</v>
      </c>
      <c r="AN3069" s="17">
        <v>0.27231221926473764</v>
      </c>
      <c r="AO3069" s="17">
        <v>2.3391308038643159</v>
      </c>
      <c r="AP3069" s="17">
        <v>8.7246761078557196</v>
      </c>
      <c r="AQ3069" s="17">
        <v>37.238297796135477</v>
      </c>
      <c r="AR3069" s="17">
        <v>0.84212525565409324</v>
      </c>
      <c r="AS3069" s="17">
        <v>1.385306582010452</v>
      </c>
      <c r="AT3069" s="17">
        <v>-0.99999999999999933</v>
      </c>
      <c r="AU3069" s="17">
        <v>-0.99999999999999933</v>
      </c>
      <c r="AV3069" s="17">
        <v>-2.8741394439534611</v>
      </c>
      <c r="AW3069" s="17">
        <v>89.170149816553874</v>
      </c>
      <c r="AX3069" s="17">
        <v>87.800587454083228</v>
      </c>
      <c r="AY3069" s="17">
        <v>3.9985116930659134E-2</v>
      </c>
      <c r="AZ3069" s="17">
        <v>-37.929220107789305</v>
      </c>
      <c r="BA3069" s="22">
        <v>1428.0605296606807</v>
      </c>
      <c r="CU3069" t="e">
        <v>#N/A</v>
      </c>
      <c r="CV3069" t="e">
        <v>#N/A</v>
      </c>
    </row>
    <row r="3070" spans="1:100" x14ac:dyDescent="0.25">
      <c r="A3070">
        <v>6444</v>
      </c>
      <c r="B3070" t="s">
        <v>3308</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1274.8298779440115</v>
      </c>
      <c r="CU3070" t="e">
        <v>#N/A</v>
      </c>
      <c r="CV3070" t="e">
        <v>#N/A</v>
      </c>
    </row>
    <row r="3071" spans="1:100" x14ac:dyDescent="0.25">
      <c r="A3071">
        <v>6445</v>
      </c>
      <c r="B3071" t="s">
        <v>3309</v>
      </c>
      <c r="C3071" s="22">
        <v>3</v>
      </c>
      <c r="D3071" s="17">
        <v>4.6277549698274409</v>
      </c>
      <c r="E3071" s="17">
        <v>-1.8248080042041516E-2</v>
      </c>
      <c r="F3071" s="17">
        <v>0.56964033646098766</v>
      </c>
      <c r="G3071" s="17">
        <v>0.5660038975877475</v>
      </c>
      <c r="H3071" s="17">
        <v>0.27267339476533853</v>
      </c>
      <c r="I3071" s="17">
        <v>0</v>
      </c>
      <c r="J3071" s="17">
        <v>16.360403685920325</v>
      </c>
      <c r="K3071" s="17">
        <v>0.27267339476533853</v>
      </c>
      <c r="L3071" s="17">
        <v>-1.0000000000000002</v>
      </c>
      <c r="M3071" s="17">
        <v>-1.0000000000000002</v>
      </c>
      <c r="N3071" s="17">
        <v>5.4534678953067681</v>
      </c>
      <c r="O3071" s="17">
        <v>21.554162553335509</v>
      </c>
      <c r="P3071" s="17">
        <v>0.67468891545016896</v>
      </c>
      <c r="Q3071" s="17">
        <v>1.4407725887684715</v>
      </c>
      <c r="R3071" s="17">
        <v>0.49078143920309786</v>
      </c>
      <c r="S3071" s="17">
        <v>0.33333333333333287</v>
      </c>
      <c r="T3071" s="17">
        <v>0.22547121446175372</v>
      </c>
      <c r="U3071" s="17">
        <v>0.13234404428224636</v>
      </c>
      <c r="V3071" s="17">
        <v>8.3996067714496969E-2</v>
      </c>
      <c r="W3071" s="17">
        <v>20.098850601059681</v>
      </c>
      <c r="X3071" s="17">
        <v>1.211621617574137</v>
      </c>
      <c r="Y3071" s="17">
        <v>-1.0000000000000002</v>
      </c>
      <c r="Z3071" s="17">
        <v>-1.0000000000000002</v>
      </c>
      <c r="AA3071" s="17">
        <v>71.713693704820557</v>
      </c>
      <c r="AB3071" s="17">
        <v>0.32393604328639208</v>
      </c>
      <c r="AC3071" s="17">
        <v>0.53762492463765044</v>
      </c>
      <c r="AD3071" s="17">
        <v>0.16092026536711337</v>
      </c>
      <c r="AE3071" s="17">
        <v>51.124061664557807</v>
      </c>
      <c r="AF3071" s="17">
        <v>0.72727272727272729</v>
      </c>
      <c r="AG3071" s="17">
        <v>-1.0000000000000002</v>
      </c>
      <c r="AH3071" s="17">
        <v>-1.0000000000000002</v>
      </c>
      <c r="AI3071" s="17">
        <v>-2.8730734937665852E-3</v>
      </c>
      <c r="AJ3071" s="17">
        <v>8.3996067714496969E-2</v>
      </c>
      <c r="AK3071" s="17">
        <v>-7.8987596247238695E-2</v>
      </c>
      <c r="AL3071" s="17">
        <v>0.15304305712228505</v>
      </c>
      <c r="AM3071" s="17">
        <v>-0.21599177676159947</v>
      </c>
      <c r="AN3071" s="17">
        <v>0.89870550325602749</v>
      </c>
      <c r="AO3071" s="17">
        <v>-5.79473240027618</v>
      </c>
      <c r="AP3071" s="17">
        <v>23.232852867012113</v>
      </c>
      <c r="AQ3071" s="17">
        <v>36.459254286979984</v>
      </c>
      <c r="AR3071" s="17">
        <v>0.77514465979183034</v>
      </c>
      <c r="AS3071" s="17">
        <v>1.4842950123394747</v>
      </c>
      <c r="AT3071" s="17">
        <v>-1.0000000000000002</v>
      </c>
      <c r="AU3071" s="17">
        <v>-1.0000000000000002</v>
      </c>
      <c r="AV3071" s="17">
        <v>1.0567853367908457</v>
      </c>
      <c r="AW3071" s="17">
        <v>116.50070912516817</v>
      </c>
      <c r="AX3071" s="17">
        <v>124.84285442674256</v>
      </c>
      <c r="AY3071" s="17">
        <v>0.59002074210826427</v>
      </c>
      <c r="AZ3071" s="17">
        <v>53.500425877149596</v>
      </c>
      <c r="BA3071" s="22">
        <v>1545.92837693812</v>
      </c>
      <c r="CU3071" t="e">
        <v>#N/A</v>
      </c>
      <c r="CV3071" t="e">
        <v>#N/A</v>
      </c>
    </row>
    <row r="3072" spans="1:100" x14ac:dyDescent="0.25">
      <c r="A3072">
        <v>6447</v>
      </c>
      <c r="B3072" t="s">
        <v>3310</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1273.7201618538841</v>
      </c>
      <c r="CU3072" t="e">
        <v>#N/A</v>
      </c>
      <c r="CV3072" t="e">
        <v>#N/A</v>
      </c>
    </row>
    <row r="3073" spans="1:100" x14ac:dyDescent="0.25">
      <c r="A3073">
        <v>6448</v>
      </c>
      <c r="B3073" t="s">
        <v>3311</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1345.4882193613523</v>
      </c>
      <c r="CU3073" t="e">
        <v>#N/A</v>
      </c>
      <c r="CV3073" t="e">
        <v>#N/A</v>
      </c>
    </row>
    <row r="3074" spans="1:100" x14ac:dyDescent="0.25">
      <c r="A3074">
        <v>6449</v>
      </c>
      <c r="B3074" t="s">
        <v>3312</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1311.8225259473843</v>
      </c>
      <c r="CU3074" t="e">
        <v>#N/A</v>
      </c>
      <c r="CV3074" t="e">
        <v>#N/A</v>
      </c>
    </row>
    <row r="3075" spans="1:100" x14ac:dyDescent="0.25">
      <c r="A3075">
        <v>6450</v>
      </c>
      <c r="B3075" t="s">
        <v>3313</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3314</v>
      </c>
      <c r="C3076" s="22">
        <v>3</v>
      </c>
      <c r="D3076" s="17">
        <v>1.3018738725360428</v>
      </c>
      <c r="E3076" s="17">
        <v>0</v>
      </c>
      <c r="F3076" s="17">
        <v>3.534997890703961</v>
      </c>
      <c r="G3076" s="17">
        <v>3.534997890703961</v>
      </c>
      <c r="H3076" s="17">
        <v>-5.6927317968173186E-2</v>
      </c>
      <c r="I3076" s="17">
        <v>-2.6420685789368709E-2</v>
      </c>
      <c r="J3076" s="17">
        <v>-5.0008802254525113</v>
      </c>
      <c r="K3076" s="17">
        <v>-8.3348003757541866E-2</v>
      </c>
      <c r="L3076" s="17">
        <v>-1.0000000000000002</v>
      </c>
      <c r="M3076" s="17">
        <v>-1.0000000000000002</v>
      </c>
      <c r="N3076" s="17">
        <v>-1.66696007515084</v>
      </c>
      <c r="O3076" s="17">
        <v>-0.16400846221251314</v>
      </c>
      <c r="P3076" s="17">
        <v>-0.44286714002892608</v>
      </c>
      <c r="Q3076" s="17">
        <v>-0.36335820516200817</v>
      </c>
      <c r="R3076" s="17">
        <v>-0.29618847047536134</v>
      </c>
      <c r="S3076" s="17">
        <v>0.33333333333333331</v>
      </c>
      <c r="T3076" s="17">
        <v>0.33333333333333331</v>
      </c>
      <c r="U3076" s="17">
        <v>0.27829414274218889</v>
      </c>
      <c r="V3076" s="17">
        <v>-8.3852484506756211E-2</v>
      </c>
      <c r="W3076" s="17">
        <v>37.778253146385651</v>
      </c>
      <c r="X3076" s="17">
        <v>1.3600763343524274</v>
      </c>
      <c r="Y3076" s="17">
        <v>-1.0000000000000002</v>
      </c>
      <c r="Z3076" s="17">
        <v>-1.0000000000000002</v>
      </c>
      <c r="AA3076" s="17">
        <v>76.464740720637693</v>
      </c>
      <c r="AB3076" s="17">
        <v>5.242157691596936E-2</v>
      </c>
      <c r="AC3076" s="17">
        <v>0.23582946036827862</v>
      </c>
      <c r="AD3076" s="17">
        <v>0.49140248361029981</v>
      </c>
      <c r="AE3076" s="17">
        <v>38.982676044727398</v>
      </c>
      <c r="AF3076" s="17">
        <v>0.75</v>
      </c>
      <c r="AG3076" s="17">
        <v>-1.0000000000000002</v>
      </c>
      <c r="AH3076" s="17">
        <v>-1.0000000000000002</v>
      </c>
      <c r="AI3076" s="17">
        <v>0</v>
      </c>
      <c r="AJ3076" s="17">
        <v>-8.3852484506756211E-2</v>
      </c>
      <c r="AK3076" s="17">
        <v>0.50661941938530897</v>
      </c>
      <c r="AL3076" s="17">
        <v>0.10558807486652848</v>
      </c>
      <c r="AM3076" s="17">
        <v>0.13203767255100121</v>
      </c>
      <c r="AN3076" s="17">
        <v>0.19978344013701904</v>
      </c>
      <c r="AO3076" s="17">
        <v>5.8340389107015742</v>
      </c>
      <c r="AP3076" s="17">
        <v>5.5225263777581191</v>
      </c>
      <c r="AQ3076" s="17">
        <v>32.777372920933161</v>
      </c>
      <c r="AR3076" s="17">
        <v>0.86110832490209988</v>
      </c>
      <c r="AS3076" s="17">
        <v>1.2767283305948853</v>
      </c>
      <c r="AT3076" s="17">
        <v>-1.0000000000000002</v>
      </c>
      <c r="AU3076" s="17">
        <v>-1.0000000000000002</v>
      </c>
      <c r="AV3076" s="17">
        <v>3.2388094202286002</v>
      </c>
      <c r="AW3076" s="17">
        <v>81.823258636183255</v>
      </c>
      <c r="AX3076" s="17">
        <v>73.438010185507665</v>
      </c>
      <c r="AY3076" s="17">
        <v>7.8216184812471792E-2</v>
      </c>
      <c r="AZ3076" s="17">
        <v>-9.1017399333596245</v>
      </c>
      <c r="BA3076" s="22">
        <v>1449.5434081571823</v>
      </c>
      <c r="CU3076" t="e">
        <v>#N/A</v>
      </c>
      <c r="CV3076" t="e">
        <v>#N/A</v>
      </c>
    </row>
    <row r="3077" spans="1:100" x14ac:dyDescent="0.25">
      <c r="A3077">
        <v>6453</v>
      </c>
      <c r="B3077" t="s">
        <v>3315</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3316</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3317</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1268.7093429912011</v>
      </c>
      <c r="CU3079" t="e">
        <v>#N/A</v>
      </c>
      <c r="CV3079" t="e">
        <v>#N/A</v>
      </c>
    </row>
    <row r="3080" spans="1:100" x14ac:dyDescent="0.25">
      <c r="A3080">
        <v>6457</v>
      </c>
      <c r="B3080" t="s">
        <v>3318</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3319</v>
      </c>
      <c r="C3081" s="22">
        <v>3</v>
      </c>
      <c r="D3081" s="17">
        <v>3.7963003339019847</v>
      </c>
      <c r="E3081" s="17">
        <v>-0.51793956863711965</v>
      </c>
      <c r="F3081" s="17">
        <v>0.54322713450169202</v>
      </c>
      <c r="G3081" s="17">
        <v>0.42314168695630766</v>
      </c>
      <c r="H3081" s="17">
        <v>-7.6639727537090516E-4</v>
      </c>
      <c r="I3081" s="17">
        <v>0</v>
      </c>
      <c r="J3081" s="17">
        <v>-4.5983836522257848E-2</v>
      </c>
      <c r="K3081" s="17">
        <v>-7.6639727537090516E-4</v>
      </c>
      <c r="L3081" s="17">
        <v>-0.99999999999999956</v>
      </c>
      <c r="M3081" s="17">
        <v>-0.99999999999999956</v>
      </c>
      <c r="N3081" s="17">
        <v>-1.5327945507418617E-2</v>
      </c>
      <c r="O3081" s="17">
        <v>4.1734581843360345</v>
      </c>
      <c r="P3081" s="17">
        <v>-6.5580377186070731</v>
      </c>
      <c r="Q3081" s="17">
        <v>2.3023192095489784</v>
      </c>
      <c r="R3081" s="17">
        <v>6.1143159317364332E-2</v>
      </c>
      <c r="S3081" s="17">
        <v>0.33333333333333315</v>
      </c>
      <c r="T3081" s="17">
        <v>0.22060138651557126</v>
      </c>
      <c r="U3081" s="17">
        <v>0.2247527400429733</v>
      </c>
      <c r="V3081" s="17">
        <v>-3.6132887339060865E-2</v>
      </c>
      <c r="W3081" s="17">
        <v>29.732838793127492</v>
      </c>
      <c r="X3081" s="17">
        <v>1.1241828064440411</v>
      </c>
      <c r="Y3081" s="17">
        <v>-0.99999999999999956</v>
      </c>
      <c r="Z3081" s="17">
        <v>-0.99999999999999956</v>
      </c>
      <c r="AA3081" s="17">
        <v>64.242989156083198</v>
      </c>
      <c r="AB3081" s="17">
        <v>4.3397274327953678E-2</v>
      </c>
      <c r="AC3081" s="17">
        <v>0.36414606341872513</v>
      </c>
      <c r="AD3081" s="17">
        <v>0.28143680632608731</v>
      </c>
      <c r="AE3081" s="17">
        <v>34.449007203638303</v>
      </c>
      <c r="AF3081" s="17">
        <v>0.63636363636363635</v>
      </c>
      <c r="AG3081" s="17">
        <v>-0.99999999999999956</v>
      </c>
      <c r="AH3081" s="17">
        <v>-0.99999999999999956</v>
      </c>
      <c r="AI3081" s="17">
        <v>5.3592591543575534E-2</v>
      </c>
      <c r="AJ3081" s="17">
        <v>-3.6132887339060865E-2</v>
      </c>
      <c r="AK3081" s="17">
        <v>-0.10930894562741011</v>
      </c>
      <c r="AL3081" s="17">
        <v>1.5878569072944014E-2</v>
      </c>
      <c r="AM3081" s="17">
        <v>2.3923606883409235E-2</v>
      </c>
      <c r="AN3081" s="17">
        <v>0.47570815154104851</v>
      </c>
      <c r="AO3081" s="17">
        <v>5.1545443948181294E-2</v>
      </c>
      <c r="AP3081" s="17">
        <v>11.972096633890937</v>
      </c>
      <c r="AQ3081" s="17">
        <v>29.68685495660521</v>
      </c>
      <c r="AR3081" s="17">
        <v>0.74255457255281654</v>
      </c>
      <c r="AS3081" s="17">
        <v>1.1234164091686698</v>
      </c>
      <c r="AT3081" s="17">
        <v>-0.99999999999999956</v>
      </c>
      <c r="AU3081" s="17">
        <v>-0.99999999999999956</v>
      </c>
      <c r="AV3081" s="17">
        <v>0.4842848462736713</v>
      </c>
      <c r="AW3081" s="17">
        <v>80.388543974310153</v>
      </c>
      <c r="AX3081" s="17">
        <v>77.847107071275587</v>
      </c>
      <c r="AY3081" s="17">
        <v>0.27708704723635014</v>
      </c>
      <c r="AZ3081" s="17">
        <v>24.195120253373801</v>
      </c>
      <c r="BA3081" s="22">
        <v>1450.0779125000231</v>
      </c>
      <c r="CU3081" t="e">
        <v>#N/A</v>
      </c>
      <c r="CV3081" t="e">
        <v>#N/A</v>
      </c>
    </row>
    <row r="3082" spans="1:100" x14ac:dyDescent="0.25">
      <c r="A3082">
        <v>6459</v>
      </c>
      <c r="B3082" t="s">
        <v>3320</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3321</v>
      </c>
      <c r="C3083" s="22">
        <v>3</v>
      </c>
      <c r="D3083" s="17">
        <v>4.1401592163731689</v>
      </c>
      <c r="E3083" s="17">
        <v>-0.21400334876793509</v>
      </c>
      <c r="F3083" s="17">
        <v>-1.0806871971604667E-2</v>
      </c>
      <c r="G3083" s="17">
        <v>-5.9913261048651231E-2</v>
      </c>
      <c r="H3083" s="17">
        <v>-1.4594302395114694E-2</v>
      </c>
      <c r="I3083" s="17">
        <v>0</v>
      </c>
      <c r="J3083" s="17">
        <v>-0.87565814370688599</v>
      </c>
      <c r="K3083" s="17">
        <v>-1.4594302395114694E-2</v>
      </c>
      <c r="L3083" s="17">
        <v>-0.99999999999999922</v>
      </c>
      <c r="M3083" s="17">
        <v>-0.99999999999999922</v>
      </c>
      <c r="N3083" s="17">
        <v>-0.29188604790229133</v>
      </c>
      <c r="O3083" s="17">
        <v>3.2045878116176376</v>
      </c>
      <c r="P3083" s="17">
        <v>-0.31340024011003087</v>
      </c>
      <c r="Q3083" s="17">
        <v>6.8232385089741818E-2</v>
      </c>
      <c r="R3083" s="17">
        <v>-3.532093048228746E-2</v>
      </c>
      <c r="S3083" s="17">
        <v>0.33333333333333326</v>
      </c>
      <c r="T3083" s="17">
        <v>0.3454438551679665</v>
      </c>
      <c r="U3083" s="17">
        <v>3.4965455866856197E-2</v>
      </c>
      <c r="V3083" s="17">
        <v>-8.5781132067309918E-2</v>
      </c>
      <c r="W3083" s="17">
        <v>25.702232587838441</v>
      </c>
      <c r="X3083" s="17">
        <v>0.33065704379461353</v>
      </c>
      <c r="Y3083" s="17">
        <v>-0.99999999999999922</v>
      </c>
      <c r="Z3083" s="17">
        <v>-0.99999999999999922</v>
      </c>
      <c r="AA3083" s="17">
        <v>61.234731118939855</v>
      </c>
      <c r="AB3083" s="17">
        <v>0.28509548275980584</v>
      </c>
      <c r="AC3083" s="17">
        <v>0.22448093235983604</v>
      </c>
      <c r="AD3083" s="17">
        <v>0.20177997411203252</v>
      </c>
      <c r="AE3083" s="17">
        <v>35.567819461583746</v>
      </c>
      <c r="AF3083" s="17">
        <v>0.77777777777777779</v>
      </c>
      <c r="AG3083" s="17">
        <v>-0.99999999999999922</v>
      </c>
      <c r="AH3083" s="17">
        <v>-0.99999999999999922</v>
      </c>
      <c r="AI3083" s="17">
        <v>-1.5780463008241923E-2</v>
      </c>
      <c r="AJ3083" s="17">
        <v>-8.5781132067309918E-2</v>
      </c>
      <c r="AK3083" s="17">
        <v>-8.2550801955577791E-2</v>
      </c>
      <c r="AL3083" s="17">
        <v>-9.8860431312819921E-2</v>
      </c>
      <c r="AM3083" s="17">
        <v>0.46539721098522385</v>
      </c>
      <c r="AN3083" s="17">
        <v>-9.2563319228012864E-3</v>
      </c>
      <c r="AO3083" s="17">
        <v>11.222176264852708</v>
      </c>
      <c r="AP3083" s="17">
        <v>-0.72571045463413153</v>
      </c>
      <c r="AQ3083" s="17">
        <v>24.826574444131555</v>
      </c>
      <c r="AR3083" s="17">
        <v>0.62796151230084596</v>
      </c>
      <c r="AS3083" s="17">
        <v>0.31606274139949886</v>
      </c>
      <c r="AT3083" s="17">
        <v>-0.99999999999999922</v>
      </c>
      <c r="AU3083" s="17">
        <v>-0.99999999999999922</v>
      </c>
      <c r="AV3083" s="17">
        <v>-9.5234191530938719E-2</v>
      </c>
      <c r="AW3083" s="17">
        <v>63.71360847592338</v>
      </c>
      <c r="AX3083" s="17">
        <v>54.819886009027528</v>
      </c>
      <c r="AY3083" s="17">
        <v>0.1087695406894288</v>
      </c>
      <c r="AZ3083" s="17">
        <v>-32.989851829422278</v>
      </c>
      <c r="BA3083" s="22">
        <v>1362.9857517497437</v>
      </c>
      <c r="CU3083" t="e">
        <v>#N/A</v>
      </c>
      <c r="CV3083" t="e">
        <v>#N/A</v>
      </c>
    </row>
    <row r="3084" spans="1:100" x14ac:dyDescent="0.25">
      <c r="A3084">
        <v>6461</v>
      </c>
      <c r="B3084" t="s">
        <v>3322</v>
      </c>
      <c r="C3084" s="22">
        <v>3</v>
      </c>
      <c r="D3084" s="17">
        <v>4.5911882767994401</v>
      </c>
      <c r="E3084" s="17">
        <v>0.10677227572544395</v>
      </c>
      <c r="F3084" s="17">
        <v>0.67412849098916983</v>
      </c>
      <c r="G3084" s="17">
        <v>0.71721894745104953</v>
      </c>
      <c r="H3084" s="17">
        <v>1.5305621022263682E-2</v>
      </c>
      <c r="I3084" s="17">
        <v>-1.6130043734074111E-2</v>
      </c>
      <c r="J3084" s="17">
        <v>-4.9465362708625893E-2</v>
      </c>
      <c r="K3084" s="17">
        <v>-8.244227118104179E-4</v>
      </c>
      <c r="L3084" s="17">
        <v>-1.0000000000000007</v>
      </c>
      <c r="M3084" s="17">
        <v>-1.0000000000000007</v>
      </c>
      <c r="N3084" s="17">
        <v>-1.6488454236206207E-2</v>
      </c>
      <c r="O3084" s="17">
        <v>5.258941861541869</v>
      </c>
      <c r="P3084" s="17">
        <v>4.893082189975187E-2</v>
      </c>
      <c r="Q3084" s="17">
        <v>7.631227256794765</v>
      </c>
      <c r="R3084" s="17">
        <v>2.5943492072992393</v>
      </c>
      <c r="S3084" s="17">
        <v>0.33333333333333348</v>
      </c>
      <c r="T3084" s="17">
        <v>0.3459242761154056</v>
      </c>
      <c r="U3084" s="17">
        <v>0.35387610650154183</v>
      </c>
      <c r="V3084" s="17">
        <v>-0.11559041183959531</v>
      </c>
      <c r="W3084" s="17">
        <v>36.734709072899825</v>
      </c>
      <c r="X3084" s="17">
        <v>1.4146349299112158</v>
      </c>
      <c r="Y3084" s="17">
        <v>-1.0000000000000007</v>
      </c>
      <c r="Z3084" s="17">
        <v>-1.0000000000000007</v>
      </c>
      <c r="AA3084" s="17">
        <v>64.803903837959865</v>
      </c>
      <c r="AB3084" s="17">
        <v>0.18564807426415192</v>
      </c>
      <c r="AC3084" s="17">
        <v>0.17330033053908922</v>
      </c>
      <c r="AD3084" s="17">
        <v>0.15054850635197525</v>
      </c>
      <c r="AE3084" s="17">
        <v>25.474845557760826</v>
      </c>
      <c r="AF3084" s="17">
        <v>0.72727272727272729</v>
      </c>
      <c r="AG3084" s="17">
        <v>-1.0000000000000007</v>
      </c>
      <c r="AH3084" s="17">
        <v>-1.0000000000000007</v>
      </c>
      <c r="AI3084" s="17">
        <v>2.6504996047449624E-2</v>
      </c>
      <c r="AJ3084" s="17">
        <v>-0.11559041183959531</v>
      </c>
      <c r="AK3084" s="17">
        <v>4.8654346910782374E-2</v>
      </c>
      <c r="AL3084" s="17">
        <v>0.13576591287987172</v>
      </c>
      <c r="AM3084" s="17">
        <v>0.16571265543585609</v>
      </c>
      <c r="AN3084" s="17">
        <v>-2.433104321199752E-2</v>
      </c>
      <c r="AO3084" s="17">
        <v>4.3860881204503146</v>
      </c>
      <c r="AP3084" s="17">
        <v>7.0553484099420888E-2</v>
      </c>
      <c r="AQ3084" s="17">
        <v>36.685243710191209</v>
      </c>
      <c r="AR3084" s="17">
        <v>0.91754330411068563</v>
      </c>
      <c r="AS3084" s="17">
        <v>1.4138105071994058</v>
      </c>
      <c r="AT3084" s="17">
        <v>-1.0000000000000007</v>
      </c>
      <c r="AU3084" s="17">
        <v>-1.0000000000000007</v>
      </c>
      <c r="AV3084" s="17">
        <v>3.3115681547502867</v>
      </c>
      <c r="AW3084" s="17">
        <v>70.133399183601156</v>
      </c>
      <c r="AX3084" s="17">
        <v>59.104457920590612</v>
      </c>
      <c r="AY3084" s="17">
        <v>0.20059469465965529</v>
      </c>
      <c r="AZ3084" s="17">
        <v>-24.03108579804428</v>
      </c>
      <c r="BA3084" s="22">
        <v>1386.491490794527</v>
      </c>
      <c r="CU3084" t="e">
        <v>#N/A</v>
      </c>
      <c r="CV3084" t="e">
        <v>#N/A</v>
      </c>
    </row>
    <row r="3085" spans="1:100" x14ac:dyDescent="0.25">
      <c r="A3085">
        <v>6462</v>
      </c>
      <c r="B3085" t="s">
        <v>3323</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3324</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1389.8306992351038</v>
      </c>
      <c r="CU3086" t="e">
        <v>#N/A</v>
      </c>
      <c r="CV3086" t="e">
        <v>#N/A</v>
      </c>
    </row>
    <row r="3087" spans="1:100" x14ac:dyDescent="0.25">
      <c r="A3087">
        <v>6464</v>
      </c>
      <c r="B3087" t="s">
        <v>3325</v>
      </c>
      <c r="C3087" s="22">
        <v>3</v>
      </c>
      <c r="D3087" s="17">
        <v>4.6687168567900432</v>
      </c>
      <c r="E3087" s="17">
        <v>2.8285901814936565E-2</v>
      </c>
      <c r="F3087" s="17">
        <v>0.29795731203539005</v>
      </c>
      <c r="G3087" s="17">
        <v>0.30661905329959199</v>
      </c>
      <c r="H3087" s="17">
        <v>-2.6616876454245271E-2</v>
      </c>
      <c r="I3087" s="17">
        <v>0</v>
      </c>
      <c r="J3087" s="17">
        <v>-1.5970125872547158</v>
      </c>
      <c r="K3087" s="17">
        <v>-2.6616876454245271E-2</v>
      </c>
      <c r="L3087" s="17">
        <v>-0.99999999999999845</v>
      </c>
      <c r="M3087" s="17">
        <v>-0.99999999999999845</v>
      </c>
      <c r="N3087" s="17">
        <v>-0.53233752908490439</v>
      </c>
      <c r="O3087" s="17">
        <v>3.3783233228349236</v>
      </c>
      <c r="P3087" s="17">
        <v>0.13304574191893442</v>
      </c>
      <c r="Q3087" s="17">
        <v>0.31917142586794234</v>
      </c>
      <c r="R3087" s="17">
        <v>0.10768363126720809</v>
      </c>
      <c r="S3087" s="17">
        <v>0.33333333333333298</v>
      </c>
      <c r="T3087" s="17">
        <v>0.34920931075189199</v>
      </c>
      <c r="U3087" s="17">
        <v>0.10414948699303363</v>
      </c>
      <c r="V3087" s="17">
        <v>-6.7506109930959679E-2</v>
      </c>
      <c r="W3087" s="17">
        <v>29.832115904061759</v>
      </c>
      <c r="X3087" s="17">
        <v>0.73659678634440551</v>
      </c>
      <c r="Y3087" s="17">
        <v>-0.99999999999999845</v>
      </c>
      <c r="Z3087" s="17">
        <v>-0.99999999999999845</v>
      </c>
      <c r="AA3087" s="17">
        <v>72.513517225778202</v>
      </c>
      <c r="AB3087" s="17">
        <v>0.45576443073557488</v>
      </c>
      <c r="AC3087" s="17">
        <v>0.16832409843045218</v>
      </c>
      <c r="AD3087" s="17">
        <v>0.22738582464295812</v>
      </c>
      <c r="AE3087" s="17">
        <v>42.573717690449222</v>
      </c>
      <c r="AF3087" s="17">
        <v>0.7</v>
      </c>
      <c r="AG3087" s="17">
        <v>-0.99999999999999845</v>
      </c>
      <c r="AH3087" s="17">
        <v>-0.99999999999999845</v>
      </c>
      <c r="AI3087" s="17">
        <v>-3.2242808296093738E-2</v>
      </c>
      <c r="AJ3087" s="17">
        <v>-6.7506109930959679E-2</v>
      </c>
      <c r="AK3087" s="17">
        <v>0.29322398663025989</v>
      </c>
      <c r="AL3087" s="17">
        <v>3.013117313381522E-2</v>
      </c>
      <c r="AM3087" s="17">
        <v>0.50524950031539617</v>
      </c>
      <c r="AN3087" s="17">
        <v>-4.5417162497795399E-2</v>
      </c>
      <c r="AO3087" s="17">
        <v>14.097357441036193</v>
      </c>
      <c r="AP3087" s="17">
        <v>-0.98477319677580832</v>
      </c>
      <c r="AQ3087" s="17">
        <v>28.235103316807049</v>
      </c>
      <c r="AR3087" s="17">
        <v>0.71918602114729935</v>
      </c>
      <c r="AS3087" s="17">
        <v>0.7099799098901598</v>
      </c>
      <c r="AT3087" s="17">
        <v>-0.99999999999999845</v>
      </c>
      <c r="AU3087" s="17">
        <v>-0.99999999999999845</v>
      </c>
      <c r="AV3087" s="17">
        <v>0.41430268456679931</v>
      </c>
      <c r="AW3087" s="17">
        <v>74.907067351837341</v>
      </c>
      <c r="AX3087" s="17">
        <v>67.511600192819486</v>
      </c>
      <c r="AY3087" s="17">
        <v>-0.17782269817759699</v>
      </c>
      <c r="AZ3087" s="17">
        <v>-62.97062670091703</v>
      </c>
      <c r="BA3087" s="22">
        <v>1367.6077312905866</v>
      </c>
      <c r="CU3087" t="e">
        <v>#N/A</v>
      </c>
      <c r="CV3087" t="e">
        <v>#N/A</v>
      </c>
    </row>
    <row r="3088" spans="1:100" x14ac:dyDescent="0.25">
      <c r="A3088">
        <v>6465</v>
      </c>
      <c r="B3088" t="s">
        <v>3326</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1340.8424437980011</v>
      </c>
      <c r="CU3088" t="e">
        <v>#N/A</v>
      </c>
      <c r="CV3088" t="e">
        <v>#N/A</v>
      </c>
    </row>
    <row r="3089" spans="1:100" x14ac:dyDescent="0.25">
      <c r="A3089">
        <v>6467</v>
      </c>
      <c r="B3089" t="s">
        <v>1900</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3327</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3328</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1359.6041837367602</v>
      </c>
      <c r="CU3091" t="e">
        <v>#N/A</v>
      </c>
      <c r="CV3091" t="e">
        <v>#N/A</v>
      </c>
    </row>
    <row r="3092" spans="1:100" x14ac:dyDescent="0.25">
      <c r="A3092">
        <v>6472</v>
      </c>
      <c r="B3092" t="s">
        <v>3329</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3330</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1286.2960496494168</v>
      </c>
      <c r="CU3093" t="e">
        <v>#N/A</v>
      </c>
      <c r="CV3093" t="e">
        <v>#N/A</v>
      </c>
    </row>
    <row r="3094" spans="1:100" x14ac:dyDescent="0.25">
      <c r="A3094">
        <v>6474</v>
      </c>
      <c r="B3094" t="s">
        <v>3331</v>
      </c>
      <c r="C3094" s="22">
        <v>3</v>
      </c>
      <c r="D3094" s="17">
        <v>4.3857860359876888</v>
      </c>
      <c r="E3094" s="17">
        <v>-5.1027459795320848E-2</v>
      </c>
      <c r="F3094" s="17">
        <v>0.90467259020848778</v>
      </c>
      <c r="G3094" s="17">
        <v>0.8875603507763441</v>
      </c>
      <c r="H3094" s="17">
        <v>0.17888715946385819</v>
      </c>
      <c r="I3094" s="17">
        <v>0</v>
      </c>
      <c r="J3094" s="17">
        <v>10.73322956783149</v>
      </c>
      <c r="K3094" s="17">
        <v>0.17888715946385819</v>
      </c>
      <c r="L3094" s="17">
        <v>-0.99999999999999989</v>
      </c>
      <c r="M3094" s="17">
        <v>-0.99999999999999989</v>
      </c>
      <c r="N3094" s="17">
        <v>3.5777431892771623</v>
      </c>
      <c r="O3094" s="17">
        <v>16.006575954595526</v>
      </c>
      <c r="P3094" s="17">
        <v>6.8375278270139139</v>
      </c>
      <c r="Q3094" s="17">
        <v>0.96481170175818043</v>
      </c>
      <c r="R3094" s="17">
        <v>0.99262666917610043</v>
      </c>
      <c r="S3094" s="17">
        <v>0.33333333333333348</v>
      </c>
      <c r="T3094" s="17">
        <v>0.22804607318469516</v>
      </c>
      <c r="U3094" s="17">
        <v>0.14517573775061182</v>
      </c>
      <c r="V3094" s="17">
        <v>4.2817729479473383E-2</v>
      </c>
      <c r="W3094" s="17">
        <v>22.819428571370192</v>
      </c>
      <c r="X3094" s="17">
        <v>1.1148143147848188</v>
      </c>
      <c r="Y3094" s="17">
        <v>-0.99999999999999989</v>
      </c>
      <c r="Z3094" s="17">
        <v>-0.99999999999999989</v>
      </c>
      <c r="AA3094" s="17">
        <v>57.45515222691612</v>
      </c>
      <c r="AB3094" s="17">
        <v>0.47639805190183182</v>
      </c>
      <c r="AC3094" s="17">
        <v>-0.10907109380923105</v>
      </c>
      <c r="AD3094" s="17">
        <v>0.30553498163479548</v>
      </c>
      <c r="AE3094" s="17">
        <v>33.643096986369805</v>
      </c>
      <c r="AF3094" s="17">
        <v>0.7</v>
      </c>
      <c r="AG3094" s="17">
        <v>-0.99999999999999989</v>
      </c>
      <c r="AH3094" s="17">
        <v>-0.99999999999999989</v>
      </c>
      <c r="AI3094" s="17">
        <v>-1.6707526694204958E-3</v>
      </c>
      <c r="AJ3094" s="17">
        <v>4.2817729479473383E-2</v>
      </c>
      <c r="AK3094" s="17">
        <v>-0.13605645966951913</v>
      </c>
      <c r="AL3094" s="17">
        <v>-6.6604272050685767E-2</v>
      </c>
      <c r="AM3094" s="17">
        <v>0.33881456521461739</v>
      </c>
      <c r="AN3094" s="17">
        <v>0.109378272909021</v>
      </c>
      <c r="AO3094" s="17">
        <v>7.7900818320178402</v>
      </c>
      <c r="AP3094" s="17">
        <v>2.4014354624720959</v>
      </c>
      <c r="AQ3094" s="17">
        <v>33.552658139201704</v>
      </c>
      <c r="AR3094" s="17">
        <v>0.74937287374811401</v>
      </c>
      <c r="AS3094" s="17">
        <v>1.2937014742486774</v>
      </c>
      <c r="AT3094" s="17">
        <v>-0.99999999999999989</v>
      </c>
      <c r="AU3094" s="17">
        <v>-0.99999999999999989</v>
      </c>
      <c r="AV3094" s="17">
        <v>1.8801870199524442</v>
      </c>
      <c r="AW3094" s="17">
        <v>75.863163643983725</v>
      </c>
      <c r="AX3094" s="17">
        <v>80.11152153854259</v>
      </c>
      <c r="AY3094" s="17">
        <v>-0.22872118745764858</v>
      </c>
      <c r="AZ3094" s="17">
        <v>-55.928932300514759</v>
      </c>
      <c r="BA3094" s="22">
        <v>1363.7101924221911</v>
      </c>
      <c r="CU3094" t="e">
        <v>#N/A</v>
      </c>
      <c r="CV3094" t="e">
        <v>#N/A</v>
      </c>
    </row>
    <row r="3095" spans="1:100" x14ac:dyDescent="0.25">
      <c r="A3095">
        <v>6476</v>
      </c>
      <c r="B3095" t="s">
        <v>3332</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1380.9084642093414</v>
      </c>
      <c r="CU3095" t="e">
        <v>#N/A</v>
      </c>
      <c r="CV3095" t="e">
        <v>#N/A</v>
      </c>
    </row>
    <row r="3096" spans="1:100" x14ac:dyDescent="0.25">
      <c r="A3096">
        <v>6479</v>
      </c>
      <c r="B3096" t="s">
        <v>3333</v>
      </c>
      <c r="C3096" s="22">
        <v>3</v>
      </c>
      <c r="D3096" s="17">
        <v>3.6382937382942111</v>
      </c>
      <c r="E3096" s="17">
        <v>0</v>
      </c>
      <c r="F3096" s="17">
        <v>-1.6237556941109179</v>
      </c>
      <c r="G3096" s="17">
        <v>-1.6237556941109179</v>
      </c>
      <c r="H3096" s="17">
        <v>9.3165190682754931E-2</v>
      </c>
      <c r="I3096" s="17">
        <v>0</v>
      </c>
      <c r="J3096" s="17">
        <v>5.5899114409652979</v>
      </c>
      <c r="K3096" s="17">
        <v>9.3165190682754931E-2</v>
      </c>
      <c r="L3096" s="17">
        <v>-1</v>
      </c>
      <c r="M3096" s="17">
        <v>-1</v>
      </c>
      <c r="N3096" s="17">
        <v>1.8633038136550983</v>
      </c>
      <c r="O3096" s="17">
        <v>7.6044494851485958</v>
      </c>
      <c r="P3096" s="17">
        <v>0.51156444326697204</v>
      </c>
      <c r="Q3096" s="17">
        <v>-2.9360842233225912</v>
      </c>
      <c r="R3096" s="17">
        <v>-0.84637782439712383</v>
      </c>
      <c r="S3096" s="17">
        <v>0.33333333333333326</v>
      </c>
      <c r="T3096" s="17">
        <v>0.38258553761481096</v>
      </c>
      <c r="U3096" s="17">
        <v>2.6846713178077065E-2</v>
      </c>
      <c r="V3096" s="17">
        <v>5.1965171466173243E-2</v>
      </c>
      <c r="W3096" s="17">
        <v>28.062622596385577</v>
      </c>
      <c r="X3096" s="17">
        <v>1.0972727891516418</v>
      </c>
      <c r="Y3096" s="17">
        <v>-1</v>
      </c>
      <c r="Z3096" s="17">
        <v>-1</v>
      </c>
      <c r="AA3096" s="17">
        <v>66.882378802880226</v>
      </c>
      <c r="AB3096" s="17">
        <v>0.27421989605271158</v>
      </c>
      <c r="AC3096" s="17">
        <v>0.31604602805465759</v>
      </c>
      <c r="AD3096" s="17">
        <v>0.20305675651046592</v>
      </c>
      <c r="AE3096" s="17">
        <v>39.666134030891762</v>
      </c>
      <c r="AF3096" s="17">
        <v>0.5625</v>
      </c>
      <c r="AG3096" s="17">
        <v>-1</v>
      </c>
      <c r="AH3096" s="17">
        <v>-1</v>
      </c>
      <c r="AI3096" s="17">
        <v>-3.8423273969544341E-2</v>
      </c>
      <c r="AJ3096" s="17">
        <v>5.1965171466173243E-2</v>
      </c>
      <c r="AK3096" s="17">
        <v>8.6270109480529017E-2</v>
      </c>
      <c r="AL3096" s="17">
        <v>1.026461618752943E-2</v>
      </c>
      <c r="AM3096" s="17">
        <v>0.26810658520756414</v>
      </c>
      <c r="AN3096" s="17">
        <v>-5.5103962054305552E-2</v>
      </c>
      <c r="AO3096" s="17">
        <v>7.13401517759175</v>
      </c>
      <c r="AP3096" s="17">
        <v>-1.3262759704199927</v>
      </c>
      <c r="AQ3096" s="17">
        <v>33.652534037350868</v>
      </c>
      <c r="AR3096" s="17">
        <v>0.79473075559239503</v>
      </c>
      <c r="AS3096" s="17">
        <v>1.1904379798343956</v>
      </c>
      <c r="AT3096" s="17">
        <v>-1</v>
      </c>
      <c r="AU3096" s="17">
        <v>-1</v>
      </c>
      <c r="AV3096" s="17">
        <v>-2.470133518508042</v>
      </c>
      <c r="AW3096" s="17">
        <v>73.160552317608804</v>
      </c>
      <c r="AX3096" s="17">
        <v>77.588603984835245</v>
      </c>
      <c r="AY3096" s="17">
        <v>5.811210069853542E-3</v>
      </c>
      <c r="AZ3096" s="17">
        <v>-7.9749532801804754</v>
      </c>
      <c r="BA3096" s="22">
        <v>1396.9634959141715</v>
      </c>
      <c r="CU3096" t="e">
        <v>#N/A</v>
      </c>
      <c r="CV3096" t="e">
        <v>#N/A</v>
      </c>
    </row>
    <row r="3097" spans="1:100" x14ac:dyDescent="0.25">
      <c r="A3097">
        <v>6480</v>
      </c>
      <c r="B3097" t="s">
        <v>3334</v>
      </c>
      <c r="C3097" s="22">
        <v>3</v>
      </c>
      <c r="D3097" s="17">
        <v>4.2552950056403089</v>
      </c>
      <c r="E3097" s="17">
        <v>0</v>
      </c>
      <c r="F3097" s="17">
        <v>0.39041799311957492</v>
      </c>
      <c r="G3097" s="17">
        <v>0.39041799311957492</v>
      </c>
      <c r="H3097" s="17">
        <v>-6.4841989229848421E-2</v>
      </c>
      <c r="I3097" s="17">
        <v>0</v>
      </c>
      <c r="J3097" s="17">
        <v>-3.8905193537909026</v>
      </c>
      <c r="K3097" s="17">
        <v>-6.4841989229848421E-2</v>
      </c>
      <c r="L3097" s="17">
        <v>-0.999999999999998</v>
      </c>
      <c r="M3097" s="17">
        <v>-0.999999999999998</v>
      </c>
      <c r="N3097" s="17">
        <v>-1.2968397845969704</v>
      </c>
      <c r="O3097" s="17">
        <v>0.75519364496897934</v>
      </c>
      <c r="P3097" s="17">
        <v>0.23603170560680609</v>
      </c>
      <c r="Q3097" s="17">
        <v>-7.1543984812298049</v>
      </c>
      <c r="R3097" s="17">
        <v>-2.3833754455863723</v>
      </c>
      <c r="S3097" s="17">
        <v>0.3382744340700457</v>
      </c>
      <c r="T3097" s="17">
        <v>9.0936573436688359E-2</v>
      </c>
      <c r="U3097" s="17">
        <v>-9.3887236788814318E-2</v>
      </c>
      <c r="V3097" s="17">
        <v>2.823530440861434E-2</v>
      </c>
      <c r="W3097" s="17">
        <v>17.136042574255299</v>
      </c>
      <c r="X3097" s="17">
        <v>4.5519116136366666E-2</v>
      </c>
      <c r="Y3097" s="17">
        <v>-0.999999999999998</v>
      </c>
      <c r="Z3097" s="17">
        <v>-0.999999999999998</v>
      </c>
      <c r="AA3097" s="17">
        <v>23.750713153090238</v>
      </c>
      <c r="AB3097" s="17">
        <v>0.10437133905033556</v>
      </c>
      <c r="AC3097" s="17">
        <v>0.1358851874696263</v>
      </c>
      <c r="AD3097" s="17">
        <v>-6.0295606031535803E-2</v>
      </c>
      <c r="AE3097" s="17">
        <v>8.9980460244213045</v>
      </c>
      <c r="AF3097" s="17">
        <v>0.125</v>
      </c>
      <c r="AG3097" s="17">
        <v>-0.999999999999998</v>
      </c>
      <c r="AH3097" s="17">
        <v>-0.999999999999998</v>
      </c>
      <c r="AI3097" s="17">
        <v>0</v>
      </c>
      <c r="AJ3097" s="17">
        <v>2.823530440861434E-2</v>
      </c>
      <c r="AK3097" s="17">
        <v>0.54268625198236609</v>
      </c>
      <c r="AL3097" s="17">
        <v>0.17907195282248417</v>
      </c>
      <c r="AM3097" s="17">
        <v>0.21632921791072185</v>
      </c>
      <c r="AN3097" s="17">
        <v>-4.9477987679933402E-2</v>
      </c>
      <c r="AO3097" s="17">
        <v>8.1216617076798769</v>
      </c>
      <c r="AP3097" s="17">
        <v>-0.34158992788591525</v>
      </c>
      <c r="AQ3097" s="17">
        <v>13.245523220464376</v>
      </c>
      <c r="AR3097" s="17">
        <v>0.36355907512653413</v>
      </c>
      <c r="AS3097" s="17">
        <v>-1.9322873093482573E-2</v>
      </c>
      <c r="AT3097" s="17">
        <v>-0.999999999999998</v>
      </c>
      <c r="AU3097" s="17">
        <v>-0.999999999999998</v>
      </c>
      <c r="AV3097" s="17">
        <v>-1.992957452466797</v>
      </c>
      <c r="AW3097" s="17">
        <v>24.164316870173295</v>
      </c>
      <c r="AX3097" s="17">
        <v>26.987847311034731</v>
      </c>
      <c r="AY3097" s="17">
        <v>-0.23552175338746215</v>
      </c>
      <c r="AZ3097" s="17">
        <v>-94.735256601947114</v>
      </c>
      <c r="BA3097" s="22">
        <v>1255.7137210192395</v>
      </c>
      <c r="CU3097" t="e">
        <v>#N/A</v>
      </c>
      <c r="CV3097" t="e">
        <v>#N/A</v>
      </c>
    </row>
    <row r="3098" spans="1:100" x14ac:dyDescent="0.25">
      <c r="A3098">
        <v>6481</v>
      </c>
      <c r="B3098" t="s">
        <v>1202</v>
      </c>
      <c r="C3098" s="22">
        <v>3</v>
      </c>
      <c r="D3098" s="17">
        <v>4.5332127867569403</v>
      </c>
      <c r="E3098" s="17">
        <v>7.6887943517620516E-2</v>
      </c>
      <c r="F3098" s="17">
        <v>1.214924585071163</v>
      </c>
      <c r="G3098" s="17">
        <v>1.2528619422352949</v>
      </c>
      <c r="H3098" s="17">
        <v>0.1417782979825431</v>
      </c>
      <c r="I3098" s="17">
        <v>-4.0221613098885278E-2</v>
      </c>
      <c r="J3098" s="17">
        <v>6.0934010930194695</v>
      </c>
      <c r="K3098" s="17">
        <v>0.10155668488365778</v>
      </c>
      <c r="L3098" s="17">
        <v>-0.99999999999999944</v>
      </c>
      <c r="M3098" s="17">
        <v>-0.99999999999999944</v>
      </c>
      <c r="N3098" s="17">
        <v>2.0311336976731553</v>
      </c>
      <c r="O3098" s="17">
        <v>11.879475822011697</v>
      </c>
      <c r="P3098" s="17">
        <v>0.76823148083016779</v>
      </c>
      <c r="Q3098" s="17">
        <v>-6.2700089776878905</v>
      </c>
      <c r="R3098" s="17">
        <v>-1.9520906290845885</v>
      </c>
      <c r="S3098" s="17">
        <v>0.33333333333333315</v>
      </c>
      <c r="T3098" s="17">
        <v>0.32283268486389394</v>
      </c>
      <c r="U3098" s="17">
        <v>0.35831149948134511</v>
      </c>
      <c r="V3098" s="17">
        <v>0.26097244409163955</v>
      </c>
      <c r="W3098" s="17">
        <v>46.955731075462161</v>
      </c>
      <c r="X3098" s="17">
        <v>3.5431893473193474</v>
      </c>
      <c r="Y3098" s="17">
        <v>-0.99999999999999944</v>
      </c>
      <c r="Z3098" s="17">
        <v>-0.99999999999999944</v>
      </c>
      <c r="AA3098" s="17">
        <v>66.213684613432491</v>
      </c>
      <c r="AB3098" s="17">
        <v>9.2267321604938793E-2</v>
      </c>
      <c r="AC3098" s="17">
        <v>0.17021163346014367</v>
      </c>
      <c r="AD3098" s="17">
        <v>0.161721928276014</v>
      </c>
      <c r="AE3098" s="17">
        <v>21.210044167054825</v>
      </c>
      <c r="AF3098" s="17">
        <v>0.72727272727272729</v>
      </c>
      <c r="AG3098" s="17">
        <v>-0.99999999999999944</v>
      </c>
      <c r="AH3098" s="17">
        <v>-0.99999999999999944</v>
      </c>
      <c r="AI3098" s="17">
        <v>-5.8631659310807447E-3</v>
      </c>
      <c r="AJ3098" s="17">
        <v>0.26097244409163955</v>
      </c>
      <c r="AK3098" s="17">
        <v>0.2099262164862197</v>
      </c>
      <c r="AL3098" s="17">
        <v>7.9280624030519706E-2</v>
      </c>
      <c r="AM3098" s="17">
        <v>0.14133665384435395</v>
      </c>
      <c r="AN3098" s="17">
        <v>1.2204060059017315E-2</v>
      </c>
      <c r="AO3098" s="17">
        <v>4.5830474285399472</v>
      </c>
      <c r="AP3098" s="17">
        <v>0.70150462162803151</v>
      </c>
      <c r="AQ3098" s="17">
        <v>53.04913216848167</v>
      </c>
      <c r="AR3098" s="17">
        <v>1.2754499617702117</v>
      </c>
      <c r="AS3098" s="17">
        <v>3.6447460322030052</v>
      </c>
      <c r="AT3098" s="17">
        <v>-0.99999999999999944</v>
      </c>
      <c r="AU3098" s="17">
        <v>-0.99999999999999944</v>
      </c>
      <c r="AV3098" s="17">
        <v>-0.69922868684929296</v>
      </c>
      <c r="AW3098" s="17">
        <v>78.794665057072109</v>
      </c>
      <c r="AX3098" s="17">
        <v>104.77464614761453</v>
      </c>
      <c r="AY3098" s="17">
        <v>0.32404224728446535</v>
      </c>
      <c r="AZ3098" s="17">
        <v>-27.240081118369506</v>
      </c>
      <c r="BA3098" s="22">
        <v>1369.2823451909437</v>
      </c>
      <c r="CU3098" t="e">
        <v>#N/A</v>
      </c>
      <c r="CV3098" t="e">
        <v>#N/A</v>
      </c>
    </row>
    <row r="3099" spans="1:100" x14ac:dyDescent="0.25">
      <c r="A3099">
        <v>6482</v>
      </c>
      <c r="B3099" t="s">
        <v>1507</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3335</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1329.0575271156906</v>
      </c>
      <c r="CU3100" t="e">
        <v>#N/A</v>
      </c>
      <c r="CV3100" t="e">
        <v>#N/A</v>
      </c>
    </row>
    <row r="3101" spans="1:100" x14ac:dyDescent="0.25">
      <c r="A3101">
        <v>6484</v>
      </c>
      <c r="B3101" t="s">
        <v>3336</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3337</v>
      </c>
      <c r="C3102" s="22">
        <v>3</v>
      </c>
      <c r="D3102" s="17">
        <v>4.3074444257215001</v>
      </c>
      <c r="E3102" s="17">
        <v>4.8312173738498998E-2</v>
      </c>
      <c r="F3102" s="17">
        <v>-0.24816755809773772</v>
      </c>
      <c r="G3102" s="17">
        <v>-0.22985665189778759</v>
      </c>
      <c r="H3102" s="17">
        <v>6.1623163774360452E-2</v>
      </c>
      <c r="I3102" s="17">
        <v>0</v>
      </c>
      <c r="J3102" s="17">
        <v>3.6973898264616243</v>
      </c>
      <c r="K3102" s="17">
        <v>6.1623163774360452E-2</v>
      </c>
      <c r="L3102" s="17">
        <v>-0.99999999999999956</v>
      </c>
      <c r="M3102" s="17">
        <v>-0.99999999999999956</v>
      </c>
      <c r="N3102" s="17">
        <v>1.2324632754872082</v>
      </c>
      <c r="O3102" s="17">
        <v>7.7749776002853368</v>
      </c>
      <c r="P3102" s="17">
        <v>6.5672054963775128</v>
      </c>
      <c r="Q3102" s="17">
        <v>0.38375451053278364</v>
      </c>
      <c r="R3102" s="17">
        <v>0.62379443530367285</v>
      </c>
      <c r="S3102" s="17">
        <v>0.3333333333333332</v>
      </c>
      <c r="T3102" s="17">
        <v>0.12415777199094032</v>
      </c>
      <c r="U3102" s="17">
        <v>-5.187927164893414E-2</v>
      </c>
      <c r="V3102" s="17">
        <v>-1.0433313947880798E-2</v>
      </c>
      <c r="W3102" s="17">
        <v>13.342214238123939</v>
      </c>
      <c r="X3102" s="17">
        <v>-8.3424590075501015E-2</v>
      </c>
      <c r="Y3102" s="17">
        <v>-0.99999999999999956</v>
      </c>
      <c r="Z3102" s="17">
        <v>-0.99999999999999956</v>
      </c>
      <c r="AA3102" s="17">
        <v>6.4067336520598959</v>
      </c>
      <c r="AB3102" s="17">
        <v>0.14876671429232255</v>
      </c>
      <c r="AC3102" s="17">
        <v>-0.24921620523678306</v>
      </c>
      <c r="AD3102" s="17">
        <v>-5.0736009482893599E-2</v>
      </c>
      <c r="AE3102" s="17">
        <v>-7.5592750213677027</v>
      </c>
      <c r="AF3102" s="17">
        <v>0.1111111111111111</v>
      </c>
      <c r="AG3102" s="17">
        <v>-0.99999999999999956</v>
      </c>
      <c r="AH3102" s="17">
        <v>-0.99999999999999956</v>
      </c>
      <c r="AI3102" s="17">
        <v>-2.1299411383110561E-2</v>
      </c>
      <c r="AJ3102" s="17">
        <v>-1.0433313947880798E-2</v>
      </c>
      <c r="AK3102" s="17">
        <v>0.13736227077302468</v>
      </c>
      <c r="AL3102" s="17">
        <v>-0.11893293252423953</v>
      </c>
      <c r="AM3102" s="17">
        <v>0.41031897748674956</v>
      </c>
      <c r="AN3102" s="17">
        <v>-0.31070990625899303</v>
      </c>
      <c r="AO3102" s="17">
        <v>10.944785791033866</v>
      </c>
      <c r="AP3102" s="17">
        <v>-8.3624123190960269</v>
      </c>
      <c r="AQ3102" s="17">
        <v>17.039604064585554</v>
      </c>
      <c r="AR3102" s="17">
        <v>0.39517851972745849</v>
      </c>
      <c r="AS3102" s="17">
        <v>-2.1801426301140781E-2</v>
      </c>
      <c r="AT3102" s="17">
        <v>-0.99999999999999956</v>
      </c>
      <c r="AU3102" s="17">
        <v>-0.99999999999999956</v>
      </c>
      <c r="AV3102" s="17">
        <v>0.39393778340588526</v>
      </c>
      <c r="AW3102" s="17">
        <v>5.819298933249212</v>
      </c>
      <c r="AX3102" s="17">
        <v>4.3499793107989229</v>
      </c>
      <c r="AY3102" s="17">
        <v>-0.23519229100741323</v>
      </c>
      <c r="AZ3102" s="17">
        <v>-74.72220768356199</v>
      </c>
      <c r="BA3102" s="22">
        <v>1267.1263472447556</v>
      </c>
      <c r="CU3102" t="e">
        <v>#N/A</v>
      </c>
      <c r="CV3102" t="e">
        <v>#N/A</v>
      </c>
    </row>
    <row r="3103" spans="1:100" x14ac:dyDescent="0.25">
      <c r="A3103">
        <v>6487</v>
      </c>
      <c r="B3103" t="s">
        <v>3338</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1318</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3339</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1407.7430787310807</v>
      </c>
      <c r="CU3105" t="e">
        <v>#N/A</v>
      </c>
      <c r="CV3105" t="e">
        <v>#N/A</v>
      </c>
    </row>
    <row r="3106" spans="1:100" x14ac:dyDescent="0.25">
      <c r="A3106">
        <v>6490</v>
      </c>
      <c r="B3106" t="s">
        <v>823</v>
      </c>
      <c r="C3106" s="22">
        <v>3</v>
      </c>
      <c r="D3106" s="17">
        <v>4.507347673728761</v>
      </c>
      <c r="E3106" s="17">
        <v>-1.3455418463915802E-2</v>
      </c>
      <c r="F3106" s="17">
        <v>0.71672044958054704</v>
      </c>
      <c r="G3106" s="17">
        <v>0.71672044958054704</v>
      </c>
      <c r="H3106" s="17">
        <v>-8.3786731758020115E-3</v>
      </c>
      <c r="I3106" s="17">
        <v>0</v>
      </c>
      <c r="J3106" s="17">
        <v>-0.50272039054812034</v>
      </c>
      <c r="K3106" s="17">
        <v>-8.3786731758020115E-3</v>
      </c>
      <c r="L3106" s="17">
        <v>-1.0000000000000007</v>
      </c>
      <c r="M3106" s="17">
        <v>-1.0000000000000007</v>
      </c>
      <c r="N3106" s="17">
        <v>-0.16757346351603891</v>
      </c>
      <c r="O3106" s="17">
        <v>4.7213477327611875</v>
      </c>
      <c r="P3106" s="17">
        <v>-0.32147172143392799</v>
      </c>
      <c r="Q3106" s="17">
        <v>7.2473195935967105</v>
      </c>
      <c r="R3106" s="17">
        <v>2.3123083060649887</v>
      </c>
      <c r="S3106" s="17">
        <v>0.33333333333333365</v>
      </c>
      <c r="T3106" s="17">
        <v>0.35378534681225843</v>
      </c>
      <c r="U3106" s="17">
        <v>0.29512968033748538</v>
      </c>
      <c r="V3106" s="17">
        <v>-7.5413595115394654E-3</v>
      </c>
      <c r="W3106" s="17">
        <v>39.323426965893589</v>
      </c>
      <c r="X3106" s="17">
        <v>1.8489434061280299</v>
      </c>
      <c r="Y3106" s="17">
        <v>-1.0000000000000007</v>
      </c>
      <c r="Z3106" s="17">
        <v>-1.0000000000000007</v>
      </c>
      <c r="AA3106" s="17">
        <v>62.840876226638322</v>
      </c>
      <c r="AB3106" s="17">
        <v>-0.12611558931180852</v>
      </c>
      <c r="AC3106" s="17">
        <v>0.10798177018667915</v>
      </c>
      <c r="AD3106" s="17">
        <v>0.44223663821872411</v>
      </c>
      <c r="AE3106" s="17">
        <v>21.205140954679738</v>
      </c>
      <c r="AF3106" s="17">
        <v>0.8571428571428571</v>
      </c>
      <c r="AG3106" s="17">
        <v>-1.0000000000000007</v>
      </c>
      <c r="AH3106" s="17">
        <v>-1.0000000000000007</v>
      </c>
      <c r="AI3106" s="17">
        <v>-6.8910959391813367E-3</v>
      </c>
      <c r="AJ3106" s="17">
        <v>-7.5413595115394654E-3</v>
      </c>
      <c r="AK3106" s="17">
        <v>-1.9248057568749696E-2</v>
      </c>
      <c r="AL3106" s="17">
        <v>-0.12616218532710929</v>
      </c>
      <c r="AM3106" s="17">
        <v>0.30360469335993601</v>
      </c>
      <c r="AN3106" s="17">
        <v>0.28098688937049321</v>
      </c>
      <c r="AO3106" s="17">
        <v>7.4938770461546493</v>
      </c>
      <c r="AP3106" s="17">
        <v>6.3938613076267803</v>
      </c>
      <c r="AQ3106" s="17">
        <v>38.820706575345483</v>
      </c>
      <c r="AR3106" s="17">
        <v>0.97470700097153795</v>
      </c>
      <c r="AS3106" s="17">
        <v>1.8405647329522286</v>
      </c>
      <c r="AT3106" s="17">
        <v>-1.0000000000000007</v>
      </c>
      <c r="AU3106" s="17">
        <v>-1.0000000000000007</v>
      </c>
      <c r="AV3106" s="17">
        <v>3.0290287556455362</v>
      </c>
      <c r="AW3106" s="17">
        <v>73.956085267026282</v>
      </c>
      <c r="AX3106" s="17">
        <v>73.064127397088726</v>
      </c>
      <c r="AY3106" s="17">
        <v>0.38511864490056824</v>
      </c>
      <c r="AZ3106" s="17">
        <v>36.675723746074837</v>
      </c>
      <c r="BA3106" s="22">
        <v>1468.6118009884171</v>
      </c>
      <c r="CU3106" t="e">
        <v>#N/A</v>
      </c>
      <c r="CV3106" t="e">
        <v>#N/A</v>
      </c>
    </row>
    <row r="3107" spans="1:100" x14ac:dyDescent="0.25">
      <c r="A3107">
        <v>6491</v>
      </c>
      <c r="B3107" t="s">
        <v>1033</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1404.0380363568236</v>
      </c>
      <c r="CU3107" t="e">
        <v>#N/A</v>
      </c>
      <c r="CV3107" t="e">
        <v>#N/A</v>
      </c>
    </row>
    <row r="3108" spans="1:100" x14ac:dyDescent="0.25">
      <c r="A3108">
        <v>6492</v>
      </c>
      <c r="B3108" t="s">
        <v>3340</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3341</v>
      </c>
      <c r="C3109" s="22">
        <v>3</v>
      </c>
      <c r="D3109" s="17">
        <v>3.9802004556240198</v>
      </c>
      <c r="E3109" s="17">
        <v>-2.6917932026148984E-3</v>
      </c>
      <c r="F3109" s="17">
        <v>-0.71911777493052176</v>
      </c>
      <c r="G3109" s="17">
        <v>-0.72189299836104226</v>
      </c>
      <c r="H3109" s="17">
        <v>0.13161555578639914</v>
      </c>
      <c r="I3109" s="17">
        <v>0</v>
      </c>
      <c r="J3109" s="17">
        <v>7.8969333471839382</v>
      </c>
      <c r="K3109" s="17">
        <v>0.13161555578639914</v>
      </c>
      <c r="L3109" s="17">
        <v>-0.99999999999999911</v>
      </c>
      <c r="M3109" s="17">
        <v>-0.99999999999999911</v>
      </c>
      <c r="N3109" s="17">
        <v>2.632311115727985</v>
      </c>
      <c r="O3109" s="17">
        <v>11.155240804446933</v>
      </c>
      <c r="P3109" s="17">
        <v>-0.36679915018289005</v>
      </c>
      <c r="Q3109" s="17">
        <v>-3.27694193602477</v>
      </c>
      <c r="R3109" s="17">
        <v>-1.2334953091793941</v>
      </c>
      <c r="S3109" s="17">
        <v>0.33333333333333309</v>
      </c>
      <c r="T3109" s="17">
        <v>0.33934813780941048</v>
      </c>
      <c r="U3109" s="17">
        <v>0.15612332073884813</v>
      </c>
      <c r="V3109" s="17">
        <v>7.855242452306406E-3</v>
      </c>
      <c r="W3109" s="17">
        <v>28.201779141899969</v>
      </c>
      <c r="X3109" s="17">
        <v>1.2187054575016525</v>
      </c>
      <c r="Y3109" s="17">
        <v>-0.99999999999999911</v>
      </c>
      <c r="Z3109" s="17">
        <v>-0.99999999999999911</v>
      </c>
      <c r="AA3109" s="17">
        <v>44.198843386058321</v>
      </c>
      <c r="AB3109" s="17">
        <v>-5.0381166222637566E-2</v>
      </c>
      <c r="AC3109" s="17">
        <v>0.14095168005302247</v>
      </c>
      <c r="AD3109" s="17">
        <v>0.25404067723637008</v>
      </c>
      <c r="AE3109" s="17">
        <v>17.230559553337752</v>
      </c>
      <c r="AF3109" s="17">
        <v>0.58333333333333337</v>
      </c>
      <c r="AG3109" s="17">
        <v>-0.99999999999999911</v>
      </c>
      <c r="AH3109" s="17">
        <v>-0.99999999999999911</v>
      </c>
      <c r="AI3109" s="17">
        <v>-3.4121832137358546E-2</v>
      </c>
      <c r="AJ3109" s="17">
        <v>7.855242452306406E-3</v>
      </c>
      <c r="AK3109" s="17">
        <v>-0.1440428331946591</v>
      </c>
      <c r="AL3109" s="17">
        <v>-0.18446691250495811</v>
      </c>
      <c r="AM3109" s="17">
        <v>-3.5296417037560535E-2</v>
      </c>
      <c r="AN3109" s="17">
        <v>0.11549092009899503</v>
      </c>
      <c r="AO3109" s="17">
        <v>-1.6026245919123094</v>
      </c>
      <c r="AP3109" s="17">
        <v>1.9649384399500853</v>
      </c>
      <c r="AQ3109" s="17">
        <v>36.098712489083901</v>
      </c>
      <c r="AR3109" s="17">
        <v>0.83666003433389813</v>
      </c>
      <c r="AS3109" s="17">
        <v>1.3503210132880508</v>
      </c>
      <c r="AT3109" s="17">
        <v>-0.99999999999999911</v>
      </c>
      <c r="AU3109" s="17">
        <v>-0.99999999999999911</v>
      </c>
      <c r="AV3109" s="17">
        <v>-1.9553883075404355</v>
      </c>
      <c r="AW3109" s="17">
        <v>57.319022630455329</v>
      </c>
      <c r="AX3109" s="17">
        <v>57.422110232938806</v>
      </c>
      <c r="AY3109" s="17">
        <v>8.9862087822832906E-2</v>
      </c>
      <c r="AZ3109" s="17">
        <v>-4.2692289921828559</v>
      </c>
      <c r="BA3109" s="22">
        <v>1373.1113519334347</v>
      </c>
      <c r="CU3109" t="e">
        <v>#N/A</v>
      </c>
      <c r="CV3109" t="e">
        <v>#N/A</v>
      </c>
    </row>
    <row r="3110" spans="1:100" x14ac:dyDescent="0.25">
      <c r="A3110">
        <v>6494</v>
      </c>
      <c r="B3110" t="s">
        <v>3342</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3343</v>
      </c>
      <c r="C3111" s="22">
        <v>3</v>
      </c>
      <c r="D3111" s="17">
        <v>5.1787100608260408</v>
      </c>
      <c r="E3111" s="17">
        <v>0</v>
      </c>
      <c r="F3111" s="17">
        <v>0.10133305124477611</v>
      </c>
      <c r="G3111" s="17">
        <v>0.10133305124477611</v>
      </c>
      <c r="H3111" s="17">
        <v>0.40696243788600045</v>
      </c>
      <c r="I3111" s="17">
        <v>-1.9880951332046599E-2</v>
      </c>
      <c r="J3111" s="17">
        <v>23.224889193237232</v>
      </c>
      <c r="K3111" s="17">
        <v>0.38708148655395386</v>
      </c>
      <c r="L3111" s="17">
        <v>-0.99999999999999911</v>
      </c>
      <c r="M3111" s="17">
        <v>-0.99999999999999911</v>
      </c>
      <c r="N3111" s="17">
        <v>7.7416297310790805</v>
      </c>
      <c r="O3111" s="17">
        <v>28.504932305308067</v>
      </c>
      <c r="P3111" s="17">
        <v>1.2857067875310815</v>
      </c>
      <c r="Q3111" s="17">
        <v>0.76394360892546631</v>
      </c>
      <c r="R3111" s="17">
        <v>0.34380785635899164</v>
      </c>
      <c r="S3111" s="17">
        <v>0.33333333333333298</v>
      </c>
      <c r="T3111" s="17">
        <v>0.33333333333333298</v>
      </c>
      <c r="U3111" s="17">
        <v>0.35894959003753268</v>
      </c>
      <c r="V3111" s="17">
        <v>0.32198257008244779</v>
      </c>
      <c r="W3111" s="17">
        <v>38.420693609307705</v>
      </c>
      <c r="X3111" s="17">
        <v>3.6472789607575296</v>
      </c>
      <c r="Y3111" s="17">
        <v>-0.99999999999999911</v>
      </c>
      <c r="Z3111" s="17">
        <v>-0.99999999999999911</v>
      </c>
      <c r="AA3111" s="17">
        <v>65.924615738266183</v>
      </c>
      <c r="AB3111" s="17">
        <v>0.34265485936428242</v>
      </c>
      <c r="AC3111" s="17">
        <v>-6.7949528790526875E-2</v>
      </c>
      <c r="AD3111" s="17">
        <v>0.26849695487823405</v>
      </c>
      <c r="AE3111" s="17">
        <v>27.16011427259949</v>
      </c>
      <c r="AF3111" s="17">
        <v>0.61111111111111116</v>
      </c>
      <c r="AG3111" s="17">
        <v>-0.99999999999999911</v>
      </c>
      <c r="AH3111" s="17">
        <v>-0.99999999999999911</v>
      </c>
      <c r="AI3111" s="17">
        <v>0</v>
      </c>
      <c r="AJ3111" s="17">
        <v>0.32198257008244779</v>
      </c>
      <c r="AK3111" s="17">
        <v>0.54654334907079916</v>
      </c>
      <c r="AL3111" s="17">
        <v>8.9923828910322537E-2</v>
      </c>
      <c r="AM3111" s="17">
        <v>-0.15080609355283589</v>
      </c>
      <c r="AN3111" s="17">
        <v>-8.3589161666063172E-2</v>
      </c>
      <c r="AO3111" s="17">
        <v>-1.0374355934669037</v>
      </c>
      <c r="AP3111" s="17">
        <v>-1.6401098970999661</v>
      </c>
      <c r="AQ3111" s="17">
        <v>61.645582802544951</v>
      </c>
      <c r="AR3111" s="17">
        <v>1.3475988267866463</v>
      </c>
      <c r="AS3111" s="17">
        <v>4.0343604473114842</v>
      </c>
      <c r="AT3111" s="17">
        <v>-0.99999999999999911</v>
      </c>
      <c r="AU3111" s="17">
        <v>-0.99999999999999911</v>
      </c>
      <c r="AV3111" s="17">
        <v>0.44514090760376795</v>
      </c>
      <c r="AW3111" s="17">
        <v>92.789438146474339</v>
      </c>
      <c r="AX3111" s="17">
        <v>124.98769515471911</v>
      </c>
      <c r="AY3111" s="17">
        <v>0.24716632312847736</v>
      </c>
      <c r="AZ3111" s="17">
        <v>4.1624156512605381</v>
      </c>
      <c r="BA3111" s="22">
        <v>1472.826221839118</v>
      </c>
      <c r="CU3111" t="e">
        <v>#N/A</v>
      </c>
      <c r="CV3111" t="e">
        <v>#N/A</v>
      </c>
    </row>
    <row r="3112" spans="1:100" x14ac:dyDescent="0.25">
      <c r="A3112">
        <v>6499</v>
      </c>
      <c r="B3112" t="s">
        <v>3344</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3345</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1468.8814665905813</v>
      </c>
      <c r="CU3113" t="e">
        <v>#N/A</v>
      </c>
      <c r="CV3113" t="e">
        <v>#N/A</v>
      </c>
    </row>
    <row r="3114" spans="1:100" x14ac:dyDescent="0.25">
      <c r="A3114">
        <v>6502</v>
      </c>
      <c r="B3114" t="s">
        <v>3346</v>
      </c>
      <c r="C3114" s="22">
        <v>3</v>
      </c>
      <c r="D3114" s="17">
        <v>5.2366342248345408</v>
      </c>
      <c r="E3114" s="17">
        <v>-0.35290789751470952</v>
      </c>
      <c r="F3114" s="17">
        <v>-0.52536909102931317</v>
      </c>
      <c r="G3114" s="17">
        <v>-0.6294543481617465</v>
      </c>
      <c r="H3114" s="17">
        <v>0.43295553035714884</v>
      </c>
      <c r="I3114" s="17">
        <v>-5.1461987849118172E-4</v>
      </c>
      <c r="J3114" s="17">
        <v>25.946454628719444</v>
      </c>
      <c r="K3114" s="17">
        <v>0.43244091047865763</v>
      </c>
      <c r="L3114" s="17">
        <v>-0.99999999999999967</v>
      </c>
      <c r="M3114" s="17">
        <v>-0.99999999999999967</v>
      </c>
      <c r="N3114" s="17">
        <v>8.6488182095731503</v>
      </c>
      <c r="O3114" s="17">
        <v>30.553634505392235</v>
      </c>
      <c r="P3114" s="17">
        <v>-0.17574536694155987</v>
      </c>
      <c r="Q3114" s="17">
        <v>12.264801577294106</v>
      </c>
      <c r="R3114" s="17">
        <v>3.981772750375467</v>
      </c>
      <c r="S3114" s="17">
        <v>0.33333333333333337</v>
      </c>
      <c r="T3114" s="17">
        <v>0.33780607588636813</v>
      </c>
      <c r="U3114" s="17">
        <v>0.41512034334110859</v>
      </c>
      <c r="V3114" s="17">
        <v>-4.0068619016922786E-3</v>
      </c>
      <c r="W3114" s="17">
        <v>25.992479207218409</v>
      </c>
      <c r="X3114" s="17">
        <v>1.8751387006953242</v>
      </c>
      <c r="Y3114" s="17">
        <v>-0.99999999999999967</v>
      </c>
      <c r="Z3114" s="17">
        <v>-0.99999999999999967</v>
      </c>
      <c r="AA3114" s="17">
        <v>110.07223655193964</v>
      </c>
      <c r="AB3114" s="17">
        <v>0.51848232102650094</v>
      </c>
      <c r="AC3114" s="17">
        <v>0.57301279375360359</v>
      </c>
      <c r="AD3114" s="17">
        <v>0.51046457710681048</v>
      </c>
      <c r="AE3114" s="17">
        <v>80.097984594345718</v>
      </c>
      <c r="AF3114" s="17">
        <v>1</v>
      </c>
      <c r="AG3114" s="17">
        <v>-0.99999999999999967</v>
      </c>
      <c r="AH3114" s="17">
        <v>-0.99999999999999967</v>
      </c>
      <c r="AI3114" s="17">
        <v>-2.4215880016600074E-2</v>
      </c>
      <c r="AJ3114" s="17">
        <v>-4.0068619016922786E-3</v>
      </c>
      <c r="AK3114" s="17">
        <v>5.5680284831108637E-2</v>
      </c>
      <c r="AL3114" s="17">
        <v>3.1866365568007635E-2</v>
      </c>
      <c r="AM3114" s="17">
        <v>0.57358077846818545</v>
      </c>
      <c r="AN3114" s="17">
        <v>0.14796257482058631</v>
      </c>
      <c r="AO3114" s="17">
        <v>14.617920885860174</v>
      </c>
      <c r="AP3114" s="17">
        <v>3.8583961983546957</v>
      </c>
      <c r="AQ3114" s="17">
        <v>51.938933835937881</v>
      </c>
      <c r="AR3114" s="17">
        <v>1.0822528906591178</v>
      </c>
      <c r="AS3114" s="17">
        <v>2.3075796111739817</v>
      </c>
      <c r="AT3114" s="17">
        <v>-0.99999999999999967</v>
      </c>
      <c r="AU3114" s="17">
        <v>-0.99999999999999967</v>
      </c>
      <c r="AV3114" s="17">
        <v>3.3523184022137187</v>
      </c>
      <c r="AW3114" s="17">
        <v>144.48426725568649</v>
      </c>
      <c r="AX3114" s="17">
        <v>143.59926346518523</v>
      </c>
      <c r="AY3114" s="17">
        <v>0.34026284827104258</v>
      </c>
      <c r="AZ3114" s="17">
        <v>45.664571994309021</v>
      </c>
      <c r="BA3114" s="22">
        <v>1503.9185375944023</v>
      </c>
      <c r="CU3114" t="e">
        <v>#N/A</v>
      </c>
      <c r="CV3114" t="e">
        <v>#N/A</v>
      </c>
    </row>
    <row r="3115" spans="1:100" x14ac:dyDescent="0.25">
      <c r="A3115">
        <v>6503</v>
      </c>
      <c r="B3115" t="s">
        <v>3347</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3348</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1278.0320954196093</v>
      </c>
      <c r="CU3116" t="e">
        <v>#N/A</v>
      </c>
      <c r="CV3116" t="e">
        <v>#N/A</v>
      </c>
    </row>
    <row r="3117" spans="1:100" x14ac:dyDescent="0.25">
      <c r="A3117">
        <v>6505</v>
      </c>
      <c r="B3117" t="s">
        <v>3349</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1220.4627509205236</v>
      </c>
      <c r="CU3117" t="e">
        <v>#N/A</v>
      </c>
      <c r="CV3117" t="e">
        <v>#N/A</v>
      </c>
    </row>
    <row r="3118" spans="1:100" x14ac:dyDescent="0.25">
      <c r="A3118">
        <v>6506</v>
      </c>
      <c r="B3118" t="s">
        <v>3350</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3351</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1265.7806966997464</v>
      </c>
      <c r="CU3119" t="e">
        <v>#N/A</v>
      </c>
      <c r="CV3119" t="e">
        <v>#N/A</v>
      </c>
    </row>
    <row r="3120" spans="1:100" x14ac:dyDescent="0.25">
      <c r="A3120">
        <v>6508</v>
      </c>
      <c r="B3120" t="s">
        <v>3352</v>
      </c>
      <c r="C3120" s="22">
        <v>3</v>
      </c>
      <c r="D3120" s="17">
        <v>5.3114421484964813</v>
      </c>
      <c r="E3120" s="17">
        <v>0</v>
      </c>
      <c r="F3120" s="17">
        <v>-2.9606000718495475</v>
      </c>
      <c r="G3120" s="17">
        <v>-2.9606000718495475</v>
      </c>
      <c r="H3120" s="17">
        <v>0.20471065813466702</v>
      </c>
      <c r="I3120" s="17">
        <v>9.6319274919770145E-2</v>
      </c>
      <c r="J3120" s="17">
        <v>18.061795983266233</v>
      </c>
      <c r="K3120" s="17">
        <v>0.30102993305443709</v>
      </c>
      <c r="L3120" s="17">
        <v>-1</v>
      </c>
      <c r="M3120" s="17">
        <v>-1</v>
      </c>
      <c r="N3120" s="17">
        <v>6.0205986610887408</v>
      </c>
      <c r="O3120" s="17">
        <v>20.412638059913164</v>
      </c>
      <c r="P3120" s="17">
        <v>-8.8818684615040708E-2</v>
      </c>
      <c r="Q3120" s="17">
        <v>7.5915625202780701</v>
      </c>
      <c r="R3120" s="17">
        <v>2.4636044691182999</v>
      </c>
      <c r="S3120" s="17">
        <v>0.33333333333333337</v>
      </c>
      <c r="T3120" s="17">
        <v>0.33333333333333337</v>
      </c>
      <c r="U3120" s="17">
        <v>0.25843634324939035</v>
      </c>
      <c r="V3120" s="17">
        <v>6.1115495017433755E-2</v>
      </c>
      <c r="W3120" s="17">
        <v>27.407542875162161</v>
      </c>
      <c r="X3120" s="17">
        <v>1.7660750767143931</v>
      </c>
      <c r="Y3120" s="17">
        <v>-1</v>
      </c>
      <c r="Z3120" s="17">
        <v>-1</v>
      </c>
      <c r="AA3120" s="17">
        <v>63.960113414505159</v>
      </c>
      <c r="AB3120" s="17">
        <v>0.1529246793019382</v>
      </c>
      <c r="AC3120" s="17">
        <v>9.6444952668651301E-2</v>
      </c>
      <c r="AD3120" s="17">
        <v>0.43240968943390423</v>
      </c>
      <c r="AE3120" s="17">
        <v>34.088966070224686</v>
      </c>
      <c r="AF3120" s="17">
        <v>0.9</v>
      </c>
      <c r="AG3120" s="17">
        <v>-1</v>
      </c>
      <c r="AH3120" s="17">
        <v>-1</v>
      </c>
      <c r="AI3120" s="17">
        <v>2.9565915005615249E-2</v>
      </c>
      <c r="AJ3120" s="17">
        <v>6.1115495017433755E-2</v>
      </c>
      <c r="AK3120" s="17">
        <v>0.15800220874753337</v>
      </c>
      <c r="AL3120" s="17">
        <v>1.3167791584588584E-2</v>
      </c>
      <c r="AM3120" s="17">
        <v>-0.21761192431398491</v>
      </c>
      <c r="AN3120" s="17">
        <v>0.25410482757292463</v>
      </c>
      <c r="AO3120" s="17">
        <v>-4.6502870641119562</v>
      </c>
      <c r="AP3120" s="17">
        <v>6.4184596472460642</v>
      </c>
      <c r="AQ3120" s="17">
        <v>45.469338858428358</v>
      </c>
      <c r="AR3120" s="17">
        <v>0.98621850493349061</v>
      </c>
      <c r="AS3120" s="17">
        <v>2.0671050097688313</v>
      </c>
      <c r="AT3120" s="17">
        <v>-1</v>
      </c>
      <c r="AU3120" s="17">
        <v>-1</v>
      </c>
      <c r="AV3120" s="17">
        <v>-0.49699560273124638</v>
      </c>
      <c r="AW3120" s="17">
        <v>90.791211121664446</v>
      </c>
      <c r="AX3120" s="17">
        <v>97.494078923520078</v>
      </c>
      <c r="AY3120" s="17">
        <v>0.12266139013179431</v>
      </c>
      <c r="AZ3120" s="17">
        <v>-27.678540319575269</v>
      </c>
      <c r="BA3120" s="22">
        <v>1449.8282915409211</v>
      </c>
      <c r="CU3120" t="e">
        <v>#N/A</v>
      </c>
      <c r="CV3120" t="e">
        <v>#N/A</v>
      </c>
    </row>
    <row r="3121" spans="1:100" x14ac:dyDescent="0.25">
      <c r="A3121">
        <v>6509</v>
      </c>
      <c r="B3121" t="s">
        <v>3353</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1374.2874403865906</v>
      </c>
      <c r="CU3121" t="e">
        <v>#N/A</v>
      </c>
      <c r="CV3121" t="e">
        <v>#N/A</v>
      </c>
    </row>
    <row r="3122" spans="1:100" x14ac:dyDescent="0.25">
      <c r="A3122">
        <v>6510</v>
      </c>
      <c r="B3122" t="s">
        <v>3354</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1362.8442338052057</v>
      </c>
      <c r="CU3122" t="e">
        <v>#N/A</v>
      </c>
      <c r="CV3122" t="e">
        <v>#N/A</v>
      </c>
    </row>
    <row r="3123" spans="1:100" x14ac:dyDescent="0.25">
      <c r="A3123">
        <v>6511</v>
      </c>
      <c r="B3123" t="s">
        <v>3355</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493</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1306.2539903376985</v>
      </c>
      <c r="CU3124" t="e">
        <v>#N/A</v>
      </c>
      <c r="CV3124" t="e">
        <v>#N/A</v>
      </c>
    </row>
    <row r="3125" spans="1:100" x14ac:dyDescent="0.25">
      <c r="A3125">
        <v>6513</v>
      </c>
      <c r="B3125" t="s">
        <v>3356</v>
      </c>
      <c r="C3125" s="22">
        <v>3</v>
      </c>
      <c r="D3125" s="17">
        <v>5.1843072715275094</v>
      </c>
      <c r="E3125" s="17">
        <v>-0.46585044195059933</v>
      </c>
      <c r="F3125" s="17">
        <v>1.3689402063102678</v>
      </c>
      <c r="G3125" s="17">
        <v>1.248367400836774</v>
      </c>
      <c r="H3125" s="17">
        <v>0.2017342985817849</v>
      </c>
      <c r="I3125" s="17">
        <v>-3.728865827960939E-3</v>
      </c>
      <c r="J3125" s="17">
        <v>11.880325965229437</v>
      </c>
      <c r="K3125" s="17">
        <v>0.19800543275382393</v>
      </c>
      <c r="L3125" s="17">
        <v>-0.99999999999999967</v>
      </c>
      <c r="M3125" s="17">
        <v>-0.99999999999999967</v>
      </c>
      <c r="N3125" s="17">
        <v>3.9601086550764744</v>
      </c>
      <c r="O3125" s="17">
        <v>18.313000637593714</v>
      </c>
      <c r="P3125" s="17">
        <v>5.9439853532750639</v>
      </c>
      <c r="Q3125" s="17">
        <v>-0.13455770543476975</v>
      </c>
      <c r="R3125" s="17">
        <v>0.5550879995648722</v>
      </c>
      <c r="S3125" s="17">
        <v>0.33333333333333326</v>
      </c>
      <c r="T3125" s="17">
        <v>0.33349235861533921</v>
      </c>
      <c r="U3125" s="17">
        <v>0.34526337903487536</v>
      </c>
      <c r="V3125" s="17">
        <v>6.3175228371734962E-2</v>
      </c>
      <c r="W3125" s="17">
        <v>35.090354664058374</v>
      </c>
      <c r="X3125" s="17">
        <v>2.2290841708467668</v>
      </c>
      <c r="Y3125" s="17">
        <v>-0.99999999999999967</v>
      </c>
      <c r="Z3125" s="17">
        <v>-0.99999999999999967</v>
      </c>
      <c r="AA3125" s="17">
        <v>72.39969195109397</v>
      </c>
      <c r="AB3125" s="17">
        <v>0.2004600658146759</v>
      </c>
      <c r="AC3125" s="17">
        <v>0.26892123372436749</v>
      </c>
      <c r="AD3125" s="17">
        <v>0.26570368621037171</v>
      </c>
      <c r="AE3125" s="17">
        <v>36.754249287470763</v>
      </c>
      <c r="AF3125" s="17">
        <v>0.72727272727272729</v>
      </c>
      <c r="AG3125" s="17">
        <v>-0.99999999999999967</v>
      </c>
      <c r="AH3125" s="17">
        <v>-0.99999999999999967</v>
      </c>
      <c r="AI3125" s="17">
        <v>-5.4994358977557486E-2</v>
      </c>
      <c r="AJ3125" s="17">
        <v>6.3175228371734962E-2</v>
      </c>
      <c r="AK3125" s="17">
        <v>0.4211642913735299</v>
      </c>
      <c r="AL3125" s="17">
        <v>6.7793749045960916E-2</v>
      </c>
      <c r="AM3125" s="17">
        <v>0.18066392968398362</v>
      </c>
      <c r="AN3125" s="17">
        <v>0.41274594969669448</v>
      </c>
      <c r="AO3125" s="17">
        <v>6.6224196989672386</v>
      </c>
      <c r="AP3125" s="17">
        <v>10.657617487647171</v>
      </c>
      <c r="AQ3125" s="17">
        <v>46.970680629287799</v>
      </c>
      <c r="AR3125" s="17">
        <v>1.075264299355283</v>
      </c>
      <c r="AS3125" s="17">
        <v>2.4270896036005905</v>
      </c>
      <c r="AT3125" s="17">
        <v>-0.99999999999999967</v>
      </c>
      <c r="AU3125" s="17">
        <v>-0.99999999999999967</v>
      </c>
      <c r="AV3125" s="17">
        <v>1.8034554004016468</v>
      </c>
      <c r="AW3125" s="17">
        <v>101.3703100763348</v>
      </c>
      <c r="AX3125" s="17">
        <v>106.58794573395723</v>
      </c>
      <c r="AY3125" s="17">
        <v>6.8836409728146988E-2</v>
      </c>
      <c r="AZ3125" s="17">
        <v>-25.125064730379968</v>
      </c>
      <c r="BA3125" s="22">
        <v>1446.4617007804222</v>
      </c>
      <c r="CU3125" t="e">
        <v>#N/A</v>
      </c>
      <c r="CV3125" t="e">
        <v>#N/A</v>
      </c>
    </row>
    <row r="3126" spans="1:100" x14ac:dyDescent="0.25">
      <c r="A3126">
        <v>6514</v>
      </c>
      <c r="B3126" t="s">
        <v>3357</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3358</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3359</v>
      </c>
      <c r="C3128" s="22">
        <v>3</v>
      </c>
      <c r="D3128" s="17">
        <v>2.7896791979541371</v>
      </c>
      <c r="E3128" s="17">
        <v>0.1287654371685959</v>
      </c>
      <c r="F3128" s="17">
        <v>-1.9663249059488743</v>
      </c>
      <c r="G3128" s="17">
        <v>-1.9183835144133696</v>
      </c>
      <c r="H3128" s="17">
        <v>0.12950538586493623</v>
      </c>
      <c r="I3128" s="17">
        <v>-1.4750476876403953E-3</v>
      </c>
      <c r="J3128" s="17">
        <v>7.6818202906377495</v>
      </c>
      <c r="K3128" s="17">
        <v>0.12803033817729584</v>
      </c>
      <c r="L3128" s="17">
        <v>-1.0000000000000007</v>
      </c>
      <c r="M3128" s="17">
        <v>-1.0000000000000007</v>
      </c>
      <c r="N3128" s="17">
        <v>2.5606067635459153</v>
      </c>
      <c r="O3128" s="17">
        <v>8.5531159741785157</v>
      </c>
      <c r="P3128" s="17">
        <v>0.13231576359860317</v>
      </c>
      <c r="Q3128" s="17">
        <v>-12.255345312127023</v>
      </c>
      <c r="R3128" s="17">
        <v>-4.060346970888423</v>
      </c>
      <c r="S3128" s="17">
        <v>0.33333333333333348</v>
      </c>
      <c r="T3128" s="17">
        <v>0.33771985073261829</v>
      </c>
      <c r="U3128" s="17">
        <v>-1.0652989630972349E-2</v>
      </c>
      <c r="V3128" s="17">
        <v>1.6071566309048171E-2</v>
      </c>
      <c r="W3128" s="17">
        <v>21.937656902669264</v>
      </c>
      <c r="X3128" s="17">
        <v>0.60122680261834016</v>
      </c>
      <c r="Y3128" s="17">
        <v>-1.0000000000000007</v>
      </c>
      <c r="Z3128" s="17">
        <v>-1.0000000000000007</v>
      </c>
      <c r="AA3128" s="17">
        <v>53.222500504544591</v>
      </c>
      <c r="AB3128" s="17">
        <v>0.33336990101538921</v>
      </c>
      <c r="AC3128" s="17">
        <v>-4.5692599700326672E-2</v>
      </c>
      <c r="AD3128" s="17">
        <v>0.41922651014021234</v>
      </c>
      <c r="AE3128" s="17">
        <v>35.345190572763755</v>
      </c>
      <c r="AF3128" s="17">
        <v>0.7</v>
      </c>
      <c r="AG3128" s="17">
        <v>-1.0000000000000007</v>
      </c>
      <c r="AH3128" s="17">
        <v>-1.0000000000000007</v>
      </c>
      <c r="AI3128" s="17">
        <v>-9.7972408466789146E-2</v>
      </c>
      <c r="AJ3128" s="17">
        <v>1.6071566309048171E-2</v>
      </c>
      <c r="AK3128" s="17">
        <v>-6.6001009190028506E-2</v>
      </c>
      <c r="AL3128" s="17">
        <v>-1.1981928397878207E-3</v>
      </c>
      <c r="AM3128" s="17">
        <v>5.2767427260293071E-2</v>
      </c>
      <c r="AN3128" s="17">
        <v>0.14082815479335192</v>
      </c>
      <c r="AO3128" s="17">
        <v>0.98918063555718516</v>
      </c>
      <c r="AP3128" s="17">
        <v>3.5147129056348607</v>
      </c>
      <c r="AQ3128" s="17">
        <v>29.619477193306999</v>
      </c>
      <c r="AR3128" s="17">
        <v>0.67647176074402782</v>
      </c>
      <c r="AS3128" s="17">
        <v>0.72925714079563597</v>
      </c>
      <c r="AT3128" s="17">
        <v>-1.0000000000000007</v>
      </c>
      <c r="AU3128" s="17">
        <v>-1.0000000000000007</v>
      </c>
      <c r="AV3128" s="17">
        <v>-5.9787304853017922</v>
      </c>
      <c r="AW3128" s="17">
        <v>65.290329384357946</v>
      </c>
      <c r="AX3128" s="17">
        <v>64.938037845926971</v>
      </c>
      <c r="AY3128" s="17">
        <v>2.9658628558613356E-2</v>
      </c>
      <c r="AZ3128" s="17">
        <v>-9.7810485294526206</v>
      </c>
      <c r="BA3128" s="22">
        <v>1404.0191710791487</v>
      </c>
      <c r="CU3128" t="e">
        <v>#N/A</v>
      </c>
      <c r="CV3128" t="e">
        <v>#N/A</v>
      </c>
    </row>
    <row r="3129" spans="1:100" x14ac:dyDescent="0.25">
      <c r="A3129">
        <v>6518</v>
      </c>
      <c r="B3129" t="s">
        <v>3360</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3361</v>
      </c>
      <c r="C3130" s="22">
        <v>3</v>
      </c>
      <c r="D3130" s="17">
        <v>5.3750018361195142</v>
      </c>
      <c r="E3130" s="17">
        <v>0.31066965089254789</v>
      </c>
      <c r="F3130" s="17">
        <v>-1.5043206999446763</v>
      </c>
      <c r="G3130" s="17">
        <v>-1.379443747455976</v>
      </c>
      <c r="H3130" s="17">
        <v>6.2380384712131309E-2</v>
      </c>
      <c r="I3130" s="17">
        <v>-3.0456773058002776E-2</v>
      </c>
      <c r="J3130" s="17">
        <v>1.915416699247712</v>
      </c>
      <c r="K3130" s="17">
        <v>3.1923611654128457E-2</v>
      </c>
      <c r="L3130" s="17">
        <v>-0.99999999999999922</v>
      </c>
      <c r="M3130" s="17">
        <v>-0.99999999999999922</v>
      </c>
      <c r="N3130" s="17">
        <v>0.63847223308256884</v>
      </c>
      <c r="O3130" s="17">
        <v>5.9109747879112495</v>
      </c>
      <c r="P3130" s="17">
        <v>-9.4736374333493939E-2</v>
      </c>
      <c r="Q3130" s="17">
        <v>1.0360300121447774</v>
      </c>
      <c r="R3130" s="17">
        <v>0.2176306937635164</v>
      </c>
      <c r="S3130" s="17">
        <v>0.33333333333333326</v>
      </c>
      <c r="T3130" s="17">
        <v>0.33333333333333326</v>
      </c>
      <c r="U3130" s="17">
        <v>0.15097233497534629</v>
      </c>
      <c r="V3130" s="17">
        <v>-7.6478856179224466E-2</v>
      </c>
      <c r="W3130" s="17">
        <v>28.369461352346391</v>
      </c>
      <c r="X3130" s="17">
        <v>0.77975925783857603</v>
      </c>
      <c r="Y3130" s="17">
        <v>-0.99999999999999922</v>
      </c>
      <c r="Z3130" s="17">
        <v>-0.99999999999999922</v>
      </c>
      <c r="AA3130" s="17">
        <v>73.076446363303745</v>
      </c>
      <c r="AB3130" s="17">
        <v>0.26953542072831083</v>
      </c>
      <c r="AC3130" s="17">
        <v>0.39346118211352443</v>
      </c>
      <c r="AD3130" s="17">
        <v>0.22679048350204203</v>
      </c>
      <c r="AE3130" s="17">
        <v>44.489354317193857</v>
      </c>
      <c r="AF3130" s="17">
        <v>0.77777777777777779</v>
      </c>
      <c r="AG3130" s="17">
        <v>-0.99999999999999922</v>
      </c>
      <c r="AH3130" s="17">
        <v>-0.99999999999999922</v>
      </c>
      <c r="AI3130" s="17">
        <v>-1.8392977523388476E-2</v>
      </c>
      <c r="AJ3130" s="17">
        <v>-7.6478856179224466E-2</v>
      </c>
      <c r="AK3130" s="17">
        <v>-9.4420315183294579E-2</v>
      </c>
      <c r="AL3130" s="17">
        <v>0.17535973071691913</v>
      </c>
      <c r="AM3130" s="17">
        <v>5.9235445460473803E-2</v>
      </c>
      <c r="AN3130" s="17">
        <v>9.1214598270291367E-2</v>
      </c>
      <c r="AO3130" s="17">
        <v>1.0087845605953714</v>
      </c>
      <c r="AP3130" s="17">
        <v>3.157163610341879</v>
      </c>
      <c r="AQ3130" s="17">
        <v>30.284878051594109</v>
      </c>
      <c r="AR3130" s="17">
        <v>0.74116014546278819</v>
      </c>
      <c r="AS3130" s="17">
        <v>0.81168286949270418</v>
      </c>
      <c r="AT3130" s="17">
        <v>-0.99999999999999922</v>
      </c>
      <c r="AU3130" s="17">
        <v>-0.99999999999999922</v>
      </c>
      <c r="AV3130" s="17">
        <v>-1.161813053692458</v>
      </c>
      <c r="AW3130" s="17">
        <v>82.144584761556871</v>
      </c>
      <c r="AX3130" s="17">
        <v>74.128839593166674</v>
      </c>
      <c r="AY3130" s="17">
        <v>0.23959048762709165</v>
      </c>
      <c r="AZ3130" s="17">
        <v>-2.5199001571177471</v>
      </c>
      <c r="BA3130" s="22">
        <v>1389.686798014314</v>
      </c>
      <c r="CU3130" t="e">
        <v>#N/A</v>
      </c>
      <c r="CV3130" t="e">
        <v>#N/A</v>
      </c>
    </row>
    <row r="3131" spans="1:100" x14ac:dyDescent="0.25">
      <c r="A3131">
        <v>6520</v>
      </c>
      <c r="B3131" t="s">
        <v>3362</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1331.448745356972</v>
      </c>
      <c r="CU3131" t="e">
        <v>#N/A</v>
      </c>
      <c r="CV3131" t="e">
        <v>#N/A</v>
      </c>
    </row>
    <row r="3132" spans="1:100" x14ac:dyDescent="0.25">
      <c r="A3132">
        <v>6522</v>
      </c>
      <c r="B3132" t="s">
        <v>3363</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1390.2018336033304</v>
      </c>
      <c r="CU3132" t="e">
        <v>#N/A</v>
      </c>
      <c r="CV3132" t="e">
        <v>#N/A</v>
      </c>
    </row>
    <row r="3133" spans="1:100" x14ac:dyDescent="0.25">
      <c r="A3133">
        <v>6523</v>
      </c>
      <c r="B3133" t="s">
        <v>3364</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1307.6389080797035</v>
      </c>
      <c r="CU3133" t="e">
        <v>#N/A</v>
      </c>
      <c r="CV3133" t="e">
        <v>#N/A</v>
      </c>
    </row>
    <row r="3134" spans="1:100" x14ac:dyDescent="0.25">
      <c r="A3134">
        <v>6524</v>
      </c>
      <c r="B3134" t="s">
        <v>3365</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1342.7718289379907</v>
      </c>
      <c r="CU3134" t="e">
        <v>#N/A</v>
      </c>
      <c r="CV3134" t="e">
        <v>#N/A</v>
      </c>
    </row>
    <row r="3135" spans="1:100" x14ac:dyDescent="0.25">
      <c r="A3135">
        <v>6525</v>
      </c>
      <c r="B3135" t="s">
        <v>3366</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1327.2335425146027</v>
      </c>
      <c r="CU3135" t="e">
        <v>#N/A</v>
      </c>
      <c r="CV3135" t="e">
        <v>#N/A</v>
      </c>
    </row>
    <row r="3136" spans="1:100" x14ac:dyDescent="0.25">
      <c r="A3136">
        <v>6526</v>
      </c>
      <c r="B3136" t="s">
        <v>3367</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3368</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1383.6355401139517</v>
      </c>
      <c r="CU3137" t="e">
        <v>#N/A</v>
      </c>
      <c r="CV3137" t="e">
        <v>#N/A</v>
      </c>
    </row>
    <row r="3138" spans="1:100" x14ac:dyDescent="0.25">
      <c r="A3138">
        <v>6528</v>
      </c>
      <c r="B3138" t="s">
        <v>3369</v>
      </c>
      <c r="C3138" s="22">
        <v>3</v>
      </c>
      <c r="D3138" s="17">
        <v>1.8973541388547441</v>
      </c>
      <c r="E3138" s="17">
        <v>-6.3355899489136544E-2</v>
      </c>
      <c r="F3138" s="17">
        <v>1.1673833037507964E-3</v>
      </c>
      <c r="G3138" s="17">
        <v>-1.4671591568533343E-2</v>
      </c>
      <c r="H3138" s="17">
        <v>-0.19902118078259454</v>
      </c>
      <c r="I3138" s="17">
        <v>0</v>
      </c>
      <c r="J3138" s="17">
        <v>-11.941270846955673</v>
      </c>
      <c r="K3138" s="17">
        <v>-0.19902118078259454</v>
      </c>
      <c r="L3138" s="17">
        <v>-1.0000000000000004</v>
      </c>
      <c r="M3138" s="17">
        <v>-1.0000000000000004</v>
      </c>
      <c r="N3138" s="17">
        <v>-3.98042361565189</v>
      </c>
      <c r="O3138" s="17">
        <v>-10.058588299669459</v>
      </c>
      <c r="P3138" s="17">
        <v>-0.40925278889484373</v>
      </c>
      <c r="Q3138" s="17">
        <v>1.1842566072465341</v>
      </c>
      <c r="R3138" s="17">
        <v>0.23181589402192529</v>
      </c>
      <c r="S3138" s="17">
        <v>0.33333333333333354</v>
      </c>
      <c r="T3138" s="17">
        <v>0.22957681067686009</v>
      </c>
      <c r="U3138" s="17">
        <v>-0.10712413648508022</v>
      </c>
      <c r="V3138" s="17">
        <v>-6.3827217539773329E-3</v>
      </c>
      <c r="W3138" s="17">
        <v>25.936978662149208</v>
      </c>
      <c r="X3138" s="17">
        <v>0.25545080734996461</v>
      </c>
      <c r="Y3138" s="17">
        <v>-1.0000000000000004</v>
      </c>
      <c r="Z3138" s="17">
        <v>-1.0000000000000004</v>
      </c>
      <c r="AA3138" s="17">
        <v>21.622385729943243</v>
      </c>
      <c r="AB3138" s="17">
        <v>-4.9806449819348609E-3</v>
      </c>
      <c r="AC3138" s="17">
        <v>9.7948255301566353E-2</v>
      </c>
      <c r="AD3138" s="17">
        <v>-0.18389578684418936</v>
      </c>
      <c r="AE3138" s="17">
        <v>-4.5464088262278937</v>
      </c>
      <c r="AF3138" s="17">
        <v>0.16666666666666666</v>
      </c>
      <c r="AG3138" s="17">
        <v>-1.0000000000000004</v>
      </c>
      <c r="AH3138" s="17">
        <v>-1.0000000000000004</v>
      </c>
      <c r="AI3138" s="17">
        <v>0</v>
      </c>
      <c r="AJ3138" s="17">
        <v>-6.3827217539773329E-3</v>
      </c>
      <c r="AK3138" s="17">
        <v>0.14987701850894011</v>
      </c>
      <c r="AL3138" s="17">
        <v>0.10400436769404205</v>
      </c>
      <c r="AM3138" s="17">
        <v>0.23926282022951911</v>
      </c>
      <c r="AN3138" s="17">
        <v>-2.4978280483756998E-2</v>
      </c>
      <c r="AO3138" s="17">
        <v>6.7309555982826783</v>
      </c>
      <c r="AP3138" s="17">
        <v>-0.10443517362371524</v>
      </c>
      <c r="AQ3138" s="17">
        <v>13.995707815193546</v>
      </c>
      <c r="AR3138" s="17">
        <v>0.44940328577113609</v>
      </c>
      <c r="AS3138" s="17">
        <v>5.6429626567370467E-2</v>
      </c>
      <c r="AT3138" s="17">
        <v>-1.0000000000000004</v>
      </c>
      <c r="AU3138" s="17">
        <v>-1.0000000000000004</v>
      </c>
      <c r="AV3138" s="17">
        <v>0.21714430245339186</v>
      </c>
      <c r="AW3138" s="17">
        <v>11.459362256650072</v>
      </c>
      <c r="AX3138" s="17">
        <v>10.821090081252338</v>
      </c>
      <c r="AY3138" s="17">
        <v>-8.5979136393969008E-2</v>
      </c>
      <c r="AZ3138" s="17">
        <v>-80.962238871086555</v>
      </c>
      <c r="BA3138" s="22">
        <v>1236.8252827214026</v>
      </c>
      <c r="CU3138" t="e">
        <v>#N/A</v>
      </c>
      <c r="CV3138" t="e">
        <v>#N/A</v>
      </c>
    </row>
    <row r="3139" spans="1:100" x14ac:dyDescent="0.25">
      <c r="A3139">
        <v>6529</v>
      </c>
      <c r="B3139" t="s">
        <v>3370</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1322.4746055458859</v>
      </c>
      <c r="CU3139" t="e">
        <v>#N/A</v>
      </c>
      <c r="CV3139" t="e">
        <v>#N/A</v>
      </c>
    </row>
    <row r="3140" spans="1:100" x14ac:dyDescent="0.25">
      <c r="A3140">
        <v>6530</v>
      </c>
      <c r="B3140" t="s">
        <v>3371</v>
      </c>
      <c r="C3140" s="22">
        <v>3</v>
      </c>
      <c r="D3140" s="17">
        <v>5.7433449438381752</v>
      </c>
      <c r="E3140" s="17">
        <v>3.6117529034344183E-2</v>
      </c>
      <c r="F3140" s="17">
        <v>0.37923751905358177</v>
      </c>
      <c r="G3140" s="17">
        <v>0.38488764590108243</v>
      </c>
      <c r="H3140" s="17">
        <v>0.18723710291031664</v>
      </c>
      <c r="I3140" s="17">
        <v>1.7075447223279978E-2</v>
      </c>
      <c r="J3140" s="17">
        <v>12.258753008015796</v>
      </c>
      <c r="K3140" s="17">
        <v>0.20431255013359653</v>
      </c>
      <c r="L3140" s="17">
        <v>-1</v>
      </c>
      <c r="M3140" s="17">
        <v>-1</v>
      </c>
      <c r="N3140" s="17">
        <v>4.0862510026719345</v>
      </c>
      <c r="O3140" s="17">
        <v>18.38698559775505</v>
      </c>
      <c r="P3140" s="17">
        <v>1.970841228249492</v>
      </c>
      <c r="Q3140" s="17">
        <v>4.5320825689848716</v>
      </c>
      <c r="R3140" s="17">
        <v>1.7919447026210484</v>
      </c>
      <c r="S3140" s="17">
        <v>0.33333333333333387</v>
      </c>
      <c r="T3140" s="17">
        <v>0.34151064798259562</v>
      </c>
      <c r="U3140" s="17">
        <v>0.28632705978890644</v>
      </c>
      <c r="V3140" s="17">
        <v>1.9617413775714639E-2</v>
      </c>
      <c r="W3140" s="17">
        <v>31.059036189878132</v>
      </c>
      <c r="X3140" s="17">
        <v>1.7335441529922462</v>
      </c>
      <c r="Y3140" s="17">
        <v>-1</v>
      </c>
      <c r="Z3140" s="17">
        <v>-1</v>
      </c>
      <c r="AA3140" s="17">
        <v>76.59540402084528</v>
      </c>
      <c r="AB3140" s="17">
        <v>0.26953716940085626</v>
      </c>
      <c r="AC3140" s="17">
        <v>0.27611678702921066</v>
      </c>
      <c r="AD3140" s="17">
        <v>0.32923450613685529</v>
      </c>
      <c r="AE3140" s="17">
        <v>43.744423128346135</v>
      </c>
      <c r="AF3140" s="17">
        <v>0.7</v>
      </c>
      <c r="AG3140" s="17">
        <v>-1</v>
      </c>
      <c r="AH3140" s="17">
        <v>-1</v>
      </c>
      <c r="AI3140" s="17">
        <v>8.9725532613443251E-2</v>
      </c>
      <c r="AJ3140" s="17">
        <v>1.9617413775714639E-2</v>
      </c>
      <c r="AK3140" s="17">
        <v>0.20220742555030696</v>
      </c>
      <c r="AL3140" s="17">
        <v>0.27949684980457468</v>
      </c>
      <c r="AM3140" s="17">
        <v>0.27118610270826637</v>
      </c>
      <c r="AN3140" s="17">
        <v>0.31769017153480805</v>
      </c>
      <c r="AO3140" s="17">
        <v>7.7906896954581919</v>
      </c>
      <c r="AP3140" s="17">
        <v>9.3397385373930764</v>
      </c>
      <c r="AQ3140" s="17">
        <v>43.317789197893902</v>
      </c>
      <c r="AR3140" s="17">
        <v>0.98078845488054933</v>
      </c>
      <c r="AS3140" s="17">
        <v>1.9378567031258414</v>
      </c>
      <c r="AT3140" s="17">
        <v>-1</v>
      </c>
      <c r="AU3140" s="17">
        <v>-1</v>
      </c>
      <c r="AV3140" s="17">
        <v>2.176832348522133</v>
      </c>
      <c r="AW3140" s="17">
        <v>104.32212815599351</v>
      </c>
      <c r="AX3140" s="17">
        <v>108.07838018583384</v>
      </c>
      <c r="AY3140" s="17">
        <v>0.23373370301133145</v>
      </c>
      <c r="AZ3140" s="17">
        <v>3.8125810032391136</v>
      </c>
      <c r="BA3140" s="22">
        <v>1476.9431915814046</v>
      </c>
      <c r="CU3140" t="e">
        <v>#N/A</v>
      </c>
      <c r="CV3140" t="e">
        <v>#N/A</v>
      </c>
    </row>
    <row r="3141" spans="1:100" x14ac:dyDescent="0.25">
      <c r="A3141">
        <v>6531</v>
      </c>
      <c r="B3141" t="s">
        <v>3372</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1326.3923176471073</v>
      </c>
      <c r="CU3141" t="e">
        <v>#N/A</v>
      </c>
      <c r="CV3141" t="e">
        <v>#N/A</v>
      </c>
    </row>
    <row r="3142" spans="1:100" x14ac:dyDescent="0.25">
      <c r="A3142">
        <v>6532</v>
      </c>
      <c r="B3142" t="s">
        <v>3373</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1362.423317977921</v>
      </c>
      <c r="CU3142" t="e">
        <v>#N/A</v>
      </c>
      <c r="CV3142" t="e">
        <v>#N/A</v>
      </c>
    </row>
    <row r="3143" spans="1:100" x14ac:dyDescent="0.25">
      <c r="A3143">
        <v>6533</v>
      </c>
      <c r="B3143" t="s">
        <v>3374</v>
      </c>
      <c r="C3143" s="22">
        <v>3</v>
      </c>
      <c r="D3143" s="17">
        <v>5.0728861557089653</v>
      </c>
      <c r="E3143" s="17">
        <v>-1.2141512845989758E-2</v>
      </c>
      <c r="F3143" s="17">
        <v>-0.18029358270650062</v>
      </c>
      <c r="G3143" s="17">
        <v>-0.17657848709131718</v>
      </c>
      <c r="H3143" s="17">
        <v>0.10284528126198825</v>
      </c>
      <c r="I3143" s="17">
        <v>0</v>
      </c>
      <c r="J3143" s="17">
        <v>6.1707168757192923</v>
      </c>
      <c r="K3143" s="17">
        <v>0.10284528126198825</v>
      </c>
      <c r="L3143" s="17">
        <v>-1.0000000000000004</v>
      </c>
      <c r="M3143" s="17">
        <v>-1.0000000000000004</v>
      </c>
      <c r="N3143" s="17">
        <v>2.0569056252397662</v>
      </c>
      <c r="O3143" s="17">
        <v>11.067024544336936</v>
      </c>
      <c r="P3143" s="17">
        <v>0.4792888461203576</v>
      </c>
      <c r="Q3143" s="17">
        <v>-0.6045338234387676</v>
      </c>
      <c r="R3143" s="17">
        <v>-0.12162150222678297</v>
      </c>
      <c r="S3143" s="17">
        <v>0.33333333333333354</v>
      </c>
      <c r="T3143" s="17">
        <v>0.1673598543177619</v>
      </c>
      <c r="U3143" s="17">
        <v>6.5830580096323907E-2</v>
      </c>
      <c r="V3143" s="17">
        <v>3.7630126493009898E-3</v>
      </c>
      <c r="W3143" s="17">
        <v>18.697659965389292</v>
      </c>
      <c r="X3143" s="17">
        <v>0.51777482365463723</v>
      </c>
      <c r="Y3143" s="17">
        <v>-1.0000000000000004</v>
      </c>
      <c r="Z3143" s="17">
        <v>-1.0000000000000004</v>
      </c>
      <c r="AA3143" s="17">
        <v>43.468544750763201</v>
      </c>
      <c r="AB3143" s="17">
        <v>9.4504918246233305E-2</v>
      </c>
      <c r="AC3143" s="17">
        <v>0.28252780209961337</v>
      </c>
      <c r="AD3143" s="17">
        <v>0.12081740540616703</v>
      </c>
      <c r="AE3143" s="17">
        <v>24.892506287600682</v>
      </c>
      <c r="AF3143" s="17">
        <v>0.5</v>
      </c>
      <c r="AG3143" s="17">
        <v>-1.0000000000000004</v>
      </c>
      <c r="AH3143" s="17">
        <v>-1.0000000000000004</v>
      </c>
      <c r="AI3143" s="17">
        <v>0</v>
      </c>
      <c r="AJ3143" s="17">
        <v>3.7630126493009898E-3</v>
      </c>
      <c r="AK3143" s="17">
        <v>0.11130834054419148</v>
      </c>
      <c r="AL3143" s="17">
        <v>0.150628866706884</v>
      </c>
      <c r="AM3143" s="17">
        <v>-6.0497304950149967E-2</v>
      </c>
      <c r="AN3143" s="17">
        <v>-0.10027292294768932</v>
      </c>
      <c r="AO3143" s="17">
        <v>-0.95589092103279127</v>
      </c>
      <c r="AP3143" s="17">
        <v>-1.7536787401578131</v>
      </c>
      <c r="AQ3143" s="17">
        <v>24.868376841108585</v>
      </c>
      <c r="AR3143" s="17">
        <v>0.57028678039672043</v>
      </c>
      <c r="AS3143" s="17">
        <v>0.62062010491662556</v>
      </c>
      <c r="AT3143" s="17">
        <v>-1.0000000000000004</v>
      </c>
      <c r="AU3143" s="17">
        <v>-1.0000000000000004</v>
      </c>
      <c r="AV3143" s="17">
        <v>-0.29819998931810021</v>
      </c>
      <c r="AW3143" s="17">
        <v>52.781890554942336</v>
      </c>
      <c r="AX3143" s="17">
        <v>53.158191819872435</v>
      </c>
      <c r="AY3143" s="17">
        <v>-3.3529856504155159E-2</v>
      </c>
      <c r="AZ3143" s="17">
        <v>-32.075870213966141</v>
      </c>
      <c r="BA3143" s="22">
        <v>1305.1178760742187</v>
      </c>
      <c r="CU3143" t="e">
        <v>#N/A</v>
      </c>
      <c r="CV3143" t="e">
        <v>#N/A</v>
      </c>
    </row>
    <row r="3144" spans="1:100" x14ac:dyDescent="0.25">
      <c r="A3144">
        <v>6534</v>
      </c>
      <c r="B3144" t="s">
        <v>3375</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1218.9365985153311</v>
      </c>
      <c r="CU3144" t="e">
        <v>#N/A</v>
      </c>
      <c r="CV3144" t="e">
        <v>#N/A</v>
      </c>
    </row>
    <row r="3145" spans="1:100" x14ac:dyDescent="0.25">
      <c r="A3145">
        <v>6535</v>
      </c>
      <c r="B3145" t="s">
        <v>3376</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3377</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3378</v>
      </c>
      <c r="C3147" s="22">
        <v>3</v>
      </c>
      <c r="D3147" s="17">
        <v>4.4154235074862331</v>
      </c>
      <c r="E3147" s="17">
        <v>8.9091451185283645E-3</v>
      </c>
      <c r="F3147" s="17">
        <v>-1.39993781348755</v>
      </c>
      <c r="G3147" s="17">
        <v>-1.3973923434536848</v>
      </c>
      <c r="H3147" s="17">
        <v>1.7853251488089382E-2</v>
      </c>
      <c r="I3147" s="17">
        <v>4.8073856676206124E-3</v>
      </c>
      <c r="J3147" s="17">
        <v>1.3596382293426021</v>
      </c>
      <c r="K3147" s="17">
        <v>2.2660637155710005E-2</v>
      </c>
      <c r="L3147" s="17">
        <v>-0.99999999999999933</v>
      </c>
      <c r="M3147" s="17">
        <v>-0.99999999999999933</v>
      </c>
      <c r="N3147" s="17">
        <v>0.45321274311420168</v>
      </c>
      <c r="O3147" s="17">
        <v>4.3776693933751512</v>
      </c>
      <c r="P3147" s="17">
        <v>6.5567842241856217E-2</v>
      </c>
      <c r="Q3147" s="17">
        <v>2.387096893595785</v>
      </c>
      <c r="R3147" s="17">
        <v>0.81379985425845847</v>
      </c>
      <c r="S3147" s="17">
        <v>0.33333333333333315</v>
      </c>
      <c r="T3147" s="17">
        <v>0.33333333333333315</v>
      </c>
      <c r="U3147" s="17">
        <v>6.344298531869455E-2</v>
      </c>
      <c r="V3147" s="17">
        <v>2.3252153762826265E-2</v>
      </c>
      <c r="W3147" s="17">
        <v>29.228046743699082</v>
      </c>
      <c r="X3147" s="17">
        <v>1.0372908933626925</v>
      </c>
      <c r="Y3147" s="17">
        <v>-0.99999999999999933</v>
      </c>
      <c r="Z3147" s="17">
        <v>-0.99999999999999933</v>
      </c>
      <c r="AA3147" s="17">
        <v>40.232026121374957</v>
      </c>
      <c r="AB3147" s="17">
        <v>-3.7799278399286297E-2</v>
      </c>
      <c r="AC3147" s="17">
        <v>0.21413898470391851</v>
      </c>
      <c r="AD3147" s="17">
        <v>2.7463884163716076E-2</v>
      </c>
      <c r="AE3147" s="17">
        <v>10.190179523417413</v>
      </c>
      <c r="AF3147" s="17">
        <v>0</v>
      </c>
      <c r="AG3147" s="17">
        <v>-0.99999999999999933</v>
      </c>
      <c r="AH3147" s="17">
        <v>-0.99999999999999933</v>
      </c>
      <c r="AI3147" s="17">
        <v>1.0264103439094072E-3</v>
      </c>
      <c r="AJ3147" s="17">
        <v>2.3252153762826265E-2</v>
      </c>
      <c r="AK3147" s="17">
        <v>0.30513102584021967</v>
      </c>
      <c r="AL3147" s="17">
        <v>-3.153168697685451E-2</v>
      </c>
      <c r="AM3147" s="17">
        <v>-8.0261951208364206E-3</v>
      </c>
      <c r="AN3147" s="17">
        <v>0.22627585681729012</v>
      </c>
      <c r="AO3147" s="17">
        <v>1.3250002511801879</v>
      </c>
      <c r="AP3147" s="17">
        <v>5.4992379855479836</v>
      </c>
      <c r="AQ3147" s="17">
        <v>30.587684973041686</v>
      </c>
      <c r="AR3147" s="17">
        <v>0.75336180574818767</v>
      </c>
      <c r="AS3147" s="17">
        <v>1.0599515305184029</v>
      </c>
      <c r="AT3147" s="17">
        <v>-0.99999999999999933</v>
      </c>
      <c r="AU3147" s="17">
        <v>-0.99999999999999933</v>
      </c>
      <c r="AV3147" s="17">
        <v>-0.58359248919522622</v>
      </c>
      <c r="AW3147" s="17">
        <v>50.108933500298079</v>
      </c>
      <c r="AX3147" s="17">
        <v>52.45467708345889</v>
      </c>
      <c r="AY3147" s="17">
        <v>-0.18087973769242041</v>
      </c>
      <c r="AZ3147" s="17">
        <v>-58.783800358797833</v>
      </c>
      <c r="BA3147" s="22">
        <v>1288.1325553698157</v>
      </c>
      <c r="CU3147" t="e">
        <v>#N/A</v>
      </c>
      <c r="CV3147" t="e">
        <v>#N/A</v>
      </c>
    </row>
    <row r="3148" spans="1:100" x14ac:dyDescent="0.25">
      <c r="A3148">
        <v>6538</v>
      </c>
      <c r="B3148" t="s">
        <v>3379</v>
      </c>
      <c r="C3148" s="22">
        <v>3</v>
      </c>
      <c r="D3148" s="17">
        <v>4.7746175514273803</v>
      </c>
      <c r="E3148" s="17">
        <v>0.49927620426307739</v>
      </c>
      <c r="F3148" s="17">
        <v>0.40701606256933315</v>
      </c>
      <c r="G3148" s="17">
        <v>0.52058199404886007</v>
      </c>
      <c r="H3148" s="17">
        <v>0.35023879568388716</v>
      </c>
      <c r="I3148" s="17">
        <v>0</v>
      </c>
      <c r="J3148" s="17">
        <v>21.014327741033231</v>
      </c>
      <c r="K3148" s="17">
        <v>0.35023879568388716</v>
      </c>
      <c r="L3148" s="17">
        <v>-0.99999999999999956</v>
      </c>
      <c r="M3148" s="17">
        <v>-0.99999999999999956</v>
      </c>
      <c r="N3148" s="17">
        <v>7.0047759136777392</v>
      </c>
      <c r="O3148" s="17">
        <v>26.309527286509464</v>
      </c>
      <c r="P3148" s="17">
        <v>1.4650235107561349</v>
      </c>
      <c r="Q3148" s="17">
        <v>4.7171030812819339</v>
      </c>
      <c r="R3148" s="17">
        <v>1.7130535087716734</v>
      </c>
      <c r="S3148" s="17">
        <v>0.33333333333333326</v>
      </c>
      <c r="T3148" s="17">
        <v>0.33333333333333326</v>
      </c>
      <c r="U3148" s="17">
        <v>0.36115839557393892</v>
      </c>
      <c r="V3148" s="17">
        <v>0.28113042283447487</v>
      </c>
      <c r="W3148" s="17">
        <v>38.348667575647717</v>
      </c>
      <c r="X3148" s="17">
        <v>3.447843990285381</v>
      </c>
      <c r="Y3148" s="17">
        <v>-0.99999999999999956</v>
      </c>
      <c r="Z3148" s="17">
        <v>-0.99999999999999956</v>
      </c>
      <c r="AA3148" s="17">
        <v>89.613427810791677</v>
      </c>
      <c r="AB3148" s="17">
        <v>0.34561150240974448</v>
      </c>
      <c r="AC3148" s="17">
        <v>0.3437796113349913</v>
      </c>
      <c r="AD3148" s="17">
        <v>0.30164302078271016</v>
      </c>
      <c r="AE3148" s="17">
        <v>49.551706726372288</v>
      </c>
      <c r="AF3148" s="17">
        <v>0.9285714285714286</v>
      </c>
      <c r="AG3148" s="17">
        <v>-0.99999999999999956</v>
      </c>
      <c r="AH3148" s="17">
        <v>-0.99999999999999956</v>
      </c>
      <c r="AI3148" s="17">
        <v>-6.4221570871205502E-2</v>
      </c>
      <c r="AJ3148" s="17">
        <v>0.28113042283447487</v>
      </c>
      <c r="AK3148" s="17">
        <v>-8.4632479991686882E-2</v>
      </c>
      <c r="AL3148" s="17">
        <v>-0.10211808254965617</v>
      </c>
      <c r="AM3148" s="17">
        <v>-7.4777535733499906E-2</v>
      </c>
      <c r="AN3148" s="17">
        <v>0.12961798621440651</v>
      </c>
      <c r="AO3148" s="17">
        <v>-2.2926007932959322</v>
      </c>
      <c r="AP3148" s="17">
        <v>2.7298592426118824</v>
      </c>
      <c r="AQ3148" s="17">
        <v>59.362995316680916</v>
      </c>
      <c r="AR3148" s="17">
        <v>1.30895548507508</v>
      </c>
      <c r="AS3148" s="17">
        <v>3.7980827859692701</v>
      </c>
      <c r="AT3148" s="17">
        <v>-0.99999999999999956</v>
      </c>
      <c r="AU3148" s="17">
        <v>-0.99999999999999956</v>
      </c>
      <c r="AV3148" s="17">
        <v>2.2336355028205332</v>
      </c>
      <c r="AW3148" s="17">
        <v>118.65281433991301</v>
      </c>
      <c r="AX3148" s="17">
        <v>145.48142520593632</v>
      </c>
      <c r="AY3148" s="17">
        <v>0.17619108539622252</v>
      </c>
      <c r="AZ3148" s="17">
        <v>17.707336572190822</v>
      </c>
      <c r="BA3148" s="22">
        <v>1500.7502764964665</v>
      </c>
      <c r="CU3148" t="e">
        <v>#N/A</v>
      </c>
      <c r="CV3148" t="e">
        <v>#N/A</v>
      </c>
    </row>
    <row r="3149" spans="1:100" x14ac:dyDescent="0.25">
      <c r="A3149">
        <v>6540</v>
      </c>
      <c r="B3149" t="s">
        <v>3380</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1335.4620864505002</v>
      </c>
      <c r="CU3149" t="e">
        <v>#N/A</v>
      </c>
      <c r="CV3149" t="e">
        <v>#N/A</v>
      </c>
    </row>
    <row r="3150" spans="1:100" x14ac:dyDescent="0.25">
      <c r="A3150">
        <v>6541</v>
      </c>
      <c r="B3150" t="s">
        <v>3381</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1290.60305029561</v>
      </c>
      <c r="CU3150" t="e">
        <v>#N/A</v>
      </c>
      <c r="CV3150" t="e">
        <v>#N/A</v>
      </c>
    </row>
    <row r="3151" spans="1:100" x14ac:dyDescent="0.25">
      <c r="A3151">
        <v>6542</v>
      </c>
      <c r="B3151" t="s">
        <v>1042</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3382</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3383</v>
      </c>
      <c r="C3153" s="22">
        <v>3</v>
      </c>
      <c r="D3153" s="17">
        <v>5.1912851928213426</v>
      </c>
      <c r="E3153" s="17">
        <v>-4.6121656071296278E-2</v>
      </c>
      <c r="F3153" s="17">
        <v>-1.1332290552626465</v>
      </c>
      <c r="G3153" s="17">
        <v>-1.1488167350089011</v>
      </c>
      <c r="H3153" s="17">
        <v>0.22918418491664594</v>
      </c>
      <c r="I3153" s="17">
        <v>-1.034210115202383E-2</v>
      </c>
      <c r="J3153" s="17">
        <v>13.130525025877322</v>
      </c>
      <c r="K3153" s="17">
        <v>0.21884208376462222</v>
      </c>
      <c r="L3153" s="17">
        <v>-1.0000000000000004</v>
      </c>
      <c r="M3153" s="17">
        <v>-1.0000000000000004</v>
      </c>
      <c r="N3153" s="17">
        <v>4.3768416752924431</v>
      </c>
      <c r="O3153" s="17">
        <v>17.172993483689751</v>
      </c>
      <c r="P3153" s="17">
        <v>1.1282459521971004</v>
      </c>
      <c r="Q3153" s="17">
        <v>-4.4808037365067559</v>
      </c>
      <c r="R3153" s="17">
        <v>-1.3681578196088267</v>
      </c>
      <c r="S3153" s="17">
        <v>0.33333333333333326</v>
      </c>
      <c r="T3153" s="17">
        <v>0.32501933174055109</v>
      </c>
      <c r="U3153" s="17">
        <v>0.34640368854496373</v>
      </c>
      <c r="V3153" s="17">
        <v>-0.10830854311053137</v>
      </c>
      <c r="W3153" s="17">
        <v>27.104229069747799</v>
      </c>
      <c r="X3153" s="17">
        <v>1.1669600752331462</v>
      </c>
      <c r="Y3153" s="17">
        <v>-1.0000000000000004</v>
      </c>
      <c r="Z3153" s="17">
        <v>-1.0000000000000004</v>
      </c>
      <c r="AA3153" s="17">
        <v>67.95747556435947</v>
      </c>
      <c r="AB3153" s="17">
        <v>0.24698055353704315</v>
      </c>
      <c r="AC3153" s="17">
        <v>0.20065644168502564</v>
      </c>
      <c r="AD3153" s="17">
        <v>0.39679109106234067</v>
      </c>
      <c r="AE3153" s="17">
        <v>42.221404314220479</v>
      </c>
      <c r="AF3153" s="17">
        <v>0.90909090909090906</v>
      </c>
      <c r="AG3153" s="17">
        <v>-1.0000000000000004</v>
      </c>
      <c r="AH3153" s="17">
        <v>-1.0000000000000004</v>
      </c>
      <c r="AI3153" s="17">
        <v>-4.1369813628955442E-2</v>
      </c>
      <c r="AJ3153" s="17">
        <v>-0.10830854311053137</v>
      </c>
      <c r="AK3153" s="17">
        <v>-4.0383521541996314E-2</v>
      </c>
      <c r="AL3153" s="17">
        <v>-6.4773264689289192E-2</v>
      </c>
      <c r="AM3153" s="17">
        <v>0.14633566205308202</v>
      </c>
      <c r="AN3153" s="17">
        <v>-7.3686358439787561E-2</v>
      </c>
      <c r="AO3153" s="17">
        <v>3.4564739436170702</v>
      </c>
      <c r="AP3153" s="17">
        <v>-2.1660252844411345</v>
      </c>
      <c r="AQ3153" s="17">
        <v>40.234754095625128</v>
      </c>
      <c r="AR3153" s="17">
        <v>0.89644781050831679</v>
      </c>
      <c r="AS3153" s="17">
        <v>1.3858021589977694</v>
      </c>
      <c r="AT3153" s="17">
        <v>-1.0000000000000004</v>
      </c>
      <c r="AU3153" s="17">
        <v>-1.0000000000000004</v>
      </c>
      <c r="AV3153" s="17">
        <v>-2.5169745546177289</v>
      </c>
      <c r="AW3153" s="17">
        <v>82.964443763608131</v>
      </c>
      <c r="AX3153" s="17">
        <v>71.30619317997585</v>
      </c>
      <c r="AY3153" s="17">
        <v>-0.1419194711762844</v>
      </c>
      <c r="AZ3153" s="17">
        <v>-33.353977615021343</v>
      </c>
      <c r="BA3153" s="22">
        <v>1439.7768230175384</v>
      </c>
      <c r="CU3153" t="e">
        <v>#N/A</v>
      </c>
      <c r="CV3153" t="e">
        <v>#N/A</v>
      </c>
    </row>
    <row r="3154" spans="1:100" x14ac:dyDescent="0.25">
      <c r="A3154">
        <v>6545</v>
      </c>
      <c r="B3154" t="s">
        <v>3384</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1370.3782657222259</v>
      </c>
      <c r="CU3154" t="e">
        <v>#N/A</v>
      </c>
      <c r="CV3154" t="e">
        <v>#N/A</v>
      </c>
    </row>
    <row r="3155" spans="1:100" x14ac:dyDescent="0.25">
      <c r="A3155">
        <v>6546</v>
      </c>
      <c r="B3155" t="s">
        <v>2752</v>
      </c>
      <c r="C3155" s="22">
        <v>3</v>
      </c>
      <c r="D3155" s="17">
        <v>5.5840354538883954</v>
      </c>
      <c r="E3155" s="17">
        <v>-1.9472810826159419E-2</v>
      </c>
      <c r="F3155" s="17">
        <v>-3.1981685701653995E-2</v>
      </c>
      <c r="G3155" s="17">
        <v>-3.1981685701653995E-2</v>
      </c>
      <c r="H3155" s="17">
        <v>0.37029913511558726</v>
      </c>
      <c r="I3155" s="17">
        <v>6.4287983972554016E-3</v>
      </c>
      <c r="J3155" s="17">
        <v>22.60367601077057</v>
      </c>
      <c r="K3155" s="17">
        <v>0.37672793351284262</v>
      </c>
      <c r="L3155" s="17">
        <v>-1.0000000000000004</v>
      </c>
      <c r="M3155" s="17">
        <v>-1.0000000000000004</v>
      </c>
      <c r="N3155" s="17">
        <v>7.5345586702568559</v>
      </c>
      <c r="O3155" s="17">
        <v>28.155729778957308</v>
      </c>
      <c r="P3155" s="17">
        <v>-8.2525490955714959E-2</v>
      </c>
      <c r="Q3155" s="17">
        <v>2.9044322870411325</v>
      </c>
      <c r="R3155" s="17">
        <v>0.94531337902649337</v>
      </c>
      <c r="S3155" s="17">
        <v>0.32928182066353673</v>
      </c>
      <c r="T3155" s="17">
        <v>0.32928182066353673</v>
      </c>
      <c r="U3155" s="17">
        <v>0.25064065604938618</v>
      </c>
      <c r="V3155" s="17">
        <v>0.1124758996446045</v>
      </c>
      <c r="W3155" s="17">
        <v>25.798090540328868</v>
      </c>
      <c r="X3155" s="17">
        <v>1.9552022172096049</v>
      </c>
      <c r="Y3155" s="17">
        <v>-1.0000000000000004</v>
      </c>
      <c r="Z3155" s="17">
        <v>-1.0000000000000004</v>
      </c>
      <c r="AA3155" s="17">
        <v>61.674495698506767</v>
      </c>
      <c r="AB3155" s="17">
        <v>0.32233293147711961</v>
      </c>
      <c r="AC3155" s="17">
        <v>0.3861260052883112</v>
      </c>
      <c r="AD3155" s="17">
        <v>-9.8371011824021672E-3</v>
      </c>
      <c r="AE3155" s="17">
        <v>34.93109177915143</v>
      </c>
      <c r="AF3155" s="17">
        <v>0.6</v>
      </c>
      <c r="AG3155" s="17">
        <v>-1.0000000000000004</v>
      </c>
      <c r="AH3155" s="17">
        <v>-1.0000000000000004</v>
      </c>
      <c r="AI3155" s="17">
        <v>-1.27622445700978E-2</v>
      </c>
      <c r="AJ3155" s="17">
        <v>0.1124758996446045</v>
      </c>
      <c r="AK3155" s="17">
        <v>-0.23288130104781912</v>
      </c>
      <c r="AL3155" s="17">
        <v>0.46479333803720135</v>
      </c>
      <c r="AM3155" s="17">
        <v>-0.2925929693169666</v>
      </c>
      <c r="AN3155" s="17">
        <v>-4.0244116734096391E-3</v>
      </c>
      <c r="AO3155" s="17">
        <v>-8.4792307381632597</v>
      </c>
      <c r="AP3155" s="17">
        <v>2.2233563983507652</v>
      </c>
      <c r="AQ3155" s="17">
        <v>48.401766551099406</v>
      </c>
      <c r="AR3155" s="17">
        <v>1.0216801970210638</v>
      </c>
      <c r="AS3155" s="17">
        <v>2.3319301507224477</v>
      </c>
      <c r="AT3155" s="17">
        <v>-1.0000000000000004</v>
      </c>
      <c r="AU3155" s="17">
        <v>-1.0000000000000004</v>
      </c>
      <c r="AV3155" s="17">
        <v>0.91333169332483743</v>
      </c>
      <c r="AW3155" s="17">
        <v>92.053581875814899</v>
      </c>
      <c r="AX3155" s="17">
        <v>103.04592694887334</v>
      </c>
      <c r="AY3155" s="17">
        <v>0.25167079545832682</v>
      </c>
      <c r="AZ3155" s="17">
        <v>19.7786396578873</v>
      </c>
      <c r="BA3155" s="22">
        <v>1527.2987853354937</v>
      </c>
      <c r="CU3155" t="e">
        <v>#N/A</v>
      </c>
      <c r="CV3155" t="e">
        <v>#N/A</v>
      </c>
    </row>
    <row r="3156" spans="1:100" x14ac:dyDescent="0.25">
      <c r="A3156">
        <v>6547</v>
      </c>
      <c r="B3156" t="s">
        <v>3385</v>
      </c>
      <c r="C3156" s="22">
        <v>3</v>
      </c>
      <c r="D3156" s="17">
        <v>5.6107583162920855</v>
      </c>
      <c r="E3156" s="17">
        <v>-1.8509382411096228E-2</v>
      </c>
      <c r="F3156" s="17">
        <v>1.0909319371088531</v>
      </c>
      <c r="G3156" s="17">
        <v>1.0948923769478593</v>
      </c>
      <c r="H3156" s="17">
        <v>0.59117530019654896</v>
      </c>
      <c r="I3156" s="17">
        <v>0</v>
      </c>
      <c r="J3156" s="17">
        <v>35.470518011792912</v>
      </c>
      <c r="K3156" s="17">
        <v>0.59117530019654896</v>
      </c>
      <c r="L3156" s="17">
        <v>-0.99999999999999889</v>
      </c>
      <c r="M3156" s="17">
        <v>-0.99999999999999889</v>
      </c>
      <c r="N3156" s="17">
        <v>11.823506003930987</v>
      </c>
      <c r="O3156" s="17">
        <v>42.1761687050329</v>
      </c>
      <c r="P3156" s="17">
        <v>-1.5609260576636697</v>
      </c>
      <c r="Q3156" s="17">
        <v>2.3655243632081757</v>
      </c>
      <c r="R3156" s="17">
        <v>0.57551890862137023</v>
      </c>
      <c r="S3156" s="17">
        <v>0.33333333333333276</v>
      </c>
      <c r="T3156" s="17">
        <v>0.33703456539991877</v>
      </c>
      <c r="U3156" s="17">
        <v>0.41979373844243978</v>
      </c>
      <c r="V3156" s="17">
        <v>-6.6778539284501615E-2</v>
      </c>
      <c r="W3156" s="17">
        <v>17.288311907785637</v>
      </c>
      <c r="X3156" s="17">
        <v>1.3613975486660395</v>
      </c>
      <c r="Y3156" s="17">
        <v>-0.99999999999999889</v>
      </c>
      <c r="Z3156" s="17">
        <v>-0.99999999999999889</v>
      </c>
      <c r="AA3156" s="17">
        <v>68.856636655775262</v>
      </c>
      <c r="AB3156" s="17">
        <v>0.31505790752896295</v>
      </c>
      <c r="AC3156" s="17">
        <v>0.41548675710718985</v>
      </c>
      <c r="AD3156" s="17">
        <v>0.28931145215121168</v>
      </c>
      <c r="AE3156" s="17">
        <v>50.992805839368245</v>
      </c>
      <c r="AF3156" s="17">
        <v>0.9</v>
      </c>
      <c r="AG3156" s="17">
        <v>-0.99999999999999889</v>
      </c>
      <c r="AH3156" s="17">
        <v>-0.99999999999999889</v>
      </c>
      <c r="AI3156" s="17">
        <v>7.6011443608784993E-2</v>
      </c>
      <c r="AJ3156" s="17">
        <v>-6.6778539284501615E-2</v>
      </c>
      <c r="AK3156" s="17">
        <v>-2.1672254515399343E-2</v>
      </c>
      <c r="AL3156" s="17">
        <v>0.32799791118787042</v>
      </c>
      <c r="AM3156" s="17">
        <v>0.93865626671188929</v>
      </c>
      <c r="AN3156" s="17">
        <v>0.31666212010683337</v>
      </c>
      <c r="AO3156" s="17">
        <v>23.358045395220238</v>
      </c>
      <c r="AP3156" s="17">
        <v>9.5565425586101842</v>
      </c>
      <c r="AQ3156" s="17">
        <v>52.758829919578581</v>
      </c>
      <c r="AR3156" s="17">
        <v>1.0233830978911909</v>
      </c>
      <c r="AS3156" s="17">
        <v>1.9525728488625878</v>
      </c>
      <c r="AT3156" s="17">
        <v>-0.99999999999999889</v>
      </c>
      <c r="AU3156" s="17">
        <v>-0.99999999999999889</v>
      </c>
      <c r="AV3156" s="17">
        <v>1.6704112855692288</v>
      </c>
      <c r="AW3156" s="17">
        <v>120.58934791941832</v>
      </c>
      <c r="AX3156" s="17">
        <v>115.43172286314389</v>
      </c>
      <c r="AY3156" s="17">
        <v>0.32633719656577309</v>
      </c>
      <c r="AZ3156" s="17">
        <v>31.237164600932665</v>
      </c>
      <c r="BA3156" s="22">
        <v>1493.4104432887566</v>
      </c>
      <c r="CU3156" t="e">
        <v>#N/A</v>
      </c>
      <c r="CV3156" t="e">
        <v>#N/A</v>
      </c>
    </row>
    <row r="3157" spans="1:100" x14ac:dyDescent="0.25">
      <c r="A3157">
        <v>6548</v>
      </c>
      <c r="B3157" t="s">
        <v>3386</v>
      </c>
      <c r="C3157" s="22">
        <v>3</v>
      </c>
      <c r="D3157" s="17">
        <v>5.9784179800589579</v>
      </c>
      <c r="E3157" s="17">
        <v>-9.0207970264528564E-2</v>
      </c>
      <c r="F3157" s="17">
        <v>0.96638991641627237</v>
      </c>
      <c r="G3157" s="17">
        <v>0.94757634405795277</v>
      </c>
      <c r="H3157" s="17">
        <v>0.33613853979342706</v>
      </c>
      <c r="I3157" s="17">
        <v>2.9407538035192346E-3</v>
      </c>
      <c r="J3157" s="17">
        <v>20.344757615816793</v>
      </c>
      <c r="K3157" s="17">
        <v>0.33907929359694639</v>
      </c>
      <c r="L3157" s="17">
        <v>-1.0000000000000004</v>
      </c>
      <c r="M3157" s="17">
        <v>-1.0000000000000004</v>
      </c>
      <c r="N3157" s="17">
        <v>6.7815858719389359</v>
      </c>
      <c r="O3157" s="17">
        <v>27.270751939933724</v>
      </c>
      <c r="P3157" s="17">
        <v>0.71331531594238995</v>
      </c>
      <c r="Q3157" s="17">
        <v>-2.6277411864041427</v>
      </c>
      <c r="R3157" s="17">
        <v>-0.72539191914414458</v>
      </c>
      <c r="S3157" s="17">
        <v>0.33333333333333393</v>
      </c>
      <c r="T3157" s="17">
        <v>0.33333333333333393</v>
      </c>
      <c r="U3157" s="17">
        <v>0.35294131512594534</v>
      </c>
      <c r="V3157" s="17">
        <v>0.3264297536151049</v>
      </c>
      <c r="W3157" s="17">
        <v>40.278337672430858</v>
      </c>
      <c r="X3157" s="17">
        <v>3.6979311552641314</v>
      </c>
      <c r="Y3157" s="17">
        <v>-1.0000000000000004</v>
      </c>
      <c r="Z3157" s="17">
        <v>-1.0000000000000004</v>
      </c>
      <c r="AA3157" s="17">
        <v>77.57430388314981</v>
      </c>
      <c r="AB3157" s="17">
        <v>0.21148299816197222</v>
      </c>
      <c r="AC3157" s="17">
        <v>0.35610402887262665</v>
      </c>
      <c r="AD3157" s="17">
        <v>0.19284013556266313</v>
      </c>
      <c r="AE3157" s="17">
        <v>38.021358129863103</v>
      </c>
      <c r="AF3157" s="17">
        <v>0.93333333333333335</v>
      </c>
      <c r="AG3157" s="17">
        <v>-1.0000000000000004</v>
      </c>
      <c r="AH3157" s="17">
        <v>-1.0000000000000004</v>
      </c>
      <c r="AI3157" s="17">
        <v>-9.6092736933641905E-3</v>
      </c>
      <c r="AJ3157" s="17">
        <v>0.3264297536151049</v>
      </c>
      <c r="AK3157" s="17">
        <v>1.0005849910195846E-2</v>
      </c>
      <c r="AL3157" s="17">
        <v>0.16389722417855487</v>
      </c>
      <c r="AM3157" s="17">
        <v>-8.1731524591188154E-2</v>
      </c>
      <c r="AN3157" s="17">
        <v>0.38731191096764161</v>
      </c>
      <c r="AO3157" s="17">
        <v>-1.9932588652287244</v>
      </c>
      <c r="AP3157" s="17">
        <v>10.502283895083815</v>
      </c>
      <c r="AQ3157" s="17">
        <v>60.623095288247669</v>
      </c>
      <c r="AR3157" s="17">
        <v>1.3460377354077171</v>
      </c>
      <c r="AS3157" s="17">
        <v>4.0370104488610803</v>
      </c>
      <c r="AT3157" s="17">
        <v>-1.0000000000000004</v>
      </c>
      <c r="AU3157" s="17">
        <v>-1.0000000000000004</v>
      </c>
      <c r="AV3157" s="17">
        <v>0.22218442491380772</v>
      </c>
      <c r="AW3157" s="17">
        <v>115.34733971816735</v>
      </c>
      <c r="AX3157" s="17">
        <v>147.79812960581043</v>
      </c>
      <c r="AY3157" s="17">
        <v>0.28937677632628012</v>
      </c>
      <c r="AZ3157" s="17">
        <v>9.3319900423232394</v>
      </c>
      <c r="BA3157" s="22">
        <v>1474.6767625025548</v>
      </c>
      <c r="CU3157" t="e">
        <v>#N/A</v>
      </c>
      <c r="CV3157" t="e">
        <v>#N/A</v>
      </c>
    </row>
    <row r="3158" spans="1:100" x14ac:dyDescent="0.25">
      <c r="A3158">
        <v>6549</v>
      </c>
      <c r="B3158" t="s">
        <v>3387</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3388</v>
      </c>
      <c r="C3159" s="22">
        <v>3</v>
      </c>
      <c r="D3159" s="17">
        <v>4.0004794731553588</v>
      </c>
      <c r="E3159" s="17">
        <v>-7.0125676454852487E-2</v>
      </c>
      <c r="F3159" s="17">
        <v>0.62864357739009336</v>
      </c>
      <c r="G3159" s="17">
        <v>0.61620728536372993</v>
      </c>
      <c r="H3159" s="17">
        <v>0.22778075252930421</v>
      </c>
      <c r="I3159" s="17">
        <v>0</v>
      </c>
      <c r="J3159" s="17">
        <v>13.666845151758258</v>
      </c>
      <c r="K3159" s="17">
        <v>0.22778075252930421</v>
      </c>
      <c r="L3159" s="17">
        <v>-1.0000000000000011</v>
      </c>
      <c r="M3159" s="17">
        <v>-1.0000000000000011</v>
      </c>
      <c r="N3159" s="17">
        <v>4.5556150505860833</v>
      </c>
      <c r="O3159" s="17">
        <v>18.283531910277336</v>
      </c>
      <c r="P3159" s="17">
        <v>-0.38760431593346872</v>
      </c>
      <c r="Q3159" s="17">
        <v>-0.53163670260974094</v>
      </c>
      <c r="R3159" s="17">
        <v>-0.13610483439177051</v>
      </c>
      <c r="S3159" s="17">
        <v>0.33333333333333348</v>
      </c>
      <c r="T3159" s="17">
        <v>0.33134152459203403</v>
      </c>
      <c r="U3159" s="17">
        <v>0.26062843410948383</v>
      </c>
      <c r="V3159" s="17">
        <v>3.2824214696222334E-2</v>
      </c>
      <c r="W3159" s="17">
        <v>29.213870168070788</v>
      </c>
      <c r="X3159" s="17">
        <v>1.6743613212700341</v>
      </c>
      <c r="Y3159" s="17">
        <v>-1.0000000000000011</v>
      </c>
      <c r="Z3159" s="17">
        <v>-1.0000000000000011</v>
      </c>
      <c r="AA3159" s="17">
        <v>80.863625945163122</v>
      </c>
      <c r="AB3159" s="17">
        <v>0.30004104211287452</v>
      </c>
      <c r="AC3159" s="17">
        <v>0.47236098442209074</v>
      </c>
      <c r="AD3159" s="17">
        <v>0.26331518569471651</v>
      </c>
      <c r="AE3159" s="17">
        <v>51.785860611484082</v>
      </c>
      <c r="AF3159" s="17">
        <v>0.7142857142857143</v>
      </c>
      <c r="AG3159" s="17">
        <v>-1.0000000000000011</v>
      </c>
      <c r="AH3159" s="17">
        <v>-1.0000000000000011</v>
      </c>
      <c r="AI3159" s="17">
        <v>4.2652433202601016E-2</v>
      </c>
      <c r="AJ3159" s="17">
        <v>3.2824214696222334E-2</v>
      </c>
      <c r="AK3159" s="17">
        <v>-4.7469854333712317E-3</v>
      </c>
      <c r="AL3159" s="17">
        <v>2.4622177511609292E-2</v>
      </c>
      <c r="AM3159" s="17">
        <v>-9.1637173094345992E-2</v>
      </c>
      <c r="AN3159" s="17">
        <v>0.27702601233907381</v>
      </c>
      <c r="AO3159" s="17">
        <v>-2.3146642545255074</v>
      </c>
      <c r="AP3159" s="17">
        <v>7.0487611960348913</v>
      </c>
      <c r="AQ3159" s="17">
        <v>42.880715319829072</v>
      </c>
      <c r="AR3159" s="17">
        <v>0.95812750673107416</v>
      </c>
      <c r="AS3159" s="17">
        <v>1.9021420737993384</v>
      </c>
      <c r="AT3159" s="17">
        <v>-1.0000000000000011</v>
      </c>
      <c r="AU3159" s="17">
        <v>-1.0000000000000011</v>
      </c>
      <c r="AV3159" s="17">
        <v>0.48010245097195892</v>
      </c>
      <c r="AW3159" s="17">
        <v>106.19591905147539</v>
      </c>
      <c r="AX3159" s="17">
        <v>110.33138918514963</v>
      </c>
      <c r="AY3159" s="17">
        <v>0.24421707273805968</v>
      </c>
      <c r="AZ3159" s="17">
        <v>28.320139476728045</v>
      </c>
      <c r="BA3159" s="22">
        <v>1435.2184054269187</v>
      </c>
      <c r="CU3159" t="e">
        <v>#N/A</v>
      </c>
      <c r="CV3159" t="e">
        <v>#N/A</v>
      </c>
    </row>
    <row r="3160" spans="1:100" x14ac:dyDescent="0.25">
      <c r="A3160">
        <v>6552</v>
      </c>
      <c r="B3160" t="s">
        <v>1005</v>
      </c>
      <c r="C3160" s="22">
        <v>3</v>
      </c>
      <c r="D3160" s="17">
        <v>4.6678799802661617</v>
      </c>
      <c r="E3160" s="17">
        <v>7.9261928744766522E-2</v>
      </c>
      <c r="F3160" s="17">
        <v>8.4077199257399218E-2</v>
      </c>
      <c r="G3160" s="17">
        <v>7.3642049890346714E-2</v>
      </c>
      <c r="H3160" s="17">
        <v>8.5584207786007865E-2</v>
      </c>
      <c r="I3160" s="17">
        <v>0</v>
      </c>
      <c r="J3160" s="17">
        <v>5.135052467160472</v>
      </c>
      <c r="K3160" s="17">
        <v>8.5584207786007865E-2</v>
      </c>
      <c r="L3160" s="17">
        <v>-0.99999999999999845</v>
      </c>
      <c r="M3160" s="17">
        <v>-0.99999999999999845</v>
      </c>
      <c r="N3160" s="17">
        <v>1.7116841557201565</v>
      </c>
      <c r="O3160" s="17">
        <v>9.8765744973169731</v>
      </c>
      <c r="P3160" s="17">
        <v>-3.0205487575835244E-2</v>
      </c>
      <c r="Q3160" s="17">
        <v>0.53769131308993778</v>
      </c>
      <c r="R3160" s="17">
        <v>0.15626704956827159</v>
      </c>
      <c r="S3160" s="17">
        <v>0.33333333333333293</v>
      </c>
      <c r="T3160" s="17">
        <v>0.34707957470245143</v>
      </c>
      <c r="U3160" s="17">
        <v>0.25848696649869723</v>
      </c>
      <c r="V3160" s="17">
        <v>-1.2862854641784941E-2</v>
      </c>
      <c r="W3160" s="17">
        <v>33.618112484267563</v>
      </c>
      <c r="X3160" s="17">
        <v>1.5653456797629737</v>
      </c>
      <c r="Y3160" s="17">
        <v>-0.99999999999999845</v>
      </c>
      <c r="Z3160" s="17">
        <v>-0.99999999999999845</v>
      </c>
      <c r="AA3160" s="17">
        <v>75.646609587629968</v>
      </c>
      <c r="AB3160" s="17">
        <v>0.42831560700993793</v>
      </c>
      <c r="AC3160" s="17">
        <v>0.19937342361582996</v>
      </c>
      <c r="AD3160" s="17">
        <v>0.20975557045011459</v>
      </c>
      <c r="AE3160" s="17">
        <v>41.872230053794127</v>
      </c>
      <c r="AF3160" s="17">
        <v>0.75</v>
      </c>
      <c r="AG3160" s="17">
        <v>-0.99999999999999845</v>
      </c>
      <c r="AH3160" s="17">
        <v>-0.99999999999999845</v>
      </c>
      <c r="AI3160" s="17">
        <v>0</v>
      </c>
      <c r="AJ3160" s="17">
        <v>-1.2862854641784941E-2</v>
      </c>
      <c r="AK3160" s="17">
        <v>-8.7851264134917909E-2</v>
      </c>
      <c r="AL3160" s="17">
        <v>-7.6959410922303628E-2</v>
      </c>
      <c r="AM3160" s="17">
        <v>6.0705444421020688E-2</v>
      </c>
      <c r="AN3160" s="17">
        <v>0.1375299172783977</v>
      </c>
      <c r="AO3160" s="17">
        <v>1.0783797898509273</v>
      </c>
      <c r="AP3160" s="17">
        <v>3.0534508773484239</v>
      </c>
      <c r="AQ3160" s="17">
        <v>38.753164951428005</v>
      </c>
      <c r="AR3160" s="17">
        <v>0.92603701989269627</v>
      </c>
      <c r="AS3160" s="17">
        <v>1.6509298875489822</v>
      </c>
      <c r="AT3160" s="17">
        <v>-0.99999999999999845</v>
      </c>
      <c r="AU3160" s="17">
        <v>-0.99999999999999845</v>
      </c>
      <c r="AV3160" s="17">
        <v>0.2299090994586182</v>
      </c>
      <c r="AW3160" s="17">
        <v>88.576634962295344</v>
      </c>
      <c r="AX3160" s="17">
        <v>87.290349498116854</v>
      </c>
      <c r="AY3160" s="17">
        <v>0.17176730999201006</v>
      </c>
      <c r="AZ3160" s="17">
        <v>-14.867419220682057</v>
      </c>
      <c r="BA3160" s="22">
        <v>1313.5389215061532</v>
      </c>
      <c r="CU3160" t="e">
        <v>#N/A</v>
      </c>
      <c r="CV3160" t="e">
        <v>#N/A</v>
      </c>
    </row>
    <row r="3161" spans="1:100" x14ac:dyDescent="0.25">
      <c r="A3161">
        <v>6553</v>
      </c>
      <c r="B3161" t="s">
        <v>3389</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3390</v>
      </c>
      <c r="C3162" s="22">
        <v>3</v>
      </c>
      <c r="D3162" s="17">
        <v>5.1030911893149744</v>
      </c>
      <c r="E3162" s="17">
        <v>1.7675691275320839E-2</v>
      </c>
      <c r="F3162" s="17">
        <v>0.27850285122389362</v>
      </c>
      <c r="G3162" s="17">
        <v>0.27850285122389362</v>
      </c>
      <c r="H3162" s="17">
        <v>-5.2178020147855823E-2</v>
      </c>
      <c r="I3162" s="17">
        <v>6.0505976947652354E-3</v>
      </c>
      <c r="J3162" s="17">
        <v>-2.7676453471854368</v>
      </c>
      <c r="K3162" s="17">
        <v>-4.6127422453090587E-2</v>
      </c>
      <c r="L3162" s="17">
        <v>-1</v>
      </c>
      <c r="M3162" s="17">
        <v>-1</v>
      </c>
      <c r="N3162" s="17">
        <v>-0.92254844906181099</v>
      </c>
      <c r="O3162" s="17">
        <v>2.6139486933534379</v>
      </c>
      <c r="P3162" s="17">
        <v>-0.24813992044384006</v>
      </c>
      <c r="Q3162" s="17">
        <v>1.8669137474191364</v>
      </c>
      <c r="R3162" s="17">
        <v>0.5733385292390577</v>
      </c>
      <c r="S3162" s="17">
        <v>0.33333333333333348</v>
      </c>
      <c r="T3162" s="17">
        <v>0.33333333333333348</v>
      </c>
      <c r="U3162" s="17">
        <v>0.27073553894053226</v>
      </c>
      <c r="V3162" s="17">
        <v>0.20987578321302167</v>
      </c>
      <c r="W3162" s="17">
        <v>47.736216450932453</v>
      </c>
      <c r="X3162" s="17">
        <v>3.054990944160016</v>
      </c>
      <c r="Y3162" s="17">
        <v>-1</v>
      </c>
      <c r="Z3162" s="17">
        <v>-1</v>
      </c>
      <c r="AA3162" s="17">
        <v>103.13959010688636</v>
      </c>
      <c r="AB3162" s="17">
        <v>0.35264769972359594</v>
      </c>
      <c r="AC3162" s="17">
        <v>0.40536852530113654</v>
      </c>
      <c r="AD3162" s="17">
        <v>0.33858447750956366</v>
      </c>
      <c r="AE3162" s="17">
        <v>54.830035126714805</v>
      </c>
      <c r="AF3162" s="17">
        <v>0.9</v>
      </c>
      <c r="AG3162" s="17">
        <v>-1</v>
      </c>
      <c r="AH3162" s="17">
        <v>-1</v>
      </c>
      <c r="AI3162" s="17">
        <v>-8.9791471124680434E-3</v>
      </c>
      <c r="AJ3162" s="17">
        <v>0.20987578321302167</v>
      </c>
      <c r="AK3162" s="17">
        <v>6.1757893797305535E-2</v>
      </c>
      <c r="AL3162" s="17">
        <v>0.19481271309181822</v>
      </c>
      <c r="AM3162" s="17">
        <v>0.17393496996654723</v>
      </c>
      <c r="AN3162" s="17">
        <v>-1.4118328135951316E-2</v>
      </c>
      <c r="AO3162" s="17">
        <v>4.6571637181502128</v>
      </c>
      <c r="AP3162" s="17">
        <v>0.62110536206031042</v>
      </c>
      <c r="AQ3162" s="17">
        <v>44.968571103746996</v>
      </c>
      <c r="AR3162" s="17">
        <v>1.1472779888202207</v>
      </c>
      <c r="AS3162" s="17">
        <v>3.0088635217069255</v>
      </c>
      <c r="AT3162" s="17">
        <v>-1</v>
      </c>
      <c r="AU3162" s="17">
        <v>-1</v>
      </c>
      <c r="AV3162" s="17">
        <v>0.8518413804629511</v>
      </c>
      <c r="AW3162" s="17">
        <v>106.37464416230007</v>
      </c>
      <c r="AX3162" s="17">
        <v>127.18263954135288</v>
      </c>
      <c r="AY3162" s="17">
        <v>0.25711239022188315</v>
      </c>
      <c r="AZ3162" s="17">
        <v>29.841937815331015</v>
      </c>
      <c r="BA3162" s="22">
        <v>1522.7200246694995</v>
      </c>
      <c r="CU3162" t="e">
        <v>#N/A</v>
      </c>
      <c r="CV3162" t="e">
        <v>#N/A</v>
      </c>
    </row>
    <row r="3163" spans="1:100" x14ac:dyDescent="0.25">
      <c r="A3163">
        <v>6556</v>
      </c>
      <c r="B3163" t="s">
        <v>3391</v>
      </c>
      <c r="C3163" s="22">
        <v>3</v>
      </c>
      <c r="D3163" s="17">
        <v>4.932018242161285</v>
      </c>
      <c r="E3163" s="17">
        <v>-8.5089114631120566E-2</v>
      </c>
      <c r="F3163" s="17">
        <v>1.5138223378630127</v>
      </c>
      <c r="G3163" s="17">
        <v>1.4958091441123942</v>
      </c>
      <c r="H3163" s="17">
        <v>0.1499583540692441</v>
      </c>
      <c r="I3163" s="17">
        <v>0</v>
      </c>
      <c r="J3163" s="17">
        <v>8.9975012441546376</v>
      </c>
      <c r="K3163" s="17">
        <v>0.1499583540692441</v>
      </c>
      <c r="L3163" s="17">
        <v>-1</v>
      </c>
      <c r="M3163" s="17">
        <v>-1</v>
      </c>
      <c r="N3163" s="17">
        <v>2.9991670813848823</v>
      </c>
      <c r="O3163" s="17">
        <v>15.42532863042832</v>
      </c>
      <c r="P3163" s="17">
        <v>0.69762547768638894</v>
      </c>
      <c r="Q3163" s="17">
        <v>-3.3457539062288326</v>
      </c>
      <c r="R3163" s="17">
        <v>-1.0793479368340106</v>
      </c>
      <c r="S3163" s="17">
        <v>0.33333333333333337</v>
      </c>
      <c r="T3163" s="17">
        <v>0.3297745611224373</v>
      </c>
      <c r="U3163" s="17">
        <v>0.33616406039624558</v>
      </c>
      <c r="V3163" s="17">
        <v>-3.0218310883754922E-2</v>
      </c>
      <c r="W3163" s="17">
        <v>32.763811595960696</v>
      </c>
      <c r="X3163" s="17">
        <v>1.6729371444580834</v>
      </c>
      <c r="Y3163" s="17">
        <v>-1</v>
      </c>
      <c r="Z3163" s="17">
        <v>-1</v>
      </c>
      <c r="AA3163" s="17">
        <v>70.623472568961844</v>
      </c>
      <c r="AB3163" s="17">
        <v>0.39652912533864765</v>
      </c>
      <c r="AC3163" s="17">
        <v>0.21788876601495755</v>
      </c>
      <c r="AD3163" s="17">
        <v>0.16436228684309756</v>
      </c>
      <c r="AE3163" s="17">
        <v>38.939008909835124</v>
      </c>
      <c r="AF3163" s="17">
        <v>0.70588235294117652</v>
      </c>
      <c r="AG3163" s="17">
        <v>-1</v>
      </c>
      <c r="AH3163" s="17">
        <v>-1</v>
      </c>
      <c r="AI3163" s="17">
        <v>3.5937492276788593E-2</v>
      </c>
      <c r="AJ3163" s="17">
        <v>-3.0218310883754922E-2</v>
      </c>
      <c r="AK3163" s="17">
        <v>-8.5409063360220749E-2</v>
      </c>
      <c r="AL3163" s="17">
        <v>0.13695848446499426</v>
      </c>
      <c r="AM3163" s="17">
        <v>0.13164527432018724</v>
      </c>
      <c r="AN3163" s="17">
        <v>0.15588786961019399</v>
      </c>
      <c r="AO3163" s="17">
        <v>2.8640865412035783</v>
      </c>
      <c r="AP3163" s="17">
        <v>4.5819891625798217</v>
      </c>
      <c r="AQ3163" s="17">
        <v>41.761312840115338</v>
      </c>
      <c r="AR3163" s="17">
        <v>0.96905364396826155</v>
      </c>
      <c r="AS3163" s="17">
        <v>1.8228954985273271</v>
      </c>
      <c r="AT3163" s="17">
        <v>-1</v>
      </c>
      <c r="AU3163" s="17">
        <v>-1</v>
      </c>
      <c r="AV3163" s="17">
        <v>0.41646120727838365</v>
      </c>
      <c r="AW3163" s="17">
        <v>90.630790361969986</v>
      </c>
      <c r="AX3163" s="17">
        <v>88.327709119130262</v>
      </c>
      <c r="AY3163" s="17">
        <v>8.6149921248944522E-2</v>
      </c>
      <c r="AZ3163" s="17">
        <v>11.233821688990396</v>
      </c>
      <c r="BA3163" s="22">
        <v>1388.6633272439985</v>
      </c>
      <c r="CU3163" t="e">
        <v>#N/A</v>
      </c>
      <c r="CV3163" t="e">
        <v>#N/A</v>
      </c>
    </row>
    <row r="3164" spans="1:100" x14ac:dyDescent="0.25">
      <c r="A3164">
        <v>6557</v>
      </c>
      <c r="B3164" t="s">
        <v>1066</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1335.7001779374782</v>
      </c>
      <c r="CU3164" t="e">
        <v>#N/A</v>
      </c>
      <c r="CV3164" t="e">
        <v>#N/A</v>
      </c>
    </row>
    <row r="3165" spans="1:100" x14ac:dyDescent="0.25">
      <c r="A3165">
        <v>6558</v>
      </c>
      <c r="B3165" t="s">
        <v>3392</v>
      </c>
      <c r="C3165" s="22">
        <v>3</v>
      </c>
      <c r="D3165" s="17">
        <v>4.3911676758347831</v>
      </c>
      <c r="E3165" s="17">
        <v>-2.0787219192205938E-2</v>
      </c>
      <c r="F3165" s="17">
        <v>-0.37926450679382401</v>
      </c>
      <c r="G3165" s="17">
        <v>-0.38619357985789265</v>
      </c>
      <c r="H3165" s="17">
        <v>6.0243883670051845E-2</v>
      </c>
      <c r="I3165" s="17">
        <v>0</v>
      </c>
      <c r="J3165" s="17">
        <v>3.6146330202031094</v>
      </c>
      <c r="K3165" s="17">
        <v>6.0243883670051845E-2</v>
      </c>
      <c r="L3165" s="17">
        <v>-1.0000000000000009</v>
      </c>
      <c r="M3165" s="17">
        <v>-1.0000000000000009</v>
      </c>
      <c r="N3165" s="17">
        <v>1.2048776734010371</v>
      </c>
      <c r="O3165" s="17">
        <v>7.6196071161800054</v>
      </c>
      <c r="P3165" s="17">
        <v>-0.54486964119519454</v>
      </c>
      <c r="Q3165" s="17">
        <v>0.21946406003101104</v>
      </c>
      <c r="R3165" s="17">
        <v>3.0176996944289491E-2</v>
      </c>
      <c r="S3165" s="17">
        <v>0.33333333333333376</v>
      </c>
      <c r="T3165" s="17">
        <v>0.33333333333333376</v>
      </c>
      <c r="U3165" s="17">
        <v>0.36552429554770366</v>
      </c>
      <c r="V3165" s="17">
        <v>0.11779488885091334</v>
      </c>
      <c r="W3165" s="17">
        <v>43.589678695809276</v>
      </c>
      <c r="X3165" s="17">
        <v>2.7752892982929089</v>
      </c>
      <c r="Y3165" s="17">
        <v>-1.0000000000000009</v>
      </c>
      <c r="Z3165" s="17">
        <v>-1.0000000000000009</v>
      </c>
      <c r="AA3165" s="17">
        <v>68.580740521688924</v>
      </c>
      <c r="AB3165" s="17">
        <v>0.16186644195188021</v>
      </c>
      <c r="AC3165" s="17">
        <v>0.20090550753261441</v>
      </c>
      <c r="AD3165" s="17">
        <v>0.13644574709421284</v>
      </c>
      <c r="AE3165" s="17">
        <v>24.960884828935367</v>
      </c>
      <c r="AF3165" s="17">
        <v>0.75</v>
      </c>
      <c r="AG3165" s="17">
        <v>-1.0000000000000009</v>
      </c>
      <c r="AH3165" s="17">
        <v>-1.0000000000000009</v>
      </c>
      <c r="AI3165" s="17">
        <v>-6.6554693443595936E-3</v>
      </c>
      <c r="AJ3165" s="17">
        <v>0.11779488885091334</v>
      </c>
      <c r="AK3165" s="17">
        <v>0.47010410027929678</v>
      </c>
      <c r="AL3165" s="17">
        <v>0.24589580808108197</v>
      </c>
      <c r="AM3165" s="17">
        <v>1.5445154763704678E-2</v>
      </c>
      <c r="AN3165" s="17">
        <v>-5.8562946374495523E-2</v>
      </c>
      <c r="AO3165" s="17">
        <v>2.7366493704890993</v>
      </c>
      <c r="AP3165" s="17">
        <v>-0.23459461895697925</v>
      </c>
      <c r="AQ3165" s="17">
        <v>47.204311716012398</v>
      </c>
      <c r="AR3165" s="17">
        <v>1.1499858510652841</v>
      </c>
      <c r="AS3165" s="17">
        <v>2.8355331819629632</v>
      </c>
      <c r="AT3165" s="17">
        <v>-1.0000000000000009</v>
      </c>
      <c r="AU3165" s="17">
        <v>-1.0000000000000009</v>
      </c>
      <c r="AV3165" s="17">
        <v>-0.35601658291360377</v>
      </c>
      <c r="AW3165" s="17">
        <v>75.965753018911911</v>
      </c>
      <c r="AX3165" s="17">
        <v>87.612132517116081</v>
      </c>
      <c r="AY3165" s="17">
        <v>8.6268865722080113E-4</v>
      </c>
      <c r="AZ3165" s="17">
        <v>-24.375636703378508</v>
      </c>
      <c r="BA3165" s="22">
        <v>1454.0625577378994</v>
      </c>
      <c r="CU3165" t="e">
        <v>#N/A</v>
      </c>
      <c r="CV3165" t="e">
        <v>#N/A</v>
      </c>
    </row>
    <row r="3166" spans="1:100" x14ac:dyDescent="0.25">
      <c r="A3166">
        <v>6559</v>
      </c>
      <c r="B3166" t="s">
        <v>3393</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1388.955952866163</v>
      </c>
      <c r="CU3166" t="e">
        <v>#N/A</v>
      </c>
      <c r="CV3166" t="e">
        <v>#N/A</v>
      </c>
    </row>
    <row r="3167" spans="1:100" x14ac:dyDescent="0.25">
      <c r="A3167">
        <v>6560</v>
      </c>
      <c r="B3167" t="s">
        <v>3394</v>
      </c>
      <c r="C3167" s="22">
        <v>3</v>
      </c>
      <c r="D3167" s="17">
        <v>4.7293917488839305</v>
      </c>
      <c r="E3167" s="17">
        <v>0</v>
      </c>
      <c r="F3167" s="17">
        <v>2.3037460768917606E-2</v>
      </c>
      <c r="G3167" s="17">
        <v>2.3037460768917606E-2</v>
      </c>
      <c r="H3167" s="17">
        <v>-8.5167118242392731E-2</v>
      </c>
      <c r="I3167" s="17">
        <v>-2.141660794442158E-2</v>
      </c>
      <c r="J3167" s="17">
        <v>-6.395023571208859</v>
      </c>
      <c r="K3167" s="17">
        <v>-0.10658372618681425</v>
      </c>
      <c r="L3167" s="17">
        <v>-0.99999999999999889</v>
      </c>
      <c r="M3167" s="17">
        <v>-0.99999999999999889</v>
      </c>
      <c r="N3167" s="17">
        <v>-2.1316745237362857</v>
      </c>
      <c r="O3167" s="17">
        <v>-1.6425943615560052</v>
      </c>
      <c r="P3167" s="17">
        <v>0.11601468731357976</v>
      </c>
      <c r="Q3167" s="17">
        <v>-6.3496786660943956</v>
      </c>
      <c r="R3167" s="17">
        <v>-2.102827040715483</v>
      </c>
      <c r="S3167" s="17">
        <v>0.33333333333333282</v>
      </c>
      <c r="T3167" s="17">
        <v>0.33333333333333282</v>
      </c>
      <c r="U3167" s="17">
        <v>0.13548218039820473</v>
      </c>
      <c r="V3167" s="17">
        <v>-2.1506895288071575E-2</v>
      </c>
      <c r="W3167" s="17">
        <v>35.489027118544549</v>
      </c>
      <c r="X3167" s="17">
        <v>1.1861377427178701</v>
      </c>
      <c r="Y3167" s="17">
        <v>-0.99999999999999889</v>
      </c>
      <c r="Z3167" s="17">
        <v>-0.99999999999999889</v>
      </c>
      <c r="AA3167" s="17">
        <v>62.523695927318201</v>
      </c>
      <c r="AB3167" s="17">
        <v>0.21921907078567762</v>
      </c>
      <c r="AC3167" s="17">
        <v>0.28411366331045584</v>
      </c>
      <c r="AD3167" s="17">
        <v>7.9417182893649657E-2</v>
      </c>
      <c r="AE3167" s="17">
        <v>29.137495849489174</v>
      </c>
      <c r="AF3167" s="17">
        <v>0.8</v>
      </c>
      <c r="AG3167" s="17">
        <v>-0.99999999999999889</v>
      </c>
      <c r="AH3167" s="17">
        <v>-0.99999999999999889</v>
      </c>
      <c r="AI3167" s="17">
        <v>-0.11277016731226064</v>
      </c>
      <c r="AJ3167" s="17">
        <v>-2.1506895288071575E-2</v>
      </c>
      <c r="AK3167" s="17">
        <v>-6.5324655594499875E-2</v>
      </c>
      <c r="AL3167" s="17">
        <v>-0.14283340835909655</v>
      </c>
      <c r="AM3167" s="17">
        <v>-0.13387001479763366</v>
      </c>
      <c r="AN3167" s="17">
        <v>0.50693466661773101</v>
      </c>
      <c r="AO3167" s="17">
        <v>-3.6733736479133423</v>
      </c>
      <c r="AP3167" s="17">
        <v>11.959199623647793</v>
      </c>
      <c r="AQ3167" s="17">
        <v>29.09400354733566</v>
      </c>
      <c r="AR3167" s="17">
        <v>0.78064195177679874</v>
      </c>
      <c r="AS3167" s="17">
        <v>1.0795540165310558</v>
      </c>
      <c r="AT3167" s="17">
        <v>-0.99999999999999889</v>
      </c>
      <c r="AU3167" s="17">
        <v>-0.99999999999999889</v>
      </c>
      <c r="AV3167" s="17">
        <v>-2.0797895799465667</v>
      </c>
      <c r="AW3167" s="17">
        <v>72.840301189410027</v>
      </c>
      <c r="AX3167" s="17">
        <v>68.434208314357619</v>
      </c>
      <c r="AY3167" s="17">
        <v>-7.0516115098138973E-2</v>
      </c>
      <c r="AZ3167" s="17">
        <v>-33.301010840850033</v>
      </c>
      <c r="BA3167" s="22">
        <v>1371.2010138514893</v>
      </c>
      <c r="CU3167" t="e">
        <v>#N/A</v>
      </c>
      <c r="CV3167" t="e">
        <v>#N/A</v>
      </c>
    </row>
    <row r="3168" spans="1:100" x14ac:dyDescent="0.25">
      <c r="A3168">
        <v>6561</v>
      </c>
      <c r="B3168" t="s">
        <v>3395</v>
      </c>
      <c r="C3168" s="22">
        <v>3</v>
      </c>
      <c r="D3168" s="17">
        <v>3.5640522797903804</v>
      </c>
      <c r="E3168" s="17">
        <v>0.16525009370224586</v>
      </c>
      <c r="F3168" s="17">
        <v>-4.1719029228003413E-3</v>
      </c>
      <c r="G3168" s="17">
        <v>4.1504812200608282E-2</v>
      </c>
      <c r="H3168" s="17">
        <v>0.2334957206383223</v>
      </c>
      <c r="I3168" s="17">
        <v>0</v>
      </c>
      <c r="J3168" s="17">
        <v>14.009743238299336</v>
      </c>
      <c r="K3168" s="17">
        <v>0.2334957206383223</v>
      </c>
      <c r="L3168" s="17">
        <v>-0.99999999999999956</v>
      </c>
      <c r="M3168" s="17">
        <v>-0.99999999999999956</v>
      </c>
      <c r="N3168" s="17">
        <v>4.6699144127664454</v>
      </c>
      <c r="O3168" s="17">
        <v>17.615300330290314</v>
      </c>
      <c r="P3168" s="17">
        <v>-0.11975384697924929</v>
      </c>
      <c r="Q3168" s="17">
        <v>0.13239615198170421</v>
      </c>
      <c r="R3168" s="17">
        <v>2.9583887446067311E-2</v>
      </c>
      <c r="S3168" s="17">
        <v>0.33333333333333348</v>
      </c>
      <c r="T3168" s="17">
        <v>0.34616814542702801</v>
      </c>
      <c r="U3168" s="17">
        <v>0.33473975907893894</v>
      </c>
      <c r="V3168" s="17">
        <v>-3.4536784916241875E-2</v>
      </c>
      <c r="W3168" s="17">
        <v>29.848349291389429</v>
      </c>
      <c r="X3168" s="17">
        <v>1.5905788970340378</v>
      </c>
      <c r="Y3168" s="17">
        <v>-0.99999999999999956</v>
      </c>
      <c r="Z3168" s="17">
        <v>-0.99999999999999956</v>
      </c>
      <c r="AA3168" s="17">
        <v>77.665592077129219</v>
      </c>
      <c r="AB3168" s="17">
        <v>0.2994558491240033</v>
      </c>
      <c r="AC3168" s="17">
        <v>0.37927207513762201</v>
      </c>
      <c r="AD3168" s="17">
        <v>0.27702525370424896</v>
      </c>
      <c r="AE3168" s="17">
        <v>47.787658898293685</v>
      </c>
      <c r="AF3168" s="17">
        <v>0.91666666666666663</v>
      </c>
      <c r="AG3168" s="17">
        <v>-0.99999999999999956</v>
      </c>
      <c r="AH3168" s="17">
        <v>-0.99999999999999956</v>
      </c>
      <c r="AI3168" s="17">
        <v>0</v>
      </c>
      <c r="AJ3168" s="17">
        <v>-3.4536784916241875E-2</v>
      </c>
      <c r="AK3168" s="17">
        <v>5.1142022001553579E-2</v>
      </c>
      <c r="AL3168" s="17">
        <v>0.23982788789247267</v>
      </c>
      <c r="AM3168" s="17">
        <v>-0.12764637181912153</v>
      </c>
      <c r="AN3168" s="17">
        <v>-5.2473080752333118E-2</v>
      </c>
      <c r="AO3168" s="17">
        <v>-2.9354491854702705</v>
      </c>
      <c r="AP3168" s="17">
        <v>-0.11268757934596463</v>
      </c>
      <c r="AQ3168" s="17">
        <v>43.858092529688754</v>
      </c>
      <c r="AR3168" s="17">
        <v>0.97970445292305808</v>
      </c>
      <c r="AS3168" s="17">
        <v>1.8240746176723592</v>
      </c>
      <c r="AT3168" s="17">
        <v>-0.99999999999999956</v>
      </c>
      <c r="AU3168" s="17">
        <v>-0.99999999999999956</v>
      </c>
      <c r="AV3168" s="17">
        <v>7.1088699646675552E-2</v>
      </c>
      <c r="AW3168" s="17">
        <v>95.16820482807357</v>
      </c>
      <c r="AX3168" s="17">
        <v>91.714526336449367</v>
      </c>
      <c r="AY3168" s="17">
        <v>0.25862687747865243</v>
      </c>
      <c r="AZ3168" s="17">
        <v>13.961420376658806</v>
      </c>
      <c r="BA3168" s="22">
        <v>1443.8326029289233</v>
      </c>
      <c r="CU3168" t="e">
        <v>#N/A</v>
      </c>
      <c r="CV3168" t="e">
        <v>#N/A</v>
      </c>
    </row>
    <row r="3169" spans="1:100" x14ac:dyDescent="0.25">
      <c r="A3169">
        <v>6562</v>
      </c>
      <c r="B3169" t="s">
        <v>3396</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3397</v>
      </c>
      <c r="C3170" s="22">
        <v>3</v>
      </c>
      <c r="D3170" s="17">
        <v>5.1345327266437364</v>
      </c>
      <c r="E3170" s="17">
        <v>-0.24778505303748866</v>
      </c>
      <c r="F3170" s="17">
        <v>-0.16291846071537391</v>
      </c>
      <c r="G3170" s="17">
        <v>-0.29751968302029907</v>
      </c>
      <c r="H3170" s="17">
        <v>7.8580179838871084E-2</v>
      </c>
      <c r="I3170" s="17">
        <v>0</v>
      </c>
      <c r="J3170" s="17">
        <v>4.7148107903322671</v>
      </c>
      <c r="K3170" s="17">
        <v>7.8580179838871084E-2</v>
      </c>
      <c r="L3170" s="17">
        <v>-1.0000000000000016</v>
      </c>
      <c r="M3170" s="17">
        <v>-1.0000000000000016</v>
      </c>
      <c r="N3170" s="17">
        <v>1.5716035967774218</v>
      </c>
      <c r="O3170" s="17">
        <v>9.5518238339557087</v>
      </c>
      <c r="P3170" s="17">
        <v>-0.56163161167082742</v>
      </c>
      <c r="Q3170" s="17">
        <v>1.5562867925041464</v>
      </c>
      <c r="R3170" s="17">
        <v>0.52941543746012198</v>
      </c>
      <c r="S3170" s="17">
        <v>0.33333333333333387</v>
      </c>
      <c r="T3170" s="17">
        <v>0.43217869749784543</v>
      </c>
      <c r="U3170" s="17">
        <v>-5.5524606766604444E-2</v>
      </c>
      <c r="V3170" s="17">
        <v>1.4230990098901129E-2</v>
      </c>
      <c r="W3170" s="17">
        <v>25.825529372984207</v>
      </c>
      <c r="X3170" s="17">
        <v>0.64906472868380871</v>
      </c>
      <c r="Y3170" s="17">
        <v>-1.0000000000000016</v>
      </c>
      <c r="Z3170" s="17">
        <v>-1.0000000000000016</v>
      </c>
      <c r="AA3170" s="17">
        <v>28.781816873014549</v>
      </c>
      <c r="AB3170" s="17">
        <v>-0.1157161505282383</v>
      </c>
      <c r="AC3170" s="17">
        <v>0.37870053035957713</v>
      </c>
      <c r="AD3170" s="17">
        <v>-0.21444693857993433</v>
      </c>
      <c r="AE3170" s="17">
        <v>2.4268720625702298</v>
      </c>
      <c r="AF3170" s="17">
        <v>0.44444444444444442</v>
      </c>
      <c r="AG3170" s="17">
        <v>-1.0000000000000016</v>
      </c>
      <c r="AH3170" s="17">
        <v>-1.0000000000000016</v>
      </c>
      <c r="AI3170" s="17">
        <v>3.5331736923638862E-2</v>
      </c>
      <c r="AJ3170" s="17">
        <v>1.4230990098901129E-2</v>
      </c>
      <c r="AK3170" s="17">
        <v>-0.10162372439168746</v>
      </c>
      <c r="AL3170" s="17">
        <v>0.21821793090848668</v>
      </c>
      <c r="AM3170" s="17">
        <v>0.11459809495894133</v>
      </c>
      <c r="AN3170" s="17">
        <v>-7.6653818926725903E-2</v>
      </c>
      <c r="AO3170" s="17">
        <v>2.3568337520150946</v>
      </c>
      <c r="AP3170" s="17">
        <v>-0.82525581862571462</v>
      </c>
      <c r="AQ3170" s="17">
        <v>30.540340163316468</v>
      </c>
      <c r="AR3170" s="17">
        <v>0.72421841416347588</v>
      </c>
      <c r="AS3170" s="17">
        <v>0.72764490852267971</v>
      </c>
      <c r="AT3170" s="17">
        <v>-1.0000000000000016</v>
      </c>
      <c r="AU3170" s="17">
        <v>-1.0000000000000016</v>
      </c>
      <c r="AV3170" s="17">
        <v>0.23189575443982352</v>
      </c>
      <c r="AW3170" s="17">
        <v>37.508384888344544</v>
      </c>
      <c r="AX3170" s="17">
        <v>39.638118636707453</v>
      </c>
      <c r="AY3170" s="17">
        <v>4.2886684671591513E-2</v>
      </c>
      <c r="AZ3170" s="17">
        <v>-19.967293046882105</v>
      </c>
      <c r="BA3170" s="22">
        <v>1346.9749248668322</v>
      </c>
      <c r="CU3170" t="e">
        <v>#N/A</v>
      </c>
      <c r="CV3170" t="e">
        <v>#N/A</v>
      </c>
    </row>
    <row r="3171" spans="1:100" x14ac:dyDescent="0.25">
      <c r="A3171">
        <v>6564</v>
      </c>
      <c r="B3171" t="s">
        <v>3398</v>
      </c>
      <c r="C3171" s="22">
        <v>3</v>
      </c>
      <c r="D3171" s="17">
        <v>5.3738044696648171</v>
      </c>
      <c r="E3171" s="17">
        <v>0.15042402060805327</v>
      </c>
      <c r="F3171" s="17">
        <v>0.97491009353032521</v>
      </c>
      <c r="G3171" s="17">
        <v>0.9927538226451551</v>
      </c>
      <c r="H3171" s="17">
        <v>0.13671029300377796</v>
      </c>
      <c r="I3171" s="17">
        <v>-2.801884990642842E-2</v>
      </c>
      <c r="J3171" s="17">
        <v>6.5214865858409787</v>
      </c>
      <c r="K3171" s="17">
        <v>0.10869144309734949</v>
      </c>
      <c r="L3171" s="17">
        <v>-0.99999999999999967</v>
      </c>
      <c r="M3171" s="17">
        <v>-0.99999999999999967</v>
      </c>
      <c r="N3171" s="17">
        <v>2.173828861946991</v>
      </c>
      <c r="O3171" s="17">
        <v>12.888044878150948</v>
      </c>
      <c r="P3171" s="17">
        <v>0.52753547957568592</v>
      </c>
      <c r="Q3171" s="17">
        <v>6.6366570565700185</v>
      </c>
      <c r="R3171" s="17">
        <v>2.1668109452403956</v>
      </c>
      <c r="S3171" s="17">
        <v>0.33333333333333337</v>
      </c>
      <c r="T3171" s="17">
        <v>0.33157612225870342</v>
      </c>
      <c r="U3171" s="17">
        <v>0.24839084274564427</v>
      </c>
      <c r="V3171" s="17">
        <v>5.6839744357797158E-3</v>
      </c>
      <c r="W3171" s="17">
        <v>32.411713187044434</v>
      </c>
      <c r="X3171" s="17">
        <v>1.5821280190173135</v>
      </c>
      <c r="Y3171" s="17">
        <v>-0.99999999999999967</v>
      </c>
      <c r="Z3171" s="17">
        <v>-0.99999999999999967</v>
      </c>
      <c r="AA3171" s="17">
        <v>81.078268791287414</v>
      </c>
      <c r="AB3171" s="17">
        <v>0.28807283182475873</v>
      </c>
      <c r="AC3171" s="17">
        <v>0.17004103805134224</v>
      </c>
      <c r="AD3171" s="17">
        <v>0.47188102330395093</v>
      </c>
      <c r="AE3171" s="17">
        <v>46.499744659002602</v>
      </c>
      <c r="AF3171" s="17">
        <v>0.81818181818181823</v>
      </c>
      <c r="AG3171" s="17">
        <v>-0.99999999999999967</v>
      </c>
      <c r="AH3171" s="17">
        <v>-0.99999999999999967</v>
      </c>
      <c r="AI3171" s="17">
        <v>2.1800287728143741E-2</v>
      </c>
      <c r="AJ3171" s="17">
        <v>5.6839744357797158E-3</v>
      </c>
      <c r="AK3171" s="17">
        <v>-9.306607045503304E-2</v>
      </c>
      <c r="AL3171" s="17">
        <v>-4.4880315778120392E-2</v>
      </c>
      <c r="AM3171" s="17">
        <v>3.0838493874498867E-2</v>
      </c>
      <c r="AN3171" s="17">
        <v>-6.4080905207109726E-2</v>
      </c>
      <c r="AO3171" s="17">
        <v>0.30563199458730622</v>
      </c>
      <c r="AP3171" s="17">
        <v>-1.8264242090683454</v>
      </c>
      <c r="AQ3171" s="17">
        <v>38.933199772885402</v>
      </c>
      <c r="AR3171" s="17">
        <v>0.91898427277346062</v>
      </c>
      <c r="AS3171" s="17">
        <v>1.6908194621146631</v>
      </c>
      <c r="AT3171" s="17">
        <v>-0.99999999999999967</v>
      </c>
      <c r="AU3171" s="17">
        <v>-0.99999999999999967</v>
      </c>
      <c r="AV3171" s="17">
        <v>3.1595647678855507</v>
      </c>
      <c r="AW3171" s="17">
        <v>92.139889460370028</v>
      </c>
      <c r="AX3171" s="17">
        <v>93.144292658510849</v>
      </c>
      <c r="AY3171" s="17">
        <v>-1.438646935297172E-2</v>
      </c>
      <c r="AZ3171" s="17">
        <v>-45.971981831287565</v>
      </c>
      <c r="BA3171" s="22">
        <v>1385.2506200745902</v>
      </c>
      <c r="CU3171" t="e">
        <v>#N/A</v>
      </c>
      <c r="CV3171" t="e">
        <v>#N/A</v>
      </c>
    </row>
    <row r="3172" spans="1:100" x14ac:dyDescent="0.25">
      <c r="A3172">
        <v>6565</v>
      </c>
      <c r="B3172" t="s">
        <v>3399</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1340.2117915958015</v>
      </c>
      <c r="CU3172" t="e">
        <v>#N/A</v>
      </c>
      <c r="CV3172" t="e">
        <v>#N/A</v>
      </c>
    </row>
    <row r="3173" spans="1:100" x14ac:dyDescent="0.25">
      <c r="A3173">
        <v>6566</v>
      </c>
      <c r="B3173" t="s">
        <v>3400</v>
      </c>
      <c r="C3173" s="22">
        <v>3</v>
      </c>
      <c r="D3173" s="17">
        <v>2.8777466794981437</v>
      </c>
      <c r="E3173" s="17">
        <v>-0.1802758200884958</v>
      </c>
      <c r="F3173" s="17">
        <v>-0.13647199309610214</v>
      </c>
      <c r="G3173" s="17">
        <v>-0.18154094811822613</v>
      </c>
      <c r="H3173" s="17">
        <v>0.26893221682316193</v>
      </c>
      <c r="I3173" s="17">
        <v>0</v>
      </c>
      <c r="J3173" s="17">
        <v>16.135933009389728</v>
      </c>
      <c r="K3173" s="17">
        <v>0.26893221682316193</v>
      </c>
      <c r="L3173" s="17">
        <v>-0.99999999999999956</v>
      </c>
      <c r="M3173" s="17">
        <v>-0.99999999999999956</v>
      </c>
      <c r="N3173" s="17">
        <v>5.3786443364632373</v>
      </c>
      <c r="O3173" s="17">
        <v>18.832138740769643</v>
      </c>
      <c r="P3173" s="17">
        <v>-0.22591713443669503</v>
      </c>
      <c r="Q3173" s="17">
        <v>-4.0971493046311543E-2</v>
      </c>
      <c r="R3173" s="17">
        <v>-7.0493766999944266E-3</v>
      </c>
      <c r="S3173" s="17">
        <v>0.33333333333333337</v>
      </c>
      <c r="T3173" s="17">
        <v>0.39170677536486798</v>
      </c>
      <c r="U3173" s="17">
        <v>0.30602688957808111</v>
      </c>
      <c r="V3173" s="17">
        <v>-1.0317411411934199E-2</v>
      </c>
      <c r="W3173" s="17">
        <v>30.072694801647454</v>
      </c>
      <c r="X3173" s="17">
        <v>1.6673513367624342</v>
      </c>
      <c r="Y3173" s="17">
        <v>-0.99999999999999956</v>
      </c>
      <c r="Z3173" s="17">
        <v>-0.99999999999999956</v>
      </c>
      <c r="AA3173" s="17">
        <v>38.606984737881021</v>
      </c>
      <c r="AB3173" s="17">
        <v>8.6848015959948441E-2</v>
      </c>
      <c r="AC3173" s="17">
        <v>-0.24424212621575925</v>
      </c>
      <c r="AD3173" s="17">
        <v>0.32822089651448255</v>
      </c>
      <c r="AE3173" s="17">
        <v>8.5413393129335997</v>
      </c>
      <c r="AF3173" s="17">
        <v>0.16666666666666666</v>
      </c>
      <c r="AG3173" s="17">
        <v>-0.99999999999999956</v>
      </c>
      <c r="AH3173" s="17">
        <v>-0.99999999999999956</v>
      </c>
      <c r="AI3173" s="17">
        <v>0</v>
      </c>
      <c r="AJ3173" s="17">
        <v>-1.0317411411934199E-2</v>
      </c>
      <c r="AK3173" s="17">
        <v>5.1205860458613514E-2</v>
      </c>
      <c r="AL3173" s="17">
        <v>0.10063973855235003</v>
      </c>
      <c r="AM3173" s="17">
        <v>6.2297221195281874E-2</v>
      </c>
      <c r="AN3173" s="17">
        <v>0.52038596690394634</v>
      </c>
      <c r="AO3173" s="17">
        <v>1.8134598321751141</v>
      </c>
      <c r="AP3173" s="17">
        <v>13.51284786536041</v>
      </c>
      <c r="AQ3173" s="17">
        <v>46.208627811037175</v>
      </c>
      <c r="AR3173" s="17">
        <v>1.0207495868643481</v>
      </c>
      <c r="AS3173" s="17">
        <v>1.9362835535855962</v>
      </c>
      <c r="AT3173" s="17">
        <v>-0.99999999999999956</v>
      </c>
      <c r="AU3173" s="17">
        <v>-0.99999999999999956</v>
      </c>
      <c r="AV3173" s="17">
        <v>-0.18859032481822047</v>
      </c>
      <c r="AW3173" s="17">
        <v>70.951971344011099</v>
      </c>
      <c r="AX3173" s="17">
        <v>69.920230202817692</v>
      </c>
      <c r="AY3173" s="17">
        <v>-0.1169057352258505</v>
      </c>
      <c r="AZ3173" s="17">
        <v>-26.711551352619569</v>
      </c>
      <c r="BA3173" s="22">
        <v>1308.3941828733828</v>
      </c>
      <c r="CU3173" t="e">
        <v>#N/A</v>
      </c>
      <c r="CV3173" t="e">
        <v>#N/A</v>
      </c>
    </row>
    <row r="3174" spans="1:100" x14ac:dyDescent="0.25">
      <c r="A3174">
        <v>6567</v>
      </c>
      <c r="B3174" t="s">
        <v>3401</v>
      </c>
      <c r="C3174" s="22">
        <v>3</v>
      </c>
      <c r="D3174" s="17">
        <v>5.1785239820966353</v>
      </c>
      <c r="E3174" s="17">
        <v>1.1956979576914491E-2</v>
      </c>
      <c r="F3174" s="17">
        <v>-0.27140254611870157</v>
      </c>
      <c r="G3174" s="17">
        <v>-0.27140254611870157</v>
      </c>
      <c r="H3174" s="17">
        <v>-0.15645420916985553</v>
      </c>
      <c r="I3174" s="17">
        <v>0</v>
      </c>
      <c r="J3174" s="17">
        <v>-9.3872525501913309</v>
      </c>
      <c r="K3174" s="17">
        <v>-0.15645420916985553</v>
      </c>
      <c r="L3174" s="17">
        <v>-1.0000000000000002</v>
      </c>
      <c r="M3174" s="17">
        <v>-1.0000000000000002</v>
      </c>
      <c r="N3174" s="17">
        <v>-3.1290841833971119</v>
      </c>
      <c r="O3174" s="17">
        <v>-4.4801311142133953</v>
      </c>
      <c r="P3174" s="17">
        <v>-3.385715845052642E-2</v>
      </c>
      <c r="Q3174" s="17">
        <v>-0.27873660362627289</v>
      </c>
      <c r="R3174" s="17">
        <v>-0.11405362352342814</v>
      </c>
      <c r="S3174" s="17">
        <v>0.33333333333333354</v>
      </c>
      <c r="T3174" s="17">
        <v>0.33333333333333354</v>
      </c>
      <c r="U3174" s="17">
        <v>0.15938374542825207</v>
      </c>
      <c r="V3174" s="17">
        <v>-0.12105643908074612</v>
      </c>
      <c r="W3174" s="17">
        <v>34.45792728736113</v>
      </c>
      <c r="X3174" s="17">
        <v>0.73431722306505387</v>
      </c>
      <c r="Y3174" s="17">
        <v>-1.0000000000000002</v>
      </c>
      <c r="Z3174" s="17">
        <v>-1.0000000000000002</v>
      </c>
      <c r="AA3174" s="17">
        <v>32.042930246713595</v>
      </c>
      <c r="AB3174" s="17">
        <v>-6.4360086385036888E-2</v>
      </c>
      <c r="AC3174" s="17">
        <v>-8.5301076782700255E-3</v>
      </c>
      <c r="AD3174" s="17">
        <v>2.687132572082428E-2</v>
      </c>
      <c r="AE3174" s="17">
        <v>-2.3009434171241328</v>
      </c>
      <c r="AF3174" s="17">
        <v>0</v>
      </c>
      <c r="AG3174" s="17">
        <v>-1.0000000000000002</v>
      </c>
      <c r="AH3174" s="17">
        <v>-1.0000000000000002</v>
      </c>
      <c r="AI3174" s="17">
        <v>0</v>
      </c>
      <c r="AJ3174" s="17">
        <v>-0.12105643908074612</v>
      </c>
      <c r="AK3174" s="17">
        <v>-9.1739017575850988E-4</v>
      </c>
      <c r="AL3174" s="17">
        <v>-5.1344603131920588E-2</v>
      </c>
      <c r="AM3174" s="17">
        <v>-9.2389424470030207E-2</v>
      </c>
      <c r="AN3174" s="17">
        <v>0.14873861619444176</v>
      </c>
      <c r="AO3174" s="17">
        <v>-2.3143225626295472</v>
      </c>
      <c r="AP3174" s="17">
        <v>3.461742389201441</v>
      </c>
      <c r="AQ3174" s="17">
        <v>25.070674737169824</v>
      </c>
      <c r="AR3174" s="17">
        <v>0.70499397301417321</v>
      </c>
      <c r="AS3174" s="17">
        <v>0.57786301389519856</v>
      </c>
      <c r="AT3174" s="17">
        <v>-1.0000000000000002</v>
      </c>
      <c r="AU3174" s="17">
        <v>-1.0000000000000002</v>
      </c>
      <c r="AV3174" s="17">
        <v>-0.38545616964213003</v>
      </c>
      <c r="AW3174" s="17">
        <v>31.024541521701614</v>
      </c>
      <c r="AX3174" s="17">
        <v>18.918897613627017</v>
      </c>
      <c r="AY3174" s="17">
        <v>-8.6652533797562742E-2</v>
      </c>
      <c r="AZ3174" s="17">
        <v>-62.628463663340284</v>
      </c>
      <c r="BA3174" s="22">
        <v>1284.1614513859213</v>
      </c>
      <c r="CU3174" t="e">
        <v>#N/A</v>
      </c>
      <c r="CV3174" t="e">
        <v>#N/A</v>
      </c>
    </row>
    <row r="3175" spans="1:100" x14ac:dyDescent="0.25">
      <c r="A3175">
        <v>6568</v>
      </c>
      <c r="B3175" t="s">
        <v>3402</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1538</v>
      </c>
      <c r="C3176" s="22">
        <v>3</v>
      </c>
      <c r="D3176" s="17">
        <v>5.1711044546697753</v>
      </c>
      <c r="E3176" s="17">
        <v>3.9851677897755466E-3</v>
      </c>
      <c r="F3176" s="17">
        <v>2.2700768640007452</v>
      </c>
      <c r="G3176" s="17">
        <v>2.2714052532640032</v>
      </c>
      <c r="H3176" s="17">
        <v>0.29718841739931312</v>
      </c>
      <c r="I3176" s="17">
        <v>0</v>
      </c>
      <c r="J3176" s="17">
        <v>17.831305043958793</v>
      </c>
      <c r="K3176" s="17">
        <v>0.29718841739931312</v>
      </c>
      <c r="L3176" s="17">
        <v>-1.0000000000000007</v>
      </c>
      <c r="M3176" s="17">
        <v>-1.0000000000000007</v>
      </c>
      <c r="N3176" s="17">
        <v>5.9437683479862669</v>
      </c>
      <c r="O3176" s="17">
        <v>25.27381475189258</v>
      </c>
      <c r="P3176" s="17">
        <v>-0.56194810402596151</v>
      </c>
      <c r="Q3176" s="17">
        <v>-0.76178449365174028</v>
      </c>
      <c r="R3176" s="17">
        <v>-0.34341412078403044</v>
      </c>
      <c r="S3176" s="17">
        <v>0.3333333333333332</v>
      </c>
      <c r="T3176" s="17">
        <v>0.3333333333333332</v>
      </c>
      <c r="U3176" s="17">
        <v>0.36894312184909056</v>
      </c>
      <c r="V3176" s="17">
        <v>5.5827556867265905E-2</v>
      </c>
      <c r="W3176" s="17">
        <v>31.769957119348415</v>
      </c>
      <c r="X3176" s="17">
        <v>2.1802160778673123</v>
      </c>
      <c r="Y3176" s="17">
        <v>-1.0000000000000007</v>
      </c>
      <c r="Z3176" s="17">
        <v>-1.0000000000000007</v>
      </c>
      <c r="AA3176" s="17">
        <v>65.209914850429854</v>
      </c>
      <c r="AB3176" s="17">
        <v>0.21545449870320693</v>
      </c>
      <c r="AC3176" s="17">
        <v>2.9789371040431223E-3</v>
      </c>
      <c r="AD3176" s="17">
        <v>0.45723400123005947</v>
      </c>
      <c r="AE3176" s="17">
        <v>33.783371851865468</v>
      </c>
      <c r="AF3176" s="17">
        <v>0.94117647058823528</v>
      </c>
      <c r="AG3176" s="17">
        <v>-1.0000000000000007</v>
      </c>
      <c r="AH3176" s="17">
        <v>-1.0000000000000007</v>
      </c>
      <c r="AI3176" s="17">
        <v>2.8334414439608969E-2</v>
      </c>
      <c r="AJ3176" s="17">
        <v>5.5827556867265905E-2</v>
      </c>
      <c r="AK3176" s="17">
        <v>-0.17607975056385125</v>
      </c>
      <c r="AL3176" s="17">
        <v>0.1695139753266508</v>
      </c>
      <c r="AM3176" s="17">
        <v>-9.8434639123829243E-2</v>
      </c>
      <c r="AN3176" s="17">
        <v>-6.0149180201775856E-2</v>
      </c>
      <c r="AO3176" s="17">
        <v>-3.341264730914987</v>
      </c>
      <c r="AP3176" s="17">
        <v>-0.65615962841114117</v>
      </c>
      <c r="AQ3176" s="17">
        <v>49.601262163307204</v>
      </c>
      <c r="AR3176" s="17">
        <v>1.0914373453830239</v>
      </c>
      <c r="AS3176" s="17">
        <v>2.4774044952666259</v>
      </c>
      <c r="AT3176" s="17">
        <v>-1.0000000000000007</v>
      </c>
      <c r="AU3176" s="17">
        <v>-1.0000000000000007</v>
      </c>
      <c r="AV3176" s="17">
        <v>1.927991132479973</v>
      </c>
      <c r="AW3176" s="17">
        <v>89.827569973911267</v>
      </c>
      <c r="AX3176" s="17">
        <v>95.977013949430074</v>
      </c>
      <c r="AY3176" s="17">
        <v>5.1936846629506914E-2</v>
      </c>
      <c r="AZ3176" s="17">
        <v>-11.860196768687143</v>
      </c>
      <c r="BA3176" s="22">
        <v>1494.9316974945887</v>
      </c>
      <c r="CU3176" t="e">
        <v>#N/A</v>
      </c>
      <c r="CV3176" t="e">
        <v>#N/A</v>
      </c>
    </row>
    <row r="3177" spans="1:100" x14ac:dyDescent="0.25">
      <c r="A3177">
        <v>6570</v>
      </c>
      <c r="B3177" t="s">
        <v>3403</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3404</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1290.8612727910513</v>
      </c>
      <c r="CU3178" t="e">
        <v>#N/A</v>
      </c>
      <c r="CV3178" t="e">
        <v>#N/A</v>
      </c>
    </row>
    <row r="3179" spans="1:100" x14ac:dyDescent="0.25">
      <c r="A3179">
        <v>6573</v>
      </c>
      <c r="B3179" t="s">
        <v>3405</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1424.526928167973</v>
      </c>
      <c r="CU3179" t="e">
        <v>#N/A</v>
      </c>
      <c r="CV3179" t="e">
        <v>#N/A</v>
      </c>
    </row>
    <row r="3180" spans="1:100" x14ac:dyDescent="0.25">
      <c r="A3180">
        <v>6574</v>
      </c>
      <c r="B3180" t="s">
        <v>3406</v>
      </c>
      <c r="C3180" s="22">
        <v>3</v>
      </c>
      <c r="D3180" s="17">
        <v>4.843501815796702</v>
      </c>
      <c r="E3180" s="17">
        <v>1.3973329250937889</v>
      </c>
      <c r="F3180" s="17">
        <v>-0.17830963233871966</v>
      </c>
      <c r="G3180" s="17">
        <v>0.19238789386089777</v>
      </c>
      <c r="H3180" s="17">
        <v>0.18052063422296247</v>
      </c>
      <c r="I3180" s="17">
        <v>0</v>
      </c>
      <c r="J3180" s="17">
        <v>10.83123805337774</v>
      </c>
      <c r="K3180" s="17">
        <v>0.18052063422296247</v>
      </c>
      <c r="L3180" s="17">
        <v>-1.0000000000000002</v>
      </c>
      <c r="M3180" s="17">
        <v>-1.0000000000000002</v>
      </c>
      <c r="N3180" s="17">
        <v>3.610412684459249</v>
      </c>
      <c r="O3180" s="17">
        <v>15.867127763035352</v>
      </c>
      <c r="P3180" s="17">
        <v>-2.3394578906419778</v>
      </c>
      <c r="Q3180" s="17">
        <v>7.9288230099132209</v>
      </c>
      <c r="R3180" s="17">
        <v>2.4858745485269025</v>
      </c>
      <c r="S3180" s="17">
        <v>0.33333333333333315</v>
      </c>
      <c r="T3180" s="17">
        <v>0.33333333333333315</v>
      </c>
      <c r="U3180" s="17">
        <v>-6.8837221764091142E-2</v>
      </c>
      <c r="V3180" s="17">
        <v>-9.8370327711206018E-2</v>
      </c>
      <c r="W3180" s="17">
        <v>12.757539318736264</v>
      </c>
      <c r="X3180" s="17">
        <v>-0.3794248208798966</v>
      </c>
      <c r="Y3180" s="17">
        <v>-1.0000000000000002</v>
      </c>
      <c r="Z3180" s="17">
        <v>-1.0000000000000002</v>
      </c>
      <c r="AA3180" s="17">
        <v>30.340511882419907</v>
      </c>
      <c r="AB3180" s="17">
        <v>0.10485260230440097</v>
      </c>
      <c r="AC3180" s="17">
        <v>3.7098442376016234E-2</v>
      </c>
      <c r="AD3180" s="17">
        <v>0.15999091562271775</v>
      </c>
      <c r="AE3180" s="17">
        <v>15.09709801515675</v>
      </c>
      <c r="AF3180" s="17">
        <v>0.5</v>
      </c>
      <c r="AG3180" s="17">
        <v>-1.0000000000000002</v>
      </c>
      <c r="AH3180" s="17">
        <v>-1.0000000000000002</v>
      </c>
      <c r="AI3180" s="17">
        <v>8.6106425076850512E-2</v>
      </c>
      <c r="AJ3180" s="17">
        <v>-9.8370327711206018E-2</v>
      </c>
      <c r="AK3180" s="17">
        <v>2.5375346154581278E-2</v>
      </c>
      <c r="AL3180" s="17">
        <v>-0.1889436648865932</v>
      </c>
      <c r="AM3180" s="17">
        <v>0.25101109057057802</v>
      </c>
      <c r="AN3180" s="17">
        <v>0.42349130634830545</v>
      </c>
      <c r="AO3180" s="17">
        <v>6.4021539950373576</v>
      </c>
      <c r="AP3180" s="17">
        <v>9.6425643342746703</v>
      </c>
      <c r="AQ3180" s="17">
        <v>23.588777372114016</v>
      </c>
      <c r="AR3180" s="17">
        <v>0.49945911719136937</v>
      </c>
      <c r="AS3180" s="17">
        <v>-0.19890418665693407</v>
      </c>
      <c r="AT3180" s="17">
        <v>-1.0000000000000002</v>
      </c>
      <c r="AU3180" s="17">
        <v>-1.0000000000000002</v>
      </c>
      <c r="AV3180" s="17">
        <v>2.6782624423877999</v>
      </c>
      <c r="AW3180" s="17">
        <v>55.850203979729962</v>
      </c>
      <c r="AX3180" s="17">
        <v>47.735299710146357</v>
      </c>
      <c r="AY3180" s="17">
        <v>-0.18464946832348533</v>
      </c>
      <c r="AZ3180" s="17">
        <v>-45.551744989786975</v>
      </c>
      <c r="BA3180" s="22">
        <v>1345.114763768285</v>
      </c>
      <c r="CU3180" t="e">
        <v>#N/A</v>
      </c>
      <c r="CV3180" t="e">
        <v>#N/A</v>
      </c>
    </row>
    <row r="3181" spans="1:100" x14ac:dyDescent="0.25">
      <c r="A3181">
        <v>6575</v>
      </c>
      <c r="B3181" t="s">
        <v>3407</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1304.1607441530041</v>
      </c>
      <c r="CU3181" t="e">
        <v>#N/A</v>
      </c>
      <c r="CV3181" t="e">
        <v>#N/A</v>
      </c>
    </row>
    <row r="3182" spans="1:100" x14ac:dyDescent="0.25">
      <c r="A3182">
        <v>6579</v>
      </c>
      <c r="B3182" t="s">
        <v>3408</v>
      </c>
      <c r="C3182" s="22">
        <v>3</v>
      </c>
      <c r="D3182" s="17">
        <v>5.369264751213688</v>
      </c>
      <c r="E3182" s="17">
        <v>-1.6730985139315264E-2</v>
      </c>
      <c r="F3182" s="17">
        <v>-0.90526823873021567</v>
      </c>
      <c r="G3182" s="17">
        <v>-0.9076487369218601</v>
      </c>
      <c r="H3182" s="17">
        <v>0.57185531873115136</v>
      </c>
      <c r="I3182" s="17">
        <v>0</v>
      </c>
      <c r="J3182" s="17">
        <v>34.311319123869097</v>
      </c>
      <c r="K3182" s="17">
        <v>0.57185531873115136</v>
      </c>
      <c r="L3182" s="17">
        <v>-0.99999999999999944</v>
      </c>
      <c r="M3182" s="17">
        <v>-0.99999999999999944</v>
      </c>
      <c r="N3182" s="17">
        <v>11.437106374623037</v>
      </c>
      <c r="O3182" s="17">
        <v>38.772935138160932</v>
      </c>
      <c r="P3182" s="17">
        <v>3.1909987803427007</v>
      </c>
      <c r="Q3182" s="17">
        <v>-0.60029481262930584</v>
      </c>
      <c r="R3182" s="17">
        <v>0.21504454965570144</v>
      </c>
      <c r="S3182" s="17">
        <v>0.33333333333333298</v>
      </c>
      <c r="T3182" s="17">
        <v>0.33178986681293071</v>
      </c>
      <c r="U3182" s="17">
        <v>0.43083366184111066</v>
      </c>
      <c r="V3182" s="17">
        <v>0.20225134905516723</v>
      </c>
      <c r="W3182" s="17">
        <v>29.054115692455593</v>
      </c>
      <c r="X3182" s="17">
        <v>3.0285671565901553</v>
      </c>
      <c r="Y3182" s="17">
        <v>-0.99999999999999944</v>
      </c>
      <c r="Z3182" s="17">
        <v>-0.99999999999999944</v>
      </c>
      <c r="AA3182" s="17">
        <v>79.902557732529502</v>
      </c>
      <c r="AB3182" s="17">
        <v>0.32703847806014358</v>
      </c>
      <c r="AC3182" s="17">
        <v>0.19855412018203095</v>
      </c>
      <c r="AD3182" s="17">
        <v>0.48707535156619008</v>
      </c>
      <c r="AE3182" s="17">
        <v>50.633397490418197</v>
      </c>
      <c r="AF3182" s="17">
        <v>0.91666666666666663</v>
      </c>
      <c r="AG3182" s="17">
        <v>-0.99999999999999944</v>
      </c>
      <c r="AH3182" s="17">
        <v>-0.99999999999999944</v>
      </c>
      <c r="AI3182" s="17">
        <v>-4.3521000235622928E-2</v>
      </c>
      <c r="AJ3182" s="17">
        <v>0.20225134905516723</v>
      </c>
      <c r="AK3182" s="17">
        <v>0.11595627357704731</v>
      </c>
      <c r="AL3182" s="17">
        <v>4.1591306143127733E-2</v>
      </c>
      <c r="AM3182" s="17">
        <v>0.19079280248174571</v>
      </c>
      <c r="AN3182" s="17">
        <v>2.702402600644211E-2</v>
      </c>
      <c r="AO3182" s="17">
        <v>5.3496014299288808</v>
      </c>
      <c r="AP3182" s="17">
        <v>0.88355718087669199</v>
      </c>
      <c r="AQ3182" s="17">
        <v>63.365434816324679</v>
      </c>
      <c r="AR3182" s="17">
        <v>1.2982082110425419</v>
      </c>
      <c r="AS3182" s="17">
        <v>3.6004224753213094</v>
      </c>
      <c r="AT3182" s="17">
        <v>-0.99999999999999944</v>
      </c>
      <c r="AU3182" s="17">
        <v>-0.99999999999999944</v>
      </c>
      <c r="AV3182" s="17">
        <v>-0.69260418726615902</v>
      </c>
      <c r="AW3182" s="17">
        <v>119.5590500515671</v>
      </c>
      <c r="AX3182" s="17">
        <v>138.91376495237134</v>
      </c>
      <c r="AY3182" s="17">
        <v>0.20506039721282712</v>
      </c>
      <c r="AZ3182" s="17">
        <v>10.311599127236843</v>
      </c>
      <c r="BA3182" s="22">
        <v>1504.7732144323088</v>
      </c>
      <c r="CU3182" t="e">
        <v>#N/A</v>
      </c>
      <c r="CV3182" t="e">
        <v>#N/A</v>
      </c>
    </row>
    <row r="3183" spans="1:100" x14ac:dyDescent="0.25">
      <c r="A3183">
        <v>6580</v>
      </c>
      <c r="B3183" t="s">
        <v>3409</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3410</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1308.200473489168</v>
      </c>
      <c r="CU3184" t="e">
        <v>#N/A</v>
      </c>
      <c r="CV3184" t="e">
        <v>#N/A</v>
      </c>
    </row>
    <row r="3185" spans="1:100" x14ac:dyDescent="0.25">
      <c r="A3185">
        <v>6582</v>
      </c>
      <c r="B3185" t="s">
        <v>3411</v>
      </c>
      <c r="C3185" s="22">
        <v>3</v>
      </c>
      <c r="D3185" s="17">
        <v>5.2314750197037432</v>
      </c>
      <c r="E3185" s="17">
        <v>-2.7304040233399499E-2</v>
      </c>
      <c r="F3185" s="17">
        <v>0.42855259106836674</v>
      </c>
      <c r="G3185" s="17">
        <v>0.42781629200849686</v>
      </c>
      <c r="H3185" s="17">
        <v>0.31048206126421324</v>
      </c>
      <c r="I3185" s="17">
        <v>0</v>
      </c>
      <c r="J3185" s="17">
        <v>18.628923675852789</v>
      </c>
      <c r="K3185" s="17">
        <v>0.31048206126421324</v>
      </c>
      <c r="L3185" s="17">
        <v>-1</v>
      </c>
      <c r="M3185" s="17">
        <v>-1</v>
      </c>
      <c r="N3185" s="17">
        <v>6.2096412252842663</v>
      </c>
      <c r="O3185" s="17">
        <v>24.288214987565034</v>
      </c>
      <c r="P3185" s="17">
        <v>0.30591107518109784</v>
      </c>
      <c r="Q3185" s="17">
        <v>0.7498120295156232</v>
      </c>
      <c r="R3185" s="17">
        <v>0.29543828544031775</v>
      </c>
      <c r="S3185" s="17">
        <v>0.3333333333333332</v>
      </c>
      <c r="T3185" s="17">
        <v>0.3333333333333332</v>
      </c>
      <c r="U3185" s="17">
        <v>0.32815589506013826</v>
      </c>
      <c r="V3185" s="17">
        <v>0.25791488487638403</v>
      </c>
      <c r="W3185" s="17">
        <v>37.690215413559002</v>
      </c>
      <c r="X3185" s="17">
        <v>3.2162974949013097</v>
      </c>
      <c r="Y3185" s="17">
        <v>-1</v>
      </c>
      <c r="Z3185" s="17">
        <v>-1</v>
      </c>
      <c r="AA3185" s="17">
        <v>88.524902304518832</v>
      </c>
      <c r="AB3185" s="17">
        <v>0.43005364253588901</v>
      </c>
      <c r="AC3185" s="17">
        <v>0.24992386364862115</v>
      </c>
      <c r="AD3185" s="17">
        <v>0.33080746592588001</v>
      </c>
      <c r="AE3185" s="17">
        <v>50.539248605519518</v>
      </c>
      <c r="AF3185" s="17">
        <v>0.9285714285714286</v>
      </c>
      <c r="AG3185" s="17">
        <v>-1</v>
      </c>
      <c r="AH3185" s="17">
        <v>-1</v>
      </c>
      <c r="AI3185" s="17">
        <v>1.1164501224002379E-2</v>
      </c>
      <c r="AJ3185" s="17">
        <v>0.25791488487638403</v>
      </c>
      <c r="AK3185" s="17">
        <v>0.18932085210997351</v>
      </c>
      <c r="AL3185" s="17">
        <v>9.3491670719201003E-2</v>
      </c>
      <c r="AM3185" s="17">
        <v>-0.1387626012128681</v>
      </c>
      <c r="AN3185" s="17">
        <v>0.11083645517542731</v>
      </c>
      <c r="AO3185" s="17">
        <v>-2.5224607697718349</v>
      </c>
      <c r="AP3185" s="17">
        <v>3.2383697329816883</v>
      </c>
      <c r="AQ3185" s="17">
        <v>56.319139089411806</v>
      </c>
      <c r="AR3185" s="17">
        <v>1.2527374466031895</v>
      </c>
      <c r="AS3185" s="17">
        <v>3.5267795561655229</v>
      </c>
      <c r="AT3185" s="17">
        <v>-1</v>
      </c>
      <c r="AU3185" s="17">
        <v>-1</v>
      </c>
      <c r="AV3185" s="17">
        <v>0.7232545774488145</v>
      </c>
      <c r="AW3185" s="17">
        <v>116.05148702506558</v>
      </c>
      <c r="AX3185" s="17">
        <v>142.06626553718402</v>
      </c>
      <c r="AY3185" s="17">
        <v>0.37604280462107881</v>
      </c>
      <c r="AZ3185" s="17">
        <v>49.723521575386549</v>
      </c>
      <c r="BA3185" s="22">
        <v>1523.8569196901283</v>
      </c>
      <c r="CU3185" t="e">
        <v>#N/A</v>
      </c>
      <c r="CV3185" t="e">
        <v>#N/A</v>
      </c>
    </row>
    <row r="3186" spans="1:100" x14ac:dyDescent="0.25">
      <c r="A3186">
        <v>6583</v>
      </c>
      <c r="B3186" t="s">
        <v>3412</v>
      </c>
      <c r="C3186" s="22">
        <v>3</v>
      </c>
      <c r="D3186" s="17">
        <v>4.9807761705600848</v>
      </c>
      <c r="E3186" s="17">
        <v>-0.10385571680205488</v>
      </c>
      <c r="F3186" s="17">
        <v>-0.50006476198743599</v>
      </c>
      <c r="G3186" s="17">
        <v>-0.5260286911879497</v>
      </c>
      <c r="H3186" s="17">
        <v>0.14912415937986079</v>
      </c>
      <c r="I3186" s="17">
        <v>0</v>
      </c>
      <c r="J3186" s="17">
        <v>8.9474495627916468</v>
      </c>
      <c r="K3186" s="17">
        <v>0.14912415937986079</v>
      </c>
      <c r="L3186" s="17">
        <v>-0.99999999999999989</v>
      </c>
      <c r="M3186" s="17">
        <v>-0.99999999999999989</v>
      </c>
      <c r="N3186" s="17">
        <v>2.9824831875972158</v>
      </c>
      <c r="O3186" s="17">
        <v>13.402197042163781</v>
      </c>
      <c r="P3186" s="17">
        <v>0.52537671341154524</v>
      </c>
      <c r="Q3186" s="17">
        <v>0.56005717157771195</v>
      </c>
      <c r="R3186" s="17">
        <v>0.16354190341004335</v>
      </c>
      <c r="S3186" s="17">
        <v>0.33333333333333337</v>
      </c>
      <c r="T3186" s="17">
        <v>0.22148495116714539</v>
      </c>
      <c r="U3186" s="17">
        <v>0.27216663453634343</v>
      </c>
      <c r="V3186" s="17">
        <v>-1.3669250743389672E-2</v>
      </c>
      <c r="W3186" s="17">
        <v>26.567660356542845</v>
      </c>
      <c r="X3186" s="17">
        <v>1.3636862300684054</v>
      </c>
      <c r="Y3186" s="17">
        <v>-0.99999999999999989</v>
      </c>
      <c r="Z3186" s="17">
        <v>-0.99999999999999989</v>
      </c>
      <c r="AA3186" s="17">
        <v>46.191047918135311</v>
      </c>
      <c r="AB3186" s="17">
        <v>3.6822104539441125E-2</v>
      </c>
      <c r="AC3186" s="17">
        <v>0.2679670778537715</v>
      </c>
      <c r="AD3186" s="17">
        <v>8.4407730770436035E-2</v>
      </c>
      <c r="AE3186" s="17">
        <v>19.459845658182434</v>
      </c>
      <c r="AF3186" s="17">
        <v>0.5</v>
      </c>
      <c r="AG3186" s="17">
        <v>-0.99999999999999989</v>
      </c>
      <c r="AH3186" s="17">
        <v>-0.99999999999999989</v>
      </c>
      <c r="AI3186" s="17">
        <v>0</v>
      </c>
      <c r="AJ3186" s="17">
        <v>-1.3669250743389672E-2</v>
      </c>
      <c r="AK3186" s="17">
        <v>0.41832123808146943</v>
      </c>
      <c r="AL3186" s="17">
        <v>-7.8166447758193907E-3</v>
      </c>
      <c r="AM3186" s="17">
        <v>-2.6616844438328773E-2</v>
      </c>
      <c r="AN3186" s="17">
        <v>4.407386496240364E-2</v>
      </c>
      <c r="AO3186" s="17">
        <v>1.4261850794491269</v>
      </c>
      <c r="AP3186" s="17">
        <v>1.0627634001809936</v>
      </c>
      <c r="AQ3186" s="17">
        <v>35.515109919334499</v>
      </c>
      <c r="AR3186" s="17">
        <v>0.81331566829343271</v>
      </c>
      <c r="AS3186" s="17">
        <v>1.5128103894482667</v>
      </c>
      <c r="AT3186" s="17">
        <v>-0.99999999999999989</v>
      </c>
      <c r="AU3186" s="17">
        <v>-0.99999999999999989</v>
      </c>
      <c r="AV3186" s="17">
        <v>-0.36248678777790633</v>
      </c>
      <c r="AW3186" s="17">
        <v>60.656008360480115</v>
      </c>
      <c r="AX3186" s="17">
        <v>59.28908328614115</v>
      </c>
      <c r="AY3186" s="17">
        <v>8.0484076842745125E-2</v>
      </c>
      <c r="AZ3186" s="17">
        <v>-9.8661683515036067</v>
      </c>
      <c r="BA3186" s="22">
        <v>1301.7335002766276</v>
      </c>
      <c r="CU3186" t="e">
        <v>#N/A</v>
      </c>
      <c r="CV3186" t="e">
        <v>#N/A</v>
      </c>
    </row>
    <row r="3187" spans="1:100" x14ac:dyDescent="0.25">
      <c r="A3187">
        <v>6584</v>
      </c>
      <c r="B3187" t="s">
        <v>3413</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3414</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3415</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3416</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3417</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3418</v>
      </c>
      <c r="C3192" s="22">
        <v>3</v>
      </c>
      <c r="D3192" s="17">
        <v>6.5821195355809099</v>
      </c>
      <c r="E3192" s="17">
        <v>-2.2807029206642435E-3</v>
      </c>
      <c r="F3192" s="17">
        <v>-0.16408598887389284</v>
      </c>
      <c r="G3192" s="17">
        <v>-0.16408598887389284</v>
      </c>
      <c r="H3192" s="17">
        <v>0.20853681761354012</v>
      </c>
      <c r="I3192" s="17">
        <v>0</v>
      </c>
      <c r="J3192" s="17">
        <v>12.512209056812406</v>
      </c>
      <c r="K3192" s="17">
        <v>0.20853681761354012</v>
      </c>
      <c r="L3192" s="17">
        <v>-1.0000000000000002</v>
      </c>
      <c r="M3192" s="17">
        <v>-1.0000000000000002</v>
      </c>
      <c r="N3192" s="17">
        <v>4.1707363522708034</v>
      </c>
      <c r="O3192" s="17">
        <v>18.930242603519424</v>
      </c>
      <c r="P3192" s="17">
        <v>5.0625520268572581E-2</v>
      </c>
      <c r="Q3192" s="17">
        <v>-1.5039241792551339</v>
      </c>
      <c r="R3192" s="17">
        <v>-0.53500184630426928</v>
      </c>
      <c r="S3192" s="17">
        <v>0.33333333333333359</v>
      </c>
      <c r="T3192" s="17">
        <v>0.15650049397963847</v>
      </c>
      <c r="U3192" s="17">
        <v>0.10238823423112052</v>
      </c>
      <c r="V3192" s="17">
        <v>-8.2448171443255287E-3</v>
      </c>
      <c r="W3192" s="17">
        <v>15.017617071449077</v>
      </c>
      <c r="X3192" s="17">
        <v>0.46520257297590162</v>
      </c>
      <c r="Y3192" s="17">
        <v>-1.0000000000000002</v>
      </c>
      <c r="Z3192" s="17">
        <v>-1.0000000000000002</v>
      </c>
      <c r="AA3192" s="17">
        <v>32.671368183424448</v>
      </c>
      <c r="AB3192" s="17">
        <v>-7.7076283183168351E-2</v>
      </c>
      <c r="AC3192" s="17">
        <v>0.29041872582572914</v>
      </c>
      <c r="AD3192" s="17">
        <v>0.1504326165230325</v>
      </c>
      <c r="AE3192" s="17">
        <v>18.188752958279661</v>
      </c>
      <c r="AF3192" s="17">
        <v>0.3</v>
      </c>
      <c r="AG3192" s="17">
        <v>-1.0000000000000002</v>
      </c>
      <c r="AH3192" s="17">
        <v>-1.0000000000000002</v>
      </c>
      <c r="AI3192" s="17">
        <v>1.7379431664879368E-2</v>
      </c>
      <c r="AJ3192" s="17">
        <v>-8.2448171443255287E-3</v>
      </c>
      <c r="AK3192" s="17">
        <v>1.2036498400288548E-2</v>
      </c>
      <c r="AL3192" s="17">
        <v>0.14306492746650323</v>
      </c>
      <c r="AM3192" s="17">
        <v>0.12564819441332978</v>
      </c>
      <c r="AN3192" s="17">
        <v>0.82339429928856478</v>
      </c>
      <c r="AO3192" s="17">
        <v>3.2013873523346894</v>
      </c>
      <c r="AP3192" s="17">
        <v>21.300182119546633</v>
      </c>
      <c r="AQ3192" s="17">
        <v>27.52982612826148</v>
      </c>
      <c r="AR3192" s="17">
        <v>0.58397724439976684</v>
      </c>
      <c r="AS3192" s="17">
        <v>0.67373939058944143</v>
      </c>
      <c r="AT3192" s="17">
        <v>-1.0000000000000002</v>
      </c>
      <c r="AU3192" s="17">
        <v>-1.0000000000000002</v>
      </c>
      <c r="AV3192" s="17">
        <v>-0.69908783517816209</v>
      </c>
      <c r="AW3192" s="17">
        <v>72.901792906490513</v>
      </c>
      <c r="AX3192" s="17">
        <v>72.424899825355553</v>
      </c>
      <c r="AY3192" s="17">
        <v>0.2511746681288114</v>
      </c>
      <c r="AZ3192" s="17">
        <v>13.367632271271297</v>
      </c>
      <c r="BA3192" s="22">
        <v>1440.0537901464563</v>
      </c>
      <c r="CU3192" t="e">
        <v>#N/A</v>
      </c>
      <c r="CV3192" t="e">
        <v>#N/A</v>
      </c>
    </row>
    <row r="3193" spans="1:100" x14ac:dyDescent="0.25">
      <c r="A3193">
        <v>6591</v>
      </c>
      <c r="B3193" t="s">
        <v>3419</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1458.5192764331491</v>
      </c>
      <c r="CU3193" t="e">
        <v>#N/A</v>
      </c>
      <c r="CV3193" t="e">
        <v>#N/A</v>
      </c>
    </row>
    <row r="3194" spans="1:100" x14ac:dyDescent="0.25">
      <c r="A3194">
        <v>6592</v>
      </c>
      <c r="B3194" t="s">
        <v>3420</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1286.5183136416711</v>
      </c>
      <c r="CU3194" t="e">
        <v>#N/A</v>
      </c>
      <c r="CV3194" t="e">
        <v>#N/A</v>
      </c>
    </row>
    <row r="3195" spans="1:100" x14ac:dyDescent="0.25">
      <c r="A3195">
        <v>6593</v>
      </c>
      <c r="B3195" t="s">
        <v>3012</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1370.6975529511851</v>
      </c>
      <c r="CU3195" t="e">
        <v>#N/A</v>
      </c>
      <c r="CV3195" t="e">
        <v>#N/A</v>
      </c>
    </row>
    <row r="3196" spans="1:100" x14ac:dyDescent="0.25">
      <c r="A3196">
        <v>6594</v>
      </c>
      <c r="B3196" t="s">
        <v>3421</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1352.827471515554</v>
      </c>
      <c r="CU3196" t="e">
        <v>#N/A</v>
      </c>
      <c r="CV3196" t="e">
        <v>#N/A</v>
      </c>
    </row>
    <row r="3197" spans="1:100" x14ac:dyDescent="0.25">
      <c r="A3197">
        <v>6595</v>
      </c>
      <c r="B3197" t="s">
        <v>3422</v>
      </c>
      <c r="C3197" s="22">
        <v>3</v>
      </c>
      <c r="D3197" s="17">
        <v>4.8174396267054984</v>
      </c>
      <c r="E3197" s="17">
        <v>8.4440320490005022E-2</v>
      </c>
      <c r="F3197" s="17">
        <v>1.2024786398119847</v>
      </c>
      <c r="G3197" s="17">
        <v>1.2289578666640619</v>
      </c>
      <c r="H3197" s="17">
        <v>-1.7766981722918823E-2</v>
      </c>
      <c r="I3197" s="17">
        <v>0</v>
      </c>
      <c r="J3197" s="17">
        <v>-1.0660189033751291</v>
      </c>
      <c r="K3197" s="17">
        <v>-1.7766981722918823E-2</v>
      </c>
      <c r="L3197" s="17">
        <v>-0.99999999999999967</v>
      </c>
      <c r="M3197" s="17">
        <v>-0.99999999999999967</v>
      </c>
      <c r="N3197" s="17">
        <v>-0.35533963445837596</v>
      </c>
      <c r="O3197" s="17">
        <v>4.9803785899944275</v>
      </c>
      <c r="P3197" s="17">
        <v>1.6513287512895076</v>
      </c>
      <c r="Q3197" s="17">
        <v>-0.58195532889816892</v>
      </c>
      <c r="R3197" s="17">
        <v>7.838289745289051E-3</v>
      </c>
      <c r="S3197" s="17">
        <v>0.33333333333333331</v>
      </c>
      <c r="T3197" s="17">
        <v>0.33850191316997319</v>
      </c>
      <c r="U3197" s="17">
        <v>-0.24523105327088338</v>
      </c>
      <c r="V3197" s="17">
        <v>-2.3917324989551365E-2</v>
      </c>
      <c r="W3197" s="17">
        <v>16.818153998631622</v>
      </c>
      <c r="X3197" s="17">
        <v>-0.42965735495797619</v>
      </c>
      <c r="Y3197" s="17">
        <v>-0.99999999999999967</v>
      </c>
      <c r="Z3197" s="17">
        <v>-0.99999999999999967</v>
      </c>
      <c r="AA3197" s="17">
        <v>41.605905658833393</v>
      </c>
      <c r="AB3197" s="17">
        <v>0.21879381946031556</v>
      </c>
      <c r="AC3197" s="17">
        <v>9.9075127960814191E-2</v>
      </c>
      <c r="AD3197" s="17">
        <v>0.17772931998799951</v>
      </c>
      <c r="AE3197" s="17">
        <v>24.779913370456445</v>
      </c>
      <c r="AF3197" s="17">
        <v>0.25</v>
      </c>
      <c r="AG3197" s="17">
        <v>-0.99999999999999967</v>
      </c>
      <c r="AH3197" s="17">
        <v>-0.99999999999999967</v>
      </c>
      <c r="AI3197" s="17">
        <v>-3.6426567729192207E-2</v>
      </c>
      <c r="AJ3197" s="17">
        <v>-2.3917324989551365E-2</v>
      </c>
      <c r="AK3197" s="17">
        <v>3.1897662401596139E-2</v>
      </c>
      <c r="AL3197" s="17">
        <v>0.27051044604387153</v>
      </c>
      <c r="AM3197" s="17">
        <v>0.23725159118033201</v>
      </c>
      <c r="AN3197" s="17">
        <v>3.461438102972389E-2</v>
      </c>
      <c r="AO3197" s="17">
        <v>6.0907780915162819</v>
      </c>
      <c r="AP3197" s="17">
        <v>2.2179117559624553</v>
      </c>
      <c r="AQ3197" s="17">
        <v>15.75213509525649</v>
      </c>
      <c r="AR3197" s="17">
        <v>0.40268686824287186</v>
      </c>
      <c r="AS3197" s="17">
        <v>-0.44742433668089521</v>
      </c>
      <c r="AT3197" s="17">
        <v>-0.99999999999999967</v>
      </c>
      <c r="AU3197" s="17">
        <v>-0.99999999999999967</v>
      </c>
      <c r="AV3197" s="17">
        <v>1.2367961564093501</v>
      </c>
      <c r="AW3197" s="17">
        <v>48.804196004790249</v>
      </c>
      <c r="AX3197" s="17">
        <v>45.683932151251256</v>
      </c>
      <c r="AY3197" s="17">
        <v>-0.18369637262802255</v>
      </c>
      <c r="AZ3197" s="17">
        <v>-53.125571662975112</v>
      </c>
      <c r="BA3197" s="22">
        <v>1241.3463065006279</v>
      </c>
      <c r="CU3197" t="e">
        <v>#N/A</v>
      </c>
      <c r="CV3197" t="e">
        <v>#N/A</v>
      </c>
    </row>
    <row r="3198" spans="1:100" x14ac:dyDescent="0.25">
      <c r="A3198">
        <v>6597</v>
      </c>
      <c r="B3198" t="s">
        <v>2769</v>
      </c>
      <c r="C3198" s="22">
        <v>3</v>
      </c>
      <c r="D3198" s="17">
        <v>4.7939325948048834</v>
      </c>
      <c r="E3198" s="17">
        <v>4.6624358530249398E-2</v>
      </c>
      <c r="F3198" s="17">
        <v>-0.94053815492987614</v>
      </c>
      <c r="G3198" s="17">
        <v>-0.92822393511311918</v>
      </c>
      <c r="H3198" s="17">
        <v>0.13259040814025208</v>
      </c>
      <c r="I3198" s="17">
        <v>0</v>
      </c>
      <c r="J3198" s="17">
        <v>7.9554244884151268</v>
      </c>
      <c r="K3198" s="17">
        <v>0.13259040814025208</v>
      </c>
      <c r="L3198" s="17">
        <v>-1.0000000000000018</v>
      </c>
      <c r="M3198" s="17">
        <v>-1.0000000000000018</v>
      </c>
      <c r="N3198" s="17">
        <v>2.6518081628050423</v>
      </c>
      <c r="O3198" s="17">
        <v>11.821133148106886</v>
      </c>
      <c r="P3198" s="17">
        <v>-0.29661962888060872</v>
      </c>
      <c r="Q3198" s="17">
        <v>3.4017062720628091</v>
      </c>
      <c r="R3198" s="17">
        <v>1.087534927783496</v>
      </c>
      <c r="S3198" s="17">
        <v>0.3333333333333337</v>
      </c>
      <c r="T3198" s="17">
        <v>0.34076784391330328</v>
      </c>
      <c r="U3198" s="17">
        <v>5.3448329747670845E-2</v>
      </c>
      <c r="V3198" s="17">
        <v>-5.2329331970100437E-2</v>
      </c>
      <c r="W3198" s="17">
        <v>21.705190675358207</v>
      </c>
      <c r="X3198" s="17">
        <v>0.44876260685643504</v>
      </c>
      <c r="Y3198" s="17">
        <v>-1.0000000000000018</v>
      </c>
      <c r="Z3198" s="17">
        <v>-1.0000000000000018</v>
      </c>
      <c r="AA3198" s="17">
        <v>70.057055642940753</v>
      </c>
      <c r="AB3198" s="17">
        <v>0.40867694003813804</v>
      </c>
      <c r="AC3198" s="17">
        <v>0.31568076807396939</v>
      </c>
      <c r="AD3198" s="17">
        <v>0.22092889268387372</v>
      </c>
      <c r="AE3198" s="17">
        <v>47.264330039799091</v>
      </c>
      <c r="AF3198" s="17">
        <v>0.83333333333333337</v>
      </c>
      <c r="AG3198" s="17">
        <v>-1.0000000000000018</v>
      </c>
      <c r="AH3198" s="17">
        <v>-1.0000000000000018</v>
      </c>
      <c r="AI3198" s="17">
        <v>-6.226695590095776E-3</v>
      </c>
      <c r="AJ3198" s="17">
        <v>-5.2329331970100437E-2</v>
      </c>
      <c r="AK3198" s="17">
        <v>4.0568336107983079E-3</v>
      </c>
      <c r="AL3198" s="17">
        <v>-6.5114345681401481E-2</v>
      </c>
      <c r="AM3198" s="17">
        <v>-2.883858923191232E-2</v>
      </c>
      <c r="AN3198" s="17">
        <v>-0.10363556459645074</v>
      </c>
      <c r="AO3198" s="17">
        <v>-0.70068056274381652</v>
      </c>
      <c r="AP3198" s="17">
        <v>-2.9164608433182764</v>
      </c>
      <c r="AQ3198" s="17">
        <v>29.66061516377334</v>
      </c>
      <c r="AR3198" s="17">
        <v>0.67522017502420739</v>
      </c>
      <c r="AS3198" s="17">
        <v>0.58135301499668712</v>
      </c>
      <c r="AT3198" s="17">
        <v>-1.0000000000000018</v>
      </c>
      <c r="AU3198" s="17">
        <v>-1.0000000000000018</v>
      </c>
      <c r="AV3198" s="17">
        <v>0.15931099267037685</v>
      </c>
      <c r="AW3198" s="17">
        <v>78.961727947729372</v>
      </c>
      <c r="AX3198" s="17">
        <v>73.604260838917398</v>
      </c>
      <c r="AY3198" s="17">
        <v>0.27821241794848067</v>
      </c>
      <c r="AZ3198" s="17">
        <v>-16.538553316604567</v>
      </c>
      <c r="BA3198" s="22">
        <v>1347.9831528161228</v>
      </c>
      <c r="CU3198" t="e">
        <v>#N/A</v>
      </c>
      <c r="CV3198" t="e">
        <v>#N/A</v>
      </c>
    </row>
    <row r="3199" spans="1:100" x14ac:dyDescent="0.25">
      <c r="A3199">
        <v>6599</v>
      </c>
      <c r="B3199" t="s">
        <v>3423</v>
      </c>
      <c r="C3199" s="22">
        <v>3</v>
      </c>
      <c r="D3199" s="17">
        <v>4.8360505872035917</v>
      </c>
      <c r="E3199" s="17">
        <v>0.16152415960003252</v>
      </c>
      <c r="F3199" s="17">
        <v>-0.17117251678885834</v>
      </c>
      <c r="G3199" s="17">
        <v>-9.2912554939225511E-2</v>
      </c>
      <c r="H3199" s="17">
        <v>0.28377914929631481</v>
      </c>
      <c r="I3199" s="17">
        <v>0</v>
      </c>
      <c r="J3199" s="17">
        <v>17.026748957778889</v>
      </c>
      <c r="K3199" s="17">
        <v>0.28377914929631481</v>
      </c>
      <c r="L3199" s="17">
        <v>-0.99999999999999989</v>
      </c>
      <c r="M3199" s="17">
        <v>-0.99999999999999989</v>
      </c>
      <c r="N3199" s="17">
        <v>5.6755829859262992</v>
      </c>
      <c r="O3199" s="17">
        <v>21.769886990043261</v>
      </c>
      <c r="P3199" s="17">
        <v>0.36511686089431244</v>
      </c>
      <c r="Q3199" s="17">
        <v>0.84550199496886203</v>
      </c>
      <c r="R3199" s="17">
        <v>0.34151419541530231</v>
      </c>
      <c r="S3199" s="17">
        <v>0.33333333333333343</v>
      </c>
      <c r="T3199" s="17">
        <v>0.3545927256525358</v>
      </c>
      <c r="U3199" s="17">
        <v>-0.12971259254934472</v>
      </c>
      <c r="V3199" s="17">
        <v>-1.3912109730075147E-2</v>
      </c>
      <c r="W3199" s="17">
        <v>10.420888296405373</v>
      </c>
      <c r="X3199" s="17">
        <v>-0.1769167265690732</v>
      </c>
      <c r="Y3199" s="17">
        <v>-0.99999999999999989</v>
      </c>
      <c r="Z3199" s="17">
        <v>-0.99999999999999989</v>
      </c>
      <c r="AA3199" s="17">
        <v>9.0976770016682096</v>
      </c>
      <c r="AB3199" s="17">
        <v>-6.5761992765239724E-2</v>
      </c>
      <c r="AC3199" s="17">
        <v>2.6010515485651753E-2</v>
      </c>
      <c r="AD3199" s="17">
        <v>6.4569674765389273E-3</v>
      </c>
      <c r="AE3199" s="17">
        <v>-1.6647254901524544</v>
      </c>
      <c r="AF3199" s="17">
        <v>8.3333333333333329E-2</v>
      </c>
      <c r="AG3199" s="17">
        <v>-0.99999999999999989</v>
      </c>
      <c r="AH3199" s="17">
        <v>-0.99999999999999989</v>
      </c>
      <c r="AI3199" s="17">
        <v>0</v>
      </c>
      <c r="AJ3199" s="17">
        <v>-1.3912109730075147E-2</v>
      </c>
      <c r="AK3199" s="17">
        <v>3.1943293854240544E-2</v>
      </c>
      <c r="AL3199" s="17">
        <v>0.37031788866928433</v>
      </c>
      <c r="AM3199" s="17">
        <v>3.0463859837270544E-2</v>
      </c>
      <c r="AN3199" s="17">
        <v>2.2053504439772623E-2</v>
      </c>
      <c r="AO3199" s="17">
        <v>0.92131296520296635</v>
      </c>
      <c r="AP3199" s="17">
        <v>2.4029270543407368</v>
      </c>
      <c r="AQ3199" s="17">
        <v>27.447637254184254</v>
      </c>
      <c r="AR3199" s="17">
        <v>0.54430135670644897</v>
      </c>
      <c r="AS3199" s="17">
        <v>0.10686242272724179</v>
      </c>
      <c r="AT3199" s="17">
        <v>-0.99999999999999989</v>
      </c>
      <c r="AU3199" s="17">
        <v>-0.99999999999999989</v>
      </c>
      <c r="AV3199" s="17">
        <v>0.24860164047607672</v>
      </c>
      <c r="AW3199" s="17">
        <v>33.270491046052229</v>
      </c>
      <c r="AX3199" s="17">
        <v>31.879280073044722</v>
      </c>
      <c r="AY3199" s="17">
        <v>8.727835079401472E-2</v>
      </c>
      <c r="AZ3199" s="17">
        <v>-30.287500764578709</v>
      </c>
      <c r="BA3199" s="22">
        <v>1304.457330644731</v>
      </c>
      <c r="CU3199" t="e">
        <v>#N/A</v>
      </c>
      <c r="CV3199" t="e">
        <v>#N/A</v>
      </c>
    </row>
    <row r="3200" spans="1:100" x14ac:dyDescent="0.25">
      <c r="A3200">
        <v>6600</v>
      </c>
      <c r="B3200" t="s">
        <v>3424</v>
      </c>
      <c r="C3200" s="22">
        <v>3</v>
      </c>
      <c r="D3200" s="17">
        <v>5.0742376174927344</v>
      </c>
      <c r="E3200" s="17">
        <v>-4.4954636441884429E-3</v>
      </c>
      <c r="F3200" s="17">
        <v>-0.16304919165779264</v>
      </c>
      <c r="G3200" s="17">
        <v>-0.16290088636532912</v>
      </c>
      <c r="H3200" s="17">
        <v>-3.6170713464380638E-2</v>
      </c>
      <c r="I3200" s="17">
        <v>0</v>
      </c>
      <c r="J3200" s="17">
        <v>-2.1702428078628424</v>
      </c>
      <c r="K3200" s="17">
        <v>-3.6170713464380638E-2</v>
      </c>
      <c r="L3200" s="17">
        <v>-1.0000000000000009</v>
      </c>
      <c r="M3200" s="17">
        <v>-1.0000000000000009</v>
      </c>
      <c r="N3200" s="17">
        <v>-0.72341426928761332</v>
      </c>
      <c r="O3200" s="17">
        <v>2.741093923264565</v>
      </c>
      <c r="P3200" s="17">
        <v>0.32125759494212403</v>
      </c>
      <c r="Q3200" s="17">
        <v>-1.1005116719572907</v>
      </c>
      <c r="R3200" s="17">
        <v>-0.20937660619395984</v>
      </c>
      <c r="S3200" s="17">
        <v>0.33333333333333381</v>
      </c>
      <c r="T3200" s="17">
        <v>0.33637046139828108</v>
      </c>
      <c r="U3200" s="17">
        <v>-0.13596068923181434</v>
      </c>
      <c r="V3200" s="17">
        <v>1.2719872939722901E-3</v>
      </c>
      <c r="W3200" s="17">
        <v>22.847432250326122</v>
      </c>
      <c r="X3200" s="17">
        <v>0.17270080309751842</v>
      </c>
      <c r="Y3200" s="17">
        <v>-1.0000000000000009</v>
      </c>
      <c r="Z3200" s="17">
        <v>-1.0000000000000009</v>
      </c>
      <c r="AA3200" s="17">
        <v>48.595207626583736</v>
      </c>
      <c r="AB3200" s="17">
        <v>1.6829556714601845E-2</v>
      </c>
      <c r="AC3200" s="17">
        <v>0.22058319008387825</v>
      </c>
      <c r="AD3200" s="17">
        <v>0.2817302928505514</v>
      </c>
      <c r="AE3200" s="17">
        <v>25.957151982451563</v>
      </c>
      <c r="AF3200" s="17">
        <v>0.5</v>
      </c>
      <c r="AG3200" s="17">
        <v>-1.0000000000000009</v>
      </c>
      <c r="AH3200" s="17">
        <v>-1.0000000000000009</v>
      </c>
      <c r="AI3200" s="17">
        <v>0</v>
      </c>
      <c r="AJ3200" s="17">
        <v>1.2719872939722901E-3</v>
      </c>
      <c r="AK3200" s="17">
        <v>-6.8011143844716543E-2</v>
      </c>
      <c r="AL3200" s="17">
        <v>1.3352188982342405E-3</v>
      </c>
      <c r="AM3200" s="17">
        <v>0.18534096687261914</v>
      </c>
      <c r="AN3200" s="17">
        <v>7.552401431471753E-2</v>
      </c>
      <c r="AO3200" s="17">
        <v>4.2934684525918962</v>
      </c>
      <c r="AP3200" s="17">
        <v>1.8947764523591089</v>
      </c>
      <c r="AQ3200" s="17">
        <v>20.67718944246327</v>
      </c>
      <c r="AR3200" s="17">
        <v>0.53501509279377235</v>
      </c>
      <c r="AS3200" s="17">
        <v>0.13653008963313734</v>
      </c>
      <c r="AT3200" s="17">
        <v>-1.0000000000000009</v>
      </c>
      <c r="AU3200" s="17">
        <v>-1.0000000000000009</v>
      </c>
      <c r="AV3200" s="17">
        <v>-0.37227749255928888</v>
      </c>
      <c r="AW3200" s="17">
        <v>53.231078002207404</v>
      </c>
      <c r="AX3200" s="17">
        <v>53.358276731604626</v>
      </c>
      <c r="AY3200" s="17">
        <v>-0.15342571320031695</v>
      </c>
      <c r="AZ3200" s="17">
        <v>-39.813865929773257</v>
      </c>
      <c r="BA3200" s="22">
        <v>1255.8409512855503</v>
      </c>
      <c r="CU3200" t="e">
        <v>#N/A</v>
      </c>
      <c r="CV3200" t="e">
        <v>#N/A</v>
      </c>
    </row>
    <row r="3201" spans="1:100" x14ac:dyDescent="0.25">
      <c r="A3201">
        <v>6601</v>
      </c>
      <c r="B3201" t="s">
        <v>3425</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1349.0722982536538</v>
      </c>
      <c r="CU3201" t="e">
        <v>#N/A</v>
      </c>
      <c r="CV3201" t="e">
        <v>#N/A</v>
      </c>
    </row>
    <row r="3202" spans="1:100" x14ac:dyDescent="0.25">
      <c r="A3202">
        <v>6602</v>
      </c>
      <c r="B3202" t="s">
        <v>3426</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3427</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3428</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3429</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3430</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3431</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3432</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3433</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1322.2060182053233</v>
      </c>
      <c r="CU3209" t="e">
        <v>#N/A</v>
      </c>
      <c r="CV3209" t="e">
        <v>#N/A</v>
      </c>
    </row>
    <row r="3210" spans="1:100" x14ac:dyDescent="0.25">
      <c r="A3210">
        <v>6610</v>
      </c>
      <c r="B3210" t="s">
        <v>3434</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3435</v>
      </c>
      <c r="C3211" s="22">
        <v>3</v>
      </c>
      <c r="D3211" s="17">
        <v>4.5423415283504553</v>
      </c>
      <c r="E3211" s="17">
        <v>6.4090658851054486E-2</v>
      </c>
      <c r="F3211" s="17">
        <v>-0.9145782615937218</v>
      </c>
      <c r="G3211" s="17">
        <v>-0.92495337806237199</v>
      </c>
      <c r="H3211" s="17">
        <v>-3.38786357661406E-2</v>
      </c>
      <c r="I3211" s="17">
        <v>0</v>
      </c>
      <c r="J3211" s="17">
        <v>-2.0327181459684374</v>
      </c>
      <c r="K3211" s="17">
        <v>-3.38786357661406E-2</v>
      </c>
      <c r="L3211" s="17">
        <v>-0.99999999999999944</v>
      </c>
      <c r="M3211" s="17">
        <v>-0.99999999999999944</v>
      </c>
      <c r="N3211" s="17">
        <v>-0.67757271532281216</v>
      </c>
      <c r="O3211" s="17">
        <v>1.5846700043196469</v>
      </c>
      <c r="P3211" s="17">
        <v>-7.0495926230364298E-2</v>
      </c>
      <c r="Q3211" s="17">
        <v>-0.97261833012249144</v>
      </c>
      <c r="R3211" s="17">
        <v>-0.48081173705025909</v>
      </c>
      <c r="S3211" s="17">
        <v>0.33333333333333304</v>
      </c>
      <c r="T3211" s="17">
        <v>0.33388297261573496</v>
      </c>
      <c r="U3211" s="17">
        <v>0.25035558338620684</v>
      </c>
      <c r="V3211" s="17">
        <v>-5.5226402099793986E-2</v>
      </c>
      <c r="W3211" s="17">
        <v>35.848964920064894</v>
      </c>
      <c r="X3211" s="17">
        <v>1.3717085019436741</v>
      </c>
      <c r="Y3211" s="17">
        <v>-0.99999999999999944</v>
      </c>
      <c r="Z3211" s="17">
        <v>-0.99999999999999944</v>
      </c>
      <c r="AA3211" s="17">
        <v>45.654592031570104</v>
      </c>
      <c r="AB3211" s="17">
        <v>0.15347802733573021</v>
      </c>
      <c r="AC3211" s="17">
        <v>5.2591516307870005E-2</v>
      </c>
      <c r="AD3211" s="17">
        <v>-3.4076667249047059E-4</v>
      </c>
      <c r="AE3211" s="17">
        <v>10.286438848555486</v>
      </c>
      <c r="AF3211" s="17">
        <v>0.25</v>
      </c>
      <c r="AG3211" s="17">
        <v>-0.99999999999999944</v>
      </c>
      <c r="AH3211" s="17">
        <v>-0.99999999999999944</v>
      </c>
      <c r="AI3211" s="17">
        <v>-2.4363867168246491E-2</v>
      </c>
      <c r="AJ3211" s="17">
        <v>-5.5226402099793986E-2</v>
      </c>
      <c r="AK3211" s="17">
        <v>2.489077429312263E-3</v>
      </c>
      <c r="AL3211" s="17">
        <v>0.13946470605050279</v>
      </c>
      <c r="AM3211" s="17">
        <v>0.13732892970102556</v>
      </c>
      <c r="AN3211" s="17">
        <v>-0.11812993940092857</v>
      </c>
      <c r="AO3211" s="17">
        <v>3.4456686296722001</v>
      </c>
      <c r="AP3211" s="17">
        <v>-2.255924954770701</v>
      </c>
      <c r="AQ3211" s="17">
        <v>33.816246774096442</v>
      </c>
      <c r="AR3211" s="17">
        <v>0.86234548723548066</v>
      </c>
      <c r="AS3211" s="17">
        <v>1.337829866177533</v>
      </c>
      <c r="AT3211" s="17">
        <v>-0.99999999999999944</v>
      </c>
      <c r="AU3211" s="17">
        <v>-0.99999999999999944</v>
      </c>
      <c r="AV3211" s="17">
        <v>-1.4057651151126314</v>
      </c>
      <c r="AW3211" s="17">
        <v>44.983337081119018</v>
      </c>
      <c r="AX3211" s="17">
        <v>38.973419527774688</v>
      </c>
      <c r="AY3211" s="17">
        <v>7.1761508746141428E-2</v>
      </c>
      <c r="AZ3211" s="17">
        <v>-51.460090539112947</v>
      </c>
      <c r="BA3211" s="22">
        <v>1243.2083202225178</v>
      </c>
      <c r="CU3211" t="e">
        <v>#N/A</v>
      </c>
      <c r="CV3211" t="e">
        <v>#N/A</v>
      </c>
    </row>
    <row r="3212" spans="1:100" x14ac:dyDescent="0.25">
      <c r="A3212">
        <v>6612</v>
      </c>
      <c r="B3212" t="s">
        <v>3436</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3437</v>
      </c>
      <c r="C3213" s="22">
        <v>3</v>
      </c>
      <c r="D3213" s="17">
        <v>4.9952235292562879</v>
      </c>
      <c r="E3213" s="17">
        <v>0</v>
      </c>
      <c r="F3213" s="17">
        <v>1.4640718793021076E-3</v>
      </c>
      <c r="G3213" s="17">
        <v>1.4640718793021076E-3</v>
      </c>
      <c r="H3213" s="17">
        <v>-0.16330823814020731</v>
      </c>
      <c r="I3213" s="17">
        <v>0</v>
      </c>
      <c r="J3213" s="17">
        <v>-9.7984942884124386</v>
      </c>
      <c r="K3213" s="17">
        <v>-0.16330823814020731</v>
      </c>
      <c r="L3213" s="17">
        <v>-1.0000000000000007</v>
      </c>
      <c r="M3213" s="17">
        <v>-1.0000000000000007</v>
      </c>
      <c r="N3213" s="17">
        <v>-3.2661647628041464</v>
      </c>
      <c r="O3213" s="17">
        <v>-4.8018066872768488</v>
      </c>
      <c r="P3213" s="17">
        <v>0.1246476295242136</v>
      </c>
      <c r="Q3213" s="17">
        <v>-1.8930095140930332</v>
      </c>
      <c r="R3213" s="17">
        <v>-0.68036709665307482</v>
      </c>
      <c r="S3213" s="17">
        <v>0.33333333333333387</v>
      </c>
      <c r="T3213" s="17">
        <v>0.35318347513657949</v>
      </c>
      <c r="U3213" s="17">
        <v>0.22527556603181412</v>
      </c>
      <c r="V3213" s="17">
        <v>9.6094424175700941E-3</v>
      </c>
      <c r="W3213" s="17">
        <v>43.388402202380206</v>
      </c>
      <c r="X3213" s="17">
        <v>1.8385278287837974</v>
      </c>
      <c r="Y3213" s="17">
        <v>-1.0000000000000007</v>
      </c>
      <c r="Z3213" s="17">
        <v>-1.0000000000000007</v>
      </c>
      <c r="AA3213" s="17">
        <v>78.017079823311178</v>
      </c>
      <c r="AB3213" s="17">
        <v>0.29516644805777031</v>
      </c>
      <c r="AC3213" s="17">
        <v>0.32627780662840927</v>
      </c>
      <c r="AD3213" s="17">
        <v>8.4736639665501337E-2</v>
      </c>
      <c r="AE3213" s="17">
        <v>35.309044717584058</v>
      </c>
      <c r="AF3213" s="17">
        <v>0.8666666666666667</v>
      </c>
      <c r="AG3213" s="17">
        <v>-1.0000000000000007</v>
      </c>
      <c r="AH3213" s="17">
        <v>-1.0000000000000007</v>
      </c>
      <c r="AI3213" s="17">
        <v>0</v>
      </c>
      <c r="AJ3213" s="17">
        <v>9.6094424175700941E-3</v>
      </c>
      <c r="AK3213" s="17">
        <v>0.17131005739368316</v>
      </c>
      <c r="AL3213" s="17">
        <v>5.3346703836521708E-2</v>
      </c>
      <c r="AM3213" s="17">
        <v>0.35180843460779149</v>
      </c>
      <c r="AN3213" s="17">
        <v>0.12852392855231207</v>
      </c>
      <c r="AO3213" s="17">
        <v>9.6517611521632034</v>
      </c>
      <c r="AP3213" s="17">
        <v>3.47983173299041</v>
      </c>
      <c r="AQ3213" s="17">
        <v>33.589907913967757</v>
      </c>
      <c r="AR3213" s="17">
        <v>0.92140181691929723</v>
      </c>
      <c r="AS3213" s="17">
        <v>1.6752195906435889</v>
      </c>
      <c r="AT3213" s="17">
        <v>-1.0000000000000007</v>
      </c>
      <c r="AU3213" s="17">
        <v>-1.0000000000000007</v>
      </c>
      <c r="AV3213" s="17">
        <v>-0.67890302477377273</v>
      </c>
      <c r="AW3213" s="17">
        <v>76.695104869024703</v>
      </c>
      <c r="AX3213" s="17">
        <v>77.656049110781709</v>
      </c>
      <c r="AY3213" s="17">
        <v>0.43724970081851033</v>
      </c>
      <c r="AZ3213" s="17">
        <v>28.147434688573476</v>
      </c>
      <c r="BA3213" s="22">
        <v>1415.2337305088938</v>
      </c>
      <c r="CU3213" t="e">
        <v>#N/A</v>
      </c>
      <c r="CV3213" t="e">
        <v>#N/A</v>
      </c>
    </row>
    <row r="3214" spans="1:100" x14ac:dyDescent="0.25">
      <c r="A3214">
        <v>6614</v>
      </c>
      <c r="B3214" t="s">
        <v>3438</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1303.5093863587936</v>
      </c>
      <c r="CU3214" t="e">
        <v>#N/A</v>
      </c>
      <c r="CV3214" t="e">
        <v>#N/A</v>
      </c>
    </row>
    <row r="3215" spans="1:100" x14ac:dyDescent="0.25">
      <c r="A3215">
        <v>6615</v>
      </c>
      <c r="B3215" t="s">
        <v>3439</v>
      </c>
      <c r="C3215" s="22">
        <v>3</v>
      </c>
      <c r="D3215" s="17">
        <v>4.6990516800422295</v>
      </c>
      <c r="E3215" s="17">
        <v>-0.12215032594297957</v>
      </c>
      <c r="F3215" s="17">
        <v>-0.39304793303134566</v>
      </c>
      <c r="G3215" s="17">
        <v>-0.42358551451709053</v>
      </c>
      <c r="H3215" s="17">
        <v>0.20843490327539541</v>
      </c>
      <c r="I3215" s="17">
        <v>0</v>
      </c>
      <c r="J3215" s="17">
        <v>12.506094196523724</v>
      </c>
      <c r="K3215" s="17">
        <v>0.20843490327539541</v>
      </c>
      <c r="L3215" s="17">
        <v>-0.99999999999999978</v>
      </c>
      <c r="M3215" s="17">
        <v>-0.99999999999999978</v>
      </c>
      <c r="N3215" s="17">
        <v>4.1686980655079093</v>
      </c>
      <c r="O3215" s="17">
        <v>16.781560362048864</v>
      </c>
      <c r="P3215" s="17">
        <v>5.6628030925511164</v>
      </c>
      <c r="Q3215" s="17">
        <v>-0.18159461223930506</v>
      </c>
      <c r="R3215" s="17">
        <v>0.44112542579040798</v>
      </c>
      <c r="S3215" s="17">
        <v>0.33333333333333354</v>
      </c>
      <c r="T3215" s="17">
        <v>0.25757337791321266</v>
      </c>
      <c r="U3215" s="17">
        <v>-0.11676308905126383</v>
      </c>
      <c r="V3215" s="17">
        <v>1.0084605535338543E-3</v>
      </c>
      <c r="W3215" s="17">
        <v>10.668687178936828</v>
      </c>
      <c r="X3215" s="17">
        <v>-0.15725977835449867</v>
      </c>
      <c r="Y3215" s="17">
        <v>-0.99999999999999978</v>
      </c>
      <c r="Z3215" s="17">
        <v>-0.99999999999999978</v>
      </c>
      <c r="AA3215" s="17">
        <v>50.174496753057689</v>
      </c>
      <c r="AB3215" s="17">
        <v>0.21611508765795107</v>
      </c>
      <c r="AC3215" s="17">
        <v>0.22629018133083734</v>
      </c>
      <c r="AD3215" s="17">
        <v>0.33888841397782077</v>
      </c>
      <c r="AE3215" s="17">
        <v>39.064684148330457</v>
      </c>
      <c r="AF3215" s="17">
        <v>0.66666666666666663</v>
      </c>
      <c r="AG3215" s="17">
        <v>-0.99999999999999978</v>
      </c>
      <c r="AH3215" s="17">
        <v>-0.99999999999999978</v>
      </c>
      <c r="AI3215" s="17">
        <v>0</v>
      </c>
      <c r="AJ3215" s="17">
        <v>1.0084605535338543E-3</v>
      </c>
      <c r="AK3215" s="17">
        <v>0.17198544635134191</v>
      </c>
      <c r="AL3215" s="17">
        <v>-1.3519707252956276E-2</v>
      </c>
      <c r="AM3215" s="17">
        <v>-2.8676422727031383E-2</v>
      </c>
      <c r="AN3215" s="17">
        <v>0.29582534993135978</v>
      </c>
      <c r="AO3215" s="17">
        <v>0.14301666358092327</v>
      </c>
      <c r="AP3215" s="17">
        <v>7.3280352120192136</v>
      </c>
      <c r="AQ3215" s="17">
        <v>23.174781375460551</v>
      </c>
      <c r="AR3215" s="17">
        <v>0.47515208274881621</v>
      </c>
      <c r="AS3215" s="17">
        <v>5.1175124920896715E-2</v>
      </c>
      <c r="AT3215" s="17">
        <v>-0.99999999999999978</v>
      </c>
      <c r="AU3215" s="17">
        <v>-0.99999999999999978</v>
      </c>
      <c r="AV3215" s="17">
        <v>1.7539911273317301E-2</v>
      </c>
      <c r="AW3215" s="17">
        <v>74.284092327125748</v>
      </c>
      <c r="AX3215" s="17">
        <v>74.384938382479135</v>
      </c>
      <c r="AY3215" s="17">
        <v>3.3930684970469381E-2</v>
      </c>
      <c r="AZ3215" s="17">
        <v>-27.848750150210968</v>
      </c>
      <c r="BA3215" s="22">
        <v>1406.2159437094363</v>
      </c>
      <c r="CU3215" t="e">
        <v>#N/A</v>
      </c>
      <c r="CV3215" t="e">
        <v>#N/A</v>
      </c>
    </row>
    <row r="3216" spans="1:100" x14ac:dyDescent="0.25">
      <c r="A3216">
        <v>6616</v>
      </c>
      <c r="B3216" t="s">
        <v>3440</v>
      </c>
      <c r="C3216" s="22">
        <v>3</v>
      </c>
      <c r="D3216" s="17">
        <v>4.8365233341112619</v>
      </c>
      <c r="E3216" s="17">
        <v>2.8525821785442596E-2</v>
      </c>
      <c r="F3216" s="17">
        <v>-5.0526916404049896E-2</v>
      </c>
      <c r="G3216" s="17">
        <v>-4.3395460957689216E-2</v>
      </c>
      <c r="H3216" s="17">
        <v>6.8952280682741285E-2</v>
      </c>
      <c r="I3216" s="17">
        <v>0</v>
      </c>
      <c r="J3216" s="17">
        <v>4.1371368409644749</v>
      </c>
      <c r="K3216" s="17">
        <v>6.8952280682741285E-2</v>
      </c>
      <c r="L3216" s="17">
        <v>-1.0000000000000004</v>
      </c>
      <c r="M3216" s="17">
        <v>-1.0000000000000004</v>
      </c>
      <c r="N3216" s="17">
        <v>1.3790456136548257</v>
      </c>
      <c r="O3216" s="17">
        <v>8.9302647141180529</v>
      </c>
      <c r="P3216" s="17">
        <v>0.31153995082055802</v>
      </c>
      <c r="Q3216" s="17">
        <v>-1.2527883044162835</v>
      </c>
      <c r="R3216" s="17">
        <v>-0.33754782041150705</v>
      </c>
      <c r="S3216" s="17">
        <v>0.33333333333333348</v>
      </c>
      <c r="T3216" s="17">
        <v>0.34288076424215863</v>
      </c>
      <c r="U3216" s="17">
        <v>8.1443117573258797E-2</v>
      </c>
      <c r="V3216" s="17">
        <v>3.3940600377801618E-3</v>
      </c>
      <c r="W3216" s="17">
        <v>27.683959780151575</v>
      </c>
      <c r="X3216" s="17">
        <v>0.95598610706795051</v>
      </c>
      <c r="Y3216" s="17">
        <v>-1.0000000000000004</v>
      </c>
      <c r="Z3216" s="17">
        <v>-1.0000000000000004</v>
      </c>
      <c r="AA3216" s="17">
        <v>52.150842902094681</v>
      </c>
      <c r="AB3216" s="17">
        <v>-9.6427279330280738E-2</v>
      </c>
      <c r="AC3216" s="17">
        <v>0.19595272363230665</v>
      </c>
      <c r="AD3216" s="17">
        <v>0.3965631745450659</v>
      </c>
      <c r="AE3216" s="17">
        <v>24.80443094235461</v>
      </c>
      <c r="AF3216" s="17">
        <v>0.41666666666666669</v>
      </c>
      <c r="AG3216" s="17">
        <v>-1.0000000000000004</v>
      </c>
      <c r="AH3216" s="17">
        <v>-1.0000000000000004</v>
      </c>
      <c r="AI3216" s="17">
        <v>0</v>
      </c>
      <c r="AJ3216" s="17">
        <v>3.3940600377801618E-3</v>
      </c>
      <c r="AK3216" s="17">
        <v>0.20341292329953364</v>
      </c>
      <c r="AL3216" s="17">
        <v>-0.13160142965576571</v>
      </c>
      <c r="AM3216" s="17">
        <v>5.9953532561312174E-2</v>
      </c>
      <c r="AN3216" s="17">
        <v>0.10590427770793084</v>
      </c>
      <c r="AO3216" s="17">
        <v>2.5159029305304723</v>
      </c>
      <c r="AP3216" s="17">
        <v>1.9895997944194446</v>
      </c>
      <c r="AQ3216" s="17">
        <v>31.821096621116045</v>
      </c>
      <c r="AR3216" s="17">
        <v>0.76105127518653093</v>
      </c>
      <c r="AS3216" s="17">
        <v>1.0249383877506923</v>
      </c>
      <c r="AT3216" s="17">
        <v>-1.0000000000000004</v>
      </c>
      <c r="AU3216" s="17">
        <v>-1.0000000000000004</v>
      </c>
      <c r="AV3216" s="17">
        <v>-0.38094328136919642</v>
      </c>
      <c r="AW3216" s="17">
        <v>63.07070741063216</v>
      </c>
      <c r="AX3216" s="17">
        <v>63.410113414410176</v>
      </c>
      <c r="AY3216" s="17">
        <v>0.11717232320872271</v>
      </c>
      <c r="AZ3216" s="17">
        <v>-43.615505108788014</v>
      </c>
      <c r="BA3216" s="22">
        <v>1294.7359527027008</v>
      </c>
      <c r="CU3216" t="e">
        <v>#N/A</v>
      </c>
      <c r="CV3216" t="e">
        <v>#N/A</v>
      </c>
    </row>
    <row r="3217" spans="1:100" x14ac:dyDescent="0.25">
      <c r="A3217">
        <v>6617</v>
      </c>
      <c r="B3217" t="s">
        <v>3441</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1397.6708548247213</v>
      </c>
      <c r="CU3217" t="e">
        <v>#N/A</v>
      </c>
      <c r="CV3217" t="e">
        <v>#N/A</v>
      </c>
    </row>
    <row r="3218" spans="1:100" x14ac:dyDescent="0.25">
      <c r="A3218">
        <v>6618</v>
      </c>
      <c r="B3218" t="s">
        <v>3442</v>
      </c>
      <c r="C3218" s="22">
        <v>3</v>
      </c>
      <c r="D3218" s="17">
        <v>4.4119658869965823</v>
      </c>
      <c r="E3218" s="17">
        <v>0.38239093680193537</v>
      </c>
      <c r="F3218" s="17">
        <v>-8.7883648229574035E-2</v>
      </c>
      <c r="G3218" s="17">
        <v>1.5515195679302214E-3</v>
      </c>
      <c r="H3218" s="17">
        <v>8.9764597556286057E-3</v>
      </c>
      <c r="I3218" s="17">
        <v>0</v>
      </c>
      <c r="J3218" s="17">
        <v>0.53858758533771889</v>
      </c>
      <c r="K3218" s="17">
        <v>8.9764597556286057E-3</v>
      </c>
      <c r="L3218" s="17">
        <v>-1.0000000000000004</v>
      </c>
      <c r="M3218" s="17">
        <v>-1.0000000000000004</v>
      </c>
      <c r="N3218" s="17">
        <v>0.1795291951125719</v>
      </c>
      <c r="O3218" s="17">
        <v>4.9521049919022317</v>
      </c>
      <c r="P3218" s="17">
        <v>-0.43853526761738248</v>
      </c>
      <c r="Q3218" s="17">
        <v>1.0611176336895713</v>
      </c>
      <c r="R3218" s="17">
        <v>0.41306095190975095</v>
      </c>
      <c r="S3218" s="17">
        <v>0.33333333333333348</v>
      </c>
      <c r="T3218" s="17">
        <v>0.33333333333333348</v>
      </c>
      <c r="U3218" s="17">
        <v>0.26776196982706751</v>
      </c>
      <c r="V3218" s="17">
        <v>0.1069138002736349</v>
      </c>
      <c r="W3218" s="17">
        <v>41.294639080469622</v>
      </c>
      <c r="X3218" s="17">
        <v>2.3702208878611173</v>
      </c>
      <c r="Y3218" s="17">
        <v>-1.0000000000000004</v>
      </c>
      <c r="Z3218" s="17">
        <v>-1.0000000000000004</v>
      </c>
      <c r="AA3218" s="17">
        <v>78.810241877692093</v>
      </c>
      <c r="AB3218" s="17">
        <v>0.21962960351200947</v>
      </c>
      <c r="AC3218" s="17">
        <v>0.23115164396207927</v>
      </c>
      <c r="AD3218" s="17">
        <v>0.29126958943216597</v>
      </c>
      <c r="AE3218" s="17">
        <v>37.102541845312743</v>
      </c>
      <c r="AF3218" s="17">
        <v>0.75</v>
      </c>
      <c r="AG3218" s="17">
        <v>-1.0000000000000004</v>
      </c>
      <c r="AH3218" s="17">
        <v>-1.0000000000000004</v>
      </c>
      <c r="AI3218" s="17">
        <v>9.5628075030869814E-3</v>
      </c>
      <c r="AJ3218" s="17">
        <v>0.1069138002736349</v>
      </c>
      <c r="AK3218" s="17">
        <v>0.12551085116120256</v>
      </c>
      <c r="AL3218" s="17">
        <v>2.019478567365153E-3</v>
      </c>
      <c r="AM3218" s="17">
        <v>-6.0541695414672213E-2</v>
      </c>
      <c r="AN3218" s="17">
        <v>0.1798387678126411</v>
      </c>
      <c r="AO3218" s="17">
        <v>-0.88598812956079243</v>
      </c>
      <c r="AP3218" s="17">
        <v>4.5060665881528559</v>
      </c>
      <c r="AQ3218" s="17">
        <v>41.833226665807352</v>
      </c>
      <c r="AR3218" s="17">
        <v>1.0413424367673696</v>
      </c>
      <c r="AS3218" s="17">
        <v>2.3791973476167469</v>
      </c>
      <c r="AT3218" s="17">
        <v>-1.0000000000000004</v>
      </c>
      <c r="AU3218" s="17">
        <v>-1.0000000000000004</v>
      </c>
      <c r="AV3218" s="17">
        <v>0.41461247147768021</v>
      </c>
      <c r="AW3218" s="17">
        <v>88.268413457747201</v>
      </c>
      <c r="AX3218" s="17">
        <v>99.151049635172456</v>
      </c>
      <c r="AY3218" s="17">
        <v>0.11602134169057449</v>
      </c>
      <c r="AZ3218" s="17">
        <v>1.9921231267273287</v>
      </c>
      <c r="BA3218" s="22">
        <v>1495.1568487638885</v>
      </c>
      <c r="CU3218" t="e">
        <v>#N/A</v>
      </c>
      <c r="CV3218" t="e">
        <v>#N/A</v>
      </c>
    </row>
    <row r="3219" spans="1:100" x14ac:dyDescent="0.25">
      <c r="A3219">
        <v>6619</v>
      </c>
      <c r="B3219" t="s">
        <v>3443</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3444</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1486.655571270072</v>
      </c>
      <c r="CU3220" t="e">
        <v>#N/A</v>
      </c>
      <c r="CV3220" t="e">
        <v>#N/A</v>
      </c>
    </row>
    <row r="3221" spans="1:100" x14ac:dyDescent="0.25">
      <c r="A3221">
        <v>6621</v>
      </c>
      <c r="B3221" t="s">
        <v>3445</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v>
      </c>
      <c r="CU3221" t="e">
        <v>#N/A</v>
      </c>
      <c r="CV3221" t="e">
        <v>#N/A</v>
      </c>
    </row>
    <row r="3222" spans="1:100" x14ac:dyDescent="0.25">
      <c r="A3222">
        <v>6622</v>
      </c>
      <c r="B3222" t="s">
        <v>3446</v>
      </c>
      <c r="C3222" s="22">
        <v>3</v>
      </c>
      <c r="D3222" s="17">
        <v>2.5435067341010238</v>
      </c>
      <c r="E3222" s="17">
        <v>0.28427695590156982</v>
      </c>
      <c r="F3222" s="17">
        <v>-0.63350977015576304</v>
      </c>
      <c r="G3222" s="17">
        <v>-0.54466684104336982</v>
      </c>
      <c r="H3222" s="17">
        <v>0.10439846350736544</v>
      </c>
      <c r="I3222" s="17">
        <v>0</v>
      </c>
      <c r="J3222" s="17">
        <v>6.2639078104419275</v>
      </c>
      <c r="K3222" s="17">
        <v>0.10439846350736544</v>
      </c>
      <c r="L3222" s="17">
        <v>-0.99999999999999989</v>
      </c>
      <c r="M3222" s="17">
        <v>-0.99999999999999989</v>
      </c>
      <c r="N3222" s="17">
        <v>2.0879692701473083</v>
      </c>
      <c r="O3222" s="17">
        <v>8.2627477034995778</v>
      </c>
      <c r="P3222" s="17">
        <v>0.60886923723550557</v>
      </c>
      <c r="Q3222" s="17">
        <v>2.3039515757683984</v>
      </c>
      <c r="R3222" s="17">
        <v>0.78051513509055426</v>
      </c>
      <c r="S3222" s="17">
        <v>0.33333333333333337</v>
      </c>
      <c r="T3222" s="17">
        <v>0.32916942336512667</v>
      </c>
      <c r="U3222" s="17">
        <v>0.12207585414046186</v>
      </c>
      <c r="V3222" s="17">
        <v>0</v>
      </c>
      <c r="W3222" s="17">
        <v>27.207205893262252</v>
      </c>
      <c r="X3222" s="17">
        <v>1.1466209339000113</v>
      </c>
      <c r="Y3222" s="17">
        <v>-0.99999999999999989</v>
      </c>
      <c r="Z3222" s="17">
        <v>-0.99999999999999989</v>
      </c>
      <c r="AA3222" s="17">
        <v>59.150343476203084</v>
      </c>
      <c r="AB3222" s="17">
        <v>0.3065513398336393</v>
      </c>
      <c r="AC3222" s="17">
        <v>4.1159176440852374E-2</v>
      </c>
      <c r="AD3222" s="17">
        <v>0.27554193268251392</v>
      </c>
      <c r="AE3222" s="17">
        <v>31.162622447850275</v>
      </c>
      <c r="AF3222" s="17">
        <v>0.66666666666666663</v>
      </c>
      <c r="AG3222" s="17">
        <v>-0.99999999999999989</v>
      </c>
      <c r="AH3222" s="17">
        <v>-0.99999999999999989</v>
      </c>
      <c r="AI3222" s="17">
        <v>-1.8884360982116963E-2</v>
      </c>
      <c r="AJ3222" s="17">
        <v>0</v>
      </c>
      <c r="AK3222" s="17">
        <v>4.1219904182928202E-2</v>
      </c>
      <c r="AL3222" s="17">
        <v>7.2773565651407718E-2</v>
      </c>
      <c r="AM3222" s="17">
        <v>-0.26436707479625188</v>
      </c>
      <c r="AN3222" s="17">
        <v>0.33790363810928153</v>
      </c>
      <c r="AO3222" s="17">
        <v>-6.4030773489916575</v>
      </c>
      <c r="AP3222" s="17">
        <v>8.8114587809890743</v>
      </c>
      <c r="AQ3222" s="17">
        <v>33.471113703704191</v>
      </c>
      <c r="AR3222" s="17">
        <v>0.78457861083892211</v>
      </c>
      <c r="AS3222" s="17">
        <v>1.2510193974073767</v>
      </c>
      <c r="AT3222" s="17">
        <v>-0.99999999999999989</v>
      </c>
      <c r="AU3222" s="17">
        <v>-0.99999999999999989</v>
      </c>
      <c r="AV3222" s="17">
        <v>0.23584829404718438</v>
      </c>
      <c r="AW3222" s="17">
        <v>76.224549960691732</v>
      </c>
      <c r="AX3222" s="17">
        <v>75.846862741049407</v>
      </c>
      <c r="AY3222" s="17">
        <v>0.44598111114246825</v>
      </c>
      <c r="AZ3222" s="17">
        <v>36.293029885923801</v>
      </c>
      <c r="BA3222" s="22">
        <v>1411.1901210462233</v>
      </c>
      <c r="CU3222" t="e">
        <v>#N/A</v>
      </c>
      <c r="CV3222" t="e">
        <v>#N/A</v>
      </c>
    </row>
    <row r="3223" spans="1:100" x14ac:dyDescent="0.25">
      <c r="A3223">
        <v>6623</v>
      </c>
      <c r="B3223" t="s">
        <v>3447</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3448</v>
      </c>
      <c r="C3224" s="22">
        <v>3</v>
      </c>
      <c r="D3224" s="17">
        <v>3.7970887721164561</v>
      </c>
      <c r="E3224" s="17">
        <v>-0.18426318726635421</v>
      </c>
      <c r="F3224" s="17">
        <v>-0.37569780501751426</v>
      </c>
      <c r="G3224" s="17">
        <v>-0.43774105202048985</v>
      </c>
      <c r="H3224" s="17">
        <v>3.4298572004902661E-2</v>
      </c>
      <c r="I3224" s="17">
        <v>0</v>
      </c>
      <c r="J3224" s="17">
        <v>2.0579143202941563</v>
      </c>
      <c r="K3224" s="17">
        <v>3.4298572004902661E-2</v>
      </c>
      <c r="L3224" s="17">
        <v>-1.0000000000000004</v>
      </c>
      <c r="M3224" s="17">
        <v>-1.0000000000000004</v>
      </c>
      <c r="N3224" s="17">
        <v>0.68597144009805255</v>
      </c>
      <c r="O3224" s="17">
        <v>5.4172620403901242</v>
      </c>
      <c r="P3224" s="17">
        <v>3.3125273303476486</v>
      </c>
      <c r="Q3224" s="17">
        <v>4.4611188280819798</v>
      </c>
      <c r="R3224" s="17">
        <v>1.8164331305653061</v>
      </c>
      <c r="S3224" s="17">
        <v>0.33333333333333337</v>
      </c>
      <c r="T3224" s="17">
        <v>0.33333333333333337</v>
      </c>
      <c r="U3224" s="17">
        <v>0.25857568052651964</v>
      </c>
      <c r="V3224" s="17">
        <v>-5.582981103745116E-2</v>
      </c>
      <c r="W3224" s="17">
        <v>33.404558566033323</v>
      </c>
      <c r="X3224" s="17">
        <v>1.3316919505431362</v>
      </c>
      <c r="Y3224" s="17">
        <v>-1.0000000000000004</v>
      </c>
      <c r="Z3224" s="17">
        <v>-1.0000000000000004</v>
      </c>
      <c r="AA3224" s="17">
        <v>57.595146658371959</v>
      </c>
      <c r="AB3224" s="17">
        <v>0.20788354820803456</v>
      </c>
      <c r="AC3224" s="17">
        <v>0.27620072356483938</v>
      </c>
      <c r="AD3224" s="17">
        <v>-3.6601172537407148E-2</v>
      </c>
      <c r="AE3224" s="17">
        <v>22.374154961773343</v>
      </c>
      <c r="AF3224" s="17">
        <v>0.4</v>
      </c>
      <c r="AG3224" s="17">
        <v>-1.0000000000000004</v>
      </c>
      <c r="AH3224" s="17">
        <v>-1.0000000000000004</v>
      </c>
      <c r="AI3224" s="17">
        <v>5.6866788332883847E-2</v>
      </c>
      <c r="AJ3224" s="17">
        <v>-5.582981103745116E-2</v>
      </c>
      <c r="AK3224" s="17">
        <v>0.13116800955353702</v>
      </c>
      <c r="AL3224" s="17">
        <v>0.21369712795013987</v>
      </c>
      <c r="AM3224" s="17">
        <v>1.7537716027640364E-2</v>
      </c>
      <c r="AN3224" s="17">
        <v>0.72055623745348085</v>
      </c>
      <c r="AO3224" s="17">
        <v>1.094282948458694</v>
      </c>
      <c r="AP3224" s="17">
        <v>19.082391576087719</v>
      </c>
      <c r="AQ3224" s="17">
        <v>35.462472886327468</v>
      </c>
      <c r="AR3224" s="17">
        <v>0.86941253615573544</v>
      </c>
      <c r="AS3224" s="17">
        <v>1.365990522548038</v>
      </c>
      <c r="AT3224" s="17">
        <v>-1.0000000000000004</v>
      </c>
      <c r="AU3224" s="17">
        <v>-1.0000000000000004</v>
      </c>
      <c r="AV3224" s="17">
        <v>1.3786920785448153</v>
      </c>
      <c r="AW3224" s="17">
        <v>82.094800274849803</v>
      </c>
      <c r="AX3224" s="17">
        <v>77.649154937762376</v>
      </c>
      <c r="AY3224" s="17">
        <v>-4.0387735568675504E-2</v>
      </c>
      <c r="AZ3224" s="17">
        <v>-10.818945298117852</v>
      </c>
      <c r="BA3224" s="22">
        <v>1388.4591926284929</v>
      </c>
      <c r="CU3224" t="e">
        <v>#N/A</v>
      </c>
      <c r="CV3224" t="e">
        <v>#N/A</v>
      </c>
    </row>
    <row r="3225" spans="1:100" x14ac:dyDescent="0.25">
      <c r="A3225">
        <v>6626</v>
      </c>
      <c r="B3225" t="s">
        <v>3449</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3450</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3451</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3452</v>
      </c>
      <c r="C3228" s="22">
        <v>3</v>
      </c>
      <c r="D3228" s="17">
        <v>4.1272195044449242</v>
      </c>
      <c r="E3228" s="17">
        <v>-2.6745056523999194E-3</v>
      </c>
      <c r="F3228" s="17">
        <v>8.2920581902901469E-2</v>
      </c>
      <c r="G3228" s="17">
        <v>8.2920581902901469E-2</v>
      </c>
      <c r="H3228" s="17">
        <v>7.5895346551874979E-2</v>
      </c>
      <c r="I3228" s="17">
        <v>0</v>
      </c>
      <c r="J3228" s="17">
        <v>4.5537207931125039</v>
      </c>
      <c r="K3228" s="17">
        <v>7.5895346551874979E-2</v>
      </c>
      <c r="L3228" s="17">
        <v>-1</v>
      </c>
      <c r="M3228" s="17">
        <v>-1</v>
      </c>
      <c r="N3228" s="17">
        <v>1.5179069310375009</v>
      </c>
      <c r="O3228" s="17">
        <v>8.7638608794603243</v>
      </c>
      <c r="P3228" s="17">
        <v>1.6270864481965757</v>
      </c>
      <c r="Q3228" s="17">
        <v>0.14458240470276093</v>
      </c>
      <c r="R3228" s="17">
        <v>0.21628276301480187</v>
      </c>
      <c r="S3228" s="17">
        <v>0.33333333333333348</v>
      </c>
      <c r="T3228" s="17">
        <v>0.33151284474041998</v>
      </c>
      <c r="U3228" s="17">
        <v>0.23116054163769434</v>
      </c>
      <c r="V3228" s="17">
        <v>0.23861456330421588</v>
      </c>
      <c r="W3228" s="17">
        <v>42.349037458551564</v>
      </c>
      <c r="X3228" s="17">
        <v>2.9178746525541612</v>
      </c>
      <c r="Y3228" s="17">
        <v>-1</v>
      </c>
      <c r="Z3228" s="17">
        <v>-1</v>
      </c>
      <c r="AA3228" s="17">
        <v>26.047643392502653</v>
      </c>
      <c r="AB3228" s="17">
        <v>5.8820607773942102E-2</v>
      </c>
      <c r="AC3228" s="17">
        <v>-2.6604989250322186E-2</v>
      </c>
      <c r="AD3228" s="17">
        <v>-0.36256915510489396</v>
      </c>
      <c r="AE3228" s="17">
        <v>-16.517676829063696</v>
      </c>
      <c r="AF3228" s="17">
        <v>0.25</v>
      </c>
      <c r="AG3228" s="17">
        <v>-1</v>
      </c>
      <c r="AH3228" s="17">
        <v>-1</v>
      </c>
      <c r="AI3228" s="17">
        <v>0</v>
      </c>
      <c r="AJ3228" s="17">
        <v>0.23861456330421588</v>
      </c>
      <c r="AK3228" s="17">
        <v>0.10322651660519289</v>
      </c>
      <c r="AL3228" s="17">
        <v>1.9389252024626668E-2</v>
      </c>
      <c r="AM3228" s="17">
        <v>-7.8254572156742599E-2</v>
      </c>
      <c r="AN3228" s="17">
        <v>8.2393409964054934E-2</v>
      </c>
      <c r="AO3228" s="17">
        <v>-1.4402317208926014</v>
      </c>
      <c r="AP3228" s="17">
        <v>2.1567815092245053</v>
      </c>
      <c r="AQ3228" s="17">
        <v>46.902758251664046</v>
      </c>
      <c r="AR3228" s="17">
        <v>1.1346212830156637</v>
      </c>
      <c r="AS3228" s="17">
        <v>2.9937699991060365</v>
      </c>
      <c r="AT3228" s="17">
        <v>-1</v>
      </c>
      <c r="AU3228" s="17">
        <v>-1</v>
      </c>
      <c r="AV3228" s="17">
        <v>0.29920334491770323</v>
      </c>
      <c r="AW3228" s="17">
        <v>36.968285781187483</v>
      </c>
      <c r="AX3228" s="17">
        <v>60.829742111609065</v>
      </c>
      <c r="AY3228" s="17">
        <v>0.15226657559016243</v>
      </c>
      <c r="AZ3228" s="17">
        <v>-17.62025781147673</v>
      </c>
      <c r="BA3228" s="22">
        <v>1361.4794894069043</v>
      </c>
      <c r="CU3228" t="e">
        <v>#N/A</v>
      </c>
      <c r="CV3228" t="e">
        <v>#N/A</v>
      </c>
    </row>
    <row r="3229" spans="1:100" x14ac:dyDescent="0.25">
      <c r="A3229">
        <v>6631</v>
      </c>
      <c r="B3229" t="s">
        <v>3453</v>
      </c>
      <c r="C3229" s="22">
        <v>3</v>
      </c>
      <c r="D3229" s="17">
        <v>4.2915132686998003</v>
      </c>
      <c r="E3229" s="17">
        <v>-0.11248440985478134</v>
      </c>
      <c r="F3229" s="17">
        <v>-6.5473889219873127E-2</v>
      </c>
      <c r="G3229" s="17">
        <v>-9.0479957463401151E-2</v>
      </c>
      <c r="H3229" s="17">
        <v>-9.6010320699733157E-2</v>
      </c>
      <c r="I3229" s="17">
        <v>0</v>
      </c>
      <c r="J3229" s="17">
        <v>-5.7606192419839886</v>
      </c>
      <c r="K3229" s="17">
        <v>-9.6010320699733157E-2</v>
      </c>
      <c r="L3229" s="17">
        <v>-1.0000000000000009</v>
      </c>
      <c r="M3229" s="17">
        <v>-1.0000000000000009</v>
      </c>
      <c r="N3229" s="17">
        <v>-1.920206413994664</v>
      </c>
      <c r="O3229" s="17">
        <v>-1.5595859307475908</v>
      </c>
      <c r="P3229" s="17">
        <v>0.56568513603890846</v>
      </c>
      <c r="Q3229" s="17">
        <v>0.44901530957434249</v>
      </c>
      <c r="R3229" s="17">
        <v>0.19096815947252604</v>
      </c>
      <c r="S3229" s="17">
        <v>0.33333333333333331</v>
      </c>
      <c r="T3229" s="17">
        <v>0.33380199084333723</v>
      </c>
      <c r="U3229" s="17">
        <v>0.13784629820274311</v>
      </c>
      <c r="V3229" s="17">
        <v>-7.4021122537042641E-2</v>
      </c>
      <c r="W3229" s="17">
        <v>33.07883282168418</v>
      </c>
      <c r="X3229" s="17">
        <v>0.8708727599751247</v>
      </c>
      <c r="Y3229" s="17">
        <v>-1.0000000000000009</v>
      </c>
      <c r="Z3229" s="17">
        <v>-1.0000000000000009</v>
      </c>
      <c r="AA3229" s="17">
        <v>45.356870252890829</v>
      </c>
      <c r="AB3229" s="17">
        <v>9.3871306643974348E-2</v>
      </c>
      <c r="AC3229" s="17">
        <v>0.12483510904463159</v>
      </c>
      <c r="AD3229" s="17">
        <v>2.3034969746076637E-2</v>
      </c>
      <c r="AE3229" s="17">
        <v>12.087069271734139</v>
      </c>
      <c r="AF3229" s="17">
        <v>0.42857142857142855</v>
      </c>
      <c r="AG3229" s="17">
        <v>-1.0000000000000009</v>
      </c>
      <c r="AH3229" s="17">
        <v>-1.0000000000000009</v>
      </c>
      <c r="AI3229" s="17">
        <v>1.2063693814979388E-2</v>
      </c>
      <c r="AJ3229" s="17">
        <v>-7.4021122537042641E-2</v>
      </c>
      <c r="AK3229" s="17">
        <v>2.9148595946324917E-2</v>
      </c>
      <c r="AL3229" s="17">
        <v>0.10616429712534775</v>
      </c>
      <c r="AM3229" s="17">
        <v>0.32489758615553616</v>
      </c>
      <c r="AN3229" s="17">
        <v>-5.5941902981437475E-2</v>
      </c>
      <c r="AO3229" s="17">
        <v>8.268182633620027</v>
      </c>
      <c r="AP3229" s="17">
        <v>-0.86772608890919867</v>
      </c>
      <c r="AQ3229" s="17">
        <v>27.318213579700206</v>
      </c>
      <c r="AR3229" s="17">
        <v>0.73096049984237077</v>
      </c>
      <c r="AS3229" s="17">
        <v>0.77486243927539111</v>
      </c>
      <c r="AT3229" s="17">
        <v>-1.0000000000000009</v>
      </c>
      <c r="AU3229" s="17">
        <v>-1.0000000000000009</v>
      </c>
      <c r="AV3229" s="17">
        <v>0.10048820200912478</v>
      </c>
      <c r="AW3229" s="17">
        <v>42.929558233234033</v>
      </c>
      <c r="AX3229" s="17">
        <v>35.768719855829353</v>
      </c>
      <c r="AY3229" s="17">
        <v>0.20414816461297747</v>
      </c>
      <c r="AZ3229" s="17">
        <v>-15.628788321125533</v>
      </c>
      <c r="BA3229" s="22">
        <v>1302.1602483142333</v>
      </c>
      <c r="CU3229" t="e">
        <v>#N/A</v>
      </c>
      <c r="CV3229" t="e">
        <v>#N/A</v>
      </c>
    </row>
    <row r="3230" spans="1:100" x14ac:dyDescent="0.25">
      <c r="A3230">
        <v>6632</v>
      </c>
      <c r="B3230" t="s">
        <v>3454</v>
      </c>
      <c r="C3230" s="22">
        <v>3</v>
      </c>
      <c r="D3230" s="17">
        <v>3.162561987619338</v>
      </c>
      <c r="E3230" s="17">
        <v>8.5398317697328169E-3</v>
      </c>
      <c r="F3230" s="17">
        <v>0.22478661973318381</v>
      </c>
      <c r="G3230" s="17">
        <v>0.22478661973318381</v>
      </c>
      <c r="H3230" s="17">
        <v>0.33897691526718177</v>
      </c>
      <c r="I3230" s="17">
        <v>0</v>
      </c>
      <c r="J3230" s="17">
        <v>20.33861491603091</v>
      </c>
      <c r="K3230" s="17">
        <v>0.33897691526718177</v>
      </c>
      <c r="L3230" s="17">
        <v>-0.99999999999999956</v>
      </c>
      <c r="M3230" s="17">
        <v>-0.99999999999999956</v>
      </c>
      <c r="N3230" s="17">
        <v>6.779538305343638</v>
      </c>
      <c r="O3230" s="17">
        <v>23.725963523383445</v>
      </c>
      <c r="P3230" s="17">
        <v>-0.18995881783214302</v>
      </c>
      <c r="Q3230" s="17">
        <v>2.1549346714171054</v>
      </c>
      <c r="R3230" s="17">
        <v>0.68341547901912114</v>
      </c>
      <c r="S3230" s="17">
        <v>0.33333333333333331</v>
      </c>
      <c r="T3230" s="17">
        <v>0.35185883990392114</v>
      </c>
      <c r="U3230" s="17">
        <v>0.20275157495310847</v>
      </c>
      <c r="V3230" s="17">
        <v>-2.5163915298079681E-2</v>
      </c>
      <c r="W3230" s="17">
        <v>20.952116705004066</v>
      </c>
      <c r="X3230" s="17">
        <v>1.0145518932300284</v>
      </c>
      <c r="Y3230" s="17">
        <v>-0.99999999999999956</v>
      </c>
      <c r="Z3230" s="17">
        <v>-0.99999999999999956</v>
      </c>
      <c r="AA3230" s="17">
        <v>55.644448905387293</v>
      </c>
      <c r="AB3230" s="17">
        <v>9.7089267680550748E-2</v>
      </c>
      <c r="AC3230" s="17">
        <v>0.25492336789450865</v>
      </c>
      <c r="AD3230" s="17">
        <v>0.32816569885222341</v>
      </c>
      <c r="AE3230" s="17">
        <v>34.008916721364145</v>
      </c>
      <c r="AF3230" s="17">
        <v>0.66666666666666663</v>
      </c>
      <c r="AG3230" s="17">
        <v>-0.99999999999999956</v>
      </c>
      <c r="AH3230" s="17">
        <v>-0.99999999999999956</v>
      </c>
      <c r="AI3230" s="17">
        <v>0</v>
      </c>
      <c r="AJ3230" s="17">
        <v>-2.5163915298079681E-2</v>
      </c>
      <c r="AK3230" s="17">
        <v>5.5917900026314499E-2</v>
      </c>
      <c r="AL3230" s="17">
        <v>-0.13773530475048978</v>
      </c>
      <c r="AM3230" s="17">
        <v>0.63556880139552818</v>
      </c>
      <c r="AN3230" s="17">
        <v>4.8659252437741753E-2</v>
      </c>
      <c r="AO3230" s="17">
        <v>16.168809535019776</v>
      </c>
      <c r="AP3230" s="17">
        <v>0.52780478719109525</v>
      </c>
      <c r="AQ3230" s="17">
        <v>41.290731621034965</v>
      </c>
      <c r="AR3230" s="17">
        <v>0.86277983289228333</v>
      </c>
      <c r="AS3230" s="17">
        <v>1.3535288084972104</v>
      </c>
      <c r="AT3230" s="17">
        <v>-0.99999999999999956</v>
      </c>
      <c r="AU3230" s="17">
        <v>-0.99999999999999956</v>
      </c>
      <c r="AV3230" s="17">
        <v>0.90820209875230529</v>
      </c>
      <c r="AW3230" s="17">
        <v>79.89821721596185</v>
      </c>
      <c r="AX3230" s="17">
        <v>77.381825686153874</v>
      </c>
      <c r="AY3230" s="17">
        <v>0.21863401825030621</v>
      </c>
      <c r="AZ3230" s="17">
        <v>-7.3211874368612273</v>
      </c>
      <c r="BA3230" s="22">
        <v>1381.4268673742031</v>
      </c>
      <c r="CU3230" t="e">
        <v>#N/A</v>
      </c>
      <c r="CV3230" t="e">
        <v>#N/A</v>
      </c>
    </row>
    <row r="3231" spans="1:100" x14ac:dyDescent="0.25">
      <c r="A3231">
        <v>6633</v>
      </c>
      <c r="B3231" t="s">
        <v>3455</v>
      </c>
      <c r="C3231" s="22">
        <v>3</v>
      </c>
      <c r="D3231" s="17">
        <v>3.9148494438945178</v>
      </c>
      <c r="E3231" s="17">
        <v>-5.9146912298878159E-3</v>
      </c>
      <c r="F3231" s="17">
        <v>-7.6188175848063533E-2</v>
      </c>
      <c r="G3231" s="17">
        <v>-7.6188175848063533E-2</v>
      </c>
      <c r="H3231" s="17">
        <v>0.24755795081895463</v>
      </c>
      <c r="I3231" s="17">
        <v>0</v>
      </c>
      <c r="J3231" s="17">
        <v>14.85347704913727</v>
      </c>
      <c r="K3231" s="17">
        <v>0.24755795081895463</v>
      </c>
      <c r="L3231" s="17">
        <v>-0.99999999999999989</v>
      </c>
      <c r="M3231" s="17">
        <v>-0.99999999999999989</v>
      </c>
      <c r="N3231" s="17">
        <v>4.9511590163790915</v>
      </c>
      <c r="O3231" s="17">
        <v>18.692138317183723</v>
      </c>
      <c r="P3231" s="17">
        <v>-3.4962552041688869E-2</v>
      </c>
      <c r="Q3231" s="17">
        <v>2.2135128950587997</v>
      </c>
      <c r="R3231" s="17">
        <v>0.62862863327007967</v>
      </c>
      <c r="S3231" s="17">
        <v>0.33333333333333326</v>
      </c>
      <c r="T3231" s="17">
        <v>0.33333333333333326</v>
      </c>
      <c r="U3231" s="17">
        <v>0.25371798585071692</v>
      </c>
      <c r="V3231" s="17">
        <v>-0.11103628884824139</v>
      </c>
      <c r="W3231" s="17">
        <v>22.47161651400749</v>
      </c>
      <c r="X3231" s="17">
        <v>0.7677629261611314</v>
      </c>
      <c r="Y3231" s="17">
        <v>-0.99999999999999989</v>
      </c>
      <c r="Z3231" s="17">
        <v>-0.99999999999999989</v>
      </c>
      <c r="AA3231" s="17">
        <v>25.199237462413802</v>
      </c>
      <c r="AB3231" s="17">
        <v>7.859472178503768E-2</v>
      </c>
      <c r="AC3231" s="17">
        <v>-9.3714561633698082E-2</v>
      </c>
      <c r="AD3231" s="17">
        <v>5.7099686151385096E-2</v>
      </c>
      <c r="AE3231" s="17">
        <v>2.0989923151362344</v>
      </c>
      <c r="AF3231" s="17">
        <v>0.16666666666666666</v>
      </c>
      <c r="AG3231" s="17">
        <v>-0.99999999999999989</v>
      </c>
      <c r="AH3231" s="17">
        <v>-0.99999999999999989</v>
      </c>
      <c r="AI3231" s="17">
        <v>0</v>
      </c>
      <c r="AJ3231" s="17">
        <v>-0.11103628884824139</v>
      </c>
      <c r="AK3231" s="17">
        <v>9.620545564104957E-2</v>
      </c>
      <c r="AL3231" s="17">
        <v>0.11002681843197795</v>
      </c>
      <c r="AM3231" s="17">
        <v>-3.4480713603975865E-2</v>
      </c>
      <c r="AN3231" s="17">
        <v>-6.1275726779823458E-2</v>
      </c>
      <c r="AO3231" s="17">
        <v>-0.38099056189414932</v>
      </c>
      <c r="AP3231" s="17">
        <v>-0.98175907733569745</v>
      </c>
      <c r="AQ3231" s="17">
        <v>37.325093563144769</v>
      </c>
      <c r="AR3231" s="17">
        <v>0.80934836366914231</v>
      </c>
      <c r="AS3231" s="17">
        <v>1.0153208769800861</v>
      </c>
      <c r="AT3231" s="17">
        <v>-0.99999999999999989</v>
      </c>
      <c r="AU3231" s="17">
        <v>-0.99999999999999989</v>
      </c>
      <c r="AV3231" s="17">
        <v>0.55244045742201608</v>
      </c>
      <c r="AW3231" s="17">
        <v>42.909616702261843</v>
      </c>
      <c r="AX3231" s="17">
        <v>31.805987817437693</v>
      </c>
      <c r="AY3231" s="17">
        <v>-0.13864771713333621</v>
      </c>
      <c r="AZ3231" s="17">
        <v>-61.925003753694348</v>
      </c>
      <c r="BA3231" s="22">
        <v>1336.9685437724286</v>
      </c>
      <c r="CU3231" t="e">
        <v>#N/A</v>
      </c>
      <c r="CV3231" t="e">
        <v>#N/A</v>
      </c>
    </row>
    <row r="3232" spans="1:100" x14ac:dyDescent="0.25">
      <c r="A3232">
        <v>6634</v>
      </c>
      <c r="B3232" t="s">
        <v>3456</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1350.3521833161199</v>
      </c>
      <c r="CU3232" t="e">
        <v>#N/A</v>
      </c>
      <c r="CV3232" t="e">
        <v>#N/A</v>
      </c>
    </row>
    <row r="3233" spans="1:100" x14ac:dyDescent="0.25">
      <c r="A3233">
        <v>6635</v>
      </c>
      <c r="B3233" t="s">
        <v>3457</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1360.8928322897218</v>
      </c>
      <c r="CU3233" t="e">
        <v>#N/A</v>
      </c>
      <c r="CV3233" t="e">
        <v>#N/A</v>
      </c>
    </row>
    <row r="3234" spans="1:100" x14ac:dyDescent="0.25">
      <c r="A3234">
        <v>6636</v>
      </c>
      <c r="B3234" t="s">
        <v>3458</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1307.5210237661242</v>
      </c>
      <c r="CU3234" t="e">
        <v>#N/A</v>
      </c>
      <c r="CV3234" t="e">
        <v>#N/A</v>
      </c>
    </row>
    <row r="3235" spans="1:100" x14ac:dyDescent="0.25">
      <c r="A3235">
        <v>6637</v>
      </c>
      <c r="B3235" t="s">
        <v>3459</v>
      </c>
      <c r="C3235" s="22">
        <v>3</v>
      </c>
      <c r="D3235" s="17">
        <v>5.214230321923492</v>
      </c>
      <c r="E3235" s="17">
        <v>-1.9436103046107246E-2</v>
      </c>
      <c r="F3235" s="17">
        <v>0.71907524911331022</v>
      </c>
      <c r="G3235" s="17">
        <v>0.71259654809794115</v>
      </c>
      <c r="H3235" s="17">
        <v>-5.8487845733203583E-3</v>
      </c>
      <c r="I3235" s="17">
        <v>0</v>
      </c>
      <c r="J3235" s="17">
        <v>-0.35092707439921689</v>
      </c>
      <c r="K3235" s="17">
        <v>-5.8487845733203583E-3</v>
      </c>
      <c r="L3235" s="17">
        <v>-0.99999999999999933</v>
      </c>
      <c r="M3235" s="17">
        <v>-0.99999999999999933</v>
      </c>
      <c r="N3235" s="17">
        <v>-0.1169756914664067</v>
      </c>
      <c r="O3235" s="17">
        <v>5.5758997956222149</v>
      </c>
      <c r="P3235" s="17">
        <v>1.2712152472601703</v>
      </c>
      <c r="Q3235" s="17">
        <v>1.1874067983732659</v>
      </c>
      <c r="R3235" s="17">
        <v>0.52514551108557961</v>
      </c>
      <c r="S3235" s="17">
        <v>0.3333333333333332</v>
      </c>
      <c r="T3235" s="17">
        <v>0.3333333333333332</v>
      </c>
      <c r="U3235" s="17">
        <v>0.29212647804781933</v>
      </c>
      <c r="V3235" s="17">
        <v>-1.2810410668207099E-2</v>
      </c>
      <c r="W3235" s="17">
        <v>38.073260744783958</v>
      </c>
      <c r="X3235" s="17">
        <v>1.7641588994220219</v>
      </c>
      <c r="Y3235" s="17">
        <v>-0.99999999999999933</v>
      </c>
      <c r="Z3235" s="17">
        <v>-0.99999999999999933</v>
      </c>
      <c r="AA3235" s="17">
        <v>67.051220932269814</v>
      </c>
      <c r="AB3235" s="17">
        <v>0.3107400825130105</v>
      </c>
      <c r="AC3235" s="17">
        <v>0.19634855111097632</v>
      </c>
      <c r="AD3235" s="17">
        <v>6.1967659904019409E-2</v>
      </c>
      <c r="AE3235" s="17">
        <v>28.452814676400301</v>
      </c>
      <c r="AF3235" s="17">
        <v>0.83333333333333337</v>
      </c>
      <c r="AG3235" s="17">
        <v>-0.99999999999999933</v>
      </c>
      <c r="AH3235" s="17">
        <v>-0.99999999999999933</v>
      </c>
      <c r="AI3235" s="17">
        <v>2.0918306562223196E-2</v>
      </c>
      <c r="AJ3235" s="17">
        <v>-1.2810410668207099E-2</v>
      </c>
      <c r="AK3235" s="17">
        <v>-0.13568909166125848</v>
      </c>
      <c r="AL3235" s="17">
        <v>0.21800904919042927</v>
      </c>
      <c r="AM3235" s="17">
        <v>0.2354300609023722</v>
      </c>
      <c r="AN3235" s="17">
        <v>-9.034993963098396E-3</v>
      </c>
      <c r="AO3235" s="17">
        <v>5.2073060642530127</v>
      </c>
      <c r="AP3235" s="17">
        <v>0.86417039687468566</v>
      </c>
      <c r="AQ3235" s="17">
        <v>37.722333670384764</v>
      </c>
      <c r="AR3235" s="17">
        <v>0.94598273404627853</v>
      </c>
      <c r="AS3235" s="17">
        <v>1.7583101148487013</v>
      </c>
      <c r="AT3235" s="17">
        <v>-0.99999999999999933</v>
      </c>
      <c r="AU3235" s="17">
        <v>-0.99999999999999933</v>
      </c>
      <c r="AV3235" s="17">
        <v>1.2377420591835209</v>
      </c>
      <c r="AW3235" s="17">
        <v>73.491291124766747</v>
      </c>
      <c r="AX3235" s="17">
        <v>72.628616189190481</v>
      </c>
      <c r="AY3235" s="17">
        <v>0.2405838540072861</v>
      </c>
      <c r="AZ3235" s="17">
        <v>-22.691139182192639</v>
      </c>
      <c r="BA3235" s="22">
        <v>1442.8210444171648</v>
      </c>
      <c r="CU3235" t="e">
        <v>#N/A</v>
      </c>
      <c r="CV3235" t="e">
        <v>#N/A</v>
      </c>
    </row>
    <row r="3236" spans="1:100" x14ac:dyDescent="0.25">
      <c r="A3236">
        <v>6638</v>
      </c>
      <c r="B3236" t="s">
        <v>3460</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1455.5026303328618</v>
      </c>
      <c r="CU3236" t="e">
        <v>#N/A</v>
      </c>
      <c r="CV3236" t="e">
        <v>#N/A</v>
      </c>
    </row>
    <row r="3237" spans="1:100" x14ac:dyDescent="0.25">
      <c r="A3237">
        <v>6639</v>
      </c>
      <c r="B3237" t="s">
        <v>3461</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1377.3137709494783</v>
      </c>
      <c r="CU3237" t="e">
        <v>#N/A</v>
      </c>
      <c r="CV3237" t="e">
        <v>#N/A</v>
      </c>
    </row>
    <row r="3238" spans="1:100" x14ac:dyDescent="0.25">
      <c r="A3238">
        <v>6640</v>
      </c>
      <c r="B3238" t="s">
        <v>3462</v>
      </c>
      <c r="C3238" s="22">
        <v>3</v>
      </c>
      <c r="D3238" s="17">
        <v>2.7792803031243087</v>
      </c>
      <c r="E3238" s="17">
        <v>7.1892540471108254E-2</v>
      </c>
      <c r="F3238" s="17">
        <v>7.4168735339563141E-2</v>
      </c>
      <c r="G3238" s="17">
        <v>7.4168735339563141E-2</v>
      </c>
      <c r="H3238" s="17">
        <v>-0.11611866975618086</v>
      </c>
      <c r="I3238" s="17">
        <v>3.3244041125926834E-3</v>
      </c>
      <c r="J3238" s="17">
        <v>-6.7676559386152917</v>
      </c>
      <c r="K3238" s="17">
        <v>-0.1127942656435882</v>
      </c>
      <c r="L3238" s="17">
        <v>-1.0000000000000002</v>
      </c>
      <c r="M3238" s="17">
        <v>-1.0000000000000002</v>
      </c>
      <c r="N3238" s="17">
        <v>-2.2558853128717642</v>
      </c>
      <c r="O3238" s="17">
        <v>-3.9142069001514219</v>
      </c>
      <c r="P3238" s="17">
        <v>0.22129108681807802</v>
      </c>
      <c r="Q3238" s="17">
        <v>-2.1209106667264743</v>
      </c>
      <c r="R3238" s="17">
        <v>-0.60576605937248773</v>
      </c>
      <c r="S3238" s="17">
        <v>0.3333333333333337</v>
      </c>
      <c r="T3238" s="17">
        <v>0.3333333333333337</v>
      </c>
      <c r="U3238" s="17">
        <v>0.29165847630438752</v>
      </c>
      <c r="V3238" s="17">
        <v>0.28520665018529107</v>
      </c>
      <c r="W3238" s="17">
        <v>54.253042351997351</v>
      </c>
      <c r="X3238" s="17">
        <v>3.6573347386395518</v>
      </c>
      <c r="Y3238" s="17">
        <v>-1.0000000000000002</v>
      </c>
      <c r="Z3238" s="17">
        <v>-1.0000000000000002</v>
      </c>
      <c r="AA3238" s="17">
        <v>89.351991944607178</v>
      </c>
      <c r="AB3238" s="17">
        <v>0.19971750694759458</v>
      </c>
      <c r="AC3238" s="17">
        <v>0.19324368432488104</v>
      </c>
      <c r="AD3238" s="17">
        <v>0.32113312176717029</v>
      </c>
      <c r="AE3238" s="17">
        <v>35.704715651982298</v>
      </c>
      <c r="AF3238" s="17">
        <v>0.8</v>
      </c>
      <c r="AG3238" s="17">
        <v>-1.0000000000000002</v>
      </c>
      <c r="AH3238" s="17">
        <v>-1.0000000000000002</v>
      </c>
      <c r="AI3238" s="17">
        <v>1.0563343786956883E-2</v>
      </c>
      <c r="AJ3238" s="17">
        <v>0.28520665018529107</v>
      </c>
      <c r="AK3238" s="17">
        <v>8.4187999079663081E-2</v>
      </c>
      <c r="AL3238" s="17">
        <v>1.2391277249808839E-4</v>
      </c>
      <c r="AM3238" s="17">
        <v>-0.27773439076499068</v>
      </c>
      <c r="AN3238" s="17">
        <v>-0.14807148789509628</v>
      </c>
      <c r="AO3238" s="17">
        <v>-6.5224197737264502</v>
      </c>
      <c r="AP3238" s="17">
        <v>-3.7011676335149177</v>
      </c>
      <c r="AQ3238" s="17">
        <v>47.485386413382059</v>
      </c>
      <c r="AR3238" s="17">
        <v>1.2435317931563461</v>
      </c>
      <c r="AS3238" s="17">
        <v>3.5445404729959629</v>
      </c>
      <c r="AT3238" s="17">
        <v>-1.0000000000000002</v>
      </c>
      <c r="AU3238" s="17">
        <v>-1.0000000000000002</v>
      </c>
      <c r="AV3238" s="17">
        <v>-0.53159732403292437</v>
      </c>
      <c r="AW3238" s="17">
        <v>81.736617410940809</v>
      </c>
      <c r="AX3238" s="17">
        <v>110.46854930520908</v>
      </c>
      <c r="AY3238" s="17">
        <v>6.9849499597619047E-2</v>
      </c>
      <c r="AZ3238" s="17">
        <v>-39.466933903907027</v>
      </c>
      <c r="BA3238" s="22">
        <v>1390.0293582018226</v>
      </c>
      <c r="CU3238" t="e">
        <v>#N/A</v>
      </c>
      <c r="CV3238" t="e">
        <v>#N/A</v>
      </c>
    </row>
    <row r="3239" spans="1:100" x14ac:dyDescent="0.25">
      <c r="A3239">
        <v>6641</v>
      </c>
      <c r="B3239" t="s">
        <v>3463</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3464</v>
      </c>
      <c r="C3240" s="22">
        <v>3</v>
      </c>
      <c r="D3240" s="17">
        <v>4.7749689791587429</v>
      </c>
      <c r="E3240" s="17">
        <v>5.8546277964055177E-2</v>
      </c>
      <c r="F3240" s="17">
        <v>-1.7510361387503868</v>
      </c>
      <c r="G3240" s="17">
        <v>-1.7367541855164697</v>
      </c>
      <c r="H3240" s="17">
        <v>1.8975710044456848E-2</v>
      </c>
      <c r="I3240" s="17">
        <v>0</v>
      </c>
      <c r="J3240" s="17">
        <v>1.1385426026674124</v>
      </c>
      <c r="K3240" s="17">
        <v>1.8975710044456848E-2</v>
      </c>
      <c r="L3240" s="17">
        <v>-0.99999999999999978</v>
      </c>
      <c r="M3240" s="17">
        <v>-0.99999999999999978</v>
      </c>
      <c r="N3240" s="17">
        <v>0.37951420088913912</v>
      </c>
      <c r="O3240" s="17">
        <v>4.176757396309684</v>
      </c>
      <c r="P3240" s="17">
        <v>-0.99818775473833488</v>
      </c>
      <c r="Q3240" s="17">
        <v>1.0469367306825215</v>
      </c>
      <c r="R3240" s="17">
        <v>0.26263156816844979</v>
      </c>
      <c r="S3240" s="17">
        <v>0.33333333333333326</v>
      </c>
      <c r="T3240" s="17">
        <v>0.33903263257302468</v>
      </c>
      <c r="U3240" s="17">
        <v>6.3691144086328935E-2</v>
      </c>
      <c r="V3240" s="17">
        <v>1.5198313624021902E-2</v>
      </c>
      <c r="W3240" s="17">
        <v>29.291188542890072</v>
      </c>
      <c r="X3240" s="17">
        <v>1.0050440131910396</v>
      </c>
      <c r="Y3240" s="17">
        <v>-0.99999999999999978</v>
      </c>
      <c r="Z3240" s="17">
        <v>-0.99999999999999978</v>
      </c>
      <c r="AA3240" s="17">
        <v>63.665391602602917</v>
      </c>
      <c r="AB3240" s="17">
        <v>0.31121037210532121</v>
      </c>
      <c r="AC3240" s="17">
        <v>0.17928082497363673</v>
      </c>
      <c r="AD3240" s="17">
        <v>0.19174023275192945</v>
      </c>
      <c r="AE3240" s="17">
        <v>34.11157149154436</v>
      </c>
      <c r="AF3240" s="17">
        <v>0.58333333333333337</v>
      </c>
      <c r="AG3240" s="17">
        <v>-0.99999999999999978</v>
      </c>
      <c r="AH3240" s="17">
        <v>-0.99999999999999978</v>
      </c>
      <c r="AI3240" s="17">
        <v>-3.3506171268955068E-2</v>
      </c>
      <c r="AJ3240" s="17">
        <v>1.5198313624021902E-2</v>
      </c>
      <c r="AK3240" s="17">
        <v>0.33976233184138799</v>
      </c>
      <c r="AL3240" s="17">
        <v>0.10899502864638293</v>
      </c>
      <c r="AM3240" s="17">
        <v>-6.3731301911090429E-2</v>
      </c>
      <c r="AN3240" s="17">
        <v>0.16873524564543543</v>
      </c>
      <c r="AO3240" s="17">
        <v>0.10552911142967913</v>
      </c>
      <c r="AP3240" s="17">
        <v>4.7633562843678003</v>
      </c>
      <c r="AQ3240" s="17">
        <v>30.429731145557493</v>
      </c>
      <c r="AR3240" s="17">
        <v>0.75125542361670883</v>
      </c>
      <c r="AS3240" s="17">
        <v>1.0240197232354964</v>
      </c>
      <c r="AT3240" s="17">
        <v>-0.99999999999999978</v>
      </c>
      <c r="AU3240" s="17">
        <v>-0.99999999999999978</v>
      </c>
      <c r="AV3240" s="17">
        <v>-1.4741226173480197</v>
      </c>
      <c r="AW3240" s="17">
        <v>72.605505283280365</v>
      </c>
      <c r="AX3240" s="17">
        <v>73.455213220303463</v>
      </c>
      <c r="AY3240" s="17">
        <v>6.5258894699117498E-2</v>
      </c>
      <c r="AZ3240" s="17">
        <v>-22.617034288560944</v>
      </c>
      <c r="BA3240" s="22">
        <v>1305.6774000608962</v>
      </c>
      <c r="CU3240" t="e">
        <v>#N/A</v>
      </c>
      <c r="CV3240" t="e">
        <v>#N/A</v>
      </c>
    </row>
    <row r="3241" spans="1:100" x14ac:dyDescent="0.25">
      <c r="A3241">
        <v>6643</v>
      </c>
      <c r="B3241" t="s">
        <v>3465</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3466</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3467</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1405.1804650485567</v>
      </c>
      <c r="CU3243" t="e">
        <v>#N/A</v>
      </c>
      <c r="CV3243" t="e">
        <v>#N/A</v>
      </c>
    </row>
    <row r="3244" spans="1:100" x14ac:dyDescent="0.25">
      <c r="A3244">
        <v>6646</v>
      </c>
      <c r="B3244" t="s">
        <v>3468</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1324.8467794286385</v>
      </c>
      <c r="CU3244" t="e">
        <v>#N/A</v>
      </c>
      <c r="CV3244" t="e">
        <v>#N/A</v>
      </c>
    </row>
    <row r="3245" spans="1:100" x14ac:dyDescent="0.25">
      <c r="A3245">
        <v>6647</v>
      </c>
      <c r="B3245" t="s">
        <v>3469</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1439.4180544765188</v>
      </c>
      <c r="CU3245" t="e">
        <v>#N/A</v>
      </c>
      <c r="CV3245" t="e">
        <v>#N/A</v>
      </c>
    </row>
    <row r="3246" spans="1:100" x14ac:dyDescent="0.25">
      <c r="A3246">
        <v>6648</v>
      </c>
      <c r="B3246" t="s">
        <v>3470</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1341.7466728768845</v>
      </c>
      <c r="CU3246" t="e">
        <v>#N/A</v>
      </c>
      <c r="CV3246" t="e">
        <v>#N/A</v>
      </c>
    </row>
    <row r="3247" spans="1:100" x14ac:dyDescent="0.25">
      <c r="A3247">
        <v>6649</v>
      </c>
      <c r="B3247" t="s">
        <v>3471</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3472</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3473</v>
      </c>
      <c r="C3249" s="22">
        <v>3</v>
      </c>
      <c r="D3249" s="17">
        <v>2.3949119513955726</v>
      </c>
      <c r="E3249" s="17">
        <v>-0.78817427878780799</v>
      </c>
      <c r="F3249" s="17">
        <v>0.48970593390328365</v>
      </c>
      <c r="G3249" s="17">
        <v>0.25940979471443959</v>
      </c>
      <c r="H3249" s="17">
        <v>8.0658852956166704E-2</v>
      </c>
      <c r="I3249" s="17">
        <v>0</v>
      </c>
      <c r="J3249" s="17">
        <v>4.8395311773700032</v>
      </c>
      <c r="K3249" s="17">
        <v>8.0658852956166704E-2</v>
      </c>
      <c r="L3249" s="17">
        <v>-0.99999999999999889</v>
      </c>
      <c r="M3249" s="17">
        <v>-0.99999999999999889</v>
      </c>
      <c r="N3249" s="17">
        <v>1.6131770591233339</v>
      </c>
      <c r="O3249" s="17">
        <v>7.4938529234800102</v>
      </c>
      <c r="P3249" s="17">
        <v>1.4668427906561223</v>
      </c>
      <c r="Q3249" s="17">
        <v>-0.69850356317799689</v>
      </c>
      <c r="R3249" s="17">
        <v>-0.15851706995566947</v>
      </c>
      <c r="S3249" s="17">
        <v>0.33333333333333304</v>
      </c>
      <c r="T3249" s="17">
        <v>0.33333333333333304</v>
      </c>
      <c r="U3249" s="17">
        <v>0.30773296644094045</v>
      </c>
      <c r="V3249" s="17">
        <v>8.0575221993187205E-4</v>
      </c>
      <c r="W3249" s="17">
        <v>35.781861294854842</v>
      </c>
      <c r="X3249" s="17">
        <v>1.8217741927938529</v>
      </c>
      <c r="Y3249" s="17">
        <v>-0.99999999999999889</v>
      </c>
      <c r="Z3249" s="17">
        <v>-0.99999999999999889</v>
      </c>
      <c r="AA3249" s="17">
        <v>35.734314951898895</v>
      </c>
      <c r="AB3249" s="17">
        <v>-2.0997112700941171E-2</v>
      </c>
      <c r="AC3249" s="17">
        <v>-2.8883563647709484E-2</v>
      </c>
      <c r="AD3249" s="17">
        <v>5.2100090888644063E-2</v>
      </c>
      <c r="AE3249" s="17">
        <v>0.11097072699967647</v>
      </c>
      <c r="AF3249" s="17">
        <v>0</v>
      </c>
      <c r="AG3249" s="17">
        <v>-0.99999999999999889</v>
      </c>
      <c r="AH3249" s="17">
        <v>-0.99999999999999889</v>
      </c>
      <c r="AI3249" s="17">
        <v>1.0683931726464511E-2</v>
      </c>
      <c r="AJ3249" s="17">
        <v>8.0575221993187205E-4</v>
      </c>
      <c r="AK3249" s="17">
        <v>0.11355809421175328</v>
      </c>
      <c r="AL3249" s="17">
        <v>3.8620971097211534E-2</v>
      </c>
      <c r="AM3249" s="17">
        <v>0.40448026980005691</v>
      </c>
      <c r="AN3249" s="17">
        <v>0.10481977566429043</v>
      </c>
      <c r="AO3249" s="17">
        <v>10.679797216060194</v>
      </c>
      <c r="AP3249" s="17">
        <v>2.8135992470933182</v>
      </c>
      <c r="AQ3249" s="17">
        <v>40.621392472224869</v>
      </c>
      <c r="AR3249" s="17">
        <v>0.97520538532753798</v>
      </c>
      <c r="AS3249" s="17">
        <v>1.9024330457500178</v>
      </c>
      <c r="AT3249" s="17">
        <v>-0.99999999999999889</v>
      </c>
      <c r="AU3249" s="17">
        <v>-0.99999999999999889</v>
      </c>
      <c r="AV3249" s="17">
        <v>0.10089272475876947</v>
      </c>
      <c r="AW3249" s="17">
        <v>46.041767122472187</v>
      </c>
      <c r="AX3249" s="17">
        <v>46.336020978994661</v>
      </c>
      <c r="AY3249" s="17">
        <v>5.9238869898013247E-2</v>
      </c>
      <c r="AZ3249" s="17">
        <v>-55.377111204061656</v>
      </c>
      <c r="BA3249" s="22">
        <v>1327.8556831990338</v>
      </c>
      <c r="CU3249" t="e">
        <v>#N/A</v>
      </c>
      <c r="CV3249" t="e">
        <v>#N/A</v>
      </c>
    </row>
    <row r="3250" spans="1:100" x14ac:dyDescent="0.25">
      <c r="A3250">
        <v>6652</v>
      </c>
      <c r="B3250" t="s">
        <v>3474</v>
      </c>
      <c r="C3250" s="22">
        <v>3</v>
      </c>
      <c r="D3250" s="17">
        <v>4.4608918840647718</v>
      </c>
      <c r="E3250" s="17">
        <v>0.12655599067769577</v>
      </c>
      <c r="F3250" s="17">
        <v>-1.6937383620330186</v>
      </c>
      <c r="G3250" s="17">
        <v>-1.6937383620330186</v>
      </c>
      <c r="H3250" s="17">
        <v>0.32452443151941279</v>
      </c>
      <c r="I3250" s="17">
        <v>-5.7286268983588098E-3</v>
      </c>
      <c r="J3250" s="17">
        <v>19.127748277263226</v>
      </c>
      <c r="K3250" s="17">
        <v>0.31879580462105384</v>
      </c>
      <c r="L3250" s="17">
        <v>-0.99999999999999867</v>
      </c>
      <c r="M3250" s="17">
        <v>-0.99999999999999867</v>
      </c>
      <c r="N3250" s="17">
        <v>6.3759160924210798</v>
      </c>
      <c r="O3250" s="17">
        <v>21.894901799294985</v>
      </c>
      <c r="P3250" s="17">
        <v>1.9195930148445888</v>
      </c>
      <c r="Q3250" s="17">
        <v>-15.66053504725093</v>
      </c>
      <c r="R3250" s="17">
        <v>-5.0940331599186797</v>
      </c>
      <c r="S3250" s="17">
        <v>0.32474446190804235</v>
      </c>
      <c r="T3250" s="17">
        <v>0.32474446190804235</v>
      </c>
      <c r="U3250" s="17">
        <v>0.40306609330054793</v>
      </c>
      <c r="V3250" s="17">
        <v>-3.1221447216800736E-3</v>
      </c>
      <c r="W3250" s="17">
        <v>29.225482710955927</v>
      </c>
      <c r="X3250" s="17">
        <v>1.9156357526418515</v>
      </c>
      <c r="Y3250" s="17">
        <v>-0.99999999999999867</v>
      </c>
      <c r="Z3250" s="17">
        <v>-0.99999999999999867</v>
      </c>
      <c r="AA3250" s="17">
        <v>71.035200744803674</v>
      </c>
      <c r="AB3250" s="17">
        <v>0.46448135989646938</v>
      </c>
      <c r="AC3250" s="17">
        <v>0.2094017073097354</v>
      </c>
      <c r="AD3250" s="17">
        <v>0.26419195666912293</v>
      </c>
      <c r="AE3250" s="17">
        <v>46.903751193766354</v>
      </c>
      <c r="AF3250" s="17">
        <v>0.8</v>
      </c>
      <c r="AG3250" s="17">
        <v>-0.99999999999999867</v>
      </c>
      <c r="AH3250" s="17">
        <v>-0.99999999999999867</v>
      </c>
      <c r="AI3250" s="17">
        <v>-0.2688436186012953</v>
      </c>
      <c r="AJ3250" s="17">
        <v>-3.1221447216800736E-3</v>
      </c>
      <c r="AK3250" s="17">
        <v>0.57328511854518738</v>
      </c>
      <c r="AL3250" s="17">
        <v>0.23765548002708736</v>
      </c>
      <c r="AM3250" s="17">
        <v>0.85803525770232214</v>
      </c>
      <c r="AN3250" s="17">
        <v>-9.4572507563142422E-2</v>
      </c>
      <c r="AO3250" s="17">
        <v>24.317307035284003</v>
      </c>
      <c r="AP3250" s="17">
        <v>-1.1760352889431236</v>
      </c>
      <c r="AQ3250" s="17">
        <v>48.353230988219146</v>
      </c>
      <c r="AR3250" s="17">
        <v>1.0494328723949524</v>
      </c>
      <c r="AS3250" s="17">
        <v>2.234431557262905</v>
      </c>
      <c r="AT3250" s="17">
        <v>-0.99999999999999867</v>
      </c>
      <c r="AU3250" s="17">
        <v>-0.99999999999999867</v>
      </c>
      <c r="AV3250" s="17">
        <v>-6.7877715219516972</v>
      </c>
      <c r="AW3250" s="17">
        <v>91.754067255155448</v>
      </c>
      <c r="AX3250" s="17">
        <v>86.064980410961567</v>
      </c>
      <c r="AY3250" s="17">
        <v>2.8062443843403596E-2</v>
      </c>
      <c r="AZ3250" s="17">
        <v>-37.577784249202317</v>
      </c>
      <c r="BA3250" s="22">
        <v>1351.4602529824051</v>
      </c>
      <c r="CU3250" t="e">
        <v>#N/A</v>
      </c>
      <c r="CV3250" t="e">
        <v>#N/A</v>
      </c>
    </row>
    <row r="3251" spans="1:100" x14ac:dyDescent="0.25">
      <c r="A3251">
        <v>6653</v>
      </c>
      <c r="B3251" t="s">
        <v>3475</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3476</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1342.5110900116561</v>
      </c>
      <c r="CU3252" t="e">
        <v>#N/A</v>
      </c>
      <c r="CV3252" t="e">
        <v>#N/A</v>
      </c>
    </row>
    <row r="3253" spans="1:100" x14ac:dyDescent="0.25">
      <c r="A3253">
        <v>6655</v>
      </c>
      <c r="B3253" t="s">
        <v>1976</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1365.7497374499821</v>
      </c>
      <c r="CU3253" t="e">
        <v>#N/A</v>
      </c>
      <c r="CV3253" t="e">
        <v>#N/A</v>
      </c>
    </row>
    <row r="3254" spans="1:100" x14ac:dyDescent="0.25">
      <c r="A3254">
        <v>6656</v>
      </c>
      <c r="B3254" t="s">
        <v>3477</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3478</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3479</v>
      </c>
      <c r="C3256" s="22">
        <v>3</v>
      </c>
      <c r="D3256" s="17">
        <v>3.9224704339768888</v>
      </c>
      <c r="E3256" s="17">
        <v>-1.8338641876655449E-2</v>
      </c>
      <c r="F3256" s="17">
        <v>0.10784203746940192</v>
      </c>
      <c r="G3256" s="17">
        <v>0.11078684733346524</v>
      </c>
      <c r="H3256" s="17">
        <v>0.2506078785137324</v>
      </c>
      <c r="I3256" s="17">
        <v>0</v>
      </c>
      <c r="J3256" s="17">
        <v>15.036472710823947</v>
      </c>
      <c r="K3256" s="17">
        <v>0.2506078785137324</v>
      </c>
      <c r="L3256" s="17">
        <v>-0.99999999999999922</v>
      </c>
      <c r="M3256" s="17">
        <v>-0.99999999999999922</v>
      </c>
      <c r="N3256" s="17">
        <v>5.012157570274649</v>
      </c>
      <c r="O3256" s="17">
        <v>19.069729992134313</v>
      </c>
      <c r="P3256" s="17">
        <v>0.8479832098865604</v>
      </c>
      <c r="Q3256" s="17">
        <v>-1.5554742634107543</v>
      </c>
      <c r="R3256" s="17">
        <v>-0.47378003756370224</v>
      </c>
      <c r="S3256" s="17">
        <v>0.33333333333333293</v>
      </c>
      <c r="T3256" s="17">
        <v>0.33060831929048584</v>
      </c>
      <c r="U3256" s="17">
        <v>6.318610368554993E-2</v>
      </c>
      <c r="V3256" s="17">
        <v>-0.10342221326633105</v>
      </c>
      <c r="W3256" s="17">
        <v>14.923906581172222</v>
      </c>
      <c r="X3256" s="17">
        <v>4.281989521145297E-2</v>
      </c>
      <c r="Y3256" s="17">
        <v>-0.99999999999999922</v>
      </c>
      <c r="Z3256" s="17">
        <v>-0.99999999999999922</v>
      </c>
      <c r="AA3256" s="17">
        <v>6.6461859489420627</v>
      </c>
      <c r="AB3256" s="17">
        <v>-0.12295002628748078</v>
      </c>
      <c r="AC3256" s="17">
        <v>4.0156710804618474E-2</v>
      </c>
      <c r="AD3256" s="17">
        <v>-7.3285496410466888E-2</v>
      </c>
      <c r="AE3256" s="17">
        <v>-7.8039405946664617</v>
      </c>
      <c r="AF3256" s="17">
        <v>0.1</v>
      </c>
      <c r="AG3256" s="17">
        <v>-0.99999999999999922</v>
      </c>
      <c r="AH3256" s="17">
        <v>-0.99999999999999922</v>
      </c>
      <c r="AI3256" s="17">
        <v>7.877765937628534E-3</v>
      </c>
      <c r="AJ3256" s="17">
        <v>-0.10342221326633105</v>
      </c>
      <c r="AK3256" s="17">
        <v>0.25358295819197446</v>
      </c>
      <c r="AL3256" s="17">
        <v>-3.2593044635495998E-2</v>
      </c>
      <c r="AM3256" s="17">
        <v>-0.16587201581683539</v>
      </c>
      <c r="AN3256" s="17">
        <v>0.32732613854231457</v>
      </c>
      <c r="AO3256" s="17">
        <v>-2.878885604461014</v>
      </c>
      <c r="AP3256" s="17">
        <v>8.0201882403803868</v>
      </c>
      <c r="AQ3256" s="17">
        <v>29.960379291996187</v>
      </c>
      <c r="AR3256" s="17">
        <v>0.62370554304303838</v>
      </c>
      <c r="AS3256" s="17">
        <v>0.2934277737251853</v>
      </c>
      <c r="AT3256" s="17">
        <v>-0.99999999999999922</v>
      </c>
      <c r="AU3256" s="17">
        <v>-0.99999999999999922</v>
      </c>
      <c r="AV3256" s="17">
        <v>-0.3629931902302368</v>
      </c>
      <c r="AW3256" s="17">
        <v>33.736104181456739</v>
      </c>
      <c r="AX3256" s="17">
        <v>23.551438173576205</v>
      </c>
      <c r="AY3256" s="17">
        <v>-0.17992535967747306</v>
      </c>
      <c r="AZ3256" s="17">
        <v>-36.980155895269192</v>
      </c>
      <c r="BA3256" s="22">
        <v>1316.9617589651959</v>
      </c>
      <c r="CU3256" t="e">
        <v>#N/A</v>
      </c>
      <c r="CV3256" t="e">
        <v>#N/A</v>
      </c>
    </row>
    <row r="3257" spans="1:100" x14ac:dyDescent="0.25">
      <c r="A3257">
        <v>6659</v>
      </c>
      <c r="B3257" t="s">
        <v>691</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3480</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3481</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3482</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3483</v>
      </c>
      <c r="C3261" s="22">
        <v>3</v>
      </c>
      <c r="D3261" s="17">
        <v>5.4659542554822202</v>
      </c>
      <c r="E3261" s="17">
        <v>-6.4689185186079384E-2</v>
      </c>
      <c r="F3261" s="17">
        <v>0.46257457438016536</v>
      </c>
      <c r="G3261" s="17">
        <v>0.43994045185939423</v>
      </c>
      <c r="H3261" s="17">
        <v>0.4431899734839877</v>
      </c>
      <c r="I3261" s="17">
        <v>0</v>
      </c>
      <c r="J3261" s="17">
        <v>26.59139840903925</v>
      </c>
      <c r="K3261" s="17">
        <v>0.4431899734839877</v>
      </c>
      <c r="L3261" s="17">
        <v>-1</v>
      </c>
      <c r="M3261" s="17">
        <v>-1</v>
      </c>
      <c r="N3261" s="17">
        <v>8.8637994696797531</v>
      </c>
      <c r="O3261" s="17">
        <v>32.497293116380867</v>
      </c>
      <c r="P3261" s="17">
        <v>4.3790185209345769E-3</v>
      </c>
      <c r="Q3261" s="17">
        <v>0.27742134793325868</v>
      </c>
      <c r="R3261" s="17">
        <v>2.3427477187041194E-2</v>
      </c>
      <c r="S3261" s="17">
        <v>0.33333333333333343</v>
      </c>
      <c r="T3261" s="17">
        <v>0.25010195340691216</v>
      </c>
      <c r="U3261" s="17">
        <v>0.18681496562815703</v>
      </c>
      <c r="V3261" s="17">
        <v>0</v>
      </c>
      <c r="W3261" s="17">
        <v>13.082411155376587</v>
      </c>
      <c r="X3261" s="17">
        <v>0.81898040316182974</v>
      </c>
      <c r="Y3261" s="17">
        <v>-1</v>
      </c>
      <c r="Z3261" s="17">
        <v>-1</v>
      </c>
      <c r="AA3261" s="17">
        <v>27.244934712253617</v>
      </c>
      <c r="AB3261" s="17">
        <v>-6.9222092192470774E-2</v>
      </c>
      <c r="AC3261" s="17">
        <v>0.31440017479494681</v>
      </c>
      <c r="AD3261" s="17">
        <v>3.760383899132342E-2</v>
      </c>
      <c r="AE3261" s="17">
        <v>14.139096079689979</v>
      </c>
      <c r="AF3261" s="17">
        <v>0.5</v>
      </c>
      <c r="AG3261" s="17">
        <v>-1</v>
      </c>
      <c r="AH3261" s="17">
        <v>-1</v>
      </c>
      <c r="AI3261" s="17">
        <v>0</v>
      </c>
      <c r="AJ3261" s="17">
        <v>0</v>
      </c>
      <c r="AK3261" s="17">
        <v>-0.21620913920018076</v>
      </c>
      <c r="AL3261" s="17">
        <v>8.207188448641578E-2</v>
      </c>
      <c r="AM3261" s="17">
        <v>0.43155828184469702</v>
      </c>
      <c r="AN3261" s="17">
        <v>0.17495829493485932</v>
      </c>
      <c r="AO3261" s="17">
        <v>9.7079113501165253</v>
      </c>
      <c r="AP3261" s="17">
        <v>4.7843167958035631</v>
      </c>
      <c r="AQ3261" s="17">
        <v>39.673809564415848</v>
      </c>
      <c r="AR3261" s="17">
        <v>0.77025025236840217</v>
      </c>
      <c r="AS3261" s="17">
        <v>1.2621703766458181</v>
      </c>
      <c r="AT3261" s="17">
        <v>-1</v>
      </c>
      <c r="AU3261" s="17">
        <v>-1</v>
      </c>
      <c r="AV3261" s="17">
        <v>0.46336792904643548</v>
      </c>
      <c r="AW3261" s="17">
        <v>64.526544624438017</v>
      </c>
      <c r="AX3261" s="17">
        <v>64.526544624438017</v>
      </c>
      <c r="AY3261" s="17">
        <v>0.27916749743346786</v>
      </c>
      <c r="AZ3261" s="17">
        <v>18.31588495809504</v>
      </c>
      <c r="BA3261" s="22">
        <v>1386.2060648159536</v>
      </c>
      <c r="CU3261" t="e">
        <v>#N/A</v>
      </c>
      <c r="CV3261" t="e">
        <v>#N/A</v>
      </c>
    </row>
    <row r="3262" spans="1:100" x14ac:dyDescent="0.25">
      <c r="A3262">
        <v>6665</v>
      </c>
      <c r="B3262" t="s">
        <v>3484</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3485</v>
      </c>
      <c r="C3263" s="22">
        <v>3</v>
      </c>
      <c r="D3263" s="17">
        <v>5.1469658824885176</v>
      </c>
      <c r="E3263" s="17">
        <v>7.0711653294944022E-3</v>
      </c>
      <c r="F3263" s="17">
        <v>-1.2976462066960712</v>
      </c>
      <c r="G3263" s="17">
        <v>-1.2976462066960712</v>
      </c>
      <c r="H3263" s="17">
        <v>0.1255772015595859</v>
      </c>
      <c r="I3263" s="17">
        <v>3.6575937005497812E-3</v>
      </c>
      <c r="J3263" s="17">
        <v>7.7540877156081427</v>
      </c>
      <c r="K3263" s="17">
        <v>0.12923479526013565</v>
      </c>
      <c r="L3263" s="17">
        <v>-1.0000000000000004</v>
      </c>
      <c r="M3263" s="17">
        <v>-1.0000000000000004</v>
      </c>
      <c r="N3263" s="17">
        <v>2.5846959052027128</v>
      </c>
      <c r="O3263" s="17">
        <v>11.603407391400586</v>
      </c>
      <c r="P3263" s="17">
        <v>-0.6784573781848211</v>
      </c>
      <c r="Q3263" s="17">
        <v>-1.2606344633881854</v>
      </c>
      <c r="R3263" s="17">
        <v>-0.48534784332491759</v>
      </c>
      <c r="S3263" s="17">
        <v>0.35186224693375368</v>
      </c>
      <c r="T3263" s="17">
        <v>0.35186224693375368</v>
      </c>
      <c r="U3263" s="17">
        <v>0.3972892553293067</v>
      </c>
      <c r="V3263" s="17">
        <v>-3.2588300481348351E-2</v>
      </c>
      <c r="W3263" s="17">
        <v>37.567626138213178</v>
      </c>
      <c r="X3263" s="17">
        <v>1.9866458306369279</v>
      </c>
      <c r="Y3263" s="17">
        <v>-1.0000000000000004</v>
      </c>
      <c r="Z3263" s="17">
        <v>-1.0000000000000004</v>
      </c>
      <c r="AA3263" s="17">
        <v>42.45960980005605</v>
      </c>
      <c r="AB3263" s="17">
        <v>-4.3946711020553635E-2</v>
      </c>
      <c r="AC3263" s="17">
        <v>-9.073110491699515E-3</v>
      </c>
      <c r="AD3263" s="17">
        <v>0.16056645161560876</v>
      </c>
      <c r="AE3263" s="17">
        <v>5.377331505167767</v>
      </c>
      <c r="AF3263" s="17">
        <v>0.5</v>
      </c>
      <c r="AG3263" s="17">
        <v>-1.0000000000000004</v>
      </c>
      <c r="AH3263" s="17">
        <v>-1.0000000000000004</v>
      </c>
      <c r="AI3263" s="17">
        <v>-7.9273219394194447E-2</v>
      </c>
      <c r="AJ3263" s="17">
        <v>-3.2588300481348351E-2</v>
      </c>
      <c r="AK3263" s="17">
        <v>0.42874844872730095</v>
      </c>
      <c r="AL3263" s="17">
        <v>0.27899870788472214</v>
      </c>
      <c r="AM3263" s="17">
        <v>0.42245736442050696</v>
      </c>
      <c r="AN3263" s="17">
        <v>2.652546099407567E-2</v>
      </c>
      <c r="AO3263" s="17">
        <v>12.705176354149183</v>
      </c>
      <c r="AP3263" s="17">
        <v>2.058130064275502</v>
      </c>
      <c r="AQ3263" s="17">
        <v>45.321713853821315</v>
      </c>
      <c r="AR3263" s="17">
        <v>1.0684254487154656</v>
      </c>
      <c r="AS3263" s="17">
        <v>2.1158806258970642</v>
      </c>
      <c r="AT3263" s="17">
        <v>-1.0000000000000004</v>
      </c>
      <c r="AU3263" s="17">
        <v>-1.0000000000000004</v>
      </c>
      <c r="AV3263" s="17">
        <v>-1.7829940500209887</v>
      </c>
      <c r="AW3263" s="17">
        <v>56.12114725573214</v>
      </c>
      <c r="AX3263" s="17">
        <v>51.276852819713412</v>
      </c>
      <c r="AY3263" s="17">
        <v>-0.22538773961284247</v>
      </c>
      <c r="AZ3263" s="17">
        <v>-73.359085298081837</v>
      </c>
      <c r="BA3263" s="22">
        <v>1385.8544151937458</v>
      </c>
      <c r="CU3263" t="e">
        <v>#N/A</v>
      </c>
      <c r="CV3263" t="e">
        <v>#N/A</v>
      </c>
    </row>
    <row r="3264" spans="1:100" x14ac:dyDescent="0.25">
      <c r="A3264">
        <v>6667</v>
      </c>
      <c r="B3264" t="s">
        <v>3486</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1372.2044943841413</v>
      </c>
      <c r="CU3264" t="e">
        <v>#N/A</v>
      </c>
      <c r="CV3264" t="e">
        <v>#N/A</v>
      </c>
    </row>
    <row r="3265" spans="1:100" x14ac:dyDescent="0.25">
      <c r="A3265">
        <v>6668</v>
      </c>
      <c r="B3265" t="s">
        <v>3487</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3488</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1383.9965881593373</v>
      </c>
      <c r="CU3266" t="e">
        <v>#N/A</v>
      </c>
      <c r="CV3266" t="e">
        <v>#N/A</v>
      </c>
    </row>
    <row r="3267" spans="1:100" x14ac:dyDescent="0.25">
      <c r="A3267">
        <v>6670</v>
      </c>
      <c r="B3267" t="s">
        <v>3489</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3490</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3491</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3492</v>
      </c>
      <c r="C3270" s="22">
        <v>3</v>
      </c>
      <c r="D3270" s="17">
        <v>5.008957154119285</v>
      </c>
      <c r="E3270" s="17">
        <v>0.78501928062617465</v>
      </c>
      <c r="F3270" s="17">
        <v>0.46713116445451747</v>
      </c>
      <c r="G3270" s="17">
        <v>0.75526904272594675</v>
      </c>
      <c r="H3270" s="17">
        <v>-6.0476783030706915E-2</v>
      </c>
      <c r="I3270" s="17">
        <v>0</v>
      </c>
      <c r="J3270" s="17">
        <v>-3.6286069818424149</v>
      </c>
      <c r="K3270" s="17">
        <v>-6.0476783030706915E-2</v>
      </c>
      <c r="L3270" s="17">
        <v>-0.99999999999999845</v>
      </c>
      <c r="M3270" s="17">
        <v>-0.99999999999999845</v>
      </c>
      <c r="N3270" s="17">
        <v>-1.2095356606141388</v>
      </c>
      <c r="O3270" s="17">
        <v>2.1356192150028135</v>
      </c>
      <c r="P3270" s="17">
        <v>3.1912685586122462</v>
      </c>
      <c r="Q3270" s="17">
        <v>0.27149066628572266</v>
      </c>
      <c r="R3270" s="17">
        <v>0.38682269102054362</v>
      </c>
      <c r="S3270" s="17">
        <v>0.33333333333333254</v>
      </c>
      <c r="T3270" s="17">
        <v>0.41660289745654677</v>
      </c>
      <c r="U3270" s="17">
        <v>-1.2466722480631E-2</v>
      </c>
      <c r="V3270" s="17">
        <v>-3.3478382121700262E-2</v>
      </c>
      <c r="W3270" s="17">
        <v>30.578716368730198</v>
      </c>
      <c r="X3270" s="17">
        <v>0.64294539529107431</v>
      </c>
      <c r="Y3270" s="17">
        <v>-0.99999999999999845</v>
      </c>
      <c r="Z3270" s="17">
        <v>-0.99999999999999845</v>
      </c>
      <c r="AA3270" s="17">
        <v>30.763980041241734</v>
      </c>
      <c r="AB3270" s="17">
        <v>-0.10826266885916144</v>
      </c>
      <c r="AC3270" s="17">
        <v>6.7666852402611416E-2</v>
      </c>
      <c r="AD3270" s="17">
        <v>3.6564636086369652E-2</v>
      </c>
      <c r="AE3270" s="17">
        <v>-0.20155901850901792</v>
      </c>
      <c r="AF3270" s="17">
        <v>0.22222222222222221</v>
      </c>
      <c r="AG3270" s="17">
        <v>-0.99999999999999845</v>
      </c>
      <c r="AH3270" s="17">
        <v>-0.99999999999999845</v>
      </c>
      <c r="AI3270" s="17">
        <v>2.3762515050199211E-2</v>
      </c>
      <c r="AJ3270" s="17">
        <v>-3.3478382121700262E-2</v>
      </c>
      <c r="AK3270" s="17">
        <v>0.4842330569235041</v>
      </c>
      <c r="AL3270" s="17">
        <v>6.2331400396001796E-2</v>
      </c>
      <c r="AM3270" s="17">
        <v>0.21953865262462294</v>
      </c>
      <c r="AN3270" s="17">
        <v>0.16177238496121632</v>
      </c>
      <c r="AO3270" s="17">
        <v>7.9096316002330989</v>
      </c>
      <c r="AP3270" s="17">
        <v>4.3559666260104208</v>
      </c>
      <c r="AQ3270" s="17">
        <v>26.950109386887785</v>
      </c>
      <c r="AR3270" s="17">
        <v>0.70399112618754811</v>
      </c>
      <c r="AS3270" s="17">
        <v>0.58246861226036839</v>
      </c>
      <c r="AT3270" s="17">
        <v>-0.99999999999999845</v>
      </c>
      <c r="AU3270" s="17">
        <v>-0.99999999999999845</v>
      </c>
      <c r="AV3270" s="17">
        <v>1.1420917337464906</v>
      </c>
      <c r="AW3270" s="17">
        <v>37.255565882254992</v>
      </c>
      <c r="AX3270" s="17">
        <v>34.382977971088941</v>
      </c>
      <c r="AY3270" s="17">
        <v>6.080959219850389E-2</v>
      </c>
      <c r="AZ3270" s="17">
        <v>-15.804431645208803</v>
      </c>
      <c r="BA3270" s="22">
        <v>1335.2510843253092</v>
      </c>
      <c r="CU3270" t="e">
        <v>#N/A</v>
      </c>
      <c r="CV3270" t="e">
        <v>#N/A</v>
      </c>
    </row>
    <row r="3271" spans="1:100" x14ac:dyDescent="0.25">
      <c r="A3271">
        <v>6674</v>
      </c>
      <c r="B3271" t="s">
        <v>3493</v>
      </c>
      <c r="C3271" s="22">
        <v>3</v>
      </c>
      <c r="D3271" s="17">
        <v>3.5352273904786102</v>
      </c>
      <c r="E3271" s="17">
        <v>0</v>
      </c>
      <c r="F3271" s="17">
        <v>1.0383194855011977</v>
      </c>
      <c r="G3271" s="17">
        <v>1.0383194855011977</v>
      </c>
      <c r="H3271" s="17">
        <v>8.560599567011562E-2</v>
      </c>
      <c r="I3271" s="17">
        <v>0</v>
      </c>
      <c r="J3271" s="17">
        <v>5.1363597402069345</v>
      </c>
      <c r="K3271" s="17">
        <v>8.560599567011562E-2</v>
      </c>
      <c r="L3271" s="17">
        <v>-1.0000000000000004</v>
      </c>
      <c r="M3271" s="17">
        <v>-1.0000000000000004</v>
      </c>
      <c r="N3271" s="17">
        <v>1.712119913402312</v>
      </c>
      <c r="O3271" s="17">
        <v>9.7099066161867427</v>
      </c>
      <c r="P3271" s="17">
        <v>2.0811565325289809</v>
      </c>
      <c r="Q3271" s="17">
        <v>2.4156958888396747</v>
      </c>
      <c r="R3271" s="17">
        <v>1.0772745757067002</v>
      </c>
      <c r="S3271" s="17">
        <v>0.33333333333333337</v>
      </c>
      <c r="T3271" s="17">
        <v>0.18749613751734179</v>
      </c>
      <c r="U3271" s="17">
        <v>2.7084145603343327E-2</v>
      </c>
      <c r="V3271" s="17">
        <v>-6.4640619566955951E-2</v>
      </c>
      <c r="W3271" s="17">
        <v>15.906680048677881</v>
      </c>
      <c r="X3271" s="17">
        <v>3.1192360299466537E-3</v>
      </c>
      <c r="Y3271" s="17">
        <v>-1.0000000000000004</v>
      </c>
      <c r="Z3271" s="17">
        <v>-1.0000000000000004</v>
      </c>
      <c r="AA3271" s="17">
        <v>21.424322777511165</v>
      </c>
      <c r="AB3271" s="17">
        <v>-0.23192822218587877</v>
      </c>
      <c r="AC3271" s="17">
        <v>0.21165968064976678</v>
      </c>
      <c r="AD3271" s="17">
        <v>0.10907590459864339</v>
      </c>
      <c r="AE3271" s="17">
        <v>4.4403681531265722</v>
      </c>
      <c r="AF3271" s="17">
        <v>0.14285714285714285</v>
      </c>
      <c r="AG3271" s="17">
        <v>-1.0000000000000004</v>
      </c>
      <c r="AH3271" s="17">
        <v>-1.0000000000000004</v>
      </c>
      <c r="AI3271" s="17">
        <v>7.5782577965953848E-2</v>
      </c>
      <c r="AJ3271" s="17">
        <v>-6.4640619566955951E-2</v>
      </c>
      <c r="AK3271" s="17">
        <v>-6.0121686824753176E-2</v>
      </c>
      <c r="AL3271" s="17">
        <v>-2.5790166827756641E-3</v>
      </c>
      <c r="AM3271" s="17">
        <v>0.12022345391511619</v>
      </c>
      <c r="AN3271" s="17">
        <v>7.4596600328639767E-2</v>
      </c>
      <c r="AO3271" s="17">
        <v>2.7049779137541385</v>
      </c>
      <c r="AP3271" s="17">
        <v>1.8520199248021161</v>
      </c>
      <c r="AQ3271" s="17">
        <v>21.043039788884812</v>
      </c>
      <c r="AR3271" s="17">
        <v>0.4832729968870626</v>
      </c>
      <c r="AS3271" s="17">
        <v>8.8725231700062024E-2</v>
      </c>
      <c r="AT3271" s="17">
        <v>-1.0000000000000004</v>
      </c>
      <c r="AU3271" s="17">
        <v>-1.0000000000000004</v>
      </c>
      <c r="AV3271" s="17">
        <v>2.1155940612078972</v>
      </c>
      <c r="AW3271" s="17">
        <v>32.986249318500008</v>
      </c>
      <c r="AX3271" s="17">
        <v>28.037838921123495</v>
      </c>
      <c r="AY3271" s="17">
        <v>0.36093137824635974</v>
      </c>
      <c r="AZ3271" s="17">
        <v>-4.3726388476310829</v>
      </c>
      <c r="BA3271" s="22">
        <v>1362.4536159812517</v>
      </c>
      <c r="CU3271" t="e">
        <v>#N/A</v>
      </c>
      <c r="CV3271" t="e">
        <v>#N/A</v>
      </c>
    </row>
    <row r="3272" spans="1:100" x14ac:dyDescent="0.25">
      <c r="A3272">
        <v>6675</v>
      </c>
      <c r="B3272" t="s">
        <v>3494</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1410.4239892674032</v>
      </c>
      <c r="CU3272" t="e">
        <v>#N/A</v>
      </c>
      <c r="CV3272" t="e">
        <v>#N/A</v>
      </c>
    </row>
    <row r="3273" spans="1:100" x14ac:dyDescent="0.25">
      <c r="A3273">
        <v>6676</v>
      </c>
      <c r="B3273" t="s">
        <v>3495</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3496</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1327.6806820534639</v>
      </c>
      <c r="CU3274" t="e">
        <v>#N/A</v>
      </c>
      <c r="CV3274" t="e">
        <v>#N/A</v>
      </c>
    </row>
    <row r="3275" spans="1:100" x14ac:dyDescent="0.25">
      <c r="A3275">
        <v>6678</v>
      </c>
      <c r="B3275" t="s">
        <v>3497</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3498</v>
      </c>
      <c r="C3276" s="22">
        <v>3</v>
      </c>
      <c r="D3276" s="17">
        <v>5.2249311318707576</v>
      </c>
      <c r="E3276" s="17">
        <v>-7.2785602498735252E-2</v>
      </c>
      <c r="F3276" s="17">
        <v>-0.32380305339197413</v>
      </c>
      <c r="G3276" s="17">
        <v>-0.34020638238676237</v>
      </c>
      <c r="H3276" s="17">
        <v>8.865867871712807E-2</v>
      </c>
      <c r="I3276" s="17">
        <v>0</v>
      </c>
      <c r="J3276" s="17">
        <v>5.3195207230276829</v>
      </c>
      <c r="K3276" s="17">
        <v>8.865867871712807E-2</v>
      </c>
      <c r="L3276" s="17">
        <v>-1</v>
      </c>
      <c r="M3276" s="17">
        <v>-1</v>
      </c>
      <c r="N3276" s="17">
        <v>1.7731735743425616</v>
      </c>
      <c r="O3276" s="17">
        <v>10.204245472511682</v>
      </c>
      <c r="P3276" s="17">
        <v>0.48153179450608263</v>
      </c>
      <c r="Q3276" s="17">
        <v>0.66492496552455171</v>
      </c>
      <c r="R3276" s="17">
        <v>0.29458855981398524</v>
      </c>
      <c r="S3276" s="17">
        <v>0.33333333333333326</v>
      </c>
      <c r="T3276" s="17">
        <v>0.3098793982815089</v>
      </c>
      <c r="U3276" s="17">
        <v>0.3310933772253018</v>
      </c>
      <c r="V3276" s="17">
        <v>-4.1300766086202638E-2</v>
      </c>
      <c r="W3276" s="17">
        <v>33.773866561472545</v>
      </c>
      <c r="X3276" s="17">
        <v>1.6076690302298813</v>
      </c>
      <c r="Y3276" s="17">
        <v>-1</v>
      </c>
      <c r="Z3276" s="17">
        <v>-1</v>
      </c>
      <c r="AA3276" s="17">
        <v>96.176827239011942</v>
      </c>
      <c r="AB3276" s="17">
        <v>0.28471062525056179</v>
      </c>
      <c r="AC3276" s="17">
        <v>0.47434887596347997</v>
      </c>
      <c r="AD3276" s="17">
        <v>0.48310794114046668</v>
      </c>
      <c r="AE3276" s="17">
        <v>62.108372117725452</v>
      </c>
      <c r="AF3276" s="17">
        <v>0.83333333333333337</v>
      </c>
      <c r="AG3276" s="17">
        <v>-1</v>
      </c>
      <c r="AH3276" s="17">
        <v>-1</v>
      </c>
      <c r="AI3276" s="17">
        <v>-9.4889634139865495E-3</v>
      </c>
      <c r="AJ3276" s="17">
        <v>-4.1300766086202638E-2</v>
      </c>
      <c r="AK3276" s="17">
        <v>-0.14509110117511029</v>
      </c>
      <c r="AL3276" s="17">
        <v>5.5590513009182774E-2</v>
      </c>
      <c r="AM3276" s="17">
        <v>1.6276662183751511E-2</v>
      </c>
      <c r="AN3276" s="17">
        <v>-2.892676482003401E-2</v>
      </c>
      <c r="AO3276" s="17">
        <v>-0.31853895128176468</v>
      </c>
      <c r="AP3276" s="17">
        <v>-0.44521655545493694</v>
      </c>
      <c r="AQ3276" s="17">
        <v>39.09338728450021</v>
      </c>
      <c r="AR3276" s="17">
        <v>0.93300534275394187</v>
      </c>
      <c r="AS3276" s="17">
        <v>1.6963277089470097</v>
      </c>
      <c r="AT3276" s="17">
        <v>-1</v>
      </c>
      <c r="AU3276" s="17">
        <v>-1</v>
      </c>
      <c r="AV3276" s="17">
        <v>-4.5617822572776801E-2</v>
      </c>
      <c r="AW3276" s="17">
        <v>105.93585615606872</v>
      </c>
      <c r="AX3276" s="17">
        <v>101.61600027916873</v>
      </c>
      <c r="AY3276" s="17">
        <v>0.3512188045071522</v>
      </c>
      <c r="AZ3276" s="17">
        <v>17.035046355904711</v>
      </c>
      <c r="BA3276" s="22">
        <v>1451.5410385626499</v>
      </c>
      <c r="CU3276" t="e">
        <v>#N/A</v>
      </c>
      <c r="CV3276" t="e">
        <v>#N/A</v>
      </c>
    </row>
    <row r="3277" spans="1:100" x14ac:dyDescent="0.25">
      <c r="A3277">
        <v>6680</v>
      </c>
      <c r="B3277" t="s">
        <v>3499</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3500</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3501</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3502</v>
      </c>
      <c r="C3280" s="22">
        <v>3</v>
      </c>
      <c r="D3280" s="17">
        <v>5.1323702141130365</v>
      </c>
      <c r="E3280" s="17">
        <v>0</v>
      </c>
      <c r="F3280" s="17">
        <v>1.1216613617269575</v>
      </c>
      <c r="G3280" s="17">
        <v>1.1216613617269575</v>
      </c>
      <c r="H3280" s="17">
        <v>0.16089598307359015</v>
      </c>
      <c r="I3280" s="17">
        <v>0</v>
      </c>
      <c r="J3280" s="17">
        <v>9.653758984415413</v>
      </c>
      <c r="K3280" s="17">
        <v>0.16089598307359015</v>
      </c>
      <c r="L3280" s="17">
        <v>-0.99999999999999956</v>
      </c>
      <c r="M3280" s="17">
        <v>-0.99999999999999956</v>
      </c>
      <c r="N3280" s="17">
        <v>3.2179196614718029</v>
      </c>
      <c r="O3280" s="17">
        <v>15.907790560255402</v>
      </c>
      <c r="P3280" s="17">
        <v>-5.2721488441514683E-2</v>
      </c>
      <c r="Q3280" s="17">
        <v>4.1139359671702636</v>
      </c>
      <c r="R3280" s="17">
        <v>1.3110407527793166</v>
      </c>
      <c r="S3280" s="17">
        <v>0.3333333333333332</v>
      </c>
      <c r="T3280" s="17">
        <v>0.32665591467651878</v>
      </c>
      <c r="U3280" s="17">
        <v>-0.1532789715494545</v>
      </c>
      <c r="V3280" s="17">
        <v>-4.1944129450930234E-2</v>
      </c>
      <c r="W3280" s="17">
        <v>12.154806557435078</v>
      </c>
      <c r="X3280" s="17">
        <v>-0.36753953151774266</v>
      </c>
      <c r="Y3280" s="17">
        <v>-0.99999999999999956</v>
      </c>
      <c r="Z3280" s="17">
        <v>-0.99999999999999956</v>
      </c>
      <c r="AA3280" s="17">
        <v>12.008977768995292</v>
      </c>
      <c r="AB3280" s="17">
        <v>-5.5797170955792161E-3</v>
      </c>
      <c r="AC3280" s="17">
        <v>-7.0213777263713611E-2</v>
      </c>
      <c r="AD3280" s="17">
        <v>4.6656103534910551E-2</v>
      </c>
      <c r="AE3280" s="17">
        <v>-1.4568695412191148</v>
      </c>
      <c r="AF3280" s="17">
        <v>9.0909090909090912E-2</v>
      </c>
      <c r="AG3280" s="17">
        <v>-0.99999999999999956</v>
      </c>
      <c r="AH3280" s="17">
        <v>-0.99999999999999956</v>
      </c>
      <c r="AI3280" s="17">
        <v>8.4388298456635924E-2</v>
      </c>
      <c r="AJ3280" s="17">
        <v>-4.1944129450930234E-2</v>
      </c>
      <c r="AK3280" s="17">
        <v>0.2388264181929283</v>
      </c>
      <c r="AL3280" s="17">
        <v>0.14074567296628474</v>
      </c>
      <c r="AM3280" s="17">
        <v>2.7113108881446052E-2</v>
      </c>
      <c r="AN3280" s="17">
        <v>0.11699678931476551</v>
      </c>
      <c r="AO3280" s="17">
        <v>1.8719598130007926</v>
      </c>
      <c r="AP3280" s="17">
        <v>3.6286480977005606</v>
      </c>
      <c r="AQ3280" s="17">
        <v>21.808565541850491</v>
      </c>
      <c r="AR3280" s="17">
        <v>0.46476614700946739</v>
      </c>
      <c r="AS3280" s="17">
        <v>-0.20664354844415223</v>
      </c>
      <c r="AT3280" s="17">
        <v>-0.99999999999999956</v>
      </c>
      <c r="AU3280" s="17">
        <v>-0.99999999999999956</v>
      </c>
      <c r="AV3280" s="17">
        <v>2.4327021145062742</v>
      </c>
      <c r="AW3280" s="17">
        <v>31.545416426951228</v>
      </c>
      <c r="AX3280" s="17">
        <v>29.038769450990934</v>
      </c>
      <c r="AY3280" s="17">
        <v>-1.3362833717470015E-2</v>
      </c>
      <c r="AZ3280" s="17">
        <v>-22.550231447024977</v>
      </c>
      <c r="BA3280" s="22">
        <v>1333.1149382014789</v>
      </c>
      <c r="CU3280" t="e">
        <v>#N/A</v>
      </c>
      <c r="CV3280" t="e">
        <v>#N/A</v>
      </c>
    </row>
    <row r="3281" spans="1:100" x14ac:dyDescent="0.25">
      <c r="A3281">
        <v>6684</v>
      </c>
      <c r="B3281" t="s">
        <v>618</v>
      </c>
      <c r="C3281" s="22">
        <v>3</v>
      </c>
      <c r="D3281" s="17">
        <v>5.4908458730531704</v>
      </c>
      <c r="E3281" s="17">
        <v>1.1922656683455782E-2</v>
      </c>
      <c r="F3281" s="17">
        <v>2.0746638086949258E-2</v>
      </c>
      <c r="G3281" s="17">
        <v>2.7894869360039994E-2</v>
      </c>
      <c r="H3281" s="17">
        <v>3.7885463716342417E-2</v>
      </c>
      <c r="I3281" s="17">
        <v>0</v>
      </c>
      <c r="J3281" s="17">
        <v>2.2731278229805421</v>
      </c>
      <c r="K3281" s="17">
        <v>3.7885463716342417E-2</v>
      </c>
      <c r="L3281" s="17">
        <v>-0.99999999999999911</v>
      </c>
      <c r="M3281" s="17">
        <v>-0.99999999999999911</v>
      </c>
      <c r="N3281" s="17">
        <v>0.75770927432684743</v>
      </c>
      <c r="O3281" s="17">
        <v>7.7918685653937549</v>
      </c>
      <c r="P3281" s="17">
        <v>-0.86851564943648574</v>
      </c>
      <c r="Q3281" s="17">
        <v>-0.80889957898248266</v>
      </c>
      <c r="R3281" s="17">
        <v>-0.31248227628628888</v>
      </c>
      <c r="S3281" s="17">
        <v>0.33333333333333315</v>
      </c>
      <c r="T3281" s="17">
        <v>0.27580218526528055</v>
      </c>
      <c r="U3281" s="17">
        <v>4.8627870277386291E-2</v>
      </c>
      <c r="V3281" s="17">
        <v>0</v>
      </c>
      <c r="W3281" s="17">
        <v>24.795117006386306</v>
      </c>
      <c r="X3281" s="17">
        <v>0.6901220743340486</v>
      </c>
      <c r="Y3281" s="17">
        <v>-0.99999999999999911</v>
      </c>
      <c r="Z3281" s="17">
        <v>-0.99999999999999911</v>
      </c>
      <c r="AA3281" s="17">
        <v>21.75849081379096</v>
      </c>
      <c r="AB3281" s="17">
        <v>0.11685321345094643</v>
      </c>
      <c r="AC3281" s="17">
        <v>4.1043806132161527E-2</v>
      </c>
      <c r="AD3281" s="17">
        <v>-0.21237989790928891</v>
      </c>
      <c r="AE3281" s="17">
        <v>-2.7241439163090448</v>
      </c>
      <c r="AF3281" s="17">
        <v>0.1</v>
      </c>
      <c r="AG3281" s="17">
        <v>-0.99999999999999911</v>
      </c>
      <c r="AH3281" s="17">
        <v>-0.99999999999999911</v>
      </c>
      <c r="AI3281" s="17">
        <v>0</v>
      </c>
      <c r="AJ3281" s="17">
        <v>0</v>
      </c>
      <c r="AK3281" s="17">
        <v>0.25055201461992233</v>
      </c>
      <c r="AL3281" s="17">
        <v>-0.18869247181869397</v>
      </c>
      <c r="AM3281" s="17">
        <v>0.22243126167976693</v>
      </c>
      <c r="AN3281" s="17">
        <v>0.16158862167678464</v>
      </c>
      <c r="AO3281" s="17">
        <v>6.8135416150937802</v>
      </c>
      <c r="AP3281" s="17">
        <v>3.0962531828261466</v>
      </c>
      <c r="AQ3281" s="17">
        <v>27.06824482936684</v>
      </c>
      <c r="AR3281" s="17">
        <v>0.65776338887600005</v>
      </c>
      <c r="AS3281" s="17">
        <v>0.72800753805039131</v>
      </c>
      <c r="AT3281" s="17">
        <v>-0.99999999999999911</v>
      </c>
      <c r="AU3281" s="17">
        <v>-0.99999999999999911</v>
      </c>
      <c r="AV3281" s="17">
        <v>-0.28458740692624895</v>
      </c>
      <c r="AW3281" s="17">
        <v>32.646612562010887</v>
      </c>
      <c r="AX3281" s="17">
        <v>32.646612562010887</v>
      </c>
      <c r="AY3281" s="17">
        <v>-0.23543739145196249</v>
      </c>
      <c r="AZ3281" s="17">
        <v>-43.275380659218733</v>
      </c>
      <c r="BA3281" s="22">
        <v>1324.8540424220816</v>
      </c>
      <c r="CU3281" t="e">
        <v>#N/A</v>
      </c>
      <c r="CV3281" t="e">
        <v>#N/A</v>
      </c>
    </row>
    <row r="3282" spans="1:100" x14ac:dyDescent="0.25">
      <c r="A3282">
        <v>6685</v>
      </c>
      <c r="B3282" t="s">
        <v>3503</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3504</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3505</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3506</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3507</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3508</v>
      </c>
      <c r="C3287" s="22">
        <v>3</v>
      </c>
      <c r="D3287" s="17">
        <v>4.7836138773932344</v>
      </c>
      <c r="E3287" s="17">
        <v>0.49919506230969596</v>
      </c>
      <c r="F3287" s="17">
        <v>1.4917205622440488</v>
      </c>
      <c r="G3287" s="17">
        <v>1.6573639626548455</v>
      </c>
      <c r="H3287" s="17">
        <v>0.12770025470050986</v>
      </c>
      <c r="I3287" s="17">
        <v>0</v>
      </c>
      <c r="J3287" s="17">
        <v>7.662015282030592</v>
      </c>
      <c r="K3287" s="17">
        <v>0.12770025470050986</v>
      </c>
      <c r="L3287" s="17">
        <v>-1.0000000000000002</v>
      </c>
      <c r="M3287" s="17">
        <v>-1.0000000000000002</v>
      </c>
      <c r="N3287" s="17">
        <v>2.5540050940101979</v>
      </c>
      <c r="O3287" s="17">
        <v>14.102993122078685</v>
      </c>
      <c r="P3287" s="17">
        <v>-0.34973445089755101</v>
      </c>
      <c r="Q3287" s="17">
        <v>-4.3583645428626543</v>
      </c>
      <c r="R3287" s="17">
        <v>-1.5558923841043411</v>
      </c>
      <c r="S3287" s="17">
        <v>0.33333333333333354</v>
      </c>
      <c r="T3287" s="17">
        <v>0.33333333333333354</v>
      </c>
      <c r="U3287" s="17">
        <v>0.32889631553409038</v>
      </c>
      <c r="V3287" s="17">
        <v>-4.4858800099314936E-2</v>
      </c>
      <c r="W3287" s="17">
        <v>32.920157096037272</v>
      </c>
      <c r="X3287" s="17">
        <v>1.5853988735066289</v>
      </c>
      <c r="Y3287" s="17">
        <v>-1.0000000000000002</v>
      </c>
      <c r="Z3287" s="17">
        <v>-1.0000000000000002</v>
      </c>
      <c r="AA3287" s="17">
        <v>75.153265773934464</v>
      </c>
      <c r="AB3287" s="17">
        <v>0.22358520570121587</v>
      </c>
      <c r="AC3287" s="17">
        <v>0.23935923615968291</v>
      </c>
      <c r="AD3287" s="17">
        <v>0.41283557937913129</v>
      </c>
      <c r="AE3287" s="17">
        <v>43.789001062001482</v>
      </c>
      <c r="AF3287" s="17">
        <v>0.66666666666666663</v>
      </c>
      <c r="AG3287" s="17">
        <v>-1.0000000000000002</v>
      </c>
      <c r="AH3287" s="17">
        <v>-1.0000000000000002</v>
      </c>
      <c r="AI3287" s="17">
        <v>-1.0710301504958816E-2</v>
      </c>
      <c r="AJ3287" s="17">
        <v>-4.4858800099314936E-2</v>
      </c>
      <c r="AK3287" s="17">
        <v>7.5159691287043874E-3</v>
      </c>
      <c r="AL3287" s="17">
        <v>-5.8212692868618403E-3</v>
      </c>
      <c r="AM3287" s="17">
        <v>0.19264714861776969</v>
      </c>
      <c r="AN3287" s="17">
        <v>-0.10570207254231051</v>
      </c>
      <c r="AO3287" s="17">
        <v>4.8537585610877647</v>
      </c>
      <c r="AP3287" s="17">
        <v>-2.6716581599920728</v>
      </c>
      <c r="AQ3287" s="17">
        <v>40.582172378067845</v>
      </c>
      <c r="AR3287" s="17">
        <v>0.95070418210144259</v>
      </c>
      <c r="AS3287" s="17">
        <v>1.7130991282071393</v>
      </c>
      <c r="AT3287" s="17">
        <v>-1.0000000000000002</v>
      </c>
      <c r="AU3287" s="17">
        <v>-1.0000000000000002</v>
      </c>
      <c r="AV3287" s="17">
        <v>0.10147157855050731</v>
      </c>
      <c r="AW3287" s="17">
        <v>86.584600736021088</v>
      </c>
      <c r="AX3287" s="17">
        <v>81.884514695990362</v>
      </c>
      <c r="AY3287" s="17">
        <v>0.15227977109160037</v>
      </c>
      <c r="AZ3287" s="17">
        <v>-16.555592677287859</v>
      </c>
      <c r="BA3287" s="22">
        <v>1434.8959685453069</v>
      </c>
      <c r="CU3287" t="e">
        <v>#N/A</v>
      </c>
      <c r="CV3287" t="e">
        <v>#N/A</v>
      </c>
    </row>
    <row r="3288" spans="1:100" x14ac:dyDescent="0.25">
      <c r="A3288">
        <v>6691</v>
      </c>
      <c r="B3288" t="s">
        <v>3509</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1371.1295289935101</v>
      </c>
      <c r="CU3288" t="e">
        <v>#N/A</v>
      </c>
      <c r="CV3288" t="e">
        <v>#N/A</v>
      </c>
    </row>
    <row r="3289" spans="1:100" x14ac:dyDescent="0.25">
      <c r="A3289">
        <v>6692</v>
      </c>
      <c r="B3289" t="s">
        <v>3510</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3511</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3512</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3513</v>
      </c>
      <c r="C3292" s="22">
        <v>3</v>
      </c>
      <c r="D3292" s="17">
        <v>3.8875794389579048</v>
      </c>
      <c r="E3292" s="17">
        <v>2.8466352432209706E-2</v>
      </c>
      <c r="F3292" s="17">
        <v>-0.89328488419714613</v>
      </c>
      <c r="G3292" s="17">
        <v>-0.88924119850003436</v>
      </c>
      <c r="H3292" s="17">
        <v>0.1823118463702508</v>
      </c>
      <c r="I3292" s="17">
        <v>5.5051624177111097E-3</v>
      </c>
      <c r="J3292" s="17">
        <v>11.269020527277712</v>
      </c>
      <c r="K3292" s="17">
        <v>0.1878170087879619</v>
      </c>
      <c r="L3292" s="17">
        <v>-1.0000000000000013</v>
      </c>
      <c r="M3292" s="17">
        <v>-1.0000000000000013</v>
      </c>
      <c r="N3292" s="17">
        <v>3.7563401757592367</v>
      </c>
      <c r="O3292" s="17">
        <v>14.267358767735589</v>
      </c>
      <c r="P3292" s="17">
        <v>-0.14436362532013111</v>
      </c>
      <c r="Q3292" s="17">
        <v>4.9152626292361594</v>
      </c>
      <c r="R3292" s="17">
        <v>1.5612600105147219</v>
      </c>
      <c r="S3292" s="17">
        <v>0.33333333333333387</v>
      </c>
      <c r="T3292" s="17">
        <v>0.3313066136223099</v>
      </c>
      <c r="U3292" s="17">
        <v>0.39190516023514949</v>
      </c>
      <c r="V3292" s="17">
        <v>4.8333950374104109E-2</v>
      </c>
      <c r="W3292" s="17">
        <v>36.68248195107742</v>
      </c>
      <c r="X3292" s="17">
        <v>2.3344472813529054</v>
      </c>
      <c r="Y3292" s="17">
        <v>-1.0000000000000013</v>
      </c>
      <c r="Z3292" s="17">
        <v>-1.0000000000000013</v>
      </c>
      <c r="AA3292" s="17">
        <v>62.175964799922838</v>
      </c>
      <c r="AB3292" s="17">
        <v>0.15925933723544991</v>
      </c>
      <c r="AC3292" s="17">
        <v>0.33450697598468843</v>
      </c>
      <c r="AD3292" s="17">
        <v>-1.5121856453524584E-2</v>
      </c>
      <c r="AE3292" s="17">
        <v>23.932222838330684</v>
      </c>
      <c r="AF3292" s="17">
        <v>0.7</v>
      </c>
      <c r="AG3292" s="17">
        <v>-1.0000000000000013</v>
      </c>
      <c r="AH3292" s="17">
        <v>-1.0000000000000013</v>
      </c>
      <c r="AI3292" s="17">
        <v>3.5027394051320784E-3</v>
      </c>
      <c r="AJ3292" s="17">
        <v>4.8333950374104109E-2</v>
      </c>
      <c r="AK3292" s="17">
        <v>-1.4610392071733661E-3</v>
      </c>
      <c r="AL3292" s="17">
        <v>0.10108151945620317</v>
      </c>
      <c r="AM3292" s="17">
        <v>-6.4697277747659099E-2</v>
      </c>
      <c r="AN3292" s="17">
        <v>0.27781725454241107</v>
      </c>
      <c r="AO3292" s="17">
        <v>-1.6247371397273436</v>
      </c>
      <c r="AP3292" s="17">
        <v>7.4508389608412973</v>
      </c>
      <c r="AQ3292" s="17">
        <v>47.951502478355117</v>
      </c>
      <c r="AR3292" s="17">
        <v>1.1048790575648972</v>
      </c>
      <c r="AS3292" s="17">
        <v>2.5222642901408645</v>
      </c>
      <c r="AT3292" s="17">
        <v>-1.0000000000000013</v>
      </c>
      <c r="AU3292" s="17">
        <v>-1.0000000000000013</v>
      </c>
      <c r="AV3292" s="17">
        <v>0.67201881201468683</v>
      </c>
      <c r="AW3292" s="17">
        <v>83.894162528499749</v>
      </c>
      <c r="AX3292" s="17">
        <v>88.797612354012728</v>
      </c>
      <c r="AY3292" s="17">
        <v>0.19398534632552003</v>
      </c>
      <c r="AZ3292" s="17">
        <v>5.5926124916990592</v>
      </c>
      <c r="BA3292" s="22">
        <v>1457.2631062058697</v>
      </c>
      <c r="CU3292" t="e">
        <v>#N/A</v>
      </c>
      <c r="CV3292" t="e">
        <v>#N/A</v>
      </c>
    </row>
    <row r="3293" spans="1:100" x14ac:dyDescent="0.25">
      <c r="A3293">
        <v>6696</v>
      </c>
      <c r="B3293" t="s">
        <v>3514</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1352.2692073407056</v>
      </c>
      <c r="CU3293" t="e">
        <v>#N/A</v>
      </c>
      <c r="CV3293" t="e">
        <v>#N/A</v>
      </c>
    </row>
    <row r="3294" spans="1:100" x14ac:dyDescent="0.25">
      <c r="A3294">
        <v>6697</v>
      </c>
      <c r="B3294" t="s">
        <v>3515</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762</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3516</v>
      </c>
      <c r="C3296" s="22">
        <v>3</v>
      </c>
      <c r="D3296" s="17">
        <v>2.9709428728422926</v>
      </c>
      <c r="E3296" s="17">
        <v>0.49504492540648048</v>
      </c>
      <c r="F3296" s="17">
        <v>-1.9835111700141046</v>
      </c>
      <c r="G3296" s="17">
        <v>-1.8265800228766202</v>
      </c>
      <c r="H3296" s="17">
        <v>-0.12617107305782499</v>
      </c>
      <c r="I3296" s="17">
        <v>0</v>
      </c>
      <c r="J3296" s="17">
        <v>-7.5702643834695076</v>
      </c>
      <c r="K3296" s="17">
        <v>-0.12617107305782499</v>
      </c>
      <c r="L3296" s="17">
        <v>-0.99999999999999867</v>
      </c>
      <c r="M3296" s="17">
        <v>-0.99999999999999867</v>
      </c>
      <c r="N3296" s="17">
        <v>-2.5234214611564996</v>
      </c>
      <c r="O3296" s="17">
        <v>-6.425901533503831</v>
      </c>
      <c r="P3296" s="17">
        <v>-1.9577589121201191</v>
      </c>
      <c r="Q3296" s="17">
        <v>0.24615090684392357</v>
      </c>
      <c r="R3296" s="17">
        <v>-0.22880411315091798</v>
      </c>
      <c r="S3296" s="17">
        <v>0.33333333333333282</v>
      </c>
      <c r="T3296" s="17">
        <v>0.32797838394713758</v>
      </c>
      <c r="U3296" s="17">
        <v>-6.0686558820895208E-2</v>
      </c>
      <c r="V3296" s="17">
        <v>-5.6929718991632676E-2</v>
      </c>
      <c r="W3296" s="17">
        <v>26.794660501030698</v>
      </c>
      <c r="X3296" s="17">
        <v>0.19780329171872346</v>
      </c>
      <c r="Y3296" s="17">
        <v>-0.99999999999999867</v>
      </c>
      <c r="Z3296" s="17">
        <v>-0.99999999999999867</v>
      </c>
      <c r="AA3296" s="17">
        <v>48.880277220061188</v>
      </c>
      <c r="AB3296" s="17">
        <v>0.14984836107966298</v>
      </c>
      <c r="AC3296" s="17">
        <v>-3.3952277291980915E-2</v>
      </c>
      <c r="AD3296" s="17">
        <v>0.33039233285594594</v>
      </c>
      <c r="AE3296" s="17">
        <v>22.314420832181401</v>
      </c>
      <c r="AF3296" s="17">
        <v>0.22222222222222221</v>
      </c>
      <c r="AG3296" s="17">
        <v>-0.99999999999999867</v>
      </c>
      <c r="AH3296" s="17">
        <v>-0.99999999999999867</v>
      </c>
      <c r="AI3296" s="17">
        <v>-7.7619980531097019E-2</v>
      </c>
      <c r="AJ3296" s="17">
        <v>-5.6929718991632676E-2</v>
      </c>
      <c r="AK3296" s="17">
        <v>0.42825669908129826</v>
      </c>
      <c r="AL3296" s="17">
        <v>0.16030652755078303</v>
      </c>
      <c r="AM3296" s="17">
        <v>0.13785719370956351</v>
      </c>
      <c r="AN3296" s="17">
        <v>-0.18173470343733997</v>
      </c>
      <c r="AO3296" s="17">
        <v>5.587713338145579</v>
      </c>
      <c r="AP3296" s="17">
        <v>-3.7418349481795836</v>
      </c>
      <c r="AQ3296" s="17">
        <v>19.224396117561191</v>
      </c>
      <c r="AR3296" s="17">
        <v>0.54369543946794252</v>
      </c>
      <c r="AS3296" s="17">
        <v>7.1632218660898028E-2</v>
      </c>
      <c r="AT3296" s="17">
        <v>-0.99999999999999867</v>
      </c>
      <c r="AU3296" s="17">
        <v>-0.99999999999999867</v>
      </c>
      <c r="AV3296" s="17">
        <v>-2.0553841360275382</v>
      </c>
      <c r="AW3296" s="17">
        <v>38.712540738377754</v>
      </c>
      <c r="AX3296" s="17">
        <v>31.467169228592539</v>
      </c>
      <c r="AY3296" s="17">
        <v>3.2801287611278568E-2</v>
      </c>
      <c r="AZ3296" s="17">
        <v>-54.752192817180621</v>
      </c>
      <c r="BA3296" s="22">
        <v>1334.3657489123837</v>
      </c>
      <c r="CU3296" t="e">
        <v>#N/A</v>
      </c>
      <c r="CV3296" t="e">
        <v>#N/A</v>
      </c>
    </row>
    <row r="3297" spans="1:100" x14ac:dyDescent="0.25">
      <c r="A3297">
        <v>6701</v>
      </c>
      <c r="B3297" t="s">
        <v>3517</v>
      </c>
      <c r="C3297" s="22">
        <v>3</v>
      </c>
      <c r="D3297" s="17">
        <v>2.8377344200356474</v>
      </c>
      <c r="E3297" s="17">
        <v>-4.0897426428678732E-2</v>
      </c>
      <c r="F3297" s="17">
        <v>0.66444878044930611</v>
      </c>
      <c r="G3297" s="17">
        <v>0.66864481133361775</v>
      </c>
      <c r="H3297" s="17">
        <v>-2.3872302655651143E-2</v>
      </c>
      <c r="I3297" s="17">
        <v>0</v>
      </c>
      <c r="J3297" s="17">
        <v>-1.4323381593390683</v>
      </c>
      <c r="K3297" s="17">
        <v>-2.3872302655651143E-2</v>
      </c>
      <c r="L3297" s="17">
        <v>-0.99999999999999922</v>
      </c>
      <c r="M3297" s="17">
        <v>-0.99999999999999922</v>
      </c>
      <c r="N3297" s="17">
        <v>-0.47744605311302246</v>
      </c>
      <c r="O3297" s="17">
        <v>2.0740410720301918</v>
      </c>
      <c r="P3297" s="17">
        <v>9.5482485540565651</v>
      </c>
      <c r="Q3297" s="17">
        <v>-4.2227638245466848</v>
      </c>
      <c r="R3297" s="17">
        <v>-0.38414113719627252</v>
      </c>
      <c r="S3297" s="17">
        <v>0.33333333333333315</v>
      </c>
      <c r="T3297" s="17">
        <v>0.36303531797916488</v>
      </c>
      <c r="U3297" s="17">
        <v>0.2290331058435976</v>
      </c>
      <c r="V3297" s="17">
        <v>-4.6236166297126138E-2</v>
      </c>
      <c r="W3297" s="17">
        <v>36.121515740584826</v>
      </c>
      <c r="X3297" s="17">
        <v>1.3886583642056143</v>
      </c>
      <c r="Y3297" s="17">
        <v>-0.99999999999999922</v>
      </c>
      <c r="Z3297" s="17">
        <v>-0.99999999999999922</v>
      </c>
      <c r="AA3297" s="17">
        <v>56.065017410954574</v>
      </c>
      <c r="AB3297" s="17">
        <v>0.12621407080713359</v>
      </c>
      <c r="AC3297" s="17">
        <v>3.3536078531167746E-2</v>
      </c>
      <c r="AD3297" s="17">
        <v>0.24680270681301966</v>
      </c>
      <c r="AE3297" s="17">
        <v>20.327642807566061</v>
      </c>
      <c r="AF3297" s="17">
        <v>0.22222222222222221</v>
      </c>
      <c r="AG3297" s="17">
        <v>-0.99999999999999922</v>
      </c>
      <c r="AH3297" s="17">
        <v>-0.99999999999999922</v>
      </c>
      <c r="AI3297" s="17">
        <v>-7.4730047310916065E-2</v>
      </c>
      <c r="AJ3297" s="17">
        <v>-4.6236166297126138E-2</v>
      </c>
      <c r="AK3297" s="17">
        <v>-0.12740089512366071</v>
      </c>
      <c r="AL3297" s="17">
        <v>3.624671491452322E-2</v>
      </c>
      <c r="AM3297" s="17">
        <v>0.14745359367685165</v>
      </c>
      <c r="AN3297" s="17">
        <v>-0.17269463095958434</v>
      </c>
      <c r="AO3297" s="17">
        <v>3.0493353663029863</v>
      </c>
      <c r="AP3297" s="17">
        <v>-4.1361321994169913</v>
      </c>
      <c r="AQ3297" s="17">
        <v>34.689177581245723</v>
      </c>
      <c r="AR3297" s="17">
        <v>0.87916559085896961</v>
      </c>
      <c r="AS3297" s="17">
        <v>1.364786061549963</v>
      </c>
      <c r="AT3297" s="17">
        <v>-0.99999999999999922</v>
      </c>
      <c r="AU3297" s="17">
        <v>-0.99999999999999922</v>
      </c>
      <c r="AV3297" s="17">
        <v>0.28450367413734484</v>
      </c>
      <c r="AW3297" s="17">
        <v>54.002926283567788</v>
      </c>
      <c r="AX3297" s="17">
        <v>47.884708707636847</v>
      </c>
      <c r="AY3297" s="17">
        <v>0.17174322242899026</v>
      </c>
      <c r="AZ3297" s="17">
        <v>-0.58897271926261263</v>
      </c>
      <c r="BA3297" s="22">
        <v>1372.7016244064871</v>
      </c>
      <c r="CU3297" t="e">
        <v>#N/A</v>
      </c>
      <c r="CV3297" t="e">
        <v>#N/A</v>
      </c>
    </row>
    <row r="3298" spans="1:100" x14ac:dyDescent="0.25">
      <c r="A3298">
        <v>6702</v>
      </c>
      <c r="B3298" t="s">
        <v>3518</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1308.3592262768766</v>
      </c>
      <c r="CU3298" t="e">
        <v>#N/A</v>
      </c>
      <c r="CV3298" t="e">
        <v>#N/A</v>
      </c>
    </row>
    <row r="3299" spans="1:100" x14ac:dyDescent="0.25">
      <c r="A3299">
        <v>6703</v>
      </c>
      <c r="B3299" t="s">
        <v>3519</v>
      </c>
      <c r="C3299" s="22">
        <v>3</v>
      </c>
      <c r="D3299" s="17">
        <v>0.95275771733525949</v>
      </c>
      <c r="E3299" s="17">
        <v>-0.6036521634380414</v>
      </c>
      <c r="F3299" s="17">
        <v>-2.5534661598715029</v>
      </c>
      <c r="G3299" s="17">
        <v>-2.761394830521946</v>
      </c>
      <c r="H3299" s="17">
        <v>0.11163979822976923</v>
      </c>
      <c r="I3299" s="17">
        <v>0</v>
      </c>
      <c r="J3299" s="17">
        <v>6.6983878937861565</v>
      </c>
      <c r="K3299" s="17">
        <v>0.11163979822976923</v>
      </c>
      <c r="L3299" s="17">
        <v>-1.0000000000000009</v>
      </c>
      <c r="M3299" s="17">
        <v>-1.0000000000000009</v>
      </c>
      <c r="N3299" s="17">
        <v>2.2327959645953843</v>
      </c>
      <c r="O3299" s="17">
        <v>4.8897507805994707</v>
      </c>
      <c r="P3299" s="17">
        <v>-1.9866966084234479</v>
      </c>
      <c r="Q3299" s="17">
        <v>2.7411861469986558</v>
      </c>
      <c r="R3299" s="17">
        <v>0.73318190343882905</v>
      </c>
      <c r="S3299" s="17">
        <v>0.33333333333333348</v>
      </c>
      <c r="T3299" s="17">
        <v>0.24128716902555269</v>
      </c>
      <c r="U3299" s="17">
        <v>-0.15598506158587722</v>
      </c>
      <c r="V3299" s="17">
        <v>-2.5783454241178581E-3</v>
      </c>
      <c r="W3299" s="17">
        <v>12.176691884764875</v>
      </c>
      <c r="X3299" s="17">
        <v>-0.26847577906688003</v>
      </c>
      <c r="Y3299" s="17">
        <v>-1.0000000000000009</v>
      </c>
      <c r="Z3299" s="17">
        <v>-1.0000000000000009</v>
      </c>
      <c r="AA3299" s="17">
        <v>19.566629749236256</v>
      </c>
      <c r="AB3299" s="17">
        <v>-2.3960068687956054E-2</v>
      </c>
      <c r="AC3299" s="17">
        <v>-9.6197418659869319E-2</v>
      </c>
      <c r="AD3299" s="17">
        <v>0.25329260656847613</v>
      </c>
      <c r="AE3299" s="17">
        <v>6.6567559610325429</v>
      </c>
      <c r="AF3299" s="17">
        <v>0.1111111111111111</v>
      </c>
      <c r="AG3299" s="17">
        <v>-1.0000000000000009</v>
      </c>
      <c r="AH3299" s="17">
        <v>-1.0000000000000009</v>
      </c>
      <c r="AI3299" s="17">
        <v>-7.4903453677950427E-2</v>
      </c>
      <c r="AJ3299" s="17">
        <v>-2.5783454241178581E-3</v>
      </c>
      <c r="AK3299" s="17">
        <v>0.11110417519557333</v>
      </c>
      <c r="AL3299" s="17">
        <v>0.27419338888652417</v>
      </c>
      <c r="AM3299" s="17">
        <v>0.34408655075016403</v>
      </c>
      <c r="AN3299" s="17">
        <v>-8.4520705275532584E-2</v>
      </c>
      <c r="AO3299" s="17">
        <v>9.1576846447319671</v>
      </c>
      <c r="AP3299" s="17">
        <v>-0.74205068745569314</v>
      </c>
      <c r="AQ3299" s="17">
        <v>18.875079778551026</v>
      </c>
      <c r="AR3299" s="17">
        <v>0.41605709534889124</v>
      </c>
      <c r="AS3299" s="17">
        <v>-0.1568359808371107</v>
      </c>
      <c r="AT3299" s="17">
        <v>-1.0000000000000009</v>
      </c>
      <c r="AU3299" s="17">
        <v>-1.0000000000000009</v>
      </c>
      <c r="AV3299" s="17">
        <v>-2.0282129270831164</v>
      </c>
      <c r="AW3299" s="17">
        <v>23.71432984238001</v>
      </c>
      <c r="AX3299" s="17">
        <v>21.958426226409216</v>
      </c>
      <c r="AY3299" s="17">
        <v>-6.1411502521409207E-2</v>
      </c>
      <c r="AZ3299" s="17">
        <v>-39.673602460344355</v>
      </c>
      <c r="BA3299" s="22">
        <v>1298.1623789236658</v>
      </c>
      <c r="CU3299" t="e">
        <v>#N/A</v>
      </c>
      <c r="CV3299" t="e">
        <v>#N/A</v>
      </c>
    </row>
    <row r="3300" spans="1:100" x14ac:dyDescent="0.25">
      <c r="A3300">
        <v>6704</v>
      </c>
      <c r="B3300" t="s">
        <v>3520</v>
      </c>
      <c r="C3300" s="22">
        <v>3</v>
      </c>
      <c r="D3300" s="17">
        <v>4.7608679468087125</v>
      </c>
      <c r="E3300" s="17">
        <v>0.18162534908438666</v>
      </c>
      <c r="F3300" s="17">
        <v>-2.4577140496251633</v>
      </c>
      <c r="G3300" s="17">
        <v>-2.4030356212624171</v>
      </c>
      <c r="H3300" s="17">
        <v>-0.44564817087040171</v>
      </c>
      <c r="I3300" s="17">
        <v>1.3600262136093513E-2</v>
      </c>
      <c r="J3300" s="17">
        <v>-25.922874524058493</v>
      </c>
      <c r="K3300" s="17">
        <v>-0.43204790873430826</v>
      </c>
      <c r="L3300" s="17">
        <v>-1.0000000000000002</v>
      </c>
      <c r="M3300" s="17">
        <v>-1.0000000000000002</v>
      </c>
      <c r="N3300" s="17">
        <v>-8.6409581746861619</v>
      </c>
      <c r="O3300" s="17">
        <v>-23.565042198512192</v>
      </c>
      <c r="P3300" s="17">
        <v>-2.3846988465583831E-2</v>
      </c>
      <c r="Q3300" s="17">
        <v>-2.4710757393275635</v>
      </c>
      <c r="R3300" s="17">
        <v>-0.7784499072907487</v>
      </c>
      <c r="S3300" s="17">
        <v>0.3333333333333332</v>
      </c>
      <c r="T3300" s="17">
        <v>0.34562427079606212</v>
      </c>
      <c r="U3300" s="17">
        <v>0.2880025451631556</v>
      </c>
      <c r="V3300" s="17">
        <v>0.12050253897439259</v>
      </c>
      <c r="W3300" s="17">
        <v>60.780423880050016</v>
      </c>
      <c r="X3300" s="17">
        <v>2.9860309273626813</v>
      </c>
      <c r="Y3300" s="17">
        <v>-1.0000000000000002</v>
      </c>
      <c r="Z3300" s="17">
        <v>-1.0000000000000002</v>
      </c>
      <c r="AA3300" s="17">
        <v>94.337271480762212</v>
      </c>
      <c r="AB3300" s="17">
        <v>0.31899335399682899</v>
      </c>
      <c r="AC3300" s="17">
        <v>0.22607426265906969</v>
      </c>
      <c r="AD3300" s="17">
        <v>0.14163833350416014</v>
      </c>
      <c r="AE3300" s="17">
        <v>34.335297508002931</v>
      </c>
      <c r="AF3300" s="17">
        <v>0.7</v>
      </c>
      <c r="AG3300" s="17">
        <v>-1.0000000000000002</v>
      </c>
      <c r="AH3300" s="17">
        <v>-1.0000000000000002</v>
      </c>
      <c r="AI3300" s="17">
        <v>-8.7778466487221998E-2</v>
      </c>
      <c r="AJ3300" s="17">
        <v>0.12050253897439259</v>
      </c>
      <c r="AK3300" s="17">
        <v>1.9131996414984375E-2</v>
      </c>
      <c r="AL3300" s="17">
        <v>0.12657231225760454</v>
      </c>
      <c r="AM3300" s="17">
        <v>-0.34305978381681712</v>
      </c>
      <c r="AN3300" s="17">
        <v>-0.24378984443141768</v>
      </c>
      <c r="AO3300" s="17">
        <v>-8.4808346133455057</v>
      </c>
      <c r="AP3300" s="17">
        <v>-5.4618845494974213</v>
      </c>
      <c r="AQ3300" s="17">
        <v>34.857549355991559</v>
      </c>
      <c r="AR3300" s="17">
        <v>1.087462688266944</v>
      </c>
      <c r="AS3300" s="17">
        <v>2.5539830186283732</v>
      </c>
      <c r="AT3300" s="17">
        <v>-1.0000000000000002</v>
      </c>
      <c r="AU3300" s="17">
        <v>-1.0000000000000002</v>
      </c>
      <c r="AV3300" s="17">
        <v>-3.1814855285531678</v>
      </c>
      <c r="AW3300" s="17">
        <v>65.310344732752597</v>
      </c>
      <c r="AX3300" s="17">
        <v>75.605029300447498</v>
      </c>
      <c r="AY3300" s="17">
        <v>-1.2560714579728897E-2</v>
      </c>
      <c r="AZ3300" s="17">
        <v>-3.7941869322709794</v>
      </c>
      <c r="BA3300" s="22">
        <v>1475.0260905309844</v>
      </c>
      <c r="CU3300" t="e">
        <v>#N/A</v>
      </c>
      <c r="CV3300" t="e">
        <v>#N/A</v>
      </c>
    </row>
    <row r="3301" spans="1:100" x14ac:dyDescent="0.25">
      <c r="A3301">
        <v>6705</v>
      </c>
      <c r="B3301" t="s">
        <v>3521</v>
      </c>
      <c r="C3301" s="22">
        <v>3</v>
      </c>
      <c r="D3301" s="17">
        <v>5.0652658236235482</v>
      </c>
      <c r="E3301" s="17">
        <v>0</v>
      </c>
      <c r="F3301" s="17">
        <v>-1.9091674824711093</v>
      </c>
      <c r="G3301" s="17">
        <v>-1.9091674824711093</v>
      </c>
      <c r="H3301" s="17">
        <v>0.20988009876582359</v>
      </c>
      <c r="I3301" s="17">
        <v>-3.6196022310913151E-2</v>
      </c>
      <c r="J3301" s="17">
        <v>10.421044587294626</v>
      </c>
      <c r="K3301" s="17">
        <v>0.17368407645491038</v>
      </c>
      <c r="L3301" s="17">
        <v>-0.99999999999999967</v>
      </c>
      <c r="M3301" s="17">
        <v>-0.99999999999999967</v>
      </c>
      <c r="N3301" s="17">
        <v>3.4736815290982093</v>
      </c>
      <c r="O3301" s="17">
        <v>13.577142928447069</v>
      </c>
      <c r="P3301" s="17">
        <v>4.2655541806714048E-2</v>
      </c>
      <c r="Q3301" s="17">
        <v>1.7347538450403328</v>
      </c>
      <c r="R3301" s="17">
        <v>0.61625639282926015</v>
      </c>
      <c r="S3301" s="17">
        <v>0.33333333333333298</v>
      </c>
      <c r="T3301" s="17">
        <v>0.33333333333333298</v>
      </c>
      <c r="U3301" s="17">
        <v>0.37767151045309794</v>
      </c>
      <c r="V3301" s="17">
        <v>0.45571672783114675</v>
      </c>
      <c r="W3301" s="17">
        <v>53.054833139839992</v>
      </c>
      <c r="X3301" s="17">
        <v>4.7379689990110263</v>
      </c>
      <c r="Y3301" s="17">
        <v>-0.99999999999999967</v>
      </c>
      <c r="Z3301" s="17">
        <v>-0.99999999999999967</v>
      </c>
      <c r="AA3301" s="17">
        <v>100.88641997276967</v>
      </c>
      <c r="AB3301" s="17">
        <v>0.1364981689257127</v>
      </c>
      <c r="AC3301" s="17">
        <v>0.37909452948572059</v>
      </c>
      <c r="AD3301" s="17">
        <v>0.42871391039057483</v>
      </c>
      <c r="AE3301" s="17">
        <v>47.215330440100381</v>
      </c>
      <c r="AF3301" s="17">
        <v>0.73333333333333328</v>
      </c>
      <c r="AG3301" s="17">
        <v>-0.99999999999999967</v>
      </c>
      <c r="AH3301" s="17">
        <v>-0.99999999999999967</v>
      </c>
      <c r="AI3301" s="17">
        <v>-7.5618988586681521E-2</v>
      </c>
      <c r="AJ3301" s="17">
        <v>0.45571672783114675</v>
      </c>
      <c r="AK3301" s="17">
        <v>0.1490036992468621</v>
      </c>
      <c r="AL3301" s="17">
        <v>-5.9535301495451706E-2</v>
      </c>
      <c r="AM3301" s="17">
        <v>0.25514619812511835</v>
      </c>
      <c r="AN3301" s="17">
        <v>-0.36693960947942811</v>
      </c>
      <c r="AO3301" s="17">
        <v>7.1236734493622693</v>
      </c>
      <c r="AP3301" s="17">
        <v>-9.4711667444629608</v>
      </c>
      <c r="AQ3301" s="17">
        <v>63.475877727134659</v>
      </c>
      <c r="AR3301" s="17">
        <v>1.5000549049509107</v>
      </c>
      <c r="AS3301" s="17">
        <v>4.9116530754659449</v>
      </c>
      <c r="AT3301" s="17">
        <v>-0.99999999999999967</v>
      </c>
      <c r="AU3301" s="17">
        <v>-0.99999999999999967</v>
      </c>
      <c r="AV3301" s="17">
        <v>-1.2929110896418501</v>
      </c>
      <c r="AW3301" s="17">
        <v>104.9923961567538</v>
      </c>
      <c r="AX3301" s="17">
        <v>149.05168916813474</v>
      </c>
      <c r="AY3301" s="17">
        <v>0.3902871973826364</v>
      </c>
      <c r="AZ3301" s="17">
        <v>21.879203234811502</v>
      </c>
      <c r="BA3301" s="22">
        <v>1504.2113220697695</v>
      </c>
      <c r="CU3301" t="e">
        <v>#N/A</v>
      </c>
      <c r="CV3301" t="e">
        <v>#N/A</v>
      </c>
    </row>
    <row r="3302" spans="1:100" x14ac:dyDescent="0.25">
      <c r="A3302">
        <v>6706</v>
      </c>
      <c r="B3302" t="s">
        <v>3522</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1354.9593957767881</v>
      </c>
      <c r="CU3302" t="e">
        <v>#N/A</v>
      </c>
      <c r="CV3302" t="e">
        <v>#N/A</v>
      </c>
    </row>
    <row r="3303" spans="1:100" x14ac:dyDescent="0.25">
      <c r="A3303">
        <v>6707</v>
      </c>
      <c r="B3303" t="s">
        <v>3523</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3524</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3525</v>
      </c>
      <c r="C3305" s="22">
        <v>3</v>
      </c>
      <c r="D3305" s="17">
        <v>5.8978413198063819</v>
      </c>
      <c r="E3305" s="17">
        <v>1.7865313263590438E-2</v>
      </c>
      <c r="F3305" s="17">
        <v>-2.2105655557605759E-3</v>
      </c>
      <c r="G3305" s="17">
        <v>-2.2105655557605759E-3</v>
      </c>
      <c r="H3305" s="17">
        <v>-0.11081901641537931</v>
      </c>
      <c r="I3305" s="17">
        <v>0</v>
      </c>
      <c r="J3305" s="17">
        <v>-6.6491409849227558</v>
      </c>
      <c r="K3305" s="17">
        <v>-0.11081901641537931</v>
      </c>
      <c r="L3305" s="17">
        <v>-1.0000000000000013</v>
      </c>
      <c r="M3305" s="17">
        <v>-1.0000000000000013</v>
      </c>
      <c r="N3305" s="17">
        <v>-2.2163803283075856</v>
      </c>
      <c r="O3305" s="17">
        <v>-0.75351023067213729</v>
      </c>
      <c r="P3305" s="17">
        <v>2.2471328838889999</v>
      </c>
      <c r="Q3305" s="17">
        <v>-0.23864443636497903</v>
      </c>
      <c r="R3305" s="17">
        <v>0.21709375959120042</v>
      </c>
      <c r="S3305" s="17">
        <v>0.33333333333333348</v>
      </c>
      <c r="T3305" s="17">
        <v>0.27336255260164921</v>
      </c>
      <c r="U3305" s="17">
        <v>-0.14534221375444639</v>
      </c>
      <c r="V3305" s="17">
        <v>-1.9418773448617466E-3</v>
      </c>
      <c r="W3305" s="17">
        <v>22.809232450042163</v>
      </c>
      <c r="X3305" s="17">
        <v>9.055761834883648E-2</v>
      </c>
      <c r="Y3305" s="17">
        <v>-1.0000000000000013</v>
      </c>
      <c r="Z3305" s="17">
        <v>-1.0000000000000013</v>
      </c>
      <c r="AA3305" s="17">
        <v>76.429856576591732</v>
      </c>
      <c r="AB3305" s="17">
        <v>0.52481619568922844</v>
      </c>
      <c r="AC3305" s="17">
        <v>0.43906832087488223</v>
      </c>
      <c r="AD3305" s="17">
        <v>0.10418609077505638</v>
      </c>
      <c r="AE3305" s="17">
        <v>53.403530366958329</v>
      </c>
      <c r="AF3305" s="17">
        <v>0.7</v>
      </c>
      <c r="AG3305" s="17">
        <v>-1.0000000000000013</v>
      </c>
      <c r="AH3305" s="17">
        <v>-1.0000000000000013</v>
      </c>
      <c r="AI3305" s="17">
        <v>-1.3228882466805171E-3</v>
      </c>
      <c r="AJ3305" s="17">
        <v>-1.9418773448617466E-3</v>
      </c>
      <c r="AK3305" s="17">
        <v>-0.10994417261610165</v>
      </c>
      <c r="AL3305" s="17">
        <v>3.9290229315470937E-2</v>
      </c>
      <c r="AM3305" s="17">
        <v>4.8836677660331576E-2</v>
      </c>
      <c r="AN3305" s="17">
        <v>0.396256279847224</v>
      </c>
      <c r="AO3305" s="17">
        <v>0.67119607842778128</v>
      </c>
      <c r="AP3305" s="17">
        <v>10.102858142757956</v>
      </c>
      <c r="AQ3305" s="17">
        <v>16.160091465119404</v>
      </c>
      <c r="AR3305" s="17">
        <v>0.45941179483567474</v>
      </c>
      <c r="AS3305" s="17">
        <v>-2.026139806654291E-2</v>
      </c>
      <c r="AT3305" s="17">
        <v>-1.0000000000000013</v>
      </c>
      <c r="AU3305" s="17">
        <v>-1.0000000000000013</v>
      </c>
      <c r="AV3305" s="17">
        <v>0.21488319403543987</v>
      </c>
      <c r="AW3305" s="17">
        <v>85.779204488677536</v>
      </c>
      <c r="AX3305" s="17">
        <v>85.558558989257747</v>
      </c>
      <c r="AY3305" s="17">
        <v>0.74316213919316265</v>
      </c>
      <c r="AZ3305" s="17">
        <v>59.680284085654634</v>
      </c>
      <c r="BA3305" s="22">
        <v>1427.8589432819824</v>
      </c>
      <c r="CU3305" t="e">
        <v>#N/A</v>
      </c>
      <c r="CV3305" t="e">
        <v>#N/A</v>
      </c>
    </row>
    <row r="3306" spans="1:100" x14ac:dyDescent="0.25">
      <c r="A3306">
        <v>6710</v>
      </c>
      <c r="B3306" t="s">
        <v>3526</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1343.7805167118047</v>
      </c>
      <c r="CU3306" t="e">
        <v>#N/A</v>
      </c>
      <c r="CV3306" t="e">
        <v>#N/A</v>
      </c>
    </row>
    <row r="3307" spans="1:100" x14ac:dyDescent="0.25">
      <c r="A3307">
        <v>6711</v>
      </c>
      <c r="B3307" t="s">
        <v>3527</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3528</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1331.0038187881041</v>
      </c>
      <c r="CU3308" t="e">
        <v>#N/A</v>
      </c>
      <c r="CV3308" t="e">
        <v>#N/A</v>
      </c>
    </row>
    <row r="3309" spans="1:100" x14ac:dyDescent="0.25">
      <c r="A3309">
        <v>6714</v>
      </c>
      <c r="B3309" t="s">
        <v>3529</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1318.3687853597451</v>
      </c>
      <c r="CU3309" t="e">
        <v>#N/A</v>
      </c>
      <c r="CV3309" t="e">
        <v>#N/A</v>
      </c>
    </row>
    <row r="3310" spans="1:100" x14ac:dyDescent="0.25">
      <c r="A3310">
        <v>6715</v>
      </c>
      <c r="B3310" t="s">
        <v>3530</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1239.5381990751034</v>
      </c>
      <c r="CU3310" t="e">
        <v>#N/A</v>
      </c>
      <c r="CV3310" t="e">
        <v>#N/A</v>
      </c>
    </row>
    <row r="3311" spans="1:100" x14ac:dyDescent="0.25">
      <c r="A3311">
        <v>6716</v>
      </c>
      <c r="B3311" t="s">
        <v>3531</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1301.1554844986711</v>
      </c>
      <c r="CU3311" t="e">
        <v>#N/A</v>
      </c>
      <c r="CV3311" t="e">
        <v>#N/A</v>
      </c>
    </row>
    <row r="3312" spans="1:100" x14ac:dyDescent="0.25">
      <c r="A3312">
        <v>6717</v>
      </c>
      <c r="B3312" t="s">
        <v>3532</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3533</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3534</v>
      </c>
      <c r="C3314" s="22">
        <v>3</v>
      </c>
      <c r="D3314" s="17">
        <v>1.7261099497374064</v>
      </c>
      <c r="E3314" s="17">
        <v>-0.21660446938629171</v>
      </c>
      <c r="F3314" s="17">
        <v>-5.1553748830096384E-2</v>
      </c>
      <c r="G3314" s="17">
        <v>-0.11050695549491346</v>
      </c>
      <c r="H3314" s="17">
        <v>-5.7367621929825752E-2</v>
      </c>
      <c r="I3314" s="17">
        <v>0</v>
      </c>
      <c r="J3314" s="17">
        <v>-3.4420573157895467</v>
      </c>
      <c r="K3314" s="17">
        <v>-5.7367621929825752E-2</v>
      </c>
      <c r="L3314" s="17">
        <v>-1.0000000000000004</v>
      </c>
      <c r="M3314" s="17">
        <v>-1.0000000000000004</v>
      </c>
      <c r="N3314" s="17">
        <v>-1.1473524385965157</v>
      </c>
      <c r="O3314" s="17">
        <v>-1.8264543215470512</v>
      </c>
      <c r="P3314" s="17">
        <v>-1.3553528148728942</v>
      </c>
      <c r="Q3314" s="17">
        <v>-5.2228473446284916E-2</v>
      </c>
      <c r="R3314" s="17">
        <v>-0.17938624079059795</v>
      </c>
      <c r="S3314" s="17">
        <v>0.3333333333333332</v>
      </c>
      <c r="T3314" s="17">
        <v>0.20899019433631602</v>
      </c>
      <c r="U3314" s="17">
        <v>-2.6064570484771593E-3</v>
      </c>
      <c r="V3314" s="17">
        <v>6.701198558997536E-3</v>
      </c>
      <c r="W3314" s="17">
        <v>24.151435644399818</v>
      </c>
      <c r="X3314" s="17">
        <v>0.50512937376253431</v>
      </c>
      <c r="Y3314" s="17">
        <v>-1.0000000000000004</v>
      </c>
      <c r="Z3314" s="17">
        <v>-1.0000000000000004</v>
      </c>
      <c r="AA3314" s="17">
        <v>23.243692178360472</v>
      </c>
      <c r="AB3314" s="17">
        <v>0.14038746405955044</v>
      </c>
      <c r="AC3314" s="17">
        <v>0.11680269663707007</v>
      </c>
      <c r="AD3314" s="17">
        <v>-0.2717573052015953</v>
      </c>
      <c r="AE3314" s="17">
        <v>-0.72835722524874469</v>
      </c>
      <c r="AF3314" s="17">
        <v>0.22222222222222221</v>
      </c>
      <c r="AG3314" s="17">
        <v>-1.0000000000000004</v>
      </c>
      <c r="AH3314" s="17">
        <v>-1.0000000000000004</v>
      </c>
      <c r="AI3314" s="17">
        <v>1.5034229940514579E-2</v>
      </c>
      <c r="AJ3314" s="17">
        <v>6.701198558997536E-3</v>
      </c>
      <c r="AK3314" s="17">
        <v>0.25214734914618053</v>
      </c>
      <c r="AL3314" s="17">
        <v>-5.4150947387951356E-2</v>
      </c>
      <c r="AM3314" s="17">
        <v>1.3637857820438304E-2</v>
      </c>
      <c r="AN3314" s="17">
        <v>6.9571386383874417E-2</v>
      </c>
      <c r="AO3314" s="17">
        <v>1.6016831912418588</v>
      </c>
      <c r="AP3314" s="17">
        <v>1.4685299226571047</v>
      </c>
      <c r="AQ3314" s="17">
        <v>20.709378328610271</v>
      </c>
      <c r="AR3314" s="17">
        <v>0.54641826918016956</v>
      </c>
      <c r="AS3314" s="17">
        <v>0.44776175183270844</v>
      </c>
      <c r="AT3314" s="17">
        <v>-1.0000000000000004</v>
      </c>
      <c r="AU3314" s="17">
        <v>-1.0000000000000004</v>
      </c>
      <c r="AV3314" s="17">
        <v>-0.28989319628551136</v>
      </c>
      <c r="AW3314" s="17">
        <v>22.885767779470505</v>
      </c>
      <c r="AX3314" s="17">
        <v>23.856572234180558</v>
      </c>
      <c r="AY3314" s="17">
        <v>7.2978120982255701E-2</v>
      </c>
      <c r="AZ3314" s="17">
        <v>-32.73590420120486</v>
      </c>
      <c r="BA3314" s="22">
        <v>1293.4031600073729</v>
      </c>
      <c r="CU3314" t="e">
        <v>#N/A</v>
      </c>
      <c r="CV3314" t="e">
        <v>#N/A</v>
      </c>
    </row>
    <row r="3315" spans="1:100" x14ac:dyDescent="0.25">
      <c r="A3315">
        <v>6720</v>
      </c>
      <c r="B3315" t="s">
        <v>3535</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3536</v>
      </c>
      <c r="C3316" s="22">
        <v>3</v>
      </c>
      <c r="D3316" s="17">
        <v>5.375061410181333</v>
      </c>
      <c r="E3316" s="17">
        <v>0</v>
      </c>
      <c r="F3316" s="17">
        <v>-5.3407398848174949E-2</v>
      </c>
      <c r="G3316" s="17">
        <v>-5.3407398848174949E-2</v>
      </c>
      <c r="H3316" s="17">
        <v>9.1060823872567365E-2</v>
      </c>
      <c r="I3316" s="17">
        <v>-1.6468205867021884E-2</v>
      </c>
      <c r="J3316" s="17">
        <v>4.4755570803327256</v>
      </c>
      <c r="K3316" s="17">
        <v>7.459261800554548E-2</v>
      </c>
      <c r="L3316" s="17">
        <v>-1.0000000000000004</v>
      </c>
      <c r="M3316" s="17">
        <v>-1.0000000000000004</v>
      </c>
      <c r="N3316" s="17">
        <v>1.4918523601109084</v>
      </c>
      <c r="O3316" s="17">
        <v>9.7972110916658774</v>
      </c>
      <c r="P3316" s="17">
        <v>-0.39708342490039611</v>
      </c>
      <c r="Q3316" s="17">
        <v>2.2628195072206769</v>
      </c>
      <c r="R3316" s="17">
        <v>0.79831279759169849</v>
      </c>
      <c r="S3316" s="17">
        <v>0.33333333333333337</v>
      </c>
      <c r="T3316" s="17">
        <v>0.33333333333333337</v>
      </c>
      <c r="U3316" s="17">
        <v>0.3694345727266502</v>
      </c>
      <c r="V3316" s="17">
        <v>2.4091744959644428E-2</v>
      </c>
      <c r="W3316" s="17">
        <v>39.424014653896634</v>
      </c>
      <c r="X3316" s="17">
        <v>2.2143628093255887</v>
      </c>
      <c r="Y3316" s="17">
        <v>-1.0000000000000004</v>
      </c>
      <c r="Z3316" s="17">
        <v>-1.0000000000000004</v>
      </c>
      <c r="AA3316" s="17">
        <v>79.808183553581273</v>
      </c>
      <c r="AB3316" s="17">
        <v>0.2763356285956306</v>
      </c>
      <c r="AC3316" s="17">
        <v>0.39943962473731881</v>
      </c>
      <c r="AD3316" s="17">
        <v>0.11594186870890942</v>
      </c>
      <c r="AE3316" s="17">
        <v>39.58585610209294</v>
      </c>
      <c r="AF3316" s="17">
        <v>0.83333333333333337</v>
      </c>
      <c r="AG3316" s="17">
        <v>-1.0000000000000004</v>
      </c>
      <c r="AH3316" s="17">
        <v>-1.0000000000000004</v>
      </c>
      <c r="AI3316" s="17">
        <v>0</v>
      </c>
      <c r="AJ3316" s="17">
        <v>2.4091744959644428E-2</v>
      </c>
      <c r="AK3316" s="17">
        <v>0.41173579105423558</v>
      </c>
      <c r="AL3316" s="17">
        <v>0.40590701918083061</v>
      </c>
      <c r="AM3316" s="17">
        <v>5.69325819527077E-2</v>
      </c>
      <c r="AN3316" s="17">
        <v>-0.19380853792254762</v>
      </c>
      <c r="AO3316" s="17">
        <v>3.4819935040888694</v>
      </c>
      <c r="AP3316" s="17">
        <v>-2.8156783521595368</v>
      </c>
      <c r="AQ3316" s="17">
        <v>43.89957173422939</v>
      </c>
      <c r="AR3316" s="17">
        <v>1.0601929843529618</v>
      </c>
      <c r="AS3316" s="17">
        <v>2.2889554273311346</v>
      </c>
      <c r="AT3316" s="17">
        <v>-1.0000000000000004</v>
      </c>
      <c r="AU3316" s="17">
        <v>-1.0000000000000004</v>
      </c>
      <c r="AV3316" s="17">
        <v>0.74490539874352413</v>
      </c>
      <c r="AW3316" s="17">
        <v>86.789716293087636</v>
      </c>
      <c r="AX3316" s="17">
        <v>89.198890789052058</v>
      </c>
      <c r="AY3316" s="17">
        <v>-3.5804372300465934E-3</v>
      </c>
      <c r="AZ3316" s="17">
        <v>-21.554102245692363</v>
      </c>
      <c r="BA3316" s="22">
        <v>1450.608781614261</v>
      </c>
      <c r="CU3316" t="e">
        <v>#N/A</v>
      </c>
      <c r="CV3316" t="e">
        <v>#N/A</v>
      </c>
    </row>
    <row r="3317" spans="1:100" x14ac:dyDescent="0.25">
      <c r="A3317">
        <v>6722</v>
      </c>
      <c r="B3317" t="s">
        <v>3537</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1358.1367447566599</v>
      </c>
      <c r="CU3317" t="e">
        <v>#N/A</v>
      </c>
      <c r="CV3317" t="e">
        <v>#N/A</v>
      </c>
    </row>
    <row r="3318" spans="1:100" x14ac:dyDescent="0.25">
      <c r="A3318">
        <v>6723</v>
      </c>
      <c r="B3318" t="s">
        <v>3538</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1378.1889153357074</v>
      </c>
      <c r="CU3318" t="e">
        <v>#N/A</v>
      </c>
      <c r="CV3318" t="e">
        <v>#N/A</v>
      </c>
    </row>
    <row r="3319" spans="1:100" x14ac:dyDescent="0.25">
      <c r="A3319">
        <v>6724</v>
      </c>
      <c r="B3319" t="s">
        <v>3539</v>
      </c>
      <c r="C3319" s="22">
        <v>3</v>
      </c>
      <c r="D3319" s="17">
        <v>4.9268104844776577</v>
      </c>
      <c r="E3319" s="17">
        <v>-7.2911470273617579E-2</v>
      </c>
      <c r="F3319" s="17">
        <v>1.4498988635768019E-3</v>
      </c>
      <c r="G3319" s="17">
        <v>-9.7791554183705685E-3</v>
      </c>
      <c r="H3319" s="17">
        <v>0.20631716100579972</v>
      </c>
      <c r="I3319" s="17">
        <v>0</v>
      </c>
      <c r="J3319" s="17">
        <v>12.379029660347985</v>
      </c>
      <c r="K3319" s="17">
        <v>0.20631716100579972</v>
      </c>
      <c r="L3319" s="17">
        <v>-1</v>
      </c>
      <c r="M3319" s="17">
        <v>-1</v>
      </c>
      <c r="N3319" s="17">
        <v>4.1263432201159942</v>
      </c>
      <c r="O3319" s="17">
        <v>17.296060989407295</v>
      </c>
      <c r="P3319" s="17">
        <v>-3.1693064601914789E-3</v>
      </c>
      <c r="Q3319" s="17">
        <v>-0.50279196027515827</v>
      </c>
      <c r="R3319" s="17">
        <v>-0.27577138142310842</v>
      </c>
      <c r="S3319" s="17">
        <v>0.33333333333333309</v>
      </c>
      <c r="T3319" s="17">
        <v>0.38586678801905588</v>
      </c>
      <c r="U3319" s="17">
        <v>1.1932366878241039E-2</v>
      </c>
      <c r="V3319" s="17">
        <v>-9.7522921048955498E-3</v>
      </c>
      <c r="W3319" s="17">
        <v>20.60252140479739</v>
      </c>
      <c r="X3319" s="17">
        <v>0.55463212991590305</v>
      </c>
      <c r="Y3319" s="17">
        <v>-1</v>
      </c>
      <c r="Z3319" s="17">
        <v>-1</v>
      </c>
      <c r="AA3319" s="17">
        <v>23.025052463269873</v>
      </c>
      <c r="AB3319" s="17">
        <v>3.6307031593595177E-2</v>
      </c>
      <c r="AC3319" s="17">
        <v>-0.10344629467012681</v>
      </c>
      <c r="AD3319" s="17">
        <v>0.1211053118744435</v>
      </c>
      <c r="AE3319" s="17">
        <v>2.6983024398956004</v>
      </c>
      <c r="AF3319" s="17">
        <v>0</v>
      </c>
      <c r="AG3319" s="17">
        <v>-1</v>
      </c>
      <c r="AH3319" s="17">
        <v>-1</v>
      </c>
      <c r="AI3319" s="17">
        <v>1.1349641166087686E-2</v>
      </c>
      <c r="AJ3319" s="17">
        <v>-9.7522921048955498E-3</v>
      </c>
      <c r="AK3319" s="17">
        <v>0.25004783521929552</v>
      </c>
      <c r="AL3319" s="17">
        <v>-1.2070301394597138E-2</v>
      </c>
      <c r="AM3319" s="17">
        <v>-0.42048740149975744</v>
      </c>
      <c r="AN3319" s="17">
        <v>0.20401480052555379</v>
      </c>
      <c r="AO3319" s="17">
        <v>-9.2619458613974643</v>
      </c>
      <c r="AP3319" s="17">
        <v>5.0400185061658576</v>
      </c>
      <c r="AQ3319" s="17">
        <v>32.981551065145368</v>
      </c>
      <c r="AR3319" s="17">
        <v>0.72138019612573434</v>
      </c>
      <c r="AS3319" s="17">
        <v>0.76094929092170238</v>
      </c>
      <c r="AT3319" s="17">
        <v>-1</v>
      </c>
      <c r="AU3319" s="17">
        <v>-1</v>
      </c>
      <c r="AV3319" s="17">
        <v>-0.28555053684147913</v>
      </c>
      <c r="AW3319" s="17">
        <v>45.361131958842996</v>
      </c>
      <c r="AX3319" s="17">
        <v>44.612895571675203</v>
      </c>
      <c r="AY3319" s="17">
        <v>0.10227122924165631</v>
      </c>
      <c r="AZ3319" s="17">
        <v>-9.7534643873945832</v>
      </c>
      <c r="BA3319" s="22">
        <v>1316.865581500633</v>
      </c>
      <c r="CU3319" t="e">
        <v>#N/A</v>
      </c>
      <c r="CV3319" t="e">
        <v>#N/A</v>
      </c>
    </row>
    <row r="3320" spans="1:100" x14ac:dyDescent="0.25">
      <c r="A3320">
        <v>6725</v>
      </c>
      <c r="B3320" t="s">
        <v>3540</v>
      </c>
      <c r="C3320" s="22">
        <v>3</v>
      </c>
      <c r="D3320" s="17">
        <v>5.0834316592884594</v>
      </c>
      <c r="E3320" s="17">
        <v>-0.13136241613194696</v>
      </c>
      <c r="F3320" s="17">
        <v>1.0918152794392344</v>
      </c>
      <c r="G3320" s="17">
        <v>1.0690194434583016</v>
      </c>
      <c r="H3320" s="17">
        <v>0.20858299470912886</v>
      </c>
      <c r="I3320" s="17">
        <v>-1.9709569946489681E-2</v>
      </c>
      <c r="J3320" s="17">
        <v>11.332405485758349</v>
      </c>
      <c r="K3320" s="17">
        <v>0.18887342476263913</v>
      </c>
      <c r="L3320" s="17">
        <v>-0.99999999999999989</v>
      </c>
      <c r="M3320" s="17">
        <v>-0.99999999999999989</v>
      </c>
      <c r="N3320" s="17">
        <v>3.7774684952527831</v>
      </c>
      <c r="O3320" s="17">
        <v>17.484856588505121</v>
      </c>
      <c r="P3320" s="17">
        <v>-0.57587238334003432</v>
      </c>
      <c r="Q3320" s="17">
        <v>6.0821491343035188</v>
      </c>
      <c r="R3320" s="17">
        <v>1.818441316379261</v>
      </c>
      <c r="S3320" s="17">
        <v>0.33333333333333298</v>
      </c>
      <c r="T3320" s="17">
        <v>0.35635629784282907</v>
      </c>
      <c r="U3320" s="17">
        <v>0.32751981687124038</v>
      </c>
      <c r="V3320" s="17">
        <v>0.16137737942680744</v>
      </c>
      <c r="W3320" s="17">
        <v>39.588536108462826</v>
      </c>
      <c r="X3320" s="17">
        <v>2.8021827149688239</v>
      </c>
      <c r="Y3320" s="17">
        <v>-0.99999999999999989</v>
      </c>
      <c r="Z3320" s="17">
        <v>-0.99999999999999989</v>
      </c>
      <c r="AA3320" s="17">
        <v>75.282861733929337</v>
      </c>
      <c r="AB3320" s="17">
        <v>0.30541223933351808</v>
      </c>
      <c r="AC3320" s="17">
        <v>0.38135573632731706</v>
      </c>
      <c r="AD3320" s="17">
        <v>-9.2502894790906769E-3</v>
      </c>
      <c r="AE3320" s="17">
        <v>33.875884309087233</v>
      </c>
      <c r="AF3320" s="17">
        <v>0.81818181818181823</v>
      </c>
      <c r="AG3320" s="17">
        <v>-0.99999999999999989</v>
      </c>
      <c r="AH3320" s="17">
        <v>-0.99999999999999989</v>
      </c>
      <c r="AI3320" s="17">
        <v>6.2597157344063709E-2</v>
      </c>
      <c r="AJ3320" s="17">
        <v>0.16137737942680744</v>
      </c>
      <c r="AK3320" s="17">
        <v>6.5260207069599049E-2</v>
      </c>
      <c r="AL3320" s="17">
        <v>0.33391189811500416</v>
      </c>
      <c r="AM3320" s="17">
        <v>5.9725601870235116E-2</v>
      </c>
      <c r="AN3320" s="17">
        <v>0.28286188397958117</v>
      </c>
      <c r="AO3320" s="17">
        <v>1.8194410821038736</v>
      </c>
      <c r="AP3320" s="17">
        <v>8.741106590064545</v>
      </c>
      <c r="AQ3320" s="17">
        <v>50.920941594221212</v>
      </c>
      <c r="AR3320" s="17">
        <v>1.1785868274742095</v>
      </c>
      <c r="AS3320" s="17">
        <v>2.9910561397314663</v>
      </c>
      <c r="AT3320" s="17">
        <v>-0.99999999999999989</v>
      </c>
      <c r="AU3320" s="17">
        <v>-0.99999999999999989</v>
      </c>
      <c r="AV3320" s="17">
        <v>2.887460759837563</v>
      </c>
      <c r="AW3320" s="17">
        <v>101.50882491249901</v>
      </c>
      <c r="AX3320" s="17">
        <v>118.89850600206094</v>
      </c>
      <c r="AY3320" s="17">
        <v>0.32645789908742473</v>
      </c>
      <c r="AZ3320" s="17">
        <v>4.4511138092672882</v>
      </c>
      <c r="BA3320" s="22">
        <v>1436.8972059722564</v>
      </c>
      <c r="CU3320" t="e">
        <v>#N/A</v>
      </c>
      <c r="CV3320" t="e">
        <v>#N/A</v>
      </c>
    </row>
    <row r="3321" spans="1:100" x14ac:dyDescent="0.25">
      <c r="A3321">
        <v>6727</v>
      </c>
      <c r="B3321" t="s">
        <v>3541</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1388.506551393154</v>
      </c>
      <c r="CU3321" t="e">
        <v>#N/A</v>
      </c>
      <c r="CV3321" t="e">
        <v>#N/A</v>
      </c>
    </row>
    <row r="3322" spans="1:100" x14ac:dyDescent="0.25">
      <c r="A3322">
        <v>6728</v>
      </c>
      <c r="B3322" t="s">
        <v>3542</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3543</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1420.242866696902</v>
      </c>
      <c r="CU3323" t="e">
        <v>#N/A</v>
      </c>
      <c r="CV3323" t="e">
        <v>#N/A</v>
      </c>
    </row>
    <row r="3324" spans="1:100" x14ac:dyDescent="0.25">
      <c r="A3324">
        <v>6730</v>
      </c>
      <c r="B3324" t="s">
        <v>3544</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3545</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1447.4070106368602</v>
      </c>
      <c r="CU3325" t="e">
        <v>#N/A</v>
      </c>
      <c r="CV3325" t="e">
        <v>#N/A</v>
      </c>
    </row>
    <row r="3326" spans="1:100" x14ac:dyDescent="0.25">
      <c r="A3326">
        <v>6732</v>
      </c>
      <c r="B3326" t="s">
        <v>3546</v>
      </c>
      <c r="C3326" s="22">
        <v>3</v>
      </c>
      <c r="D3326" s="17">
        <v>4.5797022671205259</v>
      </c>
      <c r="E3326" s="17">
        <v>8.8907667708752414E-2</v>
      </c>
      <c r="F3326" s="17">
        <v>1.6717585844653347</v>
      </c>
      <c r="G3326" s="17">
        <v>1.6457503653173784</v>
      </c>
      <c r="H3326" s="17">
        <v>0.30186569378393074</v>
      </c>
      <c r="I3326" s="17">
        <v>0</v>
      </c>
      <c r="J3326" s="17">
        <v>18.111941627035858</v>
      </c>
      <c r="K3326" s="17">
        <v>0.30186569378393074</v>
      </c>
      <c r="L3326" s="17">
        <v>-0.99999999999999944</v>
      </c>
      <c r="M3326" s="17">
        <v>-0.99999999999999944</v>
      </c>
      <c r="N3326" s="17">
        <v>6.0373138756786124</v>
      </c>
      <c r="O3326" s="17">
        <v>24.33739425947374</v>
      </c>
      <c r="P3326" s="17">
        <v>0.64856259056259169</v>
      </c>
      <c r="Q3326" s="17">
        <v>4.0528372179150646E-2</v>
      </c>
      <c r="R3326" s="17">
        <v>5.6927904259641587E-2</v>
      </c>
      <c r="S3326" s="17">
        <v>0.33333333333333298</v>
      </c>
      <c r="T3326" s="17">
        <v>0.33333333333333298</v>
      </c>
      <c r="U3326" s="17">
        <v>0.23031594474692491</v>
      </c>
      <c r="V3326" s="17">
        <v>-0.17923774880853299</v>
      </c>
      <c r="W3326" s="17">
        <v>16.635166752845098</v>
      </c>
      <c r="X3326" s="17">
        <v>0.210638259019237</v>
      </c>
      <c r="Y3326" s="17">
        <v>-0.99999999999999944</v>
      </c>
      <c r="Z3326" s="17">
        <v>-0.99999999999999944</v>
      </c>
      <c r="AA3326" s="17">
        <v>27.421702815819039</v>
      </c>
      <c r="AB3326" s="17">
        <v>-0.12841860291040086</v>
      </c>
      <c r="AC3326" s="17">
        <v>6.7906432385563403E-2</v>
      </c>
      <c r="AD3326" s="17">
        <v>0.27510433369912307</v>
      </c>
      <c r="AE3326" s="17">
        <v>10.729608158714289</v>
      </c>
      <c r="AF3326" s="17">
        <v>0</v>
      </c>
      <c r="AG3326" s="17">
        <v>-0.99999999999999944</v>
      </c>
      <c r="AH3326" s="17">
        <v>-0.99999999999999944</v>
      </c>
      <c r="AI3326" s="17">
        <v>2.9002709802980253E-2</v>
      </c>
      <c r="AJ3326" s="17">
        <v>-0.17923774880853299</v>
      </c>
      <c r="AK3326" s="17">
        <v>0.14424375241269968</v>
      </c>
      <c r="AL3326" s="17">
        <v>-0.15527874522280957</v>
      </c>
      <c r="AM3326" s="17">
        <v>-0.20643441617626287</v>
      </c>
      <c r="AN3326" s="17">
        <v>-0.14884682601905122</v>
      </c>
      <c r="AO3326" s="17">
        <v>-4.4396416423430729</v>
      </c>
      <c r="AP3326" s="17">
        <v>-4.4975643765903275</v>
      </c>
      <c r="AQ3326" s="17">
        <v>34.747108379880956</v>
      </c>
      <c r="AR3326" s="17">
        <v>0.71774486260505799</v>
      </c>
      <c r="AS3326" s="17">
        <v>0.51250395280316696</v>
      </c>
      <c r="AT3326" s="17">
        <v>-0.99999999999999944</v>
      </c>
      <c r="AU3326" s="17">
        <v>-0.99999999999999944</v>
      </c>
      <c r="AV3326" s="17">
        <v>1.7026782695770193</v>
      </c>
      <c r="AW3326" s="17">
        <v>47.261532698702467</v>
      </c>
      <c r="AX3326" s="17">
        <v>29.917812013908772</v>
      </c>
      <c r="AY3326" s="17">
        <v>-9.4194671889927476E-3</v>
      </c>
      <c r="AZ3326" s="17">
        <v>-45.557202067197608</v>
      </c>
      <c r="BA3326" s="22">
        <v>1363.2428707167892</v>
      </c>
      <c r="CU3326" t="e">
        <v>#N/A</v>
      </c>
      <c r="CV3326" t="e">
        <v>#N/A</v>
      </c>
    </row>
    <row r="3327" spans="1:100" x14ac:dyDescent="0.25">
      <c r="A3327">
        <v>6733</v>
      </c>
      <c r="B3327" t="s">
        <v>3547</v>
      </c>
      <c r="C3327" s="22">
        <v>3</v>
      </c>
      <c r="D3327" s="17">
        <v>1.7521751895564406</v>
      </c>
      <c r="E3327" s="17">
        <v>-0.13202335488078892</v>
      </c>
      <c r="F3327" s="17">
        <v>0.25276695184068515</v>
      </c>
      <c r="G3327" s="17">
        <v>0.21477898281117863</v>
      </c>
      <c r="H3327" s="17">
        <v>0.23721763270938173</v>
      </c>
      <c r="I3327" s="17">
        <v>0</v>
      </c>
      <c r="J3327" s="17">
        <v>14.233057962562897</v>
      </c>
      <c r="K3327" s="17">
        <v>0.23721763270938173</v>
      </c>
      <c r="L3327" s="17">
        <v>-0.99999999999999944</v>
      </c>
      <c r="M3327" s="17">
        <v>-0.99999999999999944</v>
      </c>
      <c r="N3327" s="17">
        <v>4.7443526541876349</v>
      </c>
      <c r="O3327" s="17">
        <v>16.200012134930532</v>
      </c>
      <c r="P3327" s="17">
        <v>1.0004905595662601</v>
      </c>
      <c r="Q3327" s="17">
        <v>1.0870225822465873</v>
      </c>
      <c r="R3327" s="17">
        <v>0.39786181333068177</v>
      </c>
      <c r="S3327" s="17">
        <v>0.33333333333333337</v>
      </c>
      <c r="T3327" s="17">
        <v>0.33081568930794492</v>
      </c>
      <c r="U3327" s="17">
        <v>8.2612709638468049E-2</v>
      </c>
      <c r="V3327" s="17">
        <v>0</v>
      </c>
      <c r="W3327" s="17">
        <v>20.381763982814583</v>
      </c>
      <c r="X3327" s="17">
        <v>0.76768456414191699</v>
      </c>
      <c r="Y3327" s="17">
        <v>-0.99999999999999944</v>
      </c>
      <c r="Z3327" s="17">
        <v>-0.99999999999999944</v>
      </c>
      <c r="AA3327" s="17">
        <v>33.35965302937322</v>
      </c>
      <c r="AB3327" s="17">
        <v>0.14187812280506407</v>
      </c>
      <c r="AC3327" s="17">
        <v>-4.3049725188843473E-2</v>
      </c>
      <c r="AD3327" s="17">
        <v>0.15277214704833794</v>
      </c>
      <c r="AE3327" s="17">
        <v>12.580027233227929</v>
      </c>
      <c r="AF3327" s="17">
        <v>0</v>
      </c>
      <c r="AG3327" s="17">
        <v>-0.99999999999999944</v>
      </c>
      <c r="AH3327" s="17">
        <v>-0.99999999999999944</v>
      </c>
      <c r="AI3327" s="17">
        <v>0</v>
      </c>
      <c r="AJ3327" s="17">
        <v>0</v>
      </c>
      <c r="AK3327" s="17">
        <v>7.6805351243219994E-2</v>
      </c>
      <c r="AL3327" s="17">
        <v>0.18467730041273298</v>
      </c>
      <c r="AM3327" s="17">
        <v>8.9719868364199956E-2</v>
      </c>
      <c r="AN3327" s="17">
        <v>-0.12521663751999243</v>
      </c>
      <c r="AO3327" s="17">
        <v>2.6270234653210998</v>
      </c>
      <c r="AP3327" s="17">
        <v>-2.2070294359361462</v>
      </c>
      <c r="AQ3327" s="17">
        <v>34.614821945377493</v>
      </c>
      <c r="AR3327" s="17">
        <v>0.74676173227974618</v>
      </c>
      <c r="AS3327" s="17">
        <v>1.004902196851299</v>
      </c>
      <c r="AT3327" s="17">
        <v>-0.99999999999999944</v>
      </c>
      <c r="AU3327" s="17">
        <v>-0.99999999999999944</v>
      </c>
      <c r="AV3327" s="17">
        <v>0.61264079614186029</v>
      </c>
      <c r="AW3327" s="17">
        <v>47.352635728367545</v>
      </c>
      <c r="AX3327" s="17">
        <v>47.352635728367545</v>
      </c>
      <c r="AY3327" s="17">
        <v>0.12510050070415449</v>
      </c>
      <c r="AZ3327" s="17">
        <v>-16.355756450443913</v>
      </c>
      <c r="BA3327" s="22">
        <v>1360.9017804613381</v>
      </c>
      <c r="CU3327" t="e">
        <v>#N/A</v>
      </c>
      <c r="CV3327" t="e">
        <v>#N/A</v>
      </c>
    </row>
    <row r="3328" spans="1:100" x14ac:dyDescent="0.25">
      <c r="A3328">
        <v>6734</v>
      </c>
      <c r="B3328" t="s">
        <v>3548</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3549</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1429.5073601707682</v>
      </c>
      <c r="CU3329" t="e">
        <v>#N/A</v>
      </c>
      <c r="CV3329" t="e">
        <v>#N/A</v>
      </c>
    </row>
    <row r="3330" spans="1:100" x14ac:dyDescent="0.25">
      <c r="A3330">
        <v>6737</v>
      </c>
      <c r="B3330" t="s">
        <v>3550</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3551</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1452.0851828256225</v>
      </c>
      <c r="CU3331" t="e">
        <v>#N/A</v>
      </c>
      <c r="CV3331" t="e">
        <v>#N/A</v>
      </c>
    </row>
    <row r="3332" spans="1:100" x14ac:dyDescent="0.25">
      <c r="A3332">
        <v>6739</v>
      </c>
      <c r="B3332" t="s">
        <v>3552</v>
      </c>
      <c r="C3332" s="22">
        <v>3</v>
      </c>
      <c r="D3332" s="17">
        <v>4.6466634680696961</v>
      </c>
      <c r="E3332" s="17">
        <v>-8.0659675272421794E-2</v>
      </c>
      <c r="F3332" s="17">
        <v>-1.3389212600392359</v>
      </c>
      <c r="G3332" s="17">
        <v>-1.3669239986828794</v>
      </c>
      <c r="H3332" s="17">
        <v>-0.27334242448228996</v>
      </c>
      <c r="I3332" s="17">
        <v>0</v>
      </c>
      <c r="J3332" s="17">
        <v>-16.400545468937384</v>
      </c>
      <c r="K3332" s="17">
        <v>-0.27334242448228996</v>
      </c>
      <c r="L3332" s="17">
        <v>-0.99999999999999956</v>
      </c>
      <c r="M3332" s="17">
        <v>-0.99999999999999956</v>
      </c>
      <c r="N3332" s="17">
        <v>-5.4668484896457983</v>
      </c>
      <c r="O3332" s="17">
        <v>-13.120805999550576</v>
      </c>
      <c r="P3332" s="17">
        <v>-2.1569411601792869</v>
      </c>
      <c r="Q3332" s="17">
        <v>0.35488255625043075</v>
      </c>
      <c r="R3332" s="17">
        <v>-5.3046387146296975E-2</v>
      </c>
      <c r="S3332" s="17">
        <v>0.33333333333333331</v>
      </c>
      <c r="T3332" s="17">
        <v>0.33859359693508229</v>
      </c>
      <c r="U3332" s="17">
        <v>0.42428600612608991</v>
      </c>
      <c r="V3332" s="17">
        <v>-1.7581406436666808E-2</v>
      </c>
      <c r="W3332" s="17">
        <v>54.078958177605116</v>
      </c>
      <c r="X3332" s="17">
        <v>2.5421852042368114</v>
      </c>
      <c r="Y3332" s="17">
        <v>-0.99999999999999956</v>
      </c>
      <c r="Z3332" s="17">
        <v>-0.99999999999999956</v>
      </c>
      <c r="AA3332" s="17">
        <v>63.538387811140986</v>
      </c>
      <c r="AB3332" s="17">
        <v>-4.2934512642490069E-2</v>
      </c>
      <c r="AC3332" s="17">
        <v>-4.2133323585811136E-2</v>
      </c>
      <c r="AD3332" s="17">
        <v>0.27531735664194434</v>
      </c>
      <c r="AE3332" s="17">
        <v>9.512476020682147</v>
      </c>
      <c r="AF3332" s="17">
        <v>0.2</v>
      </c>
      <c r="AG3332" s="17">
        <v>-0.99999999999999956</v>
      </c>
      <c r="AH3332" s="17">
        <v>-0.99999999999999956</v>
      </c>
      <c r="AI3332" s="17">
        <v>-4.6063952350697983E-2</v>
      </c>
      <c r="AJ3332" s="17">
        <v>-1.7581406436666808E-2</v>
      </c>
      <c r="AK3332" s="17">
        <v>0.5512543105281672</v>
      </c>
      <c r="AL3332" s="17">
        <v>0.37920662946893291</v>
      </c>
      <c r="AM3332" s="17">
        <v>0.81242780895832656</v>
      </c>
      <c r="AN3332" s="17">
        <v>-0.29388415454664002</v>
      </c>
      <c r="AO3332" s="17">
        <v>23.066966776598999</v>
      </c>
      <c r="AP3332" s="17">
        <v>-5.4510707163213405</v>
      </c>
      <c r="AQ3332" s="17">
        <v>37.678412708667722</v>
      </c>
      <c r="AR3332" s="17">
        <v>1.0786315299578386</v>
      </c>
      <c r="AS3332" s="17">
        <v>2.2688427797545221</v>
      </c>
      <c r="AT3332" s="17">
        <v>-0.99999999999999956</v>
      </c>
      <c r="AU3332" s="17">
        <v>-0.99999999999999956</v>
      </c>
      <c r="AV3332" s="17">
        <v>-1.4199703858291777</v>
      </c>
      <c r="AW3332" s="17">
        <v>44.966511095269063</v>
      </c>
      <c r="AX3332" s="17">
        <v>42.287091404588438</v>
      </c>
      <c r="AY3332" s="17">
        <v>1.3400963555668492E-3</v>
      </c>
      <c r="AZ3332" s="17">
        <v>-75.298056958307825</v>
      </c>
      <c r="BA3332" s="22">
        <v>1224.9755631187368</v>
      </c>
      <c r="CU3332" t="e">
        <v>#N/A</v>
      </c>
      <c r="CV3332" t="e">
        <v>#N/A</v>
      </c>
    </row>
    <row r="3333" spans="1:100" x14ac:dyDescent="0.25">
      <c r="A3333">
        <v>6740</v>
      </c>
      <c r="B3333" t="s">
        <v>3553</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1413.4617381965354</v>
      </c>
      <c r="CU3333" t="e">
        <v>#N/A</v>
      </c>
      <c r="CV3333" t="e">
        <v>#N/A</v>
      </c>
    </row>
    <row r="3334" spans="1:100" x14ac:dyDescent="0.25">
      <c r="A3334">
        <v>6741</v>
      </c>
      <c r="B3334" t="s">
        <v>3554</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1375.6996817811598</v>
      </c>
      <c r="CU3334" t="e">
        <v>#N/A</v>
      </c>
      <c r="CV3334" t="e">
        <v>#N/A</v>
      </c>
    </row>
    <row r="3335" spans="1:100" x14ac:dyDescent="0.25">
      <c r="A3335">
        <v>6742</v>
      </c>
      <c r="B3335" t="s">
        <v>3555</v>
      </c>
      <c r="C3335" s="22">
        <v>3</v>
      </c>
      <c r="D3335" s="17">
        <v>-0.51014182568043343</v>
      </c>
      <c r="E3335" s="17">
        <v>-0.11722777469162307</v>
      </c>
      <c r="F3335" s="17">
        <v>0.34598461778880285</v>
      </c>
      <c r="G3335" s="17">
        <v>0.31667767411589709</v>
      </c>
      <c r="H3335" s="17">
        <v>-9.6189048380094247E-2</v>
      </c>
      <c r="I3335" s="17">
        <v>0</v>
      </c>
      <c r="J3335" s="17">
        <v>-5.7713429028056566</v>
      </c>
      <c r="K3335" s="17">
        <v>-9.6189048380094247E-2</v>
      </c>
      <c r="L3335" s="17">
        <v>-1</v>
      </c>
      <c r="M3335" s="17">
        <v>-1</v>
      </c>
      <c r="N3335" s="17">
        <v>-1.9237809676018833</v>
      </c>
      <c r="O3335" s="17">
        <v>-5.9648070543701897</v>
      </c>
      <c r="P3335" s="17">
        <v>-0.61773796312429496</v>
      </c>
      <c r="Q3335" s="17">
        <v>-0.86293275520746937</v>
      </c>
      <c r="R3335" s="17">
        <v>-0.35020804422911672</v>
      </c>
      <c r="S3335" s="17">
        <v>0.33333333333333309</v>
      </c>
      <c r="T3335" s="17">
        <v>0.37534862447982381</v>
      </c>
      <c r="U3335" s="17">
        <v>6.2913449411642869E-2</v>
      </c>
      <c r="V3335" s="17">
        <v>-7.5550529027150065E-3</v>
      </c>
      <c r="W3335" s="17">
        <v>34.409176108087195</v>
      </c>
      <c r="X3335" s="17">
        <v>1.0454424780832912</v>
      </c>
      <c r="Y3335" s="17">
        <v>-1</v>
      </c>
      <c r="Z3335" s="17">
        <v>-1</v>
      </c>
      <c r="AA3335" s="17">
        <v>46.709318275097594</v>
      </c>
      <c r="AB3335" s="17">
        <v>1.3755492616862172E-3</v>
      </c>
      <c r="AC3335" s="17">
        <v>-1.7082462137804528E-2</v>
      </c>
      <c r="AD3335" s="17">
        <v>0.26871391710090847</v>
      </c>
      <c r="AE3335" s="17">
        <v>12.650350211239509</v>
      </c>
      <c r="AF3335" s="17">
        <v>0.33333333333333331</v>
      </c>
      <c r="AG3335" s="17">
        <v>-1</v>
      </c>
      <c r="AH3335" s="17">
        <v>-1</v>
      </c>
      <c r="AI3335" s="17">
        <v>0</v>
      </c>
      <c r="AJ3335" s="17">
        <v>-7.5550529027150065E-3</v>
      </c>
      <c r="AK3335" s="17">
        <v>2.0711033133427526E-2</v>
      </c>
      <c r="AL3335" s="17">
        <v>0.25797497338547232</v>
      </c>
      <c r="AM3335" s="17">
        <v>6.6365614912557519E-2</v>
      </c>
      <c r="AN3335" s="17">
        <v>6.2671089822608578E-2</v>
      </c>
      <c r="AO3335" s="17">
        <v>1.7626955384810765</v>
      </c>
      <c r="AP3335" s="17">
        <v>2.8566521124925757</v>
      </c>
      <c r="AQ3335" s="17">
        <v>28.637833205281531</v>
      </c>
      <c r="AR3335" s="17">
        <v>0.76404035432208561</v>
      </c>
      <c r="AS3335" s="17">
        <v>0.94925342970319626</v>
      </c>
      <c r="AT3335" s="17">
        <v>-1</v>
      </c>
      <c r="AU3335" s="17">
        <v>-1</v>
      </c>
      <c r="AV3335" s="17">
        <v>-3.3530370113219701E-2</v>
      </c>
      <c r="AW3335" s="17">
        <v>43.601163333219965</v>
      </c>
      <c r="AX3335" s="17">
        <v>42.845658042948465</v>
      </c>
      <c r="AY3335" s="17">
        <v>7.1793520302389086E-2</v>
      </c>
      <c r="AZ3335" s="17">
        <v>-44.713813111610236</v>
      </c>
      <c r="BA3335" s="22">
        <v>1319.5759989940375</v>
      </c>
      <c r="CU3335" t="e">
        <v>#N/A</v>
      </c>
      <c r="CV3335" t="e">
        <v>#N/A</v>
      </c>
    </row>
    <row r="3336" spans="1:100" x14ac:dyDescent="0.25">
      <c r="A3336">
        <v>6743</v>
      </c>
      <c r="B3336" t="s">
        <v>3556</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3557</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1852</v>
      </c>
      <c r="C3338" s="22">
        <v>3</v>
      </c>
      <c r="D3338" s="17">
        <v>5.2546716800353677</v>
      </c>
      <c r="E3338" s="17">
        <v>-4.040862015231296E-2</v>
      </c>
      <c r="F3338" s="17">
        <v>0.40609635565977209</v>
      </c>
      <c r="G3338" s="17">
        <v>0.40325058769460376</v>
      </c>
      <c r="H3338" s="17">
        <v>0.12599361452013916</v>
      </c>
      <c r="I3338" s="17">
        <v>5.9363933938677092E-3</v>
      </c>
      <c r="J3338" s="17">
        <v>7.9158004748404096</v>
      </c>
      <c r="K3338" s="17">
        <v>0.13193000791400686</v>
      </c>
      <c r="L3338" s="17">
        <v>-0.99999999999999967</v>
      </c>
      <c r="M3338" s="17">
        <v>-0.99999999999999967</v>
      </c>
      <c r="N3338" s="17">
        <v>2.6386001582801382</v>
      </c>
      <c r="O3338" s="17">
        <v>13.573722742570375</v>
      </c>
      <c r="P3338" s="17">
        <v>0.2947959052105798</v>
      </c>
      <c r="Q3338" s="17">
        <v>1.8371373144233529</v>
      </c>
      <c r="R3338" s="17">
        <v>0.48930966445405011</v>
      </c>
      <c r="S3338" s="17">
        <v>0.3333333333333332</v>
      </c>
      <c r="T3338" s="17">
        <v>0.34019448835135185</v>
      </c>
      <c r="U3338" s="17">
        <v>-6.7349092968980936E-2</v>
      </c>
      <c r="V3338" s="17">
        <v>8.032629180840388E-2</v>
      </c>
      <c r="W3338" s="17">
        <v>22.183000504404049</v>
      </c>
      <c r="X3338" s="17">
        <v>0.7610203477631966</v>
      </c>
      <c r="Y3338" s="17">
        <v>-0.99999999999999967</v>
      </c>
      <c r="Z3338" s="17">
        <v>-0.99999999999999967</v>
      </c>
      <c r="AA3338" s="17">
        <v>35.694876676500719</v>
      </c>
      <c r="AB3338" s="17">
        <v>0.13029922169340363</v>
      </c>
      <c r="AC3338" s="17">
        <v>-5.594730087038511E-3</v>
      </c>
      <c r="AD3338" s="17">
        <v>0.13574683854648734</v>
      </c>
      <c r="AE3338" s="17">
        <v>13.022566507642635</v>
      </c>
      <c r="AF3338" s="17">
        <v>0.4</v>
      </c>
      <c r="AG3338" s="17">
        <v>-0.99999999999999967</v>
      </c>
      <c r="AH3338" s="17">
        <v>-0.99999999999999967</v>
      </c>
      <c r="AI3338" s="17">
        <v>0</v>
      </c>
      <c r="AJ3338" s="17">
        <v>8.032629180840388E-2</v>
      </c>
      <c r="AK3338" s="17">
        <v>0.33030743538641588</v>
      </c>
      <c r="AL3338" s="17">
        <v>-0.11000225735505414</v>
      </c>
      <c r="AM3338" s="17">
        <v>-0.30626433255726948</v>
      </c>
      <c r="AN3338" s="17">
        <v>-0.26965851306548844</v>
      </c>
      <c r="AO3338" s="17">
        <v>-6.005071136999657</v>
      </c>
      <c r="AP3338" s="17">
        <v>-7.2914741134124794</v>
      </c>
      <c r="AQ3338" s="17">
        <v>30.098800979244437</v>
      </c>
      <c r="AR3338" s="17">
        <v>0.68650502052410767</v>
      </c>
      <c r="AS3338" s="17">
        <v>0.89295035567720327</v>
      </c>
      <c r="AT3338" s="17">
        <v>-0.99999999999999967</v>
      </c>
      <c r="AU3338" s="17">
        <v>-0.99999999999999967</v>
      </c>
      <c r="AV3338" s="17">
        <v>0.89256025214865353</v>
      </c>
      <c r="AW3338" s="17">
        <v>41.977125305658639</v>
      </c>
      <c r="AX3338" s="17">
        <v>50.009754486499027</v>
      </c>
      <c r="AY3338" s="17">
        <v>-5.0796840632105655E-2</v>
      </c>
      <c r="AZ3338" s="17">
        <v>-31.375620508213313</v>
      </c>
      <c r="BA3338" s="22">
        <v>1357.4474165032736</v>
      </c>
      <c r="CU3338" t="e">
        <v>#N/A</v>
      </c>
      <c r="CV3338" t="e">
        <v>#N/A</v>
      </c>
    </row>
    <row r="3339" spans="1:100" x14ac:dyDescent="0.25">
      <c r="A3339">
        <v>6748</v>
      </c>
      <c r="B3339" t="s">
        <v>3558</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3559</v>
      </c>
      <c r="C3340" s="22">
        <v>3</v>
      </c>
      <c r="D3340" s="17">
        <v>5.4847116988043352</v>
      </c>
      <c r="E3340" s="17">
        <v>0</v>
      </c>
      <c r="F3340" s="17">
        <v>0.58467399965415057</v>
      </c>
      <c r="G3340" s="17">
        <v>0.58467399965415057</v>
      </c>
      <c r="H3340" s="17">
        <v>0.26977869026744966</v>
      </c>
      <c r="I3340" s="17">
        <v>0</v>
      </c>
      <c r="J3340" s="17">
        <v>16.186721416046979</v>
      </c>
      <c r="K3340" s="17">
        <v>0.26977869026744966</v>
      </c>
      <c r="L3340" s="17">
        <v>-0.99999999999999944</v>
      </c>
      <c r="M3340" s="17">
        <v>-0.99999999999999944</v>
      </c>
      <c r="N3340" s="17">
        <v>5.3955738053489926</v>
      </c>
      <c r="O3340" s="17">
        <v>22.256107114505468</v>
      </c>
      <c r="P3340" s="17">
        <v>0.68175667062608547</v>
      </c>
      <c r="Q3340" s="17">
        <v>-0.31324689682539214</v>
      </c>
      <c r="R3340" s="17">
        <v>-0.1011479659574574</v>
      </c>
      <c r="S3340" s="17">
        <v>0.31259727275709082</v>
      </c>
      <c r="T3340" s="17">
        <v>0.29634818062121621</v>
      </c>
      <c r="U3340" s="17">
        <v>0.51453860811051366</v>
      </c>
      <c r="V3340" s="17">
        <v>-2.7435459011038745E-2</v>
      </c>
      <c r="W3340" s="17">
        <v>33.050796488413283</v>
      </c>
      <c r="X3340" s="17">
        <v>2.1957232887745608</v>
      </c>
      <c r="Y3340" s="17">
        <v>-0.99999999999999944</v>
      </c>
      <c r="Z3340" s="17">
        <v>-0.99999999999999944</v>
      </c>
      <c r="AA3340" s="17">
        <v>34.520843066195127</v>
      </c>
      <c r="AB3340" s="17">
        <v>0.21854163622543438</v>
      </c>
      <c r="AC3340" s="17">
        <v>-8.5937890339559356E-2</v>
      </c>
      <c r="AD3340" s="17">
        <v>-0.10117985501108899</v>
      </c>
      <c r="AE3340" s="17">
        <v>1.5711945437393002</v>
      </c>
      <c r="AF3340" s="17">
        <v>0.36363636363636365</v>
      </c>
      <c r="AG3340" s="17">
        <v>-0.99999999999999944</v>
      </c>
      <c r="AH3340" s="17">
        <v>-0.99999999999999944</v>
      </c>
      <c r="AI3340" s="17">
        <v>0</v>
      </c>
      <c r="AJ3340" s="17">
        <v>-2.7435459011038745E-2</v>
      </c>
      <c r="AK3340" s="17">
        <v>-3.399325285674714E-2</v>
      </c>
      <c r="AL3340" s="17">
        <v>4.8470377150231635E-2</v>
      </c>
      <c r="AM3340" s="17">
        <v>-0.31779593027529074</v>
      </c>
      <c r="AN3340" s="17">
        <v>-0.42656030551971691</v>
      </c>
      <c r="AO3340" s="17">
        <v>-8.1148645211660035</v>
      </c>
      <c r="AP3340" s="17">
        <v>-10.421655752241769</v>
      </c>
      <c r="AQ3340" s="17">
        <v>49.237517904460255</v>
      </c>
      <c r="AR3340" s="17">
        <v>1.0960486024777816</v>
      </c>
      <c r="AS3340" s="17">
        <v>2.4655019790420107</v>
      </c>
      <c r="AT3340" s="17">
        <v>-0.99999999999999944</v>
      </c>
      <c r="AU3340" s="17">
        <v>-0.99999999999999944</v>
      </c>
      <c r="AV3340" s="17">
        <v>0.48352603369669339</v>
      </c>
      <c r="AW3340" s="17">
        <v>46.355294428458812</v>
      </c>
      <c r="AX3340" s="17">
        <v>43.611748527354933</v>
      </c>
      <c r="AY3340" s="17">
        <v>0.27082081535816993</v>
      </c>
      <c r="AZ3340" s="17">
        <v>-15.336080385064669</v>
      </c>
      <c r="BA3340" s="22">
        <v>1372.2088287946906</v>
      </c>
      <c r="CU3340" t="e">
        <v>#N/A</v>
      </c>
      <c r="CV3340" t="e">
        <v>#N/A</v>
      </c>
    </row>
    <row r="3341" spans="1:100" x14ac:dyDescent="0.25">
      <c r="A3341">
        <v>6750</v>
      </c>
      <c r="B3341" t="s">
        <v>3560</v>
      </c>
      <c r="C3341" s="22">
        <v>3</v>
      </c>
      <c r="D3341" s="17">
        <v>4.6604240862071702</v>
      </c>
      <c r="E3341" s="17">
        <v>5.3997688722807843E-2</v>
      </c>
      <c r="F3341" s="17">
        <v>-4.6408777386100941E-2</v>
      </c>
      <c r="G3341" s="17">
        <v>-5.4104019218911004E-2</v>
      </c>
      <c r="H3341" s="17">
        <v>-2.9909649109194612E-2</v>
      </c>
      <c r="I3341" s="17">
        <v>0</v>
      </c>
      <c r="J3341" s="17">
        <v>-1.7945789465516753</v>
      </c>
      <c r="K3341" s="17">
        <v>-2.9909649109194612E-2</v>
      </c>
      <c r="L3341" s="17">
        <v>-1.0000000000000007</v>
      </c>
      <c r="M3341" s="17">
        <v>-1.0000000000000007</v>
      </c>
      <c r="N3341" s="17">
        <v>-0.59819298218389116</v>
      </c>
      <c r="O3341" s="17">
        <v>2.811741120436579</v>
      </c>
      <c r="P3341" s="17">
        <v>0.31738791677883876</v>
      </c>
      <c r="Q3341" s="17">
        <v>0.57011238790217678</v>
      </c>
      <c r="R3341" s="17">
        <v>0.11934267064147312</v>
      </c>
      <c r="S3341" s="17">
        <v>0.33333333333333359</v>
      </c>
      <c r="T3341" s="17">
        <v>0.32151115224438542</v>
      </c>
      <c r="U3341" s="17">
        <v>0.20316321889781902</v>
      </c>
      <c r="V3341" s="17">
        <v>4.2630175296651043E-2</v>
      </c>
      <c r="W3341" s="17">
        <v>37.221901155255338</v>
      </c>
      <c r="X3341" s="17">
        <v>1.7413658809691479</v>
      </c>
      <c r="Y3341" s="17">
        <v>-1.0000000000000007</v>
      </c>
      <c r="Z3341" s="17">
        <v>-1.0000000000000007</v>
      </c>
      <c r="AA3341" s="17">
        <v>35.799629109397465</v>
      </c>
      <c r="AB3341" s="17">
        <v>-0.10977469980003625</v>
      </c>
      <c r="AC3341" s="17">
        <v>-0.10850636451563141</v>
      </c>
      <c r="AD3341" s="17">
        <v>0.18744876998568119</v>
      </c>
      <c r="AE3341" s="17">
        <v>-1.5416147164993279</v>
      </c>
      <c r="AF3341" s="17">
        <v>8.3333333333333329E-2</v>
      </c>
      <c r="AG3341" s="17">
        <v>-1.0000000000000007</v>
      </c>
      <c r="AH3341" s="17">
        <v>-1.0000000000000007</v>
      </c>
      <c r="AI3341" s="17">
        <v>0</v>
      </c>
      <c r="AJ3341" s="17">
        <v>4.2630175296651043E-2</v>
      </c>
      <c r="AK3341" s="17">
        <v>-2.8280807682059515E-2</v>
      </c>
      <c r="AL3341" s="17">
        <v>9.1045876979908902E-2</v>
      </c>
      <c r="AM3341" s="17">
        <v>-8.8816825276288827E-2</v>
      </c>
      <c r="AN3341" s="17">
        <v>-0.1813629780110792</v>
      </c>
      <c r="AO3341" s="17">
        <v>-2.3618246703175196</v>
      </c>
      <c r="AP3341" s="17">
        <v>-4.0788450653774353</v>
      </c>
      <c r="AQ3341" s="17">
        <v>35.42732220870365</v>
      </c>
      <c r="AR3341" s="17">
        <v>0.90063787977218868</v>
      </c>
      <c r="AS3341" s="17">
        <v>1.7114562318599533</v>
      </c>
      <c r="AT3341" s="17">
        <v>-1.0000000000000007</v>
      </c>
      <c r="AU3341" s="17">
        <v>-1.0000000000000007</v>
      </c>
      <c r="AV3341" s="17">
        <v>6.5238651422562216E-2</v>
      </c>
      <c r="AW3341" s="17">
        <v>34.532525164456629</v>
      </c>
      <c r="AX3341" s="17">
        <v>38.795542694121742</v>
      </c>
      <c r="AY3341" s="17">
        <v>-0.21743855898474584</v>
      </c>
      <c r="AZ3341" s="17">
        <v>-30.737311268916237</v>
      </c>
      <c r="BA3341" s="22">
        <v>1307.6521415886593</v>
      </c>
      <c r="CU3341" t="e">
        <v>#N/A</v>
      </c>
      <c r="CV3341" t="e">
        <v>#N/A</v>
      </c>
    </row>
    <row r="3342" spans="1:100" x14ac:dyDescent="0.25">
      <c r="A3342">
        <v>6751</v>
      </c>
      <c r="B3342" t="s">
        <v>3561</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3562</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3563</v>
      </c>
      <c r="C3344" s="22">
        <v>3</v>
      </c>
      <c r="D3344" s="17">
        <v>4.3075212118500055</v>
      </c>
      <c r="E3344" s="17">
        <v>0.38273678142090362</v>
      </c>
      <c r="F3344" s="17">
        <v>-0.403596006261699</v>
      </c>
      <c r="G3344" s="17">
        <v>-0.32457085722438583</v>
      </c>
      <c r="H3344" s="17">
        <v>0.21281091488190076</v>
      </c>
      <c r="I3344" s="17">
        <v>2.7079478087725459E-3</v>
      </c>
      <c r="J3344" s="17">
        <v>12.931131761440403</v>
      </c>
      <c r="K3344" s="17">
        <v>0.21551886269067336</v>
      </c>
      <c r="L3344" s="17">
        <v>-0.99999999999999989</v>
      </c>
      <c r="M3344" s="17">
        <v>-0.99999999999999989</v>
      </c>
      <c r="N3344" s="17">
        <v>4.3103772538134679</v>
      </c>
      <c r="O3344" s="17">
        <v>16.914082116066023</v>
      </c>
      <c r="P3344" s="17">
        <v>-0.27517832822112753</v>
      </c>
      <c r="Q3344" s="17">
        <v>-1.0751989152893893</v>
      </c>
      <c r="R3344" s="17">
        <v>-0.40348498435997671</v>
      </c>
      <c r="S3344" s="17">
        <v>0.3333333333333332</v>
      </c>
      <c r="T3344" s="17">
        <v>0.3333333333333332</v>
      </c>
      <c r="U3344" s="17">
        <v>0.33857034972142336</v>
      </c>
      <c r="V3344" s="17">
        <v>0.47404926485896609</v>
      </c>
      <c r="W3344" s="17">
        <v>50.550696742255319</v>
      </c>
      <c r="X3344" s="17">
        <v>4.6497247920154834</v>
      </c>
      <c r="Y3344" s="17">
        <v>-0.99999999999999989</v>
      </c>
      <c r="Z3344" s="17">
        <v>-0.99999999999999989</v>
      </c>
      <c r="AA3344" s="17">
        <v>88.108327950390702</v>
      </c>
      <c r="AB3344" s="17">
        <v>0.31815663015962597</v>
      </c>
      <c r="AC3344" s="17">
        <v>0.27096890883312402</v>
      </c>
      <c r="AD3344" s="17">
        <v>0.17009678485715743</v>
      </c>
      <c r="AE3344" s="17">
        <v>37.961116192495361</v>
      </c>
      <c r="AF3344" s="17">
        <v>0.88235294117647056</v>
      </c>
      <c r="AG3344" s="17">
        <v>-0.99999999999999989</v>
      </c>
      <c r="AH3344" s="17">
        <v>-0.99999999999999989</v>
      </c>
      <c r="AI3344" s="17">
        <v>-5.4511535493270103E-3</v>
      </c>
      <c r="AJ3344" s="17">
        <v>0.47404926485896609</v>
      </c>
      <c r="AK3344" s="17">
        <v>-6.1484472778198566E-2</v>
      </c>
      <c r="AL3344" s="17">
        <v>-0.10934785529160171</v>
      </c>
      <c r="AM3344" s="17">
        <v>7.9071517362950261E-2</v>
      </c>
      <c r="AN3344" s="17">
        <v>-3.8119830571983281E-2</v>
      </c>
      <c r="AO3344" s="17">
        <v>1.6693655701827648</v>
      </c>
      <c r="AP3344" s="17">
        <v>-1.4997350407575909</v>
      </c>
      <c r="AQ3344" s="17">
        <v>63.481828503695681</v>
      </c>
      <c r="AR3344" s="17">
        <v>1.4792862812470557</v>
      </c>
      <c r="AS3344" s="17">
        <v>4.8652436547061573</v>
      </c>
      <c r="AT3344" s="17">
        <v>-0.99999999999999989</v>
      </c>
      <c r="AU3344" s="17">
        <v>-0.99999999999999989</v>
      </c>
      <c r="AV3344" s="17">
        <v>-0.72805584158436232</v>
      </c>
      <c r="AW3344" s="17">
        <v>103.52267502569916</v>
      </c>
      <c r="AX3344" s="17">
        <v>150.81857844060914</v>
      </c>
      <c r="AY3344" s="17">
        <v>5.7608893665673538E-2</v>
      </c>
      <c r="AZ3344" s="17">
        <v>-21.114020828489107</v>
      </c>
      <c r="BA3344" s="22">
        <v>1459.5643966534703</v>
      </c>
      <c r="CU3344" t="e">
        <v>#N/A</v>
      </c>
      <c r="CV3344" t="e">
        <v>#N/A</v>
      </c>
    </row>
    <row r="3345" spans="1:100" x14ac:dyDescent="0.25">
      <c r="A3345">
        <v>6754</v>
      </c>
      <c r="B3345" t="s">
        <v>3564</v>
      </c>
      <c r="C3345" s="22">
        <v>3</v>
      </c>
      <c r="D3345" s="17">
        <v>4.7525055027770682</v>
      </c>
      <c r="E3345" s="17">
        <v>0.89067077417427853</v>
      </c>
      <c r="F3345" s="17">
        <v>1.4614391632533068</v>
      </c>
      <c r="G3345" s="17">
        <v>1.6796006908462218</v>
      </c>
      <c r="H3345" s="17">
        <v>0.43908840433574575</v>
      </c>
      <c r="I3345" s="17">
        <v>-2.0649354830092779E-3</v>
      </c>
      <c r="J3345" s="17">
        <v>26.221408131164207</v>
      </c>
      <c r="K3345" s="17">
        <v>0.43702346885273652</v>
      </c>
      <c r="L3345" s="17">
        <v>-0.99999999999999922</v>
      </c>
      <c r="M3345" s="17">
        <v>-0.99999999999999922</v>
      </c>
      <c r="N3345" s="17">
        <v>8.7404693770547421</v>
      </c>
      <c r="O3345" s="17">
        <v>32.653514324787523</v>
      </c>
      <c r="P3345" s="17">
        <v>-0.10950055212295191</v>
      </c>
      <c r="Q3345" s="17">
        <v>0.89520020124665589</v>
      </c>
      <c r="R3345" s="17">
        <v>0.24769816578782441</v>
      </c>
      <c r="S3345" s="17">
        <v>0.3333333333333327</v>
      </c>
      <c r="T3345" s="17">
        <v>0.34098141952578492</v>
      </c>
      <c r="U3345" s="17">
        <v>0.22938648598268113</v>
      </c>
      <c r="V3345" s="17">
        <v>-0.16341893339167077</v>
      </c>
      <c r="W3345" s="17">
        <v>12.130353463895668</v>
      </c>
      <c r="X3345" s="17">
        <v>0.18197171377953378</v>
      </c>
      <c r="Y3345" s="17">
        <v>-0.99999999999999922</v>
      </c>
      <c r="Z3345" s="17">
        <v>-0.99999999999999922</v>
      </c>
      <c r="AA3345" s="17">
        <v>34.08550231495613</v>
      </c>
      <c r="AB3345" s="17">
        <v>0.16168238097899135</v>
      </c>
      <c r="AC3345" s="17">
        <v>9.4789608986062049E-2</v>
      </c>
      <c r="AD3345" s="17">
        <v>0.17767702374039956</v>
      </c>
      <c r="AE3345" s="17">
        <v>21.707450685272651</v>
      </c>
      <c r="AF3345" s="17">
        <v>0.5</v>
      </c>
      <c r="AG3345" s="17">
        <v>-0.99999999999999922</v>
      </c>
      <c r="AH3345" s="17">
        <v>-0.99999999999999922</v>
      </c>
      <c r="AI3345" s="17">
        <v>-2.4302481438125544E-2</v>
      </c>
      <c r="AJ3345" s="17">
        <v>-0.16341893339167077</v>
      </c>
      <c r="AK3345" s="17">
        <v>-1.8382526438412199E-2</v>
      </c>
      <c r="AL3345" s="17">
        <v>0.29278614640552941</v>
      </c>
      <c r="AM3345" s="17">
        <v>0.32095116975480209</v>
      </c>
      <c r="AN3345" s="17">
        <v>-5.2093613278234724E-4</v>
      </c>
      <c r="AO3345" s="17">
        <v>7.9318666116779957</v>
      </c>
      <c r="AP3345" s="17">
        <v>1.4509073287080878</v>
      </c>
      <c r="AQ3345" s="17">
        <v>38.351761595059905</v>
      </c>
      <c r="AR3345" s="17">
        <v>0.74028230545012852</v>
      </c>
      <c r="AS3345" s="17">
        <v>0.61899518263226927</v>
      </c>
      <c r="AT3345" s="17">
        <v>-0.99999999999999922</v>
      </c>
      <c r="AU3345" s="17">
        <v>-0.99999999999999922</v>
      </c>
      <c r="AV3345" s="17">
        <v>1.9272988566340465</v>
      </c>
      <c r="AW3345" s="17">
        <v>68.189923968451694</v>
      </c>
      <c r="AX3345" s="17">
        <v>51.36198100052215</v>
      </c>
      <c r="AY3345" s="17">
        <v>-0.13310834984593473</v>
      </c>
      <c r="AZ3345" s="17">
        <v>-32.823092394022353</v>
      </c>
      <c r="BA3345" s="22">
        <v>1342.8352840614743</v>
      </c>
      <c r="CU3345" t="e">
        <v>#N/A</v>
      </c>
      <c r="CV3345" t="e">
        <v>#N/A</v>
      </c>
    </row>
    <row r="3346" spans="1:100" x14ac:dyDescent="0.25">
      <c r="A3346">
        <v>6755</v>
      </c>
      <c r="B3346" t="s">
        <v>3565</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3566</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3567</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3568</v>
      </c>
      <c r="C3349" s="22">
        <v>3</v>
      </c>
      <c r="D3349" s="17">
        <v>5.3476862011661774</v>
      </c>
      <c r="E3349" s="17">
        <v>0</v>
      </c>
      <c r="F3349" s="17">
        <v>0.45605332046481872</v>
      </c>
      <c r="G3349" s="17">
        <v>0.45605332046481872</v>
      </c>
      <c r="H3349" s="17">
        <v>5.3775912516611922E-2</v>
      </c>
      <c r="I3349" s="17">
        <v>0</v>
      </c>
      <c r="J3349" s="17">
        <v>3.226554750996717</v>
      </c>
      <c r="K3349" s="17">
        <v>5.3775912516611922E-2</v>
      </c>
      <c r="L3349" s="17">
        <v>-1.0000000000000007</v>
      </c>
      <c r="M3349" s="17">
        <v>-1.0000000000000007</v>
      </c>
      <c r="N3349" s="17">
        <v>1.0755182503322385</v>
      </c>
      <c r="O3349" s="17">
        <v>9.030294272627712</v>
      </c>
      <c r="P3349" s="17">
        <v>0.42499574289902631</v>
      </c>
      <c r="Q3349" s="17">
        <v>-0.17476658211981794</v>
      </c>
      <c r="R3349" s="17">
        <v>2.4441143547247274E-2</v>
      </c>
      <c r="S3349" s="17">
        <v>0.33333333333333348</v>
      </c>
      <c r="T3349" s="17">
        <v>0.29212898997526904</v>
      </c>
      <c r="U3349" s="17">
        <v>-1.779999222370459E-2</v>
      </c>
      <c r="V3349" s="17">
        <v>-4.0282729239454688E-2</v>
      </c>
      <c r="W3349" s="17">
        <v>20.544147573153257</v>
      </c>
      <c r="X3349" s="17">
        <v>0.35303190778620136</v>
      </c>
      <c r="Y3349" s="17">
        <v>-1.0000000000000007</v>
      </c>
      <c r="Z3349" s="17">
        <v>-1.0000000000000007</v>
      </c>
      <c r="AA3349" s="17">
        <v>44.484163845193955</v>
      </c>
      <c r="AB3349" s="17">
        <v>0.15068475138957813</v>
      </c>
      <c r="AC3349" s="17">
        <v>0.26776062172804227</v>
      </c>
      <c r="AD3349" s="17">
        <v>5.9866129452248902E-2</v>
      </c>
      <c r="AE3349" s="17">
        <v>23.915575128493465</v>
      </c>
      <c r="AF3349" s="17">
        <v>0.4</v>
      </c>
      <c r="AG3349" s="17">
        <v>-1.0000000000000007</v>
      </c>
      <c r="AH3349" s="17">
        <v>-1.0000000000000007</v>
      </c>
      <c r="AI3349" s="17">
        <v>0</v>
      </c>
      <c r="AJ3349" s="17">
        <v>-4.0282729239454688E-2</v>
      </c>
      <c r="AK3349" s="17">
        <v>0.18876673267705685</v>
      </c>
      <c r="AL3349" s="17">
        <v>0.10031208997921165</v>
      </c>
      <c r="AM3349" s="17">
        <v>6.2568509402880612E-2</v>
      </c>
      <c r="AN3349" s="17">
        <v>-1.7969446807015135E-2</v>
      </c>
      <c r="AO3349" s="17">
        <v>2.5080463984572998</v>
      </c>
      <c r="AP3349" s="17">
        <v>5.2324279720678629E-2</v>
      </c>
      <c r="AQ3349" s="17">
        <v>23.770702324149976</v>
      </c>
      <c r="AR3349" s="17">
        <v>0.56737960184544334</v>
      </c>
      <c r="AS3349" s="17">
        <v>0.40680782030281365</v>
      </c>
      <c r="AT3349" s="17">
        <v>-1.0000000000000007</v>
      </c>
      <c r="AU3349" s="17">
        <v>-1.0000000000000007</v>
      </c>
      <c r="AV3349" s="17">
        <v>0.48049446401206597</v>
      </c>
      <c r="AW3349" s="17">
        <v>53.566782397542376</v>
      </c>
      <c r="AX3349" s="17">
        <v>49.538509473596925</v>
      </c>
      <c r="AY3349" s="17">
        <v>0.15797130459537587</v>
      </c>
      <c r="AZ3349" s="17">
        <v>-7.0688528791046599</v>
      </c>
      <c r="BA3349" s="22">
        <v>1395.1657110716465</v>
      </c>
      <c r="CU3349" t="e">
        <v>#N/A</v>
      </c>
      <c r="CV3349" t="e">
        <v>#N/A</v>
      </c>
    </row>
    <row r="3350" spans="1:100" x14ac:dyDescent="0.25">
      <c r="A3350">
        <v>6759</v>
      </c>
      <c r="B3350" t="s">
        <v>3569</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3570</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1357.9649060061181</v>
      </c>
      <c r="CU3351" t="e">
        <v>#N/A</v>
      </c>
      <c r="CV3351" t="e">
        <v>#N/A</v>
      </c>
    </row>
    <row r="3352" spans="1:100" x14ac:dyDescent="0.25">
      <c r="A3352">
        <v>6763</v>
      </c>
      <c r="B3352" t="s">
        <v>3571</v>
      </c>
      <c r="C3352" s="22">
        <v>3</v>
      </c>
      <c r="D3352" s="17">
        <v>4.0882632503719973</v>
      </c>
      <c r="E3352" s="17">
        <v>0.3719724194265091</v>
      </c>
      <c r="F3352" s="17">
        <v>0.82947230420034157</v>
      </c>
      <c r="G3352" s="17">
        <v>0.95813598150153356</v>
      </c>
      <c r="H3352" s="17">
        <v>0.26774288562371329</v>
      </c>
      <c r="I3352" s="17">
        <v>0</v>
      </c>
      <c r="J3352" s="17">
        <v>16.064573137422787</v>
      </c>
      <c r="K3352" s="17">
        <v>0.26774288562371329</v>
      </c>
      <c r="L3352" s="17">
        <v>-0.99999999999999889</v>
      </c>
      <c r="M3352" s="17">
        <v>-0.99999999999999889</v>
      </c>
      <c r="N3352" s="17">
        <v>5.3548577124742653</v>
      </c>
      <c r="O3352" s="17">
        <v>21.11097236929632</v>
      </c>
      <c r="P3352" s="17">
        <v>-0.65460398443335077</v>
      </c>
      <c r="Q3352" s="17">
        <v>0.20622632429654175</v>
      </c>
      <c r="R3352" s="17">
        <v>2.0825338388290295E-2</v>
      </c>
      <c r="S3352" s="17">
        <v>0.33333333333333304</v>
      </c>
      <c r="T3352" s="17">
        <v>0.33333333333333304</v>
      </c>
      <c r="U3352" s="17">
        <v>0.41127320190545286</v>
      </c>
      <c r="V3352" s="17">
        <v>0.20081568047081907</v>
      </c>
      <c r="W3352" s="17">
        <v>40.440506536768964</v>
      </c>
      <c r="X3352" s="17">
        <v>3.248910671489678</v>
      </c>
      <c r="Y3352" s="17">
        <v>-0.99999999999999889</v>
      </c>
      <c r="Z3352" s="17">
        <v>-0.99999999999999889</v>
      </c>
      <c r="AA3352" s="17">
        <v>74.276862734428207</v>
      </c>
      <c r="AB3352" s="17">
        <v>0.26059837333943503</v>
      </c>
      <c r="AC3352" s="17">
        <v>0.22985728871191785</v>
      </c>
      <c r="AD3352" s="17">
        <v>0.18585495513406655</v>
      </c>
      <c r="AE3352" s="17">
        <v>33.815530859270979</v>
      </c>
      <c r="AF3352" s="17">
        <v>0.8571428571428571</v>
      </c>
      <c r="AG3352" s="17">
        <v>-0.99999999999999889</v>
      </c>
      <c r="AH3352" s="17">
        <v>-0.99999999999999889</v>
      </c>
      <c r="AI3352" s="17">
        <v>7.7572031209651129E-2</v>
      </c>
      <c r="AJ3352" s="17">
        <v>0.20081568047081907</v>
      </c>
      <c r="AK3352" s="17">
        <v>4.3321894476503614E-3</v>
      </c>
      <c r="AL3352" s="17">
        <v>-8.0952369614026326E-2</v>
      </c>
      <c r="AM3352" s="17">
        <v>-7.1388464594016141E-2</v>
      </c>
      <c r="AN3352" s="17">
        <v>0.27615231807845175</v>
      </c>
      <c r="AO3352" s="17">
        <v>-1.7630506676121516</v>
      </c>
      <c r="AP3352" s="17">
        <v>6.4990461038911613</v>
      </c>
      <c r="AQ3352" s="17">
        <v>56.505079674191762</v>
      </c>
      <c r="AR3352" s="17">
        <v>1.2787555490429381</v>
      </c>
      <c r="AS3352" s="17">
        <v>3.5166535571133903</v>
      </c>
      <c r="AT3352" s="17">
        <v>-0.99999999999999889</v>
      </c>
      <c r="AU3352" s="17">
        <v>-0.99999999999999889</v>
      </c>
      <c r="AV3352" s="17">
        <v>0.9789613198898196</v>
      </c>
      <c r="AW3352" s="17">
        <v>101.88688120761569</v>
      </c>
      <c r="AX3352" s="17">
        <v>123.51988987889068</v>
      </c>
      <c r="AY3352" s="17">
        <v>0.1766672207212068</v>
      </c>
      <c r="AZ3352" s="17">
        <v>-2.4806146180437612</v>
      </c>
      <c r="BA3352" s="22">
        <v>1545.6251364576997</v>
      </c>
      <c r="CU3352" t="e">
        <v>#N/A</v>
      </c>
      <c r="CV3352" t="e">
        <v>#N/A</v>
      </c>
    </row>
    <row r="3353" spans="1:100" x14ac:dyDescent="0.25">
      <c r="A3353">
        <v>6764</v>
      </c>
      <c r="B3353" t="s">
        <v>3572</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3573</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3574</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3575</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3576</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1293.7273049193359</v>
      </c>
      <c r="CU3357" t="e">
        <v>#N/A</v>
      </c>
      <c r="CV3357" t="e">
        <v>#N/A</v>
      </c>
    </row>
    <row r="3358" spans="1:100" x14ac:dyDescent="0.25">
      <c r="A3358">
        <v>6770</v>
      </c>
      <c r="B3358" t="s">
        <v>3577</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1333.3098181200826</v>
      </c>
      <c r="CU3358" t="e">
        <v>#N/A</v>
      </c>
      <c r="CV3358" t="e">
        <v>#N/A</v>
      </c>
    </row>
    <row r="3359" spans="1:100" x14ac:dyDescent="0.25">
      <c r="A3359">
        <v>6771</v>
      </c>
      <c r="B3359" t="s">
        <v>3578</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3579</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3703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179</v>
      </c>
      <c r="B3" t="s">
        <v>524</v>
      </c>
      <c r="C3" s="22">
        <v>3</v>
      </c>
      <c r="D3" s="17">
        <v>5.6282217576636357</v>
      </c>
      <c r="E3" s="17">
        <v>0.1267522252201585</v>
      </c>
      <c r="F3" s="17">
        <v>3.5061066239580012</v>
      </c>
      <c r="G3" s="17">
        <v>3.5428252651928038</v>
      </c>
      <c r="H3" s="17">
        <v>0.11685914264950806</v>
      </c>
      <c r="I3" s="17">
        <v>0</v>
      </c>
      <c r="J3" s="17">
        <v>7.01154855897048</v>
      </c>
      <c r="K3" s="17">
        <v>0.11685914264950806</v>
      </c>
      <c r="L3" s="17">
        <v>-1.0000000000000009</v>
      </c>
      <c r="M3" s="17">
        <v>-1.0000000000000009</v>
      </c>
      <c r="N3" s="17">
        <v>2.3371828529901588</v>
      </c>
      <c r="O3" s="17">
        <v>16.182595581826924</v>
      </c>
      <c r="P3" s="17">
        <v>-1.4651301311255276</v>
      </c>
      <c r="Q3" s="17">
        <v>13.831293680507187</v>
      </c>
      <c r="R3" s="17">
        <v>4.3600342849322553</v>
      </c>
      <c r="S3" s="17">
        <v>0.33333333333333348</v>
      </c>
      <c r="T3" s="17">
        <v>0.40254293150390297</v>
      </c>
      <c r="U3" s="17">
        <v>0.30409164022327118</v>
      </c>
      <c r="V3" s="17">
        <v>7.0088270576089864E-2</v>
      </c>
      <c r="W3" s="17">
        <v>39.727881319483586</v>
      </c>
      <c r="X3" s="17">
        <v>2.3251229047079214</v>
      </c>
      <c r="Y3" s="17">
        <v>-1.0000000000000009</v>
      </c>
      <c r="Z3" s="17">
        <v>-1.0000000000000009</v>
      </c>
      <c r="AA3" s="17">
        <v>86.023876915676979</v>
      </c>
      <c r="AB3" s="17">
        <v>0.41979301022197546</v>
      </c>
      <c r="AC3" s="17">
        <v>5.5458051545987298E-2</v>
      </c>
      <c r="AD3" s="17">
        <v>0.36346816445725921</v>
      </c>
      <c r="AE3" s="17">
        <v>41.93596131126111</v>
      </c>
      <c r="AF3" s="17">
        <v>0.82352941176470584</v>
      </c>
      <c r="AG3" s="17">
        <v>-1.0000000000000009</v>
      </c>
      <c r="AH3" s="17">
        <v>-1.0000000000000009</v>
      </c>
      <c r="AI3" s="17">
        <v>6.8833099354949755E-3</v>
      </c>
      <c r="AJ3" s="17">
        <v>7.0088270576089864E-2</v>
      </c>
      <c r="AK3" s="17">
        <v>-6.2942511019734942E-2</v>
      </c>
      <c r="AL3" s="17">
        <v>-8.0703034210426156E-2</v>
      </c>
      <c r="AM3" s="17">
        <v>-5.8778481443261671E-2</v>
      </c>
      <c r="AN3" s="17">
        <v>0.13405670200591535</v>
      </c>
      <c r="AO3" s="17">
        <v>-1.7841745911802165</v>
      </c>
      <c r="AP3" s="17">
        <v>2.947902379095753</v>
      </c>
      <c r="AQ3" s="17">
        <v>46.739429878454068</v>
      </c>
      <c r="AR3" s="17">
        <v>1.1100561756365974</v>
      </c>
      <c r="AS3" s="17">
        <v>2.441982047357429</v>
      </c>
      <c r="AT3" s="17">
        <v>-1.0000000000000009</v>
      </c>
      <c r="AU3" s="17">
        <v>-1.0000000000000009</v>
      </c>
      <c r="AV3" s="17">
        <v>7.9028595501250631</v>
      </c>
      <c r="AW3" s="17">
        <v>105.15437487659962</v>
      </c>
      <c r="AX3" s="17">
        <v>112.30086813291851</v>
      </c>
      <c r="AY3" s="17">
        <v>0.30228348871125948</v>
      </c>
      <c r="AZ3" s="17">
        <v>41.580995114668319</v>
      </c>
      <c r="BA3" s="22">
        <v>1615.7284848830327</v>
      </c>
    </row>
    <row r="4" spans="1:53" x14ac:dyDescent="0.25">
      <c r="A4">
        <v>231</v>
      </c>
      <c r="B4" t="s">
        <v>550</v>
      </c>
      <c r="C4" s="22">
        <v>3</v>
      </c>
      <c r="D4" s="17">
        <v>4.7443707174654977</v>
      </c>
      <c r="E4" s="17">
        <v>-0.16908053342535329</v>
      </c>
      <c r="F4" s="17">
        <v>0.18784891528020997</v>
      </c>
      <c r="G4" s="17">
        <v>0.14078291535459431</v>
      </c>
      <c r="H4" s="17">
        <v>0.60007970434618407</v>
      </c>
      <c r="I4" s="17">
        <v>0</v>
      </c>
      <c r="J4" s="17">
        <v>36.004782260771066</v>
      </c>
      <c r="K4" s="17">
        <v>0.60007970434618407</v>
      </c>
      <c r="L4" s="17">
        <v>-1.0000000000000009</v>
      </c>
      <c r="M4" s="17">
        <v>-1.0000000000000009</v>
      </c>
      <c r="N4" s="17">
        <v>12.001594086923694</v>
      </c>
      <c r="O4" s="17">
        <v>40.889935893591144</v>
      </c>
      <c r="P4" s="17">
        <v>9.9945420643879341</v>
      </c>
      <c r="Q4" s="17">
        <v>2.8589540695719395E-2</v>
      </c>
      <c r="R4" s="17">
        <v>0.9388348624791466</v>
      </c>
      <c r="S4" s="17">
        <v>0.3333333333333337</v>
      </c>
      <c r="T4" s="17">
        <v>0.40961505527347919</v>
      </c>
      <c r="U4" s="17">
        <v>0.76026250795214467</v>
      </c>
      <c r="V4" s="17">
        <v>0</v>
      </c>
      <c r="W4" s="17">
        <v>36.125247688510946</v>
      </c>
      <c r="X4" s="17">
        <v>3.2329203085443958</v>
      </c>
      <c r="Y4" s="17">
        <v>-1.0000000000000009</v>
      </c>
      <c r="Z4" s="17">
        <v>-1.0000000000000009</v>
      </c>
      <c r="AA4" s="17">
        <v>95.699116808974864</v>
      </c>
      <c r="AB4" s="17">
        <v>0.52291475788597075</v>
      </c>
      <c r="AC4" s="17">
        <v>0.14803624177840824</v>
      </c>
      <c r="AD4" s="17">
        <v>0.50174968549531618</v>
      </c>
      <c r="AE4" s="17">
        <v>58.635034257984756</v>
      </c>
      <c r="AF4" s="17">
        <v>0.88235294117647056</v>
      </c>
      <c r="AG4" s="17">
        <v>-1.0000000000000009</v>
      </c>
      <c r="AH4" s="17">
        <v>-1.0000000000000009</v>
      </c>
      <c r="AI4" s="17">
        <v>0</v>
      </c>
      <c r="AJ4" s="17">
        <v>0</v>
      </c>
      <c r="AK4" s="17">
        <v>-0.14773923046360043</v>
      </c>
      <c r="AL4" s="17">
        <v>3.3908605666315844E-2</v>
      </c>
      <c r="AM4" s="17">
        <v>-6.5399258654439893E-2</v>
      </c>
      <c r="AN4" s="17">
        <v>-0.21248035535355358</v>
      </c>
      <c r="AO4" s="17">
        <v>-2.3736776186790007</v>
      </c>
      <c r="AP4" s="17">
        <v>-5.1424658555072611</v>
      </c>
      <c r="AQ4" s="17">
        <v>72.130029949282019</v>
      </c>
      <c r="AR4" s="17">
        <v>1.5032108965589575</v>
      </c>
      <c r="AS4" s="17">
        <v>3.8330000128905795</v>
      </c>
      <c r="AT4" s="17">
        <v>-1.0000000000000009</v>
      </c>
      <c r="AU4" s="17">
        <v>-1.0000000000000009</v>
      </c>
      <c r="AV4" s="17">
        <v>1.0796177778337412</v>
      </c>
      <c r="AW4" s="17">
        <v>131.4465868470588</v>
      </c>
      <c r="AX4" s="17">
        <v>131.4465868470588</v>
      </c>
      <c r="AY4" s="17">
        <v>0.2199873378706082</v>
      </c>
      <c r="AZ4" s="17">
        <v>29.444964260928984</v>
      </c>
      <c r="BA4" s="22">
        <v>1509.2813921944269</v>
      </c>
    </row>
    <row r="5" spans="1:53" x14ac:dyDescent="0.25">
      <c r="A5">
        <v>599</v>
      </c>
      <c r="B5" t="s">
        <v>679</v>
      </c>
      <c r="C5" s="22">
        <v>3</v>
      </c>
      <c r="D5" s="17">
        <v>5.9841282484779708</v>
      </c>
      <c r="E5" s="17">
        <v>0</v>
      </c>
      <c r="F5" s="17">
        <v>-0.68347525052790137</v>
      </c>
      <c r="G5" s="17">
        <v>-0.68347525052790137</v>
      </c>
      <c r="H5" s="17">
        <v>0.59451469487622177</v>
      </c>
      <c r="I5" s="17">
        <v>0</v>
      </c>
      <c r="J5" s="17">
        <v>35.670881692573317</v>
      </c>
      <c r="K5" s="17">
        <v>0.59451469487622177</v>
      </c>
      <c r="L5" s="17">
        <v>-1.0000000000000016</v>
      </c>
      <c r="M5" s="17">
        <v>-1.0000000000000016</v>
      </c>
      <c r="N5" s="17">
        <v>11.89029389752443</v>
      </c>
      <c r="O5" s="17">
        <v>40.971534690523391</v>
      </c>
      <c r="P5" s="17">
        <v>-0.7640124030936345</v>
      </c>
      <c r="Q5" s="17">
        <v>1.2331100376364013</v>
      </c>
      <c r="R5" s="17">
        <v>0.4197037481302574</v>
      </c>
      <c r="S5" s="17">
        <v>0.33333333333333387</v>
      </c>
      <c r="T5" s="17">
        <v>0.36958543931099658</v>
      </c>
      <c r="U5" s="17">
        <v>0.44897261301364338</v>
      </c>
      <c r="V5" s="17">
        <v>3.4634298228363614E-2</v>
      </c>
      <c r="W5" s="17">
        <v>23.680439560404622</v>
      </c>
      <c r="X5" s="17">
        <v>2.1483524251705273</v>
      </c>
      <c r="Y5" s="17">
        <v>-1.0000000000000016</v>
      </c>
      <c r="Z5" s="17">
        <v>-1.0000000000000016</v>
      </c>
      <c r="AA5" s="17">
        <v>65.064399417794689</v>
      </c>
      <c r="AB5" s="17">
        <v>0.39385321370630799</v>
      </c>
      <c r="AC5" s="17">
        <v>-7.8451630184744353E-2</v>
      </c>
      <c r="AD5" s="17">
        <v>0.50388353866363178</v>
      </c>
      <c r="AE5" s="17">
        <v>40.964256109259807</v>
      </c>
      <c r="AF5" s="17">
        <v>0.72222222222222221</v>
      </c>
      <c r="AG5" s="17">
        <v>-1.0000000000000016</v>
      </c>
      <c r="AH5" s="17">
        <v>-1.0000000000000016</v>
      </c>
      <c r="AI5" s="17">
        <v>-5.1191648833807998E-3</v>
      </c>
      <c r="AJ5" s="17">
        <v>3.4634298228363614E-2</v>
      </c>
      <c r="AK5" s="17">
        <v>2.0987589176158599E-2</v>
      </c>
      <c r="AL5" s="17">
        <v>0.17396026042759349</v>
      </c>
      <c r="AM5" s="17">
        <v>0.4804998836988601</v>
      </c>
      <c r="AN5" s="17">
        <v>0.24524496414786326</v>
      </c>
      <c r="AO5" s="17">
        <v>12.117435038352294</v>
      </c>
      <c r="AP5" s="17">
        <v>7.0009254058345487</v>
      </c>
      <c r="AQ5" s="17">
        <v>59.35132125297789</v>
      </c>
      <c r="AR5" s="17">
        <v>1.1865256838863372</v>
      </c>
      <c r="AS5" s="17">
        <v>2.7428671200467449</v>
      </c>
      <c r="AT5" s="17">
        <v>-1.0000000000000016</v>
      </c>
      <c r="AU5" s="17">
        <v>-1.0000000000000016</v>
      </c>
      <c r="AV5" s="17">
        <v>-0.26377150239764369</v>
      </c>
      <c r="AW5" s="17">
        <v>113.03685951415262</v>
      </c>
      <c r="AX5" s="17">
        <v>116.39790603932138</v>
      </c>
      <c r="AY5" s="17">
        <v>0.28403063355374308</v>
      </c>
      <c r="AZ5" s="17">
        <v>46.385622193147256</v>
      </c>
      <c r="BA5" s="22">
        <v>1569.7633858806009</v>
      </c>
    </row>
    <row r="6" spans="1:53" x14ac:dyDescent="0.25">
      <c r="A6">
        <v>932</v>
      </c>
      <c r="B6" t="s">
        <v>775</v>
      </c>
      <c r="C6" s="22">
        <v>3</v>
      </c>
      <c r="D6" s="17">
        <v>2.5336865276696967</v>
      </c>
      <c r="E6" s="17">
        <v>0</v>
      </c>
      <c r="F6" s="17">
        <v>-6.2586203126696383E-2</v>
      </c>
      <c r="G6" s="17">
        <v>-6.2586203126696383E-2</v>
      </c>
      <c r="H6" s="17">
        <v>0.51910471519822166</v>
      </c>
      <c r="I6" s="17">
        <v>0</v>
      </c>
      <c r="J6" s="17">
        <v>31.146282911893305</v>
      </c>
      <c r="K6" s="17">
        <v>0.51910471519822166</v>
      </c>
      <c r="L6" s="17">
        <v>-0.99999999999999833</v>
      </c>
      <c r="M6" s="17">
        <v>-0.99999999999999833</v>
      </c>
      <c r="N6" s="17">
        <v>10.382094303964434</v>
      </c>
      <c r="O6" s="17">
        <v>33.617383236436304</v>
      </c>
      <c r="P6" s="17">
        <v>-0.19766823625723251</v>
      </c>
      <c r="Q6" s="17">
        <v>-0.11767586307006528</v>
      </c>
      <c r="R6" s="17">
        <v>-3.2642329998637629E-2</v>
      </c>
      <c r="S6" s="17">
        <v>0.33333333333333304</v>
      </c>
      <c r="T6" s="17">
        <v>0.29173985294788929</v>
      </c>
      <c r="U6" s="17">
        <v>0.34223489008702129</v>
      </c>
      <c r="V6" s="17">
        <v>0</v>
      </c>
      <c r="W6" s="17">
        <v>17.928134446800868</v>
      </c>
      <c r="X6" s="17">
        <v>1.4533150569208586</v>
      </c>
      <c r="Y6" s="17">
        <v>-0.99999999999999833</v>
      </c>
      <c r="Z6" s="17">
        <v>-0.99999999999999833</v>
      </c>
      <c r="AA6" s="17">
        <v>58.028639336381509</v>
      </c>
      <c r="AB6" s="17">
        <v>0.6685750011925462</v>
      </c>
      <c r="AC6" s="17">
        <v>0.10535866989321854</v>
      </c>
      <c r="AD6" s="17">
        <v>2.8729273305821281E-2</v>
      </c>
      <c r="AE6" s="17">
        <v>40.1331472195793</v>
      </c>
      <c r="AF6" s="17">
        <v>0.6875</v>
      </c>
      <c r="AG6" s="17">
        <v>-0.99999999999999833</v>
      </c>
      <c r="AH6" s="17">
        <v>-0.99999999999999833</v>
      </c>
      <c r="AI6" s="17">
        <v>0</v>
      </c>
      <c r="AJ6" s="17">
        <v>0</v>
      </c>
      <c r="AK6" s="17">
        <v>2.8616954067453283E-2</v>
      </c>
      <c r="AL6" s="17">
        <v>0.20093023967943496</v>
      </c>
      <c r="AM6" s="17">
        <v>-3.5113033451393022E-2</v>
      </c>
      <c r="AN6" s="17">
        <v>6.3125143709864107E-2</v>
      </c>
      <c r="AO6" s="17">
        <v>-0.73474106594755961</v>
      </c>
      <c r="AP6" s="17">
        <v>2.5827797911437762</v>
      </c>
      <c r="AQ6" s="17">
        <v>49.074417358694177</v>
      </c>
      <c r="AR6" s="17">
        <v>0.96730807636824367</v>
      </c>
      <c r="AS6" s="17">
        <v>1.9724197721190806</v>
      </c>
      <c r="AT6" s="17">
        <v>-0.99999999999999833</v>
      </c>
      <c r="AU6" s="17">
        <v>-0.99999999999999833</v>
      </c>
      <c r="AV6" s="17">
        <v>-9.5228533125334011E-2</v>
      </c>
      <c r="AW6" s="17">
        <v>94.228802363961606</v>
      </c>
      <c r="AX6" s="17">
        <v>94.228802363961606</v>
      </c>
      <c r="AY6" s="17">
        <v>9.7532456921466074E-2</v>
      </c>
      <c r="AZ6" s="17">
        <v>20.15581842025388</v>
      </c>
      <c r="BA6" s="22">
        <v>1514.5412662213246</v>
      </c>
    </row>
    <row r="7" spans="1:53" x14ac:dyDescent="0.25">
      <c r="A7">
        <v>971</v>
      </c>
      <c r="B7" t="s">
        <v>786</v>
      </c>
      <c r="C7" s="22">
        <v>3</v>
      </c>
      <c r="D7" s="17">
        <v>3.6542676460852763</v>
      </c>
      <c r="E7" s="17">
        <v>-0.88682790019347491</v>
      </c>
      <c r="F7" s="17">
        <v>26.288502095235206</v>
      </c>
      <c r="G7" s="17">
        <v>26.021912234113795</v>
      </c>
      <c r="H7" s="17">
        <v>-0.22954307473229568</v>
      </c>
      <c r="I7" s="17">
        <v>0</v>
      </c>
      <c r="J7" s="17">
        <v>-13.77258448393774</v>
      </c>
      <c r="K7" s="17">
        <v>-0.22954307473229568</v>
      </c>
      <c r="L7" s="17">
        <v>-1.0000000000000007</v>
      </c>
      <c r="M7" s="17">
        <v>-1.0000000000000007</v>
      </c>
      <c r="N7" s="17">
        <v>-4.590861494645913</v>
      </c>
      <c r="O7" s="17">
        <v>15.903595396261327</v>
      </c>
      <c r="P7" s="17">
        <v>3.4036617141788397</v>
      </c>
      <c r="Q7" s="17">
        <v>46.193017803179032</v>
      </c>
      <c r="R7" s="17">
        <v>15.580869440155546</v>
      </c>
      <c r="S7" s="17">
        <v>0.36338324750415718</v>
      </c>
      <c r="T7" s="17">
        <v>0.38517173042674757</v>
      </c>
      <c r="U7" s="17">
        <v>0.29906034390374364</v>
      </c>
      <c r="V7" s="17">
        <v>-8.7090458166847781E-2</v>
      </c>
      <c r="W7" s="17">
        <v>47.602717536003865</v>
      </c>
      <c r="X7" s="17">
        <v>1.703635076370503</v>
      </c>
      <c r="Y7" s="17">
        <v>-1.0000000000000007</v>
      </c>
      <c r="Z7" s="17">
        <v>-1.0000000000000007</v>
      </c>
      <c r="AA7" s="17">
        <v>115.10539849421392</v>
      </c>
      <c r="AB7" s="17">
        <v>0.13671655642250863</v>
      </c>
      <c r="AC7" s="17">
        <v>0.35156037110638361</v>
      </c>
      <c r="AD7" s="17">
        <v>0.55015930283219805</v>
      </c>
      <c r="AE7" s="17">
        <v>51.921811518054561</v>
      </c>
      <c r="AF7" s="17">
        <v>0.91666666666666663</v>
      </c>
      <c r="AG7" s="17">
        <v>-1.0000000000000007</v>
      </c>
      <c r="AH7" s="17">
        <v>-1.0000000000000007</v>
      </c>
      <c r="AI7" s="17">
        <v>0.88566739180541931</v>
      </c>
      <c r="AJ7" s="17">
        <v>-8.7090458166847781E-2</v>
      </c>
      <c r="AK7" s="17">
        <v>-0.14807209091807233</v>
      </c>
      <c r="AL7" s="17">
        <v>-0.11122343176970242</v>
      </c>
      <c r="AM7" s="17">
        <v>0.34267869874339285</v>
      </c>
      <c r="AN7" s="17">
        <v>0.76224753540819534</v>
      </c>
      <c r="AO7" s="17">
        <v>7.8266070139944581</v>
      </c>
      <c r="AP7" s="17">
        <v>18.500071226356376</v>
      </c>
      <c r="AQ7" s="17">
        <v>33.830133052066117</v>
      </c>
      <c r="AR7" s="17">
        <v>0.96052486366780143</v>
      </c>
      <c r="AS7" s="17">
        <v>1.4740920016382086</v>
      </c>
      <c r="AT7" s="17">
        <v>-1.0000000000000007</v>
      </c>
      <c r="AU7" s="17">
        <v>-1.0000000000000007</v>
      </c>
      <c r="AV7" s="17">
        <v>41.60278167426933</v>
      </c>
      <c r="AW7" s="17">
        <v>149.50906511683166</v>
      </c>
      <c r="AX7" s="17">
        <v>158.51336713625525</v>
      </c>
      <c r="AY7" s="17">
        <v>0.48743581209466347</v>
      </c>
      <c r="AZ7" s="17">
        <v>76.985600194689837</v>
      </c>
      <c r="BA7" s="22">
        <v>1689.853223565992</v>
      </c>
    </row>
    <row r="8" spans="1:53" x14ac:dyDescent="0.25">
      <c r="A8">
        <v>987</v>
      </c>
      <c r="B8" t="s">
        <v>792</v>
      </c>
      <c r="C8" s="22">
        <v>3</v>
      </c>
      <c r="D8" s="17">
        <v>5.7673426405671187</v>
      </c>
      <c r="E8" s="17">
        <v>-0.74684930156991014</v>
      </c>
      <c r="F8" s="17">
        <v>10.97213461542021</v>
      </c>
      <c r="G8" s="17">
        <v>10.736139948147608</v>
      </c>
      <c r="H8" s="17">
        <v>0.26049505067502204</v>
      </c>
      <c r="I8" s="17">
        <v>1.0707926344125948E-2</v>
      </c>
      <c r="J8" s="17">
        <v>16.272178621148882</v>
      </c>
      <c r="K8" s="17">
        <v>0.27120297701914792</v>
      </c>
      <c r="L8" s="17">
        <v>-1.0000000000000018</v>
      </c>
      <c r="M8" s="17">
        <v>-1.0000000000000018</v>
      </c>
      <c r="N8" s="17">
        <v>5.4240595403829595</v>
      </c>
      <c r="O8" s="17">
        <v>32.7756612098636</v>
      </c>
      <c r="P8" s="17">
        <v>-0.29774404666982857</v>
      </c>
      <c r="Q8" s="17">
        <v>58.948904177059191</v>
      </c>
      <c r="R8" s="17">
        <v>19.411516978275056</v>
      </c>
      <c r="S8" s="17">
        <v>0.33333333333333404</v>
      </c>
      <c r="T8" s="17">
        <v>0.33333333333333404</v>
      </c>
      <c r="U8" s="17">
        <v>0.21529753132799703</v>
      </c>
      <c r="V8" s="17">
        <v>0.26631370197760906</v>
      </c>
      <c r="W8" s="17">
        <v>35.082996918125041</v>
      </c>
      <c r="X8" s="17">
        <v>2.8545360268251616</v>
      </c>
      <c r="Y8" s="17">
        <v>-1.0000000000000018</v>
      </c>
      <c r="Z8" s="17">
        <v>-1.0000000000000018</v>
      </c>
      <c r="AA8" s="17">
        <v>103.0351811773218</v>
      </c>
      <c r="AB8" s="17">
        <v>0.26004086262875437</v>
      </c>
      <c r="AC8" s="17">
        <v>0.51699656347436929</v>
      </c>
      <c r="AD8" s="17">
        <v>0.19377591951531042</v>
      </c>
      <c r="AE8" s="17">
        <v>48.540667280921724</v>
      </c>
      <c r="AF8" s="17">
        <v>0.75</v>
      </c>
      <c r="AG8" s="17">
        <v>-1.0000000000000018</v>
      </c>
      <c r="AH8" s="17">
        <v>-1.0000000000000018</v>
      </c>
      <c r="AI8" s="17">
        <v>0.3146554425763694</v>
      </c>
      <c r="AJ8" s="17">
        <v>0.26631370197760906</v>
      </c>
      <c r="AK8" s="17">
        <v>0.19768316981952211</v>
      </c>
      <c r="AL8" s="17">
        <v>-5.1162473756030565E-2</v>
      </c>
      <c r="AM8" s="17">
        <v>-0.11254527482418634</v>
      </c>
      <c r="AN8" s="17">
        <v>1.7258481916479874E-2</v>
      </c>
      <c r="AO8" s="17">
        <v>-1.8252160215070488</v>
      </c>
      <c r="AP8" s="17">
        <v>0.17564967913184343</v>
      </c>
      <c r="AQ8" s="17">
        <v>51.355175539273951</v>
      </c>
      <c r="AR8" s="17">
        <v>1.1482778999722745</v>
      </c>
      <c r="AS8" s="17">
        <v>3.1257390038443078</v>
      </c>
      <c r="AT8" s="17">
        <v>-1.0000000000000018</v>
      </c>
      <c r="AU8" s="17">
        <v>-1.0000000000000018</v>
      </c>
      <c r="AV8" s="17">
        <v>30.147656926422659</v>
      </c>
      <c r="AW8" s="17">
        <v>135.98649206631723</v>
      </c>
      <c r="AX8" s="17">
        <v>168.91097111560555</v>
      </c>
      <c r="AY8" s="17">
        <v>0.4318420445424524</v>
      </c>
      <c r="AZ8" s="17">
        <v>32.155023108079696</v>
      </c>
      <c r="BA8" s="22">
        <v>1722.1704718295912</v>
      </c>
    </row>
    <row r="9" spans="1:53" x14ac:dyDescent="0.25">
      <c r="A9">
        <v>1266</v>
      </c>
      <c r="B9" t="s">
        <v>866</v>
      </c>
      <c r="C9" s="22">
        <v>3</v>
      </c>
      <c r="D9" s="17">
        <v>5.2630744783266596</v>
      </c>
      <c r="E9" s="17">
        <v>-0.89311141272171601</v>
      </c>
      <c r="F9" s="17">
        <v>-3.2945071525688663</v>
      </c>
      <c r="G9" s="17">
        <v>-3.559959933811311</v>
      </c>
      <c r="H9" s="17">
        <v>0.39007919658884566</v>
      </c>
      <c r="I9" s="17">
        <v>-1.9500066317411489E-2</v>
      </c>
      <c r="J9" s="17">
        <v>22.234747816286053</v>
      </c>
      <c r="K9" s="17">
        <v>0.37057913027143413</v>
      </c>
      <c r="L9" s="17">
        <v>-1.0000000000000004</v>
      </c>
      <c r="M9" s="17">
        <v>-1.0000000000000004</v>
      </c>
      <c r="N9" s="17">
        <v>7.4115826054286806</v>
      </c>
      <c r="O9" s="17">
        <v>23.937862360801383</v>
      </c>
      <c r="P9" s="17">
        <v>-0.23674949215234103</v>
      </c>
      <c r="Q9" s="17">
        <v>2.8465995304455838</v>
      </c>
      <c r="R9" s="17">
        <v>0.94655054794643634</v>
      </c>
      <c r="S9" s="17">
        <v>0.3333333333333337</v>
      </c>
      <c r="T9" s="17">
        <v>0.3333333333333337</v>
      </c>
      <c r="U9" s="17">
        <v>0.3108261396276995</v>
      </c>
      <c r="V9" s="17">
        <v>9.5455976777858095E-3</v>
      </c>
      <c r="W9" s="17">
        <v>24.658370948028725</v>
      </c>
      <c r="X9" s="17">
        <v>1.5966656809727449</v>
      </c>
      <c r="Y9" s="17">
        <v>-1.0000000000000004</v>
      </c>
      <c r="Z9" s="17">
        <v>-1.0000000000000004</v>
      </c>
      <c r="AA9" s="17">
        <v>74.034149805025166</v>
      </c>
      <c r="AB9" s="17">
        <v>0.43831890988951916</v>
      </c>
      <c r="AC9" s="17">
        <v>5.845975422389077E-2</v>
      </c>
      <c r="AD9" s="17">
        <v>0.47180590206759071</v>
      </c>
      <c r="AE9" s="17">
        <v>48.429228309049975</v>
      </c>
      <c r="AF9" s="17">
        <v>0.77777777777777779</v>
      </c>
      <c r="AG9" s="17">
        <v>-1.0000000000000004</v>
      </c>
      <c r="AH9" s="17">
        <v>-1.0000000000000004</v>
      </c>
      <c r="AI9" s="17">
        <v>-2.3052985207563364E-2</v>
      </c>
      <c r="AJ9" s="17">
        <v>9.5455976777858095E-3</v>
      </c>
      <c r="AK9" s="17">
        <v>-0.1214595271704958</v>
      </c>
      <c r="AL9" s="17">
        <v>2.3487520006878357E-2</v>
      </c>
      <c r="AM9" s="17">
        <v>0.40183221296464799</v>
      </c>
      <c r="AN9" s="17">
        <v>0.29060877192650719</v>
      </c>
      <c r="AO9" s="17">
        <v>9.4385076882637176</v>
      </c>
      <c r="AP9" s="17">
        <v>7.3826568981970722</v>
      </c>
      <c r="AQ9" s="17">
        <v>46.893118764314757</v>
      </c>
      <c r="AR9" s="17">
        <v>0.98703840397215215</v>
      </c>
      <c r="AS9" s="17">
        <v>1.96724481124418</v>
      </c>
      <c r="AT9" s="17">
        <v>-1.0000000000000004</v>
      </c>
      <c r="AU9" s="17">
        <v>-1.0000000000000004</v>
      </c>
      <c r="AV9" s="17">
        <v>-2.613409385864875</v>
      </c>
      <c r="AW9" s="17">
        <v>105.35466906402368</v>
      </c>
      <c r="AX9" s="17">
        <v>105.84816912765098</v>
      </c>
      <c r="AY9" s="17">
        <v>-3.8658035704509777E-2</v>
      </c>
      <c r="AZ9" s="17">
        <v>-7.604527468085907</v>
      </c>
      <c r="BA9" s="22">
        <v>1431.9997212688399</v>
      </c>
    </row>
    <row r="10" spans="1:53" x14ac:dyDescent="0.25">
      <c r="A10">
        <v>1311</v>
      </c>
      <c r="B10" t="s">
        <v>884</v>
      </c>
      <c r="C10" s="22">
        <v>3</v>
      </c>
      <c r="D10" s="17">
        <v>4.5820168978771605</v>
      </c>
      <c r="E10" s="17">
        <v>-1.226860485027691</v>
      </c>
      <c r="F10" s="17">
        <v>2.0715142025567728</v>
      </c>
      <c r="G10" s="17">
        <v>1.719602065075529</v>
      </c>
      <c r="H10" s="17">
        <v>-3.1590291433020046E-3</v>
      </c>
      <c r="I10" s="17">
        <v>0</v>
      </c>
      <c r="J10" s="17">
        <v>-0.18954174859811856</v>
      </c>
      <c r="K10" s="17">
        <v>-3.1590291433020046E-3</v>
      </c>
      <c r="L10" s="17">
        <v>-1.0000000000000016</v>
      </c>
      <c r="M10" s="17">
        <v>-1.0000000000000016</v>
      </c>
      <c r="N10" s="17">
        <v>-6.3180582866040863E-2</v>
      </c>
      <c r="O10" s="17">
        <v>6.1120772143545699</v>
      </c>
      <c r="P10" s="17">
        <v>5.7337402143049908E-2</v>
      </c>
      <c r="Q10" s="17">
        <v>3.1866378111306894</v>
      </c>
      <c r="R10" s="17">
        <v>0.86459502270569166</v>
      </c>
      <c r="S10" s="17">
        <v>0.33333333333333387</v>
      </c>
      <c r="T10" s="17">
        <v>0.33811349901186988</v>
      </c>
      <c r="U10" s="17">
        <v>0.10220205392246487</v>
      </c>
      <c r="V10" s="17">
        <v>-5.2845637576316863E-2</v>
      </c>
      <c r="W10" s="17">
        <v>28.95849111338616</v>
      </c>
      <c r="X10" s="17">
        <v>0.77112041739899995</v>
      </c>
      <c r="Y10" s="17">
        <v>-1.0000000000000016</v>
      </c>
      <c r="Z10" s="17">
        <v>-1.0000000000000016</v>
      </c>
      <c r="AA10" s="17">
        <v>72.998944604188964</v>
      </c>
      <c r="AB10" s="17">
        <v>0.3144057597929289</v>
      </c>
      <c r="AC10" s="17">
        <v>0.26039971926458944</v>
      </c>
      <c r="AD10" s="17">
        <v>0.28871169030442334</v>
      </c>
      <c r="AE10" s="17">
        <v>43.17585846809709</v>
      </c>
      <c r="AF10" s="17">
        <v>0.91666666666666663</v>
      </c>
      <c r="AG10" s="17">
        <v>-1.0000000000000016</v>
      </c>
      <c r="AH10" s="17">
        <v>-1.0000000000000016</v>
      </c>
      <c r="AI10" s="17">
        <v>0</v>
      </c>
      <c r="AJ10" s="17">
        <v>-5.2845637576316863E-2</v>
      </c>
      <c r="AK10" s="17">
        <v>-4.1096559891766825E-2</v>
      </c>
      <c r="AL10" s="17">
        <v>7.5503721661221615E-2</v>
      </c>
      <c r="AM10" s="17">
        <v>0.45675783982836593</v>
      </c>
      <c r="AN10" s="17">
        <v>-6.4468516428270867E-2</v>
      </c>
      <c r="AO10" s="17">
        <v>11.213463196250313</v>
      </c>
      <c r="AP10" s="17">
        <v>-1.2341943024006632</v>
      </c>
      <c r="AQ10" s="17">
        <v>28.768949364788035</v>
      </c>
      <c r="AR10" s="17">
        <v>0.72080324869135204</v>
      </c>
      <c r="AS10" s="17">
        <v>0.76796138825569749</v>
      </c>
      <c r="AT10" s="17">
        <v>-1.0000000000000016</v>
      </c>
      <c r="AU10" s="17">
        <v>-1.0000000000000016</v>
      </c>
      <c r="AV10" s="17">
        <v>2.5841970877812197</v>
      </c>
      <c r="AW10" s="17">
        <v>77.876827516142868</v>
      </c>
      <c r="AX10" s="17">
        <v>72.592263758511152</v>
      </c>
      <c r="AY10" s="17">
        <v>0.14715171032814803</v>
      </c>
      <c r="AZ10" s="17">
        <v>-20.976162713413729</v>
      </c>
      <c r="BA10" s="22">
        <v>1428.6536500051914</v>
      </c>
    </row>
    <row r="11" spans="1:53" x14ac:dyDescent="0.25">
      <c r="A11">
        <v>1425</v>
      </c>
      <c r="B11" t="s">
        <v>913</v>
      </c>
      <c r="C11" s="22">
        <v>3</v>
      </c>
      <c r="D11" s="17">
        <v>5.4980769552746018</v>
      </c>
      <c r="E11" s="17">
        <v>-1.7676329378418072E-2</v>
      </c>
      <c r="F11" s="17">
        <v>-0.26474671906431474</v>
      </c>
      <c r="G11" s="17">
        <v>-0.26474671906431474</v>
      </c>
      <c r="H11" s="17">
        <v>0.27732429990283364</v>
      </c>
      <c r="I11" s="17">
        <v>0</v>
      </c>
      <c r="J11" s="17">
        <v>16.639457994170026</v>
      </c>
      <c r="K11" s="17">
        <v>0.27732429990283364</v>
      </c>
      <c r="L11" s="17">
        <v>-1.0000000000000009</v>
      </c>
      <c r="M11" s="17">
        <v>-1.0000000000000009</v>
      </c>
      <c r="N11" s="17">
        <v>5.5464859980566716</v>
      </c>
      <c r="O11" s="17">
        <v>21.872788230380273</v>
      </c>
      <c r="P11" s="17">
        <v>-0.17150801571907032</v>
      </c>
      <c r="Q11" s="17">
        <v>-7.2158269253852527</v>
      </c>
      <c r="R11" s="17">
        <v>-2.4957831187854791</v>
      </c>
      <c r="S11" s="17">
        <v>0.33333333333333381</v>
      </c>
      <c r="T11" s="17">
        <v>0.34156469761649716</v>
      </c>
      <c r="U11" s="17">
        <v>0.22832366807174181</v>
      </c>
      <c r="V11" s="17">
        <v>0.14847648816582731</v>
      </c>
      <c r="W11" s="17">
        <v>30.974955491382669</v>
      </c>
      <c r="X11" s="17">
        <v>2.2099586966120928</v>
      </c>
      <c r="Y11" s="17">
        <v>-1.0000000000000009</v>
      </c>
      <c r="Z11" s="17">
        <v>-1.0000000000000009</v>
      </c>
      <c r="AA11" s="17">
        <v>81.041000240359082</v>
      </c>
      <c r="AB11" s="17">
        <v>0.50690599922590462</v>
      </c>
      <c r="AC11" s="17">
        <v>0.37325568692668992</v>
      </c>
      <c r="AD11" s="17">
        <v>0.17107487120264392</v>
      </c>
      <c r="AE11" s="17">
        <v>52.561827867761941</v>
      </c>
      <c r="AF11" s="17">
        <v>0.9285714285714286</v>
      </c>
      <c r="AG11" s="17">
        <v>-1.0000000000000009</v>
      </c>
      <c r="AH11" s="17">
        <v>-1.0000000000000009</v>
      </c>
      <c r="AI11" s="17">
        <v>-8.5501462127673483E-2</v>
      </c>
      <c r="AJ11" s="17">
        <v>0.14847648816582731</v>
      </c>
      <c r="AK11" s="17">
        <v>6.6293895568298983E-2</v>
      </c>
      <c r="AL11" s="17">
        <v>-8.5660958379200181E-2</v>
      </c>
      <c r="AM11" s="17">
        <v>-1.0865921876025149E-2</v>
      </c>
      <c r="AN11" s="17">
        <v>0.29773679007666021</v>
      </c>
      <c r="AO11" s="17">
        <v>5.9821430940865214E-2</v>
      </c>
      <c r="AP11" s="17">
        <v>7.0151149600205027</v>
      </c>
      <c r="AQ11" s="17">
        <v>47.614413485552653</v>
      </c>
      <c r="AR11" s="17">
        <v>1.0516981871874</v>
      </c>
      <c r="AS11" s="17">
        <v>2.4872829965149248</v>
      </c>
      <c r="AT11" s="17">
        <v>-1.0000000000000009</v>
      </c>
      <c r="AU11" s="17">
        <v>-1.0000000000000009</v>
      </c>
      <c r="AV11" s="17">
        <v>-2.7605298378497931</v>
      </c>
      <c r="AW11" s="17">
        <v>109.92890343075985</v>
      </c>
      <c r="AX11" s="17">
        <v>123.06652300478916</v>
      </c>
      <c r="AY11" s="17">
        <v>0.3574105866604545</v>
      </c>
      <c r="AZ11" s="17">
        <v>43.110205421319236</v>
      </c>
      <c r="BA11" s="22">
        <v>1600.9050445993728</v>
      </c>
    </row>
    <row r="12" spans="1:53" x14ac:dyDescent="0.25">
      <c r="A12">
        <v>1577</v>
      </c>
      <c r="B12" t="s">
        <v>963</v>
      </c>
      <c r="C12" s="22">
        <v>3</v>
      </c>
      <c r="D12" s="17">
        <v>4.4954376548433785</v>
      </c>
      <c r="E12" s="17">
        <v>-3.6239518411151903E-2</v>
      </c>
      <c r="F12" s="17">
        <v>0.60220516873720353</v>
      </c>
      <c r="G12" s="17">
        <v>0.60220516873720353</v>
      </c>
      <c r="H12" s="17">
        <v>0.10532140028942226</v>
      </c>
      <c r="I12" s="17">
        <v>0</v>
      </c>
      <c r="J12" s="17">
        <v>6.3192840173653364</v>
      </c>
      <c r="K12" s="17">
        <v>0.10532140028942226</v>
      </c>
      <c r="L12" s="17">
        <v>-1.0000000000000009</v>
      </c>
      <c r="M12" s="17">
        <v>-1.0000000000000009</v>
      </c>
      <c r="N12" s="17">
        <v>2.1064280057884464</v>
      </c>
      <c r="O12" s="17">
        <v>11.416926840945914</v>
      </c>
      <c r="P12" s="17">
        <v>2.5188352083982029E-3</v>
      </c>
      <c r="Q12" s="17">
        <v>4.8707855245694871</v>
      </c>
      <c r="R12" s="17">
        <v>1.6666569762073302</v>
      </c>
      <c r="S12" s="17">
        <v>0.33333333333333359</v>
      </c>
      <c r="T12" s="17">
        <v>0.33333333333333359</v>
      </c>
      <c r="U12" s="17">
        <v>0.40924963131860814</v>
      </c>
      <c r="V12" s="17">
        <v>3.1515905849913581E-2</v>
      </c>
      <c r="W12" s="17">
        <v>40.084432141830654</v>
      </c>
      <c r="X12" s="17">
        <v>2.3874392267511579</v>
      </c>
      <c r="Y12" s="17">
        <v>-1.0000000000000009</v>
      </c>
      <c r="Z12" s="17">
        <v>-1.0000000000000009</v>
      </c>
      <c r="AA12" s="17">
        <v>69.133573544179072</v>
      </c>
      <c r="AB12" s="17">
        <v>0.2926797651687042</v>
      </c>
      <c r="AC12" s="17">
        <v>-0.11051399934602624</v>
      </c>
      <c r="AD12" s="17">
        <v>0.3654839227001434</v>
      </c>
      <c r="AE12" s="17">
        <v>27.382484426141076</v>
      </c>
      <c r="AF12" s="17">
        <v>0.76470588235294112</v>
      </c>
      <c r="AG12" s="17">
        <v>-1.0000000000000009</v>
      </c>
      <c r="AH12" s="17">
        <v>-1.0000000000000009</v>
      </c>
      <c r="AI12" s="17">
        <v>1.93915836619638E-2</v>
      </c>
      <c r="AJ12" s="17">
        <v>3.1515905849913581E-2</v>
      </c>
      <c r="AK12" s="17">
        <v>-7.7497182232763556E-2</v>
      </c>
      <c r="AL12" s="17">
        <v>-7.9261201924006652E-2</v>
      </c>
      <c r="AM12" s="17">
        <v>5.1356477855942488E-2</v>
      </c>
      <c r="AN12" s="17">
        <v>0.31662330639845437</v>
      </c>
      <c r="AO12" s="17">
        <v>0.89642603523474307</v>
      </c>
      <c r="AP12" s="17">
        <v>7.5192766503413271</v>
      </c>
      <c r="AQ12" s="17">
        <v>46.403716159195987</v>
      </c>
      <c r="AR12" s="17">
        <v>1.1074322038351891</v>
      </c>
      <c r="AS12" s="17">
        <v>2.4927606270405804</v>
      </c>
      <c r="AT12" s="17">
        <v>-1.0000000000000009</v>
      </c>
      <c r="AU12" s="17">
        <v>-1.0000000000000009</v>
      </c>
      <c r="AV12" s="17">
        <v>2.2688621449445345</v>
      </c>
      <c r="AW12" s="17">
        <v>88.069777035466345</v>
      </c>
      <c r="AX12" s="17">
        <v>91.609199293697003</v>
      </c>
      <c r="AY12" s="17">
        <v>-8.8354457990667074E-2</v>
      </c>
      <c r="AZ12" s="17">
        <v>-30.223275819813768</v>
      </c>
      <c r="BA12" s="22">
        <v>1486.089748475687</v>
      </c>
    </row>
    <row r="13" spans="1:53" x14ac:dyDescent="0.25">
      <c r="A13">
        <v>1648</v>
      </c>
      <c r="B13" t="s">
        <v>988</v>
      </c>
      <c r="C13" s="22">
        <v>3</v>
      </c>
      <c r="D13" s="17">
        <v>3.9546084738056053</v>
      </c>
      <c r="E13" s="17">
        <v>0.16271895587466825</v>
      </c>
      <c r="F13" s="17">
        <v>1.1654009032358346</v>
      </c>
      <c r="G13" s="17">
        <v>1.217617280669274</v>
      </c>
      <c r="H13" s="17">
        <v>0.16565574686351947</v>
      </c>
      <c r="I13" s="17">
        <v>0</v>
      </c>
      <c r="J13" s="17">
        <v>9.9393448118111642</v>
      </c>
      <c r="K13" s="17">
        <v>0.16565574686351947</v>
      </c>
      <c r="L13" s="17">
        <v>-1.0000000000000011</v>
      </c>
      <c r="M13" s="17">
        <v>-1.0000000000000011</v>
      </c>
      <c r="N13" s="17">
        <v>3.3131149372703894</v>
      </c>
      <c r="O13" s="17">
        <v>15.111570566286048</v>
      </c>
      <c r="P13" s="17">
        <v>-1.8825089410243745E-3</v>
      </c>
      <c r="Q13" s="17">
        <v>0.21471337153512424</v>
      </c>
      <c r="R13" s="17">
        <v>2.0278035631538127E-2</v>
      </c>
      <c r="S13" s="17">
        <v>0.33333333333333337</v>
      </c>
      <c r="T13" s="17">
        <v>0.33034447548674872</v>
      </c>
      <c r="U13" s="17">
        <v>0.34823156395529897</v>
      </c>
      <c r="V13" s="17">
        <v>0.11048639183615144</v>
      </c>
      <c r="W13" s="17">
        <v>38.269600709920546</v>
      </c>
      <c r="X13" s="17">
        <v>2.5508778109480845</v>
      </c>
      <c r="Y13" s="17">
        <v>-1.0000000000000011</v>
      </c>
      <c r="Z13" s="17">
        <v>-1.0000000000000011</v>
      </c>
      <c r="AA13" s="17">
        <v>68.486468402624155</v>
      </c>
      <c r="AB13" s="17">
        <v>0.25932229333519391</v>
      </c>
      <c r="AC13" s="17">
        <v>0.13666010874196133</v>
      </c>
      <c r="AD13" s="17">
        <v>0.20794939106428609</v>
      </c>
      <c r="AE13" s="17">
        <v>30.19658965707206</v>
      </c>
      <c r="AF13" s="17">
        <v>0.6428571428571429</v>
      </c>
      <c r="AG13" s="17">
        <v>-1.0000000000000011</v>
      </c>
      <c r="AH13" s="17">
        <v>-1.0000000000000011</v>
      </c>
      <c r="AI13" s="17">
        <v>0</v>
      </c>
      <c r="AJ13" s="17">
        <v>0.11048639183615144</v>
      </c>
      <c r="AK13" s="17">
        <v>7.0246481416618531E-2</v>
      </c>
      <c r="AL13" s="17">
        <v>6.436024838135429E-2</v>
      </c>
      <c r="AM13" s="17">
        <v>0.40781243805669204</v>
      </c>
      <c r="AN13" s="17">
        <v>9.690006240954982E-2</v>
      </c>
      <c r="AO13" s="17">
        <v>10.546543358500394</v>
      </c>
      <c r="AP13" s="17">
        <v>2.7443028021455169</v>
      </c>
      <c r="AQ13" s="17">
        <v>48.208945521731735</v>
      </c>
      <c r="AR13" s="17">
        <v>1.1223957646115337</v>
      </c>
      <c r="AS13" s="17">
        <v>2.7165335578116045</v>
      </c>
      <c r="AT13" s="17">
        <v>-1.0000000000000011</v>
      </c>
      <c r="AU13" s="17">
        <v>-1.0000000000000011</v>
      </c>
      <c r="AV13" s="17">
        <v>1.237895316300812</v>
      </c>
      <c r="AW13" s="17">
        <v>86.342341771055715</v>
      </c>
      <c r="AX13" s="17">
        <v>97.390980954670823</v>
      </c>
      <c r="AY13" s="17">
        <v>0.24082389959109099</v>
      </c>
      <c r="AZ13" s="17">
        <v>-8.553156962103742</v>
      </c>
      <c r="BA13" s="22">
        <v>1492.6894831319539</v>
      </c>
    </row>
    <row r="14" spans="1:53" x14ac:dyDescent="0.25">
      <c r="A14">
        <v>1671</v>
      </c>
      <c r="B14" t="s">
        <v>996</v>
      </c>
      <c r="C14" s="22">
        <v>3</v>
      </c>
      <c r="D14" s="17">
        <v>4.5769619786877618</v>
      </c>
      <c r="E14" s="17">
        <v>-0.10634331204696099</v>
      </c>
      <c r="F14" s="17">
        <v>-0.757803534469081</v>
      </c>
      <c r="G14" s="17">
        <v>-0.78974030801723072</v>
      </c>
      <c r="H14" s="17">
        <v>0.38700902656449204</v>
      </c>
      <c r="I14" s="17">
        <v>0</v>
      </c>
      <c r="J14" s="17">
        <v>23.220541593869523</v>
      </c>
      <c r="K14" s="17">
        <v>0.38700902656449204</v>
      </c>
      <c r="L14" s="17">
        <v>-0.99999999999999944</v>
      </c>
      <c r="M14" s="17">
        <v>-0.99999999999999944</v>
      </c>
      <c r="N14" s="17">
        <v>7.7401805312898393</v>
      </c>
      <c r="O14" s="17">
        <v>27.007763264540056</v>
      </c>
      <c r="P14" s="17">
        <v>-0.50737209675979178</v>
      </c>
      <c r="Q14" s="17">
        <v>7.0271633654107957</v>
      </c>
      <c r="R14" s="17">
        <v>2.2325943342394061</v>
      </c>
      <c r="S14" s="17">
        <v>0.33333333333333309</v>
      </c>
      <c r="T14" s="17">
        <v>0.25884787990753022</v>
      </c>
      <c r="U14" s="17">
        <v>0.44541840548253542</v>
      </c>
      <c r="V14" s="17">
        <v>0</v>
      </c>
      <c r="W14" s="17">
        <v>26.02362368635627</v>
      </c>
      <c r="X14" s="17">
        <v>1.9276272986463094</v>
      </c>
      <c r="Y14" s="17">
        <v>-0.99999999999999944</v>
      </c>
      <c r="Z14" s="17">
        <v>-0.99999999999999944</v>
      </c>
      <c r="AA14" s="17">
        <v>83.339842355998925</v>
      </c>
      <c r="AB14" s="17">
        <v>0.55351532602519249</v>
      </c>
      <c r="AC14" s="17">
        <v>0.34276505908249882</v>
      </c>
      <c r="AD14" s="17">
        <v>0.20539210160037286</v>
      </c>
      <c r="AE14" s="17">
        <v>55.083624335403229</v>
      </c>
      <c r="AF14" s="17">
        <v>0.7142857142857143</v>
      </c>
      <c r="AG14" s="17">
        <v>-0.99999999999999944</v>
      </c>
      <c r="AH14" s="17">
        <v>-0.99999999999999944</v>
      </c>
      <c r="AI14" s="17">
        <v>4.6637444492167279E-2</v>
      </c>
      <c r="AJ14" s="17">
        <v>0</v>
      </c>
      <c r="AK14" s="17">
        <v>0.3255644177279361</v>
      </c>
      <c r="AL14" s="17">
        <v>4.8958023789166367E-2</v>
      </c>
      <c r="AM14" s="17">
        <v>-3.3084840270733308E-2</v>
      </c>
      <c r="AN14" s="17">
        <v>-9.4042369013276866E-2</v>
      </c>
      <c r="AO14" s="17">
        <v>0.80070108187134825</v>
      </c>
      <c r="AP14" s="17">
        <v>-2.106269106386089</v>
      </c>
      <c r="AQ14" s="17">
        <v>49.244165280225772</v>
      </c>
      <c r="AR14" s="17">
        <v>1.0375996187233985</v>
      </c>
      <c r="AS14" s="17">
        <v>2.3146363252108029</v>
      </c>
      <c r="AT14" s="17">
        <v>-0.99999999999999944</v>
      </c>
      <c r="AU14" s="17">
        <v>-0.99999999999999944</v>
      </c>
      <c r="AV14" s="17">
        <v>1.442854026222177</v>
      </c>
      <c r="AW14" s="17">
        <v>108.24133651415291</v>
      </c>
      <c r="AX14" s="17">
        <v>109.17408540399624</v>
      </c>
      <c r="AY14" s="17">
        <v>0.3754422125948243</v>
      </c>
      <c r="AZ14" s="17">
        <v>55.314125043775391</v>
      </c>
      <c r="BA14" s="22">
        <v>1537.1598256318518</v>
      </c>
    </row>
    <row r="15" spans="1:53" x14ac:dyDescent="0.25">
      <c r="A15">
        <v>1690</v>
      </c>
      <c r="B15" t="s">
        <v>1004</v>
      </c>
      <c r="C15" s="22">
        <v>3</v>
      </c>
      <c r="D15" s="17">
        <v>4.9620336000386969</v>
      </c>
      <c r="E15" s="17">
        <v>-2.451615393911729E-2</v>
      </c>
      <c r="F15" s="17">
        <v>22.532305988334006</v>
      </c>
      <c r="G15" s="17">
        <v>22.532305988334006</v>
      </c>
      <c r="H15" s="17">
        <v>8.9366626621691647E-2</v>
      </c>
      <c r="I15" s="17">
        <v>0</v>
      </c>
      <c r="J15" s="17">
        <v>5.361997597301503</v>
      </c>
      <c r="K15" s="17">
        <v>8.9366626621691647E-2</v>
      </c>
      <c r="L15" s="17">
        <v>-1.0000000000000004</v>
      </c>
      <c r="M15" s="17">
        <v>-1.0000000000000004</v>
      </c>
      <c r="N15" s="17">
        <v>1.7873325324338343</v>
      </c>
      <c r="O15" s="17">
        <v>32.856337185674207</v>
      </c>
      <c r="P15" s="17">
        <v>3.0321211055165023E-3</v>
      </c>
      <c r="Q15" s="17">
        <v>45.236589155774531</v>
      </c>
      <c r="R15" s="17">
        <v>14.749214934737019</v>
      </c>
      <c r="S15" s="17">
        <v>0.33333333333333315</v>
      </c>
      <c r="T15" s="17">
        <v>0.33333333333333315</v>
      </c>
      <c r="U15" s="17">
        <v>0.40562418585097493</v>
      </c>
      <c r="V15" s="17">
        <v>6.8912844494960934E-2</v>
      </c>
      <c r="W15" s="17">
        <v>42.07348281563646</v>
      </c>
      <c r="X15" s="17">
        <v>2.6132738504186417</v>
      </c>
      <c r="Y15" s="17">
        <v>-1.0000000000000004</v>
      </c>
      <c r="Z15" s="17">
        <v>-1.0000000000000004</v>
      </c>
      <c r="AA15" s="17">
        <v>83.812913256014753</v>
      </c>
      <c r="AB15" s="17">
        <v>0.22182492299831477</v>
      </c>
      <c r="AC15" s="17">
        <v>0.23214522564454712</v>
      </c>
      <c r="AD15" s="17">
        <v>8.5834161469964629E-2</v>
      </c>
      <c r="AE15" s="17">
        <v>26.990215505641345</v>
      </c>
      <c r="AF15" s="17">
        <v>0.7142857142857143</v>
      </c>
      <c r="AG15" s="17">
        <v>-1.0000000000000004</v>
      </c>
      <c r="AH15" s="17">
        <v>-1.0000000000000004</v>
      </c>
      <c r="AI15" s="17">
        <v>0.72197077151173616</v>
      </c>
      <c r="AJ15" s="17">
        <v>6.8912844494960934E-2</v>
      </c>
      <c r="AK15" s="17">
        <v>-2.9969428370351905E-2</v>
      </c>
      <c r="AL15" s="17">
        <v>0.23841910770402192</v>
      </c>
      <c r="AM15" s="17">
        <v>0.38385626076694945</v>
      </c>
      <c r="AN15" s="17">
        <v>0.3670945986099442</v>
      </c>
      <c r="AO15" s="17">
        <v>9.4465593773219805</v>
      </c>
      <c r="AP15" s="17">
        <v>10.369460503768719</v>
      </c>
      <c r="AQ15" s="17">
        <v>47.435480412937963</v>
      </c>
      <c r="AR15" s="17">
        <v>1.1412036970126025</v>
      </c>
      <c r="AS15" s="17">
        <v>2.7026404770403332</v>
      </c>
      <c r="AT15" s="17">
        <v>-1.0000000000000004</v>
      </c>
      <c r="AU15" s="17">
        <v>-1.0000000000000004</v>
      </c>
      <c r="AV15" s="17">
        <v>37.281520923071021</v>
      </c>
      <c r="AW15" s="17">
        <v>127.03871094545765</v>
      </c>
      <c r="AX15" s="17">
        <v>148.36941082518842</v>
      </c>
      <c r="AY15" s="17">
        <v>0.58215432305608728</v>
      </c>
      <c r="AZ15" s="17">
        <v>49.066849576696612</v>
      </c>
      <c r="BA15" s="22">
        <v>1621.0101508906882</v>
      </c>
    </row>
    <row r="16" spans="1:53" x14ac:dyDescent="0.25">
      <c r="A16">
        <v>1700</v>
      </c>
      <c r="B16" t="s">
        <v>1006</v>
      </c>
      <c r="C16" s="22">
        <v>3</v>
      </c>
      <c r="D16" s="17">
        <v>4.2033361031691747</v>
      </c>
      <c r="E16" s="17">
        <v>2.4528081865490631E-2</v>
      </c>
      <c r="F16" s="17">
        <v>-0.23581736464204389</v>
      </c>
      <c r="G16" s="17">
        <v>-0.22420614235903341</v>
      </c>
      <c r="H16" s="17">
        <v>0.59440349865362596</v>
      </c>
      <c r="I16" s="17">
        <v>0</v>
      </c>
      <c r="J16" s="17">
        <v>35.664209919217569</v>
      </c>
      <c r="K16" s="17">
        <v>0.59440349865362596</v>
      </c>
      <c r="L16" s="17">
        <v>-0.999999999999998</v>
      </c>
      <c r="M16" s="17">
        <v>-0.999999999999998</v>
      </c>
      <c r="N16" s="17">
        <v>11.888069973072518</v>
      </c>
      <c r="O16" s="17">
        <v>39.64333988002771</v>
      </c>
      <c r="P16" s="17">
        <v>3.8568062128848876E-2</v>
      </c>
      <c r="Q16" s="17">
        <v>-2.5082055416038345</v>
      </c>
      <c r="R16" s="17">
        <v>-0.69756458060497195</v>
      </c>
      <c r="S16" s="17">
        <v>0.33333333333333276</v>
      </c>
      <c r="T16" s="17">
        <v>0.37449993988970942</v>
      </c>
      <c r="U16" s="17">
        <v>0.57321141890057303</v>
      </c>
      <c r="V16" s="17">
        <v>0</v>
      </c>
      <c r="W16" s="17">
        <v>27.465647738799532</v>
      </c>
      <c r="X16" s="17">
        <v>2.3949641065956424</v>
      </c>
      <c r="Y16" s="17">
        <v>-0.999999999999998</v>
      </c>
      <c r="Z16" s="17">
        <v>-0.999999999999998</v>
      </c>
      <c r="AA16" s="17">
        <v>66.798787944516576</v>
      </c>
      <c r="AB16" s="17">
        <v>0.28111725705771345</v>
      </c>
      <c r="AC16" s="17">
        <v>0.37928769573166476</v>
      </c>
      <c r="AD16" s="17">
        <v>0.14020914293706147</v>
      </c>
      <c r="AE16" s="17">
        <v>40.030704786321969</v>
      </c>
      <c r="AF16" s="17">
        <v>0.83333333333333337</v>
      </c>
      <c r="AG16" s="17">
        <v>-0.999999999999998</v>
      </c>
      <c r="AH16" s="17">
        <v>-0.999999999999998</v>
      </c>
      <c r="AI16" s="17">
        <v>-1.261736157316825E-2</v>
      </c>
      <c r="AJ16" s="17">
        <v>0</v>
      </c>
      <c r="AK16" s="17">
        <v>4.8868253316156351E-2</v>
      </c>
      <c r="AL16" s="17">
        <v>4.9938741333429112E-2</v>
      </c>
      <c r="AM16" s="17">
        <v>0.23611649103545987</v>
      </c>
      <c r="AN16" s="17">
        <v>5.2137201755735024E-2</v>
      </c>
      <c r="AO16" s="17">
        <v>6.1472535424672792</v>
      </c>
      <c r="AP16" s="17">
        <v>1.5531237505605213</v>
      </c>
      <c r="AQ16" s="17">
        <v>63.129857658017116</v>
      </c>
      <c r="AR16" s="17">
        <v>1.2810446921236143</v>
      </c>
      <c r="AS16" s="17">
        <v>2.9893676052492677</v>
      </c>
      <c r="AT16" s="17">
        <v>-0.999999999999998</v>
      </c>
      <c r="AU16" s="17">
        <v>-0.999999999999998</v>
      </c>
      <c r="AV16" s="17">
        <v>-0.92177072296400597</v>
      </c>
      <c r="AW16" s="17">
        <v>107.99525157510473</v>
      </c>
      <c r="AX16" s="17">
        <v>107.74290434364143</v>
      </c>
      <c r="AY16" s="17">
        <v>0.33171446864489679</v>
      </c>
      <c r="AZ16" s="17">
        <v>14.638548887346266</v>
      </c>
      <c r="BA16" s="22">
        <v>1429.9287295868544</v>
      </c>
    </row>
    <row r="17" spans="1:53" x14ac:dyDescent="0.25">
      <c r="A17">
        <v>1746</v>
      </c>
      <c r="B17" t="s">
        <v>1036</v>
      </c>
      <c r="C17" s="22">
        <v>3</v>
      </c>
      <c r="D17" s="17">
        <v>3.6833174653027769</v>
      </c>
      <c r="E17" s="17">
        <v>0.19507252629802668</v>
      </c>
      <c r="F17" s="17">
        <v>1.5331142962281383</v>
      </c>
      <c r="G17" s="17">
        <v>1.5920474060401208</v>
      </c>
      <c r="H17" s="17">
        <v>5.7882623904255651E-2</v>
      </c>
      <c r="I17" s="17">
        <v>0</v>
      </c>
      <c r="J17" s="17">
        <v>3.4729574342553384</v>
      </c>
      <c r="K17" s="17">
        <v>5.7882623904255651E-2</v>
      </c>
      <c r="L17" s="17">
        <v>-0.99999999999999956</v>
      </c>
      <c r="M17" s="17">
        <v>-0.99999999999999956</v>
      </c>
      <c r="N17" s="17">
        <v>1.1576524780851134</v>
      </c>
      <c r="O17" s="17">
        <v>8.7483223055982382</v>
      </c>
      <c r="P17" s="17">
        <v>-5.7703977546912401E-2</v>
      </c>
      <c r="Q17" s="17">
        <v>5.951450827055818</v>
      </c>
      <c r="R17" s="17">
        <v>1.7867399962075059</v>
      </c>
      <c r="S17" s="17">
        <v>0.33333333333333348</v>
      </c>
      <c r="T17" s="17">
        <v>0.33169544396593265</v>
      </c>
      <c r="U17" s="17">
        <v>0.31783336988671529</v>
      </c>
      <c r="V17" s="17">
        <v>0.10912698908214444</v>
      </c>
      <c r="W17" s="17">
        <v>41.364260494554806</v>
      </c>
      <c r="X17" s="17">
        <v>2.5316036780673374</v>
      </c>
      <c r="Y17" s="17">
        <v>-0.99999999999999956</v>
      </c>
      <c r="Z17" s="17">
        <v>-0.99999999999999956</v>
      </c>
      <c r="AA17" s="17">
        <v>80.957656648316046</v>
      </c>
      <c r="AB17" s="17">
        <v>0.31535978055772806</v>
      </c>
      <c r="AC17" s="17">
        <v>9.2051181983139344E-2</v>
      </c>
      <c r="AD17" s="17">
        <v>0.348722160610208</v>
      </c>
      <c r="AE17" s="17">
        <v>37.806656157553768</v>
      </c>
      <c r="AF17" s="17">
        <v>0.88888888888888884</v>
      </c>
      <c r="AG17" s="17">
        <v>-0.99999999999999956</v>
      </c>
      <c r="AH17" s="17">
        <v>-0.99999999999999956</v>
      </c>
      <c r="AI17" s="17">
        <v>0</v>
      </c>
      <c r="AJ17" s="17">
        <v>0.10912698908214444</v>
      </c>
      <c r="AK17" s="17">
        <v>0.17387147370869857</v>
      </c>
      <c r="AL17" s="17">
        <v>4.957384984079883E-2</v>
      </c>
      <c r="AM17" s="17">
        <v>-8.2395714050576885E-2</v>
      </c>
      <c r="AN17" s="17">
        <v>6.5622489460303801E-2</v>
      </c>
      <c r="AO17" s="17">
        <v>-1.19053548272093</v>
      </c>
      <c r="AP17" s="17">
        <v>1.8884314857115883</v>
      </c>
      <c r="AQ17" s="17">
        <v>44.837217928810169</v>
      </c>
      <c r="AR17" s="17">
        <v>1.0919891362681258</v>
      </c>
      <c r="AS17" s="17">
        <v>2.5894863019715917</v>
      </c>
      <c r="AT17" s="17">
        <v>-0.99999999999999956</v>
      </c>
      <c r="AU17" s="17">
        <v>-0.99999999999999956</v>
      </c>
      <c r="AV17" s="17">
        <v>3.3787874022476267</v>
      </c>
      <c r="AW17" s="17">
        <v>91.594410439625932</v>
      </c>
      <c r="AX17" s="17">
        <v>102.50710934784038</v>
      </c>
      <c r="AY17" s="17">
        <v>0.32015388413288803</v>
      </c>
      <c r="AZ17" s="17">
        <v>21.038595039439766</v>
      </c>
      <c r="BA17" s="22">
        <v>1614.5078768205956</v>
      </c>
    </row>
    <row r="18" spans="1:53" x14ac:dyDescent="0.25">
      <c r="A18">
        <v>1902</v>
      </c>
      <c r="B18" t="s">
        <v>1091</v>
      </c>
      <c r="C18" s="22">
        <v>3</v>
      </c>
      <c r="D18" s="17">
        <v>4.5309867876672847</v>
      </c>
      <c r="E18" s="17">
        <v>-1.9241456261241154E-2</v>
      </c>
      <c r="F18" s="17">
        <v>-8.929814257346122E-2</v>
      </c>
      <c r="G18" s="17">
        <v>-8.929814257346122E-2</v>
      </c>
      <c r="H18" s="17">
        <v>-0.14608185138331267</v>
      </c>
      <c r="I18" s="17">
        <v>0</v>
      </c>
      <c r="J18" s="17">
        <v>-8.7649110829987613</v>
      </c>
      <c r="K18" s="17">
        <v>-0.14608185138331267</v>
      </c>
      <c r="L18" s="17">
        <v>-0.99999999999999944</v>
      </c>
      <c r="M18" s="17">
        <v>-0.99999999999999944</v>
      </c>
      <c r="N18" s="17">
        <v>-2.9216370276662542</v>
      </c>
      <c r="O18" s="17">
        <v>-4.3232224379049402</v>
      </c>
      <c r="P18" s="17">
        <v>9.4378784876492886E-2</v>
      </c>
      <c r="Q18" s="17">
        <v>-0.17535759958252101</v>
      </c>
      <c r="R18" s="17">
        <v>-2.7660752131179189E-2</v>
      </c>
      <c r="S18" s="17">
        <v>0.33333333333333315</v>
      </c>
      <c r="T18" s="17">
        <v>0.38583071697091154</v>
      </c>
      <c r="U18" s="17">
        <v>0.31679428004722321</v>
      </c>
      <c r="V18" s="17">
        <v>4.5682615794314874E-2</v>
      </c>
      <c r="W18" s="17">
        <v>49.108911901163829</v>
      </c>
      <c r="X18" s="17">
        <v>2.4590161002799173</v>
      </c>
      <c r="Y18" s="17">
        <v>-0.99999999999999944</v>
      </c>
      <c r="Z18" s="17">
        <v>-0.99999999999999944</v>
      </c>
      <c r="AA18" s="17">
        <v>80.402530657908372</v>
      </c>
      <c r="AB18" s="17">
        <v>0.20367218938328147</v>
      </c>
      <c r="AC18" s="17">
        <v>0.19456814542646278</v>
      </c>
      <c r="AD18" s="17">
        <v>0.22818525536777026</v>
      </c>
      <c r="AE18" s="17">
        <v>31.321279508875733</v>
      </c>
      <c r="AF18" s="17">
        <v>0.625</v>
      </c>
      <c r="AG18" s="17">
        <v>-0.99999999999999944</v>
      </c>
      <c r="AH18" s="17">
        <v>-0.99999999999999944</v>
      </c>
      <c r="AI18" s="17">
        <v>0</v>
      </c>
      <c r="AJ18" s="17">
        <v>4.5682615794314874E-2</v>
      </c>
      <c r="AK18" s="17">
        <v>-0.35549608671829974</v>
      </c>
      <c r="AL18" s="17">
        <v>-0.23274765610761891</v>
      </c>
      <c r="AM18" s="17">
        <v>0.20830009777012642</v>
      </c>
      <c r="AN18" s="17">
        <v>0.30195075358395407</v>
      </c>
      <c r="AO18" s="17">
        <v>3.4300220106616628</v>
      </c>
      <c r="AP18" s="17">
        <v>6.3850305590607572</v>
      </c>
      <c r="AQ18" s="17">
        <v>40.344000818165092</v>
      </c>
      <c r="AR18" s="17">
        <v>1.0816409461457834</v>
      </c>
      <c r="AS18" s="17">
        <v>2.3129342488966058</v>
      </c>
      <c r="AT18" s="17">
        <v>-0.99999999999999944</v>
      </c>
      <c r="AU18" s="17">
        <v>-0.99999999999999944</v>
      </c>
      <c r="AV18" s="17">
        <v>-0.11695889470464046</v>
      </c>
      <c r="AW18" s="17">
        <v>82.464338779064178</v>
      </c>
      <c r="AX18" s="17">
        <v>87.032600358495685</v>
      </c>
      <c r="AY18" s="17">
        <v>-5.355904958011868E-2</v>
      </c>
      <c r="AZ18" s="17">
        <v>-25.760824566636803</v>
      </c>
      <c r="BA18" s="22">
        <v>1447.189116332547</v>
      </c>
    </row>
    <row r="19" spans="1:53" x14ac:dyDescent="0.25">
      <c r="A19">
        <v>1937</v>
      </c>
      <c r="B19" t="s">
        <v>1098</v>
      </c>
      <c r="C19" s="22">
        <v>3</v>
      </c>
      <c r="D19" s="17">
        <v>5.2986554269918216</v>
      </c>
      <c r="E19" s="17">
        <v>1.9529936766855514E-3</v>
      </c>
      <c r="F19" s="17">
        <v>-9.884710982195323E-3</v>
      </c>
      <c r="G19" s="17">
        <v>-9.884710982195323E-3</v>
      </c>
      <c r="H19" s="17">
        <v>0.45970100276323789</v>
      </c>
      <c r="I19" s="17">
        <v>0</v>
      </c>
      <c r="J19" s="17">
        <v>27.582060165794271</v>
      </c>
      <c r="K19" s="17">
        <v>0.45970100276323789</v>
      </c>
      <c r="L19" s="17">
        <v>-1.0000000000000009</v>
      </c>
      <c r="M19" s="17">
        <v>-1.0000000000000009</v>
      </c>
      <c r="N19" s="17">
        <v>9.1940200552647564</v>
      </c>
      <c r="O19" s="17">
        <v>32.870830881803883</v>
      </c>
      <c r="P19" s="17">
        <v>-4.6146335991999925E-3</v>
      </c>
      <c r="Q19" s="17">
        <v>2.0618777092954623</v>
      </c>
      <c r="R19" s="17">
        <v>0.6674966000108743</v>
      </c>
      <c r="S19" s="17">
        <v>0.33333333333333354</v>
      </c>
      <c r="T19" s="17">
        <v>0.33333333333333354</v>
      </c>
      <c r="U19" s="17">
        <v>0.40129824751146354</v>
      </c>
      <c r="V19" s="17">
        <v>0.51225979209828898</v>
      </c>
      <c r="W19" s="17">
        <v>44.820948140527285</v>
      </c>
      <c r="X19" s="17">
        <v>4.8857174065390181</v>
      </c>
      <c r="Y19" s="17">
        <v>-1.0000000000000009</v>
      </c>
      <c r="Z19" s="17">
        <v>-1.0000000000000009</v>
      </c>
      <c r="AA19" s="17">
        <v>77.970198550618491</v>
      </c>
      <c r="AB19" s="17">
        <v>-7.989752706179952E-2</v>
      </c>
      <c r="AC19" s="17">
        <v>0.3252831651575499</v>
      </c>
      <c r="AD19" s="17">
        <v>0.40424943810585673</v>
      </c>
      <c r="AE19" s="17">
        <v>32.481753810080342</v>
      </c>
      <c r="AF19" s="17">
        <v>0.7857142857142857</v>
      </c>
      <c r="AG19" s="17">
        <v>-1.0000000000000009</v>
      </c>
      <c r="AH19" s="17">
        <v>-1.0000000000000009</v>
      </c>
      <c r="AI19" s="17">
        <v>1.9839644856813138E-2</v>
      </c>
      <c r="AJ19" s="17">
        <v>0.51225979209828898</v>
      </c>
      <c r="AK19" s="17">
        <v>0.96641228525423883</v>
      </c>
      <c r="AL19" s="17">
        <v>-0.18140919705819733</v>
      </c>
      <c r="AM19" s="17">
        <v>-0.12284221678211911</v>
      </c>
      <c r="AN19" s="17">
        <v>0.40611439454955495</v>
      </c>
      <c r="AO19" s="17">
        <v>1.7610060067182167</v>
      </c>
      <c r="AP19" s="17">
        <v>9.2458138784478905</v>
      </c>
      <c r="AQ19" s="17">
        <v>72.403008306321539</v>
      </c>
      <c r="AR19" s="17">
        <v>1.5802247062764199</v>
      </c>
      <c r="AS19" s="17">
        <v>5.3454184093022565</v>
      </c>
      <c r="AT19" s="17">
        <v>-1.0000000000000009</v>
      </c>
      <c r="AU19" s="17">
        <v>-1.0000000000000009</v>
      </c>
      <c r="AV19" s="17">
        <v>0.65761188902867873</v>
      </c>
      <c r="AW19" s="17">
        <v>120.08684331087028</v>
      </c>
      <c r="AX19" s="17">
        <v>171.70961541783547</v>
      </c>
      <c r="AY19" s="17">
        <v>0.20629611685557042</v>
      </c>
      <c r="AZ19" s="17">
        <v>6.5242252903696345</v>
      </c>
      <c r="BA19" s="22">
        <v>1481.9026964118145</v>
      </c>
    </row>
    <row r="20" spans="1:53" x14ac:dyDescent="0.25">
      <c r="A20">
        <v>2059</v>
      </c>
      <c r="B20" t="s">
        <v>1135</v>
      </c>
      <c r="C20" s="22">
        <v>3</v>
      </c>
      <c r="D20" s="17">
        <v>4.8576991935959262</v>
      </c>
      <c r="E20" s="17">
        <v>-2.4814176796917668E-2</v>
      </c>
      <c r="F20" s="17">
        <v>1.3797357924468716</v>
      </c>
      <c r="G20" s="17">
        <v>1.3797357924468716</v>
      </c>
      <c r="H20" s="17">
        <v>0.19038856195569384</v>
      </c>
      <c r="I20" s="17">
        <v>0</v>
      </c>
      <c r="J20" s="17">
        <v>11.423313717341641</v>
      </c>
      <c r="K20" s="17">
        <v>0.19038856195569384</v>
      </c>
      <c r="L20" s="17">
        <v>-0.99999999999999989</v>
      </c>
      <c r="M20" s="17">
        <v>-0.99999999999999989</v>
      </c>
      <c r="N20" s="17">
        <v>3.8077712391138778</v>
      </c>
      <c r="O20" s="17">
        <v>17.660748703384431</v>
      </c>
      <c r="P20" s="17">
        <v>-0.28700696898339523</v>
      </c>
      <c r="Q20" s="17">
        <v>0.68869832433288625</v>
      </c>
      <c r="R20" s="17">
        <v>5.6925495588229846E-2</v>
      </c>
      <c r="S20" s="17">
        <v>0.33333333333333331</v>
      </c>
      <c r="T20" s="17">
        <v>0.33333333333333331</v>
      </c>
      <c r="U20" s="17">
        <v>0.3709130018120409</v>
      </c>
      <c r="V20" s="17">
        <v>-0.12710129136545123</v>
      </c>
      <c r="W20" s="17">
        <v>28.803592606302502</v>
      </c>
      <c r="X20" s="17">
        <v>1.1973223637664283</v>
      </c>
      <c r="Y20" s="17">
        <v>-0.99999999999999989</v>
      </c>
      <c r="Z20" s="17">
        <v>-0.99999999999999989</v>
      </c>
      <c r="AA20" s="17">
        <v>71.215131990953793</v>
      </c>
      <c r="AB20" s="17">
        <v>0.22892418809381335</v>
      </c>
      <c r="AC20" s="17">
        <v>0.16815995630118855</v>
      </c>
      <c r="AD20" s="17">
        <v>0.45000813338625956</v>
      </c>
      <c r="AE20" s="17">
        <v>42.354613889063067</v>
      </c>
      <c r="AF20" s="17">
        <v>0.78947368421052633</v>
      </c>
      <c r="AG20" s="17">
        <v>-0.99999999999999989</v>
      </c>
      <c r="AH20" s="17">
        <v>-0.99999999999999989</v>
      </c>
      <c r="AI20" s="17">
        <v>2.7240924381266088E-2</v>
      </c>
      <c r="AJ20" s="17">
        <v>-0.12710129136545123</v>
      </c>
      <c r="AK20" s="17">
        <v>-3.0252082756725938E-2</v>
      </c>
      <c r="AL20" s="17">
        <v>-0.16078168534307027</v>
      </c>
      <c r="AM20" s="17">
        <v>0.22961958815287092</v>
      </c>
      <c r="AN20" s="17">
        <v>0.11882117828883831</v>
      </c>
      <c r="AO20" s="17">
        <v>5.5892292900381433</v>
      </c>
      <c r="AP20" s="17">
        <v>2.1666210305056066</v>
      </c>
      <c r="AQ20" s="17">
        <v>40.226906323644123</v>
      </c>
      <c r="AR20" s="17">
        <v>0.91047837711325619</v>
      </c>
      <c r="AS20" s="17">
        <v>1.387710925722123</v>
      </c>
      <c r="AT20" s="17">
        <v>-0.99999999999999989</v>
      </c>
      <c r="AU20" s="17">
        <v>-0.99999999999999989</v>
      </c>
      <c r="AV20" s="17">
        <v>1.436661288035102</v>
      </c>
      <c r="AW20" s="17">
        <v>91.042501724843845</v>
      </c>
      <c r="AX20" s="17">
        <v>78.877191075924031</v>
      </c>
      <c r="AY20" s="17">
        <v>-1.8542016148565908E-2</v>
      </c>
      <c r="AZ20" s="17">
        <v>-17.844106107486258</v>
      </c>
      <c r="BA20" s="22">
        <v>1476.7935209459404</v>
      </c>
    </row>
    <row r="21" spans="1:53" x14ac:dyDescent="0.25">
      <c r="A21">
        <v>2122</v>
      </c>
      <c r="B21" t="s">
        <v>1155</v>
      </c>
      <c r="C21" s="22">
        <v>3</v>
      </c>
      <c r="D21" s="17">
        <v>4.8854503006191283</v>
      </c>
      <c r="E21" s="17">
        <v>0.28106464356298511</v>
      </c>
      <c r="F21" s="17">
        <v>23.738689669562145</v>
      </c>
      <c r="G21" s="17">
        <v>23.835960346321642</v>
      </c>
      <c r="H21" s="17">
        <v>8.1670015379336394E-2</v>
      </c>
      <c r="I21" s="17">
        <v>0</v>
      </c>
      <c r="J21" s="17">
        <v>4.9002009227601819</v>
      </c>
      <c r="K21" s="17">
        <v>8.1670015379336394E-2</v>
      </c>
      <c r="L21" s="17">
        <v>-1.0000000000000013</v>
      </c>
      <c r="M21" s="17">
        <v>-1.0000000000000013</v>
      </c>
      <c r="N21" s="17">
        <v>1.6334003075867272</v>
      </c>
      <c r="O21" s="17">
        <v>33.62161156970096</v>
      </c>
      <c r="P21" s="17">
        <v>0.76474188116655095</v>
      </c>
      <c r="Q21" s="17">
        <v>40.111043765948637</v>
      </c>
      <c r="R21" s="17">
        <v>13.124156030550315</v>
      </c>
      <c r="S21" s="17">
        <v>0.33333333333333398</v>
      </c>
      <c r="T21" s="17">
        <v>0.38254318724817027</v>
      </c>
      <c r="U21" s="17">
        <v>0.45025406624254033</v>
      </c>
      <c r="V21" s="17">
        <v>-5.9022219181062065E-3</v>
      </c>
      <c r="W21" s="17">
        <v>43.142333981064098</v>
      </c>
      <c r="X21" s="17">
        <v>2.4490192925785279</v>
      </c>
      <c r="Y21" s="17">
        <v>-1.0000000000000013</v>
      </c>
      <c r="Z21" s="17">
        <v>-1.0000000000000013</v>
      </c>
      <c r="AA21" s="17">
        <v>110.96597623475969</v>
      </c>
      <c r="AB21" s="17">
        <v>0.37187828008039064</v>
      </c>
      <c r="AC21" s="17">
        <v>0.30218967012121223</v>
      </c>
      <c r="AD21" s="17">
        <v>0.41992177426130284</v>
      </c>
      <c r="AE21" s="17">
        <v>54.699486223145264</v>
      </c>
      <c r="AF21" s="17">
        <v>1</v>
      </c>
      <c r="AG21" s="17">
        <v>-1.0000000000000013</v>
      </c>
      <c r="AH21" s="17">
        <v>-1.0000000000000013</v>
      </c>
      <c r="AI21" s="17">
        <v>0.66634360043643337</v>
      </c>
      <c r="AJ21" s="17">
        <v>-5.9022219181062065E-3</v>
      </c>
      <c r="AK21" s="17">
        <v>7.7477900801226587E-2</v>
      </c>
      <c r="AL21" s="17">
        <v>-8.4798090737889353E-2</v>
      </c>
      <c r="AM21" s="17">
        <v>-3.7571428632706162E-3</v>
      </c>
      <c r="AN21" s="17">
        <v>0.53149561069833107</v>
      </c>
      <c r="AO21" s="17">
        <v>0.29346093242436594</v>
      </c>
      <c r="AP21" s="17">
        <v>12.863399813768824</v>
      </c>
      <c r="AQ21" s="17">
        <v>48.042534903824269</v>
      </c>
      <c r="AR21" s="17">
        <v>1.1602283649059375</v>
      </c>
      <c r="AS21" s="17">
        <v>2.5306893079578621</v>
      </c>
      <c r="AT21" s="17">
        <v>-1.0000000000000013</v>
      </c>
      <c r="AU21" s="17">
        <v>-1.0000000000000013</v>
      </c>
      <c r="AV21" s="17">
        <v>36.960116376871966</v>
      </c>
      <c r="AW21" s="17">
        <v>157.45098761822948</v>
      </c>
      <c r="AX21" s="17">
        <v>170.18763743514751</v>
      </c>
      <c r="AY21" s="17">
        <v>0.4578883259931254</v>
      </c>
      <c r="AZ21" s="17">
        <v>97.693656274053708</v>
      </c>
      <c r="BA21" s="22">
        <v>1701.3221237306109</v>
      </c>
    </row>
    <row r="22" spans="1:53" x14ac:dyDescent="0.25">
      <c r="A22">
        <v>2359</v>
      </c>
      <c r="B22" t="s">
        <v>1228</v>
      </c>
      <c r="C22" s="22">
        <v>3</v>
      </c>
      <c r="D22" s="17">
        <v>5.6243368012006503</v>
      </c>
      <c r="E22" s="17">
        <v>0</v>
      </c>
      <c r="F22" s="17">
        <v>0.50649941300987922</v>
      </c>
      <c r="G22" s="17">
        <v>0.50649941300987922</v>
      </c>
      <c r="H22" s="17">
        <v>0.47629321439783706</v>
      </c>
      <c r="I22" s="17">
        <v>0</v>
      </c>
      <c r="J22" s="17">
        <v>28.577592863870237</v>
      </c>
      <c r="K22" s="17">
        <v>0.47629321439783706</v>
      </c>
      <c r="L22" s="17">
        <v>-0.99999999999999944</v>
      </c>
      <c r="M22" s="17">
        <v>-0.99999999999999944</v>
      </c>
      <c r="N22" s="17">
        <v>9.5258642879567379</v>
      </c>
      <c r="O22" s="17">
        <v>34.708429078080748</v>
      </c>
      <c r="P22" s="17">
        <v>-0.29896603641099184</v>
      </c>
      <c r="Q22" s="17">
        <v>0.17584408991562545</v>
      </c>
      <c r="R22" s="17">
        <v>-0.10759548593391174</v>
      </c>
      <c r="S22" s="17">
        <v>0.33333333333333293</v>
      </c>
      <c r="T22" s="17">
        <v>0.34720843195350259</v>
      </c>
      <c r="U22" s="17">
        <v>0.4938827813265057</v>
      </c>
      <c r="V22" s="17">
        <v>0</v>
      </c>
      <c r="W22" s="17">
        <v>27.92525328862018</v>
      </c>
      <c r="X22" s="17">
        <v>2.1805992900407762</v>
      </c>
      <c r="Y22" s="17">
        <v>-0.99999999999999944</v>
      </c>
      <c r="Z22" s="17">
        <v>-0.99999999999999944</v>
      </c>
      <c r="AA22" s="17">
        <v>79.998168906015664</v>
      </c>
      <c r="AB22" s="17">
        <v>0.31354196045615801</v>
      </c>
      <c r="AC22" s="17">
        <v>0.4856605935605634</v>
      </c>
      <c r="AD22" s="17">
        <v>0.2444076680498663</v>
      </c>
      <c r="AE22" s="17">
        <v>52.18051110332938</v>
      </c>
      <c r="AF22" s="17">
        <v>0.93333333333333335</v>
      </c>
      <c r="AG22" s="17">
        <v>-0.99999999999999944</v>
      </c>
      <c r="AH22" s="17">
        <v>-0.99999999999999944</v>
      </c>
      <c r="AI22" s="17">
        <v>0</v>
      </c>
      <c r="AJ22" s="17">
        <v>0</v>
      </c>
      <c r="AK22" s="17">
        <v>-0.18458468056681565</v>
      </c>
      <c r="AL22" s="17">
        <v>0.14878418310078306</v>
      </c>
      <c r="AM22" s="17">
        <v>-0.19083163136173309</v>
      </c>
      <c r="AN22" s="17">
        <v>-0.17289485492074641</v>
      </c>
      <c r="AO22" s="17">
        <v>-5.6937141868774033</v>
      </c>
      <c r="AP22" s="17">
        <v>-3.5784504575147449</v>
      </c>
      <c r="AQ22" s="17">
        <v>56.502846152490392</v>
      </c>
      <c r="AR22" s="17">
        <v>1.1744245466133421</v>
      </c>
      <c r="AS22" s="17">
        <v>2.6568925044386127</v>
      </c>
      <c r="AT22" s="17">
        <v>-0.99999999999999944</v>
      </c>
      <c r="AU22" s="17">
        <v>-0.99999999999999944</v>
      </c>
      <c r="AV22" s="17">
        <v>0.39890392707596739</v>
      </c>
      <c r="AW22" s="17">
        <v>111.12814752658163</v>
      </c>
      <c r="AX22" s="17">
        <v>111.12814752658163</v>
      </c>
      <c r="AY22" s="17">
        <v>0.45837703531352519</v>
      </c>
      <c r="AZ22" s="17">
        <v>60.232669771476381</v>
      </c>
      <c r="BA22" s="22">
        <v>1564.2025615641626</v>
      </c>
    </row>
    <row r="23" spans="1:53" x14ac:dyDescent="0.25">
      <c r="A23">
        <v>2471</v>
      </c>
      <c r="B23" t="s">
        <v>1269</v>
      </c>
      <c r="C23" s="22">
        <v>3</v>
      </c>
      <c r="D23" s="17">
        <v>4.9690371296460052</v>
      </c>
      <c r="E23" s="17">
        <v>-1.0792718096106801E-2</v>
      </c>
      <c r="F23" s="17">
        <v>1.2832503221950313</v>
      </c>
      <c r="G23" s="17">
        <v>1.2832503221950313</v>
      </c>
      <c r="H23" s="17">
        <v>0.35053042684302987</v>
      </c>
      <c r="I23" s="17">
        <v>0</v>
      </c>
      <c r="J23" s="17">
        <v>21.031825610581787</v>
      </c>
      <c r="K23" s="17">
        <v>0.35053042684302987</v>
      </c>
      <c r="L23" s="17">
        <v>-1.0000000000000004</v>
      </c>
      <c r="M23" s="17">
        <v>-1.0000000000000004</v>
      </c>
      <c r="N23" s="17">
        <v>7.010608536860591</v>
      </c>
      <c r="O23" s="17">
        <v>27.284113062422801</v>
      </c>
      <c r="P23" s="17">
        <v>-4.1759186838154438E-2</v>
      </c>
      <c r="Q23" s="17">
        <v>61.566559795074447</v>
      </c>
      <c r="R23" s="17">
        <v>20.329792646448684</v>
      </c>
      <c r="S23" s="17">
        <v>0.33333333333333393</v>
      </c>
      <c r="T23" s="17">
        <v>0.33495243592646529</v>
      </c>
      <c r="U23" s="17">
        <v>0.17343742611390447</v>
      </c>
      <c r="V23" s="17">
        <v>0.25240886771529547</v>
      </c>
      <c r="W23" s="17">
        <v>29.744065449838768</v>
      </c>
      <c r="X23" s="17">
        <v>2.5275773557572894</v>
      </c>
      <c r="Y23" s="17">
        <v>-1.0000000000000004</v>
      </c>
      <c r="Z23" s="17">
        <v>-1.0000000000000004</v>
      </c>
      <c r="AA23" s="17">
        <v>90.623456201433655</v>
      </c>
      <c r="AB23" s="17">
        <v>0.22394039263428087</v>
      </c>
      <c r="AC23" s="17">
        <v>0.16406051304110819</v>
      </c>
      <c r="AD23" s="17">
        <v>0.42299105642753487</v>
      </c>
      <c r="AE23" s="17">
        <v>40.549598105146188</v>
      </c>
      <c r="AF23" s="17">
        <v>0.75</v>
      </c>
      <c r="AG23" s="17">
        <v>-1.0000000000000004</v>
      </c>
      <c r="AH23" s="17">
        <v>-1.0000000000000004</v>
      </c>
      <c r="AI23" s="17">
        <v>0.35550237200335616</v>
      </c>
      <c r="AJ23" s="17">
        <v>0.25240886771529547</v>
      </c>
      <c r="AK23" s="17">
        <v>-6.464072059657508E-2</v>
      </c>
      <c r="AL23" s="17">
        <v>9.5812730735494733E-3</v>
      </c>
      <c r="AM23" s="17">
        <v>0.1660760975858506</v>
      </c>
      <c r="AN23" s="17">
        <v>-3.5398333985239887E-2</v>
      </c>
      <c r="AO23" s="17">
        <v>3.8286988366633894</v>
      </c>
      <c r="AP23" s="17">
        <v>-0.83705198426324978</v>
      </c>
      <c r="AQ23" s="17">
        <v>50.775891060420534</v>
      </c>
      <c r="AR23" s="17">
        <v>1.0941320630889984</v>
      </c>
      <c r="AS23" s="17">
        <v>2.8781077826003214</v>
      </c>
      <c r="AT23" s="17">
        <v>-1.0000000000000004</v>
      </c>
      <c r="AU23" s="17">
        <v>-1.0000000000000004</v>
      </c>
      <c r="AV23" s="17">
        <v>21.613042968643732</v>
      </c>
      <c r="AW23" s="17">
        <v>117.07051727959312</v>
      </c>
      <c r="AX23" s="17">
        <v>149.42145149118988</v>
      </c>
      <c r="AY23" s="17">
        <v>0.30201508740639055</v>
      </c>
      <c r="AZ23" s="17">
        <v>21.160979084708348</v>
      </c>
      <c r="BA23" s="22">
        <v>1589.8149381505825</v>
      </c>
    </row>
    <row r="24" spans="1:53" x14ac:dyDescent="0.25">
      <c r="A24">
        <v>2556</v>
      </c>
      <c r="B24" t="s">
        <v>1319</v>
      </c>
      <c r="C24" s="22">
        <v>3</v>
      </c>
      <c r="D24" s="17">
        <v>4.3363345165204956</v>
      </c>
      <c r="E24" s="17">
        <v>6.1716180187481822</v>
      </c>
      <c r="F24" s="17">
        <v>0.25979126967975708</v>
      </c>
      <c r="G24" s="17">
        <v>2.0887700168151904</v>
      </c>
      <c r="H24" s="17">
        <v>-9.4206831962612106E-2</v>
      </c>
      <c r="I24" s="17">
        <v>0</v>
      </c>
      <c r="J24" s="17">
        <v>-5.6524099177567271</v>
      </c>
      <c r="K24" s="17">
        <v>-9.4206831962612106E-2</v>
      </c>
      <c r="L24" s="17">
        <v>-0.99999999999999889</v>
      </c>
      <c r="M24" s="17">
        <v>-0.99999999999999889</v>
      </c>
      <c r="N24" s="17">
        <v>-1.8841366392522416</v>
      </c>
      <c r="O24" s="17">
        <v>0.77269461557896302</v>
      </c>
      <c r="P24" s="17">
        <v>-2.5224132659744596</v>
      </c>
      <c r="Q24" s="17">
        <v>-2.0626846241250192</v>
      </c>
      <c r="R24" s="17">
        <v>-0.94504350010927096</v>
      </c>
      <c r="S24" s="17">
        <v>0.33333333333333293</v>
      </c>
      <c r="T24" s="17">
        <v>0.16271987112387723</v>
      </c>
      <c r="U24" s="17">
        <v>0.15752730485819963</v>
      </c>
      <c r="V24" s="17">
        <v>-2.3900188839488558E-2</v>
      </c>
      <c r="W24" s="17">
        <v>28.955486097541339</v>
      </c>
      <c r="X24" s="17">
        <v>0.90635466060623338</v>
      </c>
      <c r="Y24" s="17">
        <v>-0.99999999999999889</v>
      </c>
      <c r="Z24" s="17">
        <v>-0.99999999999999889</v>
      </c>
      <c r="AA24" s="17">
        <v>66.619390843193969</v>
      </c>
      <c r="AB24" s="17">
        <v>0.30738506156334622</v>
      </c>
      <c r="AC24" s="17">
        <v>0.32590040612828963</v>
      </c>
      <c r="AD24" s="17">
        <v>0.13889349722360195</v>
      </c>
      <c r="AE24" s="17">
        <v>38.608948245761887</v>
      </c>
      <c r="AF24" s="17">
        <v>0.92307692307692313</v>
      </c>
      <c r="AG24" s="17">
        <v>-0.99999999999999889</v>
      </c>
      <c r="AH24" s="17">
        <v>-0.99999999999999889</v>
      </c>
      <c r="AI24" s="17">
        <v>1.4370999676716832E-2</v>
      </c>
      <c r="AJ24" s="17">
        <v>-2.3900188839488558E-2</v>
      </c>
      <c r="AK24" s="17">
        <v>0.15555453567532679</v>
      </c>
      <c r="AL24" s="17">
        <v>0.33038013658325827</v>
      </c>
      <c r="AM24" s="17">
        <v>-5.0211197680094528E-2</v>
      </c>
      <c r="AN24" s="17">
        <v>1.0114780991762599E-2</v>
      </c>
      <c r="AO24" s="17">
        <v>-0.47750726362572971</v>
      </c>
      <c r="AP24" s="17">
        <v>1.9047702077103577</v>
      </c>
      <c r="AQ24" s="17">
        <v>23.3030761797846</v>
      </c>
      <c r="AR24" s="17">
        <v>0.62968032047592137</v>
      </c>
      <c r="AS24" s="17">
        <v>0.81214782864362189</v>
      </c>
      <c r="AT24" s="17">
        <v>-0.99999999999999889</v>
      </c>
      <c r="AU24" s="17">
        <v>-0.99999999999999889</v>
      </c>
      <c r="AV24" s="17">
        <v>1.1437265167059194</v>
      </c>
      <c r="AW24" s="17">
        <v>69.296855666483225</v>
      </c>
      <c r="AX24" s="17">
        <v>67.194256776068713</v>
      </c>
      <c r="AY24" s="17">
        <v>0.253592091461945</v>
      </c>
      <c r="AZ24" s="17">
        <v>-2.909743489823704</v>
      </c>
      <c r="BA24" s="22">
        <v>1488.7307627708369</v>
      </c>
    </row>
    <row r="25" spans="1:53" x14ac:dyDescent="0.25">
      <c r="A25">
        <v>2557</v>
      </c>
      <c r="B25" t="s">
        <v>1320</v>
      </c>
      <c r="C25" s="22">
        <v>3</v>
      </c>
      <c r="D25" s="17">
        <v>4.5887531064603957</v>
      </c>
      <c r="E25" s="17">
        <v>-2.2933523642876237E-3</v>
      </c>
      <c r="F25" s="17">
        <v>2.3289960650953113E-2</v>
      </c>
      <c r="G25" s="17">
        <v>2.3289960650953113E-2</v>
      </c>
      <c r="H25" s="17">
        <v>0.26591161075608166</v>
      </c>
      <c r="I25" s="17">
        <v>0</v>
      </c>
      <c r="J25" s="17">
        <v>15.95469664536491</v>
      </c>
      <c r="K25" s="17">
        <v>0.26591161075608166</v>
      </c>
      <c r="L25" s="17">
        <v>-0.99999999999999845</v>
      </c>
      <c r="M25" s="17">
        <v>-0.99999999999999845</v>
      </c>
      <c r="N25" s="17">
        <v>5.3182322151216272</v>
      </c>
      <c r="O25" s="17">
        <v>20.566739712476252</v>
      </c>
      <c r="P25" s="17">
        <v>-0.25589108587321924</v>
      </c>
      <c r="Q25" s="17">
        <v>-5.6746357951346296</v>
      </c>
      <c r="R25" s="17">
        <v>-2.0031857556775381</v>
      </c>
      <c r="S25" s="17">
        <v>0.33333333333333298</v>
      </c>
      <c r="T25" s="17">
        <v>0.32694962214004375</v>
      </c>
      <c r="U25" s="17">
        <v>0.39801762486514874</v>
      </c>
      <c r="V25" s="17">
        <v>0.1118096401975702</v>
      </c>
      <c r="W25" s="17">
        <v>36.167944391200557</v>
      </c>
      <c r="X25" s="17">
        <v>2.650915974170021</v>
      </c>
      <c r="Y25" s="17">
        <v>-0.99999999999999845</v>
      </c>
      <c r="Z25" s="17">
        <v>-0.99999999999999845</v>
      </c>
      <c r="AA25" s="17">
        <v>61.498655637169982</v>
      </c>
      <c r="AB25" s="17">
        <v>0.17532039199427665</v>
      </c>
      <c r="AC25" s="17">
        <v>-1.8936934314232132E-2</v>
      </c>
      <c r="AD25" s="17">
        <v>0.3902944823528946</v>
      </c>
      <c r="AE25" s="17">
        <v>27.333897001646971</v>
      </c>
      <c r="AF25" s="17">
        <v>0.58333333333333337</v>
      </c>
      <c r="AG25" s="17">
        <v>-0.99999999999999845</v>
      </c>
      <c r="AH25" s="17">
        <v>-0.99999999999999845</v>
      </c>
      <c r="AI25" s="17">
        <v>-4.5617313291008398E-2</v>
      </c>
      <c r="AJ25" s="17">
        <v>0.1118096401975702</v>
      </c>
      <c r="AK25" s="17">
        <v>0.18201412751756468</v>
      </c>
      <c r="AL25" s="17">
        <v>0.12668889655472917</v>
      </c>
      <c r="AM25" s="17">
        <v>-9.6136383256969229E-2</v>
      </c>
      <c r="AN25" s="17">
        <v>-6.4772863194256569E-2</v>
      </c>
      <c r="AO25" s="17">
        <v>-1.4933389438364075</v>
      </c>
      <c r="AP25" s="17">
        <v>-0.98587709708276827</v>
      </c>
      <c r="AQ25" s="17">
        <v>52.122641036565454</v>
      </c>
      <c r="AR25" s="17">
        <v>1.1701102205360958</v>
      </c>
      <c r="AS25" s="17">
        <v>2.9168275849261014</v>
      </c>
      <c r="AT25" s="17">
        <v>-0.99999999999999845</v>
      </c>
      <c r="AU25" s="17">
        <v>-0.99999999999999845</v>
      </c>
      <c r="AV25" s="17">
        <v>-1.9798957950265847</v>
      </c>
      <c r="AW25" s="17">
        <v>81.07951825256346</v>
      </c>
      <c r="AX25" s="17">
        <v>91.348136006500326</v>
      </c>
      <c r="AY25" s="17">
        <v>0.21526854540524848</v>
      </c>
      <c r="AZ25" s="17">
        <v>-0.69629489593414962</v>
      </c>
      <c r="BA25" s="22">
        <v>1455.5353897595112</v>
      </c>
    </row>
    <row r="26" spans="1:53" x14ac:dyDescent="0.25">
      <c r="A26">
        <v>2637</v>
      </c>
      <c r="B26" t="s">
        <v>1353</v>
      </c>
      <c r="C26" s="22">
        <v>3</v>
      </c>
      <c r="D26" s="17">
        <v>4.3363763964638427</v>
      </c>
      <c r="E26" s="17">
        <v>4.2022645543392606E-2</v>
      </c>
      <c r="F26" s="17">
        <v>1.5661321728543813</v>
      </c>
      <c r="G26" s="17">
        <v>1.5796739786665566</v>
      </c>
      <c r="H26" s="17">
        <v>0.24009803831647669</v>
      </c>
      <c r="I26" s="17">
        <v>-5.5818457993384342E-3</v>
      </c>
      <c r="J26" s="17">
        <v>14.070971551028309</v>
      </c>
      <c r="K26" s="17">
        <v>0.23451619251713829</v>
      </c>
      <c r="L26" s="17">
        <v>-0.99999999999999889</v>
      </c>
      <c r="M26" s="17">
        <v>-0.99999999999999889</v>
      </c>
      <c r="N26" s="17">
        <v>4.6903238503427671</v>
      </c>
      <c r="O26" s="17">
        <v>19.987021926158697</v>
      </c>
      <c r="P26" s="17">
        <v>6.0308448250574492E-2</v>
      </c>
      <c r="Q26" s="17">
        <v>6.875119312568339</v>
      </c>
      <c r="R26" s="17">
        <v>2.1624884783005442</v>
      </c>
      <c r="S26" s="17">
        <v>0.33333333333333315</v>
      </c>
      <c r="T26" s="17">
        <v>0.33333333333333315</v>
      </c>
      <c r="U26" s="17">
        <v>0.36547343940811627</v>
      </c>
      <c r="V26" s="17">
        <v>6.2286525610355824E-2</v>
      </c>
      <c r="W26" s="17">
        <v>34.396417566719997</v>
      </c>
      <c r="X26" s="17">
        <v>2.2677633854441277</v>
      </c>
      <c r="Y26" s="17">
        <v>-0.99999999999999889</v>
      </c>
      <c r="Z26" s="17">
        <v>-0.99999999999999889</v>
      </c>
      <c r="AA26" s="17">
        <v>69.779520540179348</v>
      </c>
      <c r="AB26" s="17">
        <v>0.17441259276296936</v>
      </c>
      <c r="AC26" s="17">
        <v>0.1436830091184543</v>
      </c>
      <c r="AD26" s="17">
        <v>0.34631668802175231</v>
      </c>
      <c r="AE26" s="17">
        <v>33.22061449515882</v>
      </c>
      <c r="AF26" s="17">
        <v>0.9375</v>
      </c>
      <c r="AG26" s="17">
        <v>-0.99999999999999889</v>
      </c>
      <c r="AH26" s="17">
        <v>-0.99999999999999889</v>
      </c>
      <c r="AI26" s="17">
        <v>2.5205092588469032E-2</v>
      </c>
      <c r="AJ26" s="17">
        <v>6.2286525610355824E-2</v>
      </c>
      <c r="AK26" s="17">
        <v>7.7862539847834908E-4</v>
      </c>
      <c r="AL26" s="17">
        <v>6.2547774565382408E-3</v>
      </c>
      <c r="AM26" s="17">
        <v>0.1375204167265246</v>
      </c>
      <c r="AN26" s="17">
        <v>0.12285177403047402</v>
      </c>
      <c r="AO26" s="17">
        <v>3.4419035451555064</v>
      </c>
      <c r="AP26" s="17">
        <v>3.102568238044543</v>
      </c>
      <c r="AQ26" s="17">
        <v>48.467389117748283</v>
      </c>
      <c r="AR26" s="17">
        <v>1.0944266316851381</v>
      </c>
      <c r="AS26" s="17">
        <v>2.5022795779612661</v>
      </c>
      <c r="AT26" s="17">
        <v>-0.99999999999999889</v>
      </c>
      <c r="AU26" s="17">
        <v>-0.99999999999999889</v>
      </c>
      <c r="AV26" s="17">
        <v>3.7421624569671001</v>
      </c>
      <c r="AW26" s="17">
        <v>92.869110704382578</v>
      </c>
      <c r="AX26" s="17">
        <v>99.601865117187558</v>
      </c>
      <c r="AY26" s="17">
        <v>0.18873592400702183</v>
      </c>
      <c r="AZ26" s="17">
        <v>-11.279113173741912</v>
      </c>
      <c r="BA26" s="22">
        <v>1579.6937039420034</v>
      </c>
    </row>
    <row r="27" spans="1:53" x14ac:dyDescent="0.25">
      <c r="A27">
        <v>2930</v>
      </c>
      <c r="B27" t="s">
        <v>1454</v>
      </c>
      <c r="C27" s="22">
        <v>3</v>
      </c>
      <c r="D27" s="17">
        <v>4.6609930893285618</v>
      </c>
      <c r="E27" s="17">
        <v>-6.1671886606951259E-4</v>
      </c>
      <c r="F27" s="17">
        <v>-0.15283275400789892</v>
      </c>
      <c r="G27" s="17">
        <v>-0.15283275400789892</v>
      </c>
      <c r="H27" s="17">
        <v>0.47278828242768861</v>
      </c>
      <c r="I27" s="17">
        <v>0</v>
      </c>
      <c r="J27" s="17">
        <v>28.367296945661323</v>
      </c>
      <c r="K27" s="17">
        <v>0.47278828242768861</v>
      </c>
      <c r="L27" s="17">
        <v>-1.000000000000002</v>
      </c>
      <c r="M27" s="17">
        <v>-1.000000000000002</v>
      </c>
      <c r="N27" s="17">
        <v>9.4557656485537738</v>
      </c>
      <c r="O27" s="17">
        <v>32.875457280981998</v>
      </c>
      <c r="P27" s="17">
        <v>6.9024158218639081E-2</v>
      </c>
      <c r="Q27" s="17">
        <v>4.3094632268834161</v>
      </c>
      <c r="R27" s="17">
        <v>1.4209820486547406</v>
      </c>
      <c r="S27" s="17">
        <v>0.33333333333333398</v>
      </c>
      <c r="T27" s="17">
        <v>0.32720862547234691</v>
      </c>
      <c r="U27" s="17">
        <v>0.29039372402835117</v>
      </c>
      <c r="V27" s="17">
        <v>7.7347405094685129E-2</v>
      </c>
      <c r="W27" s="17">
        <v>22.219792220041132</v>
      </c>
      <c r="X27" s="17">
        <v>1.807288295198521</v>
      </c>
      <c r="Y27" s="17">
        <v>-1.000000000000002</v>
      </c>
      <c r="Z27" s="17">
        <v>-1.000000000000002</v>
      </c>
      <c r="AA27" s="17">
        <v>40.287586605309379</v>
      </c>
      <c r="AB27" s="17">
        <v>0.11883511777118555</v>
      </c>
      <c r="AC27" s="17">
        <v>0.25226539324137087</v>
      </c>
      <c r="AD27" s="17">
        <v>-3.8164264280286506E-2</v>
      </c>
      <c r="AE27" s="17">
        <v>16.646812336613507</v>
      </c>
      <c r="AF27" s="17">
        <v>0.41666666666666669</v>
      </c>
      <c r="AG27" s="17">
        <v>-1.000000000000002</v>
      </c>
      <c r="AH27" s="17">
        <v>-1.000000000000002</v>
      </c>
      <c r="AI27" s="17">
        <v>8.8781637740822858E-2</v>
      </c>
      <c r="AJ27" s="17">
        <v>7.7347405094685129E-2</v>
      </c>
      <c r="AK27" s="17">
        <v>0.12228325036410265</v>
      </c>
      <c r="AL27" s="17">
        <v>8.388177739698531E-2</v>
      </c>
      <c r="AM27" s="17">
        <v>0.17399619302501695</v>
      </c>
      <c r="AN27" s="17">
        <v>0.39996621125664389</v>
      </c>
      <c r="AO27" s="17">
        <v>4.9613210774459375</v>
      </c>
      <c r="AP27" s="17">
        <v>10.418564168401025</v>
      </c>
      <c r="AQ27" s="17">
        <v>50.587089165702459</v>
      </c>
      <c r="AR27" s="17">
        <v>1.0282830879287166</v>
      </c>
      <c r="AS27" s="17">
        <v>2.2800765776262089</v>
      </c>
      <c r="AT27" s="17">
        <v>-1.000000000000002</v>
      </c>
      <c r="AU27" s="17">
        <v>-1.000000000000002</v>
      </c>
      <c r="AV27" s="17">
        <v>1.268149294646842</v>
      </c>
      <c r="AW27" s="17">
        <v>83.581608054692396</v>
      </c>
      <c r="AX27" s="17">
        <v>93.091981318977375</v>
      </c>
      <c r="AY27" s="17">
        <v>-1.8968494117443849E-2</v>
      </c>
      <c r="AZ27" s="17">
        <v>-1.4733855954434978</v>
      </c>
      <c r="BA27" s="22">
        <v>1562.5103536191602</v>
      </c>
    </row>
    <row r="28" spans="1:53" x14ac:dyDescent="0.25">
      <c r="A28">
        <v>2974</v>
      </c>
      <c r="B28" t="s">
        <v>1467</v>
      </c>
      <c r="C28" s="22">
        <v>3</v>
      </c>
      <c r="D28" s="17">
        <v>5.6905307899292144</v>
      </c>
      <c r="E28" s="17">
        <v>-0.65142243764861396</v>
      </c>
      <c r="F28" s="17">
        <v>0.34125696093112773</v>
      </c>
      <c r="G28" s="17">
        <v>0.13297151821452957</v>
      </c>
      <c r="H28" s="17">
        <v>0.37005907056864934</v>
      </c>
      <c r="I28" s="17">
        <v>0</v>
      </c>
      <c r="J28" s="17">
        <v>22.203544234118958</v>
      </c>
      <c r="K28" s="17">
        <v>0.37005907056864934</v>
      </c>
      <c r="L28" s="17">
        <v>-0.99999999999999889</v>
      </c>
      <c r="M28" s="17">
        <v>-0.99999999999999889</v>
      </c>
      <c r="N28" s="17">
        <v>7.4011814113729848</v>
      </c>
      <c r="O28" s="17">
        <v>28.027046542262699</v>
      </c>
      <c r="P28" s="17">
        <v>-4.4014959598480168E-2</v>
      </c>
      <c r="Q28" s="17">
        <v>1.6217258355359596</v>
      </c>
      <c r="R28" s="17">
        <v>0.39595566224783585</v>
      </c>
      <c r="S28" s="17">
        <v>0.33333333333333337</v>
      </c>
      <c r="T28" s="17">
        <v>0.34751625457354951</v>
      </c>
      <c r="U28" s="17">
        <v>0.43119692714923064</v>
      </c>
      <c r="V28" s="17">
        <v>0.18779560842695123</v>
      </c>
      <c r="W28" s="17">
        <v>37.191322116576629</v>
      </c>
      <c r="X28" s="17">
        <v>3.1765347977370793</v>
      </c>
      <c r="Y28" s="17">
        <v>-0.99999999999999889</v>
      </c>
      <c r="Z28" s="17">
        <v>-0.99999999999999889</v>
      </c>
      <c r="AA28" s="17">
        <v>99.250025133471809</v>
      </c>
      <c r="AB28" s="17">
        <v>0.33973575924646593</v>
      </c>
      <c r="AC28" s="17">
        <v>0.52847595250338952</v>
      </c>
      <c r="AD28" s="17">
        <v>0.36504323534309252</v>
      </c>
      <c r="AE28" s="17">
        <v>61.662747354647408</v>
      </c>
      <c r="AF28" s="17">
        <v>1</v>
      </c>
      <c r="AG28" s="17">
        <v>-0.99999999999999889</v>
      </c>
      <c r="AH28" s="17">
        <v>-0.99999999999999889</v>
      </c>
      <c r="AI28" s="17">
        <v>0</v>
      </c>
      <c r="AJ28" s="17">
        <v>0.18779560842695123</v>
      </c>
      <c r="AK28" s="17">
        <v>0.12383743299733638</v>
      </c>
      <c r="AL28" s="17">
        <v>0.16874254718921014</v>
      </c>
      <c r="AM28" s="17">
        <v>0.11617056197998617</v>
      </c>
      <c r="AN28" s="17">
        <v>0.42373281755724507</v>
      </c>
      <c r="AO28" s="17">
        <v>3.5234512144863368</v>
      </c>
      <c r="AP28" s="17">
        <v>11.437033174877177</v>
      </c>
      <c r="AQ28" s="17">
        <v>59.394866350695558</v>
      </c>
      <c r="AR28" s="17">
        <v>1.2998421234830642</v>
      </c>
      <c r="AS28" s="17">
        <v>3.546593868305727</v>
      </c>
      <c r="AT28" s="17">
        <v>-0.99999999999999889</v>
      </c>
      <c r="AU28" s="17">
        <v>-0.99999999999999889</v>
      </c>
      <c r="AV28" s="17">
        <v>0.52892718046236553</v>
      </c>
      <c r="AW28" s="17">
        <v>138.71410485061179</v>
      </c>
      <c r="AX28" s="17">
        <v>157.49366569330681</v>
      </c>
      <c r="AY28" s="17">
        <v>0.39327492451738794</v>
      </c>
      <c r="AZ28" s="17">
        <v>67.728069951443146</v>
      </c>
      <c r="BA28" s="22">
        <v>1622.6867818707858</v>
      </c>
    </row>
    <row r="29" spans="1:53" x14ac:dyDescent="0.25">
      <c r="A29">
        <v>2992</v>
      </c>
      <c r="B29" t="s">
        <v>1478</v>
      </c>
      <c r="C29" s="22">
        <v>3</v>
      </c>
      <c r="D29" s="17">
        <v>5.4944698446212765</v>
      </c>
      <c r="E29" s="17">
        <v>0</v>
      </c>
      <c r="F29" s="17">
        <v>-0.74379783322713544</v>
      </c>
      <c r="G29" s="17">
        <v>-0.74379783322713544</v>
      </c>
      <c r="H29" s="17">
        <v>0.58762674706549189</v>
      </c>
      <c r="I29" s="17">
        <v>0</v>
      </c>
      <c r="J29" s="17">
        <v>35.257604823929498</v>
      </c>
      <c r="K29" s="17">
        <v>0.58762674706549189</v>
      </c>
      <c r="L29" s="17">
        <v>-1.0000000000000009</v>
      </c>
      <c r="M29" s="17">
        <v>-1.0000000000000009</v>
      </c>
      <c r="N29" s="17">
        <v>11.752534941309831</v>
      </c>
      <c r="O29" s="17">
        <v>40.008276835323642</v>
      </c>
      <c r="P29" s="17">
        <v>-1.6385894658661034E-2</v>
      </c>
      <c r="Q29" s="17">
        <v>0.82947077702079142</v>
      </c>
      <c r="R29" s="17">
        <v>0.23387894719954672</v>
      </c>
      <c r="S29" s="17">
        <v>0.33333333333333354</v>
      </c>
      <c r="T29" s="17">
        <v>0.33333333333333354</v>
      </c>
      <c r="U29" s="17">
        <v>0.6026738155209711</v>
      </c>
      <c r="V29" s="17">
        <v>0.20466057836240592</v>
      </c>
      <c r="W29" s="17">
        <v>35.454972539382091</v>
      </c>
      <c r="X29" s="17">
        <v>3.7176986518594943</v>
      </c>
      <c r="Y29" s="17">
        <v>-1.0000000000000009</v>
      </c>
      <c r="Z29" s="17">
        <v>-1.0000000000000009</v>
      </c>
      <c r="AA29" s="17">
        <v>84.096098816129782</v>
      </c>
      <c r="AB29" s="17">
        <v>0.49576524317918857</v>
      </c>
      <c r="AC29" s="17">
        <v>0.37801570589297256</v>
      </c>
      <c r="AD29" s="17">
        <v>9.4363997518801632E-2</v>
      </c>
      <c r="AE29" s="17">
        <v>48.407247329548142</v>
      </c>
      <c r="AF29" s="17">
        <v>0.875</v>
      </c>
      <c r="AG29" s="17">
        <v>-1.0000000000000009</v>
      </c>
      <c r="AH29" s="17">
        <v>-1.0000000000000009</v>
      </c>
      <c r="AI29" s="17">
        <v>-1.5917849032938469E-2</v>
      </c>
      <c r="AJ29" s="17">
        <v>0.20466057836240592</v>
      </c>
      <c r="AK29" s="17">
        <v>-8.0993726166268765E-2</v>
      </c>
      <c r="AL29" s="17">
        <v>-0.1761269137712291</v>
      </c>
      <c r="AM29" s="17">
        <v>0.15060177493704371</v>
      </c>
      <c r="AN29" s="17">
        <v>0.3073026538225444</v>
      </c>
      <c r="AO29" s="17">
        <v>3.3600757425947494</v>
      </c>
      <c r="AP29" s="17">
        <v>6.8019317767074661</v>
      </c>
      <c r="AQ29" s="17">
        <v>70.712577363311581</v>
      </c>
      <c r="AR29" s="17">
        <v>1.4740010605500435</v>
      </c>
      <c r="AS29" s="17">
        <v>4.3053253989249862</v>
      </c>
      <c r="AT29" s="17">
        <v>-1.0000000000000009</v>
      </c>
      <c r="AU29" s="17">
        <v>-1.0000000000000009</v>
      </c>
      <c r="AV29" s="17">
        <v>-0.50991888602758917</v>
      </c>
      <c r="AW29" s="17">
        <v>130.90630742816086</v>
      </c>
      <c r="AX29" s="17">
        <v>151.05400828374266</v>
      </c>
      <c r="AY29" s="17">
        <v>0.30367522913489631</v>
      </c>
      <c r="AZ29" s="17">
        <v>61.456968883080741</v>
      </c>
      <c r="BA29" s="22">
        <v>1629.6541083919694</v>
      </c>
    </row>
    <row r="30" spans="1:53" x14ac:dyDescent="0.25">
      <c r="A30">
        <v>3024</v>
      </c>
      <c r="B30" t="s">
        <v>1498</v>
      </c>
      <c r="C30" s="22">
        <v>3</v>
      </c>
      <c r="D30" s="17">
        <v>4.3784334015180066</v>
      </c>
      <c r="E30" s="17">
        <v>-1.2562683829593741E-2</v>
      </c>
      <c r="F30" s="17">
        <v>-0.15223620856698591</v>
      </c>
      <c r="G30" s="17">
        <v>-0.15223620856698591</v>
      </c>
      <c r="H30" s="17">
        <v>3.6916984492585202E-2</v>
      </c>
      <c r="I30" s="17">
        <v>0</v>
      </c>
      <c r="J30" s="17">
        <v>2.2150190695551153</v>
      </c>
      <c r="K30" s="17">
        <v>3.6916984492585202E-2</v>
      </c>
      <c r="L30" s="17">
        <v>-1.0000000000000016</v>
      </c>
      <c r="M30" s="17">
        <v>-1.0000000000000016</v>
      </c>
      <c r="N30" s="17">
        <v>0.73833968985170517</v>
      </c>
      <c r="O30" s="17">
        <v>6.441216262506142</v>
      </c>
      <c r="P30" s="17">
        <v>-6.4395783403927348E-2</v>
      </c>
      <c r="Q30" s="17">
        <v>-0.54178658877607799</v>
      </c>
      <c r="R30" s="17">
        <v>-0.31687025082392417</v>
      </c>
      <c r="S30" s="17">
        <v>0.33333333333333415</v>
      </c>
      <c r="T30" s="17">
        <v>0.24953718856916066</v>
      </c>
      <c r="U30" s="17">
        <v>0.32530258946471885</v>
      </c>
      <c r="V30" s="17">
        <v>0.32933704149365439</v>
      </c>
      <c r="W30" s="17">
        <v>48.023726734731284</v>
      </c>
      <c r="X30" s="17">
        <v>3.7393899994665372</v>
      </c>
      <c r="Y30" s="17">
        <v>-1.0000000000000016</v>
      </c>
      <c r="Z30" s="17">
        <v>-1.0000000000000016</v>
      </c>
      <c r="AA30" s="17">
        <v>83.915613269883508</v>
      </c>
      <c r="AB30" s="17">
        <v>6.3899333968600383E-2</v>
      </c>
      <c r="AC30" s="17">
        <v>0.29908844234895349</v>
      </c>
      <c r="AD30" s="17">
        <v>0.36118735940196839</v>
      </c>
      <c r="AE30" s="17">
        <v>36.208756785976092</v>
      </c>
      <c r="AF30" s="17">
        <v>0.75</v>
      </c>
      <c r="AG30" s="17">
        <v>-1.0000000000000016</v>
      </c>
      <c r="AH30" s="17">
        <v>-1.0000000000000016</v>
      </c>
      <c r="AI30" s="17">
        <v>-4.0288072348299384E-2</v>
      </c>
      <c r="AJ30" s="17">
        <v>0.32933704149365439</v>
      </c>
      <c r="AK30" s="17">
        <v>3.5801723260644902E-2</v>
      </c>
      <c r="AL30" s="17">
        <v>7.7441713036305052E-2</v>
      </c>
      <c r="AM30" s="17">
        <v>0.11539245523694963</v>
      </c>
      <c r="AN30" s="17">
        <v>-7.1380367055958294E-2</v>
      </c>
      <c r="AO30" s="17">
        <v>3.0638199972269651</v>
      </c>
      <c r="AP30" s="17">
        <v>-1.3973006112174315</v>
      </c>
      <c r="AQ30" s="17">
        <v>50.238745804286431</v>
      </c>
      <c r="AR30" s="17">
        <v>1.2375101528608683</v>
      </c>
      <c r="AS30" s="17">
        <v>3.7763069839591217</v>
      </c>
      <c r="AT30" s="17">
        <v>-1.0000000000000016</v>
      </c>
      <c r="AU30" s="17">
        <v>-1.0000000000000016</v>
      </c>
      <c r="AV30" s="17">
        <v>-0.46910645939091139</v>
      </c>
      <c r="AW30" s="17">
        <v>88.959528921172179</v>
      </c>
      <c r="AX30" s="17">
        <v>121.0874716235716</v>
      </c>
      <c r="AY30" s="17">
        <v>0.2076233096822786</v>
      </c>
      <c r="AZ30" s="17">
        <v>3.5079955022841642</v>
      </c>
      <c r="BA30" s="22">
        <v>1508.8526777473887</v>
      </c>
    </row>
    <row r="31" spans="1:53" x14ac:dyDescent="0.25">
      <c r="A31">
        <v>3035</v>
      </c>
      <c r="B31" t="s">
        <v>1503</v>
      </c>
      <c r="C31" s="22">
        <v>3</v>
      </c>
      <c r="D31" s="17">
        <v>4.1696131473315283</v>
      </c>
      <c r="E31" s="17">
        <v>-0.11954409470412941</v>
      </c>
      <c r="F31" s="17">
        <v>-0.36462426068095338</v>
      </c>
      <c r="G31" s="17">
        <v>-0.39934167563243556</v>
      </c>
      <c r="H31" s="17">
        <v>8.8305283303983781E-2</v>
      </c>
      <c r="I31" s="17">
        <v>0</v>
      </c>
      <c r="J31" s="17">
        <v>5.2983169982390272</v>
      </c>
      <c r="K31" s="17">
        <v>8.8305283303983781E-2</v>
      </c>
      <c r="L31" s="17">
        <v>-0.99999999999999989</v>
      </c>
      <c r="M31" s="17">
        <v>-0.99999999999999989</v>
      </c>
      <c r="N31" s="17">
        <v>1.7661056660796757</v>
      </c>
      <c r="O31" s="17">
        <v>9.0685884699381116</v>
      </c>
      <c r="P31" s="17">
        <v>0.14848081443703381</v>
      </c>
      <c r="Q31" s="17">
        <v>0.29731678856856864</v>
      </c>
      <c r="R31" s="17">
        <v>0.11228435942867111</v>
      </c>
      <c r="S31" s="17">
        <v>0.33333333333333343</v>
      </c>
      <c r="T31" s="17">
        <v>0.29522458366693582</v>
      </c>
      <c r="U31" s="17">
        <v>1.612164471960564E-2</v>
      </c>
      <c r="V31" s="17">
        <v>0</v>
      </c>
      <c r="W31" s="17">
        <v>22.254971136635653</v>
      </c>
      <c r="X31" s="17">
        <v>0.55162846036650304</v>
      </c>
      <c r="Y31" s="17">
        <v>-0.99999999999999989</v>
      </c>
      <c r="Z31" s="17">
        <v>-0.99999999999999989</v>
      </c>
      <c r="AA31" s="17">
        <v>69.15726549232923</v>
      </c>
      <c r="AB31" s="17">
        <v>0.33824818207969953</v>
      </c>
      <c r="AC31" s="17">
        <v>0.26877710068464444</v>
      </c>
      <c r="AD31" s="17">
        <v>0.32877491716095364</v>
      </c>
      <c r="AE31" s="17">
        <v>46.790009996264892</v>
      </c>
      <c r="AF31" s="17">
        <v>0.6</v>
      </c>
      <c r="AG31" s="17">
        <v>-0.99999999999999989</v>
      </c>
      <c r="AH31" s="17">
        <v>-0.99999999999999989</v>
      </c>
      <c r="AI31" s="17">
        <v>0</v>
      </c>
      <c r="AJ31" s="17">
        <v>0</v>
      </c>
      <c r="AK31" s="17">
        <v>0.85757117733796051</v>
      </c>
      <c r="AL31" s="17">
        <v>4.6555505380743475E-2</v>
      </c>
      <c r="AM31" s="17">
        <v>0.64269766517356675</v>
      </c>
      <c r="AN31" s="17">
        <v>0.15941393124117173</v>
      </c>
      <c r="AO31" s="17">
        <v>20.355297516028969</v>
      </c>
      <c r="AP31" s="17">
        <v>4.2181258079330108</v>
      </c>
      <c r="AQ31" s="17">
        <v>27.553288134874681</v>
      </c>
      <c r="AR31" s="17">
        <v>0.64467956171987484</v>
      </c>
      <c r="AS31" s="17">
        <v>0.63993374367048761</v>
      </c>
      <c r="AT31" s="17">
        <v>-0.99999999999999989</v>
      </c>
      <c r="AU31" s="17">
        <v>-0.99999999999999989</v>
      </c>
      <c r="AV31" s="17">
        <v>-0.28705731620376451</v>
      </c>
      <c r="AW31" s="17">
        <v>82.443979770200329</v>
      </c>
      <c r="AX31" s="17">
        <v>82.443979770200329</v>
      </c>
      <c r="AY31" s="17">
        <v>0.36716631375017406</v>
      </c>
      <c r="AZ31" s="17">
        <v>21.009723622708407</v>
      </c>
      <c r="BA31" s="22">
        <v>1480.8853720735262</v>
      </c>
    </row>
    <row r="32" spans="1:53" x14ac:dyDescent="0.25">
      <c r="A32">
        <v>3128</v>
      </c>
      <c r="B32" t="s">
        <v>1536</v>
      </c>
      <c r="C32" s="22">
        <v>3</v>
      </c>
      <c r="D32" s="17">
        <v>5.2144290607586363</v>
      </c>
      <c r="E32" s="17">
        <v>-2.6294849299563921E-2</v>
      </c>
      <c r="F32" s="17">
        <v>0.11321488909229227</v>
      </c>
      <c r="G32" s="17">
        <v>0.10488633070916709</v>
      </c>
      <c r="H32" s="17">
        <v>0.24739383642973745</v>
      </c>
      <c r="I32" s="17">
        <v>0</v>
      </c>
      <c r="J32" s="17">
        <v>14.843630185784246</v>
      </c>
      <c r="K32" s="17">
        <v>0.24739383642973745</v>
      </c>
      <c r="L32" s="17">
        <v>-1.0000000000000016</v>
      </c>
      <c r="M32" s="17">
        <v>-1.0000000000000016</v>
      </c>
      <c r="N32" s="17">
        <v>4.947876728594748</v>
      </c>
      <c r="O32" s="17">
        <v>20.162945577252056</v>
      </c>
      <c r="P32" s="17">
        <v>0.72442944765800821</v>
      </c>
      <c r="Q32" s="17">
        <v>2.1863457703019895</v>
      </c>
      <c r="R32" s="17">
        <v>0.80360879322909395</v>
      </c>
      <c r="S32" s="17">
        <v>0.33333333333333376</v>
      </c>
      <c r="T32" s="17">
        <v>0.34171483677320297</v>
      </c>
      <c r="U32" s="17">
        <v>0.17572353007899449</v>
      </c>
      <c r="V32" s="17">
        <v>0</v>
      </c>
      <c r="W32" s="17">
        <v>24.135114550231755</v>
      </c>
      <c r="X32" s="17">
        <v>1.127539127378985</v>
      </c>
      <c r="Y32" s="17">
        <v>-1.0000000000000016</v>
      </c>
      <c r="Z32" s="17">
        <v>-1.0000000000000016</v>
      </c>
      <c r="AA32" s="17">
        <v>61.100845426379905</v>
      </c>
      <c r="AB32" s="17">
        <v>0.23265981161223409</v>
      </c>
      <c r="AC32" s="17">
        <v>0.30864119473067425</v>
      </c>
      <c r="AD32" s="17">
        <v>0.18194143531547197</v>
      </c>
      <c r="AE32" s="17">
        <v>36.162122082918984</v>
      </c>
      <c r="AF32" s="17">
        <v>0.81818181818181823</v>
      </c>
      <c r="AG32" s="17">
        <v>-1.0000000000000016</v>
      </c>
      <c r="AH32" s="17">
        <v>-1.0000000000000016</v>
      </c>
      <c r="AI32" s="17">
        <v>2.738629906175908E-3</v>
      </c>
      <c r="AJ32" s="17">
        <v>0</v>
      </c>
      <c r="AK32" s="17">
        <v>-7.7206898617751575E-3</v>
      </c>
      <c r="AL32" s="17">
        <v>0.1253496584532765</v>
      </c>
      <c r="AM32" s="17">
        <v>-0.39272197164891653</v>
      </c>
      <c r="AN32" s="17">
        <v>-4.6729589759460947E-2</v>
      </c>
      <c r="AO32" s="17">
        <v>-9.8566527405317839</v>
      </c>
      <c r="AP32" s="17">
        <v>-0.54149145172014279</v>
      </c>
      <c r="AQ32" s="17">
        <v>38.978744736016012</v>
      </c>
      <c r="AR32" s="17">
        <v>0.85077170018553094</v>
      </c>
      <c r="AS32" s="17">
        <v>1.3749329638087224</v>
      </c>
      <c r="AT32" s="17">
        <v>-1.0000000000000016</v>
      </c>
      <c r="AU32" s="17">
        <v>-1.0000000000000016</v>
      </c>
      <c r="AV32" s="17">
        <v>0.90849512393826115</v>
      </c>
      <c r="AW32" s="17">
        <v>80.722299551911831</v>
      </c>
      <c r="AX32" s="17">
        <v>80.777072150035352</v>
      </c>
      <c r="AY32" s="17">
        <v>0.33538854208496022</v>
      </c>
      <c r="AZ32" s="17">
        <v>24.115831844391803</v>
      </c>
      <c r="BA32" s="22">
        <v>1515.1831586640685</v>
      </c>
    </row>
    <row r="33" spans="1:53" x14ac:dyDescent="0.25">
      <c r="A33">
        <v>3196</v>
      </c>
      <c r="B33" t="s">
        <v>1573</v>
      </c>
      <c r="C33" s="22">
        <v>3</v>
      </c>
      <c r="D33" s="17">
        <v>4.8638362414418363</v>
      </c>
      <c r="E33" s="17">
        <v>7.4441841334494926E-2</v>
      </c>
      <c r="F33" s="17">
        <v>-2.3498828357290211E-2</v>
      </c>
      <c r="G33" s="17">
        <v>-2.3498828357290211E-2</v>
      </c>
      <c r="H33" s="17">
        <v>8.8973144176665145E-2</v>
      </c>
      <c r="I33" s="17">
        <v>0</v>
      </c>
      <c r="J33" s="17">
        <v>5.3383886505999003</v>
      </c>
      <c r="K33" s="17">
        <v>8.8973144176665145E-2</v>
      </c>
      <c r="L33" s="17">
        <v>-0.99999999999999911</v>
      </c>
      <c r="M33" s="17">
        <v>-0.99999999999999911</v>
      </c>
      <c r="N33" s="17">
        <v>1.7794628835333</v>
      </c>
      <c r="O33" s="17">
        <v>10.178726063684453</v>
      </c>
      <c r="P33" s="17">
        <v>-6.3369170685991905E-2</v>
      </c>
      <c r="Q33" s="17">
        <v>1.346045604049301</v>
      </c>
      <c r="R33" s="17">
        <v>0.22685904582647232</v>
      </c>
      <c r="S33" s="17">
        <v>0.33333333333333304</v>
      </c>
      <c r="T33" s="17">
        <v>0.33333333333333304</v>
      </c>
      <c r="U33" s="17">
        <v>0.27177701006921307</v>
      </c>
      <c r="V33" s="17">
        <v>0.21006130549310831</v>
      </c>
      <c r="W33" s="17">
        <v>42.381273522092911</v>
      </c>
      <c r="X33" s="17">
        <v>2.9251693957255025</v>
      </c>
      <c r="Y33" s="17">
        <v>-0.99999999999999911</v>
      </c>
      <c r="Z33" s="17">
        <v>-0.99999999999999911</v>
      </c>
      <c r="AA33" s="17">
        <v>75.178527814565939</v>
      </c>
      <c r="AB33" s="17">
        <v>0.28958941811125388</v>
      </c>
      <c r="AC33" s="17">
        <v>0.12884406209422034</v>
      </c>
      <c r="AD33" s="17">
        <v>0.23297442472745794</v>
      </c>
      <c r="AE33" s="17">
        <v>32.570395246646598</v>
      </c>
      <c r="AF33" s="17">
        <v>0.84210526315789469</v>
      </c>
      <c r="AG33" s="17">
        <v>-0.99999999999999911</v>
      </c>
      <c r="AH33" s="17">
        <v>-0.99999999999999911</v>
      </c>
      <c r="AI33" s="17">
        <v>-4.8365292610711513E-2</v>
      </c>
      <c r="AJ33" s="17">
        <v>0.21006130549310831</v>
      </c>
      <c r="AK33" s="17">
        <v>-2.811242341458596E-2</v>
      </c>
      <c r="AL33" s="17">
        <v>-9.477552942133019E-2</v>
      </c>
      <c r="AM33" s="17">
        <v>-0.13991633200413425</v>
      </c>
      <c r="AN33" s="17">
        <v>-7.5052836047680996E-2</v>
      </c>
      <c r="AO33" s="17">
        <v>-3.6384704171762867</v>
      </c>
      <c r="AP33" s="17">
        <v>-2.3501985482986765</v>
      </c>
      <c r="AQ33" s="17">
        <v>47.719662172692836</v>
      </c>
      <c r="AR33" s="17">
        <v>1.1485049822289868</v>
      </c>
      <c r="AS33" s="17">
        <v>3.014142539902168</v>
      </c>
      <c r="AT33" s="17">
        <v>-0.99999999999999911</v>
      </c>
      <c r="AU33" s="17">
        <v>-0.99999999999999911</v>
      </c>
      <c r="AV33" s="17">
        <v>0.2033602174691832</v>
      </c>
      <c r="AW33" s="17">
        <v>83.007055329951811</v>
      </c>
      <c r="AX33" s="17">
        <v>103.04588002704843</v>
      </c>
      <c r="AY33" s="17">
        <v>-2.1030312919344318E-2</v>
      </c>
      <c r="AZ33" s="17">
        <v>-6.9036047239437588</v>
      </c>
      <c r="BA33" s="22">
        <v>1569.7936276970081</v>
      </c>
    </row>
    <row r="34" spans="1:53" x14ac:dyDescent="0.25">
      <c r="A34">
        <v>3238</v>
      </c>
      <c r="B34" t="s">
        <v>1591</v>
      </c>
      <c r="C34" s="22">
        <v>3</v>
      </c>
      <c r="D34" s="17">
        <v>4.9012497508054125</v>
      </c>
      <c r="E34" s="17">
        <v>-1.4199863627260655E-2</v>
      </c>
      <c r="F34" s="17">
        <v>0.70189475159540127</v>
      </c>
      <c r="G34" s="17">
        <v>0.70189475159540127</v>
      </c>
      <c r="H34" s="17">
        <v>0.34826213940364714</v>
      </c>
      <c r="I34" s="17">
        <v>0</v>
      </c>
      <c r="J34" s="17">
        <v>20.895728364218833</v>
      </c>
      <c r="K34" s="17">
        <v>0.34826213940364714</v>
      </c>
      <c r="L34" s="17">
        <v>-0.99999999999999767</v>
      </c>
      <c r="M34" s="17">
        <v>-0.99999999999999767</v>
      </c>
      <c r="N34" s="17">
        <v>6.9652427880729428</v>
      </c>
      <c r="O34" s="17">
        <v>26.498872866619639</v>
      </c>
      <c r="P34" s="17">
        <v>-0.10461086212143156</v>
      </c>
      <c r="Q34" s="17">
        <v>-0.13849016517934831</v>
      </c>
      <c r="R34" s="17">
        <v>-0.1317233255714757</v>
      </c>
      <c r="S34" s="17">
        <v>0.33333333333333265</v>
      </c>
      <c r="T34" s="17">
        <v>0.33597187779204396</v>
      </c>
      <c r="U34" s="17">
        <v>0.39480037353019359</v>
      </c>
      <c r="V34" s="17">
        <v>0.71198905261855028</v>
      </c>
      <c r="W34" s="17">
        <v>57.113299914818882</v>
      </c>
      <c r="X34" s="17">
        <v>6.1748174260125159</v>
      </c>
      <c r="Y34" s="17">
        <v>-0.99999999999999767</v>
      </c>
      <c r="Z34" s="17">
        <v>-0.99999999999999767</v>
      </c>
      <c r="AA34" s="17">
        <v>110.3344979062792</v>
      </c>
      <c r="AB34" s="17">
        <v>0.36878462252545979</v>
      </c>
      <c r="AC34" s="17">
        <v>0.27725008452092209</v>
      </c>
      <c r="AD34" s="17">
        <v>0.42102371929425358</v>
      </c>
      <c r="AE34" s="17">
        <v>53.352921317031743</v>
      </c>
      <c r="AF34" s="17">
        <v>0.94736842105263153</v>
      </c>
      <c r="AG34" s="17">
        <v>-0.99999999999999767</v>
      </c>
      <c r="AH34" s="17">
        <v>-0.99999999999999767</v>
      </c>
      <c r="AI34" s="17">
        <v>1.7353900840467062E-2</v>
      </c>
      <c r="AJ34" s="17">
        <v>0.71198905261855028</v>
      </c>
      <c r="AK34" s="17">
        <v>-3.1915515234723385E-2</v>
      </c>
      <c r="AL34" s="17">
        <v>-1.129521965217868E-3</v>
      </c>
      <c r="AM34" s="17">
        <v>3.8030322662038311E-2</v>
      </c>
      <c r="AN34" s="17">
        <v>0.11081393079255059</v>
      </c>
      <c r="AO34" s="17">
        <v>0.79118049037734006</v>
      </c>
      <c r="AP34" s="17">
        <v>2.7647006599876778</v>
      </c>
      <c r="AQ34" s="17">
        <v>78.009028279037821</v>
      </c>
      <c r="AR34" s="17">
        <v>1.7760946372741193</v>
      </c>
      <c r="AS34" s="17">
        <v>6.5230795654161664</v>
      </c>
      <c r="AT34" s="17">
        <v>-0.99999999999999767</v>
      </c>
      <c r="AU34" s="17">
        <v>-0.99999999999999767</v>
      </c>
      <c r="AV34" s="17">
        <v>0.57017142602392401</v>
      </c>
      <c r="AW34" s="17">
        <v>139.5980714328866</v>
      </c>
      <c r="AX34" s="17">
        <v>211.14405471155104</v>
      </c>
      <c r="AY34" s="17">
        <v>0.53929311744892194</v>
      </c>
      <c r="AZ34" s="17">
        <v>37.041992474795173</v>
      </c>
      <c r="BA34" s="22">
        <v>1642.5572324700586</v>
      </c>
    </row>
    <row r="35" spans="1:53" x14ac:dyDescent="0.25">
      <c r="A35">
        <v>3256</v>
      </c>
      <c r="B35" t="s">
        <v>1601</v>
      </c>
      <c r="C35" s="22">
        <v>3</v>
      </c>
      <c r="D35" s="17">
        <v>3.6233237452449747</v>
      </c>
      <c r="E35" s="17">
        <v>0.25482021929320009</v>
      </c>
      <c r="F35" s="17">
        <v>2.6737588775545107E-2</v>
      </c>
      <c r="G35" s="17">
        <v>0.10579122685155293</v>
      </c>
      <c r="H35" s="17">
        <v>0.44821438063201202</v>
      </c>
      <c r="I35" s="17">
        <v>7.9362597361414475E-2</v>
      </c>
      <c r="J35" s="17">
        <v>31.654618679605591</v>
      </c>
      <c r="K35" s="17">
        <v>0.52757697799342662</v>
      </c>
      <c r="L35" s="17">
        <v>-1.0000000000000004</v>
      </c>
      <c r="M35" s="17">
        <v>-1.0000000000000004</v>
      </c>
      <c r="N35" s="17">
        <v>10.551539559868528</v>
      </c>
      <c r="O35" s="17">
        <v>35.383733651702137</v>
      </c>
      <c r="P35" s="17">
        <v>-0.17919848493451571</v>
      </c>
      <c r="Q35" s="17">
        <v>-9.6333241692333482E-2</v>
      </c>
      <c r="R35" s="17">
        <v>-2.5630799079901116E-2</v>
      </c>
      <c r="S35" s="17">
        <v>0.33333333333333359</v>
      </c>
      <c r="T35" s="17">
        <v>0.33333333333333359</v>
      </c>
      <c r="U35" s="17">
        <v>0.52959232029987546</v>
      </c>
      <c r="V35" s="17">
        <v>-3.2371213396192186E-2</v>
      </c>
      <c r="W35" s="17">
        <v>25.452431823076964</v>
      </c>
      <c r="X35" s="17">
        <v>2.0632316894955891</v>
      </c>
      <c r="Y35" s="17">
        <v>-1.0000000000000004</v>
      </c>
      <c r="Z35" s="17">
        <v>-1.0000000000000004</v>
      </c>
      <c r="AA35" s="17">
        <v>62.606779460888617</v>
      </c>
      <c r="AB35" s="17">
        <v>3.3127978367609653E-2</v>
      </c>
      <c r="AC35" s="17">
        <v>0.18920648770623921</v>
      </c>
      <c r="AD35" s="17">
        <v>0.52126510266398285</v>
      </c>
      <c r="AE35" s="17">
        <v>37.179978436891595</v>
      </c>
      <c r="AF35" s="17">
        <v>0.84615384615384615</v>
      </c>
      <c r="AG35" s="17">
        <v>-1.0000000000000004</v>
      </c>
      <c r="AH35" s="17">
        <v>-1.0000000000000004</v>
      </c>
      <c r="AI35" s="17">
        <v>3.9854851327808527E-4</v>
      </c>
      <c r="AJ35" s="17">
        <v>-3.2371213396192186E-2</v>
      </c>
      <c r="AK35" s="17">
        <v>-4.0452763025110708E-2</v>
      </c>
      <c r="AL35" s="17">
        <v>0.20192675464770926</v>
      </c>
      <c r="AM35" s="17">
        <v>3.6386711515289258E-2</v>
      </c>
      <c r="AN35" s="17">
        <v>5.6234573687536121E-2</v>
      </c>
      <c r="AO35" s="17">
        <v>0.70740397275667777</v>
      </c>
      <c r="AP35" s="17">
        <v>2.4154981154269501</v>
      </c>
      <c r="AQ35" s="17">
        <v>57.107050502682569</v>
      </c>
      <c r="AR35" s="17">
        <v>1.1638877735703506</v>
      </c>
      <c r="AS35" s="17">
        <v>2.5908086674890152</v>
      </c>
      <c r="AT35" s="17">
        <v>-1.0000000000000004</v>
      </c>
      <c r="AU35" s="17">
        <v>-1.0000000000000004</v>
      </c>
      <c r="AV35" s="17">
        <v>8.016042777165161E-2</v>
      </c>
      <c r="AW35" s="17">
        <v>100.40601122801775</v>
      </c>
      <c r="AX35" s="17">
        <v>97.176860858664043</v>
      </c>
      <c r="AY35" s="17">
        <v>0.46126902337618519</v>
      </c>
      <c r="AZ35" s="17">
        <v>15.675548731187021</v>
      </c>
      <c r="BA35" s="22">
        <v>1609.6472306356231</v>
      </c>
    </row>
    <row r="36" spans="1:53" x14ac:dyDescent="0.25">
      <c r="A36">
        <v>3339</v>
      </c>
      <c r="B36" t="s">
        <v>1649</v>
      </c>
      <c r="C36" s="22">
        <v>3</v>
      </c>
      <c r="D36" s="17">
        <v>5.3033168367331056</v>
      </c>
      <c r="E36" s="17">
        <v>6.5295733649147151E-3</v>
      </c>
      <c r="F36" s="17">
        <v>4.7735101359992216</v>
      </c>
      <c r="G36" s="17">
        <v>4.7735101359992216</v>
      </c>
      <c r="H36" s="17">
        <v>7.3884277811359075E-2</v>
      </c>
      <c r="I36" s="17">
        <v>0</v>
      </c>
      <c r="J36" s="17">
        <v>4.4330566686815436</v>
      </c>
      <c r="K36" s="17">
        <v>7.3884277811359075E-2</v>
      </c>
      <c r="L36" s="17">
        <v>-0.99999999999999956</v>
      </c>
      <c r="M36" s="17">
        <v>-0.99999999999999956</v>
      </c>
      <c r="N36" s="17">
        <v>1.4776855562271813</v>
      </c>
      <c r="O36" s="17">
        <v>14.509883641413872</v>
      </c>
      <c r="P36" s="17">
        <v>-2.1479162385163834E-2</v>
      </c>
      <c r="Q36" s="17">
        <v>16.268936853162138</v>
      </c>
      <c r="R36" s="17">
        <v>5.2759227031139337</v>
      </c>
      <c r="S36" s="17">
        <v>0.33333333333333304</v>
      </c>
      <c r="T36" s="17">
        <v>0.33333333333333304</v>
      </c>
      <c r="U36" s="17">
        <v>0.37584724132022851</v>
      </c>
      <c r="V36" s="17">
        <v>7.1770497218913765E-2</v>
      </c>
      <c r="W36" s="17">
        <v>41.616005095777972</v>
      </c>
      <c r="X36" s="17">
        <v>2.5267943374497048</v>
      </c>
      <c r="Y36" s="17">
        <v>-0.99999999999999956</v>
      </c>
      <c r="Z36" s="17">
        <v>-0.99999999999999956</v>
      </c>
      <c r="AA36" s="17">
        <v>106.19740919454965</v>
      </c>
      <c r="AB36" s="17">
        <v>0.30190330367051843</v>
      </c>
      <c r="AC36" s="17">
        <v>0.3756705418271496</v>
      </c>
      <c r="AD36" s="17">
        <v>0.50853578241548614</v>
      </c>
      <c r="AE36" s="17">
        <v>59.305481395657736</v>
      </c>
      <c r="AF36" s="17">
        <v>0.94117647058823528</v>
      </c>
      <c r="AG36" s="17">
        <v>-0.99999999999999956</v>
      </c>
      <c r="AH36" s="17">
        <v>-0.99999999999999956</v>
      </c>
      <c r="AI36" s="17">
        <v>3.0627956966535891E-2</v>
      </c>
      <c r="AJ36" s="17">
        <v>7.1770497218913765E-2</v>
      </c>
      <c r="AK36" s="17">
        <v>4.3409931747130419E-2</v>
      </c>
      <c r="AL36" s="17">
        <v>-0.11382746829759376</v>
      </c>
      <c r="AM36" s="17">
        <v>0.20917089055270768</v>
      </c>
      <c r="AN36" s="17">
        <v>-9.5553510494348654E-2</v>
      </c>
      <c r="AO36" s="17">
        <v>5.4463219225533441</v>
      </c>
      <c r="AP36" s="17">
        <v>-2.9579751038466862</v>
      </c>
      <c r="AQ36" s="17">
        <v>46.049061764459537</v>
      </c>
      <c r="AR36" s="17">
        <v>1.1142844052058083</v>
      </c>
      <c r="AS36" s="17">
        <v>2.6006786152610628</v>
      </c>
      <c r="AT36" s="17">
        <v>-0.99999999999999956</v>
      </c>
      <c r="AU36" s="17">
        <v>-0.99999999999999956</v>
      </c>
      <c r="AV36" s="17">
        <v>10.04943283911315</v>
      </c>
      <c r="AW36" s="17">
        <v>117.74931773211682</v>
      </c>
      <c r="AX36" s="17">
        <v>125.5389265933389</v>
      </c>
      <c r="AY36" s="17">
        <v>0.19127612478654324</v>
      </c>
      <c r="AZ36" s="17">
        <v>19.503482490054544</v>
      </c>
      <c r="BA36" s="22">
        <v>1556.9563032620999</v>
      </c>
    </row>
    <row r="37" spans="1:53" x14ac:dyDescent="0.25">
      <c r="A37">
        <v>3490</v>
      </c>
      <c r="B37" t="s">
        <v>1709</v>
      </c>
      <c r="C37" s="22">
        <v>3</v>
      </c>
      <c r="D37" s="17">
        <v>5.6692997649447312</v>
      </c>
      <c r="E37" s="17">
        <v>-0.2757024785372012</v>
      </c>
      <c r="F37" s="17">
        <v>1.2894204231331277</v>
      </c>
      <c r="G37" s="17">
        <v>1.2163454286950941</v>
      </c>
      <c r="H37" s="17">
        <v>0.27948519103858793</v>
      </c>
      <c r="I37" s="17">
        <v>0</v>
      </c>
      <c r="J37" s="17">
        <v>16.769111462315269</v>
      </c>
      <c r="K37" s="17">
        <v>0.27948519103858793</v>
      </c>
      <c r="L37" s="17">
        <v>-1.0000000000000004</v>
      </c>
      <c r="M37" s="17">
        <v>-1.0000000000000004</v>
      </c>
      <c r="N37" s="17">
        <v>5.5897038207717555</v>
      </c>
      <c r="O37" s="17">
        <v>23.654756655955126</v>
      </c>
      <c r="P37" s="17">
        <v>-0.63842345140688161</v>
      </c>
      <c r="Q37" s="17">
        <v>-2.647666433519714</v>
      </c>
      <c r="R37" s="17">
        <v>-0.87187494825156109</v>
      </c>
      <c r="S37" s="17">
        <v>0.33333333333333337</v>
      </c>
      <c r="T37" s="17">
        <v>0.356557172556699</v>
      </c>
      <c r="U37" s="17">
        <v>0.17836651497254921</v>
      </c>
      <c r="V37" s="17">
        <v>-6.8030744151900673E-3</v>
      </c>
      <c r="W37" s="17">
        <v>23.278750216352133</v>
      </c>
      <c r="X37" s="17">
        <v>1.1062767674738667</v>
      </c>
      <c r="Y37" s="17">
        <v>-1.0000000000000004</v>
      </c>
      <c r="Z37" s="17">
        <v>-1.0000000000000004</v>
      </c>
      <c r="AA37" s="17">
        <v>65.275841153679366</v>
      </c>
      <c r="AB37" s="17">
        <v>0.43179871911893108</v>
      </c>
      <c r="AC37" s="17">
        <v>0.25940199692456051</v>
      </c>
      <c r="AD37" s="17">
        <v>0.16617860166808446</v>
      </c>
      <c r="AE37" s="17">
        <v>42.868965885578824</v>
      </c>
      <c r="AF37" s="17">
        <v>1</v>
      </c>
      <c r="AG37" s="17">
        <v>-1.0000000000000004</v>
      </c>
      <c r="AH37" s="17">
        <v>-1.0000000000000004</v>
      </c>
      <c r="AI37" s="17">
        <v>7.1624153798006684E-3</v>
      </c>
      <c r="AJ37" s="17">
        <v>-6.8030744151900673E-3</v>
      </c>
      <c r="AK37" s="17">
        <v>-0.1230863882637112</v>
      </c>
      <c r="AL37" s="17">
        <v>-0.14852257622680512</v>
      </c>
      <c r="AM37" s="17">
        <v>-0.18439731285843292</v>
      </c>
      <c r="AN37" s="17">
        <v>0.24120796887300663</v>
      </c>
      <c r="AO37" s="17">
        <v>-5.2253647627793791</v>
      </c>
      <c r="AP37" s="17">
        <v>5.2875863406911421</v>
      </c>
      <c r="AQ37" s="17">
        <v>40.047861678667402</v>
      </c>
      <c r="AR37" s="17">
        <v>0.86145394644739126</v>
      </c>
      <c r="AS37" s="17">
        <v>1.3857619585124541</v>
      </c>
      <c r="AT37" s="17">
        <v>-1.0000000000000004</v>
      </c>
      <c r="AU37" s="17">
        <v>-1.0000000000000004</v>
      </c>
      <c r="AV37" s="17">
        <v>0.34447048044353268</v>
      </c>
      <c r="AW37" s="17">
        <v>94.218184150325641</v>
      </c>
      <c r="AX37" s="17">
        <v>93.681125016402646</v>
      </c>
      <c r="AY37" s="17">
        <v>0.49339634871317806</v>
      </c>
      <c r="AZ37" s="17">
        <v>36.267955273754268</v>
      </c>
      <c r="BA37" s="22">
        <v>1545.297714686159</v>
      </c>
    </row>
    <row r="38" spans="1:53" x14ac:dyDescent="0.25">
      <c r="A38">
        <v>3646</v>
      </c>
      <c r="B38" t="s">
        <v>1786</v>
      </c>
      <c r="C38" s="22">
        <v>3</v>
      </c>
      <c r="D38" s="17">
        <v>4.6752838454418626</v>
      </c>
      <c r="E38" s="17">
        <v>0</v>
      </c>
      <c r="F38" s="17">
        <v>-4.8620293408323342E-2</v>
      </c>
      <c r="G38" s="17">
        <v>-4.8620293408323342E-2</v>
      </c>
      <c r="H38" s="17">
        <v>-9.9826969703313187E-2</v>
      </c>
      <c r="I38" s="17">
        <v>0</v>
      </c>
      <c r="J38" s="17">
        <v>-5.9896181821987948</v>
      </c>
      <c r="K38" s="17">
        <v>-9.9826969703313187E-2</v>
      </c>
      <c r="L38" s="17">
        <v>-1</v>
      </c>
      <c r="M38" s="17">
        <v>-1</v>
      </c>
      <c r="N38" s="17">
        <v>-1.9965393940662637</v>
      </c>
      <c r="O38" s="17">
        <v>-1.3629546301652467</v>
      </c>
      <c r="P38" s="17">
        <v>0.18787173637668997</v>
      </c>
      <c r="Q38" s="17">
        <v>-1.0851458615311786</v>
      </c>
      <c r="R38" s="17">
        <v>-0.37811701431624106</v>
      </c>
      <c r="S38" s="17">
        <v>0.33333333333333298</v>
      </c>
      <c r="T38" s="17">
        <v>0.34859612453411409</v>
      </c>
      <c r="U38" s="17">
        <v>0.25864848346161307</v>
      </c>
      <c r="V38" s="17">
        <v>9.5438033703604541E-3</v>
      </c>
      <c r="W38" s="17">
        <v>41.997948576109387</v>
      </c>
      <c r="X38" s="17">
        <v>1.8888759728401576</v>
      </c>
      <c r="Y38" s="17">
        <v>-1</v>
      </c>
      <c r="Z38" s="17">
        <v>-1</v>
      </c>
      <c r="AA38" s="17">
        <v>93.490517131264184</v>
      </c>
      <c r="AB38" s="17">
        <v>0.3050450437692252</v>
      </c>
      <c r="AC38" s="17">
        <v>0.40176500040153301</v>
      </c>
      <c r="AD38" s="17">
        <v>0.33060366721866308</v>
      </c>
      <c r="AE38" s="17">
        <v>51.870685569471085</v>
      </c>
      <c r="AF38" s="17">
        <v>0.66666666666666663</v>
      </c>
      <c r="AG38" s="17">
        <v>-1</v>
      </c>
      <c r="AH38" s="17">
        <v>-1</v>
      </c>
      <c r="AI38" s="17">
        <v>-2.1013048429854159E-5</v>
      </c>
      <c r="AJ38" s="17">
        <v>9.5438033703604541E-3</v>
      </c>
      <c r="AK38" s="17">
        <v>9.5710841635774632E-2</v>
      </c>
      <c r="AL38" s="17">
        <v>0.30229416718123553</v>
      </c>
      <c r="AM38" s="17">
        <v>-0.16404247489816257</v>
      </c>
      <c r="AN38" s="17">
        <v>0.23806330478741494</v>
      </c>
      <c r="AO38" s="17">
        <v>-3.622507664275191</v>
      </c>
      <c r="AP38" s="17">
        <v>7.463053455591556</v>
      </c>
      <c r="AQ38" s="17">
        <v>36.008330393910597</v>
      </c>
      <c r="AR38" s="17">
        <v>0.95012174469942146</v>
      </c>
      <c r="AS38" s="17">
        <v>1.7890490031368449</v>
      </c>
      <c r="AT38" s="17">
        <v>-1</v>
      </c>
      <c r="AU38" s="17">
        <v>-1</v>
      </c>
      <c r="AV38" s="17">
        <v>-0.42673730772456397</v>
      </c>
      <c r="AW38" s="17">
        <v>99.590615956690428</v>
      </c>
      <c r="AX38" s="17">
        <v>100.54457603275786</v>
      </c>
      <c r="AY38" s="17">
        <v>0.31009265651506007</v>
      </c>
      <c r="AZ38" s="17">
        <v>32.16197695977413</v>
      </c>
      <c r="BA38" s="22">
        <v>1481.6292894888218</v>
      </c>
    </row>
    <row r="39" spans="1:53" x14ac:dyDescent="0.25">
      <c r="A39">
        <v>3648</v>
      </c>
      <c r="B39" t="s">
        <v>1788</v>
      </c>
      <c r="C39" s="22">
        <v>3</v>
      </c>
      <c r="D39" s="17">
        <v>4.5333096969427782</v>
      </c>
      <c r="E39" s="17">
        <v>-7.1713373306652811E-2</v>
      </c>
      <c r="F39" s="17">
        <v>0.65792022821268592</v>
      </c>
      <c r="G39" s="17">
        <v>0.62892997102025094</v>
      </c>
      <c r="H39" s="17">
        <v>-3.1162039361910261E-2</v>
      </c>
      <c r="I39" s="17">
        <v>0</v>
      </c>
      <c r="J39" s="17">
        <v>-1.8697223617146137</v>
      </c>
      <c r="K39" s="17">
        <v>-3.1162039361910261E-2</v>
      </c>
      <c r="L39" s="17">
        <v>-1.0000000000000013</v>
      </c>
      <c r="M39" s="17">
        <v>-1.0000000000000013</v>
      </c>
      <c r="N39" s="17">
        <v>-0.62324078723820531</v>
      </c>
      <c r="O39" s="17">
        <v>3.2925173062484214</v>
      </c>
      <c r="P39" s="17">
        <v>1.0619832247918572</v>
      </c>
      <c r="Q39" s="17">
        <v>-2.2478841254642461</v>
      </c>
      <c r="R39" s="17">
        <v>-0.67118289733265268</v>
      </c>
      <c r="S39" s="17">
        <v>0.3333333333333337</v>
      </c>
      <c r="T39" s="17">
        <v>0.31041551171862769</v>
      </c>
      <c r="U39" s="17">
        <v>0.34213634672044324</v>
      </c>
      <c r="V39" s="17">
        <v>-1.3879328941530867E-2</v>
      </c>
      <c r="W39" s="17">
        <v>40.126716087711365</v>
      </c>
      <c r="X39" s="17">
        <v>1.8947351646192412</v>
      </c>
      <c r="Y39" s="17">
        <v>-1.0000000000000013</v>
      </c>
      <c r="Z39" s="17">
        <v>-1.0000000000000013</v>
      </c>
      <c r="AA39" s="17">
        <v>62.714811243679677</v>
      </c>
      <c r="AB39" s="17">
        <v>0.39803925870706253</v>
      </c>
      <c r="AC39" s="17">
        <v>-1.8013649593481423E-2</v>
      </c>
      <c r="AD39" s="17">
        <v>8.5159951952437959E-2</v>
      </c>
      <c r="AE39" s="17">
        <v>23.259278053300953</v>
      </c>
      <c r="AF39" s="17">
        <v>0.6470588235294118</v>
      </c>
      <c r="AG39" s="17">
        <v>-1.0000000000000013</v>
      </c>
      <c r="AH39" s="17">
        <v>-1.0000000000000013</v>
      </c>
      <c r="AI39" s="17">
        <v>1.1703733437418113E-2</v>
      </c>
      <c r="AJ39" s="17">
        <v>-1.3879328941530867E-2</v>
      </c>
      <c r="AK39" s="17">
        <v>0.18268515235951183</v>
      </c>
      <c r="AL39" s="17">
        <v>-0.1312272364941765</v>
      </c>
      <c r="AM39" s="17">
        <v>-0.24559108242106575</v>
      </c>
      <c r="AN39" s="17">
        <v>6.5784920813885983E-2</v>
      </c>
      <c r="AO39" s="17">
        <v>-5.226351298729087</v>
      </c>
      <c r="AP39" s="17">
        <v>0.98848683787626757</v>
      </c>
      <c r="AQ39" s="17">
        <v>38.256993725996722</v>
      </c>
      <c r="AR39" s="17">
        <v>0.97200586283087409</v>
      </c>
      <c r="AS39" s="17">
        <v>1.8635731252573304</v>
      </c>
      <c r="AT39" s="17">
        <v>-1.0000000000000013</v>
      </c>
      <c r="AU39" s="17">
        <v>-1.0000000000000013</v>
      </c>
      <c r="AV39" s="17">
        <v>-4.225292631240346E-2</v>
      </c>
      <c r="AW39" s="17">
        <v>66.995815387804356</v>
      </c>
      <c r="AX39" s="17">
        <v>65.841957162399666</v>
      </c>
      <c r="AY39" s="17">
        <v>0.2006584078749247</v>
      </c>
      <c r="AZ39" s="17">
        <v>1.1278391387507813</v>
      </c>
      <c r="BA39" s="22">
        <v>1468.7630000251027</v>
      </c>
    </row>
    <row r="40" spans="1:53" x14ac:dyDescent="0.25">
      <c r="A40">
        <v>3674</v>
      </c>
      <c r="B40" t="s">
        <v>1803</v>
      </c>
      <c r="C40" s="22">
        <v>3</v>
      </c>
      <c r="D40" s="17">
        <v>4.2637444488153893</v>
      </c>
      <c r="E40" s="17">
        <v>-3.6712688027460989E-4</v>
      </c>
      <c r="F40" s="17">
        <v>4.6982410965500127E-2</v>
      </c>
      <c r="G40" s="17">
        <v>4.6982410965500127E-2</v>
      </c>
      <c r="H40" s="17">
        <v>0.38648233289406286</v>
      </c>
      <c r="I40" s="17">
        <v>0</v>
      </c>
      <c r="J40" s="17">
        <v>23.18893997364378</v>
      </c>
      <c r="K40" s="17">
        <v>0.38648233289406286</v>
      </c>
      <c r="L40" s="17">
        <v>-1.0000000000000004</v>
      </c>
      <c r="M40" s="17">
        <v>-1.0000000000000004</v>
      </c>
      <c r="N40" s="17">
        <v>7.729646657881263</v>
      </c>
      <c r="O40" s="17">
        <v>27.499666833424673</v>
      </c>
      <c r="P40" s="17">
        <v>-0.18520855212488516</v>
      </c>
      <c r="Q40" s="17">
        <v>6.3533343178397592</v>
      </c>
      <c r="R40" s="17">
        <v>1.9821928825396986</v>
      </c>
      <c r="S40" s="17">
        <v>0.3333333333333337</v>
      </c>
      <c r="T40" s="17">
        <v>0.32209965514433891</v>
      </c>
      <c r="U40" s="17">
        <v>0.36437467304348586</v>
      </c>
      <c r="V40" s="17">
        <v>0.34038716136966074</v>
      </c>
      <c r="W40" s="17">
        <v>38.948499599870274</v>
      </c>
      <c r="X40" s="17">
        <v>3.7575386377865221</v>
      </c>
      <c r="Y40" s="17">
        <v>-1.0000000000000004</v>
      </c>
      <c r="Z40" s="17">
        <v>-1.0000000000000004</v>
      </c>
      <c r="AA40" s="17">
        <v>94.411258617977069</v>
      </c>
      <c r="AB40" s="17">
        <v>0.31045569582399135</v>
      </c>
      <c r="AC40" s="17">
        <v>0.24023616990465096</v>
      </c>
      <c r="AD40" s="17">
        <v>0.51891945698269959</v>
      </c>
      <c r="AE40" s="17">
        <v>53.480566135567081</v>
      </c>
      <c r="AF40" s="17">
        <v>1</v>
      </c>
      <c r="AG40" s="17">
        <v>-1.0000000000000004</v>
      </c>
      <c r="AH40" s="17">
        <v>-1.0000000000000004</v>
      </c>
      <c r="AI40" s="17">
        <v>5.1388853702627635E-2</v>
      </c>
      <c r="AJ40" s="17">
        <v>0.34038716136966074</v>
      </c>
      <c r="AK40" s="17">
        <v>4.4926508335271294E-2</v>
      </c>
      <c r="AL40" s="17">
        <v>-1.3911174839206907E-2</v>
      </c>
      <c r="AM40" s="17">
        <v>-0.11365317095719853</v>
      </c>
      <c r="AN40" s="17">
        <v>0.13133435682003242</v>
      </c>
      <c r="AO40" s="17">
        <v>-2.616696732253605</v>
      </c>
      <c r="AP40" s="17">
        <v>3.2138030463047778</v>
      </c>
      <c r="AQ40" s="17">
        <v>62.137439573514008</v>
      </c>
      <c r="AR40" s="17">
        <v>1.3601948228908187</v>
      </c>
      <c r="AS40" s="17">
        <v>4.1440209706805877</v>
      </c>
      <c r="AT40" s="17">
        <v>-1.0000000000000004</v>
      </c>
      <c r="AU40" s="17">
        <v>-1.0000000000000004</v>
      </c>
      <c r="AV40" s="17">
        <v>2.0291752935051965</v>
      </c>
      <c r="AW40" s="17">
        <v>125.12472849770653</v>
      </c>
      <c r="AX40" s="17">
        <v>160.19122170872518</v>
      </c>
      <c r="AY40" s="17">
        <v>0.31672968901729937</v>
      </c>
      <c r="AZ40" s="17">
        <v>25.786083894563532</v>
      </c>
      <c r="BA40" s="22">
        <v>1551.7461150120057</v>
      </c>
    </row>
    <row r="41" spans="1:53" x14ac:dyDescent="0.25">
      <c r="A41">
        <v>3721</v>
      </c>
      <c r="B41" t="s">
        <v>656</v>
      </c>
      <c r="C41" s="22">
        <v>3</v>
      </c>
      <c r="D41" s="17">
        <v>2.1657899089026698</v>
      </c>
      <c r="E41" s="17">
        <v>0</v>
      </c>
      <c r="F41" s="17">
        <v>0.91197829391730711</v>
      </c>
      <c r="G41" s="17">
        <v>0.91197829391730711</v>
      </c>
      <c r="H41" s="17">
        <v>0.10521543105550724</v>
      </c>
      <c r="I41" s="17">
        <v>0</v>
      </c>
      <c r="J41" s="17">
        <v>6.3129258633304337</v>
      </c>
      <c r="K41" s="17">
        <v>0.10521543105550724</v>
      </c>
      <c r="L41" s="17">
        <v>-1</v>
      </c>
      <c r="M41" s="17">
        <v>-1</v>
      </c>
      <c r="N41" s="17">
        <v>2.1043086211101452</v>
      </c>
      <c r="O41" s="17">
        <v>9.3906940661504112</v>
      </c>
      <c r="P41" s="17">
        <v>1.6065707242353606</v>
      </c>
      <c r="Q41" s="17">
        <v>2.9838790195696157</v>
      </c>
      <c r="R41" s="17">
        <v>1.1777221697857967</v>
      </c>
      <c r="S41" s="17">
        <v>0.3372628416573436</v>
      </c>
      <c r="T41" s="17">
        <v>0.24392327451304346</v>
      </c>
      <c r="U41" s="17">
        <v>0.35277174720328169</v>
      </c>
      <c r="V41" s="17">
        <v>-6.32734330989325E-3</v>
      </c>
      <c r="W41" s="17">
        <v>32.896603560330753</v>
      </c>
      <c r="X41" s="17">
        <v>1.759683555248357</v>
      </c>
      <c r="Y41" s="17">
        <v>-1</v>
      </c>
      <c r="Z41" s="17">
        <v>-1</v>
      </c>
      <c r="AA41" s="17">
        <v>23.307036928981695</v>
      </c>
      <c r="AB41" s="17">
        <v>-0.17018023413184419</v>
      </c>
      <c r="AC41" s="17">
        <v>-0.1270814655836639</v>
      </c>
      <c r="AD41" s="17">
        <v>8.1915923692811116E-2</v>
      </c>
      <c r="AE41" s="17">
        <v>-10.767288801134848</v>
      </c>
      <c r="AF41" s="17">
        <v>0.42105263157894735</v>
      </c>
      <c r="AG41" s="17">
        <v>-1</v>
      </c>
      <c r="AH41" s="17">
        <v>-1</v>
      </c>
      <c r="AI41" s="17">
        <v>8.7016263122246945E-3</v>
      </c>
      <c r="AJ41" s="17">
        <v>-6.32734330989325E-3</v>
      </c>
      <c r="AK41" s="17">
        <v>-0.18062945819642651</v>
      </c>
      <c r="AL41" s="17">
        <v>-0.13682136959871219</v>
      </c>
      <c r="AM41" s="17">
        <v>0.4461297542840148</v>
      </c>
      <c r="AN41" s="17">
        <v>0.31366891112256157</v>
      </c>
      <c r="AO41" s="17">
        <v>10.250096566118232</v>
      </c>
      <c r="AP41" s="17">
        <v>7.1576159300704774</v>
      </c>
      <c r="AQ41" s="17">
        <v>39.209529423661174</v>
      </c>
      <c r="AR41" s="17">
        <v>0.92763052006377555</v>
      </c>
      <c r="AS41" s="17">
        <v>1.864898986303865</v>
      </c>
      <c r="AT41" s="17">
        <v>-1</v>
      </c>
      <c r="AU41" s="17">
        <v>-1</v>
      </c>
      <c r="AV41" s="17">
        <v>2.0897004637031027</v>
      </c>
      <c r="AW41" s="17">
        <v>39.855346925202568</v>
      </c>
      <c r="AX41" s="17">
        <v>39.396645120457734</v>
      </c>
      <c r="AY41" s="17">
        <v>8.6864901912215658E-2</v>
      </c>
      <c r="AZ41" s="17">
        <v>-13.303872696616352</v>
      </c>
      <c r="BA41" s="22">
        <v>1428.9121901251483</v>
      </c>
    </row>
    <row r="42" spans="1:53" x14ac:dyDescent="0.25">
      <c r="A42">
        <v>3802</v>
      </c>
      <c r="B42" t="s">
        <v>1853</v>
      </c>
      <c r="C42" s="22">
        <v>3</v>
      </c>
      <c r="D42" s="17">
        <v>4.5988419097623652</v>
      </c>
      <c r="E42" s="17">
        <v>0</v>
      </c>
      <c r="F42" s="17">
        <v>0.24556503721110645</v>
      </c>
      <c r="G42" s="17">
        <v>0.24556503721110645</v>
      </c>
      <c r="H42" s="17">
        <v>0.12345733069871935</v>
      </c>
      <c r="I42" s="17">
        <v>0</v>
      </c>
      <c r="J42" s="17">
        <v>7.4074398419231615</v>
      </c>
      <c r="K42" s="17">
        <v>0.12345733069871935</v>
      </c>
      <c r="L42" s="17">
        <v>-1.0000000000000002</v>
      </c>
      <c r="M42" s="17">
        <v>-1.0000000000000002</v>
      </c>
      <c r="N42" s="17">
        <v>2.4691466139743876</v>
      </c>
      <c r="O42" s="17">
        <v>12.251846788896643</v>
      </c>
      <c r="P42" s="17">
        <v>0.14580681168269946</v>
      </c>
      <c r="Q42" s="17">
        <v>-1.948441689470408</v>
      </c>
      <c r="R42" s="17">
        <v>-0.60693435889222935</v>
      </c>
      <c r="S42" s="17">
        <v>0.33333333333333348</v>
      </c>
      <c r="T42" s="17">
        <v>0.30934873068641372</v>
      </c>
      <c r="U42" s="17">
        <v>0.23588150870543814</v>
      </c>
      <c r="V42" s="17">
        <v>0.15691781823596246</v>
      </c>
      <c r="W42" s="17">
        <v>36.480962410497149</v>
      </c>
      <c r="X42" s="17">
        <v>2.4630474668400328</v>
      </c>
      <c r="Y42" s="17">
        <v>-1.0000000000000002</v>
      </c>
      <c r="Z42" s="17">
        <v>-1.0000000000000002</v>
      </c>
      <c r="AA42" s="17">
        <v>75.4176881237251</v>
      </c>
      <c r="AB42" s="17">
        <v>0.1350767641474411</v>
      </c>
      <c r="AC42" s="17">
        <v>0.35538646938651269</v>
      </c>
      <c r="AD42" s="17">
        <v>0.3004099679084492</v>
      </c>
      <c r="AE42" s="17">
        <v>39.543660072120183</v>
      </c>
      <c r="AF42" s="17">
        <v>0.84615384615384615</v>
      </c>
      <c r="AG42" s="17">
        <v>-1.0000000000000002</v>
      </c>
      <c r="AH42" s="17">
        <v>-1.0000000000000002</v>
      </c>
      <c r="AI42" s="17">
        <v>0</v>
      </c>
      <c r="AJ42" s="17">
        <v>0.15691781823596246</v>
      </c>
      <c r="AK42" s="17">
        <v>0.18817062758563133</v>
      </c>
      <c r="AL42" s="17">
        <v>-6.3954587913147343E-2</v>
      </c>
      <c r="AM42" s="17">
        <v>9.7602732447201086E-3</v>
      </c>
      <c r="AN42" s="17">
        <v>-0.27973112646643761</v>
      </c>
      <c r="AO42" s="17">
        <v>1.1848599690461592</v>
      </c>
      <c r="AP42" s="17">
        <v>-7.3130511012266739</v>
      </c>
      <c r="AQ42" s="17">
        <v>43.888402252420292</v>
      </c>
      <c r="AR42" s="17">
        <v>1.0354813909611482</v>
      </c>
      <c r="AS42" s="17">
        <v>2.5865047975387521</v>
      </c>
      <c r="AT42" s="17">
        <v>-1.0000000000000002</v>
      </c>
      <c r="AU42" s="17">
        <v>-1.0000000000000002</v>
      </c>
      <c r="AV42" s="17">
        <v>-0.36136932168112273</v>
      </c>
      <c r="AW42" s="17">
        <v>80.35648381139498</v>
      </c>
      <c r="AX42" s="17">
        <v>96.048265634991253</v>
      </c>
      <c r="AY42" s="17">
        <v>0.27806728170954209</v>
      </c>
      <c r="AZ42" s="17">
        <v>10.454013284221029</v>
      </c>
      <c r="BA42" s="22">
        <v>1525.2506550713711</v>
      </c>
    </row>
    <row r="43" spans="1:53" x14ac:dyDescent="0.25">
      <c r="A43">
        <v>3925</v>
      </c>
      <c r="B43" t="s">
        <v>1886</v>
      </c>
      <c r="C43" s="22">
        <v>3</v>
      </c>
      <c r="D43" s="17">
        <v>4.9829971603062253</v>
      </c>
      <c r="E43" s="17">
        <v>0</v>
      </c>
      <c r="F43" s="17">
        <v>3.8900811906922798E-3</v>
      </c>
      <c r="G43" s="17">
        <v>3.8900811906922798E-3</v>
      </c>
      <c r="H43" s="17">
        <v>0.33294101803077858</v>
      </c>
      <c r="I43" s="17">
        <v>0</v>
      </c>
      <c r="J43" s="17">
        <v>19.976461081846711</v>
      </c>
      <c r="K43" s="17">
        <v>0.33294101803077858</v>
      </c>
      <c r="L43" s="17">
        <v>-1.0000000000000007</v>
      </c>
      <c r="M43" s="17">
        <v>-1.0000000000000007</v>
      </c>
      <c r="N43" s="17">
        <v>6.6588203606155743</v>
      </c>
      <c r="O43" s="17">
        <v>24.963348323343638</v>
      </c>
      <c r="P43" s="17">
        <v>5.6632808682872397E-2</v>
      </c>
      <c r="Q43" s="17">
        <v>6.2196251947016208</v>
      </c>
      <c r="R43" s="17">
        <v>2.1177950512061394</v>
      </c>
      <c r="S43" s="17">
        <v>0.33333333333333348</v>
      </c>
      <c r="T43" s="17">
        <v>0.38314344581912774</v>
      </c>
      <c r="U43" s="17">
        <v>0.63705172137470123</v>
      </c>
      <c r="V43" s="17">
        <v>5.7369823064840848E-2</v>
      </c>
      <c r="W43" s="17">
        <v>43.118292222449007</v>
      </c>
      <c r="X43" s="17">
        <v>3.3257716974953251</v>
      </c>
      <c r="Y43" s="17">
        <v>-1.0000000000000007</v>
      </c>
      <c r="Z43" s="17">
        <v>-1.0000000000000007</v>
      </c>
      <c r="AA43" s="17">
        <v>65.905159033787143</v>
      </c>
      <c r="AB43" s="17">
        <v>9.2754945371428685E-2</v>
      </c>
      <c r="AC43" s="17">
        <v>7.2482996898219229E-2</v>
      </c>
      <c r="AD43" s="17">
        <v>0.2481434929329929</v>
      </c>
      <c r="AE43" s="17">
        <v>20.669071760132042</v>
      </c>
      <c r="AF43" s="17">
        <v>0.72222222222222221</v>
      </c>
      <c r="AG43" s="17">
        <v>-1.0000000000000007</v>
      </c>
      <c r="AH43" s="17">
        <v>-1.0000000000000007</v>
      </c>
      <c r="AI43" s="17">
        <v>6.2650243241793406E-3</v>
      </c>
      <c r="AJ43" s="17">
        <v>5.7369823064840848E-2</v>
      </c>
      <c r="AK43" s="17">
        <v>0.22862470802923535</v>
      </c>
      <c r="AL43" s="17">
        <v>-5.8635296307683077E-2</v>
      </c>
      <c r="AM43" s="17">
        <v>-7.4569037091143514E-2</v>
      </c>
      <c r="AN43" s="17">
        <v>-0.12041881766117132</v>
      </c>
      <c r="AO43" s="17">
        <v>-0.72110238713241226</v>
      </c>
      <c r="AP43" s="17">
        <v>-3.3036469230676984</v>
      </c>
      <c r="AQ43" s="17">
        <v>63.094753304295679</v>
      </c>
      <c r="AR43" s="17">
        <v>1.4108983235920027</v>
      </c>
      <c r="AS43" s="17">
        <v>3.6587127155261028</v>
      </c>
      <c r="AT43" s="17">
        <v>-1.0000000000000007</v>
      </c>
      <c r="AU43" s="17">
        <v>-1.0000000000000007</v>
      </c>
      <c r="AV43" s="17">
        <v>2.1216851323968333</v>
      </c>
      <c r="AW43" s="17">
        <v>87.564860434063135</v>
      </c>
      <c r="AX43" s="17">
        <v>93.427143227030811</v>
      </c>
      <c r="AY43" s="17">
        <v>0.20263377860085291</v>
      </c>
      <c r="AZ43" s="17">
        <v>17.652791117037562</v>
      </c>
      <c r="BA43" s="22">
        <v>1509.3472545418731</v>
      </c>
    </row>
    <row r="44" spans="1:53" x14ac:dyDescent="0.25">
      <c r="A44">
        <v>4063</v>
      </c>
      <c r="B44" t="s">
        <v>1967</v>
      </c>
      <c r="C44" s="22">
        <v>3</v>
      </c>
      <c r="D44" s="17">
        <v>4.3187469160468552</v>
      </c>
      <c r="E44" s="17">
        <v>0.15243646441639372</v>
      </c>
      <c r="F44" s="17">
        <v>0.77499322687179595</v>
      </c>
      <c r="G44" s="17">
        <v>0.82015661430674258</v>
      </c>
      <c r="H44" s="17">
        <v>0.46118991740061499</v>
      </c>
      <c r="I44" s="17">
        <v>0</v>
      </c>
      <c r="J44" s="17">
        <v>27.67139504403691</v>
      </c>
      <c r="K44" s="17">
        <v>0.46118991740061499</v>
      </c>
      <c r="L44" s="17">
        <v>-0.99999999999999911</v>
      </c>
      <c r="M44" s="17">
        <v>-0.99999999999999911</v>
      </c>
      <c r="N44" s="17">
        <v>9.2237983480123003</v>
      </c>
      <c r="O44" s="17">
        <v>32.810298574390487</v>
      </c>
      <c r="P44" s="17">
        <v>-0.42056200763262824</v>
      </c>
      <c r="Q44" s="17">
        <v>-0.18250490410622261</v>
      </c>
      <c r="R44" s="17">
        <v>-5.2434431618567083E-2</v>
      </c>
      <c r="S44" s="17">
        <v>0.33333333333333276</v>
      </c>
      <c r="T44" s="17">
        <v>0.41744530383478651</v>
      </c>
      <c r="U44" s="17">
        <v>0.41780382143517486</v>
      </c>
      <c r="V44" s="17">
        <v>0</v>
      </c>
      <c r="W44" s="17">
        <v>28.29570164810718</v>
      </c>
      <c r="X44" s="17">
        <v>2.0392358576167053</v>
      </c>
      <c r="Y44" s="17">
        <v>-0.99999999999999911</v>
      </c>
      <c r="Z44" s="17">
        <v>-0.99999999999999911</v>
      </c>
      <c r="AA44" s="17">
        <v>59.161545399895047</v>
      </c>
      <c r="AB44" s="17">
        <v>0.54674300278715326</v>
      </c>
      <c r="AC44" s="17">
        <v>-0.17719316191375439</v>
      </c>
      <c r="AD44" s="17">
        <v>0.24881572279472985</v>
      </c>
      <c r="AE44" s="17">
        <v>30.918278183406429</v>
      </c>
      <c r="AF44" s="17">
        <v>0.83333333333333337</v>
      </c>
      <c r="AG44" s="17">
        <v>-0.99999999999999911</v>
      </c>
      <c r="AH44" s="17">
        <v>-0.99999999999999911</v>
      </c>
      <c r="AI44" s="17">
        <v>0</v>
      </c>
      <c r="AJ44" s="17">
        <v>0</v>
      </c>
      <c r="AK44" s="17">
        <v>-9.5427658831324882E-2</v>
      </c>
      <c r="AL44" s="17">
        <v>7.2779198753432847E-2</v>
      </c>
      <c r="AM44" s="17">
        <v>-0.17541644220591898</v>
      </c>
      <c r="AN44" s="17">
        <v>0.74029436386000613</v>
      </c>
      <c r="AO44" s="17">
        <v>-4.862549349304599</v>
      </c>
      <c r="AP44" s="17">
        <v>18.871255090267319</v>
      </c>
      <c r="AQ44" s="17">
        <v>55.967096692144075</v>
      </c>
      <c r="AR44" s="17">
        <v>1.1685824586032953</v>
      </c>
      <c r="AS44" s="17">
        <v>2.5004257750173196</v>
      </c>
      <c r="AT44" s="17">
        <v>-0.99999999999999911</v>
      </c>
      <c r="AU44" s="17">
        <v>-0.99999999999999911</v>
      </c>
      <c r="AV44" s="17">
        <v>0.76772218268817549</v>
      </c>
      <c r="AW44" s="17">
        <v>110.8430990645528</v>
      </c>
      <c r="AX44" s="17">
        <v>110.8430990645528</v>
      </c>
      <c r="AY44" s="17">
        <v>0.57730933883131508</v>
      </c>
      <c r="AZ44" s="17">
        <v>87.272999581995848</v>
      </c>
      <c r="BA44" s="22">
        <v>1613.6550454780502</v>
      </c>
    </row>
    <row r="45" spans="1:53" x14ac:dyDescent="0.25">
      <c r="A45">
        <v>4091</v>
      </c>
      <c r="B45" t="s">
        <v>1982</v>
      </c>
      <c r="C45" s="22">
        <v>3</v>
      </c>
      <c r="D45" s="17">
        <v>3.4980375800051213</v>
      </c>
      <c r="E45" s="17">
        <v>-1.715467214183071E-2</v>
      </c>
      <c r="F45" s="17">
        <v>-2.7965593116468436E-2</v>
      </c>
      <c r="G45" s="17">
        <v>-3.3324674729464474E-2</v>
      </c>
      <c r="H45" s="17">
        <v>0.2413375410981011</v>
      </c>
      <c r="I45" s="17">
        <v>0</v>
      </c>
      <c r="J45" s="17">
        <v>14.480252465886071</v>
      </c>
      <c r="K45" s="17">
        <v>0.2413375410981011</v>
      </c>
      <c r="L45" s="17">
        <v>-0.99999999999999944</v>
      </c>
      <c r="M45" s="17">
        <v>-0.99999999999999944</v>
      </c>
      <c r="N45" s="17">
        <v>4.8267508219620234</v>
      </c>
      <c r="O45" s="17">
        <v>17.944965371161736</v>
      </c>
      <c r="P45" s="17">
        <v>-0.14797694164940611</v>
      </c>
      <c r="Q45" s="17">
        <v>0.7461116655506379</v>
      </c>
      <c r="R45" s="17">
        <v>0.15198288384223774</v>
      </c>
      <c r="S45" s="17">
        <v>0.35568776454362733</v>
      </c>
      <c r="T45" s="17">
        <v>0.27491215279356357</v>
      </c>
      <c r="U45" s="17">
        <v>3.6977385419027731E-2</v>
      </c>
      <c r="V45" s="17">
        <v>0.11096091376693459</v>
      </c>
      <c r="W45" s="17">
        <v>21.488027017002082</v>
      </c>
      <c r="X45" s="17">
        <v>1.161498430453952</v>
      </c>
      <c r="Y45" s="17">
        <v>-0.99999999999999944</v>
      </c>
      <c r="Z45" s="17">
        <v>-0.99999999999999944</v>
      </c>
      <c r="AA45" s="17">
        <v>42.562060685509252</v>
      </c>
      <c r="AB45" s="17">
        <v>0.11755486569337699</v>
      </c>
      <c r="AC45" s="17">
        <v>-8.1212480227650721E-2</v>
      </c>
      <c r="AD45" s="17">
        <v>0.38209863022757218</v>
      </c>
      <c r="AE45" s="17">
        <v>20.922050784664918</v>
      </c>
      <c r="AF45" s="17">
        <v>0.7</v>
      </c>
      <c r="AG45" s="17">
        <v>-0.99999999999999944</v>
      </c>
      <c r="AH45" s="17">
        <v>-0.99999999999999944</v>
      </c>
      <c r="AI45" s="17">
        <v>0</v>
      </c>
      <c r="AJ45" s="17">
        <v>0.11096091376693459</v>
      </c>
      <c r="AK45" s="17">
        <v>0.36972680438495015</v>
      </c>
      <c r="AL45" s="17">
        <v>-0.20978690452167595</v>
      </c>
      <c r="AM45" s="17">
        <v>1.1387396774655758</v>
      </c>
      <c r="AN45" s="17">
        <v>3.0070659347816785E-2</v>
      </c>
      <c r="AO45" s="17">
        <v>30.317125958564159</v>
      </c>
      <c r="AP45" s="17">
        <v>-0.29716803891295962</v>
      </c>
      <c r="AQ45" s="17">
        <v>35.968279482888128</v>
      </c>
      <c r="AR45" s="17">
        <v>0.77853821652315303</v>
      </c>
      <c r="AS45" s="17">
        <v>1.4028359715520529</v>
      </c>
      <c r="AT45" s="17">
        <v>-0.99999999999999944</v>
      </c>
      <c r="AU45" s="17">
        <v>-0.99999999999999944</v>
      </c>
      <c r="AV45" s="17">
        <v>0.11865820911277318</v>
      </c>
      <c r="AW45" s="17">
        <v>60.209858017758037</v>
      </c>
      <c r="AX45" s="17">
        <v>71.305949394451503</v>
      </c>
      <c r="AY45" s="17">
        <v>-1.3840086767125582E-2</v>
      </c>
      <c r="AZ45" s="17">
        <v>-40.863063284545582</v>
      </c>
      <c r="BA45" s="22">
        <v>1412.5848825906673</v>
      </c>
    </row>
    <row r="46" spans="1:53" x14ac:dyDescent="0.25">
      <c r="A46">
        <v>4125</v>
      </c>
      <c r="B46" t="s">
        <v>1998</v>
      </c>
      <c r="C46" s="22">
        <v>3</v>
      </c>
      <c r="D46" s="17">
        <v>5.049032156772169</v>
      </c>
      <c r="E46" s="17">
        <v>-1.0798600695413099E-2</v>
      </c>
      <c r="F46" s="17">
        <v>-0.16355621836787659</v>
      </c>
      <c r="G46" s="17">
        <v>-0.16355621836787659</v>
      </c>
      <c r="H46" s="17">
        <v>0.38389696635945847</v>
      </c>
      <c r="I46" s="17">
        <v>0</v>
      </c>
      <c r="J46" s="17">
        <v>23.033817981567509</v>
      </c>
      <c r="K46" s="17">
        <v>0.38389696635945847</v>
      </c>
      <c r="L46" s="17">
        <v>-1.0000000000000002</v>
      </c>
      <c r="M46" s="17">
        <v>-1.0000000000000002</v>
      </c>
      <c r="N46" s="17">
        <v>7.677939327189172</v>
      </c>
      <c r="O46" s="17">
        <v>27.9192939199718</v>
      </c>
      <c r="P46" s="17">
        <v>0.51150272801340357</v>
      </c>
      <c r="Q46" s="17">
        <v>-6.2369438196340878</v>
      </c>
      <c r="R46" s="17">
        <v>-2.0551594885472957</v>
      </c>
      <c r="S46" s="17">
        <v>0.33333333333333315</v>
      </c>
      <c r="T46" s="17">
        <v>0.3500129293480882</v>
      </c>
      <c r="U46" s="17">
        <v>0.36743081971781649</v>
      </c>
      <c r="V46" s="17">
        <v>0.20740214891359196</v>
      </c>
      <c r="W46" s="17">
        <v>34.97129059813485</v>
      </c>
      <c r="X46" s="17">
        <v>3.0302650646895364</v>
      </c>
      <c r="Y46" s="17">
        <v>-1.0000000000000002</v>
      </c>
      <c r="Z46" s="17">
        <v>-1.0000000000000002</v>
      </c>
      <c r="AA46" s="17">
        <v>81.903051473346423</v>
      </c>
      <c r="AB46" s="17">
        <v>0.12474711552629393</v>
      </c>
      <c r="AC46" s="17">
        <v>0.46601071821443263</v>
      </c>
      <c r="AD46" s="17">
        <v>0.38898057353445198</v>
      </c>
      <c r="AE46" s="17">
        <v>48.986920363758927</v>
      </c>
      <c r="AF46" s="17">
        <v>0.75</v>
      </c>
      <c r="AG46" s="17">
        <v>-1.0000000000000002</v>
      </c>
      <c r="AH46" s="17">
        <v>-1.0000000000000002</v>
      </c>
      <c r="AI46" s="17">
        <v>-5.2799586671244014E-2</v>
      </c>
      <c r="AJ46" s="17">
        <v>0.20740214891359196</v>
      </c>
      <c r="AK46" s="17">
        <v>-2.8075342940972466E-2</v>
      </c>
      <c r="AL46" s="17">
        <v>0.33806884267299914</v>
      </c>
      <c r="AM46" s="17">
        <v>0.20677786066886075</v>
      </c>
      <c r="AN46" s="17">
        <v>-0.10265738144514602</v>
      </c>
      <c r="AO46" s="17">
        <v>5.02906980201666</v>
      </c>
      <c r="AP46" s="17">
        <v>-0.87609032276365373</v>
      </c>
      <c r="AQ46" s="17">
        <v>58.005108579702359</v>
      </c>
      <c r="AR46" s="17">
        <v>1.2581792313128295</v>
      </c>
      <c r="AS46" s="17">
        <v>3.414162031048992</v>
      </c>
      <c r="AT46" s="17">
        <v>-1.0000000000000002</v>
      </c>
      <c r="AU46" s="17">
        <v>-1.0000000000000002</v>
      </c>
      <c r="AV46" s="17">
        <v>-2.2187157069151726</v>
      </c>
      <c r="AW46" s="17">
        <v>108.94625507055464</v>
      </c>
      <c r="AX46" s="17">
        <v>128.6304782284889</v>
      </c>
      <c r="AY46" s="17">
        <v>0.26581894740897133</v>
      </c>
      <c r="AZ46" s="17">
        <v>12.453319212105892</v>
      </c>
      <c r="BA46" s="22">
        <v>1538.8371202258941</v>
      </c>
    </row>
    <row r="47" spans="1:53" x14ac:dyDescent="0.25">
      <c r="A47">
        <v>4334</v>
      </c>
      <c r="B47" t="s">
        <v>2097</v>
      </c>
      <c r="C47" s="22">
        <v>3</v>
      </c>
      <c r="D47" s="17">
        <v>3.9337709247888966</v>
      </c>
      <c r="E47" s="17">
        <v>3.5357486879157518E-2</v>
      </c>
      <c r="F47" s="17">
        <v>0.19245076293190716</v>
      </c>
      <c r="G47" s="17">
        <v>0.20662625951421587</v>
      </c>
      <c r="H47" s="17">
        <v>0.42312582584627129</v>
      </c>
      <c r="I47" s="17">
        <v>0</v>
      </c>
      <c r="J47" s="17">
        <v>25.387549550776281</v>
      </c>
      <c r="K47" s="17">
        <v>0.42312582584627129</v>
      </c>
      <c r="L47" s="17">
        <v>-1.0000000000000038</v>
      </c>
      <c r="M47" s="17">
        <v>-1.0000000000000038</v>
      </c>
      <c r="N47" s="17">
        <v>8.4625165169254295</v>
      </c>
      <c r="O47" s="17">
        <v>29.527946735079386</v>
      </c>
      <c r="P47" s="17">
        <v>-2.4611077802051913</v>
      </c>
      <c r="Q47" s="17">
        <v>-2.8247407053524368E-2</v>
      </c>
      <c r="R47" s="17">
        <v>-0.1949336384395699</v>
      </c>
      <c r="S47" s="17">
        <v>0.33333333333333448</v>
      </c>
      <c r="T47" s="17">
        <v>0.43215676858598184</v>
      </c>
      <c r="U47" s="17">
        <v>0.60464935680366161</v>
      </c>
      <c r="V47" s="17">
        <v>9.9442115001435096E-3</v>
      </c>
      <c r="W47" s="17">
        <v>38.278313775074011</v>
      </c>
      <c r="X47" s="17">
        <v>2.9194504075411989</v>
      </c>
      <c r="Y47" s="17">
        <v>-1.0000000000000038</v>
      </c>
      <c r="Z47" s="17">
        <v>-1.0000000000000038</v>
      </c>
      <c r="AA47" s="17">
        <v>77.39971589798931</v>
      </c>
      <c r="AB47" s="17">
        <v>0.43041461444159418</v>
      </c>
      <c r="AC47" s="17">
        <v>0.27369786586410888</v>
      </c>
      <c r="AD47" s="17">
        <v>8.2214234921394388E-2</v>
      </c>
      <c r="AE47" s="17">
        <v>39.316335761354857</v>
      </c>
      <c r="AF47" s="17">
        <v>0.8</v>
      </c>
      <c r="AG47" s="17">
        <v>-1.0000000000000038</v>
      </c>
      <c r="AH47" s="17">
        <v>-1.0000000000000038</v>
      </c>
      <c r="AI47" s="17">
        <v>2.1961014548137286E-2</v>
      </c>
      <c r="AJ47" s="17">
        <v>9.9442115001435096E-3</v>
      </c>
      <c r="AK47" s="17">
        <v>-0.19227486208740366</v>
      </c>
      <c r="AL47" s="17">
        <v>-9.7832427468758656E-2</v>
      </c>
      <c r="AM47" s="17">
        <v>0.1267304759503034</v>
      </c>
      <c r="AN47" s="17">
        <v>-4.1144522285292501E-2</v>
      </c>
      <c r="AO47" s="17">
        <v>2.2068875883205674</v>
      </c>
      <c r="AP47" s="17">
        <v>-1.5177751944761051</v>
      </c>
      <c r="AQ47" s="17">
        <v>63.665863325850268</v>
      </c>
      <c r="AR47" s="17">
        <v>1.3800836702231214</v>
      </c>
      <c r="AS47" s="17">
        <v>3.3425762333874705</v>
      </c>
      <c r="AT47" s="17">
        <v>-1.0000000000000038</v>
      </c>
      <c r="AU47" s="17">
        <v>-1.0000000000000038</v>
      </c>
      <c r="AV47" s="17">
        <v>1.1692621074646234E-2</v>
      </c>
      <c r="AW47" s="17">
        <v>105.40988743859259</v>
      </c>
      <c r="AX47" s="17">
        <v>106.84352887956966</v>
      </c>
      <c r="AY47" s="17">
        <v>0.46809584687988387</v>
      </c>
      <c r="AZ47" s="17">
        <v>60.719550421026156</v>
      </c>
      <c r="BA47" s="22">
        <v>1633.5880269351765</v>
      </c>
    </row>
    <row r="48" spans="1:53" x14ac:dyDescent="0.25">
      <c r="A48">
        <v>4501</v>
      </c>
      <c r="B48" t="s">
        <v>2170</v>
      </c>
      <c r="C48" s="22">
        <v>3</v>
      </c>
      <c r="D48" s="17">
        <v>4.779112427517016</v>
      </c>
      <c r="E48" s="17">
        <v>-4.1900676692660177E-2</v>
      </c>
      <c r="F48" s="17">
        <v>-0.37857738897506155</v>
      </c>
      <c r="G48" s="17">
        <v>-0.37120507667974828</v>
      </c>
      <c r="H48" s="17">
        <v>0.19218255785946231</v>
      </c>
      <c r="I48" s="17">
        <v>0.10667348523202594</v>
      </c>
      <c r="J48" s="17">
        <v>17.931362585489307</v>
      </c>
      <c r="K48" s="17">
        <v>0.29885604309148828</v>
      </c>
      <c r="L48" s="17">
        <v>-0.99999999999999989</v>
      </c>
      <c r="M48" s="17">
        <v>-0.99999999999999989</v>
      </c>
      <c r="N48" s="17">
        <v>5.9771208618297651</v>
      </c>
      <c r="O48" s="17">
        <v>22.339269936326563</v>
      </c>
      <c r="P48" s="17">
        <v>-0.27266249325511538</v>
      </c>
      <c r="Q48" s="17">
        <v>8.9316809965263619</v>
      </c>
      <c r="R48" s="17">
        <v>2.7341110337579924</v>
      </c>
      <c r="S48" s="17">
        <v>0.33333333333333309</v>
      </c>
      <c r="T48" s="17">
        <v>0.33333333333333309</v>
      </c>
      <c r="U48" s="17">
        <v>0.43131022809646252</v>
      </c>
      <c r="V48" s="17">
        <v>-9.512112403001588E-2</v>
      </c>
      <c r="W48" s="17">
        <v>28.159989105664984</v>
      </c>
      <c r="X48" s="17">
        <v>1.5223247917809328</v>
      </c>
      <c r="Y48" s="17">
        <v>-0.99999999999999989</v>
      </c>
      <c r="Z48" s="17">
        <v>-0.99999999999999989</v>
      </c>
      <c r="AA48" s="17">
        <v>85.452009920680183</v>
      </c>
      <c r="AB48" s="17">
        <v>0.42827151806520575</v>
      </c>
      <c r="AC48" s="17">
        <v>0.31941902156248264</v>
      </c>
      <c r="AD48" s="17">
        <v>0.34346765599745627</v>
      </c>
      <c r="AE48" s="17">
        <v>54.55790978125723</v>
      </c>
      <c r="AF48" s="17">
        <v>1</v>
      </c>
      <c r="AG48" s="17">
        <v>-0.99999999999999989</v>
      </c>
      <c r="AH48" s="17">
        <v>-0.99999999999999989</v>
      </c>
      <c r="AI48" s="17">
        <v>7.6221064620311729E-3</v>
      </c>
      <c r="AJ48" s="17">
        <v>-9.512112403001588E-2</v>
      </c>
      <c r="AK48" s="17">
        <v>-0.16393572750474927</v>
      </c>
      <c r="AL48" s="17">
        <v>-8.8453779948806224E-2</v>
      </c>
      <c r="AM48" s="17">
        <v>4.3883455204304901E-2</v>
      </c>
      <c r="AN48" s="17">
        <v>0.42816905337695504</v>
      </c>
      <c r="AO48" s="17">
        <v>0.27740774258387657</v>
      </c>
      <c r="AP48" s="17">
        <v>10.261957434679848</v>
      </c>
      <c r="AQ48" s="17">
        <v>46.091351691154273</v>
      </c>
      <c r="AR48" s="17">
        <v>1.0028557707331132</v>
      </c>
      <c r="AS48" s="17">
        <v>1.8211808348724219</v>
      </c>
      <c r="AT48" s="17">
        <v>-0.99999999999999989</v>
      </c>
      <c r="AU48" s="17">
        <v>-0.99999999999999989</v>
      </c>
      <c r="AV48" s="17">
        <v>2.362905957078242</v>
      </c>
      <c r="AW48" s="17">
        <v>118.0532372916866</v>
      </c>
      <c r="AX48" s="17">
        <v>108.69356701792562</v>
      </c>
      <c r="AY48" s="17">
        <v>0.51497375411919044</v>
      </c>
      <c r="AZ48" s="17">
        <v>67.22596794551373</v>
      </c>
      <c r="BA48" s="22">
        <v>1484.4813377721348</v>
      </c>
    </row>
    <row r="49" spans="1:53" x14ac:dyDescent="0.25">
      <c r="A49">
        <v>4910</v>
      </c>
      <c r="B49" t="s">
        <v>2366</v>
      </c>
      <c r="C49" s="22">
        <v>3</v>
      </c>
      <c r="D49" s="17">
        <v>5.3521920720531169</v>
      </c>
      <c r="E49" s="17">
        <v>2.8166521066288544E-2</v>
      </c>
      <c r="F49" s="17">
        <v>-3.4562438910157249E-2</v>
      </c>
      <c r="G49" s="17">
        <v>-4.9520163710817439E-2</v>
      </c>
      <c r="H49" s="17">
        <v>0.23605231162700932</v>
      </c>
      <c r="I49" s="17">
        <v>0</v>
      </c>
      <c r="J49" s="17">
        <v>14.163138697620562</v>
      </c>
      <c r="K49" s="17">
        <v>0.23605231162700932</v>
      </c>
      <c r="L49" s="17">
        <v>-1.0000000000000007</v>
      </c>
      <c r="M49" s="17">
        <v>-1.0000000000000007</v>
      </c>
      <c r="N49" s="17">
        <v>4.7210462325401874</v>
      </c>
      <c r="O49" s="17">
        <v>19.465810605962862</v>
      </c>
      <c r="P49" s="17">
        <v>0.54778342340241992</v>
      </c>
      <c r="Q49" s="17">
        <v>-0.46601273629305318</v>
      </c>
      <c r="R49" s="17">
        <v>-3.517007495330296E-2</v>
      </c>
      <c r="S49" s="17">
        <v>0.33333333333333354</v>
      </c>
      <c r="T49" s="17">
        <v>0.34202944081953784</v>
      </c>
      <c r="U49" s="17">
        <v>0.38807718215472392</v>
      </c>
      <c r="V49" s="17">
        <v>0.21660251047497478</v>
      </c>
      <c r="W49" s="17">
        <v>41.759606206222436</v>
      </c>
      <c r="X49" s="17">
        <v>3.2999303614808118</v>
      </c>
      <c r="Y49" s="17">
        <v>-1.0000000000000007</v>
      </c>
      <c r="Z49" s="17">
        <v>-1.0000000000000007</v>
      </c>
      <c r="AA49" s="17">
        <v>65.872328805003818</v>
      </c>
      <c r="AB49" s="17">
        <v>0.36561053412510786</v>
      </c>
      <c r="AC49" s="17">
        <v>0.17527714796770372</v>
      </c>
      <c r="AD49" s="17">
        <v>-5.792982861811756E-2</v>
      </c>
      <c r="AE49" s="17">
        <v>24.147892673734702</v>
      </c>
      <c r="AF49" s="17">
        <v>0.7857142857142857</v>
      </c>
      <c r="AG49" s="17">
        <v>-1.0000000000000007</v>
      </c>
      <c r="AH49" s="17">
        <v>-1.0000000000000007</v>
      </c>
      <c r="AI49" s="17">
        <v>0</v>
      </c>
      <c r="AJ49" s="17">
        <v>0.21660251047497478</v>
      </c>
      <c r="AK49" s="17">
        <v>3.872786806041776E-2</v>
      </c>
      <c r="AL49" s="17">
        <v>-2.0296433293395241E-2</v>
      </c>
      <c r="AM49" s="17">
        <v>-2.2700157705396511E-2</v>
      </c>
      <c r="AN49" s="17">
        <v>0.19514565665310668</v>
      </c>
      <c r="AO49" s="17">
        <v>-0.37386460233282182</v>
      </c>
      <c r="AP49" s="17">
        <v>4.7771592498606932</v>
      </c>
      <c r="AQ49" s="17">
        <v>55.922744903842997</v>
      </c>
      <c r="AR49" s="17">
        <v>1.2800424667825707</v>
      </c>
      <c r="AS49" s="17">
        <v>3.5359826731078203</v>
      </c>
      <c r="AT49" s="17">
        <v>-1.0000000000000007</v>
      </c>
      <c r="AU49" s="17">
        <v>-1.0000000000000007</v>
      </c>
      <c r="AV49" s="17">
        <v>-8.4690238664120343E-2</v>
      </c>
      <c r="AW49" s="17">
        <v>90.115298660827335</v>
      </c>
      <c r="AX49" s="17">
        <v>111.77554970832482</v>
      </c>
      <c r="AY49" s="17">
        <v>0.21625526636336304</v>
      </c>
      <c r="AZ49" s="17">
        <v>3.7494760759822143</v>
      </c>
      <c r="BA49" s="22">
        <v>1536.5220351622515</v>
      </c>
    </row>
    <row r="50" spans="1:53" x14ac:dyDescent="0.25">
      <c r="A50">
        <v>4911</v>
      </c>
      <c r="B50" t="s">
        <v>532</v>
      </c>
      <c r="C50" s="22">
        <v>3</v>
      </c>
      <c r="D50" s="17">
        <v>5.3944809579101705</v>
      </c>
      <c r="E50" s="17">
        <v>4.0779623771059793E-3</v>
      </c>
      <c r="F50" s="17">
        <v>1.904939633527915</v>
      </c>
      <c r="G50" s="17">
        <v>1.904939633527915</v>
      </c>
      <c r="H50" s="17">
        <v>0.34491876086500373</v>
      </c>
      <c r="I50" s="17">
        <v>0</v>
      </c>
      <c r="J50" s="17">
        <v>20.69512565190022</v>
      </c>
      <c r="K50" s="17">
        <v>0.34491876086500373</v>
      </c>
      <c r="L50" s="17">
        <v>-0.99999999999999911</v>
      </c>
      <c r="M50" s="17">
        <v>-0.99999999999999911</v>
      </c>
      <c r="N50" s="17">
        <v>6.8983752173000727</v>
      </c>
      <c r="O50" s="17">
        <v>27.994546243338288</v>
      </c>
      <c r="P50" s="17">
        <v>-0.25377139540773896</v>
      </c>
      <c r="Q50" s="17">
        <v>13.136676372357442</v>
      </c>
      <c r="R50" s="17">
        <v>4.085501088257808</v>
      </c>
      <c r="S50" s="17">
        <v>0.33333333333333337</v>
      </c>
      <c r="T50" s="17">
        <v>0.33627074135878177</v>
      </c>
      <c r="U50" s="17">
        <v>0.37156997976124279</v>
      </c>
      <c r="V50" s="17">
        <v>0.16325760553089272</v>
      </c>
      <c r="W50" s="17">
        <v>34.380515964769856</v>
      </c>
      <c r="X50" s="17">
        <v>2.7934482740828845</v>
      </c>
      <c r="Y50" s="17">
        <v>-0.99999999999999911</v>
      </c>
      <c r="Z50" s="17">
        <v>-0.99999999999999911</v>
      </c>
      <c r="AA50" s="17">
        <v>64.233427632301954</v>
      </c>
      <c r="AB50" s="17">
        <v>8.0430671751391472E-2</v>
      </c>
      <c r="AC50" s="17">
        <v>0.11345524292011344</v>
      </c>
      <c r="AD50" s="17">
        <v>0.32146229691398026</v>
      </c>
      <c r="AE50" s="17">
        <v>25.767410579274273</v>
      </c>
      <c r="AF50" s="17">
        <v>0.73333333333333328</v>
      </c>
      <c r="AG50" s="17">
        <v>-0.99999999999999911</v>
      </c>
      <c r="AH50" s="17">
        <v>-0.99999999999999911</v>
      </c>
      <c r="AI50" s="17">
        <v>4.3644757561166557E-2</v>
      </c>
      <c r="AJ50" s="17">
        <v>0.16325760553089272</v>
      </c>
      <c r="AK50" s="17">
        <v>-0.12299443301037644</v>
      </c>
      <c r="AL50" s="17">
        <v>-3.8713464274844955E-2</v>
      </c>
      <c r="AM50" s="17">
        <v>0.11454336592559704</v>
      </c>
      <c r="AN50" s="17">
        <v>-5.0143516768607566E-2</v>
      </c>
      <c r="AO50" s="17">
        <v>2.2486119830880438</v>
      </c>
      <c r="AP50" s="17">
        <v>-1.4471552405894139</v>
      </c>
      <c r="AQ50" s="17">
        <v>55.075641616670033</v>
      </c>
      <c r="AR50" s="17">
        <v>1.2044316599842506</v>
      </c>
      <c r="AS50" s="17">
        <v>3.1383670349478892</v>
      </c>
      <c r="AT50" s="17">
        <v>-0.99999999999999911</v>
      </c>
      <c r="AU50" s="17">
        <v>-0.99999999999999911</v>
      </c>
      <c r="AV50" s="17">
        <v>5.9904407217857258</v>
      </c>
      <c r="AW50" s="17">
        <v>90.780818635050835</v>
      </c>
      <c r="AX50" s="17">
        <v>107.97947433936342</v>
      </c>
      <c r="AY50" s="17">
        <v>-5.349633146723122E-2</v>
      </c>
      <c r="AZ50" s="17">
        <v>0.84424295937798455</v>
      </c>
      <c r="BA50" s="22">
        <v>1529.850530001479</v>
      </c>
    </row>
    <row r="51" spans="1:53" x14ac:dyDescent="0.25">
      <c r="A51">
        <v>4990</v>
      </c>
      <c r="B51" t="s">
        <v>2411</v>
      </c>
      <c r="C51" s="22">
        <v>3</v>
      </c>
      <c r="D51" s="17">
        <v>5.2787436513512205</v>
      </c>
      <c r="E51" s="17">
        <v>0.55992519439978605</v>
      </c>
      <c r="F51" s="17">
        <v>7.4611053135279604E-2</v>
      </c>
      <c r="G51" s="17">
        <v>0.23599759779504831</v>
      </c>
      <c r="H51" s="17">
        <v>0.29081017407645393</v>
      </c>
      <c r="I51" s="17">
        <v>0</v>
      </c>
      <c r="J51" s="17">
        <v>17.448610444587239</v>
      </c>
      <c r="K51" s="17">
        <v>0.29081017407645393</v>
      </c>
      <c r="L51" s="17">
        <v>-1.0000000000000007</v>
      </c>
      <c r="M51" s="17">
        <v>-1.0000000000000007</v>
      </c>
      <c r="N51" s="17">
        <v>5.8162034815290822</v>
      </c>
      <c r="O51" s="17">
        <v>22.963351693733504</v>
      </c>
      <c r="P51" s="17">
        <v>-0.1197283788448705</v>
      </c>
      <c r="Q51" s="17">
        <v>-3.7594178102373945</v>
      </c>
      <c r="R51" s="17">
        <v>-1.2787010287900029</v>
      </c>
      <c r="S51" s="17">
        <v>0.35677400417974042</v>
      </c>
      <c r="T51" s="17">
        <v>0.36811408703220722</v>
      </c>
      <c r="U51" s="17">
        <v>0.22068242182587242</v>
      </c>
      <c r="V51" s="17">
        <v>9.9923891767021156E-2</v>
      </c>
      <c r="W51" s="17">
        <v>30.187369229135477</v>
      </c>
      <c r="X51" s="17">
        <v>1.9511317087399829</v>
      </c>
      <c r="Y51" s="17">
        <v>-1.0000000000000007</v>
      </c>
      <c r="Z51" s="17">
        <v>-1.0000000000000007</v>
      </c>
      <c r="AA51" s="17">
        <v>70.884668643222298</v>
      </c>
      <c r="AB51" s="17">
        <v>0.3109520603225262</v>
      </c>
      <c r="AC51" s="17">
        <v>0.27219897567287543</v>
      </c>
      <c r="AD51" s="17">
        <v>0.25636897286213511</v>
      </c>
      <c r="AE51" s="17">
        <v>41.976000442876838</v>
      </c>
      <c r="AF51" s="17">
        <v>0.8666666666666667</v>
      </c>
      <c r="AG51" s="17">
        <v>-1.0000000000000007</v>
      </c>
      <c r="AH51" s="17">
        <v>-1.0000000000000007</v>
      </c>
      <c r="AI51" s="17">
        <v>-8.7260169953931703E-3</v>
      </c>
      <c r="AJ51" s="17">
        <v>9.9923891767021156E-2</v>
      </c>
      <c r="AK51" s="17">
        <v>-3.7761783973383846E-2</v>
      </c>
      <c r="AL51" s="17">
        <v>3.3517658056154434E-2</v>
      </c>
      <c r="AM51" s="17">
        <v>-0.10661249847491377</v>
      </c>
      <c r="AN51" s="17">
        <v>-0.21151304553409006</v>
      </c>
      <c r="AO51" s="17">
        <v>-2.8541213817397653</v>
      </c>
      <c r="AP51" s="17">
        <v>-5.120237848071481</v>
      </c>
      <c r="AQ51" s="17">
        <v>47.635979673722737</v>
      </c>
      <c r="AR51" s="17">
        <v>1.0454944048048413</v>
      </c>
      <c r="AS51" s="17">
        <v>2.2419418828164388</v>
      </c>
      <c r="AT51" s="17">
        <v>-1.0000000000000007</v>
      </c>
      <c r="AU51" s="17">
        <v>-1.0000000000000007</v>
      </c>
      <c r="AV51" s="17">
        <v>-1.0427034309949541</v>
      </c>
      <c r="AW51" s="17">
        <v>88.727782488884344</v>
      </c>
      <c r="AX51" s="17">
        <v>98.545651325678591</v>
      </c>
      <c r="AY51" s="17">
        <v>0.17402531095957863</v>
      </c>
      <c r="AZ51" s="17">
        <v>-15.120243383132202</v>
      </c>
      <c r="BA51" s="22">
        <v>1436.7447248990156</v>
      </c>
    </row>
    <row r="52" spans="1:53" x14ac:dyDescent="0.25">
      <c r="A52">
        <v>5006</v>
      </c>
      <c r="B52" t="s">
        <v>2417</v>
      </c>
      <c r="C52" s="22">
        <v>3</v>
      </c>
      <c r="D52" s="17">
        <v>6.3809832272098612</v>
      </c>
      <c r="E52" s="17">
        <v>-2.7603618855859366E-2</v>
      </c>
      <c r="F52" s="17">
        <v>0.78474494395637828</v>
      </c>
      <c r="G52" s="17">
        <v>0.78474494395637828</v>
      </c>
      <c r="H52" s="17">
        <v>0.34455876907889121</v>
      </c>
      <c r="I52" s="17">
        <v>0</v>
      </c>
      <c r="J52" s="17">
        <v>20.673526144733465</v>
      </c>
      <c r="K52" s="17">
        <v>0.34455876907889121</v>
      </c>
      <c r="L52" s="17">
        <v>-0.999999999999999</v>
      </c>
      <c r="M52" s="17">
        <v>-0.999999999999999</v>
      </c>
      <c r="N52" s="17">
        <v>6.8911753815778214</v>
      </c>
      <c r="O52" s="17">
        <v>27.839254315899709</v>
      </c>
      <c r="P52" s="17">
        <v>0.70879651353353024</v>
      </c>
      <c r="Q52" s="17">
        <v>0.85215878359740327</v>
      </c>
      <c r="R52" s="17">
        <v>0.32143504445710264</v>
      </c>
      <c r="S52" s="17">
        <v>0.3333333333333332</v>
      </c>
      <c r="T52" s="17">
        <v>0.30707453074655089</v>
      </c>
      <c r="U52" s="17">
        <v>-0.12562037954119415</v>
      </c>
      <c r="V52" s="17">
        <v>0.10371765194224428</v>
      </c>
      <c r="W52" s="17">
        <v>10.957854696081712</v>
      </c>
      <c r="X52" s="17">
        <v>0.38941468590289863</v>
      </c>
      <c r="Y52" s="17">
        <v>-0.999999999999999</v>
      </c>
      <c r="Z52" s="17">
        <v>-0.999999999999999</v>
      </c>
      <c r="AA52" s="17">
        <v>36.868228820260569</v>
      </c>
      <c r="AB52" s="17">
        <v>0.35375383445596637</v>
      </c>
      <c r="AC52" s="17">
        <v>-0.18023987381366491</v>
      </c>
      <c r="AD52" s="17">
        <v>0.3382648209521335</v>
      </c>
      <c r="AE52" s="17">
        <v>25.588939079721747</v>
      </c>
      <c r="AF52" s="17">
        <v>0.45454545454545453</v>
      </c>
      <c r="AG52" s="17">
        <v>-0.999999999999999</v>
      </c>
      <c r="AH52" s="17">
        <v>-0.999999999999999</v>
      </c>
      <c r="AI52" s="17">
        <v>0</v>
      </c>
      <c r="AJ52" s="17">
        <v>0.10371765194224428</v>
      </c>
      <c r="AK52" s="17">
        <v>0.16815745882106775</v>
      </c>
      <c r="AL52" s="17">
        <v>0.33291581141116577</v>
      </c>
      <c r="AM52" s="17">
        <v>-0.16947158204908983</v>
      </c>
      <c r="AN52" s="17">
        <v>0.51832986736211939</v>
      </c>
      <c r="AO52" s="17">
        <v>-3.3960022571219062</v>
      </c>
      <c r="AP52" s="17">
        <v>14.622825741108811</v>
      </c>
      <c r="AQ52" s="17">
        <v>31.631380840815165</v>
      </c>
      <c r="AR52" s="17">
        <v>0.61850513648093408</v>
      </c>
      <c r="AS52" s="17">
        <v>0.73397345498179101</v>
      </c>
      <c r="AT52" s="17">
        <v>-0.999999999999999</v>
      </c>
      <c r="AU52" s="17">
        <v>-0.999999999999999</v>
      </c>
      <c r="AV52" s="17">
        <v>1.1061799884134809</v>
      </c>
      <c r="AW52" s="17">
        <v>79.330308877269076</v>
      </c>
      <c r="AX52" s="17">
        <v>89.702074071493513</v>
      </c>
      <c r="AY52" s="17">
        <v>0.18971982670509119</v>
      </c>
      <c r="AZ52" s="17">
        <v>19.686661261928837</v>
      </c>
      <c r="BA52" s="22">
        <v>1517.3016603485073</v>
      </c>
    </row>
    <row r="53" spans="1:53" x14ac:dyDescent="0.25">
      <c r="A53">
        <v>5293</v>
      </c>
      <c r="B53" t="s">
        <v>2581</v>
      </c>
      <c r="C53" s="22">
        <v>3</v>
      </c>
      <c r="D53" s="17">
        <v>4.7760958518785825</v>
      </c>
      <c r="E53" s="17">
        <v>-1.0749295667661256</v>
      </c>
      <c r="F53" s="17">
        <v>2.1215980627013611</v>
      </c>
      <c r="G53" s="17">
        <v>1.7825824387233917</v>
      </c>
      <c r="H53" s="17">
        <v>9.8667621900069696E-2</v>
      </c>
      <c r="I53" s="17">
        <v>0</v>
      </c>
      <c r="J53" s="17">
        <v>5.9200573140041781</v>
      </c>
      <c r="K53" s="17">
        <v>9.8667621900069696E-2</v>
      </c>
      <c r="L53" s="17">
        <v>-0.99999999999999978</v>
      </c>
      <c r="M53" s="17">
        <v>-0.99999999999999978</v>
      </c>
      <c r="N53" s="17">
        <v>1.9733524380013949</v>
      </c>
      <c r="O53" s="17">
        <v>12.478735604606163</v>
      </c>
      <c r="P53" s="17">
        <v>0.10270489268779827</v>
      </c>
      <c r="Q53" s="17">
        <v>0.45973209816883315</v>
      </c>
      <c r="R53" s="17">
        <v>0.10365647654446827</v>
      </c>
      <c r="S53" s="17">
        <v>0.33333333333333331</v>
      </c>
      <c r="T53" s="17">
        <v>0.33734886442508522</v>
      </c>
      <c r="U53" s="17">
        <v>0.37080958534000935</v>
      </c>
      <c r="V53" s="17">
        <v>9.4186901200658341E-2</v>
      </c>
      <c r="W53" s="17">
        <v>41.480442495960688</v>
      </c>
      <c r="X53" s="17">
        <v>2.6243898555140874</v>
      </c>
      <c r="Y53" s="17">
        <v>-0.99999999999999978</v>
      </c>
      <c r="Z53" s="17">
        <v>-0.99999999999999978</v>
      </c>
      <c r="AA53" s="17">
        <v>81.606445922636581</v>
      </c>
      <c r="AB53" s="17">
        <v>0.10463060003031277</v>
      </c>
      <c r="AC53" s="17">
        <v>0.50846479074491513</v>
      </c>
      <c r="AD53" s="17">
        <v>0.18735154822740133</v>
      </c>
      <c r="AE53" s="17">
        <v>40.022346950131443</v>
      </c>
      <c r="AF53" s="17">
        <v>0.76470588235294112</v>
      </c>
      <c r="AG53" s="17">
        <v>-0.99999999999999978</v>
      </c>
      <c r="AH53" s="17">
        <v>-0.99999999999999978</v>
      </c>
      <c r="AI53" s="17">
        <v>0</v>
      </c>
      <c r="AJ53" s="17">
        <v>9.4186901200658341E-2</v>
      </c>
      <c r="AK53" s="17">
        <v>-6.2842545834721292E-2</v>
      </c>
      <c r="AL53" s="17">
        <v>0.13143300976193195</v>
      </c>
      <c r="AM53" s="17">
        <v>-0.24778047267708961</v>
      </c>
      <c r="AN53" s="17">
        <v>0.38866528805598949</v>
      </c>
      <c r="AO53" s="17">
        <v>-6.5087245461008463</v>
      </c>
      <c r="AP53" s="17">
        <v>10.373797250209396</v>
      </c>
      <c r="AQ53" s="17">
        <v>47.400499809964849</v>
      </c>
      <c r="AR53" s="17">
        <v>1.1356786842990865</v>
      </c>
      <c r="AS53" s="17">
        <v>2.7230574774141569</v>
      </c>
      <c r="AT53" s="17">
        <v>-0.99999999999999978</v>
      </c>
      <c r="AU53" s="17">
        <v>-0.99999999999999978</v>
      </c>
      <c r="AV53" s="17">
        <v>1.8862389152678602</v>
      </c>
      <c r="AW53" s="17">
        <v>104.45897877745219</v>
      </c>
      <c r="AX53" s="17">
        <v>113.87766889751796</v>
      </c>
      <c r="AY53" s="17">
        <v>0.12949654297246002</v>
      </c>
      <c r="AZ53" s="17">
        <v>22.800882417643908</v>
      </c>
      <c r="BA53" s="22">
        <v>1567.5590906124646</v>
      </c>
    </row>
    <row r="54" spans="1:53" x14ac:dyDescent="0.25">
      <c r="A54">
        <v>5468</v>
      </c>
      <c r="B54" t="s">
        <v>2652</v>
      </c>
      <c r="C54" s="22">
        <v>3</v>
      </c>
      <c r="D54" s="17">
        <v>2.9539601110758884</v>
      </c>
      <c r="E54" s="17">
        <v>-5.9266954481666887E-3</v>
      </c>
      <c r="F54" s="17">
        <v>2.241564028070608</v>
      </c>
      <c r="G54" s="17">
        <v>2.241564028070608</v>
      </c>
      <c r="H54" s="17">
        <v>0.14374017477846118</v>
      </c>
      <c r="I54" s="17">
        <v>0</v>
      </c>
      <c r="J54" s="17">
        <v>8.6244104867076867</v>
      </c>
      <c r="K54" s="17">
        <v>0.14374017477846118</v>
      </c>
      <c r="L54" s="17">
        <v>-1.0000000000000009</v>
      </c>
      <c r="M54" s="17">
        <v>-1.0000000000000009</v>
      </c>
      <c r="N54" s="17">
        <v>2.8748034955692265</v>
      </c>
      <c r="O54" s="17">
        <v>13.81993462585419</v>
      </c>
      <c r="P54" s="17">
        <v>-0.33536959494632085</v>
      </c>
      <c r="Q54" s="17">
        <v>38.293251300291793</v>
      </c>
      <c r="R54" s="17">
        <v>12.517923058610677</v>
      </c>
      <c r="S54" s="17">
        <v>0.33333333333333359</v>
      </c>
      <c r="T54" s="17">
        <v>0.3519719566696638</v>
      </c>
      <c r="U54" s="17">
        <v>0.32813559872180814</v>
      </c>
      <c r="V54" s="17">
        <v>-0.13789346297566776</v>
      </c>
      <c r="W54" s="17">
        <v>29.272290038827062</v>
      </c>
      <c r="X54" s="17">
        <v>1.0453853555940906</v>
      </c>
      <c r="Y54" s="17">
        <v>-1.0000000000000009</v>
      </c>
      <c r="Z54" s="17">
        <v>-1.0000000000000009</v>
      </c>
      <c r="AA54" s="17">
        <v>67.4575619078811</v>
      </c>
      <c r="AB54" s="17">
        <v>0.17580728590565028</v>
      </c>
      <c r="AC54" s="17">
        <v>0.10080685679087403</v>
      </c>
      <c r="AD54" s="17">
        <v>0.23673283351234209</v>
      </c>
      <c r="AE54" s="17">
        <v>25.667348810443315</v>
      </c>
      <c r="AF54" s="17">
        <v>0.58333333333333337</v>
      </c>
      <c r="AG54" s="17">
        <v>-1.0000000000000009</v>
      </c>
      <c r="AH54" s="17">
        <v>-1.0000000000000009</v>
      </c>
      <c r="AI54" s="17">
        <v>-3.2140867995541507E-2</v>
      </c>
      <c r="AJ54" s="17">
        <v>-0.13789346297566776</v>
      </c>
      <c r="AK54" s="17">
        <v>0.27310576262057212</v>
      </c>
      <c r="AL54" s="17">
        <v>8.811757287759503E-2</v>
      </c>
      <c r="AM54" s="17">
        <v>-0.12211151353197165</v>
      </c>
      <c r="AN54" s="17">
        <v>0.24099707814069549</v>
      </c>
      <c r="AO54" s="17">
        <v>-1.687259025196431</v>
      </c>
      <c r="AP54" s="17">
        <v>6.4655148179053628</v>
      </c>
      <c r="AQ54" s="17">
        <v>37.896700525534733</v>
      </c>
      <c r="AR54" s="17">
        <v>0.87554742574913802</v>
      </c>
      <c r="AS54" s="17">
        <v>1.1891255303725532</v>
      </c>
      <c r="AT54" s="17">
        <v>-1.0000000000000009</v>
      </c>
      <c r="AU54" s="17">
        <v>-1.0000000000000009</v>
      </c>
      <c r="AV54" s="17">
        <v>14.759487086681281</v>
      </c>
      <c r="AW54" s="17">
        <v>87.74301135164059</v>
      </c>
      <c r="AX54" s="17">
        <v>73.310847694162987</v>
      </c>
      <c r="AY54" s="17">
        <v>0.25435934923172887</v>
      </c>
      <c r="AZ54" s="17">
        <v>20.467428668212204</v>
      </c>
      <c r="BA54" s="22">
        <v>1546.3199448871073</v>
      </c>
    </row>
    <row r="55" spans="1:53" x14ac:dyDescent="0.25">
      <c r="A55">
        <v>5511</v>
      </c>
      <c r="B55" t="s">
        <v>2681</v>
      </c>
      <c r="C55" s="22">
        <v>3</v>
      </c>
      <c r="D55" s="17">
        <v>4.2426486361509816</v>
      </c>
      <c r="E55" s="17">
        <v>-2.7597407685401473E-2</v>
      </c>
      <c r="F55" s="17">
        <v>0.81296502393168557</v>
      </c>
      <c r="G55" s="17">
        <v>0.81296502393168557</v>
      </c>
      <c r="H55" s="17">
        <v>0.35285377453122879</v>
      </c>
      <c r="I55" s="17">
        <v>0</v>
      </c>
      <c r="J55" s="17">
        <v>21.171226471873734</v>
      </c>
      <c r="K55" s="17">
        <v>0.35285377453122879</v>
      </c>
      <c r="L55" s="17">
        <v>-0.99999999999999956</v>
      </c>
      <c r="M55" s="17">
        <v>-0.99999999999999956</v>
      </c>
      <c r="N55" s="17">
        <v>7.0570754906245785</v>
      </c>
      <c r="O55" s="17">
        <v>26.22684013195639</v>
      </c>
      <c r="P55" s="17">
        <v>-0.21749979736409319</v>
      </c>
      <c r="Q55" s="17">
        <v>-0.41086450950987968</v>
      </c>
      <c r="R55" s="17">
        <v>-0.13500867773652392</v>
      </c>
      <c r="S55" s="17">
        <v>0.3333333333333332</v>
      </c>
      <c r="T55" s="17">
        <v>0.3333333333333332</v>
      </c>
      <c r="U55" s="17">
        <v>0.35433928613728011</v>
      </c>
      <c r="V55" s="17">
        <v>-9.0779898097570019E-2</v>
      </c>
      <c r="W55" s="17">
        <v>23.094891207005894</v>
      </c>
      <c r="X55" s="17">
        <v>1.1864906480991384</v>
      </c>
      <c r="Y55" s="17">
        <v>-0.99999999999999956</v>
      </c>
      <c r="Z55" s="17">
        <v>-0.99999999999999956</v>
      </c>
      <c r="AA55" s="17">
        <v>58.289949004354078</v>
      </c>
      <c r="AB55" s="17">
        <v>0.2212654083119982</v>
      </c>
      <c r="AC55" s="17">
        <v>0.15988433692288206</v>
      </c>
      <c r="AD55" s="17">
        <v>0.32545158426681386</v>
      </c>
      <c r="AE55" s="17">
        <v>35.330066475084706</v>
      </c>
      <c r="AF55" s="17">
        <v>0.70588235294117652</v>
      </c>
      <c r="AG55" s="17">
        <v>-0.99999999999999956</v>
      </c>
      <c r="AH55" s="17">
        <v>-0.99999999999999956</v>
      </c>
      <c r="AI55" s="17">
        <v>3.1585165345642818E-3</v>
      </c>
      <c r="AJ55" s="17">
        <v>-9.0779898097570019E-2</v>
      </c>
      <c r="AK55" s="17">
        <v>-0.11400325126881274</v>
      </c>
      <c r="AL55" s="17">
        <v>4.2823243180456147E-2</v>
      </c>
      <c r="AM55" s="17">
        <v>9.5461323875030063E-2</v>
      </c>
      <c r="AN55" s="17">
        <v>-1.5952055466703363E-2</v>
      </c>
      <c r="AO55" s="17">
        <v>1.8165168405316887</v>
      </c>
      <c r="AP55" s="17">
        <v>-0.18468517076530144</v>
      </c>
      <c r="AQ55" s="17">
        <v>44.266117678879645</v>
      </c>
      <c r="AR55" s="17">
        <v>0.93022605470637698</v>
      </c>
      <c r="AS55" s="17">
        <v>1.5393444226303667</v>
      </c>
      <c r="AT55" s="17">
        <v>-0.99999999999999956</v>
      </c>
      <c r="AU55" s="17">
        <v>-0.99999999999999956</v>
      </c>
      <c r="AV55" s="17">
        <v>0.67795634619516176</v>
      </c>
      <c r="AW55" s="17">
        <v>84.332103965545187</v>
      </c>
      <c r="AX55" s="17">
        <v>75.317284486479465</v>
      </c>
      <c r="AY55" s="17">
        <v>-1.3559149848212396E-2</v>
      </c>
      <c r="AZ55" s="17">
        <v>-11.930282619943174</v>
      </c>
      <c r="BA55" s="22">
        <v>1489.3035037826692</v>
      </c>
    </row>
    <row r="56" spans="1:53" x14ac:dyDescent="0.25">
      <c r="A56">
        <v>5526</v>
      </c>
      <c r="B56" t="s">
        <v>2692</v>
      </c>
      <c r="C56" s="22">
        <v>3</v>
      </c>
      <c r="D56" s="17">
        <v>5.0628604454750299</v>
      </c>
      <c r="E56" s="17">
        <v>0.47770521447791775</v>
      </c>
      <c r="F56" s="17">
        <v>-0.61209053520003509</v>
      </c>
      <c r="G56" s="17">
        <v>-0.47219163949902954</v>
      </c>
      <c r="H56" s="17">
        <v>0.60386709183297671</v>
      </c>
      <c r="I56" s="17">
        <v>0</v>
      </c>
      <c r="J56" s="17">
        <v>36.232025509978605</v>
      </c>
      <c r="K56" s="17">
        <v>0.60386709183297671</v>
      </c>
      <c r="L56" s="17">
        <v>-1.0000000000000002</v>
      </c>
      <c r="M56" s="17">
        <v>-1.0000000000000002</v>
      </c>
      <c r="N56" s="17">
        <v>12.077341836659535</v>
      </c>
      <c r="O56" s="17">
        <v>40.8226943159546</v>
      </c>
      <c r="P56" s="17">
        <v>-0.17758174797602647</v>
      </c>
      <c r="Q56" s="17">
        <v>0.72937883012249205</v>
      </c>
      <c r="R56" s="17">
        <v>0.24228548293887964</v>
      </c>
      <c r="S56" s="17">
        <v>0.33333333333333331</v>
      </c>
      <c r="T56" s="17">
        <v>0.37703167034370133</v>
      </c>
      <c r="U56" s="17">
        <v>0.35746629704653565</v>
      </c>
      <c r="V56" s="17">
        <v>0</v>
      </c>
      <c r="W56" s="17">
        <v>18.558568355623748</v>
      </c>
      <c r="X56" s="17">
        <v>1.5783368345699458</v>
      </c>
      <c r="Y56" s="17">
        <v>-1.0000000000000002</v>
      </c>
      <c r="Z56" s="17">
        <v>-1.0000000000000002</v>
      </c>
      <c r="AA56" s="17">
        <v>65.168824408149035</v>
      </c>
      <c r="AB56" s="17">
        <v>0.34375061293993769</v>
      </c>
      <c r="AC56" s="17">
        <v>0.17948107258444293</v>
      </c>
      <c r="AD56" s="17">
        <v>0.40412772586734735</v>
      </c>
      <c r="AE56" s="17">
        <v>46.367970569586397</v>
      </c>
      <c r="AF56" s="17">
        <v>0.6428571428571429</v>
      </c>
      <c r="AG56" s="17">
        <v>-1.0000000000000002</v>
      </c>
      <c r="AH56" s="17">
        <v>-1.0000000000000002</v>
      </c>
      <c r="AI56" s="17">
        <v>7.909046849113352E-3</v>
      </c>
      <c r="AJ56" s="17">
        <v>0</v>
      </c>
      <c r="AK56" s="17">
        <v>0.11848970520967325</v>
      </c>
      <c r="AL56" s="17">
        <v>0.10619679565042436</v>
      </c>
      <c r="AM56" s="17">
        <v>-0.24571273795139065</v>
      </c>
      <c r="AN56" s="17">
        <v>-4.5540448088801283E-2</v>
      </c>
      <c r="AO56" s="17">
        <v>-5.550369922736401</v>
      </c>
      <c r="AP56" s="17">
        <v>-0.60752722396791059</v>
      </c>
      <c r="AQ56" s="17">
        <v>54.790593865602347</v>
      </c>
      <c r="AR56" s="17">
        <v>1.0678313007235707</v>
      </c>
      <c r="AS56" s="17">
        <v>2.1822039264029232</v>
      </c>
      <c r="AT56" s="17">
        <v>-1.0000000000000002</v>
      </c>
      <c r="AU56" s="17">
        <v>-1.0000000000000002</v>
      </c>
      <c r="AV56" s="17">
        <v>-0.22990615656014929</v>
      </c>
      <c r="AW56" s="17">
        <v>105.38399150013571</v>
      </c>
      <c r="AX56" s="17">
        <v>105.542172437118</v>
      </c>
      <c r="AY56" s="17">
        <v>0.46117972464458951</v>
      </c>
      <c r="AZ56" s="17">
        <v>44.676903375628889</v>
      </c>
      <c r="BA56" s="22">
        <v>1523.0107115436781</v>
      </c>
    </row>
    <row r="57" spans="1:53" x14ac:dyDescent="0.25">
      <c r="A57">
        <v>5607</v>
      </c>
      <c r="B57" t="s">
        <v>2744</v>
      </c>
      <c r="C57" s="22">
        <v>3</v>
      </c>
      <c r="D57" s="17">
        <v>2.063304732663378</v>
      </c>
      <c r="E57" s="17">
        <v>-8.468417013495648E-3</v>
      </c>
      <c r="F57" s="17">
        <v>-8.0530828102908826E-3</v>
      </c>
      <c r="G57" s="17">
        <v>-8.0530828102908826E-3</v>
      </c>
      <c r="H57" s="17">
        <v>2.4546748816976081E-2</v>
      </c>
      <c r="I57" s="17">
        <v>0</v>
      </c>
      <c r="J57" s="17">
        <v>1.472804929018565</v>
      </c>
      <c r="K57" s="17">
        <v>2.4546748816976081E-2</v>
      </c>
      <c r="L57" s="17">
        <v>-0.99999999999999967</v>
      </c>
      <c r="M57" s="17">
        <v>-0.99999999999999967</v>
      </c>
      <c r="N57" s="17">
        <v>0.49093497633952182</v>
      </c>
      <c r="O57" s="17">
        <v>3.5280565788716527</v>
      </c>
      <c r="P57" s="17">
        <v>-0.66611663765945828</v>
      </c>
      <c r="Q57" s="17">
        <v>-0.12556004323239559</v>
      </c>
      <c r="R57" s="17">
        <v>-6.5127954426335524E-2</v>
      </c>
      <c r="S57" s="17">
        <v>0.33333333333333331</v>
      </c>
      <c r="T57" s="17">
        <v>0.33333333333333331</v>
      </c>
      <c r="U57" s="17">
        <v>5.3648127063155832E-2</v>
      </c>
      <c r="V57" s="17">
        <v>4.2179597517132073E-2</v>
      </c>
      <c r="W57" s="17">
        <v>29.517905697199126</v>
      </c>
      <c r="X57" s="17">
        <v>1.1097900112051056</v>
      </c>
      <c r="Y57" s="17">
        <v>-0.99999999999999967</v>
      </c>
      <c r="Z57" s="17">
        <v>-0.99999999999999967</v>
      </c>
      <c r="AA57" s="17">
        <v>51.116504471707323</v>
      </c>
      <c r="AB57" s="17">
        <v>6.5648463577905505E-2</v>
      </c>
      <c r="AC57" s="17">
        <v>0.17122718889909108</v>
      </c>
      <c r="AD57" s="17">
        <v>0.19639888210169396</v>
      </c>
      <c r="AE57" s="17">
        <v>21.663726728934524</v>
      </c>
      <c r="AF57" s="17">
        <v>0.35714285714285715</v>
      </c>
      <c r="AG57" s="17">
        <v>-0.99999999999999967</v>
      </c>
      <c r="AH57" s="17">
        <v>-0.99999999999999967</v>
      </c>
      <c r="AI57" s="17">
        <v>0</v>
      </c>
      <c r="AJ57" s="17">
        <v>4.2179597517132073E-2</v>
      </c>
      <c r="AK57" s="17">
        <v>-4.6323115604221518E-2</v>
      </c>
      <c r="AL57" s="17">
        <v>-2.9262320662910971E-2</v>
      </c>
      <c r="AM57" s="17">
        <v>0.78125685043444848</v>
      </c>
      <c r="AN57" s="17">
        <v>-0.1831710254157406</v>
      </c>
      <c r="AO57" s="17">
        <v>19.299805682840105</v>
      </c>
      <c r="AP57" s="17">
        <v>-4.7255872387080711</v>
      </c>
      <c r="AQ57" s="17">
        <v>30.990710626217698</v>
      </c>
      <c r="AR57" s="17">
        <v>0.76249439124695417</v>
      </c>
      <c r="AS57" s="17">
        <v>1.1343367600220822</v>
      </c>
      <c r="AT57" s="17">
        <v>-0.99999999999999967</v>
      </c>
      <c r="AU57" s="17">
        <v>-0.99999999999999967</v>
      </c>
      <c r="AV57" s="17">
        <v>-7.3181037236626403E-2</v>
      </c>
      <c r="AW57" s="17">
        <v>49.918973811870899</v>
      </c>
      <c r="AX57" s="17">
        <v>54.136933563584122</v>
      </c>
      <c r="AY57" s="17">
        <v>-1.0728014730133855E-2</v>
      </c>
      <c r="AZ57" s="17">
        <v>-6.5006031044912174</v>
      </c>
      <c r="BA57" s="22">
        <v>1337.2853806219125</v>
      </c>
    </row>
    <row r="58" spans="1:53" x14ac:dyDescent="0.25">
      <c r="A58">
        <v>5627</v>
      </c>
      <c r="B58" t="s">
        <v>2759</v>
      </c>
      <c r="C58" s="22">
        <v>3</v>
      </c>
      <c r="D58" s="17">
        <v>7.5081885226552165</v>
      </c>
      <c r="E58" s="17">
        <v>-0.18813719956819019</v>
      </c>
      <c r="F58" s="17">
        <v>-0.12092928777918795</v>
      </c>
      <c r="G58" s="17">
        <v>-0.18818503548760132</v>
      </c>
      <c r="H58" s="17">
        <v>-5.6353063204656842E-2</v>
      </c>
      <c r="I58" s="17">
        <v>0</v>
      </c>
      <c r="J58" s="17">
        <v>-3.381183792279411</v>
      </c>
      <c r="K58" s="17">
        <v>-5.6353063204656842E-2</v>
      </c>
      <c r="L58" s="17">
        <v>-0.99999999999999944</v>
      </c>
      <c r="M58" s="17">
        <v>-0.99999999999999944</v>
      </c>
      <c r="N58" s="17">
        <v>-1.1270612640931363</v>
      </c>
      <c r="O58" s="17">
        <v>3.938819694888207</v>
      </c>
      <c r="P58" s="17">
        <v>-0.26936580688511896</v>
      </c>
      <c r="Q58" s="17">
        <v>-0.20444251628139726</v>
      </c>
      <c r="R58" s="17">
        <v>-0.10605233489774288</v>
      </c>
      <c r="S58" s="17">
        <v>0.3333333333333332</v>
      </c>
      <c r="T58" s="17">
        <v>0.45104644705361613</v>
      </c>
      <c r="U58" s="17">
        <v>7.1728899012837188E-2</v>
      </c>
      <c r="V58" s="17">
        <v>0</v>
      </c>
      <c r="W58" s="17">
        <v>36.49846970417773</v>
      </c>
      <c r="X58" s="17">
        <v>1.2360905205121833</v>
      </c>
      <c r="Y58" s="17">
        <v>-0.99999999999999944</v>
      </c>
      <c r="Z58" s="17">
        <v>-0.99999999999999944</v>
      </c>
      <c r="AA58" s="17">
        <v>82.280251131942606</v>
      </c>
      <c r="AB58" s="17">
        <v>0.171011899766357</v>
      </c>
      <c r="AC58" s="17">
        <v>0.38262292600474429</v>
      </c>
      <c r="AD58" s="17">
        <v>0.36412184948215154</v>
      </c>
      <c r="AE58" s="17">
        <v>45.887833762662666</v>
      </c>
      <c r="AF58" s="17">
        <v>0.625</v>
      </c>
      <c r="AG58" s="17">
        <v>-0.99999999999999944</v>
      </c>
      <c r="AH58" s="17">
        <v>-0.99999999999999944</v>
      </c>
      <c r="AI58" s="17">
        <v>0</v>
      </c>
      <c r="AJ58" s="17">
        <v>0</v>
      </c>
      <c r="AK58" s="17">
        <v>0.25029377303867945</v>
      </c>
      <c r="AL58" s="17">
        <v>-7.2939005619433147E-3</v>
      </c>
      <c r="AM58" s="17">
        <v>0.19297862335078828</v>
      </c>
      <c r="AN58" s="17">
        <v>0.20478287321888353</v>
      </c>
      <c r="AO58" s="17">
        <v>6.0759344489631042</v>
      </c>
      <c r="AP58" s="17">
        <v>5.0831023276623704</v>
      </c>
      <c r="AQ58" s="17">
        <v>33.117285911898335</v>
      </c>
      <c r="AR58" s="17">
        <v>0.8561086793997863</v>
      </c>
      <c r="AS58" s="17">
        <v>1.1797374573075259</v>
      </c>
      <c r="AT58" s="17">
        <v>-0.99999999999999944</v>
      </c>
      <c r="AU58" s="17">
        <v>-0.99999999999999944</v>
      </c>
      <c r="AV58" s="17">
        <v>-0.2942373703853442</v>
      </c>
      <c r="AW58" s="17">
        <v>91.302173154493246</v>
      </c>
      <c r="AX58" s="17">
        <v>91.302173154493246</v>
      </c>
      <c r="AY58" s="17">
        <v>0.23839542019697565</v>
      </c>
      <c r="AZ58" s="17">
        <v>29.762795165202849</v>
      </c>
      <c r="BA58" s="22">
        <v>1514.7832533962885</v>
      </c>
    </row>
    <row r="59" spans="1:53" x14ac:dyDescent="0.25">
      <c r="A59">
        <v>5985</v>
      </c>
      <c r="B59" t="s">
        <v>2994</v>
      </c>
      <c r="C59" s="22">
        <v>3</v>
      </c>
      <c r="D59" s="17">
        <v>4.9644097249234864</v>
      </c>
      <c r="E59" s="17">
        <v>-1.0898381329934984E-2</v>
      </c>
      <c r="F59" s="17">
        <v>-9.2170513248908098E-2</v>
      </c>
      <c r="G59" s="17">
        <v>-9.2170513248908098E-2</v>
      </c>
      <c r="H59" s="17">
        <v>0.49390327238178655</v>
      </c>
      <c r="I59" s="17">
        <v>0</v>
      </c>
      <c r="J59" s="17">
        <v>29.634196342907188</v>
      </c>
      <c r="K59" s="17">
        <v>0.49390327238178655</v>
      </c>
      <c r="L59" s="17">
        <v>-0.99999999999999967</v>
      </c>
      <c r="M59" s="17">
        <v>-0.99999999999999967</v>
      </c>
      <c r="N59" s="17">
        <v>9.8780654476357306</v>
      </c>
      <c r="O59" s="17">
        <v>34.506435554581763</v>
      </c>
      <c r="P59" s="17">
        <v>1.3172931155114647</v>
      </c>
      <c r="Q59" s="17">
        <v>2.3105310797604992</v>
      </c>
      <c r="R59" s="17">
        <v>0.84272482963651429</v>
      </c>
      <c r="S59" s="17">
        <v>0.33333333333333326</v>
      </c>
      <c r="T59" s="17">
        <v>0.45180593169084782</v>
      </c>
      <c r="U59" s="17">
        <v>2.2595505238525996E-2</v>
      </c>
      <c r="V59" s="17">
        <v>6.8972595627330652E-3</v>
      </c>
      <c r="W59" s="17">
        <v>12.829150297746139</v>
      </c>
      <c r="X59" s="17">
        <v>0.53593473950980586</v>
      </c>
      <c r="Y59" s="17">
        <v>-0.99999999999999967</v>
      </c>
      <c r="Z59" s="17">
        <v>-0.99999999999999967</v>
      </c>
      <c r="AA59" s="17">
        <v>65.843220793047124</v>
      </c>
      <c r="AB59" s="17">
        <v>0.51720623006655664</v>
      </c>
      <c r="AC59" s="17">
        <v>0.18689714001476299</v>
      </c>
      <c r="AD59" s="17">
        <v>0.33932354323196895</v>
      </c>
      <c r="AE59" s="17">
        <v>52.171345665664454</v>
      </c>
      <c r="AF59" s="17">
        <v>0.82352941176470584</v>
      </c>
      <c r="AG59" s="17">
        <v>-0.99999999999999967</v>
      </c>
      <c r="AH59" s="17">
        <v>-0.99999999999999967</v>
      </c>
      <c r="AI59" s="17">
        <v>1.2911116142319962E-2</v>
      </c>
      <c r="AJ59" s="17">
        <v>6.8972595627330652E-3</v>
      </c>
      <c r="AK59" s="17">
        <v>-0.23211646957990095</v>
      </c>
      <c r="AL59" s="17">
        <v>-5.0960988511176359E-3</v>
      </c>
      <c r="AM59" s="17">
        <v>0.11958293685928009</v>
      </c>
      <c r="AN59" s="17">
        <v>-5.1088521138110826E-2</v>
      </c>
      <c r="AO59" s="17">
        <v>1.8289910735824997</v>
      </c>
      <c r="AP59" s="17">
        <v>-1.3026935227083589</v>
      </c>
      <c r="AQ59" s="17">
        <v>42.463346640653342</v>
      </c>
      <c r="AR59" s="17">
        <v>0.81463202982544025</v>
      </c>
      <c r="AS59" s="17">
        <v>1.029838011891592</v>
      </c>
      <c r="AT59" s="17">
        <v>-0.99999999999999967</v>
      </c>
      <c r="AU59" s="17">
        <v>-0.99999999999999967</v>
      </c>
      <c r="AV59" s="17">
        <v>0.7505543163876065</v>
      </c>
      <c r="AW59" s="17">
        <v>99.046962824920513</v>
      </c>
      <c r="AX59" s="17">
        <v>99.994911104040256</v>
      </c>
      <c r="AY59" s="17">
        <v>0.34835155933844969</v>
      </c>
      <c r="AZ59" s="17">
        <v>37.285023346704627</v>
      </c>
      <c r="BA59" s="22">
        <v>1520.9680894790713</v>
      </c>
    </row>
    <row r="60" spans="1:53" x14ac:dyDescent="0.25">
      <c r="A60">
        <v>6133</v>
      </c>
      <c r="B60" t="s">
        <v>3105</v>
      </c>
      <c r="C60" s="22">
        <v>3</v>
      </c>
      <c r="D60" s="17">
        <v>4.0446442052968816</v>
      </c>
      <c r="E60" s="17">
        <v>0</v>
      </c>
      <c r="F60" s="17">
        <v>-0.1749435592205783</v>
      </c>
      <c r="G60" s="17">
        <v>-0.1749435592205783</v>
      </c>
      <c r="H60" s="17">
        <v>0.563554472621837</v>
      </c>
      <c r="I60" s="17">
        <v>0</v>
      </c>
      <c r="J60" s="17">
        <v>33.813268357310221</v>
      </c>
      <c r="K60" s="17">
        <v>0.563554472621837</v>
      </c>
      <c r="L60" s="17">
        <v>-1.0000000000000002</v>
      </c>
      <c r="M60" s="17">
        <v>-1.0000000000000002</v>
      </c>
      <c r="N60" s="17">
        <v>11.271089452436737</v>
      </c>
      <c r="O60" s="17">
        <v>37.682969003386525</v>
      </c>
      <c r="P60" s="17">
        <v>-0.23619267413600739</v>
      </c>
      <c r="Q60" s="17">
        <v>-1.051571118802523</v>
      </c>
      <c r="R60" s="17">
        <v>-0.33949176951655025</v>
      </c>
      <c r="S60" s="17">
        <v>0.33333333333333326</v>
      </c>
      <c r="T60" s="17">
        <v>0.32145022954713964</v>
      </c>
      <c r="U60" s="17">
        <v>0.39591990238030011</v>
      </c>
      <c r="V60" s="17">
        <v>4.3312222955730798E-2</v>
      </c>
      <c r="W60" s="17">
        <v>21.218448623786671</v>
      </c>
      <c r="X60" s="17">
        <v>2.0135348751678666</v>
      </c>
      <c r="Y60" s="17">
        <v>-1.0000000000000002</v>
      </c>
      <c r="Z60" s="17">
        <v>-1.0000000000000002</v>
      </c>
      <c r="AA60" s="17">
        <v>85.367965944557412</v>
      </c>
      <c r="AB60" s="17">
        <v>0.45338222776533782</v>
      </c>
      <c r="AC60" s="17">
        <v>0.52442288081087074</v>
      </c>
      <c r="AD60" s="17">
        <v>0.31197507322953788</v>
      </c>
      <c r="AE60" s="17">
        <v>64.489009090287325</v>
      </c>
      <c r="AF60" s="17">
        <v>0.83333333333333337</v>
      </c>
      <c r="AG60" s="17">
        <v>-1.0000000000000002</v>
      </c>
      <c r="AH60" s="17">
        <v>-1.0000000000000002</v>
      </c>
      <c r="AI60" s="17">
        <v>0</v>
      </c>
      <c r="AJ60" s="17">
        <v>4.3312222955730798E-2</v>
      </c>
      <c r="AK60" s="17">
        <v>8.561616934875331E-3</v>
      </c>
      <c r="AL60" s="17">
        <v>-0.10954320723871626</v>
      </c>
      <c r="AM60" s="17">
        <v>-0.24933510316706359</v>
      </c>
      <c r="AN60" s="17">
        <v>4.0916735190023874E-2</v>
      </c>
      <c r="AO60" s="17">
        <v>-6.1905694945022143</v>
      </c>
      <c r="AP60" s="17">
        <v>0.47520234355701529</v>
      </c>
      <c r="AQ60" s="17">
        <v>55.031716981096913</v>
      </c>
      <c r="AR60" s="17">
        <v>1.0940156882165042</v>
      </c>
      <c r="AS60" s="17">
        <v>2.5770893477897014</v>
      </c>
      <c r="AT60" s="17">
        <v>-1.0000000000000002</v>
      </c>
      <c r="AU60" s="17">
        <v>-1.0000000000000002</v>
      </c>
      <c r="AV60" s="17">
        <v>-0.51443532873712849</v>
      </c>
      <c r="AW60" s="17">
        <v>123.52613729150102</v>
      </c>
      <c r="AX60" s="17">
        <v>127.85735958707409</v>
      </c>
      <c r="AY60" s="17">
        <v>0.49602879752268708</v>
      </c>
      <c r="AZ60" s="17">
        <v>53.394514209992643</v>
      </c>
      <c r="BA60" s="22">
        <v>1557.825184241794</v>
      </c>
    </row>
    <row r="61" spans="1:53" x14ac:dyDescent="0.25">
      <c r="A61">
        <v>6314</v>
      </c>
      <c r="B61" t="s">
        <v>3187</v>
      </c>
      <c r="C61" s="22">
        <v>3</v>
      </c>
      <c r="D61" s="17">
        <v>4.265399067009092</v>
      </c>
      <c r="E61" s="17">
        <v>0</v>
      </c>
      <c r="F61" s="17">
        <v>-0.33205395768386431</v>
      </c>
      <c r="G61" s="17">
        <v>-0.33205395768386431</v>
      </c>
      <c r="H61" s="17">
        <v>7.4866406887636003E-2</v>
      </c>
      <c r="I61" s="17">
        <v>0</v>
      </c>
      <c r="J61" s="17">
        <v>4.4919844132581606</v>
      </c>
      <c r="K61" s="17">
        <v>7.4866406887636003E-2</v>
      </c>
      <c r="L61" s="17">
        <v>-0.99999999999999911</v>
      </c>
      <c r="M61" s="17">
        <v>-0.99999999999999911</v>
      </c>
      <c r="N61" s="17">
        <v>1.497328137752721</v>
      </c>
      <c r="O61" s="17">
        <v>8.4253295225833824</v>
      </c>
      <c r="P61" s="17">
        <v>-2.4590587179113736</v>
      </c>
      <c r="Q61" s="17">
        <v>-1.6767474981252317</v>
      </c>
      <c r="R61" s="17">
        <v>-0.83839721125374578</v>
      </c>
      <c r="S61" s="17">
        <v>0.33333333333333343</v>
      </c>
      <c r="T61" s="17">
        <v>0.31755487775907132</v>
      </c>
      <c r="U61" s="17">
        <v>0.39609459079067028</v>
      </c>
      <c r="V61" s="17">
        <v>0.11965249392791345</v>
      </c>
      <c r="W61" s="17">
        <v>43.670755556934111</v>
      </c>
      <c r="X61" s="17">
        <v>2.8685085908354209</v>
      </c>
      <c r="Y61" s="17">
        <v>-0.99999999999999911</v>
      </c>
      <c r="Z61" s="17">
        <v>-0.99999999999999911</v>
      </c>
      <c r="AA61" s="17">
        <v>86.512743159402305</v>
      </c>
      <c r="AB61" s="17">
        <v>0.24656754771235204</v>
      </c>
      <c r="AC61" s="17">
        <v>0.17936291453519321</v>
      </c>
      <c r="AD61" s="17">
        <v>0.44767723402689424</v>
      </c>
      <c r="AE61" s="17">
        <v>43.680384813721957</v>
      </c>
      <c r="AF61" s="17">
        <v>0.94444444444444442</v>
      </c>
      <c r="AG61" s="17">
        <v>-0.99999999999999911</v>
      </c>
      <c r="AH61" s="17">
        <v>-0.99999999999999911</v>
      </c>
      <c r="AI61" s="17">
        <v>-3.5172024127539767E-2</v>
      </c>
      <c r="AJ61" s="17">
        <v>0.11965249392791345</v>
      </c>
      <c r="AK61" s="17">
        <v>-6.4295505028182667E-2</v>
      </c>
      <c r="AL61" s="17">
        <v>1.4168884463745771E-2</v>
      </c>
      <c r="AM61" s="17">
        <v>5.1250363088330975E-2</v>
      </c>
      <c r="AN61" s="17">
        <v>0.42767417917018113</v>
      </c>
      <c r="AO61" s="17">
        <v>0.95978155206736027</v>
      </c>
      <c r="AP61" s="17">
        <v>10.762698901573261</v>
      </c>
      <c r="AQ61" s="17">
        <v>48.162739970192256</v>
      </c>
      <c r="AR61" s="17">
        <v>1.1666352958109882</v>
      </c>
      <c r="AS61" s="17">
        <v>2.9433749977230557</v>
      </c>
      <c r="AT61" s="17">
        <v>-0.99999999999999911</v>
      </c>
      <c r="AU61" s="17">
        <v>-0.99999999999999911</v>
      </c>
      <c r="AV61" s="17">
        <v>-1.17045116893761</v>
      </c>
      <c r="AW61" s="17">
        <v>105.70077158355899</v>
      </c>
      <c r="AX61" s="17">
        <v>116.96258049379952</v>
      </c>
      <c r="AY61" s="17">
        <v>0.36233401607473198</v>
      </c>
      <c r="AZ61" s="17">
        <v>60.347354341683172</v>
      </c>
      <c r="BA61" s="22">
        <v>1578.152574094466</v>
      </c>
    </row>
    <row r="62" spans="1:53" x14ac:dyDescent="0.25">
      <c r="A62">
        <v>6348</v>
      </c>
      <c r="B62" t="s">
        <v>3218</v>
      </c>
      <c r="C62" s="22">
        <v>3</v>
      </c>
      <c r="D62" s="17">
        <v>4.8053838261359187</v>
      </c>
      <c r="E62" s="17">
        <v>1.1174455658471694E-2</v>
      </c>
      <c r="F62" s="17">
        <v>-0.37906349139057544</v>
      </c>
      <c r="G62" s="17">
        <v>-0.37073424968310492</v>
      </c>
      <c r="H62" s="17">
        <v>0.17080966636139605</v>
      </c>
      <c r="I62" s="17">
        <v>0</v>
      </c>
      <c r="J62" s="17">
        <v>10.248579981683763</v>
      </c>
      <c r="K62" s="17">
        <v>0.17080966636139605</v>
      </c>
      <c r="L62" s="17">
        <v>-1.0000000000000004</v>
      </c>
      <c r="M62" s="17">
        <v>-1.0000000000000004</v>
      </c>
      <c r="N62" s="17">
        <v>3.416193327227921</v>
      </c>
      <c r="O62" s="17">
        <v>14.683229558136574</v>
      </c>
      <c r="P62" s="17">
        <v>-1.547733652868083E-2</v>
      </c>
      <c r="Q62" s="17">
        <v>-3.6462671786715939</v>
      </c>
      <c r="R62" s="17">
        <v>-1.1942228170768512</v>
      </c>
      <c r="S62" s="17">
        <v>0.34189559288076699</v>
      </c>
      <c r="T62" s="17">
        <v>-1.2134094224010936E-3</v>
      </c>
      <c r="U62" s="17">
        <v>-9.6128566214884852E-3</v>
      </c>
      <c r="V62" s="17">
        <v>0</v>
      </c>
      <c r="W62" s="17">
        <v>6.410386419019253</v>
      </c>
      <c r="X62" s="17">
        <v>-0.22276186016660643</v>
      </c>
      <c r="Y62" s="17">
        <v>-1.0000000000000004</v>
      </c>
      <c r="Z62" s="17">
        <v>-1.0000000000000004</v>
      </c>
      <c r="AA62" s="17">
        <v>6.3721858802154348</v>
      </c>
      <c r="AB62" s="17">
        <v>-8.0335709427128595E-3</v>
      </c>
      <c r="AC62" s="17">
        <v>-3.0419030645777129E-2</v>
      </c>
      <c r="AD62" s="17">
        <v>6.1573047153950643E-2</v>
      </c>
      <c r="AE62" s="17">
        <v>1.1560222782730325</v>
      </c>
      <c r="AF62" s="17">
        <v>6.6666666666666666E-2</v>
      </c>
      <c r="AG62" s="17">
        <v>-1.0000000000000004</v>
      </c>
      <c r="AH62" s="17">
        <v>-1.0000000000000004</v>
      </c>
      <c r="AI62" s="17">
        <v>0</v>
      </c>
      <c r="AJ62" s="17">
        <v>0</v>
      </c>
      <c r="AK62" s="17">
        <v>0.33640142105796034</v>
      </c>
      <c r="AL62" s="17">
        <v>0.81959539791008029</v>
      </c>
      <c r="AM62" s="17">
        <v>-0.12646346531452179</v>
      </c>
      <c r="AN62" s="17">
        <v>0.17724928304226029</v>
      </c>
      <c r="AO62" s="17">
        <v>-1.4795795275732435</v>
      </c>
      <c r="AP62" s="17">
        <v>8.5292090656069153</v>
      </c>
      <c r="AQ62" s="17">
        <v>16.658966400703015</v>
      </c>
      <c r="AR62" s="17">
        <v>0.33106932683687734</v>
      </c>
      <c r="AS62" s="17">
        <v>-5.1952193805210559E-2</v>
      </c>
      <c r="AT62" s="17">
        <v>-1.0000000000000004</v>
      </c>
      <c r="AU62" s="17">
        <v>-1.0000000000000004</v>
      </c>
      <c r="AV62" s="17">
        <v>-1.5649570667599559</v>
      </c>
      <c r="AW62" s="17">
        <v>29.584624503958917</v>
      </c>
      <c r="AX62" s="17">
        <v>29.584624503958917</v>
      </c>
      <c r="AY62" s="17">
        <v>0.2410234414091541</v>
      </c>
      <c r="AZ62" s="17">
        <v>-11.069206216494212</v>
      </c>
      <c r="BA62" s="22">
        <v>1375.2566569803457</v>
      </c>
    </row>
    <row r="63" spans="1:53" x14ac:dyDescent="0.25">
      <c r="A63">
        <v>6396</v>
      </c>
      <c r="B63" t="s">
        <v>3264</v>
      </c>
      <c r="C63" s="22">
        <v>3</v>
      </c>
      <c r="D63" s="17">
        <v>5.4336730957660393</v>
      </c>
      <c r="E63" s="17">
        <v>-9.65349985583768E-2</v>
      </c>
      <c r="F63" s="17">
        <v>1.0154302203217629</v>
      </c>
      <c r="G63" s="17">
        <v>0.98931139039257987</v>
      </c>
      <c r="H63" s="17">
        <v>2.345035707665059E-2</v>
      </c>
      <c r="I63" s="17">
        <v>0</v>
      </c>
      <c r="J63" s="17">
        <v>1.4070214245990329</v>
      </c>
      <c r="K63" s="17">
        <v>2.345035707665059E-2</v>
      </c>
      <c r="L63" s="17">
        <v>-0.99999999999999967</v>
      </c>
      <c r="M63" s="17">
        <v>-0.99999999999999967</v>
      </c>
      <c r="N63" s="17">
        <v>0.46900714153301232</v>
      </c>
      <c r="O63" s="17">
        <v>7.8300059107576487</v>
      </c>
      <c r="P63" s="17">
        <v>7.3184997740627935</v>
      </c>
      <c r="Q63" s="17">
        <v>-0.43580605992143406</v>
      </c>
      <c r="R63" s="17">
        <v>0.45976545790726026</v>
      </c>
      <c r="S63" s="17">
        <v>0.33333333333333315</v>
      </c>
      <c r="T63" s="17">
        <v>0.16639896528464609</v>
      </c>
      <c r="U63" s="17">
        <v>3.6731180143602216E-2</v>
      </c>
      <c r="V63" s="17">
        <v>-4.6052966978767707E-2</v>
      </c>
      <c r="W63" s="17">
        <v>18.67840618824653</v>
      </c>
      <c r="X63" s="17">
        <v>0.17995449219444415</v>
      </c>
      <c r="Y63" s="17">
        <v>-0.99999999999999967</v>
      </c>
      <c r="Z63" s="17">
        <v>-0.99999999999999967</v>
      </c>
      <c r="AA63" s="17">
        <v>53.862345834136249</v>
      </c>
      <c r="AB63" s="17">
        <v>0.20098262372967393</v>
      </c>
      <c r="AC63" s="17">
        <v>0.35182860630282409</v>
      </c>
      <c r="AD63" s="17">
        <v>0.14167225372715081</v>
      </c>
      <c r="AE63" s="17">
        <v>34.724174187982456</v>
      </c>
      <c r="AF63" s="17">
        <v>0.5714285714285714</v>
      </c>
      <c r="AG63" s="17">
        <v>-0.99999999999999967</v>
      </c>
      <c r="AH63" s="17">
        <v>-0.99999999999999967</v>
      </c>
      <c r="AI63" s="17">
        <v>5.4484782478108743E-2</v>
      </c>
      <c r="AJ63" s="17">
        <v>-4.6052966978767707E-2</v>
      </c>
      <c r="AK63" s="17">
        <v>5.7294191579371351E-2</v>
      </c>
      <c r="AL63" s="17">
        <v>0.22682951483062161</v>
      </c>
      <c r="AM63" s="17">
        <v>1.6401066993422904E-3</v>
      </c>
      <c r="AN63" s="17">
        <v>0.15699275471471624</v>
      </c>
      <c r="AO63" s="17">
        <v>0.32747362538041419</v>
      </c>
      <c r="AP63" s="17">
        <v>5.0589664420210134</v>
      </c>
      <c r="AQ63" s="17">
        <v>20.08542761284556</v>
      </c>
      <c r="AR63" s="17">
        <v>0.4904105117828137</v>
      </c>
      <c r="AS63" s="17">
        <v>0.20340484927109515</v>
      </c>
      <c r="AT63" s="17">
        <v>-0.99999999999999967</v>
      </c>
      <c r="AU63" s="17">
        <v>-0.99999999999999967</v>
      </c>
      <c r="AV63" s="17">
        <v>1.4490768482998404</v>
      </c>
      <c r="AW63" s="17">
        <v>66.751318186914872</v>
      </c>
      <c r="AX63" s="17">
        <v>63.235717138600279</v>
      </c>
      <c r="AY63" s="17">
        <v>0.20021461699492263</v>
      </c>
      <c r="AZ63" s="17">
        <v>7.3202545890383188</v>
      </c>
      <c r="BA63" s="22">
        <v>1412.9728827300662</v>
      </c>
    </row>
    <row r="64" spans="1:53" x14ac:dyDescent="0.25">
      <c r="A64">
        <v>6414</v>
      </c>
      <c r="B64" t="s">
        <v>3282</v>
      </c>
      <c r="C64" s="22">
        <v>3</v>
      </c>
      <c r="D64" s="17">
        <v>3.9606315850195406</v>
      </c>
      <c r="E64" s="17">
        <v>0.8222933733906973</v>
      </c>
      <c r="F64" s="17">
        <v>0.74491054285312641</v>
      </c>
      <c r="G64" s="17">
        <v>0.98816008238957487</v>
      </c>
      <c r="H64" s="17">
        <v>0.29132717404547953</v>
      </c>
      <c r="I64" s="17">
        <v>0</v>
      </c>
      <c r="J64" s="17">
        <v>17.479630442728766</v>
      </c>
      <c r="K64" s="17">
        <v>0.29132717404547953</v>
      </c>
      <c r="L64" s="17">
        <v>-1.0000000000000002</v>
      </c>
      <c r="M64" s="17">
        <v>-1.0000000000000002</v>
      </c>
      <c r="N64" s="17">
        <v>5.8265434809095904</v>
      </c>
      <c r="O64" s="17">
        <v>22.428422110137888</v>
      </c>
      <c r="P64" s="17">
        <v>-0.42203590165757338</v>
      </c>
      <c r="Q64" s="17">
        <v>-1.6333916301948523</v>
      </c>
      <c r="R64" s="17">
        <v>-0.5604641321432946</v>
      </c>
      <c r="S64" s="17">
        <v>0.33333333333333315</v>
      </c>
      <c r="T64" s="17">
        <v>0.33966444698317949</v>
      </c>
      <c r="U64" s="17">
        <v>-0.11236515973988982</v>
      </c>
      <c r="V64" s="17">
        <v>-1.6594131750179625E-2</v>
      </c>
      <c r="W64" s="17">
        <v>10.10845259123856</v>
      </c>
      <c r="X64" s="17">
        <v>-0.1610237095397575</v>
      </c>
      <c r="Y64" s="17">
        <v>-1.0000000000000002</v>
      </c>
      <c r="Z64" s="17">
        <v>-1.0000000000000002</v>
      </c>
      <c r="AA64" s="17">
        <v>29.72277162293727</v>
      </c>
      <c r="AB64" s="17">
        <v>2.6255732332554949E-2</v>
      </c>
      <c r="AC64" s="17">
        <v>0.109104026635856</v>
      </c>
      <c r="AD64" s="17">
        <v>0.26813590430842893</v>
      </c>
      <c r="AE64" s="17">
        <v>20.174783163842008</v>
      </c>
      <c r="AF64" s="17">
        <v>0.36363636363636365</v>
      </c>
      <c r="AG64" s="17">
        <v>-1.0000000000000002</v>
      </c>
      <c r="AH64" s="17">
        <v>-1.0000000000000002</v>
      </c>
      <c r="AI64" s="17">
        <v>0</v>
      </c>
      <c r="AJ64" s="17">
        <v>-1.6594131750179625E-2</v>
      </c>
      <c r="AK64" s="17">
        <v>-3.9542957302281939E-3</v>
      </c>
      <c r="AL64" s="17">
        <v>7.7118445287370649E-2</v>
      </c>
      <c r="AM64" s="17">
        <v>6.9336616262309567E-2</v>
      </c>
      <c r="AN64" s="17">
        <v>-6.0040123113488247E-3</v>
      </c>
      <c r="AO64" s="17">
        <v>1.7136439279065987</v>
      </c>
      <c r="AP64" s="17">
        <v>0.23549191865313346</v>
      </c>
      <c r="AQ64" s="17">
        <v>27.588083033967333</v>
      </c>
      <c r="AR64" s="17">
        <v>0.54403848882644368</v>
      </c>
      <c r="AS64" s="17">
        <v>0.13030346450572214</v>
      </c>
      <c r="AT64" s="17">
        <v>-1.0000000000000002</v>
      </c>
      <c r="AU64" s="17">
        <v>-1.0000000000000002</v>
      </c>
      <c r="AV64" s="17">
        <v>0.42769595024628021</v>
      </c>
      <c r="AW64" s="17">
        <v>52.386685651728293</v>
      </c>
      <c r="AX64" s="17">
        <v>50.727272476710333</v>
      </c>
      <c r="AY64" s="17">
        <v>-1.2669230651433806E-2</v>
      </c>
      <c r="AZ64" s="17">
        <v>-21.209730233402873</v>
      </c>
      <c r="BA64" s="22">
        <v>1379.5204085064013</v>
      </c>
    </row>
    <row r="65" spans="1:53" x14ac:dyDescent="0.25">
      <c r="A65">
        <v>6443</v>
      </c>
      <c r="B65" t="s">
        <v>2101</v>
      </c>
      <c r="C65" s="22">
        <v>3</v>
      </c>
      <c r="D65" s="17">
        <v>3.5281142766406881</v>
      </c>
      <c r="E65" s="17">
        <v>0</v>
      </c>
      <c r="F65" s="17">
        <v>0.11669148683003844</v>
      </c>
      <c r="G65" s="17">
        <v>0.11669148683003844</v>
      </c>
      <c r="H65" s="17">
        <v>-0.24502132490373954</v>
      </c>
      <c r="I65" s="17">
        <v>0</v>
      </c>
      <c r="J65" s="17">
        <v>-14.701279494224373</v>
      </c>
      <c r="K65" s="17">
        <v>-0.24502132490373954</v>
      </c>
      <c r="L65" s="17">
        <v>-1</v>
      </c>
      <c r="M65" s="17">
        <v>-1</v>
      </c>
      <c r="N65" s="17">
        <v>-4.9004264980747907</v>
      </c>
      <c r="O65" s="17">
        <v>-11.056473730753645</v>
      </c>
      <c r="P65" s="17">
        <v>-0.28584492728049271</v>
      </c>
      <c r="Q65" s="17">
        <v>1.2834700769429606</v>
      </c>
      <c r="R65" s="17">
        <v>0.40498459986997698</v>
      </c>
      <c r="S65" s="17">
        <v>0.33333333333333304</v>
      </c>
      <c r="T65" s="17">
        <v>0.1883412518110982</v>
      </c>
      <c r="U65" s="17">
        <v>-8.8538519112516353E-2</v>
      </c>
      <c r="V65" s="17">
        <v>-1.7987221563722174E-2</v>
      </c>
      <c r="W65" s="17">
        <v>26.406806774877303</v>
      </c>
      <c r="X65" s="17">
        <v>0.15962642269353741</v>
      </c>
      <c r="Y65" s="17">
        <v>-1</v>
      </c>
      <c r="Z65" s="17">
        <v>-1</v>
      </c>
      <c r="AA65" s="17">
        <v>52.906352172153717</v>
      </c>
      <c r="AB65" s="17">
        <v>6.3356131950448882E-2</v>
      </c>
      <c r="AC65" s="17">
        <v>0.10941418749094758</v>
      </c>
      <c r="AD65" s="17">
        <v>0.34912089650673284</v>
      </c>
      <c r="AE65" s="17">
        <v>26.094560797406462</v>
      </c>
      <c r="AF65" s="17">
        <v>0.7857142857142857</v>
      </c>
      <c r="AG65" s="17">
        <v>-1</v>
      </c>
      <c r="AH65" s="17">
        <v>-1</v>
      </c>
      <c r="AI65" s="17">
        <v>0</v>
      </c>
      <c r="AJ65" s="17">
        <v>-1.7987221563722174E-2</v>
      </c>
      <c r="AK65" s="17">
        <v>0.14092611996934237</v>
      </c>
      <c r="AL65" s="17">
        <v>-0.1224951894920933</v>
      </c>
      <c r="AM65" s="17">
        <v>-5.668383611299678E-2</v>
      </c>
      <c r="AN65" s="17">
        <v>-0.10647652101519411</v>
      </c>
      <c r="AO65" s="17">
        <v>-0.71246530297820743</v>
      </c>
      <c r="AP65" s="17">
        <v>-3.2743889728403173</v>
      </c>
      <c r="AQ65" s="17">
        <v>11.70552728065292</v>
      </c>
      <c r="AR65" s="17">
        <v>0.41514884446819295</v>
      </c>
      <c r="AS65" s="17">
        <v>-8.5394902210202128E-2</v>
      </c>
      <c r="AT65" s="17">
        <v>-1</v>
      </c>
      <c r="AU65" s="17">
        <v>-1</v>
      </c>
      <c r="AV65" s="17">
        <v>0.52167608670001575</v>
      </c>
      <c r="AW65" s="17">
        <v>38.575489468559773</v>
      </c>
      <c r="AX65" s="17">
        <v>36.776767312187559</v>
      </c>
      <c r="AY65" s="17">
        <v>-4.3744116084441911E-2</v>
      </c>
      <c r="AZ65" s="17">
        <v>-36.44718545931751</v>
      </c>
      <c r="BA65" s="22">
        <v>1380.6050018567857</v>
      </c>
    </row>
    <row r="66" spans="1:53" x14ac:dyDescent="0.25">
      <c r="A66">
        <v>6502</v>
      </c>
      <c r="B66" t="s">
        <v>3346</v>
      </c>
      <c r="C66" s="22">
        <v>3</v>
      </c>
      <c r="D66" s="17">
        <v>5.3286913352581031</v>
      </c>
      <c r="E66" s="17">
        <v>-2.4788455862975615E-2</v>
      </c>
      <c r="F66" s="17">
        <v>-5.3048401304937695E-2</v>
      </c>
      <c r="G66" s="17">
        <v>-5.3048401304937695E-2</v>
      </c>
      <c r="H66" s="17">
        <v>0.43108532126547888</v>
      </c>
      <c r="I66" s="17">
        <v>0</v>
      </c>
      <c r="J66" s="17">
        <v>25.865119275928727</v>
      </c>
      <c r="K66" s="17">
        <v>0.43108532126547888</v>
      </c>
      <c r="L66" s="17">
        <v>-0.99999999999999989</v>
      </c>
      <c r="M66" s="17">
        <v>-0.99999999999999989</v>
      </c>
      <c r="N66" s="17">
        <v>8.6217064253095792</v>
      </c>
      <c r="O66" s="17">
        <v>31.140762209881903</v>
      </c>
      <c r="P66" s="17">
        <v>4.3650012319469897E-3</v>
      </c>
      <c r="Q66" s="17">
        <v>1.7339326070790495</v>
      </c>
      <c r="R66" s="17">
        <v>0.50903559989281799</v>
      </c>
      <c r="S66" s="17">
        <v>0.3333333333333332</v>
      </c>
      <c r="T66" s="17">
        <v>0.3333333333333332</v>
      </c>
      <c r="U66" s="17">
        <v>0.21765499323196363</v>
      </c>
      <c r="V66" s="17">
        <v>0.19689225574163044</v>
      </c>
      <c r="W66" s="17">
        <v>26.00514377499125</v>
      </c>
      <c r="X66" s="17">
        <v>2.287554852778825</v>
      </c>
      <c r="Y66" s="17">
        <v>-0.99999999999999989</v>
      </c>
      <c r="Z66" s="17">
        <v>-0.99999999999999989</v>
      </c>
      <c r="AA66" s="17">
        <v>60.988004931606959</v>
      </c>
      <c r="AB66" s="17">
        <v>0.20923568052080754</v>
      </c>
      <c r="AC66" s="17">
        <v>0.24055618994365974</v>
      </c>
      <c r="AD66" s="17">
        <v>0.23968464066999023</v>
      </c>
      <c r="AE66" s="17">
        <v>34.473825556722872</v>
      </c>
      <c r="AF66" s="17">
        <v>1</v>
      </c>
      <c r="AG66" s="17">
        <v>-0.99999999999999989</v>
      </c>
      <c r="AH66" s="17">
        <v>-0.99999999999999989</v>
      </c>
      <c r="AI66" s="17">
        <v>6.6485386686247552E-2</v>
      </c>
      <c r="AJ66" s="17">
        <v>0.19689225574163044</v>
      </c>
      <c r="AK66" s="17">
        <v>5.1991413480557462E-2</v>
      </c>
      <c r="AL66" s="17">
        <v>-8.4310112868317771E-2</v>
      </c>
      <c r="AM66" s="17">
        <v>-3.6822488608142266E-2</v>
      </c>
      <c r="AN66" s="17">
        <v>4.0652520119507388E-2</v>
      </c>
      <c r="AO66" s="17">
        <v>-0.66060514780076962</v>
      </c>
      <c r="AP66" s="17">
        <v>0.59476243864609557</v>
      </c>
      <c r="AQ66" s="17">
        <v>51.870263050920002</v>
      </c>
      <c r="AR66" s="17">
        <v>1.0812139156402605</v>
      </c>
      <c r="AS66" s="17">
        <v>2.7186401740443031</v>
      </c>
      <c r="AT66" s="17">
        <v>-0.99999999999999989</v>
      </c>
      <c r="AU66" s="17">
        <v>-0.99999999999999989</v>
      </c>
      <c r="AV66" s="17">
        <v>0.45598719858787912</v>
      </c>
      <c r="AW66" s="17">
        <v>92.723529580134965</v>
      </c>
      <c r="AX66" s="17">
        <v>113.74246288802297</v>
      </c>
      <c r="AY66" s="17">
        <v>0.21713452522393983</v>
      </c>
      <c r="AZ66" s="17">
        <v>-10.980133550697536</v>
      </c>
      <c r="BA66" s="22">
        <v>1409.3471610114534</v>
      </c>
    </row>
    <row r="67" spans="1:53" x14ac:dyDescent="0.25">
      <c r="A67">
        <v>6530</v>
      </c>
      <c r="B67" t="s">
        <v>3371</v>
      </c>
      <c r="C67" s="22">
        <v>3</v>
      </c>
      <c r="D67" s="17">
        <v>5.1241888931660142</v>
      </c>
      <c r="E67" s="17">
        <v>1.199021817925857E-2</v>
      </c>
      <c r="F67" s="17">
        <v>0.34985029400737622</v>
      </c>
      <c r="G67" s="17">
        <v>0.34985029400737622</v>
      </c>
      <c r="H67" s="17">
        <v>8.7428623756521037E-2</v>
      </c>
      <c r="I67" s="17">
        <v>0</v>
      </c>
      <c r="J67" s="17">
        <v>5.2457174253912653</v>
      </c>
      <c r="K67" s="17">
        <v>8.7428623756521037E-2</v>
      </c>
      <c r="L67" s="17">
        <v>-1.0000000000000002</v>
      </c>
      <c r="M67" s="17">
        <v>-1.0000000000000002</v>
      </c>
      <c r="N67" s="17">
        <v>1.7485724751304217</v>
      </c>
      <c r="O67" s="17">
        <v>10.719756612564659</v>
      </c>
      <c r="P67" s="17">
        <v>-0.22314183061741824</v>
      </c>
      <c r="Q67" s="17">
        <v>-0.54942392383553507</v>
      </c>
      <c r="R67" s="17">
        <v>-0.15676596063473874</v>
      </c>
      <c r="S67" s="17">
        <v>0.33333333333333343</v>
      </c>
      <c r="T67" s="17">
        <v>0.30838776846324317</v>
      </c>
      <c r="U67" s="17">
        <v>0.32696507361494509</v>
      </c>
      <c r="V67" s="17">
        <v>0</v>
      </c>
      <c r="W67" s="17">
        <v>35.250302066200021</v>
      </c>
      <c r="X67" s="17">
        <v>1.8372072076297454</v>
      </c>
      <c r="Y67" s="17">
        <v>-1.0000000000000002</v>
      </c>
      <c r="Z67" s="17">
        <v>-1.0000000000000002</v>
      </c>
      <c r="AA67" s="17">
        <v>84.326661961125808</v>
      </c>
      <c r="AB67" s="17">
        <v>0.35806684198805405</v>
      </c>
      <c r="AC67" s="17">
        <v>0.21764019179518271</v>
      </c>
      <c r="AD67" s="17">
        <v>0.40895548332797454</v>
      </c>
      <c r="AE67" s="17">
        <v>49.233125855560573</v>
      </c>
      <c r="AF67" s="17">
        <v>0.89473684210526316</v>
      </c>
      <c r="AG67" s="17">
        <v>-1.0000000000000002</v>
      </c>
      <c r="AH67" s="17">
        <v>-1.0000000000000002</v>
      </c>
      <c r="AI67" s="17">
        <v>0</v>
      </c>
      <c r="AJ67" s="17">
        <v>0</v>
      </c>
      <c r="AK67" s="17">
        <v>0.12097699642856664</v>
      </c>
      <c r="AL67" s="17">
        <v>-0.16427025632987555</v>
      </c>
      <c r="AM67" s="17">
        <v>0.10134746782699827</v>
      </c>
      <c r="AN67" s="17">
        <v>0.3188727173058421</v>
      </c>
      <c r="AO67" s="17">
        <v>3.1385716778177901</v>
      </c>
      <c r="AP67" s="17">
        <v>7.1504666509966723</v>
      </c>
      <c r="AQ67" s="17">
        <v>40.496019491591291</v>
      </c>
      <c r="AR67" s="17">
        <v>0.96868617541152224</v>
      </c>
      <c r="AS67" s="17">
        <v>1.9246358313862664</v>
      </c>
      <c r="AT67" s="17">
        <v>-1.0000000000000002</v>
      </c>
      <c r="AU67" s="17">
        <v>-1.0000000000000002</v>
      </c>
      <c r="AV67" s="17">
        <v>0.19308433337263739</v>
      </c>
      <c r="AW67" s="17">
        <v>102.19688522468718</v>
      </c>
      <c r="AX67" s="17">
        <v>102.19688522468718</v>
      </c>
      <c r="AY67" s="17">
        <v>0.40411721792871408</v>
      </c>
      <c r="AZ67" s="17">
        <v>45.090924694680993</v>
      </c>
      <c r="BA67" s="22">
        <v>1504.5467152147426</v>
      </c>
    </row>
    <row r="68" spans="1:53" x14ac:dyDescent="0.25">
      <c r="A68">
        <v>6695</v>
      </c>
      <c r="B68" t="s">
        <v>3513</v>
      </c>
      <c r="C68" s="22">
        <v>3</v>
      </c>
      <c r="D68" s="17">
        <v>3.7216299233996932</v>
      </c>
      <c r="E68" s="17">
        <v>-0.18210847468975661</v>
      </c>
      <c r="F68" s="17">
        <v>0.59573146430465018</v>
      </c>
      <c r="G68" s="17">
        <v>0.53349714317189301</v>
      </c>
      <c r="H68" s="17">
        <v>-1.8322687007513543E-2</v>
      </c>
      <c r="I68" s="17">
        <v>0</v>
      </c>
      <c r="J68" s="17">
        <v>-1.0993612204508147</v>
      </c>
      <c r="K68" s="17">
        <v>-1.8322687007513543E-2</v>
      </c>
      <c r="L68" s="17">
        <v>-0.99999999999999967</v>
      </c>
      <c r="M68" s="17">
        <v>-0.99999999999999967</v>
      </c>
      <c r="N68" s="17">
        <v>-0.36645374015027116</v>
      </c>
      <c r="O68" s="17">
        <v>3.155765846120778</v>
      </c>
      <c r="P68" s="17">
        <v>-12.615148921700337</v>
      </c>
      <c r="Q68" s="17">
        <v>-0.88376679663730895</v>
      </c>
      <c r="R68" s="17">
        <v>-1.6073928401019637</v>
      </c>
      <c r="S68" s="17">
        <v>0.33333333333333304</v>
      </c>
      <c r="T68" s="17">
        <v>0.51591324101013103</v>
      </c>
      <c r="U68" s="17">
        <v>0.37999596526258939</v>
      </c>
      <c r="V68" s="17">
        <v>0</v>
      </c>
      <c r="W68" s="17">
        <v>49.902609064542666</v>
      </c>
      <c r="X68" s="17">
        <v>2.5746996553032724</v>
      </c>
      <c r="Y68" s="17">
        <v>-0.99999999999999967</v>
      </c>
      <c r="Z68" s="17">
        <v>-0.99999999999999967</v>
      </c>
      <c r="AA68" s="17">
        <v>49.267622933316673</v>
      </c>
      <c r="AB68" s="17">
        <v>0.17853377585989896</v>
      </c>
      <c r="AC68" s="17">
        <v>-7.5185668996890165E-2</v>
      </c>
      <c r="AD68" s="17">
        <v>-8.3899972685489529E-2</v>
      </c>
      <c r="AE68" s="17">
        <v>0.97240670887596448</v>
      </c>
      <c r="AF68" s="17">
        <v>0.25</v>
      </c>
      <c r="AG68" s="17">
        <v>-0.99999999999999967</v>
      </c>
      <c r="AH68" s="17">
        <v>-0.99999999999999967</v>
      </c>
      <c r="AI68" s="17">
        <v>0</v>
      </c>
      <c r="AJ68" s="17">
        <v>0</v>
      </c>
      <c r="AK68" s="17">
        <v>1.2420993171162152E-3</v>
      </c>
      <c r="AL68" s="17">
        <v>1.6533994891663295E-2</v>
      </c>
      <c r="AM68" s="17">
        <v>-1.1695759382255734E-2</v>
      </c>
      <c r="AN68" s="17">
        <v>0.41399425484162772</v>
      </c>
      <c r="AO68" s="17">
        <v>-0.28618348797081228</v>
      </c>
      <c r="AP68" s="17">
        <v>10.432526345499014</v>
      </c>
      <c r="AQ68" s="17">
        <v>48.803247844091871</v>
      </c>
      <c r="AR68" s="17">
        <v>1.2292425396060538</v>
      </c>
      <c r="AS68" s="17">
        <v>2.5563769682957584</v>
      </c>
      <c r="AT68" s="17">
        <v>-0.99999999999999967</v>
      </c>
      <c r="AU68" s="17">
        <v>-0.99999999999999967</v>
      </c>
      <c r="AV68" s="17">
        <v>-1.0738956969300708</v>
      </c>
      <c r="AW68" s="17">
        <v>62.855915124936409</v>
      </c>
      <c r="AX68" s="17">
        <v>62.855915124936409</v>
      </c>
      <c r="AY68" s="17">
        <v>0.36286477326545452</v>
      </c>
      <c r="AZ68" s="17">
        <v>16.31832078379086</v>
      </c>
      <c r="BA68" s="22">
        <v>1414.2031077836739</v>
      </c>
    </row>
    <row r="69" spans="1:53" x14ac:dyDescent="0.25">
      <c r="A69">
        <v>6704</v>
      </c>
      <c r="B69" t="s">
        <v>3520</v>
      </c>
      <c r="C69" s="22">
        <v>3</v>
      </c>
      <c r="D69" s="17">
        <v>5.3016971041421499</v>
      </c>
      <c r="E69" s="17">
        <v>0</v>
      </c>
      <c r="F69" s="17">
        <v>0.45400545385442542</v>
      </c>
      <c r="G69" s="17">
        <v>0.45400545385442542</v>
      </c>
      <c r="H69" s="17">
        <v>-8.4608547630125701E-4</v>
      </c>
      <c r="I69" s="17">
        <v>0</v>
      </c>
      <c r="J69" s="17">
        <v>-5.0765128578072916E-2</v>
      </c>
      <c r="K69" s="17">
        <v>-8.4608547630125701E-4</v>
      </c>
      <c r="L69" s="17">
        <v>-1.0000000000000004</v>
      </c>
      <c r="M69" s="17">
        <v>-1.0000000000000004</v>
      </c>
      <c r="N69" s="17">
        <v>-1.6921709526025619E-2</v>
      </c>
      <c r="O69" s="17">
        <v>5.7049374294185036</v>
      </c>
      <c r="P69" s="17">
        <v>-0.34140408358979429</v>
      </c>
      <c r="Q69" s="17">
        <v>-6.0293958344442844E-3</v>
      </c>
      <c r="R69" s="17">
        <v>-0.10842604724012952</v>
      </c>
      <c r="S69" s="17">
        <v>0.24283281242762242</v>
      </c>
      <c r="T69" s="17">
        <v>0.22369020741230614</v>
      </c>
      <c r="U69" s="17">
        <v>0.32529715474126525</v>
      </c>
      <c r="V69" s="17">
        <v>3.4575227608356204E-3</v>
      </c>
      <c r="W69" s="17">
        <v>31.844951312733208</v>
      </c>
      <c r="X69" s="17">
        <v>1.6796597349252773</v>
      </c>
      <c r="Y69" s="17">
        <v>-1.0000000000000004</v>
      </c>
      <c r="Z69" s="17">
        <v>-1.0000000000000004</v>
      </c>
      <c r="AA69" s="17">
        <v>87.133186675871912</v>
      </c>
      <c r="AB69" s="17">
        <v>0.26041182449620026</v>
      </c>
      <c r="AC69" s="17">
        <v>0.57169631957342448</v>
      </c>
      <c r="AD69" s="17">
        <v>0.27582508413795143</v>
      </c>
      <c r="AE69" s="17">
        <v>55.396661410378783</v>
      </c>
      <c r="AF69" s="17">
        <v>0.53846153846153844</v>
      </c>
      <c r="AG69" s="17">
        <v>-1.0000000000000004</v>
      </c>
      <c r="AH69" s="17">
        <v>-1.0000000000000004</v>
      </c>
      <c r="AI69" s="17">
        <v>2.0287520981006724E-2</v>
      </c>
      <c r="AJ69" s="17">
        <v>3.4575227608356204E-3</v>
      </c>
      <c r="AK69" s="17">
        <v>0.42896027767013545</v>
      </c>
      <c r="AL69" s="17">
        <v>-0.15394501158372553</v>
      </c>
      <c r="AM69" s="17">
        <v>-2.0309750394948756E-2</v>
      </c>
      <c r="AN69" s="17">
        <v>0.1848909114321669</v>
      </c>
      <c r="AO69" s="17">
        <v>1.6370576284769569</v>
      </c>
      <c r="AP69" s="17">
        <v>3.8525477278855473</v>
      </c>
      <c r="AQ69" s="17">
        <v>31.794186184155151</v>
      </c>
      <c r="AR69" s="17">
        <v>0.79527769734202935</v>
      </c>
      <c r="AS69" s="17">
        <v>1.6788136494489763</v>
      </c>
      <c r="AT69" s="17">
        <v>-1.0000000000000004</v>
      </c>
      <c r="AU69" s="17">
        <v>-1.0000000000000004</v>
      </c>
      <c r="AV69" s="17">
        <v>0.34557940661429598</v>
      </c>
      <c r="AW69" s="17">
        <v>96.690671833175941</v>
      </c>
      <c r="AX69" s="17">
        <v>97.442174528879633</v>
      </c>
      <c r="AY69" s="17">
        <v>0.27056658301420672</v>
      </c>
      <c r="AZ69" s="17">
        <v>21.033521960727445</v>
      </c>
      <c r="BA69" s="22">
        <v>1423.8234171177587</v>
      </c>
    </row>
    <row r="70" spans="1: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1: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1: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1: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1: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1: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1: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1: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1: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1: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1: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56">
      <sortCondition descending="1" ref="BA2"/>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9"/>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3587</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179</v>
      </c>
      <c r="B3" t="s">
        <v>524</v>
      </c>
      <c r="C3">
        <v>3.5385890142365</v>
      </c>
      <c r="D3">
        <v>1.2226133832330621E-2</v>
      </c>
      <c r="E3">
        <v>-0.77957859814753827</v>
      </c>
      <c r="F3">
        <v>-0.77303260747487479</v>
      </c>
      <c r="G3">
        <v>0.18991166142026922</v>
      </c>
      <c r="H3">
        <v>2.4657057488429786E-2</v>
      </c>
      <c r="I3">
        <v>12.874123134521959</v>
      </c>
      <c r="J3">
        <v>0.21456871890869894</v>
      </c>
      <c r="K3">
        <v>-0.99999999999999978</v>
      </c>
      <c r="L3">
        <v>-0.99999999999999978</v>
      </c>
      <c r="M3">
        <v>4.2913743781739848</v>
      </c>
      <c r="N3">
        <v>15.639679541283551</v>
      </c>
      <c r="O3">
        <v>-0.11471963725301332</v>
      </c>
      <c r="P3">
        <v>2.4091374135251549</v>
      </c>
      <c r="Q3">
        <v>0.86351402383295972</v>
      </c>
      <c r="R3">
        <v>0.33333333333333304</v>
      </c>
      <c r="S3">
        <v>0.34972030952630617</v>
      </c>
      <c r="T3">
        <v>0.33300275040654304</v>
      </c>
      <c r="U3">
        <v>0.30458244781850036</v>
      </c>
      <c r="V3">
        <v>44.24280488703937</v>
      </c>
      <c r="W3">
        <v>3.6279906124881154</v>
      </c>
      <c r="X3">
        <v>-0.99999999999999978</v>
      </c>
      <c r="Y3">
        <v>-0.99999999999999978</v>
      </c>
      <c r="Z3">
        <v>64.504797925803445</v>
      </c>
      <c r="AA3">
        <v>4.7963073653422644E-2</v>
      </c>
      <c r="AB3">
        <v>0.20156056073306408</v>
      </c>
      <c r="AC3">
        <v>0.13844594591213524</v>
      </c>
      <c r="AD3">
        <v>19.39847901493108</v>
      </c>
      <c r="AE3">
        <v>0.8666666666666667</v>
      </c>
      <c r="AF3">
        <v>-0.99999999999999978</v>
      </c>
      <c r="AG3">
        <v>-0.99999999999999978</v>
      </c>
      <c r="AH3">
        <v>-0.10897893166572742</v>
      </c>
      <c r="AI3">
        <v>0.30458244781850036</v>
      </c>
      <c r="AJ3">
        <v>0.2760918123985977</v>
      </c>
      <c r="AK3">
        <v>-1.5031399524245638E-3</v>
      </c>
      <c r="AL3">
        <v>3.421484601388404E-2</v>
      </c>
      <c r="AM3">
        <v>0.34274328437919843</v>
      </c>
      <c r="AN3">
        <v>2.2358302123400904</v>
      </c>
      <c r="AO3">
        <v>8.5610664097178439</v>
      </c>
      <c r="AP3">
        <v>57.116928021561321</v>
      </c>
      <c r="AQ3">
        <v>1.3206388410846832</v>
      </c>
      <c r="AR3">
        <v>3.842559331396814</v>
      </c>
      <c r="AS3">
        <v>-0.99999999999999978</v>
      </c>
      <c r="AT3">
        <v>-0.99999999999999978</v>
      </c>
      <c r="AU3">
        <v>9.0481416358086902E-2</v>
      </c>
      <c r="AV3">
        <v>88.705543876804796</v>
      </c>
      <c r="AW3">
        <v>116.98421002534019</v>
      </c>
      <c r="AX3">
        <v>0.37224178834085958</v>
      </c>
      <c r="AY3">
        <v>27.412156792089057</v>
      </c>
      <c r="AZ3">
        <v>1645.8659177355989</v>
      </c>
    </row>
    <row r="4" spans="1:52" x14ac:dyDescent="0.25">
      <c r="A4">
        <v>231</v>
      </c>
      <c r="B4" t="s">
        <v>550</v>
      </c>
      <c r="C4">
        <v>5.7338512062531519</v>
      </c>
      <c r="D4">
        <v>2.2596731598996327E-2</v>
      </c>
      <c r="E4">
        <v>1.9045675866686524</v>
      </c>
      <c r="F4">
        <v>1.9123024935511821</v>
      </c>
      <c r="G4">
        <v>0.60671345842987456</v>
      </c>
      <c r="H4">
        <v>-8.9906348995811049E-3</v>
      </c>
      <c r="I4">
        <v>35.863369411817651</v>
      </c>
      <c r="J4">
        <v>0.59772282353029371</v>
      </c>
      <c r="K4">
        <v>-1.0000000000000013</v>
      </c>
      <c r="L4">
        <v>-1.0000000000000013</v>
      </c>
      <c r="M4">
        <v>11.954456470605876</v>
      </c>
      <c r="N4">
        <v>43.509523111621931</v>
      </c>
      <c r="O4">
        <v>1.973776095166951</v>
      </c>
      <c r="P4">
        <v>4.9593572383332321</v>
      </c>
      <c r="Q4">
        <v>1.7526668150747842</v>
      </c>
      <c r="R4">
        <v>0.33333333333333359</v>
      </c>
      <c r="S4">
        <v>0.34103084461978772</v>
      </c>
      <c r="T4">
        <v>0.27397882793094036</v>
      </c>
      <c r="U4">
        <v>0.37827728070484373</v>
      </c>
      <c r="V4">
        <v>29.15589852234444</v>
      </c>
      <c r="W4">
        <v>3.4422203503756497</v>
      </c>
      <c r="X4">
        <v>-1.0000000000000013</v>
      </c>
      <c r="Y4">
        <v>-1.0000000000000013</v>
      </c>
      <c r="Z4">
        <v>76.383777912803382</v>
      </c>
      <c r="AA4">
        <v>0.33180675886140287</v>
      </c>
      <c r="AB4">
        <v>0.35801311710299383</v>
      </c>
      <c r="AC4">
        <v>0.21968437554328527</v>
      </c>
      <c r="AD4">
        <v>45.475212575384106</v>
      </c>
      <c r="AE4">
        <v>0.83333333333333337</v>
      </c>
      <c r="AF4">
        <v>-1.0000000000000013</v>
      </c>
      <c r="AG4">
        <v>-1.0000000000000013</v>
      </c>
      <c r="AH4">
        <v>0.13027497159641721</v>
      </c>
      <c r="AI4">
        <v>0.37827728070484373</v>
      </c>
      <c r="AJ4">
        <v>-4.2589071381302537E-2</v>
      </c>
      <c r="AK4">
        <v>-0.11770925074125159</v>
      </c>
      <c r="AL4">
        <v>4.2013488368463976E-2</v>
      </c>
      <c r="AM4">
        <v>-7.1534594679041719E-2</v>
      </c>
      <c r="AN4">
        <v>0.83739185230508995</v>
      </c>
      <c r="AO4">
        <v>-2.3769111206823017</v>
      </c>
      <c r="AP4">
        <v>65.019267934162087</v>
      </c>
      <c r="AQ4">
        <v>1.3266202865889054</v>
      </c>
      <c r="AR4">
        <v>4.0399431739059475</v>
      </c>
      <c r="AS4">
        <v>-1.0000000000000013</v>
      </c>
      <c r="AT4">
        <v>-1.0000000000000013</v>
      </c>
      <c r="AU4">
        <v>3.6649693086259716</v>
      </c>
      <c r="AV4">
        <v>117.51638990374302</v>
      </c>
      <c r="AW4">
        <v>157.94961740615568</v>
      </c>
      <c r="AX4">
        <v>0.26851871776542569</v>
      </c>
      <c r="AY4">
        <v>2.4945247036225711</v>
      </c>
      <c r="AZ4">
        <v>1531.7699976439667</v>
      </c>
    </row>
    <row r="5" spans="1:52" x14ac:dyDescent="0.25">
      <c r="A5">
        <v>599</v>
      </c>
      <c r="B5" t="s">
        <v>679</v>
      </c>
      <c r="C5">
        <v>5.4262711416565885</v>
      </c>
      <c r="D5">
        <v>-0.23818574133003517</v>
      </c>
      <c r="E5">
        <v>2.4139085999838312</v>
      </c>
      <c r="F5">
        <v>2.3439736388859282</v>
      </c>
      <c r="G5">
        <v>0.17479795561794101</v>
      </c>
      <c r="H5">
        <v>4.3870224210546954E-3</v>
      </c>
      <c r="I5">
        <v>10.751098682339741</v>
      </c>
      <c r="J5">
        <v>0.17918497803899572</v>
      </c>
      <c r="K5">
        <v>-0.99999999999999933</v>
      </c>
      <c r="L5">
        <v>-0.99999999999999933</v>
      </c>
      <c r="M5">
        <v>3.5836995607799125</v>
      </c>
      <c r="N5">
        <v>18.521343462882257</v>
      </c>
      <c r="O5">
        <v>4.6838506688123074E-2</v>
      </c>
      <c r="P5">
        <v>-2.9554949716073891</v>
      </c>
      <c r="Q5">
        <v>-0.99741014093345548</v>
      </c>
      <c r="R5">
        <v>0.33333333333333304</v>
      </c>
      <c r="S5">
        <v>0.32741293014057271</v>
      </c>
      <c r="T5">
        <v>0.30369902119304504</v>
      </c>
      <c r="U5">
        <v>-2.4901377560038268E-2</v>
      </c>
      <c r="V5">
        <v>30.414357162716673</v>
      </c>
      <c r="W5">
        <v>1.5469491048468598</v>
      </c>
      <c r="X5">
        <v>-0.99999999999999933</v>
      </c>
      <c r="Y5">
        <v>-0.99999999999999933</v>
      </c>
      <c r="Z5">
        <v>68.99532749819987</v>
      </c>
      <c r="AA5">
        <v>8.9327565780168025E-2</v>
      </c>
      <c r="AB5">
        <v>0.45466891160320388</v>
      </c>
      <c r="AC5">
        <v>0.24757113214496121</v>
      </c>
      <c r="AD5">
        <v>39.57838047641669</v>
      </c>
      <c r="AE5">
        <v>1</v>
      </c>
      <c r="AF5">
        <v>-0.99999999999999933</v>
      </c>
      <c r="AG5">
        <v>-0.99999999999999933</v>
      </c>
      <c r="AH5">
        <v>3.168109915641628E-2</v>
      </c>
      <c r="AI5">
        <v>-2.4901377560038268E-2</v>
      </c>
      <c r="AJ5">
        <v>-3.9692390547848344E-2</v>
      </c>
      <c r="AK5">
        <v>-0.14631109029410311</v>
      </c>
      <c r="AL5">
        <v>-0.12846394191597582</v>
      </c>
      <c r="AM5">
        <v>0.22442091955387519</v>
      </c>
      <c r="AN5">
        <v>-3.4100605006386364</v>
      </c>
      <c r="AO5">
        <v>4.8789675373763641</v>
      </c>
      <c r="AP5">
        <v>41.165455845056421</v>
      </c>
      <c r="AQ5">
        <v>0.93954390710691182</v>
      </c>
      <c r="AR5">
        <v>1.7261340828858549</v>
      </c>
      <c r="AS5">
        <v>-0.99999999999999933</v>
      </c>
      <c r="AT5">
        <v>-0.99999999999999933</v>
      </c>
      <c r="AU5">
        <v>1.3465634979524719</v>
      </c>
      <c r="AV5">
        <v>92.39563849845851</v>
      </c>
      <c r="AW5">
        <v>90.53912272558297</v>
      </c>
      <c r="AX5">
        <v>9.0292567235621037E-3</v>
      </c>
      <c r="AY5">
        <v>-5.3432091661918903</v>
      </c>
      <c r="AZ5">
        <v>1553.865817010462</v>
      </c>
    </row>
    <row r="6" spans="1:52" x14ac:dyDescent="0.25">
      <c r="A6">
        <v>932</v>
      </c>
      <c r="B6" t="s">
        <v>775</v>
      </c>
      <c r="C6">
        <v>4.2438161273816233</v>
      </c>
      <c r="D6">
        <v>-6.0807428240261696E-2</v>
      </c>
      <c r="E6">
        <v>2.5602801680707663</v>
      </c>
      <c r="F6">
        <v>2.5567404159439975</v>
      </c>
      <c r="G6">
        <v>-5.2788367614795967E-2</v>
      </c>
      <c r="H6">
        <v>1.1056897937180999E-2</v>
      </c>
      <c r="I6">
        <v>-2.5038881806568987</v>
      </c>
      <c r="J6">
        <v>-4.1731469677614916E-2</v>
      </c>
      <c r="K6">
        <v>-0.99999999999999889</v>
      </c>
      <c r="L6">
        <v>-0.99999999999999889</v>
      </c>
      <c r="M6">
        <v>-0.83462939355229926</v>
      </c>
      <c r="N6">
        <v>4.2966683626687239</v>
      </c>
      <c r="O6">
        <v>-0.30661486624882356</v>
      </c>
      <c r="P6">
        <v>-9.2511203007378153</v>
      </c>
      <c r="Q6">
        <v>-3.1029401304206679</v>
      </c>
      <c r="R6">
        <v>0.33333333333333309</v>
      </c>
      <c r="S6">
        <v>0.33336316370033908</v>
      </c>
      <c r="T6">
        <v>0.13443802649612677</v>
      </c>
      <c r="U6">
        <v>0.20697323997795486</v>
      </c>
      <c r="V6">
        <v>41.993569327414775</v>
      </c>
      <c r="W6">
        <v>2.4880195125635232</v>
      </c>
      <c r="X6">
        <v>-0.99999999999999889</v>
      </c>
      <c r="Y6">
        <v>-0.99999999999999889</v>
      </c>
      <c r="Z6">
        <v>79.036986525910152</v>
      </c>
      <c r="AA6">
        <v>0.31383154450882922</v>
      </c>
      <c r="AB6">
        <v>0.22212479913829436</v>
      </c>
      <c r="AC6">
        <v>0.26697080293119796</v>
      </c>
      <c r="AD6">
        <v>40.146357328916046</v>
      </c>
      <c r="AE6">
        <v>1</v>
      </c>
      <c r="AF6">
        <v>-0.99999999999999889</v>
      </c>
      <c r="AG6">
        <v>-0.99999999999999889</v>
      </c>
      <c r="AH6">
        <v>-5.0533514048988912E-2</v>
      </c>
      <c r="AI6">
        <v>0.20697323997795486</v>
      </c>
      <c r="AJ6">
        <v>-0.19759235976591619</v>
      </c>
      <c r="AK6">
        <v>-6.6786429513198575E-2</v>
      </c>
      <c r="AL6">
        <v>7.7140510328926326E-2</v>
      </c>
      <c r="AM6">
        <v>0.34871733478772676</v>
      </c>
      <c r="AN6">
        <v>0.94055095939357924</v>
      </c>
      <c r="AO6">
        <v>8.3840012221271731</v>
      </c>
      <c r="AP6">
        <v>39.489681146757853</v>
      </c>
      <c r="AQ6">
        <v>1.0081077635077538</v>
      </c>
      <c r="AR6">
        <v>2.44628804288591</v>
      </c>
      <c r="AS6">
        <v>-0.99999999999999889</v>
      </c>
      <c r="AT6">
        <v>-0.99999999999999889</v>
      </c>
      <c r="AU6">
        <v>-0.54619971447666882</v>
      </c>
      <c r="AV6">
        <v>91.717656110706088</v>
      </c>
      <c r="AW6">
        <v>111.40430982752181</v>
      </c>
      <c r="AX6">
        <v>-1.2555670788716703E-2</v>
      </c>
      <c r="AY6">
        <v>-17.912693706994588</v>
      </c>
      <c r="AZ6">
        <v>1492.1593946768696</v>
      </c>
    </row>
    <row r="7" spans="1:52" x14ac:dyDescent="0.25">
      <c r="A7">
        <v>971</v>
      </c>
      <c r="B7" t="s">
        <v>786</v>
      </c>
      <c r="C7">
        <v>5.5475846812656622</v>
      </c>
      <c r="D7">
        <v>4.3174366913095813E-2</v>
      </c>
      <c r="E7">
        <v>13.384111466156604</v>
      </c>
      <c r="F7">
        <v>13.39480952871032</v>
      </c>
      <c r="G7">
        <v>0.2769379376300547</v>
      </c>
      <c r="H7">
        <v>-1.4049620654365096E-3</v>
      </c>
      <c r="I7">
        <v>16.53197853387708</v>
      </c>
      <c r="J7">
        <v>0.2755329755646182</v>
      </c>
      <c r="K7">
        <v>-1.0000000000000011</v>
      </c>
      <c r="L7">
        <v>-1.0000000000000011</v>
      </c>
      <c r="M7">
        <v>5.5106595112923609</v>
      </c>
      <c r="N7">
        <v>35.474372743853102</v>
      </c>
      <c r="O7">
        <v>-0.30089079836006127</v>
      </c>
      <c r="P7">
        <v>65.875119413309449</v>
      </c>
      <c r="Q7">
        <v>21.800050364258063</v>
      </c>
      <c r="R7">
        <v>0.33333333333333354</v>
      </c>
      <c r="S7">
        <v>0.33668629765689034</v>
      </c>
      <c r="T7">
        <v>0.34895818772280179</v>
      </c>
      <c r="U7">
        <v>0.48910113209072359</v>
      </c>
      <c r="V7">
        <v>49.301839009565199</v>
      </c>
      <c r="W7">
        <v>4.7249261988611568</v>
      </c>
      <c r="X7">
        <v>-1.0000000000000011</v>
      </c>
      <c r="Y7">
        <v>-1.0000000000000011</v>
      </c>
      <c r="Z7">
        <v>113.32622399353799</v>
      </c>
      <c r="AA7">
        <v>0.1909776823237998</v>
      </c>
      <c r="AB7">
        <v>0.25724767388326691</v>
      </c>
      <c r="AC7">
        <v>0.39626133618722814</v>
      </c>
      <c r="AD7">
        <v>42.22433461971476</v>
      </c>
      <c r="AE7">
        <v>0.84210526315789469</v>
      </c>
      <c r="AF7">
        <v>-1.0000000000000011</v>
      </c>
      <c r="AG7">
        <v>-1.0000000000000011</v>
      </c>
      <c r="AH7">
        <v>0.57932547765725462</v>
      </c>
      <c r="AI7">
        <v>0.48910113209072359</v>
      </c>
      <c r="AJ7">
        <v>-5.0191447547533921E-2</v>
      </c>
      <c r="AK7">
        <v>0.34555246633037406</v>
      </c>
      <c r="AL7">
        <v>-0.11814633678361602</v>
      </c>
      <c r="AM7">
        <v>-0.13604401780966946</v>
      </c>
      <c r="AN7">
        <v>-3.2046156573280711</v>
      </c>
      <c r="AO7">
        <v>-1.6733381135898653</v>
      </c>
      <c r="AP7">
        <v>65.833817543442308</v>
      </c>
      <c r="AQ7">
        <v>1.5080789508037491</v>
      </c>
      <c r="AR7">
        <v>5.0004591744257745</v>
      </c>
      <c r="AS7">
        <v>-1.0000000000000011</v>
      </c>
      <c r="AT7">
        <v>-1.0000000000000011</v>
      </c>
      <c r="AU7">
        <v>35.194859892968388</v>
      </c>
      <c r="AV7">
        <v>147.12725862380108</v>
      </c>
      <c r="AW7">
        <v>207.62388138601858</v>
      </c>
      <c r="AX7">
        <v>0.56477303973503845</v>
      </c>
      <c r="AY7">
        <v>43.543078699361843</v>
      </c>
      <c r="AZ7">
        <v>1660.5914068808249</v>
      </c>
    </row>
    <row r="8" spans="1:52" x14ac:dyDescent="0.25">
      <c r="A8">
        <v>987</v>
      </c>
      <c r="B8" t="s">
        <v>792</v>
      </c>
      <c r="C8">
        <v>5.400283821570425</v>
      </c>
      <c r="D8">
        <v>4.2291092762045818E-3</v>
      </c>
      <c r="E8">
        <v>15.541762650825302</v>
      </c>
      <c r="F8">
        <v>15.543280013869989</v>
      </c>
      <c r="G8">
        <v>0.22754812696128346</v>
      </c>
      <c r="H8">
        <v>-4.8650932442521663E-3</v>
      </c>
      <c r="I8">
        <v>13.360982023021872</v>
      </c>
      <c r="J8">
        <v>0.22268303371703124</v>
      </c>
      <c r="K8">
        <v>-1.0000000000000018</v>
      </c>
      <c r="L8">
        <v>-1.0000000000000018</v>
      </c>
      <c r="M8">
        <v>4.4536606743406244</v>
      </c>
      <c r="N8">
        <v>34.304545858462291</v>
      </c>
      <c r="O8">
        <v>-0.23376470486253736</v>
      </c>
      <c r="P8">
        <v>43.294238502706222</v>
      </c>
      <c r="Q8">
        <v>14.176710118668911</v>
      </c>
      <c r="R8">
        <v>0.33333333333333409</v>
      </c>
      <c r="S8">
        <v>0.33923133507073527</v>
      </c>
      <c r="T8">
        <v>0.45760695798722661</v>
      </c>
      <c r="U8">
        <v>0.20553633108593403</v>
      </c>
      <c r="V8">
        <v>44.520996950407955</v>
      </c>
      <c r="W8">
        <v>3.5135274531515481</v>
      </c>
      <c r="X8">
        <v>-1.0000000000000018</v>
      </c>
      <c r="Y8">
        <v>-1.0000000000000018</v>
      </c>
      <c r="Z8">
        <v>123.42253798776493</v>
      </c>
      <c r="AA8">
        <v>0.43845396664932113</v>
      </c>
      <c r="AB8">
        <v>0.31883721694234163</v>
      </c>
      <c r="AC8">
        <v>0.53720543478209914</v>
      </c>
      <c r="AD8">
        <v>64.724830918688014</v>
      </c>
      <c r="AE8">
        <v>0.94444444444444442</v>
      </c>
      <c r="AF8">
        <v>-1.0000000000000018</v>
      </c>
      <c r="AG8">
        <v>-1.0000000000000018</v>
      </c>
      <c r="AH8">
        <v>0.58499027778636892</v>
      </c>
      <c r="AI8">
        <v>0.20553633108593403</v>
      </c>
      <c r="AJ8">
        <v>-9.1197155430742544E-3</v>
      </c>
      <c r="AK8">
        <v>-0.12039684907019113</v>
      </c>
      <c r="AL8">
        <v>9.9926061266367008E-2</v>
      </c>
      <c r="AM8">
        <v>1.0164097217522927E-2</v>
      </c>
      <c r="AN8">
        <v>2.4525529539438047</v>
      </c>
      <c r="AO8">
        <v>-0.34788181491288178</v>
      </c>
      <c r="AP8">
        <v>57.881978973429824</v>
      </c>
      <c r="AQ8">
        <v>1.3357079574772293</v>
      </c>
      <c r="AR8">
        <v>3.7362104868685777</v>
      </c>
      <c r="AS8">
        <v>-1.0000000000000018</v>
      </c>
      <c r="AT8">
        <v>-1.0000000000000018</v>
      </c>
      <c r="AU8">
        <v>29.7199901325389</v>
      </c>
      <c r="AV8">
        <v>157.37920203131441</v>
      </c>
      <c r="AW8">
        <v>189.63264069563508</v>
      </c>
      <c r="AX8">
        <v>0.33303894399127609</v>
      </c>
      <c r="AY8">
        <v>77.042119137515215</v>
      </c>
      <c r="AZ8">
        <v>1733.4794284900993</v>
      </c>
    </row>
    <row r="9" spans="1:52" x14ac:dyDescent="0.25">
      <c r="A9">
        <v>1266</v>
      </c>
      <c r="B9" t="s">
        <v>866</v>
      </c>
      <c r="C9">
        <v>4.2070342219240056</v>
      </c>
      <c r="D9">
        <v>0.5345241324807215</v>
      </c>
      <c r="E9">
        <v>-2.9949776179170597</v>
      </c>
      <c r="F9">
        <v>-2.8343208923540253</v>
      </c>
      <c r="G9">
        <v>0.23614204762837038</v>
      </c>
      <c r="H9">
        <v>-1.8319273985768672E-2</v>
      </c>
      <c r="I9">
        <v>13.069366418556116</v>
      </c>
      <c r="J9">
        <v>0.2178227736426018</v>
      </c>
      <c r="K9">
        <v>-0.999999999999999</v>
      </c>
      <c r="L9">
        <v>-0.999999999999999</v>
      </c>
      <c r="M9">
        <v>4.356455472852037</v>
      </c>
      <c r="N9">
        <v>14.442079748126087</v>
      </c>
      <c r="O9">
        <v>-0.10244042527098901</v>
      </c>
      <c r="P9">
        <v>4.1445161058170417</v>
      </c>
      <c r="Q9">
        <v>1.3450017372558318</v>
      </c>
      <c r="R9">
        <v>0.33333333333333287</v>
      </c>
      <c r="S9">
        <v>0.32171794927621872</v>
      </c>
      <c r="T9">
        <v>0.41842259159426093</v>
      </c>
      <c r="U9">
        <v>0.1246800803669688</v>
      </c>
      <c r="V9">
        <v>39.21324723712717</v>
      </c>
      <c r="W9">
        <v>2.8589993575458106</v>
      </c>
      <c r="X9">
        <v>-0.999999999999999</v>
      </c>
      <c r="Y9">
        <v>-0.999999999999999</v>
      </c>
      <c r="Z9">
        <v>88.476561458522298</v>
      </c>
      <c r="AA9">
        <v>0.31592666147594833</v>
      </c>
      <c r="AB9">
        <v>0.28512881964957404</v>
      </c>
      <c r="AC9">
        <v>0.35731076855726263</v>
      </c>
      <c r="AD9">
        <v>47.9183124841393</v>
      </c>
      <c r="AE9">
        <v>0.8</v>
      </c>
      <c r="AF9">
        <v>-0.999999999999999</v>
      </c>
      <c r="AG9">
        <v>-0.999999999999999</v>
      </c>
      <c r="AH9">
        <v>-6.3787664250715082E-2</v>
      </c>
      <c r="AI9">
        <v>0.1246800803669688</v>
      </c>
      <c r="AJ9">
        <v>0.13301315972140687</v>
      </c>
      <c r="AK9">
        <v>-1.1918101551331004E-2</v>
      </c>
      <c r="AL9">
        <v>3.841459111956419E-2</v>
      </c>
      <c r="AM9">
        <v>-0.362559935603602</v>
      </c>
      <c r="AN9">
        <v>1.6254305765961394</v>
      </c>
      <c r="AO9">
        <v>-9.123588897846707</v>
      </c>
      <c r="AP9">
        <v>52.282613655683278</v>
      </c>
      <c r="AQ9">
        <v>1.1981539545707813</v>
      </c>
      <c r="AR9">
        <v>3.0768221311884107</v>
      </c>
      <c r="AS9">
        <v>-0.999999999999999</v>
      </c>
      <c r="AT9">
        <v>-0.999999999999999</v>
      </c>
      <c r="AU9">
        <v>-1.4893191550981948</v>
      </c>
      <c r="AV9">
        <v>93.795052308801601</v>
      </c>
      <c r="AW9">
        <v>104.98730706048434</v>
      </c>
      <c r="AX9">
        <v>7.5243112483933339E-2</v>
      </c>
      <c r="AY9">
        <v>-22.79619820166614</v>
      </c>
      <c r="AZ9">
        <v>1429.629336563472</v>
      </c>
    </row>
    <row r="10" spans="1:52" x14ac:dyDescent="0.25">
      <c r="A10">
        <v>1311</v>
      </c>
      <c r="B10" t="s">
        <v>884</v>
      </c>
      <c r="C10">
        <v>5.3640804076740087</v>
      </c>
      <c r="D10">
        <v>0.13088397193097295</v>
      </c>
      <c r="E10">
        <v>0.78529076901138339</v>
      </c>
      <c r="F10">
        <v>0.82615193775940443</v>
      </c>
      <c r="G10">
        <v>0.10977586483220905</v>
      </c>
      <c r="H10">
        <v>6.3810362854627026E-3</v>
      </c>
      <c r="I10">
        <v>6.9694140670603071</v>
      </c>
      <c r="J10">
        <v>0.11615690111767182</v>
      </c>
      <c r="K10">
        <v>-1.0000000000000002</v>
      </c>
      <c r="L10">
        <v>-1.0000000000000002</v>
      </c>
      <c r="M10">
        <v>2.3231380223534353</v>
      </c>
      <c r="N10">
        <v>13.159646412493723</v>
      </c>
      <c r="O10">
        <v>4.1725061148754648E-2</v>
      </c>
      <c r="P10">
        <v>9.0663032411609255</v>
      </c>
      <c r="Q10">
        <v>2.8656962053692689</v>
      </c>
      <c r="R10">
        <v>0.33333333333333315</v>
      </c>
      <c r="S10">
        <v>0.32515944656044959</v>
      </c>
      <c r="T10">
        <v>0.38529123995407144</v>
      </c>
      <c r="U10">
        <v>-0.29149999620054157</v>
      </c>
      <c r="V10">
        <v>25.445084901185652</v>
      </c>
      <c r="W10">
        <v>0.33450086138914742</v>
      </c>
      <c r="X10">
        <v>-1.0000000000000002</v>
      </c>
      <c r="Y10">
        <v>-1.0000000000000002</v>
      </c>
      <c r="Z10">
        <v>52.053167766461023</v>
      </c>
      <c r="AA10">
        <v>0.40847237262385971</v>
      </c>
      <c r="AB10">
        <v>-9.2700659643164887E-2</v>
      </c>
      <c r="AC10">
        <v>0.15907602021742673</v>
      </c>
      <c r="AD10">
        <v>23.742386659906085</v>
      </c>
      <c r="AE10">
        <v>0.8</v>
      </c>
      <c r="AF10">
        <v>-1.0000000000000002</v>
      </c>
      <c r="AG10">
        <v>-1.0000000000000002</v>
      </c>
      <c r="AH10">
        <v>0.11804415542557779</v>
      </c>
      <c r="AI10">
        <v>-0.29149999620054157</v>
      </c>
      <c r="AJ10">
        <v>0.1097844681334595</v>
      </c>
      <c r="AK10">
        <v>9.9233442850751419E-2</v>
      </c>
      <c r="AL10">
        <v>-0.16558974438732577</v>
      </c>
      <c r="AM10">
        <v>-0.30973929730818894</v>
      </c>
      <c r="AN10">
        <v>-3.590821269015847</v>
      </c>
      <c r="AO10">
        <v>-7.2473152184509662</v>
      </c>
      <c r="AP10">
        <v>32.414498968245965</v>
      </c>
      <c r="AQ10">
        <v>0.75228402364731284</v>
      </c>
      <c r="AR10">
        <v>0.45065776250681944</v>
      </c>
      <c r="AS10">
        <v>-1.0000000000000002</v>
      </c>
      <c r="AT10">
        <v>-1.0000000000000002</v>
      </c>
      <c r="AU10">
        <v>3.6918481431286723</v>
      </c>
      <c r="AV10">
        <v>57.965498960503723</v>
      </c>
      <c r="AW10">
        <v>31.176382448961121</v>
      </c>
      <c r="AX10">
        <v>-0.30460690015806108</v>
      </c>
      <c r="AY10">
        <v>-65.259842998983331</v>
      </c>
      <c r="AZ10">
        <v>1369.012531557775</v>
      </c>
    </row>
    <row r="11" spans="1:52" x14ac:dyDescent="0.25">
      <c r="A11">
        <v>1425</v>
      </c>
      <c r="B11" t="s">
        <v>913</v>
      </c>
      <c r="C11">
        <v>5.3056863664066283</v>
      </c>
      <c r="D11">
        <v>-2.3822917639499001E-2</v>
      </c>
      <c r="E11">
        <v>0.37634656179186238</v>
      </c>
      <c r="F11">
        <v>0.37074389770468613</v>
      </c>
      <c r="G11">
        <v>0.26770363251403695</v>
      </c>
      <c r="H11">
        <v>-3.3539669732502494E-3</v>
      </c>
      <c r="I11">
        <v>15.860979932447203</v>
      </c>
      <c r="J11">
        <v>0.2643496655407867</v>
      </c>
      <c r="K11">
        <v>-0.99999999999999833</v>
      </c>
      <c r="L11">
        <v>-0.99999999999999833</v>
      </c>
      <c r="M11">
        <v>5.2869933108157383</v>
      </c>
      <c r="N11">
        <v>21.537410196558518</v>
      </c>
      <c r="O11">
        <v>2.5478832081892826E-2</v>
      </c>
      <c r="P11">
        <v>-2.0271061854200081</v>
      </c>
      <c r="Q11">
        <v>-0.67820823747198222</v>
      </c>
      <c r="R11">
        <v>0.3333333333333327</v>
      </c>
      <c r="S11">
        <v>0.33885580855990227</v>
      </c>
      <c r="T11">
        <v>0.3889948406223957</v>
      </c>
      <c r="U11">
        <v>0.34570628479869231</v>
      </c>
      <c r="V11">
        <v>45.701624070941484</v>
      </c>
      <c r="W11">
        <v>4.0380565476341852</v>
      </c>
      <c r="X11">
        <v>-0.99999999999999833</v>
      </c>
      <c r="Y11">
        <v>-0.99999999999999833</v>
      </c>
      <c r="Z11">
        <v>100.0185948644569</v>
      </c>
      <c r="AA11">
        <v>0.28786602033301778</v>
      </c>
      <c r="AB11">
        <v>0.29810420118214326</v>
      </c>
      <c r="AC11">
        <v>0.51393335910458759</v>
      </c>
      <c r="AD11">
        <v>54.99517903098743</v>
      </c>
      <c r="AE11">
        <v>0.69230769230769229</v>
      </c>
      <c r="AF11">
        <v>-0.99999999999999833</v>
      </c>
      <c r="AG11">
        <v>-0.99999999999999833</v>
      </c>
      <c r="AH11">
        <v>-2.4965987466709291E-2</v>
      </c>
      <c r="AI11">
        <v>0.34570628479869231</v>
      </c>
      <c r="AJ11">
        <v>-9.9288054565993322E-2</v>
      </c>
      <c r="AK11">
        <v>5.7911613959644302E-2</v>
      </c>
      <c r="AL11">
        <v>-7.7198833711591294E-2</v>
      </c>
      <c r="AM11">
        <v>0.51064762307743117</v>
      </c>
      <c r="AN11">
        <v>-2.4264111156197483</v>
      </c>
      <c r="AO11">
        <v>13.055748646734001</v>
      </c>
      <c r="AP11">
        <v>61.562604003388643</v>
      </c>
      <c r="AQ11">
        <v>1.4068902673143224</v>
      </c>
      <c r="AR11">
        <v>4.3024062131749732</v>
      </c>
      <c r="AS11">
        <v>-0.99999999999999833</v>
      </c>
      <c r="AT11">
        <v>-0.99999999999999833</v>
      </c>
      <c r="AU11">
        <v>-0.30746433976729759</v>
      </c>
      <c r="AV11">
        <v>134.6117537077495</v>
      </c>
      <c r="AW11">
        <v>168.68306243828442</v>
      </c>
      <c r="AX11">
        <v>0.31574553181607523</v>
      </c>
      <c r="AY11">
        <v>35.599909987953595</v>
      </c>
      <c r="AZ11">
        <v>1614.6826462532511</v>
      </c>
    </row>
    <row r="12" spans="1:52" x14ac:dyDescent="0.25">
      <c r="A12">
        <v>1577</v>
      </c>
      <c r="B12" t="s">
        <v>963</v>
      </c>
      <c r="C12">
        <v>4.369746549191194</v>
      </c>
      <c r="D12">
        <v>-8.0525441598298109E-2</v>
      </c>
      <c r="E12">
        <v>2.0043444024680008</v>
      </c>
      <c r="F12">
        <v>1.9852517557211742</v>
      </c>
      <c r="G12">
        <v>8.5421733582409759E-2</v>
      </c>
      <c r="H12">
        <v>-6.9055702324955295E-4</v>
      </c>
      <c r="I12">
        <v>5.0838705935496025</v>
      </c>
      <c r="J12">
        <v>8.4731176559160154E-2</v>
      </c>
      <c r="K12">
        <v>-1.0000000000000013</v>
      </c>
      <c r="L12">
        <v>-1.0000000000000013</v>
      </c>
      <c r="M12">
        <v>1.6946235311832025</v>
      </c>
      <c r="N12">
        <v>11.438868898461973</v>
      </c>
      <c r="O12">
        <v>-0.13912307712002603</v>
      </c>
      <c r="P12">
        <v>1.241114662895987</v>
      </c>
      <c r="Q12">
        <v>0.32262222275204194</v>
      </c>
      <c r="R12">
        <v>0.33333333333333381</v>
      </c>
      <c r="S12">
        <v>0.33711150571348814</v>
      </c>
      <c r="T12">
        <v>0.18771855665569517</v>
      </c>
      <c r="U12">
        <v>0.36098224715061961</v>
      </c>
      <c r="V12">
        <v>45.376578651759097</v>
      </c>
      <c r="W12">
        <v>3.5024813720141585</v>
      </c>
      <c r="X12">
        <v>-1.0000000000000013</v>
      </c>
      <c r="Y12">
        <v>-1.0000000000000013</v>
      </c>
      <c r="Z12">
        <v>68.687313727799079</v>
      </c>
      <c r="AA12">
        <v>0.11138614109782574</v>
      </c>
      <c r="AB12">
        <v>0.19276407014868874</v>
      </c>
      <c r="AC12">
        <v>0.15561204581924595</v>
      </c>
      <c r="AD12">
        <v>22.988112853288026</v>
      </c>
      <c r="AE12">
        <v>0.83333333333333337</v>
      </c>
      <c r="AF12">
        <v>-1.0000000000000013</v>
      </c>
      <c r="AG12">
        <v>-1.0000000000000013</v>
      </c>
      <c r="AH12">
        <v>5.0117143404700318E-2</v>
      </c>
      <c r="AI12">
        <v>0.36098224715061961</v>
      </c>
      <c r="AJ12">
        <v>-8.4267317668834038E-2</v>
      </c>
      <c r="AK12">
        <v>7.3800598259108105E-2</v>
      </c>
      <c r="AL12">
        <v>-0.17371675660091396</v>
      </c>
      <c r="AM12">
        <v>-0.15399245162844216</v>
      </c>
      <c r="AN12">
        <v>-4.764255503367016</v>
      </c>
      <c r="AO12">
        <v>-3.480808299415513</v>
      </c>
      <c r="AP12">
        <v>50.460449245308645</v>
      </c>
      <c r="AQ12">
        <v>1.2191456428531371</v>
      </c>
      <c r="AR12">
        <v>3.5872125485733206</v>
      </c>
      <c r="AS12">
        <v>-1.0000000000000013</v>
      </c>
      <c r="AT12">
        <v>-1.0000000000000013</v>
      </c>
      <c r="AU12">
        <v>2.3078739784732165</v>
      </c>
      <c r="AV12">
        <v>76.645374326845641</v>
      </c>
      <c r="AW12">
        <v>113.74594191000159</v>
      </c>
      <c r="AX12">
        <v>0.12304809859700641</v>
      </c>
      <c r="AY12">
        <v>-17.138047443792182</v>
      </c>
      <c r="AZ12">
        <v>1484.6335761310331</v>
      </c>
    </row>
    <row r="13" spans="1:52" x14ac:dyDescent="0.25">
      <c r="A13">
        <v>1648</v>
      </c>
      <c r="B13" t="s">
        <v>988</v>
      </c>
      <c r="C13">
        <v>5.1278276405176655</v>
      </c>
      <c r="D13">
        <v>-1.181532492183987E-3</v>
      </c>
      <c r="E13">
        <v>-0.15199525337331571</v>
      </c>
      <c r="F13">
        <v>-0.14686455836517115</v>
      </c>
      <c r="G13">
        <v>0.14384905497579023</v>
      </c>
      <c r="H13">
        <v>4.2405042174957462E-3</v>
      </c>
      <c r="I13">
        <v>8.8853735515971586</v>
      </c>
      <c r="J13">
        <v>0.14808955919328598</v>
      </c>
      <c r="K13">
        <v>-1.0000000000000013</v>
      </c>
      <c r="L13">
        <v>-1.0000000000000013</v>
      </c>
      <c r="M13">
        <v>2.961791183865718</v>
      </c>
      <c r="N13">
        <v>13.866336633749645</v>
      </c>
      <c r="O13">
        <v>1.1719835241436459E-2</v>
      </c>
      <c r="P13">
        <v>9.28500419814827</v>
      </c>
      <c r="Q13">
        <v>3.0241142952894191</v>
      </c>
      <c r="R13">
        <v>0.33333333333333398</v>
      </c>
      <c r="S13">
        <v>0.34963351938208631</v>
      </c>
      <c r="T13">
        <v>0.30531800127371789</v>
      </c>
      <c r="U13">
        <v>0.1563060471243666</v>
      </c>
      <c r="V13">
        <v>39.860053676808747</v>
      </c>
      <c r="W13">
        <v>2.6939855813632061</v>
      </c>
      <c r="X13">
        <v>-1.0000000000000013</v>
      </c>
      <c r="Y13">
        <v>-1.0000000000000013</v>
      </c>
      <c r="Z13">
        <v>90.369821632365543</v>
      </c>
      <c r="AA13">
        <v>0.31353318863481361</v>
      </c>
      <c r="AB13">
        <v>0.3658357092484083</v>
      </c>
      <c r="AC13">
        <v>0.27034417532212612</v>
      </c>
      <c r="AD13">
        <v>47.48565366026741</v>
      </c>
      <c r="AE13">
        <v>0.8</v>
      </c>
      <c r="AF13">
        <v>-1.0000000000000013</v>
      </c>
      <c r="AG13">
        <v>-1.0000000000000013</v>
      </c>
      <c r="AH13">
        <v>5.8890211449195026E-2</v>
      </c>
      <c r="AI13">
        <v>0.1563060471243666</v>
      </c>
      <c r="AJ13">
        <v>0.50342418806914846</v>
      </c>
      <c r="AK13">
        <v>3.8822138504900294E-2</v>
      </c>
      <c r="AL13">
        <v>0.13791466285623058</v>
      </c>
      <c r="AM13">
        <v>0.19733995682383559</v>
      </c>
      <c r="AN13">
        <v>5.9649875117515059</v>
      </c>
      <c r="AO13">
        <v>5.1276096131203914</v>
      </c>
      <c r="AP13">
        <v>48.745427228405887</v>
      </c>
      <c r="AQ13">
        <v>1.144590901113504</v>
      </c>
      <c r="AR13">
        <v>2.8420751405564912</v>
      </c>
      <c r="AS13">
        <v>-1.0000000000000013</v>
      </c>
      <c r="AT13">
        <v>-1.0000000000000013</v>
      </c>
      <c r="AU13">
        <v>2.8772497369242473</v>
      </c>
      <c r="AV13">
        <v>109.3637678792356</v>
      </c>
      <c r="AW13">
        <v>126.17217682065608</v>
      </c>
      <c r="AX13">
        <v>0.18515757101786712</v>
      </c>
      <c r="AY13">
        <v>2.1926090876060265</v>
      </c>
      <c r="AZ13">
        <v>1473.3578288266563</v>
      </c>
    </row>
    <row r="14" spans="1:52" x14ac:dyDescent="0.25">
      <c r="A14">
        <v>1671</v>
      </c>
      <c r="B14" t="s">
        <v>996</v>
      </c>
      <c r="C14">
        <v>5.8510801775735368</v>
      </c>
      <c r="D14">
        <v>7.8125594923129676E-2</v>
      </c>
      <c r="E14">
        <v>1.5366763421734273</v>
      </c>
      <c r="F14">
        <v>1.5564685018315596</v>
      </c>
      <c r="G14">
        <v>-6.8294032229475141E-3</v>
      </c>
      <c r="H14">
        <v>-1.5204897955550382E-2</v>
      </c>
      <c r="I14">
        <v>-1.3220580707098704</v>
      </c>
      <c r="J14">
        <v>-2.2034301178497882E-2</v>
      </c>
      <c r="K14">
        <v>-0.99999999999999922</v>
      </c>
      <c r="L14">
        <v>-0.99999999999999922</v>
      </c>
      <c r="M14">
        <v>-0.4406860235699569</v>
      </c>
      <c r="N14">
        <v>6.0854906086952205</v>
      </c>
      <c r="O14">
        <v>-0.25569281614688394</v>
      </c>
      <c r="P14">
        <v>9.55611020389291</v>
      </c>
      <c r="Q14">
        <v>3.1015484563248257</v>
      </c>
      <c r="R14">
        <v>0.3333333333333327</v>
      </c>
      <c r="S14">
        <v>0.35451750701798679</v>
      </c>
      <c r="T14">
        <v>0.37078683388727662</v>
      </c>
      <c r="U14">
        <v>0.30754327135479259</v>
      </c>
      <c r="V14">
        <v>55.528609870875449</v>
      </c>
      <c r="W14">
        <v>4.0382921052076819</v>
      </c>
      <c r="X14">
        <v>-0.99999999999999922</v>
      </c>
      <c r="Y14">
        <v>-0.99999999999999922</v>
      </c>
      <c r="Z14">
        <v>109.98193744093982</v>
      </c>
      <c r="AA14">
        <v>0.34573143652611993</v>
      </c>
      <c r="AB14">
        <v>0.2321161781045589</v>
      </c>
      <c r="AC14">
        <v>0.44918796764411328</v>
      </c>
      <c r="AD14">
        <v>51.351779113739603</v>
      </c>
      <c r="AE14">
        <v>0.83333333333333337</v>
      </c>
      <c r="AF14">
        <v>-0.99999999999999922</v>
      </c>
      <c r="AG14">
        <v>-0.99999999999999922</v>
      </c>
      <c r="AH14">
        <v>4.8894914284875565E-2</v>
      </c>
      <c r="AI14">
        <v>0.30754327135479259</v>
      </c>
      <c r="AJ14">
        <v>3.7825807200248016E-2</v>
      </c>
      <c r="AK14">
        <v>0.10148191852449839</v>
      </c>
      <c r="AL14">
        <v>-0.18944326590482397</v>
      </c>
      <c r="AM14">
        <v>0.3079899775155544</v>
      </c>
      <c r="AN14">
        <v>-4.5469526116193615</v>
      </c>
      <c r="AO14">
        <v>8.2071590305113578</v>
      </c>
      <c r="AP14">
        <v>54.206551800165606</v>
      </c>
      <c r="AQ14">
        <v>1.3661809455933889</v>
      </c>
      <c r="AR14">
        <v>4.0162578040291841</v>
      </c>
      <c r="AS14">
        <v>-0.99999999999999922</v>
      </c>
      <c r="AT14">
        <v>-0.99999999999999922</v>
      </c>
      <c r="AU14">
        <v>4.6580169581563791</v>
      </c>
      <c r="AV14">
        <v>124.27458708014646</v>
      </c>
      <c r="AW14">
        <v>156.00681250132328</v>
      </c>
      <c r="AX14">
        <v>0.39623062404886145</v>
      </c>
      <c r="AY14">
        <v>24.39142339393808</v>
      </c>
      <c r="AZ14">
        <v>1564.9588773911755</v>
      </c>
    </row>
    <row r="15" spans="1:52" x14ac:dyDescent="0.25">
      <c r="A15">
        <v>1690</v>
      </c>
      <c r="B15" t="s">
        <v>1004</v>
      </c>
      <c r="C15">
        <v>5.3992683669259085</v>
      </c>
      <c r="D15">
        <v>8.2094833894135813E-2</v>
      </c>
      <c r="E15">
        <v>31.943066632821839</v>
      </c>
      <c r="F15">
        <v>31.966281683441487</v>
      </c>
      <c r="G15">
        <v>0.11875001951569641</v>
      </c>
      <c r="H15">
        <v>-3.0578543043729943E-3</v>
      </c>
      <c r="I15">
        <v>6.9415299126793997</v>
      </c>
      <c r="J15">
        <v>0.11569216521132342</v>
      </c>
      <c r="K15">
        <v>-1.0000000000000004</v>
      </c>
      <c r="L15">
        <v>-1.0000000000000004</v>
      </c>
      <c r="M15">
        <v>2.3138433042264666</v>
      </c>
      <c r="N15">
        <v>44.307079963046831</v>
      </c>
      <c r="O15">
        <v>-0.23956755337782173</v>
      </c>
      <c r="P15">
        <v>13.223954785346896</v>
      </c>
      <c r="Q15">
        <v>4.3536107594648392</v>
      </c>
      <c r="R15">
        <v>0.33333333333333359</v>
      </c>
      <c r="S15">
        <v>0.35604851880963956</v>
      </c>
      <c r="T15">
        <v>0.36009909825132308</v>
      </c>
      <c r="U15">
        <v>0.33943183767614599</v>
      </c>
      <c r="V15">
        <v>50.92882491436476</v>
      </c>
      <c r="W15">
        <v>4.0506771059938202</v>
      </c>
      <c r="X15">
        <v>-1.0000000000000004</v>
      </c>
      <c r="Y15">
        <v>-1.0000000000000004</v>
      </c>
      <c r="Z15">
        <v>105.03836636367558</v>
      </c>
      <c r="AA15">
        <v>0.37693839430408599</v>
      </c>
      <c r="AB15">
        <v>0.31391148675093017</v>
      </c>
      <c r="AC15">
        <v>0.30426873274190241</v>
      </c>
      <c r="AD15">
        <v>49.755930689845918</v>
      </c>
      <c r="AE15">
        <v>0.76470588235294112</v>
      </c>
      <c r="AF15">
        <v>-1.0000000000000004</v>
      </c>
      <c r="AG15">
        <v>-1.0000000000000004</v>
      </c>
      <c r="AH15">
        <v>0.84245446621683484</v>
      </c>
      <c r="AI15">
        <v>0.33943183767614599</v>
      </c>
      <c r="AJ15">
        <v>-3.6343390304155371E-2</v>
      </c>
      <c r="AK15">
        <v>0.14230626608076452</v>
      </c>
      <c r="AL15">
        <v>0.22813495976981521</v>
      </c>
      <c r="AM15">
        <v>1.1220582724991927E-2</v>
      </c>
      <c r="AN15">
        <v>5.5216570427246072</v>
      </c>
      <c r="AO15">
        <v>0.99204589852861935</v>
      </c>
      <c r="AP15">
        <v>57.870354827044146</v>
      </c>
      <c r="AQ15">
        <v>1.3889127880704424</v>
      </c>
      <c r="AR15">
        <v>4.1663692712051423</v>
      </c>
      <c r="AS15">
        <v>-1.0000000000000004</v>
      </c>
      <c r="AT15">
        <v>-1.0000000000000004</v>
      </c>
      <c r="AU15">
        <v>36.31989244290633</v>
      </c>
      <c r="AV15">
        <v>150.33749222525088</v>
      </c>
      <c r="AW15">
        <v>201.12976531720213</v>
      </c>
      <c r="AX15">
        <v>0.54408746326075863</v>
      </c>
      <c r="AY15">
        <v>40.956144383678016</v>
      </c>
      <c r="AZ15">
        <v>1632.4545460061274</v>
      </c>
    </row>
    <row r="16" spans="1:52" x14ac:dyDescent="0.25">
      <c r="A16">
        <v>1700</v>
      </c>
      <c r="B16" t="s">
        <v>1006</v>
      </c>
      <c r="C16">
        <v>5.2547566473439824</v>
      </c>
      <c r="D16">
        <v>-0.31343671454349059</v>
      </c>
      <c r="E16">
        <v>-1.633232604006627</v>
      </c>
      <c r="F16">
        <v>-1.7208948736874863</v>
      </c>
      <c r="G16">
        <v>0.42199430805053678</v>
      </c>
      <c r="H16">
        <v>9.0214459571226119E-2</v>
      </c>
      <c r="I16">
        <v>30.732526057305776</v>
      </c>
      <c r="J16">
        <v>0.51220876762176315</v>
      </c>
      <c r="K16">
        <v>-1.000000000000002</v>
      </c>
      <c r="L16">
        <v>-1.000000000000002</v>
      </c>
      <c r="M16">
        <v>10.244175352435256</v>
      </c>
      <c r="N16">
        <v>34.266387830962238</v>
      </c>
      <c r="O16">
        <v>-0.1066942951655678</v>
      </c>
      <c r="P16">
        <v>-6.2073741058487597</v>
      </c>
      <c r="Q16">
        <v>-2.1120703166388268</v>
      </c>
      <c r="R16">
        <v>0.33333333333333404</v>
      </c>
      <c r="S16">
        <v>0.33847226476394465</v>
      </c>
      <c r="T16">
        <v>0.34106223778539979</v>
      </c>
      <c r="U16">
        <v>0.3266920134093812</v>
      </c>
      <c r="V16">
        <v>33.094043266811859</v>
      </c>
      <c r="W16">
        <v>3.4839978620734002</v>
      </c>
      <c r="X16">
        <v>-1.000000000000002</v>
      </c>
      <c r="Y16">
        <v>-1.000000000000002</v>
      </c>
      <c r="Z16">
        <v>81.496553049351462</v>
      </c>
      <c r="AA16">
        <v>0.45273017660609816</v>
      </c>
      <c r="AB16">
        <v>0.11677756196218358</v>
      </c>
      <c r="AC16">
        <v>0.4407838634152878</v>
      </c>
      <c r="AD16">
        <v>50.514580099178438</v>
      </c>
      <c r="AE16">
        <v>0.8</v>
      </c>
      <c r="AF16">
        <v>-1.000000000000002</v>
      </c>
      <c r="AG16">
        <v>-1.000000000000002</v>
      </c>
      <c r="AH16">
        <v>-0.12356939307496119</v>
      </c>
      <c r="AI16">
        <v>0.3266920134093812</v>
      </c>
      <c r="AJ16">
        <v>7.9459830618570773E-2</v>
      </c>
      <c r="AK16">
        <v>-2.2133682027849474E-2</v>
      </c>
      <c r="AL16">
        <v>0.13820570967176835</v>
      </c>
      <c r="AM16">
        <v>0.14533329328300049</v>
      </c>
      <c r="AN16">
        <v>3.8524418948870629</v>
      </c>
      <c r="AO16">
        <v>3.5226639219357669</v>
      </c>
      <c r="AP16">
        <v>63.826569324117621</v>
      </c>
      <c r="AQ16">
        <v>1.3395598492920593</v>
      </c>
      <c r="AR16">
        <v>3.996206629695163</v>
      </c>
      <c r="AS16">
        <v>-1.000000000000002</v>
      </c>
      <c r="AT16">
        <v>-1.000000000000002</v>
      </c>
      <c r="AU16">
        <v>-3.8329651903263136</v>
      </c>
      <c r="AV16">
        <v>119.28560480224948</v>
      </c>
      <c r="AW16">
        <v>149.48341828168847</v>
      </c>
      <c r="AX16">
        <v>0.25909287147594862</v>
      </c>
      <c r="AY16">
        <v>32.00229751561394</v>
      </c>
      <c r="AZ16">
        <v>1486.3037871316196</v>
      </c>
    </row>
    <row r="17" spans="1:52" x14ac:dyDescent="0.25">
      <c r="A17">
        <v>1746</v>
      </c>
      <c r="B17" t="s">
        <v>1036</v>
      </c>
      <c r="C17">
        <v>4.1463084041594582</v>
      </c>
      <c r="D17">
        <v>-0.5136738069107738</v>
      </c>
      <c r="E17">
        <v>11.577029577812668</v>
      </c>
      <c r="F17">
        <v>11.419164875396111</v>
      </c>
      <c r="G17">
        <v>0.13892878192931929</v>
      </c>
      <c r="H17">
        <v>-1.0088739543045499E-2</v>
      </c>
      <c r="I17">
        <v>7.7304025431764307</v>
      </c>
      <c r="J17">
        <v>0.12884004238627381</v>
      </c>
      <c r="K17">
        <v>-0.99999999999999922</v>
      </c>
      <c r="L17">
        <v>-0.99999999999999922</v>
      </c>
      <c r="M17">
        <v>2.5768008477254769</v>
      </c>
      <c r="N17">
        <v>23.295875822732015</v>
      </c>
      <c r="O17">
        <v>-8.7785404892390034E-2</v>
      </c>
      <c r="P17">
        <v>10.728484667328614</v>
      </c>
      <c r="Q17">
        <v>3.3980624300155449</v>
      </c>
      <c r="R17">
        <v>0.33333333333333293</v>
      </c>
      <c r="S17">
        <v>0.32349715469079232</v>
      </c>
      <c r="T17">
        <v>0.37239346365322257</v>
      </c>
      <c r="U17">
        <v>0.10821152415930219</v>
      </c>
      <c r="V17">
        <v>40.343817338015036</v>
      </c>
      <c r="W17">
        <v>2.6668334452065547</v>
      </c>
      <c r="X17">
        <v>-0.99999999999999922</v>
      </c>
      <c r="Y17">
        <v>-0.99999999999999922</v>
      </c>
      <c r="Z17">
        <v>106.96803435355007</v>
      </c>
      <c r="AA17">
        <v>0.2656045852443899</v>
      </c>
      <c r="AB17">
        <v>0.47410187062477566</v>
      </c>
      <c r="AC17">
        <v>0.52481663584122307</v>
      </c>
      <c r="AD17">
        <v>63.226154585519403</v>
      </c>
      <c r="AE17">
        <v>0.75</v>
      </c>
      <c r="AF17">
        <v>-0.99999999999999922</v>
      </c>
      <c r="AG17">
        <v>-0.99999999999999922</v>
      </c>
      <c r="AH17">
        <v>-4.9069214345863622E-2</v>
      </c>
      <c r="AI17">
        <v>0.10821152415930219</v>
      </c>
      <c r="AJ17">
        <v>0.2714314998739264</v>
      </c>
      <c r="AK17">
        <v>-2.7528015839999767E-2</v>
      </c>
      <c r="AL17">
        <v>0.34900952777134198</v>
      </c>
      <c r="AM17">
        <v>2.6305014864058542E-2</v>
      </c>
      <c r="AN17">
        <v>10.082395693653185</v>
      </c>
      <c r="AO17">
        <v>0.51998529240146352</v>
      </c>
      <c r="AP17">
        <v>48.074219881191482</v>
      </c>
      <c r="AQ17">
        <v>1.1374354758366505</v>
      </c>
      <c r="AR17">
        <v>2.7956734875928291</v>
      </c>
      <c r="AS17">
        <v>-0.99999999999999922</v>
      </c>
      <c r="AT17">
        <v>-0.99999999999999922</v>
      </c>
      <c r="AU17">
        <v>14.817227305411659</v>
      </c>
      <c r="AV17">
        <v>130.78389546868351</v>
      </c>
      <c r="AW17">
        <v>140.62366359769638</v>
      </c>
      <c r="AX17">
        <v>0.37537977124107058</v>
      </c>
      <c r="AY17">
        <v>40.78063487783686</v>
      </c>
      <c r="AZ17">
        <v>1623.8707257963415</v>
      </c>
    </row>
    <row r="18" spans="1:52" x14ac:dyDescent="0.25">
      <c r="A18">
        <v>1902</v>
      </c>
      <c r="B18" t="s">
        <v>1091</v>
      </c>
      <c r="C18">
        <v>3.036528944591661</v>
      </c>
      <c r="D18">
        <v>7.8579300003417007E-2</v>
      </c>
      <c r="E18">
        <v>0.62275838130723227</v>
      </c>
      <c r="F18">
        <v>0.64888383994332111</v>
      </c>
      <c r="G18">
        <v>0.36503518697336673</v>
      </c>
      <c r="H18">
        <v>-2.175726694985031E-2</v>
      </c>
      <c r="I18">
        <v>20.596675201410978</v>
      </c>
      <c r="J18">
        <v>0.34327792002351637</v>
      </c>
      <c r="K18">
        <v>-0.99999999999999789</v>
      </c>
      <c r="L18">
        <v>-0.99999999999999789</v>
      </c>
      <c r="M18">
        <v>6.8655584004703289</v>
      </c>
      <c r="N18">
        <v>24.282087985945971</v>
      </c>
      <c r="O18">
        <v>-6.8940066768921907E-2</v>
      </c>
      <c r="P18">
        <v>-0.61717745367050802</v>
      </c>
      <c r="Q18">
        <v>-0.20468458371193021</v>
      </c>
      <c r="R18">
        <v>0.33333333333333282</v>
      </c>
      <c r="S18">
        <v>0.34077140301601583</v>
      </c>
      <c r="T18">
        <v>0.24865440318702239</v>
      </c>
      <c r="U18">
        <v>-0.12707443792590398</v>
      </c>
      <c r="V18">
        <v>18.096271263478034</v>
      </c>
      <c r="W18">
        <v>0.56299780151849865</v>
      </c>
      <c r="X18">
        <v>-0.99999999999999789</v>
      </c>
      <c r="Y18">
        <v>-0.99999999999999789</v>
      </c>
      <c r="Z18">
        <v>68.8722594332189</v>
      </c>
      <c r="AA18">
        <v>0.52857329768201555</v>
      </c>
      <c r="AB18">
        <v>0.25411528339075085</v>
      </c>
      <c r="AC18">
        <v>0.236924873996291</v>
      </c>
      <c r="AD18">
        <v>50.980672753452851</v>
      </c>
      <c r="AE18">
        <v>0.9</v>
      </c>
      <c r="AF18">
        <v>-0.99999999999999789</v>
      </c>
      <c r="AG18">
        <v>-0.99999999999999789</v>
      </c>
      <c r="AH18">
        <v>2.1437013593039039E-3</v>
      </c>
      <c r="AI18">
        <v>-0.12707443792590398</v>
      </c>
      <c r="AJ18">
        <v>0.10575969281442199</v>
      </c>
      <c r="AK18">
        <v>0.16930454193708247</v>
      </c>
      <c r="AL18">
        <v>0.91748380211688263</v>
      </c>
      <c r="AM18">
        <v>2.2832638744900321E-2</v>
      </c>
      <c r="AN18">
        <v>23.465893516994171</v>
      </c>
      <c r="AO18">
        <v>1.4173386783079196</v>
      </c>
      <c r="AP18">
        <v>38.692946464889033</v>
      </c>
      <c r="AQ18">
        <v>0.795684701610467</v>
      </c>
      <c r="AR18">
        <v>0.9062757215420143</v>
      </c>
      <c r="AS18">
        <v>-0.99999999999999789</v>
      </c>
      <c r="AT18">
        <v>-0.99999999999999789</v>
      </c>
      <c r="AU18">
        <v>0.44419925623139001</v>
      </c>
      <c r="AV18">
        <v>94.571686097472849</v>
      </c>
      <c r="AW18">
        <v>81.907116332068483</v>
      </c>
      <c r="AX18">
        <v>-9.0669966374079494E-2</v>
      </c>
      <c r="AY18">
        <v>-61.472883314738993</v>
      </c>
      <c r="AZ18">
        <v>1430.3838464205962</v>
      </c>
    </row>
    <row r="19" spans="1:52" x14ac:dyDescent="0.25">
      <c r="A19">
        <v>1937</v>
      </c>
      <c r="B19" t="s">
        <v>1098</v>
      </c>
      <c r="C19">
        <v>4.7496431060737114</v>
      </c>
      <c r="D19">
        <v>1.2672234120532581E-2</v>
      </c>
      <c r="E19">
        <v>1.2092303609978536</v>
      </c>
      <c r="F19">
        <v>1.2054456097793129</v>
      </c>
      <c r="G19">
        <v>0.24484314837266652</v>
      </c>
      <c r="H19">
        <v>-1.8433076892566083E-2</v>
      </c>
      <c r="I19">
        <v>13.584604288806029</v>
      </c>
      <c r="J19">
        <v>0.22641007148010045</v>
      </c>
      <c r="K19">
        <v>-0.99999999999999922</v>
      </c>
      <c r="L19">
        <v>-0.99999999999999922</v>
      </c>
      <c r="M19">
        <v>4.5282014296020092</v>
      </c>
      <c r="N19">
        <v>19.539693004659053</v>
      </c>
      <c r="O19">
        <v>-0.18424029705610229</v>
      </c>
      <c r="P19">
        <v>-1.091214589212171</v>
      </c>
      <c r="Q19">
        <v>-0.431807729620999</v>
      </c>
      <c r="R19">
        <v>0.33333333333333304</v>
      </c>
      <c r="S19">
        <v>0.31964250995972465</v>
      </c>
      <c r="T19">
        <v>0.28926444896939368</v>
      </c>
      <c r="U19">
        <v>0.2612175531814262</v>
      </c>
      <c r="V19">
        <v>39.081910958551127</v>
      </c>
      <c r="W19">
        <v>3.1509288867790906</v>
      </c>
      <c r="X19">
        <v>-0.99999999999999922</v>
      </c>
      <c r="Y19">
        <v>-0.99999999999999922</v>
      </c>
      <c r="Z19">
        <v>88.248770370864023</v>
      </c>
      <c r="AA19">
        <v>0.18780591620048259</v>
      </c>
      <c r="AB19">
        <v>0.27780467261798708</v>
      </c>
      <c r="AC19">
        <v>0.52636275402020849</v>
      </c>
      <c r="AD19">
        <v>49.59866714193393</v>
      </c>
      <c r="AE19">
        <v>0.84615384615384615</v>
      </c>
      <c r="AF19">
        <v>-0.99999999999999922</v>
      </c>
      <c r="AG19">
        <v>-0.99999999999999922</v>
      </c>
      <c r="AH19">
        <v>2.6297152580273705E-2</v>
      </c>
      <c r="AI19">
        <v>0.2612175531814262</v>
      </c>
      <c r="AJ19">
        <v>-4.3206435925640073E-2</v>
      </c>
      <c r="AK19">
        <v>-3.9275769005560401E-2</v>
      </c>
      <c r="AL19">
        <v>-0.29177808981416181</v>
      </c>
      <c r="AM19">
        <v>-9.1374921953984889E-2</v>
      </c>
      <c r="AN19">
        <v>-7.510484424982244</v>
      </c>
      <c r="AO19">
        <v>-2.4807518938774207</v>
      </c>
      <c r="AP19">
        <v>52.666515247357168</v>
      </c>
      <c r="AQ19">
        <v>1.2034578454438782</v>
      </c>
      <c r="AR19">
        <v>3.3773389582591919</v>
      </c>
      <c r="AS19">
        <v>-0.99999999999999922</v>
      </c>
      <c r="AT19">
        <v>-0.99999999999999922</v>
      </c>
      <c r="AU19">
        <v>0.77363788015831358</v>
      </c>
      <c r="AV19">
        <v>105.30771148164564</v>
      </c>
      <c r="AW19">
        <v>131.95540985139371</v>
      </c>
      <c r="AX19">
        <v>0.23012865134230986</v>
      </c>
      <c r="AY19">
        <v>9.5206949342133687</v>
      </c>
      <c r="AZ19">
        <v>1502.2994253666127</v>
      </c>
    </row>
    <row r="20" spans="1:52" x14ac:dyDescent="0.25">
      <c r="A20">
        <v>2059</v>
      </c>
      <c r="B20" t="s">
        <v>1135</v>
      </c>
      <c r="C20">
        <v>4.7465766315331601</v>
      </c>
      <c r="D20">
        <v>-0.61492210762649324</v>
      </c>
      <c r="E20">
        <v>-0.73316859073446072</v>
      </c>
      <c r="F20">
        <v>-0.91593656125366807</v>
      </c>
      <c r="G20">
        <v>0.1581292430804962</v>
      </c>
      <c r="H20">
        <v>-8.0770955672489261E-3</v>
      </c>
      <c r="I20">
        <v>9.0031288507948339</v>
      </c>
      <c r="J20">
        <v>0.15005214751324725</v>
      </c>
      <c r="K20">
        <v>-1.0000000000000009</v>
      </c>
      <c r="L20">
        <v>-1.0000000000000009</v>
      </c>
      <c r="M20">
        <v>3.0010429502649436</v>
      </c>
      <c r="N20">
        <v>12.833768921074322</v>
      </c>
      <c r="O20">
        <v>-0.17315067379102805</v>
      </c>
      <c r="P20">
        <v>2.0079150925409226</v>
      </c>
      <c r="Q20">
        <v>0.65207712015743247</v>
      </c>
      <c r="R20">
        <v>0.33333333333333398</v>
      </c>
      <c r="S20">
        <v>0.32759309218548932</v>
      </c>
      <c r="T20">
        <v>0.36561242007137279</v>
      </c>
      <c r="U20">
        <v>0.14275561703436629</v>
      </c>
      <c r="V20">
        <v>40.769692604452594</v>
      </c>
      <c r="W20">
        <v>2.8298576604972663</v>
      </c>
      <c r="X20">
        <v>-1.0000000000000009</v>
      </c>
      <c r="Y20">
        <v>-1.0000000000000009</v>
      </c>
      <c r="Z20">
        <v>73.693727699777398</v>
      </c>
      <c r="AA20">
        <v>0.12986557813365229</v>
      </c>
      <c r="AB20">
        <v>0.33764712167285621</v>
      </c>
      <c r="AC20">
        <v>0.17792645969683962</v>
      </c>
      <c r="AD20">
        <v>32.271957975167417</v>
      </c>
      <c r="AE20">
        <v>0.7</v>
      </c>
      <c r="AF20">
        <v>-1.0000000000000009</v>
      </c>
      <c r="AG20">
        <v>-1.0000000000000009</v>
      </c>
      <c r="AH20">
        <v>-5.6011031811582825E-2</v>
      </c>
      <c r="AI20">
        <v>0.14275561703436629</v>
      </c>
      <c r="AJ20">
        <v>-9.9087365466676583E-2</v>
      </c>
      <c r="AK20">
        <v>-9.9215136268955978E-2</v>
      </c>
      <c r="AL20">
        <v>0.17072855302605994</v>
      </c>
      <c r="AM20">
        <v>0.42866688412062104</v>
      </c>
      <c r="AN20">
        <v>3.7727769983181147</v>
      </c>
      <c r="AO20">
        <v>10.220596421670741</v>
      </c>
      <c r="AP20">
        <v>49.772821455247424</v>
      </c>
      <c r="AQ20">
        <v>1.1692944626245616</v>
      </c>
      <c r="AR20">
        <v>2.9799098080105111</v>
      </c>
      <c r="AS20">
        <v>-1.0000000000000009</v>
      </c>
      <c r="AT20">
        <v>-1.0000000000000009</v>
      </c>
      <c r="AU20">
        <v>-0.26385944109623566</v>
      </c>
      <c r="AV20">
        <v>96.748093042522484</v>
      </c>
      <c r="AW20">
        <v>109.90343410972753</v>
      </c>
      <c r="AX20">
        <v>0.37426225765103449</v>
      </c>
      <c r="AY20">
        <v>20.638406508852299</v>
      </c>
      <c r="AZ20">
        <v>1517.6733392364013</v>
      </c>
    </row>
    <row r="21" spans="1:52" x14ac:dyDescent="0.25">
      <c r="A21">
        <v>2122</v>
      </c>
      <c r="B21" t="s">
        <v>1155</v>
      </c>
      <c r="C21">
        <v>4.0170607922871975</v>
      </c>
      <c r="D21">
        <v>-0.41237650880206095</v>
      </c>
      <c r="E21">
        <v>30.031044372881226</v>
      </c>
      <c r="F21">
        <v>29.904174744954975</v>
      </c>
      <c r="G21">
        <v>0.36910737770137031</v>
      </c>
      <c r="H21">
        <v>1.9724965332736575E-2</v>
      </c>
      <c r="I21">
        <v>23.329940582046426</v>
      </c>
      <c r="J21">
        <v>0.38883234303410691</v>
      </c>
      <c r="K21">
        <v>-1.0000000000000011</v>
      </c>
      <c r="L21">
        <v>-1.0000000000000011</v>
      </c>
      <c r="M21">
        <v>7.7766468606821393</v>
      </c>
      <c r="N21">
        <v>57.251176119288573</v>
      </c>
      <c r="O21">
        <v>4.2400445786047451E-2</v>
      </c>
      <c r="P21">
        <v>33.505308916035311</v>
      </c>
      <c r="Q21">
        <v>10.870337388405162</v>
      </c>
      <c r="R21">
        <v>0.33333333333333354</v>
      </c>
      <c r="S21">
        <v>0.33240704588549491</v>
      </c>
      <c r="T21">
        <v>0.33443856301739755</v>
      </c>
      <c r="U21">
        <v>0.24700494687926139</v>
      </c>
      <c r="V21">
        <v>34.334061843255242</v>
      </c>
      <c r="W21">
        <v>3.0966919695298829</v>
      </c>
      <c r="X21">
        <v>-1.0000000000000011</v>
      </c>
      <c r="Y21">
        <v>-1.0000000000000011</v>
      </c>
      <c r="Z21">
        <v>106.90657453858277</v>
      </c>
      <c r="AA21">
        <v>0.41421837334783201</v>
      </c>
      <c r="AB21">
        <v>0.61235171857882964</v>
      </c>
      <c r="AC21">
        <v>0.20747341421178628</v>
      </c>
      <c r="AD21">
        <v>61.702175306922435</v>
      </c>
      <c r="AE21">
        <v>1</v>
      </c>
      <c r="AF21">
        <v>-1.0000000000000011</v>
      </c>
      <c r="AG21">
        <v>-1.0000000000000011</v>
      </c>
      <c r="AH21">
        <v>0.92528111200477636</v>
      </c>
      <c r="AI21">
        <v>0.24700494687926139</v>
      </c>
      <c r="AJ21">
        <v>-0.12816868939789</v>
      </c>
      <c r="AK21">
        <v>-7.9526054103876115E-2</v>
      </c>
      <c r="AL21">
        <v>0.68307041047269346</v>
      </c>
      <c r="AM21">
        <v>0.21442610419387018</v>
      </c>
      <c r="AN21">
        <v>16.435916814827888</v>
      </c>
      <c r="AO21">
        <v>4.9630223343273752</v>
      </c>
      <c r="AP21">
        <v>57.664002425301696</v>
      </c>
      <c r="AQ21">
        <v>1.2471838891154883</v>
      </c>
      <c r="AR21">
        <v>3.4855243125639901</v>
      </c>
      <c r="AS21">
        <v>-1.0000000000000011</v>
      </c>
      <c r="AT21">
        <v>-1.0000000000000011</v>
      </c>
      <c r="AU21">
        <v>40.774512133360155</v>
      </c>
      <c r="AV21">
        <v>169.12077299219871</v>
      </c>
      <c r="AW21">
        <v>212.32688992022037</v>
      </c>
      <c r="AX21">
        <v>0.37360191828410061</v>
      </c>
      <c r="AY21">
        <v>42.542936475616116</v>
      </c>
      <c r="AZ21">
        <v>1717.5887293969768</v>
      </c>
    </row>
    <row r="22" spans="1:52" x14ac:dyDescent="0.25">
      <c r="A22">
        <v>2359</v>
      </c>
      <c r="B22" t="s">
        <v>1228</v>
      </c>
      <c r="C22">
        <v>5.3971755745738434</v>
      </c>
      <c r="D22">
        <v>0.14980325073716866</v>
      </c>
      <c r="E22">
        <v>1.546416331864197</v>
      </c>
      <c r="F22">
        <v>1.5883439714592862</v>
      </c>
      <c r="G22">
        <v>0.23250913955053101</v>
      </c>
      <c r="H22">
        <v>7.9878315331890701E-4</v>
      </c>
      <c r="I22">
        <v>13.998475362230991</v>
      </c>
      <c r="J22">
        <v>0.23330792270384984</v>
      </c>
      <c r="K22">
        <v>-0.99999999999999989</v>
      </c>
      <c r="L22">
        <v>-0.99999999999999989</v>
      </c>
      <c r="M22">
        <v>4.6661584540769976</v>
      </c>
      <c r="N22">
        <v>20.983994908264123</v>
      </c>
      <c r="O22">
        <v>6.4634792170308625E-2</v>
      </c>
      <c r="P22">
        <v>5.4336851862402993</v>
      </c>
      <c r="Q22">
        <v>1.765934352825675</v>
      </c>
      <c r="R22">
        <v>0.33333333333333337</v>
      </c>
      <c r="S22">
        <v>0.33055047477788152</v>
      </c>
      <c r="T22">
        <v>0.27626541818437761</v>
      </c>
      <c r="U22">
        <v>0.23982140996379192</v>
      </c>
      <c r="V22">
        <v>37.866508542221382</v>
      </c>
      <c r="W22">
        <v>2.9745660179276272</v>
      </c>
      <c r="X22">
        <v>-0.99999999999999989</v>
      </c>
      <c r="Y22">
        <v>-0.99999999999999989</v>
      </c>
      <c r="Z22">
        <v>71.752335338465215</v>
      </c>
      <c r="AA22">
        <v>0.19745587923792243</v>
      </c>
      <c r="AB22">
        <v>0.25901013702590875</v>
      </c>
      <c r="AC22">
        <v>0.18593183260453244</v>
      </c>
      <c r="AD22">
        <v>32.119892443418195</v>
      </c>
      <c r="AE22">
        <v>0.6</v>
      </c>
      <c r="AF22">
        <v>-0.99999999999999989</v>
      </c>
      <c r="AG22">
        <v>-0.99999999999999989</v>
      </c>
      <c r="AH22">
        <v>0.10366249924078101</v>
      </c>
      <c r="AI22">
        <v>0.23982140996379192</v>
      </c>
      <c r="AJ22">
        <v>6.0120287558613553E-3</v>
      </c>
      <c r="AK22">
        <v>9.7328409895043488E-2</v>
      </c>
      <c r="AL22">
        <v>-0.18338528862803055</v>
      </c>
      <c r="AM22">
        <v>-0.21179250944727226</v>
      </c>
      <c r="AN22">
        <v>-4.5545720719214566</v>
      </c>
      <c r="AO22">
        <v>-4.808170686706589</v>
      </c>
      <c r="AP22">
        <v>51.864983904452366</v>
      </c>
      <c r="AQ22">
        <v>1.1799706362593849</v>
      </c>
      <c r="AR22">
        <v>3.207873940631476</v>
      </c>
      <c r="AS22">
        <v>-0.99999999999999989</v>
      </c>
      <c r="AT22">
        <v>-0.99999999999999989</v>
      </c>
      <c r="AU22">
        <v>3.3542783242849614</v>
      </c>
      <c r="AV22">
        <v>87.928159560022721</v>
      </c>
      <c r="AW22">
        <v>113.98355054121761</v>
      </c>
      <c r="AX22">
        <v>0.3357973495399304</v>
      </c>
      <c r="AY22">
        <v>2.6750362996167847</v>
      </c>
      <c r="AZ22">
        <v>1518.4644941915658</v>
      </c>
    </row>
    <row r="23" spans="1:52" x14ac:dyDescent="0.25">
      <c r="A23">
        <v>2471</v>
      </c>
      <c r="B23" t="s">
        <v>1269</v>
      </c>
      <c r="C23">
        <v>4.6171957081373058</v>
      </c>
      <c r="D23">
        <v>3.2761166389407688E-2</v>
      </c>
      <c r="E23">
        <v>11.420248609184565</v>
      </c>
      <c r="F23">
        <v>11.434097852938775</v>
      </c>
      <c r="G23">
        <v>5.4181965988828462E-3</v>
      </c>
      <c r="H23">
        <v>8.8927270435822367E-2</v>
      </c>
      <c r="I23">
        <v>5.6607280220823206</v>
      </c>
      <c r="J23">
        <v>9.4345467034705213E-2</v>
      </c>
      <c r="K23">
        <v>-0.99999999999999811</v>
      </c>
      <c r="L23">
        <v>-0.99999999999999811</v>
      </c>
      <c r="M23">
        <v>1.8869093406941069</v>
      </c>
      <c r="N23">
        <v>21.7120215831584</v>
      </c>
      <c r="O23">
        <v>7.633220010711342E-3</v>
      </c>
      <c r="P23">
        <v>93.007191963114494</v>
      </c>
      <c r="Q23">
        <v>30.680042877623475</v>
      </c>
      <c r="R23">
        <v>0.33333333333333276</v>
      </c>
      <c r="S23">
        <v>0.34085444879779053</v>
      </c>
      <c r="T23">
        <v>0.16359798719191385</v>
      </c>
      <c r="U23">
        <v>-0.27839252164435502</v>
      </c>
      <c r="V23">
        <v>18.601911225759078</v>
      </c>
      <c r="W23">
        <v>-0.43612086600205663</v>
      </c>
      <c r="X23">
        <v>-0.99999999999999811</v>
      </c>
      <c r="Y23">
        <v>-0.99999999999999811</v>
      </c>
      <c r="Z23">
        <v>75.219778513326716</v>
      </c>
      <c r="AA23">
        <v>0.37767890259099768</v>
      </c>
      <c r="AB23">
        <v>0.14606267977383894</v>
      </c>
      <c r="AC23">
        <v>-4.9850941659545164E-3</v>
      </c>
      <c r="AD23">
        <v>25.937824409944096</v>
      </c>
      <c r="AE23">
        <v>0.58333333333333337</v>
      </c>
      <c r="AF23">
        <v>-0.99999999999999811</v>
      </c>
      <c r="AG23">
        <v>-0.99999999999999811</v>
      </c>
      <c r="AH23">
        <v>0.88937455818158651</v>
      </c>
      <c r="AI23">
        <v>-0.27839252164435502</v>
      </c>
      <c r="AJ23">
        <v>0.13327830230024165</v>
      </c>
      <c r="AK23">
        <v>-6.3932942509188614E-2</v>
      </c>
      <c r="AL23">
        <v>-2.3694703955080207E-3</v>
      </c>
      <c r="AM23">
        <v>0.17528980773784747</v>
      </c>
      <c r="AN23">
        <v>0.60715475161350752</v>
      </c>
      <c r="AO23">
        <v>4.0625804809002455</v>
      </c>
      <c r="AP23">
        <v>24.262639247841374</v>
      </c>
      <c r="AQ23">
        <v>0.55939324767868215</v>
      </c>
      <c r="AR23">
        <v>-0.34177539896735121</v>
      </c>
      <c r="AS23">
        <v>-0.99999999999999811</v>
      </c>
      <c r="AT23">
        <v>-0.99999999999999811</v>
      </c>
      <c r="AU23">
        <v>42.114140730562241</v>
      </c>
      <c r="AV23">
        <v>100.99438057738529</v>
      </c>
      <c r="AW23">
        <v>90.942619576581535</v>
      </c>
      <c r="AX23">
        <v>2.9043298914222651E-2</v>
      </c>
      <c r="AY23">
        <v>-14.515079276668018</v>
      </c>
      <c r="AZ23">
        <v>1575.4817511985502</v>
      </c>
    </row>
    <row r="24" spans="1:52" x14ac:dyDescent="0.25">
      <c r="A24">
        <v>2556</v>
      </c>
      <c r="B24" t="s">
        <v>1319</v>
      </c>
      <c r="C24">
        <v>4.5072448578482849</v>
      </c>
      <c r="D24">
        <v>4.0328253841698096</v>
      </c>
      <c r="E24">
        <v>3.4353093662406744</v>
      </c>
      <c r="F24">
        <v>4.6456431850556106</v>
      </c>
      <c r="G24">
        <v>0.12224217569498498</v>
      </c>
      <c r="H24">
        <v>4.3198167814136428E-3</v>
      </c>
      <c r="I24">
        <v>7.5937195485839162</v>
      </c>
      <c r="J24">
        <v>0.12656199247639865</v>
      </c>
      <c r="K24">
        <v>-0.99999999999999778</v>
      </c>
      <c r="L24">
        <v>-0.99999999999999778</v>
      </c>
      <c r="M24">
        <v>2.5312398495279722</v>
      </c>
      <c r="N24">
        <v>16.746607591487795</v>
      </c>
      <c r="O24">
        <v>0.14969031255268955</v>
      </c>
      <c r="P24">
        <v>-4.1565843286094726</v>
      </c>
      <c r="Q24">
        <v>-1.2948268762352497</v>
      </c>
      <c r="R24">
        <v>0.33333333333333265</v>
      </c>
      <c r="S24">
        <v>0.33360742309650387</v>
      </c>
      <c r="T24">
        <v>0.35024111044402079</v>
      </c>
      <c r="U24">
        <v>0.25187752499822397</v>
      </c>
      <c r="V24">
        <v>45.699895975827303</v>
      </c>
      <c r="W24">
        <v>3.4526083557188625</v>
      </c>
      <c r="X24">
        <v>-0.99999999999999778</v>
      </c>
      <c r="Y24">
        <v>-0.99999999999999778</v>
      </c>
      <c r="Z24">
        <v>91.471272167809687</v>
      </c>
      <c r="AA24">
        <v>0.26299396547652326</v>
      </c>
      <c r="AB24">
        <v>0.24667112226576687</v>
      </c>
      <c r="AC24">
        <v>0.43165897362206307</v>
      </c>
      <c r="AD24">
        <v>47.066203068217689</v>
      </c>
      <c r="AE24">
        <v>0.8</v>
      </c>
      <c r="AF24">
        <v>-0.99999999999999778</v>
      </c>
      <c r="AG24">
        <v>-0.99999999999999778</v>
      </c>
      <c r="AH24">
        <v>2.4683011255899917E-2</v>
      </c>
      <c r="AI24">
        <v>0.25187752499822397</v>
      </c>
      <c r="AJ24">
        <v>-4.8972006357438013E-3</v>
      </c>
      <c r="AK24">
        <v>-0.14771236403789059</v>
      </c>
      <c r="AL24">
        <v>-0.31461157656475031</v>
      </c>
      <c r="AM24">
        <v>-3.6090629446724531E-2</v>
      </c>
      <c r="AN24">
        <v>-7.8897754172974768</v>
      </c>
      <c r="AO24">
        <v>-1.6408275563575658</v>
      </c>
      <c r="AP24">
        <v>53.293615524411237</v>
      </c>
      <c r="AQ24">
        <v>1.2690593918720807</v>
      </c>
      <c r="AR24">
        <v>3.5791703481952641</v>
      </c>
      <c r="AS24">
        <v>-0.99999999999999778</v>
      </c>
      <c r="AT24">
        <v>-0.99999999999999778</v>
      </c>
      <c r="AU24">
        <v>3.3508163088203586</v>
      </c>
      <c r="AV24">
        <v>106.57705220293995</v>
      </c>
      <c r="AW24">
        <v>132.25846492788042</v>
      </c>
      <c r="AX24">
        <v>0.1872303488172552</v>
      </c>
      <c r="AY24">
        <v>-7.9249502837131658</v>
      </c>
      <c r="AZ24">
        <v>1520.8157230470663</v>
      </c>
    </row>
    <row r="25" spans="1:52" x14ac:dyDescent="0.25">
      <c r="A25">
        <v>2557</v>
      </c>
      <c r="B25" t="s">
        <v>1320</v>
      </c>
      <c r="C25">
        <v>5.4151143595740994</v>
      </c>
      <c r="D25">
        <v>4.6258993552123359E-2</v>
      </c>
      <c r="E25">
        <v>-1.6556523159407239</v>
      </c>
      <c r="F25">
        <v>-1.6407556043119762</v>
      </c>
      <c r="G25">
        <v>9.6048252354295177E-2</v>
      </c>
      <c r="H25">
        <v>-2.2501333964538475E-2</v>
      </c>
      <c r="I25">
        <v>4.4128151033854017</v>
      </c>
      <c r="J25">
        <v>7.3546918389756688E-2</v>
      </c>
      <c r="K25">
        <v>-0.99999999999999967</v>
      </c>
      <c r="L25">
        <v>-0.99999999999999967</v>
      </c>
      <c r="M25">
        <v>1.4709383677951329</v>
      </c>
      <c r="N25">
        <v>8.1871738586475225</v>
      </c>
      <c r="O25">
        <v>-4.0113397457548265E-2</v>
      </c>
      <c r="P25">
        <v>7.0964792059498061</v>
      </c>
      <c r="Q25">
        <v>2.3123663946195223</v>
      </c>
      <c r="R25">
        <v>0.33333333333333304</v>
      </c>
      <c r="S25">
        <v>0.32416375365268091</v>
      </c>
      <c r="T25">
        <v>0.41590930036792362</v>
      </c>
      <c r="U25">
        <v>0.28425234564007834</v>
      </c>
      <c r="V25">
        <v>51.364472584170414</v>
      </c>
      <c r="W25">
        <v>3.9531014439084231</v>
      </c>
      <c r="X25">
        <v>-0.99999999999999967</v>
      </c>
      <c r="Y25">
        <v>-0.99999999999999967</v>
      </c>
      <c r="Z25">
        <v>101.71888264066814</v>
      </c>
      <c r="AA25">
        <v>0.50069759770849176</v>
      </c>
      <c r="AB25">
        <v>0.30355816092068078</v>
      </c>
      <c r="AC25">
        <v>0.1565851146083907</v>
      </c>
      <c r="AD25">
        <v>48.042043661878225</v>
      </c>
      <c r="AE25">
        <v>0.9</v>
      </c>
      <c r="AF25">
        <v>-0.99999999999999967</v>
      </c>
      <c r="AG25">
        <v>-0.99999999999999967</v>
      </c>
      <c r="AH25">
        <v>4.5068168713432263E-2</v>
      </c>
      <c r="AI25">
        <v>0.28425234564007834</v>
      </c>
      <c r="AJ25">
        <v>0.16389645390970742</v>
      </c>
      <c r="AK25">
        <v>-6.8320582020131772E-3</v>
      </c>
      <c r="AL25">
        <v>1.3258638695838917E-2</v>
      </c>
      <c r="AM25">
        <v>-0.55571617265504347</v>
      </c>
      <c r="AN25">
        <v>1.1509482369445101</v>
      </c>
      <c r="AO25">
        <v>-13.92706460738615</v>
      </c>
      <c r="AP25">
        <v>55.777287687555813</v>
      </c>
      <c r="AQ25">
        <v>1.3576587329940166</v>
      </c>
      <c r="AR25">
        <v>4.0266483622981788</v>
      </c>
      <c r="AS25">
        <v>-0.99999999999999967</v>
      </c>
      <c r="AT25">
        <v>-0.99999999999999967</v>
      </c>
      <c r="AU25">
        <v>0.67161079030754756</v>
      </c>
      <c r="AV25">
        <v>95.978991891929439</v>
      </c>
      <c r="AW25">
        <v>125.305589830206</v>
      </c>
      <c r="AX25">
        <v>0.21133945114687291</v>
      </c>
      <c r="AY25">
        <v>-6.1814800261404788</v>
      </c>
      <c r="AZ25">
        <v>1502.2136392712796</v>
      </c>
    </row>
    <row r="26" spans="1:52" x14ac:dyDescent="0.25">
      <c r="A26">
        <v>2637</v>
      </c>
      <c r="B26" t="s">
        <v>1353</v>
      </c>
      <c r="C26">
        <v>4.4388873398835704</v>
      </c>
      <c r="D26">
        <v>-9.2434245581854202E-2</v>
      </c>
      <c r="E26">
        <v>-0.3228378667726528</v>
      </c>
      <c r="F26">
        <v>-0.34903891330037218</v>
      </c>
      <c r="G26">
        <v>0.41953267280945522</v>
      </c>
      <c r="H26">
        <v>-1.615700711670694E-2</v>
      </c>
      <c r="I26">
        <v>24.202539941564893</v>
      </c>
      <c r="J26">
        <v>0.40337566569274824</v>
      </c>
      <c r="K26">
        <v>-0.999999999999999</v>
      </c>
      <c r="L26">
        <v>-0.999999999999999</v>
      </c>
      <c r="M26">
        <v>8.0675133138549597</v>
      </c>
      <c r="N26">
        <v>28.292388368148096</v>
      </c>
      <c r="O26">
        <v>0.16292177943420841</v>
      </c>
      <c r="P26">
        <v>4.8845831612341755</v>
      </c>
      <c r="Q26">
        <v>1.4542957449865164</v>
      </c>
      <c r="R26">
        <v>0.33333333333333331</v>
      </c>
      <c r="S26">
        <v>0.33484797548216944</v>
      </c>
      <c r="T26">
        <v>0.36052970770868792</v>
      </c>
      <c r="U26">
        <v>0.12515969199590082</v>
      </c>
      <c r="V26">
        <v>30.019801713093724</v>
      </c>
      <c r="W26">
        <v>2.4578826259329092</v>
      </c>
      <c r="X26">
        <v>-0.999999999999999</v>
      </c>
      <c r="Y26">
        <v>-0.999999999999999</v>
      </c>
      <c r="Z26">
        <v>57.613997877023088</v>
      </c>
      <c r="AA26">
        <v>-5.0924394663883731E-2</v>
      </c>
      <c r="AB26">
        <v>0.27761124403463111</v>
      </c>
      <c r="AC26">
        <v>0.29611115900810991</v>
      </c>
      <c r="AD26">
        <v>26.139900418942844</v>
      </c>
      <c r="AE26">
        <v>0.81818181818181823</v>
      </c>
      <c r="AF26">
        <v>-0.999999999999999</v>
      </c>
      <c r="AG26">
        <v>-0.999999999999999</v>
      </c>
      <c r="AH26">
        <v>4.084431387597455E-2</v>
      </c>
      <c r="AI26">
        <v>0.12515969199590082</v>
      </c>
      <c r="AJ26">
        <v>0.13198069105994351</v>
      </c>
      <c r="AK26">
        <v>-3.4398121206745944E-2</v>
      </c>
      <c r="AL26">
        <v>0.11107932364519145</v>
      </c>
      <c r="AM26">
        <v>0.50446830624338967</v>
      </c>
      <c r="AN26">
        <v>3.4368865464295015</v>
      </c>
      <c r="AO26">
        <v>12.439717050051005</v>
      </c>
      <c r="AP26">
        <v>54.222341654658628</v>
      </c>
      <c r="AQ26">
        <v>1.153870708520091</v>
      </c>
      <c r="AR26">
        <v>2.8612582916256568</v>
      </c>
      <c r="AS26">
        <v>-0.999999999999999</v>
      </c>
      <c r="AT26">
        <v>-0.999999999999999</v>
      </c>
      <c r="AU26">
        <v>1.1052568316861455</v>
      </c>
      <c r="AV26">
        <v>98.346103295222235</v>
      </c>
      <c r="AW26">
        <v>111.67895877233181</v>
      </c>
      <c r="AX26">
        <v>0.18957461970313297</v>
      </c>
      <c r="AY26">
        <v>12.912437031777852</v>
      </c>
      <c r="AZ26">
        <v>1575.3447403137477</v>
      </c>
    </row>
    <row r="27" spans="1:52" x14ac:dyDescent="0.25">
      <c r="A27">
        <v>2930</v>
      </c>
      <c r="B27" t="s">
        <v>1454</v>
      </c>
      <c r="C27">
        <v>5.0973415585918076</v>
      </c>
      <c r="D27">
        <v>9.8447272924152868E-2</v>
      </c>
      <c r="E27">
        <v>2.0522640756069275</v>
      </c>
      <c r="F27">
        <v>2.0799889680418877</v>
      </c>
      <c r="G27">
        <v>0.51680762072629438</v>
      </c>
      <c r="H27">
        <v>9.5869570377015573E-2</v>
      </c>
      <c r="I27">
        <v>36.760631466198582</v>
      </c>
      <c r="J27">
        <v>0.61267719110330976</v>
      </c>
      <c r="K27">
        <v>-1.0000000000000011</v>
      </c>
      <c r="L27">
        <v>-1.0000000000000011</v>
      </c>
      <c r="M27">
        <v>12.253543822066192</v>
      </c>
      <c r="N27">
        <v>43.937961992832257</v>
      </c>
      <c r="O27">
        <v>-0.11628517297606167</v>
      </c>
      <c r="P27">
        <v>12.39516457924346</v>
      </c>
      <c r="Q27">
        <v>4.0129432510519898</v>
      </c>
      <c r="R27">
        <v>0.3333333333333337</v>
      </c>
      <c r="S27">
        <v>0.23707517941271183</v>
      </c>
      <c r="T27">
        <v>0.24718339053957297</v>
      </c>
      <c r="U27">
        <v>0.16033099787155763</v>
      </c>
      <c r="V27">
        <v>14.609828402154649</v>
      </c>
      <c r="W27">
        <v>1.9084508710303734</v>
      </c>
      <c r="X27">
        <v>-1.0000000000000011</v>
      </c>
      <c r="Y27">
        <v>-1.0000000000000011</v>
      </c>
      <c r="Z27">
        <v>78.784019456033889</v>
      </c>
      <c r="AA27">
        <v>0.40079425917632061</v>
      </c>
      <c r="AB27">
        <v>0.5558831218275091</v>
      </c>
      <c r="AC27">
        <v>0.24654757505271577</v>
      </c>
      <c r="AD27">
        <v>60.161247802827241</v>
      </c>
      <c r="AE27">
        <v>0.8666666666666667</v>
      </c>
      <c r="AF27">
        <v>-1.0000000000000011</v>
      </c>
      <c r="AG27">
        <v>-1.0000000000000011</v>
      </c>
      <c r="AH27">
        <v>8.0101544026828786E-2</v>
      </c>
      <c r="AI27">
        <v>0.16033099787155763</v>
      </c>
      <c r="AJ27">
        <v>-9.8824582632588726E-2</v>
      </c>
      <c r="AK27">
        <v>-4.6358782957800743E-2</v>
      </c>
      <c r="AL27">
        <v>0.33670153885378973</v>
      </c>
      <c r="AM27">
        <v>0.38776074615632838</v>
      </c>
      <c r="AN27">
        <v>7.9234155581818015</v>
      </c>
      <c r="AO27">
        <v>9.4622247391192094</v>
      </c>
      <c r="AP27">
        <v>51.370459868353251</v>
      </c>
      <c r="AQ27">
        <v>0.97792290115717584</v>
      </c>
      <c r="AR27">
        <v>2.5211280621336836</v>
      </c>
      <c r="AS27">
        <v>-1.0000000000000011</v>
      </c>
      <c r="AT27">
        <v>-1.0000000000000011</v>
      </c>
      <c r="AU27">
        <v>6.0929322190938775</v>
      </c>
      <c r="AV27">
        <v>132.18420618798541</v>
      </c>
      <c r="AW27">
        <v>149.81933685567776</v>
      </c>
      <c r="AX27">
        <v>0.45346201413486642</v>
      </c>
      <c r="AY27">
        <v>27.693538976037004</v>
      </c>
      <c r="AZ27">
        <v>1596.8476304336255</v>
      </c>
    </row>
    <row r="28" spans="1:52" x14ac:dyDescent="0.25">
      <c r="A28">
        <v>2974</v>
      </c>
      <c r="B28" t="s">
        <v>1467</v>
      </c>
      <c r="C28">
        <v>5.1767726730814116</v>
      </c>
      <c r="D28">
        <v>0.65251598800215116</v>
      </c>
      <c r="E28">
        <v>-3.2702889882690891</v>
      </c>
      <c r="F28">
        <v>-3.0717641088138969</v>
      </c>
      <c r="G28">
        <v>0.40032083548023767</v>
      </c>
      <c r="H28">
        <v>-3.3066458167428509E-2</v>
      </c>
      <c r="I28">
        <v>22.035262638768554</v>
      </c>
      <c r="J28">
        <v>0.36725437731280919</v>
      </c>
      <c r="K28">
        <v>-1.0000000000000004</v>
      </c>
      <c r="L28">
        <v>-1.0000000000000004</v>
      </c>
      <c r="M28">
        <v>7.345087546256182</v>
      </c>
      <c r="N28">
        <v>24.140271203036068</v>
      </c>
      <c r="O28">
        <v>0.20304861066816765</v>
      </c>
      <c r="P28">
        <v>-2.692250862023672</v>
      </c>
      <c r="Q28">
        <v>-1.0483155919270049</v>
      </c>
      <c r="R28">
        <v>0.33333333333333365</v>
      </c>
      <c r="S28">
        <v>0.32893866024263535</v>
      </c>
      <c r="T28">
        <v>0.41270345206104148</v>
      </c>
      <c r="U28">
        <v>0.11243685126551933</v>
      </c>
      <c r="V28">
        <v>32.806316783588798</v>
      </c>
      <c r="W28">
        <v>2.6204525321004395</v>
      </c>
      <c r="X28">
        <v>-1.0000000000000004</v>
      </c>
      <c r="Y28">
        <v>-1.0000000000000004</v>
      </c>
      <c r="Z28">
        <v>58.070886357388048</v>
      </c>
      <c r="AA28">
        <v>0.18010796187031092</v>
      </c>
      <c r="AB28">
        <v>0.13767120807447703</v>
      </c>
      <c r="AC28">
        <v>0.20847853336973748</v>
      </c>
      <c r="AD28">
        <v>26.312885165726257</v>
      </c>
      <c r="AE28">
        <v>0.75</v>
      </c>
      <c r="AF28">
        <v>-1.0000000000000004</v>
      </c>
      <c r="AG28">
        <v>-1.0000000000000004</v>
      </c>
      <c r="AH28">
        <v>-9.5408173157267837E-2</v>
      </c>
      <c r="AI28">
        <v>0.11243685126551933</v>
      </c>
      <c r="AJ28">
        <v>-7.7115566943237221E-2</v>
      </c>
      <c r="AK28">
        <v>0.1276376691021581</v>
      </c>
      <c r="AL28">
        <v>-0.10414324507367609</v>
      </c>
      <c r="AM28">
        <v>9.641754558275234E-2</v>
      </c>
      <c r="AN28">
        <v>-2.9891589615580867</v>
      </c>
      <c r="AO28">
        <v>3.0486269850795975</v>
      </c>
      <c r="AP28">
        <v>54.841579422357363</v>
      </c>
      <c r="AQ28">
        <v>1.1874122969025289</v>
      </c>
      <c r="AR28">
        <v>2.9877069094132471</v>
      </c>
      <c r="AS28">
        <v>-1.0000000000000004</v>
      </c>
      <c r="AT28">
        <v>-1.0000000000000004</v>
      </c>
      <c r="AU28">
        <v>-4.1200797007409031</v>
      </c>
      <c r="AV28">
        <v>85.259784545503663</v>
      </c>
      <c r="AW28">
        <v>94.595306208910301</v>
      </c>
      <c r="AX28">
        <v>-3.662955138980406E-2</v>
      </c>
      <c r="AY28">
        <v>-4.2189149420941652E-2</v>
      </c>
      <c r="AZ28">
        <v>1577.8559654440714</v>
      </c>
    </row>
    <row r="29" spans="1:52" x14ac:dyDescent="0.25">
      <c r="A29">
        <v>2992</v>
      </c>
      <c r="B29" t="s">
        <v>1478</v>
      </c>
      <c r="C29">
        <v>4.6367792863409631</v>
      </c>
      <c r="D29">
        <v>0.2311110616508025</v>
      </c>
      <c r="E29">
        <v>1.9984384374497586</v>
      </c>
      <c r="F29">
        <v>2.0673784019042176</v>
      </c>
      <c r="G29">
        <v>0.57305895270453644</v>
      </c>
      <c r="H29">
        <v>-1.8339375637634138E-2</v>
      </c>
      <c r="I29">
        <v>33.283174624014116</v>
      </c>
      <c r="J29">
        <v>0.55471957706690223</v>
      </c>
      <c r="K29">
        <v>-0.99999999999999734</v>
      </c>
      <c r="L29">
        <v>-0.99999999999999734</v>
      </c>
      <c r="M29">
        <v>11.094391541338043</v>
      </c>
      <c r="N29">
        <v>39.987332312259305</v>
      </c>
      <c r="O29">
        <v>0.20958345207333892</v>
      </c>
      <c r="P29">
        <v>7.3167421281155676</v>
      </c>
      <c r="Q29">
        <v>2.4273474394087269</v>
      </c>
      <c r="R29">
        <v>0.33333333333333259</v>
      </c>
      <c r="S29">
        <v>0.32435920039335864</v>
      </c>
      <c r="T29">
        <v>0.38770527508706398</v>
      </c>
      <c r="U29">
        <v>0.25423423700466707</v>
      </c>
      <c r="V29">
        <v>29.796498750060806</v>
      </c>
      <c r="W29">
        <v>3.1791994790360483</v>
      </c>
      <c r="X29">
        <v>-0.99999999999999734</v>
      </c>
      <c r="Y29">
        <v>-0.99999999999999734</v>
      </c>
      <c r="Z29">
        <v>43.79798584982467</v>
      </c>
      <c r="AA29">
        <v>5.3439894989693829E-2</v>
      </c>
      <c r="AB29">
        <v>5.3372786043620057E-2</v>
      </c>
      <c r="AC29">
        <v>0.12467011217378937</v>
      </c>
      <c r="AD29">
        <v>11.574139660355158</v>
      </c>
      <c r="AE29">
        <v>0.8</v>
      </c>
      <c r="AF29">
        <v>-0.99999999999999734</v>
      </c>
      <c r="AG29">
        <v>-0.99999999999999734</v>
      </c>
      <c r="AH29">
        <v>8.887688273058543E-2</v>
      </c>
      <c r="AI29">
        <v>0.25423423700466707</v>
      </c>
      <c r="AJ29">
        <v>-0.1221203466402057</v>
      </c>
      <c r="AK29">
        <v>-3.6019206846430341E-2</v>
      </c>
      <c r="AL29">
        <v>0.2409824659741211</v>
      </c>
      <c r="AM29">
        <v>3.9507093856363099E-2</v>
      </c>
      <c r="AN29">
        <v>5.4139599161519989</v>
      </c>
      <c r="AO29">
        <v>0.8075813121769243</v>
      </c>
      <c r="AP29">
        <v>63.079673374074929</v>
      </c>
      <c r="AQ29">
        <v>1.2996320458184227</v>
      </c>
      <c r="AR29">
        <v>3.7339190561029509</v>
      </c>
      <c r="AS29">
        <v>-0.99999999999999734</v>
      </c>
      <c r="AT29">
        <v>-0.99999999999999734</v>
      </c>
      <c r="AU29">
        <v>4.4947258413129427</v>
      </c>
      <c r="AV29">
        <v>84.592899474260946</v>
      </c>
      <c r="AW29">
        <v>111.79386082933939</v>
      </c>
      <c r="AX29">
        <v>0.3386306351199978</v>
      </c>
      <c r="AY29">
        <v>32.19014878839549</v>
      </c>
      <c r="AZ29">
        <v>1618.7455274182626</v>
      </c>
    </row>
    <row r="30" spans="1:52" x14ac:dyDescent="0.25">
      <c r="A30">
        <v>3024</v>
      </c>
      <c r="B30" t="s">
        <v>1498</v>
      </c>
      <c r="C30">
        <v>3.790548116126232</v>
      </c>
      <c r="D30">
        <v>-7.7273004746738969E-2</v>
      </c>
      <c r="E30">
        <v>-0.37138780212953443</v>
      </c>
      <c r="F30">
        <v>-0.39062253138058761</v>
      </c>
      <c r="G30">
        <v>0.30616757812662287</v>
      </c>
      <c r="H30">
        <v>-9.0814744565905388E-3</v>
      </c>
      <c r="I30">
        <v>17.825166220201936</v>
      </c>
      <c r="J30">
        <v>0.2970861036700323</v>
      </c>
      <c r="K30">
        <v>-1.0000000000000011</v>
      </c>
      <c r="L30">
        <v>-1.0000000000000011</v>
      </c>
      <c r="M30">
        <v>5.9417220734006468</v>
      </c>
      <c r="N30">
        <v>21.225091804947581</v>
      </c>
      <c r="O30">
        <v>-0.23904383381798985</v>
      </c>
      <c r="P30">
        <v>-2.6437470990389835</v>
      </c>
      <c r="Q30">
        <v>-0.84207717220682143</v>
      </c>
      <c r="R30">
        <v>0.33333333333333381</v>
      </c>
      <c r="S30">
        <v>0.33685267357608317</v>
      </c>
      <c r="T30">
        <v>0.39623773106070082</v>
      </c>
      <c r="U30">
        <v>0.24847280547037554</v>
      </c>
      <c r="V30">
        <v>40.712417590818433</v>
      </c>
      <c r="W30">
        <v>3.4488876603044401</v>
      </c>
      <c r="X30">
        <v>-1.0000000000000011</v>
      </c>
      <c r="Y30">
        <v>-1.0000000000000011</v>
      </c>
      <c r="Z30">
        <v>74.081584717213119</v>
      </c>
      <c r="AA30">
        <v>0.19019937487469252</v>
      </c>
      <c r="AB30">
        <v>0.24824273629882132</v>
      </c>
      <c r="AC30">
        <v>0.24578277479851657</v>
      </c>
      <c r="AD30">
        <v>34.211244298601528</v>
      </c>
      <c r="AE30">
        <v>0.4</v>
      </c>
      <c r="AF30">
        <v>-1.0000000000000011</v>
      </c>
      <c r="AG30">
        <v>-1.0000000000000011</v>
      </c>
      <c r="AH30">
        <v>-2.4330276077893162E-2</v>
      </c>
      <c r="AI30">
        <v>0.24847280547037554</v>
      </c>
      <c r="AJ30">
        <v>0.11522159396263057</v>
      </c>
      <c r="AK30">
        <v>2.8357174006321012E-2</v>
      </c>
      <c r="AL30">
        <v>-6.6245966860524252E-2</v>
      </c>
      <c r="AM30">
        <v>0.69930207035593095</v>
      </c>
      <c r="AN30">
        <v>-1.0800412016999545</v>
      </c>
      <c r="AO30">
        <v>17.624337628929883</v>
      </c>
      <c r="AP30">
        <v>58.53758381102039</v>
      </c>
      <c r="AQ30">
        <v>1.3148965434404929</v>
      </c>
      <c r="AR30">
        <v>3.7459737639744746</v>
      </c>
      <c r="AS30">
        <v>-1.0000000000000011</v>
      </c>
      <c r="AT30">
        <v>-1.0000000000000011</v>
      </c>
      <c r="AU30">
        <v>-1.2326997035874099</v>
      </c>
      <c r="AV30">
        <v>112.93101415109057</v>
      </c>
      <c r="AW30">
        <v>137.29168917657034</v>
      </c>
      <c r="AX30">
        <v>0.20015881012577397</v>
      </c>
      <c r="AY30">
        <v>26.771278674806997</v>
      </c>
      <c r="AZ30">
        <v>1564.9220709496362</v>
      </c>
    </row>
    <row r="31" spans="1:52" x14ac:dyDescent="0.25">
      <c r="A31">
        <v>3035</v>
      </c>
      <c r="B31" t="s">
        <v>1503</v>
      </c>
      <c r="C31">
        <v>5.4052123545428197</v>
      </c>
      <c r="D31">
        <v>7.3007300200927938E-2</v>
      </c>
      <c r="E31">
        <v>-0.82481988912381399</v>
      </c>
      <c r="F31">
        <v>-0.79934351482260102</v>
      </c>
      <c r="G31">
        <v>1.9893578424633976E-2</v>
      </c>
      <c r="H31">
        <v>-2.1943375203934815E-2</v>
      </c>
      <c r="I31">
        <v>-0.12298780675804843</v>
      </c>
      <c r="J31">
        <v>-2.0497967793007988E-3</v>
      </c>
      <c r="K31">
        <v>-0.99999999999999734</v>
      </c>
      <c r="L31">
        <v>-0.99999999999999734</v>
      </c>
      <c r="M31">
        <v>-4.0995935586015553E-2</v>
      </c>
      <c r="N31">
        <v>4.4828810329621707</v>
      </c>
      <c r="O31">
        <v>-0.12680860611542935</v>
      </c>
      <c r="P31">
        <v>0.71330134717095861</v>
      </c>
      <c r="Q31">
        <v>0.17338823586146546</v>
      </c>
      <c r="R31">
        <v>0.33333333333333237</v>
      </c>
      <c r="S31">
        <v>0.32121858661738267</v>
      </c>
      <c r="T31">
        <v>0.29378269301997562</v>
      </c>
      <c r="U31">
        <v>-8.0537205435985471E-2</v>
      </c>
      <c r="V31">
        <v>34.793888172560258</v>
      </c>
      <c r="W31">
        <v>1.3485092561940051</v>
      </c>
      <c r="X31">
        <v>-0.99999999999999734</v>
      </c>
      <c r="Y31">
        <v>-0.99999999999999734</v>
      </c>
      <c r="Z31">
        <v>48.401115336467072</v>
      </c>
      <c r="AA31">
        <v>0.1859883739432501</v>
      </c>
      <c r="AB31">
        <v>0.18583894903539108</v>
      </c>
      <c r="AC31">
        <v>-0.10315054441773369</v>
      </c>
      <c r="AD31">
        <v>13.433838928045381</v>
      </c>
      <c r="AE31">
        <v>0.4</v>
      </c>
      <c r="AF31">
        <v>-0.99999999999999734</v>
      </c>
      <c r="AG31">
        <v>-0.99999999999999734</v>
      </c>
      <c r="AH31">
        <v>-4.1007155209406556E-3</v>
      </c>
      <c r="AI31">
        <v>-8.0537205435985471E-2</v>
      </c>
      <c r="AJ31">
        <v>-0.15666690420297527</v>
      </c>
      <c r="AK31">
        <v>-5.0745525932925646E-2</v>
      </c>
      <c r="AL31">
        <v>0.10260110408762839</v>
      </c>
      <c r="AM31">
        <v>-0.37056215033252177</v>
      </c>
      <c r="AN31">
        <v>1.7816930811758322</v>
      </c>
      <c r="AO31">
        <v>-9.5177813879776725</v>
      </c>
      <c r="AP31">
        <v>34.670900365802211</v>
      </c>
      <c r="AQ31">
        <v>0.86779740753470569</v>
      </c>
      <c r="AR31">
        <v>1.3464594594147044</v>
      </c>
      <c r="AS31">
        <v>-0.99999999999999734</v>
      </c>
      <c r="AT31">
        <v>-0.99999999999999734</v>
      </c>
      <c r="AU31">
        <v>-0.62595527896114111</v>
      </c>
      <c r="AV31">
        <v>43.366214981451598</v>
      </c>
      <c r="AW31">
        <v>35.23048012743422</v>
      </c>
      <c r="AX31">
        <v>-0.11184516856513108</v>
      </c>
      <c r="AY31">
        <v>-62.965138033639697</v>
      </c>
      <c r="AZ31">
        <v>1445.1946202587662</v>
      </c>
    </row>
    <row r="32" spans="1:52" x14ac:dyDescent="0.25">
      <c r="A32">
        <v>3128</v>
      </c>
      <c r="B32" t="s">
        <v>1536</v>
      </c>
      <c r="C32">
        <v>4.9464444248214336</v>
      </c>
      <c r="D32">
        <v>-0.40486511484991639</v>
      </c>
      <c r="E32">
        <v>1.3886319553823785</v>
      </c>
      <c r="F32">
        <v>1.2658332675053112</v>
      </c>
      <c r="G32">
        <v>0.14022287487560836</v>
      </c>
      <c r="H32">
        <v>-3.0471937515558385E-2</v>
      </c>
      <c r="I32">
        <v>6.5850562416029943</v>
      </c>
      <c r="J32">
        <v>0.10975093736004994</v>
      </c>
      <c r="K32">
        <v>-1.0000000000000004</v>
      </c>
      <c r="L32">
        <v>-1.0000000000000004</v>
      </c>
      <c r="M32">
        <v>2.1950187472009994</v>
      </c>
      <c r="N32">
        <v>12.797333933929751</v>
      </c>
      <c r="O32">
        <v>0.11930888942296243</v>
      </c>
      <c r="P32">
        <v>4.5806092044746753</v>
      </c>
      <c r="Q32">
        <v>1.4882035735668457</v>
      </c>
      <c r="R32">
        <v>0.33333333333333359</v>
      </c>
      <c r="S32">
        <v>0.32078943080382405</v>
      </c>
      <c r="T32">
        <v>0.35321404662652611</v>
      </c>
      <c r="U32">
        <v>-4.5155743709763808E-2</v>
      </c>
      <c r="V32">
        <v>34.097205187754788</v>
      </c>
      <c r="W32">
        <v>1.6862935510246289</v>
      </c>
      <c r="X32">
        <v>-1.0000000000000004</v>
      </c>
      <c r="Y32">
        <v>-1.0000000000000004</v>
      </c>
      <c r="Z32">
        <v>51.033006137046748</v>
      </c>
      <c r="AA32">
        <v>0.21655016694913221</v>
      </c>
      <c r="AB32">
        <v>-3.3015446954566638E-2</v>
      </c>
      <c r="AC32">
        <v>0.1254172275199362</v>
      </c>
      <c r="AD32">
        <v>15.447597375725094</v>
      </c>
      <c r="AE32">
        <v>0.7</v>
      </c>
      <c r="AF32">
        <v>-1.0000000000000004</v>
      </c>
      <c r="AG32">
        <v>-1.0000000000000004</v>
      </c>
      <c r="AH32">
        <v>8.8674639728280172E-2</v>
      </c>
      <c r="AI32">
        <v>-4.5155743709763808E-2</v>
      </c>
      <c r="AJ32">
        <v>-0.11959650141263406</v>
      </c>
      <c r="AK32">
        <v>5.526540747573868E-2</v>
      </c>
      <c r="AL32">
        <v>0.17765898187463064</v>
      </c>
      <c r="AM32">
        <v>0.24360345638130379</v>
      </c>
      <c r="AN32">
        <v>3.8434920398025945</v>
      </c>
      <c r="AO32">
        <v>6.3664134469112916</v>
      </c>
      <c r="AP32">
        <v>40.682261429357816</v>
      </c>
      <c r="AQ32">
        <v>0.96218106705391981</v>
      </c>
      <c r="AR32">
        <v>1.7960444883846791</v>
      </c>
      <c r="AS32">
        <v>-1.0000000000000004</v>
      </c>
      <c r="AT32">
        <v>-1.0000000000000004</v>
      </c>
      <c r="AU32">
        <v>2.7540368410721583</v>
      </c>
      <c r="AV32">
        <v>70.196753517887799</v>
      </c>
      <c r="AW32">
        <v>67.454671941477002</v>
      </c>
      <c r="AX32">
        <v>-6.9765811715269167E-3</v>
      </c>
      <c r="AY32">
        <v>-15.099816386155503</v>
      </c>
      <c r="AZ32">
        <v>1524.8499261795396</v>
      </c>
    </row>
    <row r="33" spans="1:52" x14ac:dyDescent="0.25">
      <c r="A33">
        <v>3196</v>
      </c>
      <c r="B33" t="s">
        <v>1573</v>
      </c>
      <c r="C33">
        <v>5.2453825096432887</v>
      </c>
      <c r="D33">
        <v>-0.32798479652402351</v>
      </c>
      <c r="E33">
        <v>1.9758734643195628</v>
      </c>
      <c r="F33">
        <v>1.8802234791314449</v>
      </c>
      <c r="G33">
        <v>0.28097285410135098</v>
      </c>
      <c r="H33">
        <v>-5.8002021539595699E-3</v>
      </c>
      <c r="I33">
        <v>16.510359116843471</v>
      </c>
      <c r="J33">
        <v>0.27517265194739138</v>
      </c>
      <c r="K33">
        <v>-1.0000000000000011</v>
      </c>
      <c r="L33">
        <v>-1.0000000000000011</v>
      </c>
      <c r="M33">
        <v>5.5034530389478276</v>
      </c>
      <c r="N33">
        <v>23.635965105618197</v>
      </c>
      <c r="O33">
        <v>4.702728124967654E-2</v>
      </c>
      <c r="P33">
        <v>-4.4773309934008605</v>
      </c>
      <c r="Q33">
        <v>-1.6091777765537663</v>
      </c>
      <c r="R33">
        <v>0.3333333333333337</v>
      </c>
      <c r="S33">
        <v>0.32867786335344285</v>
      </c>
      <c r="T33">
        <v>0.4053814514647236</v>
      </c>
      <c r="U33">
        <v>0.17643915382207392</v>
      </c>
      <c r="V33">
        <v>38.746366001047299</v>
      </c>
      <c r="W33">
        <v>3.0669992735307208</v>
      </c>
      <c r="X33">
        <v>-1.0000000000000011</v>
      </c>
      <c r="Y33">
        <v>-1.0000000000000011</v>
      </c>
      <c r="Z33">
        <v>67.852082150792072</v>
      </c>
      <c r="AA33">
        <v>0.33114799011834706</v>
      </c>
      <c r="AB33">
        <v>-2.5527795269397795E-2</v>
      </c>
      <c r="AC33">
        <v>0.30867768367702031</v>
      </c>
      <c r="AD33">
        <v>30.714893926298465</v>
      </c>
      <c r="AE33">
        <v>0.7</v>
      </c>
      <c r="AF33">
        <v>-1.0000000000000011</v>
      </c>
      <c r="AG33">
        <v>-1.0000000000000011</v>
      </c>
      <c r="AH33">
        <v>-2.1046514384400888E-2</v>
      </c>
      <c r="AI33">
        <v>0.17643915382207392</v>
      </c>
      <c r="AJ33">
        <v>-3.0021232876869279E-3</v>
      </c>
      <c r="AK33">
        <v>0.43281491130187466</v>
      </c>
      <c r="AL33">
        <v>4.6366774249775285E-3</v>
      </c>
      <c r="AM33">
        <v>0.22258128092488061</v>
      </c>
      <c r="AN33">
        <v>0.10090631918600371</v>
      </c>
      <c r="AO33">
        <v>7.7286065796313874</v>
      </c>
      <c r="AP33">
        <v>55.256725117890809</v>
      </c>
      <c r="AQ33">
        <v>1.2438318019735746</v>
      </c>
      <c r="AR33">
        <v>3.3421719254781155</v>
      </c>
      <c r="AS33">
        <v>-1.0000000000000011</v>
      </c>
      <c r="AT33">
        <v>-1.0000000000000011</v>
      </c>
      <c r="AU33">
        <v>0.27104570257767863</v>
      </c>
      <c r="AV33">
        <v>99.21665383604163</v>
      </c>
      <c r="AW33">
        <v>116.43963893056097</v>
      </c>
      <c r="AX33">
        <v>9.7813398544451979E-2</v>
      </c>
      <c r="AY33">
        <v>5.8805399488217338</v>
      </c>
      <c r="AZ33">
        <v>1523.6996868193542</v>
      </c>
    </row>
    <row r="34" spans="1:52" x14ac:dyDescent="0.25">
      <c r="A34">
        <v>3238</v>
      </c>
      <c r="B34" t="s">
        <v>1591</v>
      </c>
      <c r="C34">
        <v>5.23457293403386</v>
      </c>
      <c r="D34">
        <v>-8.0964763482531996E-2</v>
      </c>
      <c r="E34">
        <v>1.742926830237693</v>
      </c>
      <c r="F34">
        <v>1.7085611933059384</v>
      </c>
      <c r="G34">
        <v>0.60594680901167164</v>
      </c>
      <c r="H34">
        <v>-8.2233328156071719E-3</v>
      </c>
      <c r="I34">
        <v>35.863408571763863</v>
      </c>
      <c r="J34">
        <v>0.59772347619606447</v>
      </c>
      <c r="K34">
        <v>-1.000000000000002</v>
      </c>
      <c r="L34">
        <v>-1.000000000000002</v>
      </c>
      <c r="M34">
        <v>11.954469523921292</v>
      </c>
      <c r="N34">
        <v>42.806542699103652</v>
      </c>
      <c r="O34">
        <v>-3.255419395241526E-2</v>
      </c>
      <c r="P34">
        <v>3.1427934991285937</v>
      </c>
      <c r="Q34">
        <v>1.0012052213775864</v>
      </c>
      <c r="R34">
        <v>0.33333333333333398</v>
      </c>
      <c r="S34">
        <v>0.35009475055011469</v>
      </c>
      <c r="T34">
        <v>0.36036315404785646</v>
      </c>
      <c r="U34">
        <v>0.27130197603883049</v>
      </c>
      <c r="V34">
        <v>28.694789510962853</v>
      </c>
      <c r="W34">
        <v>3.1549690801117936</v>
      </c>
      <c r="X34">
        <v>-1.000000000000002</v>
      </c>
      <c r="Y34">
        <v>-1.000000000000002</v>
      </c>
      <c r="Z34">
        <v>67.824346386963384</v>
      </c>
      <c r="AA34">
        <v>0.3077710101162161</v>
      </c>
      <c r="AB34">
        <v>0.32234880884780176</v>
      </c>
      <c r="AC34">
        <v>0.13244721412844068</v>
      </c>
      <c r="AD34">
        <v>38.128351654622918</v>
      </c>
      <c r="AE34">
        <v>0.8666666666666667</v>
      </c>
      <c r="AF34">
        <v>-1.000000000000002</v>
      </c>
      <c r="AG34">
        <v>-1.000000000000002</v>
      </c>
      <c r="AH34">
        <v>8.2721280455625643E-2</v>
      </c>
      <c r="AI34">
        <v>0.27130197603883049</v>
      </c>
      <c r="AJ34">
        <v>-7.256111320548228E-2</v>
      </c>
      <c r="AK34">
        <v>-0.14251198437238452</v>
      </c>
      <c r="AL34">
        <v>0.11104749693113852</v>
      </c>
      <c r="AM34">
        <v>0.96069722599196383</v>
      </c>
      <c r="AN34">
        <v>2.4133818572510521</v>
      </c>
      <c r="AO34">
        <v>23.304870727937182</v>
      </c>
      <c r="AP34">
        <v>64.558198082726719</v>
      </c>
      <c r="AQ34">
        <v>1.3150932139701357</v>
      </c>
      <c r="AR34">
        <v>3.7526925563078581</v>
      </c>
      <c r="AS34">
        <v>-1.000000000000002</v>
      </c>
      <c r="AT34">
        <v>-1.000000000000002</v>
      </c>
      <c r="AU34">
        <v>2.7097664146835281</v>
      </c>
      <c r="AV34">
        <v>133.93575981400423</v>
      </c>
      <c r="AW34">
        <v>162.72038302699991</v>
      </c>
      <c r="AX34">
        <v>0.45988383748030115</v>
      </c>
      <c r="AY34">
        <v>32.837174626255184</v>
      </c>
      <c r="AZ34">
        <v>1643.2457737583115</v>
      </c>
    </row>
    <row r="35" spans="1:52" x14ac:dyDescent="0.25">
      <c r="A35">
        <v>3256</v>
      </c>
      <c r="B35" t="s">
        <v>1601</v>
      </c>
      <c r="C35">
        <v>5.0788144440986382</v>
      </c>
      <c r="D35">
        <v>0.50721350039362056</v>
      </c>
      <c r="E35">
        <v>-1.2720844257646293</v>
      </c>
      <c r="F35">
        <v>-1.1631461743822875</v>
      </c>
      <c r="G35">
        <v>0.38137615276882325</v>
      </c>
      <c r="H35">
        <v>1.476074370022154E-2</v>
      </c>
      <c r="I35">
        <v>23.768213788142685</v>
      </c>
      <c r="J35">
        <v>0.39613689646904465</v>
      </c>
      <c r="K35">
        <v>-1</v>
      </c>
      <c r="L35">
        <v>-1</v>
      </c>
      <c r="M35">
        <v>7.9227379293808955</v>
      </c>
      <c r="N35">
        <v>27.683882057859037</v>
      </c>
      <c r="O35">
        <v>0.17326337820497661</v>
      </c>
      <c r="P35">
        <v>0.64940992729824565</v>
      </c>
      <c r="Q35">
        <v>0.19803221780569374</v>
      </c>
      <c r="R35">
        <v>0.33333333333333343</v>
      </c>
      <c r="S35">
        <v>0.34327328771889393</v>
      </c>
      <c r="T35">
        <v>0.45832651177997225</v>
      </c>
      <c r="U35">
        <v>0.4315786576061259</v>
      </c>
      <c r="V35">
        <v>46.814995758771197</v>
      </c>
      <c r="W35">
        <v>4.7032477173398268</v>
      </c>
      <c r="X35">
        <v>-1</v>
      </c>
      <c r="Y35">
        <v>-1</v>
      </c>
      <c r="Z35">
        <v>100.26293397878644</v>
      </c>
      <c r="AA35">
        <v>0.56209523284871632</v>
      </c>
      <c r="AB35">
        <v>0.18274614215837273</v>
      </c>
      <c r="AC35">
        <v>0.32015674503710162</v>
      </c>
      <c r="AD35">
        <v>53.249906002209528</v>
      </c>
      <c r="AE35">
        <v>0.75</v>
      </c>
      <c r="AF35">
        <v>-1</v>
      </c>
      <c r="AG35">
        <v>-1</v>
      </c>
      <c r="AH35">
        <v>-1.2538402085276608E-2</v>
      </c>
      <c r="AI35">
        <v>0.4315786576061259</v>
      </c>
      <c r="AJ35">
        <v>-5.7146810799740648E-2</v>
      </c>
      <c r="AK35">
        <v>0.14850491135609084</v>
      </c>
      <c r="AL35">
        <v>7.7825794666024461E-2</v>
      </c>
      <c r="AM35">
        <v>-0.17166789428346269</v>
      </c>
      <c r="AN35">
        <v>1.6599108126519115</v>
      </c>
      <c r="AO35">
        <v>-3.5491728003061125</v>
      </c>
      <c r="AP35">
        <v>70.583209546913935</v>
      </c>
      <c r="AQ35">
        <v>1.566511790438325</v>
      </c>
      <c r="AR35">
        <v>5.0993846138088692</v>
      </c>
      <c r="AS35">
        <v>-1</v>
      </c>
      <c r="AT35">
        <v>-1</v>
      </c>
      <c r="AU35">
        <v>-0.96511395657659549</v>
      </c>
      <c r="AV35">
        <v>124.39764323633936</v>
      </c>
      <c r="AW35">
        <v>167.30474095524636</v>
      </c>
      <c r="AX35">
        <v>0.14098162791841901</v>
      </c>
      <c r="AY35">
        <v>8.8564631053042113</v>
      </c>
      <c r="AZ35">
        <v>1523.7802646736598</v>
      </c>
    </row>
    <row r="36" spans="1:52" x14ac:dyDescent="0.25">
      <c r="A36">
        <v>3339</v>
      </c>
      <c r="B36" t="s">
        <v>1649</v>
      </c>
      <c r="C36">
        <v>3.3026631316392172</v>
      </c>
      <c r="D36">
        <v>-0.48144583706156974</v>
      </c>
      <c r="E36">
        <v>9.0882261334709646</v>
      </c>
      <c r="F36">
        <v>8.943601398396968</v>
      </c>
      <c r="G36">
        <v>-3.1882765354671397E-2</v>
      </c>
      <c r="H36">
        <v>-4.8682401347996777E-3</v>
      </c>
      <c r="I36">
        <v>-2.2050603293682682</v>
      </c>
      <c r="J36">
        <v>-3.6751005489471147E-2</v>
      </c>
      <c r="K36">
        <v>-1.0000000000000011</v>
      </c>
      <c r="L36">
        <v>-1.0000000000000011</v>
      </c>
      <c r="M36">
        <v>-0.73502010978942323</v>
      </c>
      <c r="N36">
        <v>10.041204200667913</v>
      </c>
      <c r="O36">
        <v>-7.7130195335322158E-2</v>
      </c>
      <c r="P36">
        <v>10.573993778225431</v>
      </c>
      <c r="Q36">
        <v>3.1879202477877824</v>
      </c>
      <c r="R36">
        <v>0.33333333333333376</v>
      </c>
      <c r="S36">
        <v>0.33301180596739116</v>
      </c>
      <c r="T36">
        <v>0.2763209285462222</v>
      </c>
      <c r="U36">
        <v>0.31372192181237657</v>
      </c>
      <c r="V36">
        <v>51.725559805951789</v>
      </c>
      <c r="W36">
        <v>3.6907113898493433</v>
      </c>
      <c r="X36">
        <v>-1.0000000000000011</v>
      </c>
      <c r="Y36">
        <v>-1.0000000000000011</v>
      </c>
      <c r="Z36">
        <v>89.100189678523762</v>
      </c>
      <c r="AA36">
        <v>9.9933994878004917E-2</v>
      </c>
      <c r="AB36">
        <v>0.11837544074903714</v>
      </c>
      <c r="AC36">
        <v>0.46542475686864332</v>
      </c>
      <c r="AD36">
        <v>34.186709624784264</v>
      </c>
      <c r="AE36">
        <v>0.7857142857142857</v>
      </c>
      <c r="AF36">
        <v>-1.0000000000000011</v>
      </c>
      <c r="AG36">
        <v>-1.0000000000000011</v>
      </c>
      <c r="AH36">
        <v>0.14854505652093522</v>
      </c>
      <c r="AI36">
        <v>0.31372192181237657</v>
      </c>
      <c r="AJ36">
        <v>0.1318846430316889</v>
      </c>
      <c r="AK36">
        <v>-9.8700194955214527E-3</v>
      </c>
      <c r="AL36">
        <v>0.27936396121428858</v>
      </c>
      <c r="AM36">
        <v>0.86995819510373718</v>
      </c>
      <c r="AN36">
        <v>7.6435222455156477</v>
      </c>
      <c r="AO36">
        <v>21.699604780115827</v>
      </c>
      <c r="AP36">
        <v>49.520499476583524</v>
      </c>
      <c r="AQ36">
        <v>1.256387989659324</v>
      </c>
      <c r="AR36">
        <v>3.6539603843598742</v>
      </c>
      <c r="AS36">
        <v>-1.0000000000000011</v>
      </c>
      <c r="AT36">
        <v>-1.0000000000000011</v>
      </c>
      <c r="AU36">
        <v>12.131521646184749</v>
      </c>
      <c r="AV36">
        <v>120.8409986593075</v>
      </c>
      <c r="AW36">
        <v>155.184091970964</v>
      </c>
      <c r="AX36">
        <v>0.2659649812895139</v>
      </c>
      <c r="AY36">
        <v>21.069829604525296</v>
      </c>
      <c r="AZ36">
        <v>1572.7880946592379</v>
      </c>
    </row>
    <row r="37" spans="1:52" x14ac:dyDescent="0.25">
      <c r="A37">
        <v>3490</v>
      </c>
      <c r="B37" t="s">
        <v>1709</v>
      </c>
      <c r="C37">
        <v>5.232368277914663</v>
      </c>
      <c r="D37">
        <v>-0.33826924722749857</v>
      </c>
      <c r="E37">
        <v>-1.3374412977407091</v>
      </c>
      <c r="F37">
        <v>-1.4376468380990923</v>
      </c>
      <c r="G37">
        <v>0.25284432827970554</v>
      </c>
      <c r="H37">
        <v>1.3662231606078452E-2</v>
      </c>
      <c r="I37">
        <v>15.990393593147035</v>
      </c>
      <c r="J37">
        <v>0.26650655988578398</v>
      </c>
      <c r="K37">
        <v>-0.99999999999999856</v>
      </c>
      <c r="L37">
        <v>-0.99999999999999856</v>
      </c>
      <c r="M37">
        <v>5.3301311977156756</v>
      </c>
      <c r="N37">
        <v>19.785115032962608</v>
      </c>
      <c r="O37">
        <v>9.9132127116327746E-3</v>
      </c>
      <c r="P37">
        <v>-3.7960713365289793</v>
      </c>
      <c r="Q37">
        <v>-1.2698583680577524</v>
      </c>
      <c r="R37">
        <v>0.33333333333333315</v>
      </c>
      <c r="S37">
        <v>0.35135666000727939</v>
      </c>
      <c r="T37">
        <v>0.19514475255242109</v>
      </c>
      <c r="U37">
        <v>-0.13889306792669634</v>
      </c>
      <c r="V37">
        <v>18.977404723222101</v>
      </c>
      <c r="W37">
        <v>0.36540403610433503</v>
      </c>
      <c r="X37">
        <v>-0.99999999999999856</v>
      </c>
      <c r="Y37">
        <v>-0.99999999999999856</v>
      </c>
      <c r="Z37">
        <v>70.136271312985329</v>
      </c>
      <c r="AA37">
        <v>0.40394866371641452</v>
      </c>
      <c r="AB37">
        <v>0.43037091550558637</v>
      </c>
      <c r="AC37">
        <v>0.21425491993441903</v>
      </c>
      <c r="AD37">
        <v>52.42872495782099</v>
      </c>
      <c r="AE37">
        <v>0.9</v>
      </c>
      <c r="AF37">
        <v>-0.99999999999999856</v>
      </c>
      <c r="AG37">
        <v>-0.99999999999999856</v>
      </c>
      <c r="AH37">
        <v>-9.1052048080000531E-2</v>
      </c>
      <c r="AI37">
        <v>-0.13889306792669634</v>
      </c>
      <c r="AJ37">
        <v>0.60095318310580792</v>
      </c>
      <c r="AK37">
        <v>0.15674780946056868</v>
      </c>
      <c r="AL37">
        <v>0.290273495852579</v>
      </c>
      <c r="AM37">
        <v>0.44782987109174921</v>
      </c>
      <c r="AN37">
        <v>10.261603311843515</v>
      </c>
      <c r="AO37">
        <v>11.979485824596573</v>
      </c>
      <c r="AP37">
        <v>34.967798316369141</v>
      </c>
      <c r="AQ37">
        <v>0.7409416779663367</v>
      </c>
      <c r="AR37">
        <v>0.63191059599011901</v>
      </c>
      <c r="AS37">
        <v>-0.99999999999999856</v>
      </c>
      <c r="AT37">
        <v>-0.99999999999999856</v>
      </c>
      <c r="AU37">
        <v>-2.7075052061568474</v>
      </c>
      <c r="AV37">
        <v>101.90087217054449</v>
      </c>
      <c r="AW37">
        <v>86.19052441627484</v>
      </c>
      <c r="AX37">
        <v>2.1863354611720461E-4</v>
      </c>
      <c r="AY37">
        <v>-12.760188909787464</v>
      </c>
      <c r="AZ37">
        <v>1530.0547647183087</v>
      </c>
    </row>
    <row r="38" spans="1:52" x14ac:dyDescent="0.25">
      <c r="A38">
        <v>3646</v>
      </c>
      <c r="B38" t="s">
        <v>1786</v>
      </c>
      <c r="C38">
        <v>4.7054395095824448</v>
      </c>
      <c r="D38">
        <v>2.5273976132121692E-2</v>
      </c>
      <c r="E38">
        <v>-0.61406973568475154</v>
      </c>
      <c r="F38">
        <v>-0.60202393487942307</v>
      </c>
      <c r="G38">
        <v>-0.16873212633817158</v>
      </c>
      <c r="H38">
        <v>-3.124376335695541E-2</v>
      </c>
      <c r="I38">
        <v>-11.99855338170762</v>
      </c>
      <c r="J38">
        <v>-0.19997588969512697</v>
      </c>
      <c r="K38">
        <v>-1.0000000000000002</v>
      </c>
      <c r="L38">
        <v>-1.0000000000000002</v>
      </c>
      <c r="M38">
        <v>-3.9995177939025388</v>
      </c>
      <c r="N38">
        <v>-7.8951378070045877</v>
      </c>
      <c r="O38">
        <v>0.10570985652483339</v>
      </c>
      <c r="P38">
        <v>-5.8964231313368645</v>
      </c>
      <c r="Q38">
        <v>-1.9307710469924808</v>
      </c>
      <c r="R38">
        <v>0.33333333333333359</v>
      </c>
      <c r="S38">
        <v>0.34575913870291386</v>
      </c>
      <c r="T38">
        <v>0.20631963259334224</v>
      </c>
      <c r="U38">
        <v>-0.13178879900932267</v>
      </c>
      <c r="V38">
        <v>38.143967812615763</v>
      </c>
      <c r="W38">
        <v>0.91361409804880744</v>
      </c>
      <c r="X38">
        <v>-1.0000000000000002</v>
      </c>
      <c r="Y38">
        <v>-1.0000000000000002</v>
      </c>
      <c r="Z38">
        <v>43.031408064475173</v>
      </c>
      <c r="AA38">
        <v>0.11429387538860998</v>
      </c>
      <c r="AB38">
        <v>-0.16986323664468539</v>
      </c>
      <c r="AC38">
        <v>0.19193358723311393</v>
      </c>
      <c r="AD38">
        <v>6.8182112988519288</v>
      </c>
      <c r="AE38">
        <v>0.9</v>
      </c>
      <c r="AF38">
        <v>-1.0000000000000002</v>
      </c>
      <c r="AG38">
        <v>-1.0000000000000002</v>
      </c>
      <c r="AH38">
        <v>-1.0060459234067584E-2</v>
      </c>
      <c r="AI38">
        <v>-0.13178879900932267</v>
      </c>
      <c r="AJ38">
        <v>6.5506259156645943E-2</v>
      </c>
      <c r="AK38">
        <v>-0.10119106190824584</v>
      </c>
      <c r="AL38">
        <v>0.26953885356221446</v>
      </c>
      <c r="AM38">
        <v>4.4340728458454284E-2</v>
      </c>
      <c r="AN38">
        <v>7.0660026348385916</v>
      </c>
      <c r="AO38">
        <v>0.60256290192012774</v>
      </c>
      <c r="AP38">
        <v>26.145414430908136</v>
      </c>
      <c r="AQ38">
        <v>0.75362330562026614</v>
      </c>
      <c r="AR38">
        <v>0.71363820835368075</v>
      </c>
      <c r="AS38">
        <v>-1.0000000000000002</v>
      </c>
      <c r="AT38">
        <v>-1.0000000000000002</v>
      </c>
      <c r="AU38">
        <v>-2.5327949818719038</v>
      </c>
      <c r="AV38">
        <v>35.738833159390751</v>
      </c>
      <c r="AW38">
        <v>22.358744073777132</v>
      </c>
      <c r="AX38">
        <v>-0.2234795076444826</v>
      </c>
      <c r="AY38">
        <v>-87.531012068240756</v>
      </c>
      <c r="AZ38">
        <v>1348.9228381174823</v>
      </c>
    </row>
    <row r="39" spans="1:52" x14ac:dyDescent="0.25">
      <c r="A39">
        <v>3648</v>
      </c>
      <c r="B39" t="s">
        <v>1788</v>
      </c>
      <c r="C39">
        <v>4.8300369531764975</v>
      </c>
      <c r="D39">
        <v>-0.43343104935908844</v>
      </c>
      <c r="E39">
        <v>-0.28183017204488858</v>
      </c>
      <c r="F39">
        <v>-0.41363854787673487</v>
      </c>
      <c r="G39">
        <v>1.2246358482270236E-2</v>
      </c>
      <c r="H39">
        <v>-9.1794908975806055E-3</v>
      </c>
      <c r="I39">
        <v>0.18401205508138307</v>
      </c>
      <c r="J39">
        <v>3.0668675846896309E-3</v>
      </c>
      <c r="K39">
        <v>-1.0000000000000007</v>
      </c>
      <c r="L39">
        <v>-1.0000000000000007</v>
      </c>
      <c r="M39">
        <v>6.1337351693793174E-2</v>
      </c>
      <c r="N39">
        <v>4.6004104603811422</v>
      </c>
      <c r="O39">
        <v>0.11278970581781037</v>
      </c>
      <c r="P39">
        <v>-5.3323699984758637</v>
      </c>
      <c r="Q39">
        <v>-1.7642729205575292</v>
      </c>
      <c r="R39">
        <v>0.33333333333333376</v>
      </c>
      <c r="S39">
        <v>0.3345668689155753</v>
      </c>
      <c r="T39">
        <v>0.36503249087844192</v>
      </c>
      <c r="U39">
        <v>-0.10086513368485349</v>
      </c>
      <c r="V39">
        <v>37.160027674312289</v>
      </c>
      <c r="W39">
        <v>1.5197724960688652</v>
      </c>
      <c r="X39">
        <v>-1.0000000000000007</v>
      </c>
      <c r="Y39">
        <v>-1.0000000000000007</v>
      </c>
      <c r="Z39">
        <v>77.177403122122513</v>
      </c>
      <c r="AA39">
        <v>0.37282998592110883</v>
      </c>
      <c r="AB39">
        <v>3.6521686039128712E-2</v>
      </c>
      <c r="AC39">
        <v>0.42628129540711729</v>
      </c>
      <c r="AD39">
        <v>41.781648368367733</v>
      </c>
      <c r="AE39">
        <v>0.81818181818181823</v>
      </c>
      <c r="AF39">
        <v>-1.0000000000000007</v>
      </c>
      <c r="AG39">
        <v>-1.0000000000000007</v>
      </c>
      <c r="AH39">
        <v>-2.9466070228165258E-2</v>
      </c>
      <c r="AI39">
        <v>-0.10086513368485349</v>
      </c>
      <c r="AJ39">
        <v>-9.3213796427600887E-2</v>
      </c>
      <c r="AK39">
        <v>-9.5405226680286871E-3</v>
      </c>
      <c r="AL39">
        <v>9.890768695745418E-2</v>
      </c>
      <c r="AM39">
        <v>0.13025171888819306</v>
      </c>
      <c r="AN39">
        <v>2.0066231917983486</v>
      </c>
      <c r="AO39">
        <v>3.2085903588646834</v>
      </c>
      <c r="AP39">
        <v>37.344039729393671</v>
      </c>
      <c r="AQ39">
        <v>0.9320675594424972</v>
      </c>
      <c r="AR39">
        <v>1.5228393636535551</v>
      </c>
      <c r="AS39">
        <v>-1.0000000000000007</v>
      </c>
      <c r="AT39">
        <v>-1.0000000000000007</v>
      </c>
      <c r="AU39">
        <v>-2.1779114684342629</v>
      </c>
      <c r="AV39">
        <v>84.986403941368337</v>
      </c>
      <c r="AW39">
        <v>74.310569168319674</v>
      </c>
      <c r="AX39">
        <v>3.9750984539953363E-2</v>
      </c>
      <c r="AY39">
        <v>-8.0597412071284644</v>
      </c>
      <c r="AZ39">
        <v>1518.9456379512505</v>
      </c>
    </row>
    <row r="40" spans="1:52" x14ac:dyDescent="0.25">
      <c r="A40">
        <v>3674</v>
      </c>
      <c r="B40" t="s">
        <v>1803</v>
      </c>
      <c r="C40">
        <v>5.7399588924663938</v>
      </c>
      <c r="D40">
        <v>-3.4384651576856017E-2</v>
      </c>
      <c r="E40">
        <v>-0.24695561764939877</v>
      </c>
      <c r="F40">
        <v>-0.25622926747262431</v>
      </c>
      <c r="G40">
        <v>0.57620351461629959</v>
      </c>
      <c r="H40">
        <v>0.19886178823527123</v>
      </c>
      <c r="I40">
        <v>46.503918171094234</v>
      </c>
      <c r="J40">
        <v>0.77506530285157083</v>
      </c>
      <c r="K40">
        <v>-0.99999999999999889</v>
      </c>
      <c r="L40">
        <v>-0.99999999999999889</v>
      </c>
      <c r="M40">
        <v>15.501306057031407</v>
      </c>
      <c r="N40">
        <v>51.987647796087998</v>
      </c>
      <c r="O40">
        <v>-0.23426458299525804</v>
      </c>
      <c r="P40">
        <v>-7.7459469800520946</v>
      </c>
      <c r="Q40">
        <v>-2.598858196764446</v>
      </c>
      <c r="R40">
        <v>0.33333333333333315</v>
      </c>
      <c r="S40">
        <v>0.35019027559387039</v>
      </c>
      <c r="T40">
        <v>0.3912647492117044</v>
      </c>
      <c r="U40">
        <v>0.69867956862599412</v>
      </c>
      <c r="V40">
        <v>39.936104956533249</v>
      </c>
      <c r="W40">
        <v>5.6655947146784147</v>
      </c>
      <c r="X40">
        <v>-0.99999999999999889</v>
      </c>
      <c r="Y40">
        <v>-0.99999999999999889</v>
      </c>
      <c r="Z40">
        <v>77.430192845125688</v>
      </c>
      <c r="AA40">
        <v>0.24550914090638806</v>
      </c>
      <c r="AB40">
        <v>0.31788695675514772</v>
      </c>
      <c r="AC40">
        <v>0.23846282404560198</v>
      </c>
      <c r="AD40">
        <v>40.092946085356893</v>
      </c>
      <c r="AE40">
        <v>0.8</v>
      </c>
      <c r="AF40">
        <v>-0.99999999999999889</v>
      </c>
      <c r="AG40">
        <v>-0.99999999999999889</v>
      </c>
      <c r="AH40">
        <v>-0.12087621286342265</v>
      </c>
      <c r="AI40">
        <v>0.69867956862599412</v>
      </c>
      <c r="AJ40">
        <v>-0.15191106928692943</v>
      </c>
      <c r="AK40">
        <v>-5.8017002442973364E-2</v>
      </c>
      <c r="AL40">
        <v>-6.3493194635419095E-2</v>
      </c>
      <c r="AM40">
        <v>0.30042605507769204</v>
      </c>
      <c r="AN40">
        <v>-2.3468852123201236</v>
      </c>
      <c r="AO40">
        <v>7.2205663647274347</v>
      </c>
      <c r="AP40">
        <v>86.440023127627526</v>
      </c>
      <c r="AQ40">
        <v>1.7734679267649021</v>
      </c>
      <c r="AR40">
        <v>6.4406600175299848</v>
      </c>
      <c r="AS40">
        <v>-0.99999999999999889</v>
      </c>
      <c r="AT40">
        <v>-0.99999999999999889</v>
      </c>
      <c r="AU40">
        <v>-2.8550874642370703</v>
      </c>
      <c r="AV40">
        <v>136.6384070059411</v>
      </c>
      <c r="AW40">
        <v>204.08883961127211</v>
      </c>
      <c r="AX40">
        <v>0.26835037456034566</v>
      </c>
      <c r="AY40">
        <v>40.973155185843524</v>
      </c>
      <c r="AZ40">
        <v>1588.6462649920657</v>
      </c>
    </row>
    <row r="41" spans="1:52" x14ac:dyDescent="0.25">
      <c r="A41">
        <v>3721</v>
      </c>
      <c r="B41" t="s">
        <v>656</v>
      </c>
      <c r="C41">
        <v>4.8369938998496025</v>
      </c>
      <c r="D41">
        <v>2.7296754952905469E-2</v>
      </c>
      <c r="E41">
        <v>1.5519512497865577</v>
      </c>
      <c r="F41">
        <v>1.5671275150858393</v>
      </c>
      <c r="G41">
        <v>0.18484585080876506</v>
      </c>
      <c r="H41">
        <v>-4.8142309186393643E-3</v>
      </c>
      <c r="I41">
        <v>10.801897193407545</v>
      </c>
      <c r="J41">
        <v>0.1800316198901257</v>
      </c>
      <c r="K41">
        <v>-1.0000000000000007</v>
      </c>
      <c r="L41">
        <v>-1.0000000000000007</v>
      </c>
      <c r="M41">
        <v>3.6006323978025128</v>
      </c>
      <c r="N41">
        <v>17.206018608342987</v>
      </c>
      <c r="O41">
        <v>0.11953732892243185</v>
      </c>
      <c r="P41">
        <v>-2.5282676808864619</v>
      </c>
      <c r="Q41">
        <v>-0.73468797072825209</v>
      </c>
      <c r="R41">
        <v>0.33333333333333393</v>
      </c>
      <c r="S41">
        <v>0.3458495856669459</v>
      </c>
      <c r="T41">
        <v>0.27595634986501216</v>
      </c>
      <c r="U41">
        <v>-1.7367537012120633E-2</v>
      </c>
      <c r="V41">
        <v>30.30960447852182</v>
      </c>
      <c r="W41">
        <v>1.4987714764974789</v>
      </c>
      <c r="X41">
        <v>-1.0000000000000007</v>
      </c>
      <c r="Y41">
        <v>-1.0000000000000007</v>
      </c>
      <c r="Z41">
        <v>81.700452204446734</v>
      </c>
      <c r="AA41">
        <v>0.49297366263980369</v>
      </c>
      <c r="AB41">
        <v>9.8572602835870882E-2</v>
      </c>
      <c r="AC41">
        <v>0.45096444845738914</v>
      </c>
      <c r="AD41">
        <v>52.125535696653216</v>
      </c>
      <c r="AE41">
        <v>0.9</v>
      </c>
      <c r="AF41">
        <v>-1.0000000000000007</v>
      </c>
      <c r="AG41">
        <v>-1.0000000000000007</v>
      </c>
      <c r="AH41">
        <v>1.982052673244529E-2</v>
      </c>
      <c r="AI41">
        <v>-1.7367537012120633E-2</v>
      </c>
      <c r="AJ41">
        <v>0.40687568649367484</v>
      </c>
      <c r="AK41">
        <v>0.45701619186077347</v>
      </c>
      <c r="AL41">
        <v>6.1854135147408531E-3</v>
      </c>
      <c r="AM41">
        <v>0.10664523317018197</v>
      </c>
      <c r="AN41">
        <v>2.1890137703368935</v>
      </c>
      <c r="AO41">
        <v>4.9512117885584175</v>
      </c>
      <c r="AP41">
        <v>41.111501671929332</v>
      </c>
      <c r="AQ41">
        <v>0.93777173185317075</v>
      </c>
      <c r="AR41">
        <v>1.6788030963876037</v>
      </c>
      <c r="AS41">
        <v>-1.0000000000000007</v>
      </c>
      <c r="AT41">
        <v>-1.0000000000000007</v>
      </c>
      <c r="AU41">
        <v>0.83243954435758605</v>
      </c>
      <c r="AV41">
        <v>103.85768260134809</v>
      </c>
      <c r="AW41">
        <v>102.51733943478499</v>
      </c>
      <c r="AX41">
        <v>0.47492249489260807</v>
      </c>
      <c r="AY41">
        <v>38.647904125391392</v>
      </c>
      <c r="AZ41">
        <v>1516.8943502988218</v>
      </c>
    </row>
    <row r="42" spans="1:52" x14ac:dyDescent="0.25">
      <c r="A42">
        <v>3802</v>
      </c>
      <c r="B42" t="s">
        <v>1853</v>
      </c>
      <c r="C42">
        <v>5.2224708166470872</v>
      </c>
      <c r="D42">
        <v>7.8322184775862905E-2</v>
      </c>
      <c r="E42">
        <v>-0.95992328171737951</v>
      </c>
      <c r="F42">
        <v>-0.93032846951796988</v>
      </c>
      <c r="G42">
        <v>0.51192459374254884</v>
      </c>
      <c r="H42">
        <v>1.0625594138947942E-2</v>
      </c>
      <c r="I42">
        <v>31.353011272889788</v>
      </c>
      <c r="J42">
        <v>0.52255018788149676</v>
      </c>
      <c r="K42">
        <v>-1.0000000000000016</v>
      </c>
      <c r="L42">
        <v>-1.0000000000000016</v>
      </c>
      <c r="M42">
        <v>10.451003757629934</v>
      </c>
      <c r="N42">
        <v>35.645153620018874</v>
      </c>
      <c r="O42">
        <v>7.526560878837478E-2</v>
      </c>
      <c r="P42">
        <v>-1.4967018151341804</v>
      </c>
      <c r="Q42">
        <v>-0.37565900508242489</v>
      </c>
      <c r="R42">
        <v>0.33333333333333409</v>
      </c>
      <c r="S42">
        <v>0.35517222516334118</v>
      </c>
      <c r="T42">
        <v>0.42044553441225435</v>
      </c>
      <c r="U42">
        <v>0.37166245335126946</v>
      </c>
      <c r="V42">
        <v>38.322534335148141</v>
      </c>
      <c r="W42">
        <v>4.0777122283718121</v>
      </c>
      <c r="X42">
        <v>-1.0000000000000016</v>
      </c>
      <c r="Y42">
        <v>-1.0000000000000016</v>
      </c>
      <c r="Z42">
        <v>75.338365590247022</v>
      </c>
      <c r="AA42">
        <v>0.4251668707791279</v>
      </c>
      <c r="AB42">
        <v>0.14859596440439654</v>
      </c>
      <c r="AC42">
        <v>0.17406697002010316</v>
      </c>
      <c r="AD42">
        <v>37.391490260181342</v>
      </c>
      <c r="AE42">
        <v>0.9</v>
      </c>
      <c r="AF42">
        <v>-1.0000000000000016</v>
      </c>
      <c r="AG42">
        <v>-1.0000000000000016</v>
      </c>
      <c r="AH42">
        <v>-2.3052515081392645E-2</v>
      </c>
      <c r="AI42">
        <v>0.37166245335126946</v>
      </c>
      <c r="AJ42">
        <v>9.5154783243580857E-2</v>
      </c>
      <c r="AK42">
        <v>-1.8648997200518068E-2</v>
      </c>
      <c r="AL42">
        <v>1.3088011984993779</v>
      </c>
      <c r="AM42">
        <v>6.2261110005212478E-2</v>
      </c>
      <c r="AN42">
        <v>33.195803878702336</v>
      </c>
      <c r="AO42">
        <v>1.4632827641277211</v>
      </c>
      <c r="AP42">
        <v>69.675545608037865</v>
      </c>
      <c r="AQ42">
        <v>1.4806135462601988</v>
      </c>
      <c r="AR42">
        <v>4.6002624162533117</v>
      </c>
      <c r="AS42">
        <v>-1.0000000000000016</v>
      </c>
      <c r="AT42">
        <v>-1.0000000000000016</v>
      </c>
      <c r="AU42">
        <v>-1.3059874746003939</v>
      </c>
      <c r="AV42">
        <v>112.44680197439375</v>
      </c>
      <c r="AW42">
        <v>149.15199700789282</v>
      </c>
      <c r="AX42">
        <v>0.18038619525770361</v>
      </c>
      <c r="AY42">
        <v>10.821790689925665</v>
      </c>
      <c r="AZ42">
        <v>1526.9976912271479</v>
      </c>
    </row>
    <row r="43" spans="1:52" x14ac:dyDescent="0.25">
      <c r="A43">
        <v>3925</v>
      </c>
      <c r="B43" t="s">
        <v>1886</v>
      </c>
      <c r="C43">
        <v>5.9031178142496579</v>
      </c>
      <c r="D43">
        <v>-7.0914168201174077E-2</v>
      </c>
      <c r="E43">
        <v>2.5434051047854598</v>
      </c>
      <c r="F43">
        <v>2.5182739570708663</v>
      </c>
      <c r="G43">
        <v>0.17712284846469048</v>
      </c>
      <c r="H43">
        <v>-1.8536703696795179E-4</v>
      </c>
      <c r="I43">
        <v>10.616248885663351</v>
      </c>
      <c r="J43">
        <v>0.17693748142772245</v>
      </c>
      <c r="K43">
        <v>-1.0000000000000002</v>
      </c>
      <c r="L43">
        <v>-1.0000000000000002</v>
      </c>
      <c r="M43">
        <v>3.5387496285544495</v>
      </c>
      <c r="N43">
        <v>19.037640656983857</v>
      </c>
      <c r="O43">
        <v>-0.356090335479749</v>
      </c>
      <c r="P43">
        <v>7.6163856365823666</v>
      </c>
      <c r="Q43">
        <v>2.351353330391603</v>
      </c>
      <c r="R43">
        <v>0.33333333333333376</v>
      </c>
      <c r="S43">
        <v>0.33310912087016792</v>
      </c>
      <c r="T43">
        <v>0.37743769488020001</v>
      </c>
      <c r="U43">
        <v>0.26625941957583116</v>
      </c>
      <c r="V43">
        <v>45.328083489272387</v>
      </c>
      <c r="W43">
        <v>3.5968122697515623</v>
      </c>
      <c r="X43">
        <v>-1.0000000000000002</v>
      </c>
      <c r="Y43">
        <v>-1.0000000000000002</v>
      </c>
      <c r="Z43">
        <v>75.421953268710951</v>
      </c>
      <c r="AA43">
        <v>0.38667577624737348</v>
      </c>
      <c r="AB43">
        <v>-6.6705851711855821E-2</v>
      </c>
      <c r="AC43">
        <v>0.23488040444542138</v>
      </c>
      <c r="AD43">
        <v>27.742516449046917</v>
      </c>
      <c r="AE43">
        <v>0.6</v>
      </c>
      <c r="AF43">
        <v>-1.0000000000000002</v>
      </c>
      <c r="AG43">
        <v>-1.0000000000000002</v>
      </c>
      <c r="AH43">
        <v>4.1936432807164012E-2</v>
      </c>
      <c r="AI43">
        <v>0.26625941957583116</v>
      </c>
      <c r="AJ43">
        <v>1.0883562718936604E-2</v>
      </c>
      <c r="AK43">
        <v>0.11996255703616536</v>
      </c>
      <c r="AL43">
        <v>9.947490207532711E-2</v>
      </c>
      <c r="AM43">
        <v>0.19202415434490311</v>
      </c>
      <c r="AN43">
        <v>2.5412903654778614</v>
      </c>
      <c r="AO43">
        <v>5.4004166438034042</v>
      </c>
      <c r="AP43">
        <v>55.944332374935769</v>
      </c>
      <c r="AQ43">
        <v>1.3101395686595325</v>
      </c>
      <c r="AR43">
        <v>3.7737497511792832</v>
      </c>
      <c r="AS43">
        <v>-1.0000000000000002</v>
      </c>
      <c r="AT43">
        <v>-1.0000000000000002</v>
      </c>
      <c r="AU43">
        <v>4.8696272874624658</v>
      </c>
      <c r="AV43">
        <v>99.860010569498129</v>
      </c>
      <c r="AW43">
        <v>127.3246811832246</v>
      </c>
      <c r="AX43">
        <v>0.15294640882620961</v>
      </c>
      <c r="AY43">
        <v>2.3568870814644041</v>
      </c>
      <c r="AZ43">
        <v>1487.0439974833864</v>
      </c>
    </row>
    <row r="44" spans="1:52" x14ac:dyDescent="0.25">
      <c r="A44">
        <v>4063</v>
      </c>
      <c r="B44" t="s">
        <v>1967</v>
      </c>
      <c r="C44">
        <v>3.3465023648573284</v>
      </c>
      <c r="D44">
        <v>-4.9791139828035028E-2</v>
      </c>
      <c r="E44">
        <v>4.0556622113522582</v>
      </c>
      <c r="F44">
        <v>4.0356430265265555</v>
      </c>
      <c r="G44">
        <v>0.21559621132173115</v>
      </c>
      <c r="H44">
        <v>-8.8743998220922361E-3</v>
      </c>
      <c r="I44">
        <v>12.403308689978333</v>
      </c>
      <c r="J44">
        <v>0.20672181149963889</v>
      </c>
      <c r="K44">
        <v>-1.0000000000000013</v>
      </c>
      <c r="L44">
        <v>-1.0000000000000013</v>
      </c>
      <c r="M44">
        <v>4.1344362299927768</v>
      </c>
      <c r="N44">
        <v>19.785454081362211</v>
      </c>
      <c r="O44">
        <v>-0.38317345522041724</v>
      </c>
      <c r="P44">
        <v>-2.5665842223753303</v>
      </c>
      <c r="Q44">
        <v>-0.87488824142077704</v>
      </c>
      <c r="R44">
        <v>0.33333333333333343</v>
      </c>
      <c r="S44">
        <v>0.33696201232009187</v>
      </c>
      <c r="T44">
        <v>0.3987376216378114</v>
      </c>
      <c r="U44">
        <v>0.20181688360698075</v>
      </c>
      <c r="V44">
        <v>42.565121575943138</v>
      </c>
      <c r="W44">
        <v>3.2694253223469185</v>
      </c>
      <c r="X44">
        <v>-1.0000000000000013</v>
      </c>
      <c r="Y44">
        <v>-1.0000000000000013</v>
      </c>
      <c r="Z44">
        <v>109.92411490860732</v>
      </c>
      <c r="AA44">
        <v>0.38985157346953514</v>
      </c>
      <c r="AB44">
        <v>0.56660462590082306</v>
      </c>
      <c r="AC44">
        <v>0.40822143211134004</v>
      </c>
      <c r="AD44">
        <v>68.233881574084933</v>
      </c>
      <c r="AE44">
        <v>1</v>
      </c>
      <c r="AF44">
        <v>-1.0000000000000013</v>
      </c>
      <c r="AG44">
        <v>-1.0000000000000013</v>
      </c>
      <c r="AH44">
        <v>4.8567705568376938E-3</v>
      </c>
      <c r="AI44">
        <v>0.20181688360698075</v>
      </c>
      <c r="AJ44">
        <v>-0.22989363134415516</v>
      </c>
      <c r="AK44">
        <v>-3.3060632677268074E-2</v>
      </c>
      <c r="AL44">
        <v>0.24797874766421812</v>
      </c>
      <c r="AM44">
        <v>0.13572656082521345</v>
      </c>
      <c r="AN44">
        <v>5.0500005348846759</v>
      </c>
      <c r="AO44">
        <v>3.2278608572439973</v>
      </c>
      <c r="AP44">
        <v>54.968430265921491</v>
      </c>
      <c r="AQ44">
        <v>1.2708498508982184</v>
      </c>
      <c r="AR44">
        <v>3.4761471338465593</v>
      </c>
      <c r="AS44">
        <v>-1.0000000000000013</v>
      </c>
      <c r="AT44">
        <v>-1.0000000000000013</v>
      </c>
      <c r="AU44">
        <v>3.1607547851057785</v>
      </c>
      <c r="AV44">
        <v>132.93742984721354</v>
      </c>
      <c r="AW44">
        <v>153.21625361904844</v>
      </c>
      <c r="AX44">
        <v>0.47092278411527566</v>
      </c>
      <c r="AY44">
        <v>74.166345676044017</v>
      </c>
      <c r="AZ44">
        <v>1639.7931368367979</v>
      </c>
    </row>
    <row r="45" spans="1:52" x14ac:dyDescent="0.25">
      <c r="A45">
        <v>4091</v>
      </c>
      <c r="B45" t="s">
        <v>1982</v>
      </c>
      <c r="C45">
        <v>4.7583379304570084</v>
      </c>
      <c r="D45">
        <v>-0.10796164362801679</v>
      </c>
      <c r="E45">
        <v>2.5766073763662196</v>
      </c>
      <c r="F45">
        <v>2.5416183846030047</v>
      </c>
      <c r="G45">
        <v>-1.4955295062397973E-3</v>
      </c>
      <c r="H45">
        <v>-1.4869141829609554E-2</v>
      </c>
      <c r="I45">
        <v>-0.98188028015095985</v>
      </c>
      <c r="J45">
        <v>-1.6364671335849373E-2</v>
      </c>
      <c r="K45">
        <v>-1.0000000000000002</v>
      </c>
      <c r="L45">
        <v>-1.0000000000000002</v>
      </c>
      <c r="M45">
        <v>-0.32729342671698824</v>
      </c>
      <c r="N45">
        <v>6.3180760349090557</v>
      </c>
      <c r="O45">
        <v>4.3801425647277237E-2</v>
      </c>
      <c r="P45">
        <v>3.2407725866771098</v>
      </c>
      <c r="Q45">
        <v>1.1532546172858975</v>
      </c>
      <c r="R45">
        <v>0.33333333333333354</v>
      </c>
      <c r="S45">
        <v>0.34014064365091062</v>
      </c>
      <c r="T45">
        <v>0.17041699113484962</v>
      </c>
      <c r="U45">
        <v>-3.0452654184722219E-2</v>
      </c>
      <c r="V45">
        <v>33.19211941080885</v>
      </c>
      <c r="W45">
        <v>1.1887906877511596</v>
      </c>
      <c r="X45">
        <v>-1.0000000000000002</v>
      </c>
      <c r="Y45">
        <v>-1.0000000000000002</v>
      </c>
      <c r="Z45">
        <v>67.734639141064434</v>
      </c>
      <c r="AA45">
        <v>0.14110612836840031</v>
      </c>
      <c r="AB45">
        <v>0.31364141896453063</v>
      </c>
      <c r="AC45">
        <v>0.21303775492646235</v>
      </c>
      <c r="AD45">
        <v>33.389265112969674</v>
      </c>
      <c r="AE45">
        <v>0.6</v>
      </c>
      <c r="AF45">
        <v>-1.0000000000000002</v>
      </c>
      <c r="AG45">
        <v>-1.0000000000000002</v>
      </c>
      <c r="AH45">
        <v>5.5398370728168118E-2</v>
      </c>
      <c r="AI45">
        <v>-3.0452654184722219E-2</v>
      </c>
      <c r="AJ45">
        <v>0.19848706498140337</v>
      </c>
      <c r="AK45">
        <v>0.1965651951232858</v>
      </c>
      <c r="AL45">
        <v>0.10897783113443674</v>
      </c>
      <c r="AM45">
        <v>8.6319138341131266E-2</v>
      </c>
      <c r="AN45">
        <v>3.7168811032679372</v>
      </c>
      <c r="AO45">
        <v>3.1408044341447163</v>
      </c>
      <c r="AP45">
        <v>32.210239130657889</v>
      </c>
      <c r="AQ45">
        <v>0.81343831393437205</v>
      </c>
      <c r="AR45">
        <v>1.17242601641531</v>
      </c>
      <c r="AS45">
        <v>-1.0000000000000002</v>
      </c>
      <c r="AT45">
        <v>-1.0000000000000002</v>
      </c>
      <c r="AU45">
        <v>3.6948730018889009</v>
      </c>
      <c r="AV45">
        <v>77.193519610118202</v>
      </c>
      <c r="AW45">
        <v>75.256221606209309</v>
      </c>
      <c r="AX45">
        <v>-3.2899609196859393E-2</v>
      </c>
      <c r="AY45">
        <v>-42.108858576391839</v>
      </c>
      <c r="AZ45">
        <v>1389.6509754138385</v>
      </c>
    </row>
    <row r="46" spans="1:52" x14ac:dyDescent="0.25">
      <c r="A46">
        <v>4125</v>
      </c>
      <c r="B46" t="s">
        <v>1998</v>
      </c>
      <c r="C46">
        <v>4.3827551089100671</v>
      </c>
      <c r="D46">
        <v>-0.1170086324732855</v>
      </c>
      <c r="E46">
        <v>2.3520820075499151</v>
      </c>
      <c r="F46">
        <v>2.3219133873171542</v>
      </c>
      <c r="G46">
        <v>0.19609412823038119</v>
      </c>
      <c r="H46">
        <v>-3.4746238936639286E-2</v>
      </c>
      <c r="I46">
        <v>9.6808733576245114</v>
      </c>
      <c r="J46">
        <v>0.16134788929374189</v>
      </c>
      <c r="K46">
        <v>-0.99999999999999845</v>
      </c>
      <c r="L46">
        <v>-0.99999999999999845</v>
      </c>
      <c r="M46">
        <v>3.2269577858748364</v>
      </c>
      <c r="N46">
        <v>16.38554185385172</v>
      </c>
      <c r="O46">
        <v>-0.25752684786898394</v>
      </c>
      <c r="P46">
        <v>4.1620503966687554</v>
      </c>
      <c r="Q46">
        <v>1.2558635598557981</v>
      </c>
      <c r="R46">
        <v>0.33333333333333304</v>
      </c>
      <c r="S46">
        <v>0.2301202012290248</v>
      </c>
      <c r="T46">
        <v>0.30363232679976121</v>
      </c>
      <c r="U46">
        <v>0.24941328327179688</v>
      </c>
      <c r="V46">
        <v>38.206050213606972</v>
      </c>
      <c r="W46">
        <v>3.1131146520984432</v>
      </c>
      <c r="X46">
        <v>-0.99999999999999845</v>
      </c>
      <c r="Y46">
        <v>-0.99999999999999845</v>
      </c>
      <c r="Z46">
        <v>79.22729854182154</v>
      </c>
      <c r="AA46">
        <v>1.1949152269089264E-2</v>
      </c>
      <c r="AB46">
        <v>0.31538790539848965</v>
      </c>
      <c r="AC46">
        <v>0.46797063769959552</v>
      </c>
      <c r="AD46">
        <v>39.765384768358722</v>
      </c>
      <c r="AE46">
        <v>0.9</v>
      </c>
      <c r="AF46">
        <v>-0.99999999999999845</v>
      </c>
      <c r="AG46">
        <v>-0.99999999999999845</v>
      </c>
      <c r="AH46">
        <v>-2.2381806095047176E-2</v>
      </c>
      <c r="AI46">
        <v>0.24941328327179688</v>
      </c>
      <c r="AJ46">
        <v>-0.28307684405027395</v>
      </c>
      <c r="AK46">
        <v>-8.0385933171646731E-2</v>
      </c>
      <c r="AL46">
        <v>0.27749136822002063</v>
      </c>
      <c r="AM46">
        <v>-1.1433157467805192E-3</v>
      </c>
      <c r="AN46">
        <v>5.5218999852491386</v>
      </c>
      <c r="AO46">
        <v>-0.4305125595277477</v>
      </c>
      <c r="AP46">
        <v>47.886923571231485</v>
      </c>
      <c r="AQ46">
        <v>1.1164991446339156</v>
      </c>
      <c r="AR46">
        <v>3.2744625413921851</v>
      </c>
      <c r="AS46">
        <v>-0.99999999999999845</v>
      </c>
      <c r="AT46">
        <v>-0.99999999999999845</v>
      </c>
      <c r="AU46">
        <v>3.5777769471729561</v>
      </c>
      <c r="AV46">
        <v>95.182327836145433</v>
      </c>
      <c r="AW46">
        <v>119.67602004142421</v>
      </c>
      <c r="AX46">
        <v>-0.12335292514858801</v>
      </c>
      <c r="AY46">
        <v>-21.236058095987115</v>
      </c>
      <c r="AZ46">
        <v>1495.2076256341925</v>
      </c>
    </row>
    <row r="47" spans="1:52" x14ac:dyDescent="0.25">
      <c r="A47">
        <v>4334</v>
      </c>
      <c r="B47" t="s">
        <v>2097</v>
      </c>
      <c r="C47">
        <v>4.3269283387095703</v>
      </c>
      <c r="D47">
        <v>0.23170701633704183</v>
      </c>
      <c r="E47">
        <v>-0.36290516718210275</v>
      </c>
      <c r="F47">
        <v>-0.34275900496398015</v>
      </c>
      <c r="G47">
        <v>0.20408103827915999</v>
      </c>
      <c r="H47">
        <v>-1.1922062027503389E-2</v>
      </c>
      <c r="I47">
        <v>11.529538575099391</v>
      </c>
      <c r="J47">
        <v>0.19215897625165665</v>
      </c>
      <c r="K47">
        <v>-1.0000000000000004</v>
      </c>
      <c r="L47">
        <v>-1.0000000000000004</v>
      </c>
      <c r="M47">
        <v>3.8431795250331326</v>
      </c>
      <c r="N47">
        <v>15.513707908844983</v>
      </c>
      <c r="O47">
        <v>-0.1807233017047612</v>
      </c>
      <c r="P47">
        <v>4.2118419398742386</v>
      </c>
      <c r="Q47">
        <v>1.3826982040335465</v>
      </c>
      <c r="R47">
        <v>0.33333333333333326</v>
      </c>
      <c r="S47">
        <v>0.32782109894670153</v>
      </c>
      <c r="T47">
        <v>0.25210567301808162</v>
      </c>
      <c r="U47">
        <v>0.43144538218116074</v>
      </c>
      <c r="V47">
        <v>46.101860449104848</v>
      </c>
      <c r="W47">
        <v>4.0660904411876713</v>
      </c>
      <c r="X47">
        <v>-1.0000000000000004</v>
      </c>
      <c r="Y47">
        <v>-1.0000000000000004</v>
      </c>
      <c r="Z47">
        <v>99.0362746115036</v>
      </c>
      <c r="AA47">
        <v>0.26366383703608787</v>
      </c>
      <c r="AB47">
        <v>0.51272892178144447</v>
      </c>
      <c r="AC47">
        <v>0.2546415603497707</v>
      </c>
      <c r="AD47">
        <v>51.551715958365143</v>
      </c>
      <c r="AE47">
        <v>1</v>
      </c>
      <c r="AF47">
        <v>-1.0000000000000004</v>
      </c>
      <c r="AG47">
        <v>-1.0000000000000004</v>
      </c>
      <c r="AH47">
        <v>3.7368820444831752E-2</v>
      </c>
      <c r="AI47">
        <v>0.43144538218116074</v>
      </c>
      <c r="AJ47">
        <v>-3.5572779602949939E-2</v>
      </c>
      <c r="AK47">
        <v>0.15875699869851609</v>
      </c>
      <c r="AL47">
        <v>-6.748853477632788E-2</v>
      </c>
      <c r="AM47">
        <v>0.66083513556458429</v>
      </c>
      <c r="AN47">
        <v>-1.8650772674229472</v>
      </c>
      <c r="AO47">
        <v>17.314663382607183</v>
      </c>
      <c r="AP47">
        <v>57.631399024204228</v>
      </c>
      <c r="AQ47">
        <v>1.3447054874792779</v>
      </c>
      <c r="AR47">
        <v>4.2582494174393286</v>
      </c>
      <c r="AS47">
        <v>-1.0000000000000004</v>
      </c>
      <c r="AT47">
        <v>-1.0000000000000004</v>
      </c>
      <c r="AU47">
        <v>1.0399391990695706</v>
      </c>
      <c r="AV47">
        <v>131.86464590295571</v>
      </c>
      <c r="AW47">
        <v>175.75656052996843</v>
      </c>
      <c r="AX47">
        <v>0.49473699735315479</v>
      </c>
      <c r="AY47">
        <v>47.501104791577106</v>
      </c>
      <c r="AZ47">
        <v>1647.8029498365847</v>
      </c>
    </row>
    <row r="48" spans="1:52" x14ac:dyDescent="0.25">
      <c r="A48">
        <v>4501</v>
      </c>
      <c r="B48" t="s">
        <v>2170</v>
      </c>
      <c r="C48">
        <v>4.9111633528037375</v>
      </c>
      <c r="D48">
        <v>-0.14929791217200239</v>
      </c>
      <c r="E48">
        <v>-0.99838141880919573</v>
      </c>
      <c r="F48">
        <v>-1.0527754228294719</v>
      </c>
      <c r="G48">
        <v>-0.18947175911854444</v>
      </c>
      <c r="H48">
        <v>-2.4242821849086198E-2</v>
      </c>
      <c r="I48">
        <v>-12.822874858057835</v>
      </c>
      <c r="J48">
        <v>-0.21371458096763055</v>
      </c>
      <c r="K48">
        <v>-0.999999999999999</v>
      </c>
      <c r="L48">
        <v>-0.999999999999999</v>
      </c>
      <c r="M48">
        <v>-4.2742916193526108</v>
      </c>
      <c r="N48">
        <v>-8.9644869280835735</v>
      </c>
      <c r="O48">
        <v>-0.11751983427866031</v>
      </c>
      <c r="P48">
        <v>-5.9731204221044845</v>
      </c>
      <c r="Q48">
        <v>-2.0280905730130607</v>
      </c>
      <c r="R48">
        <v>0.33333333333333276</v>
      </c>
      <c r="S48">
        <v>0.3376424533652081</v>
      </c>
      <c r="T48">
        <v>0.23863295230432771</v>
      </c>
      <c r="U48">
        <v>4.9776459608752585E-2</v>
      </c>
      <c r="V48">
        <v>46.923991183170081</v>
      </c>
      <c r="W48">
        <v>2.1378809345359979</v>
      </c>
      <c r="X48">
        <v>-0.999999999999999</v>
      </c>
      <c r="Y48">
        <v>-0.999999999999999</v>
      </c>
      <c r="Z48">
        <v>98.9614042349816</v>
      </c>
      <c r="AA48">
        <v>0.42846419099915817</v>
      </c>
      <c r="AB48">
        <v>0.19149255742224094</v>
      </c>
      <c r="AC48">
        <v>0.46135332407509239</v>
      </c>
      <c r="AD48">
        <v>54.065503624824579</v>
      </c>
      <c r="AE48">
        <v>0.9</v>
      </c>
      <c r="AF48">
        <v>-0.999999999999999</v>
      </c>
      <c r="AG48">
        <v>-0.999999999999999</v>
      </c>
      <c r="AH48">
        <v>-0.12026773231304108</v>
      </c>
      <c r="AI48">
        <v>4.9776459608752585E-2</v>
      </c>
      <c r="AJ48">
        <v>0.32765053042396491</v>
      </c>
      <c r="AK48">
        <v>0.24039234339973795</v>
      </c>
      <c r="AL48">
        <v>-0.30689274536413508</v>
      </c>
      <c r="AM48">
        <v>0.2919302696387131</v>
      </c>
      <c r="AN48">
        <v>-6.0340659819835549</v>
      </c>
      <c r="AO48">
        <v>8.5002184579665165</v>
      </c>
      <c r="AP48">
        <v>34.10111632511223</v>
      </c>
      <c r="AQ48">
        <v>0.95938519861162175</v>
      </c>
      <c r="AR48">
        <v>1.9241663535683675</v>
      </c>
      <c r="AS48">
        <v>-0.999999999999999</v>
      </c>
      <c r="AT48">
        <v>-0.999999999999999</v>
      </c>
      <c r="AU48">
        <v>-3.0808659958425322</v>
      </c>
      <c r="AV48">
        <v>98.497135764864595</v>
      </c>
      <c r="AW48">
        <v>101.06942707947903</v>
      </c>
      <c r="AX48">
        <v>0.1127813917653631</v>
      </c>
      <c r="AY48">
        <v>13.518833964964371</v>
      </c>
      <c r="AZ48">
        <v>1523.2739331003963</v>
      </c>
    </row>
    <row r="49" spans="1:52" x14ac:dyDescent="0.25">
      <c r="A49">
        <v>4910</v>
      </c>
      <c r="B49" t="s">
        <v>2366</v>
      </c>
      <c r="C49">
        <v>4.8561447039288241</v>
      </c>
      <c r="D49">
        <v>0.12796399443032611</v>
      </c>
      <c r="E49">
        <v>-0.67515385420680984</v>
      </c>
      <c r="F49">
        <v>-0.62587131078859115</v>
      </c>
      <c r="G49">
        <v>9.5154676261564111E-2</v>
      </c>
      <c r="H49">
        <v>-1.1608784737755711E-2</v>
      </c>
      <c r="I49">
        <v>5.0127534914284961</v>
      </c>
      <c r="J49">
        <v>8.3545891523808383E-2</v>
      </c>
      <c r="K49">
        <v>-1</v>
      </c>
      <c r="L49">
        <v>-1</v>
      </c>
      <c r="M49">
        <v>1.6709178304761672</v>
      </c>
      <c r="N49">
        <v>9.2430268845687351</v>
      </c>
      <c r="O49">
        <v>0.13748304520752042</v>
      </c>
      <c r="P49">
        <v>-7.4889081997467875</v>
      </c>
      <c r="Q49">
        <v>-2.5470994437416854</v>
      </c>
      <c r="R49">
        <v>0.33333333333333337</v>
      </c>
      <c r="S49">
        <v>0.33516138377899862</v>
      </c>
      <c r="T49">
        <v>0.37862347373072908</v>
      </c>
      <c r="U49">
        <v>0.25701489116013304</v>
      </c>
      <c r="V49">
        <v>48.823487619175424</v>
      </c>
      <c r="W49">
        <v>3.6415320674722365</v>
      </c>
      <c r="X49">
        <v>-1</v>
      </c>
      <c r="Y49">
        <v>-1</v>
      </c>
      <c r="Z49">
        <v>76.939043336044065</v>
      </c>
      <c r="AA49">
        <v>0.42090452165430264</v>
      </c>
      <c r="AB49">
        <v>0.40168598577966069</v>
      </c>
      <c r="AC49">
        <v>-0.20933740422175826</v>
      </c>
      <c r="AD49">
        <v>30.662655160610257</v>
      </c>
      <c r="AE49">
        <v>0.82352941176470584</v>
      </c>
      <c r="AF49">
        <v>-1</v>
      </c>
      <c r="AG49">
        <v>-1</v>
      </c>
      <c r="AH49">
        <v>-7.1877888390974212E-2</v>
      </c>
      <c r="AI49">
        <v>0.25701489116013304</v>
      </c>
      <c r="AJ49">
        <v>-0.18544953446584111</v>
      </c>
      <c r="AK49">
        <v>-0.10923960595955193</v>
      </c>
      <c r="AL49">
        <v>0.20484793450059957</v>
      </c>
      <c r="AM49">
        <v>-0.32858135842726793</v>
      </c>
      <c r="AN49">
        <v>4.1939506901857815</v>
      </c>
      <c r="AO49">
        <v>-8.7607319904794618</v>
      </c>
      <c r="AP49">
        <v>53.83624111060395</v>
      </c>
      <c r="AQ49">
        <v>1.3041330820031933</v>
      </c>
      <c r="AR49">
        <v>3.7250779589960459</v>
      </c>
      <c r="AS49">
        <v>-1</v>
      </c>
      <c r="AT49">
        <v>-1</v>
      </c>
      <c r="AU49">
        <v>-3.1729707545302781</v>
      </c>
      <c r="AV49">
        <v>77.42133823013323</v>
      </c>
      <c r="AW49">
        <v>101.68526957832697</v>
      </c>
      <c r="AX49">
        <v>0.19992272570626862</v>
      </c>
      <c r="AY49">
        <v>-2.8378743490954985</v>
      </c>
      <c r="AZ49">
        <v>1528.5243276300348</v>
      </c>
    </row>
    <row r="50" spans="1:52" x14ac:dyDescent="0.25">
      <c r="A50">
        <v>4911</v>
      </c>
      <c r="B50" t="s">
        <v>532</v>
      </c>
      <c r="C50">
        <v>4.31518221503093</v>
      </c>
      <c r="D50">
        <v>-0.51546674277207005</v>
      </c>
      <c r="E50">
        <v>1.521292060527264</v>
      </c>
      <c r="F50">
        <v>1.3585392226753161</v>
      </c>
      <c r="G50">
        <v>0.30394151288335192</v>
      </c>
      <c r="H50">
        <v>-3.6740808335887616E-2</v>
      </c>
      <c r="I50">
        <v>16.032042272847853</v>
      </c>
      <c r="J50">
        <v>0.26720070454746431</v>
      </c>
      <c r="K50">
        <v>-1.000000000000002</v>
      </c>
      <c r="L50">
        <v>-1.000000000000002</v>
      </c>
      <c r="M50">
        <v>5.3440140909492859</v>
      </c>
      <c r="N50">
        <v>21.705763710554095</v>
      </c>
      <c r="O50">
        <v>-0.15379301261609282</v>
      </c>
      <c r="P50">
        <v>7.6463345139437084</v>
      </c>
      <c r="Q50">
        <v>2.3428726947778484</v>
      </c>
      <c r="R50">
        <v>0.33333333333333398</v>
      </c>
      <c r="S50">
        <v>0.34072115672807674</v>
      </c>
      <c r="T50">
        <v>0.33404235954653855</v>
      </c>
      <c r="U50">
        <v>0.30412010343038226</v>
      </c>
      <c r="V50">
        <v>41.800649939634674</v>
      </c>
      <c r="W50">
        <v>3.5677438442823926</v>
      </c>
      <c r="X50">
        <v>-1.000000000000002</v>
      </c>
      <c r="Y50">
        <v>-1.000000000000002</v>
      </c>
      <c r="Z50">
        <v>89.485547656512594</v>
      </c>
      <c r="AA50">
        <v>0.19570458231788632</v>
      </c>
      <c r="AB50">
        <v>0.38615125547038576</v>
      </c>
      <c r="AC50">
        <v>0.32498466265372949</v>
      </c>
      <c r="AD50">
        <v>45.342025022100096</v>
      </c>
      <c r="AE50">
        <v>0.91666666666666663</v>
      </c>
      <c r="AF50">
        <v>-1.000000000000002</v>
      </c>
      <c r="AG50">
        <v>-1.000000000000002</v>
      </c>
      <c r="AH50">
        <v>-3.2555979918313157E-3</v>
      </c>
      <c r="AI50">
        <v>0.30412010343038226</v>
      </c>
      <c r="AJ50">
        <v>-6.8275712099055891E-2</v>
      </c>
      <c r="AK50">
        <v>0.22862123150233002</v>
      </c>
      <c r="AL50">
        <v>1.2980360776701408E-2</v>
      </c>
      <c r="AM50">
        <v>0.40464344588473145</v>
      </c>
      <c r="AN50">
        <v>-1.6869541077743494E-2</v>
      </c>
      <c r="AO50">
        <v>11.259192304629932</v>
      </c>
      <c r="AP50">
        <v>57.832692212482527</v>
      </c>
      <c r="AQ50">
        <v>1.3122169530383319</v>
      </c>
      <c r="AR50">
        <v>3.8349445488298559</v>
      </c>
      <c r="AS50">
        <v>-1.000000000000002</v>
      </c>
      <c r="AT50">
        <v>-1.000000000000002</v>
      </c>
      <c r="AU50">
        <v>3.7014119174531643</v>
      </c>
      <c r="AV50">
        <v>122.45050367169658</v>
      </c>
      <c r="AW50">
        <v>152.79740205489813</v>
      </c>
      <c r="AX50">
        <v>0.21472133815140471</v>
      </c>
      <c r="AY50">
        <v>24.944840872093476</v>
      </c>
      <c r="AZ50">
        <v>1553.9000388623601</v>
      </c>
    </row>
    <row r="51" spans="1:52" x14ac:dyDescent="0.25">
      <c r="A51">
        <v>4990</v>
      </c>
      <c r="B51" t="s">
        <v>2411</v>
      </c>
      <c r="C51">
        <v>4.5868811519501396</v>
      </c>
      <c r="D51">
        <v>0.5336989025806137</v>
      </c>
      <c r="E51">
        <v>-1.2891331036815696</v>
      </c>
      <c r="F51">
        <v>-1.0922845498348632</v>
      </c>
      <c r="G51">
        <v>0.10362827946499176</v>
      </c>
      <c r="H51">
        <v>6.8550685798739342E-3</v>
      </c>
      <c r="I51">
        <v>6.6290008826919395</v>
      </c>
      <c r="J51">
        <v>0.11048334804486568</v>
      </c>
      <c r="K51">
        <v>-1.0000000000000007</v>
      </c>
      <c r="L51">
        <v>-1.0000000000000007</v>
      </c>
      <c r="M51">
        <v>2.2096669608973141</v>
      </c>
      <c r="N51">
        <v>10.123597484807222</v>
      </c>
      <c r="O51">
        <v>-9.3575225605468021E-2</v>
      </c>
      <c r="P51">
        <v>-3.7005857784265284</v>
      </c>
      <c r="Q51">
        <v>-1.2406234871973809</v>
      </c>
      <c r="R51">
        <v>0.33333333333333343</v>
      </c>
      <c r="S51">
        <v>0.32450462484369741</v>
      </c>
      <c r="T51">
        <v>0.34251420360870716</v>
      </c>
      <c r="U51">
        <v>-4.8317587746409624E-2</v>
      </c>
      <c r="V51">
        <v>33.662049039778509</v>
      </c>
      <c r="W51">
        <v>1.6275058980885364</v>
      </c>
      <c r="X51">
        <v>-1.0000000000000007</v>
      </c>
      <c r="Y51">
        <v>-1.0000000000000007</v>
      </c>
      <c r="Z51">
        <v>81.034864889542959</v>
      </c>
      <c r="AA51">
        <v>0.11882595536416227</v>
      </c>
      <c r="AB51">
        <v>0.3679509269287507</v>
      </c>
      <c r="AC51">
        <v>0.48549190444632401</v>
      </c>
      <c r="AD51">
        <v>48.613439336961818</v>
      </c>
      <c r="AE51">
        <v>0.9</v>
      </c>
      <c r="AF51">
        <v>-1.0000000000000007</v>
      </c>
      <c r="AG51">
        <v>-1.0000000000000007</v>
      </c>
      <c r="AH51">
        <v>-8.1601304007445391E-2</v>
      </c>
      <c r="AI51">
        <v>-4.8317587746409624E-2</v>
      </c>
      <c r="AJ51">
        <v>-3.149115301659703E-2</v>
      </c>
      <c r="AK51">
        <v>0.24943652992003473</v>
      </c>
      <c r="AL51">
        <v>0.17547937102309588</v>
      </c>
      <c r="AM51">
        <v>-0.3379955424359844</v>
      </c>
      <c r="AN51">
        <v>4.2295285104944123</v>
      </c>
      <c r="AO51">
        <v>-7.2027059112994412</v>
      </c>
      <c r="AP51">
        <v>40.291049922470435</v>
      </c>
      <c r="AQ51">
        <v>0.9520345740393279</v>
      </c>
      <c r="AR51">
        <v>1.7379892461334012</v>
      </c>
      <c r="AS51">
        <v>-1.0000000000000007</v>
      </c>
      <c r="AT51">
        <v>-1.0000000000000007</v>
      </c>
      <c r="AU51">
        <v>-2.3329080370322455</v>
      </c>
      <c r="AV51">
        <v>83.955756463050733</v>
      </c>
      <c r="AW51">
        <v>77.491971608260855</v>
      </c>
      <c r="AX51">
        <v>0.21198213013846506</v>
      </c>
      <c r="AY51">
        <v>-9.3272672628349511</v>
      </c>
      <c r="AZ51">
        <v>1482.2952511375261</v>
      </c>
    </row>
    <row r="52" spans="1:52" x14ac:dyDescent="0.25">
      <c r="A52">
        <v>5006</v>
      </c>
      <c r="B52" t="s">
        <v>2417</v>
      </c>
      <c r="C52">
        <v>5.2011027444181934</v>
      </c>
      <c r="D52">
        <v>-0.12274314849908596</v>
      </c>
      <c r="E52">
        <v>0.24159574991797839</v>
      </c>
      <c r="F52">
        <v>0.20419531597778828</v>
      </c>
      <c r="G52">
        <v>0.1849870675219745</v>
      </c>
      <c r="H52">
        <v>1.0586245354865634E-2</v>
      </c>
      <c r="I52">
        <v>11.734398772610412</v>
      </c>
      <c r="J52">
        <v>0.19557331287684018</v>
      </c>
      <c r="K52">
        <v>-0.99999999999999778</v>
      </c>
      <c r="L52">
        <v>-0.99999999999999778</v>
      </c>
      <c r="M52">
        <v>3.9114662575368047</v>
      </c>
      <c r="N52">
        <v>17.139696833006397</v>
      </c>
      <c r="O52">
        <v>3.155296333707187E-3</v>
      </c>
      <c r="P52">
        <v>-3.6656114626243039</v>
      </c>
      <c r="Q52">
        <v>-1.3165370162948613</v>
      </c>
      <c r="R52">
        <v>0.33333333333333282</v>
      </c>
      <c r="S52">
        <v>0.34213048039405936</v>
      </c>
      <c r="T52">
        <v>0.20086913455309816</v>
      </c>
      <c r="U52">
        <v>-0.12963235601874806</v>
      </c>
      <c r="V52">
        <v>22.045091175396081</v>
      </c>
      <c r="W52">
        <v>0.50557290295045587</v>
      </c>
      <c r="X52">
        <v>-0.99999999999999778</v>
      </c>
      <c r="Y52">
        <v>-0.99999999999999778</v>
      </c>
      <c r="Z52">
        <v>51.243874666266294</v>
      </c>
      <c r="AA52">
        <v>0.1077466273783315</v>
      </c>
      <c r="AB52">
        <v>0.33534700194388678</v>
      </c>
      <c r="AC52">
        <v>0.16721278082108446</v>
      </c>
      <c r="AD52">
        <v>30.515320507165089</v>
      </c>
      <c r="AE52">
        <v>0.4</v>
      </c>
      <c r="AF52">
        <v>-0.99999999999999778</v>
      </c>
      <c r="AG52">
        <v>-0.99999999999999778</v>
      </c>
      <c r="AH52">
        <v>-4.1658278767979791E-2</v>
      </c>
      <c r="AI52">
        <v>-0.12963235601874806</v>
      </c>
      <c r="AJ52">
        <v>0.23076468242093176</v>
      </c>
      <c r="AK52">
        <v>-0.21168104738921836</v>
      </c>
      <c r="AL52">
        <v>-3.7971775450322161E-3</v>
      </c>
      <c r="AM52">
        <v>6.4793328559114072E-2</v>
      </c>
      <c r="AN52">
        <v>1.0588939734788534</v>
      </c>
      <c r="AO52">
        <v>0.56142797703176039</v>
      </c>
      <c r="AP52">
        <v>33.779489948006479</v>
      </c>
      <c r="AQ52">
        <v>0.74670059226174212</v>
      </c>
      <c r="AR52">
        <v>0.70114621582729642</v>
      </c>
      <c r="AS52">
        <v>-0.99999999999999778</v>
      </c>
      <c r="AT52">
        <v>-0.99999999999999778</v>
      </c>
      <c r="AU52">
        <v>-1.1123417003170739</v>
      </c>
      <c r="AV52">
        <v>68.944999476304488</v>
      </c>
      <c r="AW52">
        <v>55.14859829907008</v>
      </c>
      <c r="AX52">
        <v>-4.2723123015172892E-2</v>
      </c>
      <c r="AY52">
        <v>-19.335230641164603</v>
      </c>
      <c r="AZ52">
        <v>1454.3859578284441</v>
      </c>
    </row>
    <row r="53" spans="1:52" x14ac:dyDescent="0.25">
      <c r="A53">
        <v>5293</v>
      </c>
      <c r="B53" t="s">
        <v>2581</v>
      </c>
      <c r="C53">
        <v>3.2660258746085002</v>
      </c>
      <c r="D53">
        <v>5.7664322600024277E-2</v>
      </c>
      <c r="E53">
        <v>0.36522854251779302</v>
      </c>
      <c r="F53">
        <v>0.37423152972593576</v>
      </c>
      <c r="G53">
        <v>8.5540432789400489E-2</v>
      </c>
      <c r="H53">
        <v>1.1083091196813805E-2</v>
      </c>
      <c r="I53">
        <v>5.7974114391728557</v>
      </c>
      <c r="J53">
        <v>9.6623523986214266E-2</v>
      </c>
      <c r="K53">
        <v>-0.99999999999999944</v>
      </c>
      <c r="L53">
        <v>-0.99999999999999944</v>
      </c>
      <c r="M53">
        <v>1.9324704797242862</v>
      </c>
      <c r="N53">
        <v>9.4376688435072911</v>
      </c>
      <c r="O53">
        <v>0.19916986884419724</v>
      </c>
      <c r="P53">
        <v>7.313228425065863</v>
      </c>
      <c r="Q53">
        <v>2.3947635806300167</v>
      </c>
      <c r="R53">
        <v>0.33333333333333304</v>
      </c>
      <c r="S53">
        <v>0.33580255111633656</v>
      </c>
      <c r="T53">
        <v>0.42546405822779471</v>
      </c>
      <c r="U53">
        <v>0.37295496646204518</v>
      </c>
      <c r="V53">
        <v>54.837255406131789</v>
      </c>
      <c r="W53">
        <v>4.5120983921469051</v>
      </c>
      <c r="X53">
        <v>-0.99999999999999944</v>
      </c>
      <c r="Y53">
        <v>-0.99999999999999944</v>
      </c>
      <c r="Z53">
        <v>107.02297147085176</v>
      </c>
      <c r="AA53">
        <v>0.22749401650017601</v>
      </c>
      <c r="AB53">
        <v>0.49886388428062933</v>
      </c>
      <c r="AC53">
        <v>0.26946114890099315</v>
      </c>
      <c r="AD53">
        <v>49.790952484089949</v>
      </c>
      <c r="AE53">
        <v>0.90909090909090906</v>
      </c>
      <c r="AF53">
        <v>-0.99999999999999944</v>
      </c>
      <c r="AG53">
        <v>-0.99999999999999944</v>
      </c>
      <c r="AH53">
        <v>6.7817218331226795E-2</v>
      </c>
      <c r="AI53">
        <v>0.37295496646204518</v>
      </c>
      <c r="AJ53">
        <v>-6.6251911699705998E-2</v>
      </c>
      <c r="AK53">
        <v>-7.6208234706216529E-2</v>
      </c>
      <c r="AL53">
        <v>4.6459555169726961E-2</v>
      </c>
      <c r="AM53">
        <v>-2.1946871420474509E-2</v>
      </c>
      <c r="AN53">
        <v>0.83022932074464251</v>
      </c>
      <c r="AO53">
        <v>-0.92971295904294726</v>
      </c>
      <c r="AP53">
        <v>60.634666845304665</v>
      </c>
      <c r="AQ53">
        <v>1.4675549091395095</v>
      </c>
      <c r="AR53">
        <v>4.6087219161331205</v>
      </c>
      <c r="AS53">
        <v>-0.99999999999999944</v>
      </c>
      <c r="AT53">
        <v>-0.99999999999999944</v>
      </c>
      <c r="AU53">
        <v>2.7689951103559554</v>
      </c>
      <c r="AV53">
        <v>115.53092735531614</v>
      </c>
      <c r="AW53">
        <v>154.1827683681451</v>
      </c>
      <c r="AX53">
        <v>0.40599657118081095</v>
      </c>
      <c r="AY53">
        <v>21.97208455007285</v>
      </c>
      <c r="AZ53">
        <v>1527.9566762894783</v>
      </c>
    </row>
    <row r="54" spans="1:52" x14ac:dyDescent="0.25">
      <c r="A54">
        <v>5468</v>
      </c>
      <c r="B54" t="s">
        <v>2652</v>
      </c>
      <c r="C54">
        <v>3.3357787153448988</v>
      </c>
      <c r="D54">
        <v>7.3003034942996092E-3</v>
      </c>
      <c r="E54">
        <v>1.2000053239542199</v>
      </c>
      <c r="F54">
        <v>1.2037196189243113</v>
      </c>
      <c r="G54">
        <v>0.37027836049472107</v>
      </c>
      <c r="H54">
        <v>-2.7575462849361722E-2</v>
      </c>
      <c r="I54">
        <v>20.562173858721557</v>
      </c>
      <c r="J54">
        <v>0.34270289764535938</v>
      </c>
      <c r="K54">
        <v>-0.999999999999999</v>
      </c>
      <c r="L54">
        <v>-0.999999999999999</v>
      </c>
      <c r="M54">
        <v>6.8540579529071843</v>
      </c>
      <c r="N54">
        <v>25.101672192990776</v>
      </c>
      <c r="O54">
        <v>2.3439908927708033</v>
      </c>
      <c r="P54">
        <v>61.34620860525969</v>
      </c>
      <c r="Q54">
        <v>20.502013752357623</v>
      </c>
      <c r="R54">
        <v>0.33333333333333276</v>
      </c>
      <c r="S54">
        <v>0.23354893716792149</v>
      </c>
      <c r="T54">
        <v>0.29582499829414449</v>
      </c>
      <c r="U54">
        <v>-0.31734178854516065</v>
      </c>
      <c r="V54">
        <v>8.106503304195142</v>
      </c>
      <c r="W54">
        <v>-0.49657136523849105</v>
      </c>
      <c r="X54">
        <v>-0.999999999999999</v>
      </c>
      <c r="Y54">
        <v>-0.999999999999999</v>
      </c>
      <c r="Z54">
        <v>62.706946072626437</v>
      </c>
      <c r="AA54">
        <v>0.40459702909031331</v>
      </c>
      <c r="AB54">
        <v>7.3806287528851822E-2</v>
      </c>
      <c r="AC54">
        <v>0.20356526370230796</v>
      </c>
      <c r="AD54">
        <v>34.098429016073673</v>
      </c>
      <c r="AE54">
        <v>0.84615384615384615</v>
      </c>
      <c r="AF54">
        <v>-0.999999999999999</v>
      </c>
      <c r="AG54">
        <v>-0.999999999999999</v>
      </c>
      <c r="AH54">
        <v>0.11262010378027078</v>
      </c>
      <c r="AI54">
        <v>-0.31734178854516065</v>
      </c>
      <c r="AJ54">
        <v>0.40562408788329313</v>
      </c>
      <c r="AK54">
        <v>-2.021444652335001E-2</v>
      </c>
      <c r="AL54">
        <v>-0.26048648444794653</v>
      </c>
      <c r="AM54">
        <v>-0.29347399225470938</v>
      </c>
      <c r="AN54">
        <v>-4.4840416717821956</v>
      </c>
      <c r="AO54">
        <v>-7.4379220389844845</v>
      </c>
      <c r="AP54">
        <v>28.668677162916712</v>
      </c>
      <c r="AQ54">
        <v>0.54536548025023801</v>
      </c>
      <c r="AR54">
        <v>-0.15386846759313161</v>
      </c>
      <c r="AS54">
        <v>-0.999999999999999</v>
      </c>
      <c r="AT54">
        <v>-0.999999999999999</v>
      </c>
      <c r="AU54">
        <v>21.705733371281937</v>
      </c>
      <c r="AV54">
        <v>80.370696226632717</v>
      </c>
      <c r="AW54">
        <v>50.888919447722117</v>
      </c>
      <c r="AX54">
        <v>0.31855784646427737</v>
      </c>
      <c r="AY54">
        <v>14.803331539657325</v>
      </c>
      <c r="AZ54">
        <v>1528.9055817913625</v>
      </c>
    </row>
    <row r="55" spans="1:52" x14ac:dyDescent="0.25">
      <c r="A55">
        <v>5511</v>
      </c>
      <c r="B55" t="s">
        <v>2681</v>
      </c>
      <c r="C55">
        <v>4.3103360262924317</v>
      </c>
      <c r="D55">
        <v>0.674208446139693</v>
      </c>
      <c r="E55">
        <v>1.7454546284528802</v>
      </c>
      <c r="F55">
        <v>1.9846484781606148</v>
      </c>
      <c r="G55">
        <v>0.1953390035797328</v>
      </c>
      <c r="H55">
        <v>-6.7506179002002759E-3</v>
      </c>
      <c r="I55">
        <v>11.315303140771935</v>
      </c>
      <c r="J55">
        <v>0.18858838567953248</v>
      </c>
      <c r="K55">
        <v>-1.0000000000000004</v>
      </c>
      <c r="L55">
        <v>-1.0000000000000004</v>
      </c>
      <c r="M55">
        <v>3.7717677135906493</v>
      </c>
      <c r="N55">
        <v>17.610287645225004</v>
      </c>
      <c r="O55">
        <v>-5.3675988118796002E-2</v>
      </c>
      <c r="P55">
        <v>-2.5741019386630439</v>
      </c>
      <c r="Q55">
        <v>-0.8289675919441728</v>
      </c>
      <c r="R55">
        <v>0.33333333333333381</v>
      </c>
      <c r="S55">
        <v>0.33246476049822571</v>
      </c>
      <c r="T55">
        <v>0.34237488489244616</v>
      </c>
      <c r="U55">
        <v>-5.3089584129071936E-2</v>
      </c>
      <c r="V55">
        <v>30.659800356616032</v>
      </c>
      <c r="W55">
        <v>1.5281717429473813</v>
      </c>
      <c r="X55">
        <v>-1.0000000000000004</v>
      </c>
      <c r="Y55">
        <v>-1.0000000000000004</v>
      </c>
      <c r="Z55">
        <v>45.298922063707828</v>
      </c>
      <c r="AA55">
        <v>0.15348899527232909</v>
      </c>
      <c r="AB55">
        <v>0.18944947581105984</v>
      </c>
      <c r="AC55">
        <v>-3.3576685102670277E-2</v>
      </c>
      <c r="AD55">
        <v>15.468089299035919</v>
      </c>
      <c r="AE55">
        <v>0.8</v>
      </c>
      <c r="AF55">
        <v>-1.0000000000000004</v>
      </c>
      <c r="AG55">
        <v>-1.0000000000000004</v>
      </c>
      <c r="AH55">
        <v>-1.3255745976830092E-2</v>
      </c>
      <c r="AI55">
        <v>-5.3089584129071936E-2</v>
      </c>
      <c r="AJ55">
        <v>0.32653641868578742</v>
      </c>
      <c r="AK55">
        <v>-1.865735125383754E-2</v>
      </c>
      <c r="AL55">
        <v>0.28158661471709712</v>
      </c>
      <c r="AM55">
        <v>0.25533574870476411</v>
      </c>
      <c r="AN55">
        <v>8.6723474613563649</v>
      </c>
      <c r="AO55">
        <v>6.290106961349915</v>
      </c>
      <c r="AP55">
        <v>41.975103497388034</v>
      </c>
      <c r="AQ55">
        <v>0.9550833945949333</v>
      </c>
      <c r="AR55">
        <v>1.7167601286269127</v>
      </c>
      <c r="AS55">
        <v>-1.0000000000000004</v>
      </c>
      <c r="AT55">
        <v>-1.0000000000000004</v>
      </c>
      <c r="AU55">
        <v>1.1556808862164418</v>
      </c>
      <c r="AV55">
        <v>69.199316670282727</v>
      </c>
      <c r="AW55">
        <v>63.625243337838924</v>
      </c>
      <c r="AX55">
        <v>9.6198356918801187E-2</v>
      </c>
      <c r="AY55">
        <v>-13.233177201725283</v>
      </c>
      <c r="AZ55">
        <v>1503.6714628453799</v>
      </c>
    </row>
    <row r="56" spans="1:52" x14ac:dyDescent="0.25">
      <c r="A56">
        <v>5526</v>
      </c>
      <c r="B56" t="s">
        <v>2692</v>
      </c>
      <c r="C56">
        <v>4.4481849788033792</v>
      </c>
      <c r="D56">
        <v>5.2366719610287507E-2</v>
      </c>
      <c r="E56">
        <v>0.74072140149307508</v>
      </c>
      <c r="F56">
        <v>0.75421745487535963</v>
      </c>
      <c r="G56">
        <v>0.31305395528274527</v>
      </c>
      <c r="H56">
        <v>-1.3287958724949409E-2</v>
      </c>
      <c r="I56">
        <v>17.985959793467757</v>
      </c>
      <c r="J56">
        <v>0.2997659965577959</v>
      </c>
      <c r="K56">
        <v>-0.99999999999999956</v>
      </c>
      <c r="L56">
        <v>-0.99999999999999956</v>
      </c>
      <c r="M56">
        <v>5.9953199311559189</v>
      </c>
      <c r="N56">
        <v>23.188362227146495</v>
      </c>
      <c r="O56">
        <v>-3.3549496218149281E-2</v>
      </c>
      <c r="P56">
        <v>7.8481682726743944</v>
      </c>
      <c r="Q56">
        <v>2.5823722089494145</v>
      </c>
      <c r="R56">
        <v>0.33333333333333298</v>
      </c>
      <c r="S56">
        <v>0.33671649011212074</v>
      </c>
      <c r="T56">
        <v>0.32247552962120091</v>
      </c>
      <c r="U56">
        <v>-0.12413728140933393</v>
      </c>
      <c r="V56">
        <v>22.744883003981005</v>
      </c>
      <c r="W56">
        <v>0.91536225691645912</v>
      </c>
      <c r="X56">
        <v>-0.99999999999999956</v>
      </c>
      <c r="Y56">
        <v>-0.99999999999999956</v>
      </c>
      <c r="Z56">
        <v>69.751768394133606</v>
      </c>
      <c r="AA56">
        <v>0.35295959524811987</v>
      </c>
      <c r="AB56">
        <v>0.22715694025189173</v>
      </c>
      <c r="AC56">
        <v>0.30837372812405206</v>
      </c>
      <c r="AD56">
        <v>44.424513181203189</v>
      </c>
      <c r="AE56">
        <v>0.7</v>
      </c>
      <c r="AF56">
        <v>-0.99999999999999956</v>
      </c>
      <c r="AG56">
        <v>-0.99999999999999956</v>
      </c>
      <c r="AH56">
        <v>0.10911582182008137</v>
      </c>
      <c r="AI56">
        <v>-0.12413728140933393</v>
      </c>
      <c r="AJ56">
        <v>-1.6044362485690813E-2</v>
      </c>
      <c r="AK56">
        <v>0.38054346900396935</v>
      </c>
      <c r="AL56">
        <v>0.12443890555641138</v>
      </c>
      <c r="AM56">
        <v>-0.19071015541357275</v>
      </c>
      <c r="AN56">
        <v>3.0307508264818344</v>
      </c>
      <c r="AO56">
        <v>-2.8650365403194709</v>
      </c>
      <c r="AP56">
        <v>40.730842797448787</v>
      </c>
      <c r="AQ56">
        <v>0.86838807165732135</v>
      </c>
      <c r="AR56">
        <v>1.2151282534742553</v>
      </c>
      <c r="AS56">
        <v>-0.99999999999999956</v>
      </c>
      <c r="AT56">
        <v>-0.99999999999999956</v>
      </c>
      <c r="AU56">
        <v>3.336589663824777</v>
      </c>
      <c r="AV56">
        <v>90.075094080960653</v>
      </c>
      <c r="AW56">
        <v>79.843682376428859</v>
      </c>
      <c r="AX56">
        <v>9.429906645681034E-2</v>
      </c>
      <c r="AY56">
        <v>-15.976414867782218</v>
      </c>
      <c r="AZ56">
        <v>1489.8971523583925</v>
      </c>
    </row>
    <row r="57" spans="1:52" x14ac:dyDescent="0.25">
      <c r="A57">
        <v>5607</v>
      </c>
      <c r="B57" t="s">
        <v>2744</v>
      </c>
      <c r="C57">
        <v>3.1804689557368033</v>
      </c>
      <c r="D57">
        <v>-0.11501034250136133</v>
      </c>
      <c r="E57">
        <v>0.67994173428034577</v>
      </c>
      <c r="F57">
        <v>0.64013699506885302</v>
      </c>
      <c r="G57">
        <v>0.28354005610897082</v>
      </c>
      <c r="H57">
        <v>-7.3461617161138535E-3</v>
      </c>
      <c r="I57">
        <v>16.571633663571404</v>
      </c>
      <c r="J57">
        <v>0.27619389439285696</v>
      </c>
      <c r="K57">
        <v>-1.0000000000000011</v>
      </c>
      <c r="L57">
        <v>-1.0000000000000011</v>
      </c>
      <c r="M57">
        <v>5.523877887857136</v>
      </c>
      <c r="N57">
        <v>20.392239614377054</v>
      </c>
      <c r="O57">
        <v>0.10294633603650093</v>
      </c>
      <c r="P57">
        <v>2.3554616557787829</v>
      </c>
      <c r="Q57">
        <v>0.8215622788401723</v>
      </c>
      <c r="R57">
        <v>0.33333333333333376</v>
      </c>
      <c r="S57">
        <v>0.32617237761062207</v>
      </c>
      <c r="T57">
        <v>0.20600810331017727</v>
      </c>
      <c r="U57">
        <v>5.0703755343025562E-2</v>
      </c>
      <c r="V57">
        <v>25.600947008172067</v>
      </c>
      <c r="W57">
        <v>1.5115667618499615</v>
      </c>
      <c r="X57">
        <v>-1.0000000000000011</v>
      </c>
      <c r="Y57">
        <v>-1.0000000000000011</v>
      </c>
      <c r="Z57">
        <v>53.107120343397689</v>
      </c>
      <c r="AA57">
        <v>-9.0099523098708979E-3</v>
      </c>
      <c r="AB57">
        <v>8.862998116869289E-2</v>
      </c>
      <c r="AC57">
        <v>0.45407219226888784</v>
      </c>
      <c r="AD57">
        <v>26.684611056385481</v>
      </c>
      <c r="AE57">
        <v>0.4</v>
      </c>
      <c r="AF57">
        <v>-1.0000000000000011</v>
      </c>
      <c r="AG57">
        <v>-1.0000000000000011</v>
      </c>
      <c r="AH57">
        <v>2.1885181589426875E-2</v>
      </c>
      <c r="AI57">
        <v>5.0703755343025562E-2</v>
      </c>
      <c r="AJ57">
        <v>0.20454654235723277</v>
      </c>
      <c r="AK57">
        <v>-0.19042892375900916</v>
      </c>
      <c r="AL57">
        <v>1.9089629146267936E-2</v>
      </c>
      <c r="AM57">
        <v>0.32895768053170649</v>
      </c>
      <c r="AN57">
        <v>1.4999734404428597</v>
      </c>
      <c r="AO57">
        <v>7.2717973944976144</v>
      </c>
      <c r="AP57">
        <v>42.172580671743475</v>
      </c>
      <c r="AQ57">
        <v>0.91621756959715817</v>
      </c>
      <c r="AR57">
        <v>1.7877606562428199</v>
      </c>
      <c r="AS57">
        <v>-1.0000000000000011</v>
      </c>
      <c r="AT57">
        <v>-1.0000000000000011</v>
      </c>
      <c r="AU57">
        <v>1.4616992739090255</v>
      </c>
      <c r="AV57">
        <v>80.771157352272368</v>
      </c>
      <c r="AW57">
        <v>86.279236518363433</v>
      </c>
      <c r="AX57">
        <v>0.19947250278514037</v>
      </c>
      <c r="AY57">
        <v>-18.749281382987931</v>
      </c>
      <c r="AZ57">
        <v>1374.5019817168197</v>
      </c>
    </row>
    <row r="58" spans="1:52" x14ac:dyDescent="0.25">
      <c r="A58">
        <v>5627</v>
      </c>
      <c r="B58" t="s">
        <v>2759</v>
      </c>
      <c r="C58">
        <v>4.9585242363361104</v>
      </c>
      <c r="D58">
        <v>8.6403326863919772E-2</v>
      </c>
      <c r="E58">
        <v>-1.2353335057247308</v>
      </c>
      <c r="F58">
        <v>-1.2100551728750222</v>
      </c>
      <c r="G58">
        <v>0.4778926052562722</v>
      </c>
      <c r="H58">
        <v>-7.5886061795573789E-4</v>
      </c>
      <c r="I58">
        <v>28.628024678298999</v>
      </c>
      <c r="J58">
        <v>0.47713374463831648</v>
      </c>
      <c r="K58">
        <v>-1.0000000000000004</v>
      </c>
      <c r="L58">
        <v>-1.0000000000000004</v>
      </c>
      <c r="M58">
        <v>9.5426748927663283</v>
      </c>
      <c r="N58">
        <v>32.3764937417601</v>
      </c>
      <c r="O58">
        <v>0.1282240374475366</v>
      </c>
      <c r="P58">
        <v>-8.7338783633804802</v>
      </c>
      <c r="Q58">
        <v>-2.888251137242217</v>
      </c>
      <c r="R58">
        <v>0.33333333333333343</v>
      </c>
      <c r="S58">
        <v>0.32481718513774449</v>
      </c>
      <c r="T58">
        <v>0.21825168798353739</v>
      </c>
      <c r="U58">
        <v>9.502407345054778E-2</v>
      </c>
      <c r="V58">
        <v>19.771701410673867</v>
      </c>
      <c r="W58">
        <v>1.6241679664701982</v>
      </c>
      <c r="X58">
        <v>-1.0000000000000004</v>
      </c>
      <c r="Y58">
        <v>-1.0000000000000004</v>
      </c>
      <c r="Z58">
        <v>61.50078157512629</v>
      </c>
      <c r="AA58">
        <v>0.15905794002029999</v>
      </c>
      <c r="AB58">
        <v>0.42618734617550824</v>
      </c>
      <c r="AC58">
        <v>0.30710133983808419</v>
      </c>
      <c r="AD58">
        <v>44.61733130169462</v>
      </c>
      <c r="AE58">
        <v>0.9</v>
      </c>
      <c r="AF58">
        <v>-1.0000000000000004</v>
      </c>
      <c r="AG58">
        <v>-1.0000000000000004</v>
      </c>
      <c r="AH58">
        <v>-0.10554526497021076</v>
      </c>
      <c r="AI58">
        <v>9.502407345054778E-2</v>
      </c>
      <c r="AJ58">
        <v>2.7621140683607291E-2</v>
      </c>
      <c r="AK58">
        <v>6.9010290433203173E-3</v>
      </c>
      <c r="AL58">
        <v>5.5814750936103663E-2</v>
      </c>
      <c r="AM58">
        <v>-0.18470744868223937</v>
      </c>
      <c r="AN58">
        <v>1.5334744768206281</v>
      </c>
      <c r="AO58">
        <v>-4.5831810718393831</v>
      </c>
      <c r="AP58">
        <v>48.399726088972855</v>
      </c>
      <c r="AQ58">
        <v>0.97142627990516384</v>
      </c>
      <c r="AR58">
        <v>2.1013017111085142</v>
      </c>
      <c r="AS58">
        <v>-1.0000000000000004</v>
      </c>
      <c r="AT58">
        <v>-1.0000000000000004</v>
      </c>
      <c r="AU58">
        <v>-4.0983063101172403</v>
      </c>
      <c r="AV58">
        <v>89.294094245046978</v>
      </c>
      <c r="AW58">
        <v>96.685596290697532</v>
      </c>
      <c r="AX58">
        <v>-1.1737567638566829E-2</v>
      </c>
      <c r="AY58">
        <v>-38.007755873071702</v>
      </c>
      <c r="AZ58">
        <v>1500.9735697404785</v>
      </c>
    </row>
    <row r="59" spans="1:52" x14ac:dyDescent="0.25">
      <c r="A59">
        <v>5985</v>
      </c>
      <c r="B59" t="s">
        <v>2994</v>
      </c>
      <c r="C59">
        <v>6.2017985803096849</v>
      </c>
      <c r="D59">
        <v>0.67032659709876952</v>
      </c>
      <c r="E59">
        <v>0.62630207625193823</v>
      </c>
      <c r="F59">
        <v>0.8193002116683894</v>
      </c>
      <c r="G59">
        <v>0.19843979936227224</v>
      </c>
      <c r="H59">
        <v>6.0767949034846646E-3</v>
      </c>
      <c r="I59">
        <v>12.270995655945418</v>
      </c>
      <c r="J59">
        <v>0.20451659426575691</v>
      </c>
      <c r="K59">
        <v>-1</v>
      </c>
      <c r="L59">
        <v>-1</v>
      </c>
      <c r="M59">
        <v>4.0903318853151402</v>
      </c>
      <c r="N59">
        <v>19.292094447923503</v>
      </c>
      <c r="O59">
        <v>4.3923884556939546E-2</v>
      </c>
      <c r="P59">
        <v>13.539745855118573</v>
      </c>
      <c r="Q59">
        <v>4.5681643416009203</v>
      </c>
      <c r="R59">
        <v>0.33333333333333354</v>
      </c>
      <c r="S59">
        <v>0.35621733696850538</v>
      </c>
      <c r="T59">
        <v>0.18468351581852332</v>
      </c>
      <c r="U59">
        <v>0.1658550754973489</v>
      </c>
      <c r="V59">
        <v>33.422906694078158</v>
      </c>
      <c r="W59">
        <v>2.2188985922942681</v>
      </c>
      <c r="X59">
        <v>-1</v>
      </c>
      <c r="Y59">
        <v>-1</v>
      </c>
      <c r="Z59">
        <v>89.795421968527151</v>
      </c>
      <c r="AA59">
        <v>0.37371321504531368</v>
      </c>
      <c r="AB59">
        <v>0.41011919301117961</v>
      </c>
      <c r="AC59">
        <v>0.25225461060046778</v>
      </c>
      <c r="AD59">
        <v>51.804350932848067</v>
      </c>
      <c r="AE59">
        <v>0.8</v>
      </c>
      <c r="AF59">
        <v>-1</v>
      </c>
      <c r="AG59">
        <v>-1</v>
      </c>
      <c r="AH59">
        <v>0.1350442354866731</v>
      </c>
      <c r="AI59">
        <v>0.1658550754973489</v>
      </c>
      <c r="AJ59">
        <v>0.21315335960638573</v>
      </c>
      <c r="AK59">
        <v>-7.6204965899618728E-3</v>
      </c>
      <c r="AL59">
        <v>-9.7078271748305148E-2</v>
      </c>
      <c r="AM59">
        <v>-7.2767166536896258E-2</v>
      </c>
      <c r="AN59">
        <v>-1.361189995675701</v>
      </c>
      <c r="AO59">
        <v>-1.8572816463722159</v>
      </c>
      <c r="AP59">
        <v>45.693902350023549</v>
      </c>
      <c r="AQ59">
        <v>1.0400892616177104</v>
      </c>
      <c r="AR59">
        <v>2.4234151865600251</v>
      </c>
      <c r="AS59">
        <v>-1</v>
      </c>
      <c r="AT59">
        <v>-1</v>
      </c>
      <c r="AU59">
        <v>5.38746455326931</v>
      </c>
      <c r="AV59">
        <v>107.23023477007844</v>
      </c>
      <c r="AW59">
        <v>126.5166270295468</v>
      </c>
      <c r="AX59">
        <v>5.5548549816127953E-2</v>
      </c>
      <c r="AY59">
        <v>-5.9359457925203536</v>
      </c>
      <c r="AZ59">
        <v>1557.0945254432536</v>
      </c>
    </row>
    <row r="60" spans="1:52" x14ac:dyDescent="0.25">
      <c r="A60">
        <v>6133</v>
      </c>
      <c r="B60" t="s">
        <v>3105</v>
      </c>
      <c r="C60">
        <v>4.4407769984554299</v>
      </c>
      <c r="D60">
        <v>3.9179279155331724E-2</v>
      </c>
      <c r="E60">
        <v>-1.7471207794319825</v>
      </c>
      <c r="F60">
        <v>-1.7201342130121395</v>
      </c>
      <c r="G60">
        <v>0.36725237862560284</v>
      </c>
      <c r="H60">
        <v>-7.7117873001476597E-3</v>
      </c>
      <c r="I60">
        <v>21.572435479527279</v>
      </c>
      <c r="J60">
        <v>0.35954059132545513</v>
      </c>
      <c r="K60">
        <v>-0.99999999999999933</v>
      </c>
      <c r="L60">
        <v>-0.99999999999999933</v>
      </c>
      <c r="M60">
        <v>7.1908118265090932</v>
      </c>
      <c r="N60">
        <v>24.293078264970589</v>
      </c>
      <c r="O60">
        <v>-9.0659219232921986E-2</v>
      </c>
      <c r="P60">
        <v>4.7782361943848244</v>
      </c>
      <c r="Q60">
        <v>1.4940631793775263</v>
      </c>
      <c r="R60">
        <v>0.33333333333333276</v>
      </c>
      <c r="S60">
        <v>0.32850828598526433</v>
      </c>
      <c r="T60">
        <v>0.1960957050837554</v>
      </c>
      <c r="U60">
        <v>-3.7433012484944475E-2</v>
      </c>
      <c r="V60">
        <v>18.438548823678133</v>
      </c>
      <c r="W60">
        <v>0.86208577341849857</v>
      </c>
      <c r="X60">
        <v>-0.99999999999999933</v>
      </c>
      <c r="Y60">
        <v>-0.99999999999999933</v>
      </c>
      <c r="Z60">
        <v>26.94797550205049</v>
      </c>
      <c r="AA60">
        <v>3.4019581321671426E-2</v>
      </c>
      <c r="AB60">
        <v>0.13674944917494364</v>
      </c>
      <c r="AC60">
        <v>-3.0461760516718405E-2</v>
      </c>
      <c r="AD60">
        <v>7.0153634989948257</v>
      </c>
      <c r="AE60">
        <v>0.5</v>
      </c>
      <c r="AF60">
        <v>-0.99999999999999933</v>
      </c>
      <c r="AG60">
        <v>-0.99999999999999933</v>
      </c>
      <c r="AH60">
        <v>2.898247318279101E-2</v>
      </c>
      <c r="AI60">
        <v>-3.7433012484944475E-2</v>
      </c>
      <c r="AJ60">
        <v>-0.10991059968822432</v>
      </c>
      <c r="AK60">
        <v>0.16568514889940245</v>
      </c>
      <c r="AL60">
        <v>4.7083508526082361E-2</v>
      </c>
      <c r="AM60">
        <v>9.0959051895392593E-2</v>
      </c>
      <c r="AN60">
        <v>0.62753471471093758</v>
      </c>
      <c r="AO60">
        <v>3.1024020418818261</v>
      </c>
      <c r="AP60">
        <v>40.010984303205426</v>
      </c>
      <c r="AQ60">
        <v>0.82050431191740858</v>
      </c>
      <c r="AR60">
        <v>1.2216263647439527</v>
      </c>
      <c r="AS60">
        <v>-0.99999999999999933</v>
      </c>
      <c r="AT60">
        <v>-0.99999999999999933</v>
      </c>
      <c r="AU60">
        <v>-0.22607103363461556</v>
      </c>
      <c r="AV60">
        <v>54.343455808902938</v>
      </c>
      <c r="AW60">
        <v>51.17980402406431</v>
      </c>
      <c r="AX60">
        <v>-4.7540695037026633E-2</v>
      </c>
      <c r="AY60">
        <v>-54.347098410844815</v>
      </c>
      <c r="AZ60">
        <v>1474.1188178268662</v>
      </c>
    </row>
    <row r="61" spans="1:52" x14ac:dyDescent="0.25">
      <c r="A61">
        <v>6314</v>
      </c>
      <c r="B61" t="s">
        <v>3187</v>
      </c>
      <c r="C61">
        <v>5.2336715179337245</v>
      </c>
      <c r="D61">
        <v>-2.379144506572883E-2</v>
      </c>
      <c r="E61">
        <v>1.9041883576546519</v>
      </c>
      <c r="F61">
        <v>1.8877815745715034</v>
      </c>
      <c r="G61">
        <v>0.17612668318699909</v>
      </c>
      <c r="H61">
        <v>-6.6762733849281041E-3</v>
      </c>
      <c r="I61">
        <v>10.16702458812426</v>
      </c>
      <c r="J61">
        <v>0.16945040980207099</v>
      </c>
      <c r="K61">
        <v>-1.0000000000000004</v>
      </c>
      <c r="L61">
        <v>-1.0000000000000004</v>
      </c>
      <c r="M61">
        <v>3.3890081960414196</v>
      </c>
      <c r="N61">
        <v>17.288477680629473</v>
      </c>
      <c r="O61">
        <v>-0.24669454577767458</v>
      </c>
      <c r="P61">
        <v>10.493582727151598</v>
      </c>
      <c r="Q61">
        <v>3.56828416414506</v>
      </c>
      <c r="R61">
        <v>0.33333333333333354</v>
      </c>
      <c r="S61">
        <v>0.34886287639229935</v>
      </c>
      <c r="T61">
        <v>0.26613111093352049</v>
      </c>
      <c r="U61">
        <v>0.21632918155701672</v>
      </c>
      <c r="V61">
        <v>39.808243696563949</v>
      </c>
      <c r="W61">
        <v>2.8752453329997434</v>
      </c>
      <c r="X61">
        <v>-1.0000000000000004</v>
      </c>
      <c r="Y61">
        <v>-1.0000000000000004</v>
      </c>
      <c r="Z61">
        <v>68.248794647448634</v>
      </c>
      <c r="AA61">
        <v>7.6345047876410027E-2</v>
      </c>
      <c r="AB61">
        <v>0.23323156927067137</v>
      </c>
      <c r="AC61">
        <v>0.1878687185877107</v>
      </c>
      <c r="AD61">
        <v>24.872266786739619</v>
      </c>
      <c r="AE61">
        <v>0.81818181818181823</v>
      </c>
      <c r="AF61">
        <v>-1.0000000000000004</v>
      </c>
      <c r="AG61">
        <v>-1.0000000000000004</v>
      </c>
      <c r="AH61">
        <v>0.20015401472403263</v>
      </c>
      <c r="AI61">
        <v>0.21632918155701672</v>
      </c>
      <c r="AJ61">
        <v>0.21223725763840939</v>
      </c>
      <c r="AK61">
        <v>-0.22405584790886926</v>
      </c>
      <c r="AL61">
        <v>0.12993490014023004</v>
      </c>
      <c r="AM61">
        <v>3.6498457393765435E-2</v>
      </c>
      <c r="AN61">
        <v>4.3095587916977962</v>
      </c>
      <c r="AO61">
        <v>-0.20781780470021177</v>
      </c>
      <c r="AP61">
        <v>49.975268284688227</v>
      </c>
      <c r="AQ61">
        <v>1.1646565022161701</v>
      </c>
      <c r="AR61">
        <v>3.0446957428018155</v>
      </c>
      <c r="AS61">
        <v>-1.0000000000000004</v>
      </c>
      <c r="AT61">
        <v>-1.0000000000000004</v>
      </c>
      <c r="AU61">
        <v>5.4560657387165641</v>
      </c>
      <c r="AV61">
        <v>85.329454523377876</v>
      </c>
      <c r="AW61">
        <v>110.9654529735602</v>
      </c>
      <c r="AX61">
        <v>4.9707589976626977E-2</v>
      </c>
      <c r="AY61">
        <v>-36.776985519200231</v>
      </c>
      <c r="AZ61">
        <v>1504.4555860771113</v>
      </c>
    </row>
    <row r="62" spans="1:52" x14ac:dyDescent="0.25">
      <c r="A62">
        <v>6348</v>
      </c>
      <c r="B62" t="s">
        <v>3218</v>
      </c>
      <c r="C62">
        <v>4.8627077211701897</v>
      </c>
      <c r="D62">
        <v>0.13204742245372991</v>
      </c>
      <c r="E62">
        <v>-1.9537690847075251</v>
      </c>
      <c r="F62">
        <v>-1.9176725685864378</v>
      </c>
      <c r="G62">
        <v>0.13920526062690006</v>
      </c>
      <c r="H62">
        <v>8.9437862422157524E-2</v>
      </c>
      <c r="I62">
        <v>13.718587382943454</v>
      </c>
      <c r="J62">
        <v>0.22864312304905757</v>
      </c>
      <c r="K62">
        <v>-1.0000000000000002</v>
      </c>
      <c r="L62">
        <v>-1.0000000000000002</v>
      </c>
      <c r="M62">
        <v>4.5728624609811472</v>
      </c>
      <c r="N62">
        <v>16.663622535527217</v>
      </c>
      <c r="O62">
        <v>0.16553849037808005</v>
      </c>
      <c r="P62">
        <v>11.714172242158277</v>
      </c>
      <c r="Q62">
        <v>3.9153008170175458</v>
      </c>
      <c r="R62">
        <v>0.33333333333333326</v>
      </c>
      <c r="S62">
        <v>0.34966968724679759</v>
      </c>
      <c r="T62">
        <v>0.30008002202170492</v>
      </c>
      <c r="U62">
        <v>4.815493831357788E-2</v>
      </c>
      <c r="V62">
        <v>32.10379431465428</v>
      </c>
      <c r="W62">
        <v>1.9436096154993625</v>
      </c>
      <c r="X62">
        <v>-1.0000000000000002</v>
      </c>
      <c r="Y62">
        <v>-1.0000000000000002</v>
      </c>
      <c r="Z62">
        <v>62.452254091739398</v>
      </c>
      <c r="AA62">
        <v>0.40949880697900376</v>
      </c>
      <c r="AB62">
        <v>0.19499468242396142</v>
      </c>
      <c r="AC62">
        <v>-7.5830310201613599E-2</v>
      </c>
      <c r="AD62">
        <v>26.43315896006758</v>
      </c>
      <c r="AE62">
        <v>0.5</v>
      </c>
      <c r="AF62">
        <v>-1.0000000000000002</v>
      </c>
      <c r="AG62">
        <v>-1.0000000000000002</v>
      </c>
      <c r="AH62">
        <v>4.6213663358235985E-2</v>
      </c>
      <c r="AI62">
        <v>4.815493831357788E-2</v>
      </c>
      <c r="AJ62">
        <v>0.19072624685860148</v>
      </c>
      <c r="AK62">
        <v>0.66453110178582175</v>
      </c>
      <c r="AL62">
        <v>-0.11314457867516711</v>
      </c>
      <c r="AM62">
        <v>-0.31063227287364942</v>
      </c>
      <c r="AN62">
        <v>-1.8749832325861708</v>
      </c>
      <c r="AO62">
        <v>-4.4431513129121258</v>
      </c>
      <c r="AP62">
        <v>45.822381697597727</v>
      </c>
      <c r="AQ62">
        <v>1.031237980915414</v>
      </c>
      <c r="AR62">
        <v>2.1722527385484165</v>
      </c>
      <c r="AS62">
        <v>-1.0000000000000002</v>
      </c>
      <c r="AT62">
        <v>-1.0000000000000002</v>
      </c>
      <c r="AU62">
        <v>1.9976282484311088</v>
      </c>
      <c r="AV62">
        <v>74.672725314354494</v>
      </c>
      <c r="AW62">
        <v>80.412492412877015</v>
      </c>
      <c r="AX62">
        <v>-7.3452133912407E-2</v>
      </c>
      <c r="AY62">
        <v>-38.750052657080175</v>
      </c>
      <c r="AZ62">
        <v>1387.4982796510078</v>
      </c>
    </row>
    <row r="63" spans="1:52" x14ac:dyDescent="0.25">
      <c r="A63">
        <v>6396</v>
      </c>
      <c r="B63" t="s">
        <v>3264</v>
      </c>
      <c r="C63">
        <v>5.324794774311405</v>
      </c>
      <c r="D63">
        <v>0.53715211930564055</v>
      </c>
      <c r="E63">
        <v>2.1406039062967785</v>
      </c>
      <c r="F63">
        <v>2.31006258399466</v>
      </c>
      <c r="G63">
        <v>0.2115383034744702</v>
      </c>
      <c r="H63">
        <v>-1.0981098100137619E-2</v>
      </c>
      <c r="I63">
        <v>12.033432322459957</v>
      </c>
      <c r="J63">
        <v>0.20055720537433261</v>
      </c>
      <c r="K63">
        <v>-1.0000000000000009</v>
      </c>
      <c r="L63">
        <v>-1.0000000000000009</v>
      </c>
      <c r="M63">
        <v>4.011144107486655</v>
      </c>
      <c r="N63">
        <v>19.668289680766019</v>
      </c>
      <c r="O63">
        <v>4.6794574729787417E-2</v>
      </c>
      <c r="P63">
        <v>-3.2852694728732335</v>
      </c>
      <c r="Q63">
        <v>-1.0876510699306698</v>
      </c>
      <c r="R63">
        <v>0.33333333333333359</v>
      </c>
      <c r="S63">
        <v>0.33158034536713654</v>
      </c>
      <c r="T63">
        <v>0.13259930021962571</v>
      </c>
      <c r="U63">
        <v>2.4044414136922897E-2</v>
      </c>
      <c r="V63">
        <v>24.840007507307472</v>
      </c>
      <c r="W63">
        <v>1.1390201590261788</v>
      </c>
      <c r="X63">
        <v>-1.0000000000000009</v>
      </c>
      <c r="Y63">
        <v>-1.0000000000000009</v>
      </c>
      <c r="Z63">
        <v>43.441811240688565</v>
      </c>
      <c r="AA63">
        <v>-3.2797513259143145E-2</v>
      </c>
      <c r="AB63">
        <v>0.28397751862010256</v>
      </c>
      <c r="AC63">
        <v>0.14260909070527616</v>
      </c>
      <c r="AD63">
        <v>19.68945480331179</v>
      </c>
      <c r="AE63">
        <v>0.6</v>
      </c>
      <c r="AF63">
        <v>-1.0000000000000009</v>
      </c>
      <c r="AG63">
        <v>-1.0000000000000009</v>
      </c>
      <c r="AH63">
        <v>5.3550589483653536E-2</v>
      </c>
      <c r="AI63">
        <v>2.4044414136922897E-2</v>
      </c>
      <c r="AJ63">
        <v>5.9440725025048526E-2</v>
      </c>
      <c r="AK63">
        <v>7.7960368935456881E-3</v>
      </c>
      <c r="AL63">
        <v>1.0160197936832669</v>
      </c>
      <c r="AM63">
        <v>-7.9212487977035576E-2</v>
      </c>
      <c r="AN63">
        <v>25.697698467206909</v>
      </c>
      <c r="AO63">
        <v>-1.9413320149581605</v>
      </c>
      <c r="AP63">
        <v>36.87343982976742</v>
      </c>
      <c r="AQ63">
        <v>0.82155739305701891</v>
      </c>
      <c r="AR63">
        <v>1.3395773644005102</v>
      </c>
      <c r="AS63">
        <v>-1.0000000000000009</v>
      </c>
      <c r="AT63">
        <v>-1.0000000000000009</v>
      </c>
      <c r="AU63">
        <v>1.2224115140639895</v>
      </c>
      <c r="AV63">
        <v>61.168768906496425</v>
      </c>
      <c r="AW63">
        <v>64.644222109861801</v>
      </c>
      <c r="AX63">
        <v>-0.19691643819773488</v>
      </c>
      <c r="AY63">
        <v>-72.030500335334452</v>
      </c>
      <c r="AZ63">
        <v>1389.7379738967152</v>
      </c>
    </row>
    <row r="64" spans="1:52" x14ac:dyDescent="0.25">
      <c r="A64">
        <v>6414</v>
      </c>
      <c r="B64" t="s">
        <v>3282</v>
      </c>
      <c r="C64">
        <v>3.6874267513710128</v>
      </c>
      <c r="D64">
        <v>-0.11925835988068641</v>
      </c>
      <c r="E64">
        <v>-9.8758006924671793E-2</v>
      </c>
      <c r="F64">
        <v>-0.12969143433057856</v>
      </c>
      <c r="G64">
        <v>0.13933698150316154</v>
      </c>
      <c r="H64">
        <v>4.0719451605653566E-4</v>
      </c>
      <c r="I64">
        <v>8.3846505611530908</v>
      </c>
      <c r="J64">
        <v>0.13974417601921812</v>
      </c>
      <c r="K64">
        <v>-0.99999999999999967</v>
      </c>
      <c r="L64">
        <v>-0.99999999999999967</v>
      </c>
      <c r="M64">
        <v>2.7948835203843578</v>
      </c>
      <c r="N64">
        <v>11.942385878193511</v>
      </c>
      <c r="O64">
        <v>-0.2318558857026026</v>
      </c>
      <c r="P64">
        <v>-3.1868010809375078</v>
      </c>
      <c r="Q64">
        <v>-1.089099389060151</v>
      </c>
      <c r="R64">
        <v>0.33333333333333315</v>
      </c>
      <c r="S64">
        <v>0.32646972466831403</v>
      </c>
      <c r="T64">
        <v>0.25426070872029827</v>
      </c>
      <c r="U64">
        <v>-0.32129625786878324</v>
      </c>
      <c r="V64">
        <v>18.120933313357767</v>
      </c>
      <c r="W64">
        <v>-0.39067583034907732</v>
      </c>
      <c r="X64">
        <v>-0.99999999999999967</v>
      </c>
      <c r="Y64">
        <v>-0.99999999999999967</v>
      </c>
      <c r="Z64">
        <v>38.858653617004073</v>
      </c>
      <c r="AA64">
        <v>-5.793953802983709E-2</v>
      </c>
      <c r="AB64">
        <v>7.8241216616677101E-2</v>
      </c>
      <c r="AC64">
        <v>0.41623471526728995</v>
      </c>
      <c r="AD64">
        <v>21.826819692706483</v>
      </c>
      <c r="AE64">
        <v>0.4</v>
      </c>
      <c r="AF64">
        <v>-0.99999999999999967</v>
      </c>
      <c r="AG64">
        <v>-0.99999999999999967</v>
      </c>
      <c r="AH64">
        <v>-3.0430840383900495E-2</v>
      </c>
      <c r="AI64">
        <v>-0.32129625786878324</v>
      </c>
      <c r="AJ64">
        <v>0.16740087008037752</v>
      </c>
      <c r="AK64">
        <v>-3.545878071990529E-2</v>
      </c>
      <c r="AL64">
        <v>0.39164982245881619</v>
      </c>
      <c r="AM64">
        <v>0.27925119844208046</v>
      </c>
      <c r="AN64">
        <v>10.628249911872292</v>
      </c>
      <c r="AO64">
        <v>6.8039860574524855</v>
      </c>
      <c r="AP64">
        <v>26.505583874510844</v>
      </c>
      <c r="AQ64">
        <v>0.5927675088531621</v>
      </c>
      <c r="AR64">
        <v>-0.25093165432985831</v>
      </c>
      <c r="AS64">
        <v>-0.99999999999999967</v>
      </c>
      <c r="AT64">
        <v>-0.99999999999999967</v>
      </c>
      <c r="AU64">
        <v>-1.2187908233907305</v>
      </c>
      <c r="AV64">
        <v>57.605025552650133</v>
      </c>
      <c r="AW64">
        <v>24.866782958093761</v>
      </c>
      <c r="AX64">
        <v>-7.5478150254074311E-2</v>
      </c>
      <c r="AY64">
        <v>-80.792283674670117</v>
      </c>
      <c r="AZ64">
        <v>1336.9949098386583</v>
      </c>
    </row>
    <row r="65" spans="1:52" x14ac:dyDescent="0.25">
      <c r="A65">
        <v>6443</v>
      </c>
      <c r="B65" t="s">
        <v>2101</v>
      </c>
      <c r="C65">
        <v>4.3999444356536355</v>
      </c>
      <c r="D65">
        <v>-3.8457908669972903E-2</v>
      </c>
      <c r="E65">
        <v>0.31579483852122536</v>
      </c>
      <c r="F65">
        <v>0.30886138757305825</v>
      </c>
      <c r="G65">
        <v>0.17224350216858791</v>
      </c>
      <c r="H65">
        <v>5.4208763299972316E-3</v>
      </c>
      <c r="I65">
        <v>10.659862709915117</v>
      </c>
      <c r="J65">
        <v>0.17766437849858516</v>
      </c>
      <c r="K65">
        <v>-0.99999999999999933</v>
      </c>
      <c r="L65">
        <v>-0.99999999999999933</v>
      </c>
      <c r="M65">
        <v>3.5532875699717024</v>
      </c>
      <c r="N65">
        <v>15.368668533141809</v>
      </c>
      <c r="O65">
        <v>-0.3967135148176299</v>
      </c>
      <c r="P65">
        <v>-9.4058215783056429</v>
      </c>
      <c r="Q65">
        <v>-3.1830008315265204</v>
      </c>
      <c r="R65">
        <v>0.33333333333333343</v>
      </c>
      <c r="S65">
        <v>0.33348884028259423</v>
      </c>
      <c r="T65">
        <v>0.1666670419172355</v>
      </c>
      <c r="U65">
        <v>8.6360401209302062E-3</v>
      </c>
      <c r="V65">
        <v>26.578435086220328</v>
      </c>
      <c r="W65">
        <v>1.207642203511867</v>
      </c>
      <c r="X65">
        <v>-0.99999999999999933</v>
      </c>
      <c r="Y65">
        <v>-0.99999999999999933</v>
      </c>
      <c r="Z65">
        <v>65.076805175556345</v>
      </c>
      <c r="AA65">
        <v>0.29571070578584963</v>
      </c>
      <c r="AB65">
        <v>0.14971383390990242</v>
      </c>
      <c r="AC65">
        <v>0.38820287872149883</v>
      </c>
      <c r="AD65">
        <v>41.681370920862562</v>
      </c>
      <c r="AE65">
        <v>0.9</v>
      </c>
      <c r="AF65">
        <v>-0.99999999999999933</v>
      </c>
      <c r="AG65">
        <v>-0.99999999999999933</v>
      </c>
      <c r="AH65">
        <v>-0.11165831872818556</v>
      </c>
      <c r="AI65">
        <v>8.6360401209302062E-3</v>
      </c>
      <c r="AJ65">
        <v>1.0330112052145457E-2</v>
      </c>
      <c r="AK65">
        <v>0.38337412524745629</v>
      </c>
      <c r="AL65">
        <v>9.1499209744143536E-2</v>
      </c>
      <c r="AM65">
        <v>0.27231221926473764</v>
      </c>
      <c r="AN65">
        <v>2.3391308038643159</v>
      </c>
      <c r="AO65">
        <v>8.7246761078557196</v>
      </c>
      <c r="AP65">
        <v>37.238297796135477</v>
      </c>
      <c r="AQ65">
        <v>0.84212525565409324</v>
      </c>
      <c r="AR65">
        <v>1.385306582010452</v>
      </c>
      <c r="AS65">
        <v>-0.99999999999999933</v>
      </c>
      <c r="AT65">
        <v>-0.99999999999999933</v>
      </c>
      <c r="AU65">
        <v>-2.8741394439534611</v>
      </c>
      <c r="AV65">
        <v>89.170149816553874</v>
      </c>
      <c r="AW65">
        <v>87.800587454083228</v>
      </c>
      <c r="AX65">
        <v>3.9985116930659134E-2</v>
      </c>
      <c r="AY65">
        <v>-37.929220107789305</v>
      </c>
      <c r="AZ65">
        <v>1428.0605296606807</v>
      </c>
    </row>
    <row r="66" spans="1:52" x14ac:dyDescent="0.25">
      <c r="A66">
        <v>6502</v>
      </c>
      <c r="B66" t="s">
        <v>3346</v>
      </c>
      <c r="C66">
        <v>5.2366342248345408</v>
      </c>
      <c r="D66">
        <v>-0.35290789751470952</v>
      </c>
      <c r="E66">
        <v>-0.52536909102931317</v>
      </c>
      <c r="F66">
        <v>-0.6294543481617465</v>
      </c>
      <c r="G66">
        <v>0.43295553035714884</v>
      </c>
      <c r="H66">
        <v>-5.1461987849118172E-4</v>
      </c>
      <c r="I66">
        <v>25.946454628719444</v>
      </c>
      <c r="J66">
        <v>0.43244091047865763</v>
      </c>
      <c r="K66">
        <v>-0.99999999999999967</v>
      </c>
      <c r="L66">
        <v>-0.99999999999999967</v>
      </c>
      <c r="M66">
        <v>8.6488182095731503</v>
      </c>
      <c r="N66">
        <v>30.553634505392235</v>
      </c>
      <c r="O66">
        <v>-0.17574536694155987</v>
      </c>
      <c r="P66">
        <v>12.264801577294106</v>
      </c>
      <c r="Q66">
        <v>3.981772750375467</v>
      </c>
      <c r="R66">
        <v>0.33333333333333337</v>
      </c>
      <c r="S66">
        <v>0.33780607588636813</v>
      </c>
      <c r="T66">
        <v>0.41512034334110859</v>
      </c>
      <c r="U66">
        <v>-4.0068619016922786E-3</v>
      </c>
      <c r="V66">
        <v>25.992479207218409</v>
      </c>
      <c r="W66">
        <v>1.8751387006953242</v>
      </c>
      <c r="X66">
        <v>-0.99999999999999967</v>
      </c>
      <c r="Y66">
        <v>-0.99999999999999967</v>
      </c>
      <c r="Z66">
        <v>110.07223655193964</v>
      </c>
      <c r="AA66">
        <v>0.51848232102650094</v>
      </c>
      <c r="AB66">
        <v>0.57301279375360359</v>
      </c>
      <c r="AC66">
        <v>0.51046457710681048</v>
      </c>
      <c r="AD66">
        <v>80.097984594345718</v>
      </c>
      <c r="AE66">
        <v>1</v>
      </c>
      <c r="AF66">
        <v>-0.99999999999999967</v>
      </c>
      <c r="AG66">
        <v>-0.99999999999999967</v>
      </c>
      <c r="AH66">
        <v>-2.4215880016600074E-2</v>
      </c>
      <c r="AI66">
        <v>-4.0068619016922786E-3</v>
      </c>
      <c r="AJ66">
        <v>5.5680284831108637E-2</v>
      </c>
      <c r="AK66">
        <v>3.1866365568007635E-2</v>
      </c>
      <c r="AL66">
        <v>0.57358077846818545</v>
      </c>
      <c r="AM66">
        <v>0.14796257482058631</v>
      </c>
      <c r="AN66">
        <v>14.617920885860174</v>
      </c>
      <c r="AO66">
        <v>3.8583961983546957</v>
      </c>
      <c r="AP66">
        <v>51.938933835937881</v>
      </c>
      <c r="AQ66">
        <v>1.0822528906591178</v>
      </c>
      <c r="AR66">
        <v>2.3075796111739817</v>
      </c>
      <c r="AS66">
        <v>-0.99999999999999967</v>
      </c>
      <c r="AT66">
        <v>-0.99999999999999967</v>
      </c>
      <c r="AU66">
        <v>3.3523184022137187</v>
      </c>
      <c r="AV66">
        <v>144.48426725568649</v>
      </c>
      <c r="AW66">
        <v>143.59926346518523</v>
      </c>
      <c r="AX66">
        <v>0.34026284827104258</v>
      </c>
      <c r="AY66">
        <v>45.664571994309021</v>
      </c>
      <c r="AZ66">
        <v>1503.9185375944023</v>
      </c>
    </row>
    <row r="67" spans="1:52" x14ac:dyDescent="0.25">
      <c r="A67">
        <v>6530</v>
      </c>
      <c r="B67" t="s">
        <v>3371</v>
      </c>
      <c r="C67">
        <v>5.7433449438381752</v>
      </c>
      <c r="D67">
        <v>3.6117529034344183E-2</v>
      </c>
      <c r="E67">
        <v>0.37923751905358177</v>
      </c>
      <c r="F67">
        <v>0.38488764590108243</v>
      </c>
      <c r="G67">
        <v>0.18723710291031664</v>
      </c>
      <c r="H67">
        <v>1.7075447223279978E-2</v>
      </c>
      <c r="I67">
        <v>12.258753008015796</v>
      </c>
      <c r="J67">
        <v>0.20431255013359653</v>
      </c>
      <c r="K67">
        <v>-1</v>
      </c>
      <c r="L67">
        <v>-1</v>
      </c>
      <c r="M67">
        <v>4.0862510026719345</v>
      </c>
      <c r="N67">
        <v>18.38698559775505</v>
      </c>
      <c r="O67">
        <v>1.970841228249492</v>
      </c>
      <c r="P67">
        <v>4.5320825689848716</v>
      </c>
      <c r="Q67">
        <v>1.7919447026210484</v>
      </c>
      <c r="R67">
        <v>0.33333333333333387</v>
      </c>
      <c r="S67">
        <v>0.34151064798259562</v>
      </c>
      <c r="T67">
        <v>0.28632705978890644</v>
      </c>
      <c r="U67">
        <v>1.9617413775714639E-2</v>
      </c>
      <c r="V67">
        <v>31.059036189878132</v>
      </c>
      <c r="W67">
        <v>1.7335441529922462</v>
      </c>
      <c r="X67">
        <v>-1</v>
      </c>
      <c r="Y67">
        <v>-1</v>
      </c>
      <c r="Z67">
        <v>76.59540402084528</v>
      </c>
      <c r="AA67">
        <v>0.26953716940085626</v>
      </c>
      <c r="AB67">
        <v>0.27611678702921066</v>
      </c>
      <c r="AC67">
        <v>0.32923450613685529</v>
      </c>
      <c r="AD67">
        <v>43.744423128346135</v>
      </c>
      <c r="AE67">
        <v>0.7</v>
      </c>
      <c r="AF67">
        <v>-1</v>
      </c>
      <c r="AG67">
        <v>-1</v>
      </c>
      <c r="AH67">
        <v>8.9725532613443251E-2</v>
      </c>
      <c r="AI67">
        <v>1.9617413775714639E-2</v>
      </c>
      <c r="AJ67">
        <v>0.20220742555030696</v>
      </c>
      <c r="AK67">
        <v>0.27949684980457468</v>
      </c>
      <c r="AL67">
        <v>0.27118610270826637</v>
      </c>
      <c r="AM67">
        <v>0.31769017153480805</v>
      </c>
      <c r="AN67">
        <v>7.7906896954581919</v>
      </c>
      <c r="AO67">
        <v>9.3397385373930764</v>
      </c>
      <c r="AP67">
        <v>43.317789197893902</v>
      </c>
      <c r="AQ67">
        <v>0.98078845488054933</v>
      </c>
      <c r="AR67">
        <v>1.9378567031258414</v>
      </c>
      <c r="AS67">
        <v>-1</v>
      </c>
      <c r="AT67">
        <v>-1</v>
      </c>
      <c r="AU67">
        <v>2.176832348522133</v>
      </c>
      <c r="AV67">
        <v>104.32212815599351</v>
      </c>
      <c r="AW67">
        <v>108.07838018583384</v>
      </c>
      <c r="AX67">
        <v>0.23373370301133145</v>
      </c>
      <c r="AY67">
        <v>3.8125810032391136</v>
      </c>
      <c r="AZ67">
        <v>1476.9431915814046</v>
      </c>
    </row>
    <row r="68" spans="1:52" x14ac:dyDescent="0.25">
      <c r="A68">
        <v>6695</v>
      </c>
      <c r="B68" t="s">
        <v>3513</v>
      </c>
      <c r="C68">
        <v>3.8875794389579048</v>
      </c>
      <c r="D68">
        <v>2.8466352432209706E-2</v>
      </c>
      <c r="E68">
        <v>-0.89328488419714613</v>
      </c>
      <c r="F68">
        <v>-0.88924119850003436</v>
      </c>
      <c r="G68">
        <v>0.1823118463702508</v>
      </c>
      <c r="H68">
        <v>5.5051624177111097E-3</v>
      </c>
      <c r="I68">
        <v>11.269020527277712</v>
      </c>
      <c r="J68">
        <v>0.1878170087879619</v>
      </c>
      <c r="K68">
        <v>-1.0000000000000013</v>
      </c>
      <c r="L68">
        <v>-1.0000000000000013</v>
      </c>
      <c r="M68">
        <v>3.7563401757592367</v>
      </c>
      <c r="N68">
        <v>14.267358767735589</v>
      </c>
      <c r="O68">
        <v>-0.14436362532013111</v>
      </c>
      <c r="P68">
        <v>4.9152626292361594</v>
      </c>
      <c r="Q68">
        <v>1.5612600105147219</v>
      </c>
      <c r="R68">
        <v>0.33333333333333387</v>
      </c>
      <c r="S68">
        <v>0.3313066136223099</v>
      </c>
      <c r="T68">
        <v>0.39190516023514949</v>
      </c>
      <c r="U68">
        <v>4.8333950374104109E-2</v>
      </c>
      <c r="V68">
        <v>36.68248195107742</v>
      </c>
      <c r="W68">
        <v>2.3344472813529054</v>
      </c>
      <c r="X68">
        <v>-1.0000000000000013</v>
      </c>
      <c r="Y68">
        <v>-1.0000000000000013</v>
      </c>
      <c r="Z68">
        <v>62.175964799922838</v>
      </c>
      <c r="AA68">
        <v>0.15925933723544991</v>
      </c>
      <c r="AB68">
        <v>0.33450697598468843</v>
      </c>
      <c r="AC68">
        <v>-1.5121856453524584E-2</v>
      </c>
      <c r="AD68">
        <v>23.932222838330684</v>
      </c>
      <c r="AE68">
        <v>0.7</v>
      </c>
      <c r="AF68">
        <v>-1.0000000000000013</v>
      </c>
      <c r="AG68">
        <v>-1.0000000000000013</v>
      </c>
      <c r="AH68">
        <v>3.5027394051320784E-3</v>
      </c>
      <c r="AI68">
        <v>4.8333950374104109E-2</v>
      </c>
      <c r="AJ68">
        <v>-1.4610392071733661E-3</v>
      </c>
      <c r="AK68">
        <v>0.10108151945620317</v>
      </c>
      <c r="AL68">
        <v>-6.4697277747659099E-2</v>
      </c>
      <c r="AM68">
        <v>0.27781725454241107</v>
      </c>
      <c r="AN68">
        <v>-1.6247371397273436</v>
      </c>
      <c r="AO68">
        <v>7.4508389608412973</v>
      </c>
      <c r="AP68">
        <v>47.951502478355117</v>
      </c>
      <c r="AQ68">
        <v>1.1048790575648972</v>
      </c>
      <c r="AR68">
        <v>2.5222642901408645</v>
      </c>
      <c r="AS68">
        <v>-1.0000000000000013</v>
      </c>
      <c r="AT68">
        <v>-1.0000000000000013</v>
      </c>
      <c r="AU68">
        <v>0.67201881201468683</v>
      </c>
      <c r="AV68">
        <v>83.894162528499749</v>
      </c>
      <c r="AW68">
        <v>88.797612354012728</v>
      </c>
      <c r="AX68">
        <v>0.19398534632552003</v>
      </c>
      <c r="AY68">
        <v>5.5926124916990592</v>
      </c>
      <c r="AZ68">
        <v>1457.2631062058697</v>
      </c>
    </row>
    <row r="69" spans="1:52" x14ac:dyDescent="0.25">
      <c r="A69">
        <v>6704</v>
      </c>
      <c r="B69" t="s">
        <v>3520</v>
      </c>
      <c r="C69">
        <v>4.7608679468087125</v>
      </c>
      <c r="D69">
        <v>0.18162534908438666</v>
      </c>
      <c r="E69">
        <v>-2.4577140496251633</v>
      </c>
      <c r="F69">
        <v>-2.4030356212624171</v>
      </c>
      <c r="G69">
        <v>-0.44564817087040171</v>
      </c>
      <c r="H69">
        <v>1.3600262136093513E-2</v>
      </c>
      <c r="I69">
        <v>-25.922874524058493</v>
      </c>
      <c r="J69">
        <v>-0.43204790873430826</v>
      </c>
      <c r="K69">
        <v>-1.0000000000000002</v>
      </c>
      <c r="L69">
        <v>-1.0000000000000002</v>
      </c>
      <c r="M69">
        <v>-8.6409581746861619</v>
      </c>
      <c r="N69">
        <v>-23.565042198512192</v>
      </c>
      <c r="O69">
        <v>-2.3846988465583831E-2</v>
      </c>
      <c r="P69">
        <v>-2.4710757393275635</v>
      </c>
      <c r="Q69">
        <v>-0.7784499072907487</v>
      </c>
      <c r="R69">
        <v>0.3333333333333332</v>
      </c>
      <c r="S69">
        <v>0.34562427079606212</v>
      </c>
      <c r="T69">
        <v>0.2880025451631556</v>
      </c>
      <c r="U69">
        <v>0.12050253897439259</v>
      </c>
      <c r="V69">
        <v>60.780423880050016</v>
      </c>
      <c r="W69">
        <v>2.9860309273626813</v>
      </c>
      <c r="X69">
        <v>-1.0000000000000002</v>
      </c>
      <c r="Y69">
        <v>-1.0000000000000002</v>
      </c>
      <c r="Z69">
        <v>94.337271480762212</v>
      </c>
      <c r="AA69">
        <v>0.31899335399682899</v>
      </c>
      <c r="AB69">
        <v>0.22607426265906969</v>
      </c>
      <c r="AC69">
        <v>0.14163833350416014</v>
      </c>
      <c r="AD69">
        <v>34.335297508002931</v>
      </c>
      <c r="AE69">
        <v>0.7</v>
      </c>
      <c r="AF69">
        <v>-1.0000000000000002</v>
      </c>
      <c r="AG69">
        <v>-1.0000000000000002</v>
      </c>
      <c r="AH69">
        <v>-8.7778466487221998E-2</v>
      </c>
      <c r="AI69">
        <v>0.12050253897439259</v>
      </c>
      <c r="AJ69">
        <v>1.9131996414984375E-2</v>
      </c>
      <c r="AK69">
        <v>0.12657231225760454</v>
      </c>
      <c r="AL69">
        <v>-0.34305978381681712</v>
      </c>
      <c r="AM69">
        <v>-0.24378984443141768</v>
      </c>
      <c r="AN69">
        <v>-8.4808346133455057</v>
      </c>
      <c r="AO69">
        <v>-5.4618845494974213</v>
      </c>
      <c r="AP69">
        <v>34.857549355991559</v>
      </c>
      <c r="AQ69">
        <v>1.087462688266944</v>
      </c>
      <c r="AR69">
        <v>2.5539830186283732</v>
      </c>
      <c r="AS69">
        <v>-1.0000000000000002</v>
      </c>
      <c r="AT69">
        <v>-1.0000000000000002</v>
      </c>
      <c r="AU69">
        <v>-3.1814855285531678</v>
      </c>
      <c r="AV69">
        <v>65.310344732752597</v>
      </c>
      <c r="AW69">
        <v>75.605029300447498</v>
      </c>
      <c r="AX69">
        <v>-1.2560714579728897E-2</v>
      </c>
      <c r="AY69">
        <v>-3.7941869322709794</v>
      </c>
      <c r="AZ69">
        <v>1475.0260905309844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179</v>
      </c>
      <c r="B3" t="s">
        <v>524</v>
      </c>
      <c r="C3" s="17">
        <v>3.5385890142365</v>
      </c>
      <c r="D3" s="17">
        <v>1.2226133832330621E-2</v>
      </c>
      <c r="E3" s="17">
        <v>-0.77957859814753827</v>
      </c>
      <c r="F3" s="17">
        <v>-0.77303260747487479</v>
      </c>
      <c r="G3" s="17">
        <v>0.18991166142026922</v>
      </c>
      <c r="H3" s="17">
        <v>2.4657057488429786E-2</v>
      </c>
      <c r="I3" s="17">
        <v>12.874123134521959</v>
      </c>
      <c r="J3" s="17">
        <v>0.21456871890869894</v>
      </c>
      <c r="K3" s="17">
        <v>-0.99999999999999978</v>
      </c>
      <c r="L3" s="17">
        <v>-0.99999999999999978</v>
      </c>
      <c r="M3" s="17">
        <v>4.2913743781739848</v>
      </c>
      <c r="N3" s="17">
        <v>15.639679541283551</v>
      </c>
      <c r="O3" s="17">
        <v>-0.11471963725301332</v>
      </c>
      <c r="P3" s="17">
        <v>2.4091374135251549</v>
      </c>
      <c r="Q3" s="17">
        <v>0.86351402383295972</v>
      </c>
      <c r="R3" s="17">
        <v>0.33333333333333304</v>
      </c>
      <c r="S3" s="17">
        <v>0.34972030952630617</v>
      </c>
      <c r="T3" s="17">
        <v>0.33300275040654304</v>
      </c>
      <c r="U3" s="17">
        <v>0.30458244781850036</v>
      </c>
      <c r="V3" s="17">
        <v>44.24280488703937</v>
      </c>
      <c r="W3" s="17">
        <v>3.6279906124881154</v>
      </c>
      <c r="X3" s="17">
        <v>-0.99999999999999978</v>
      </c>
      <c r="Y3" s="17">
        <v>-0.99999999999999978</v>
      </c>
      <c r="Z3" s="17">
        <v>64.504797925803445</v>
      </c>
      <c r="AA3" s="17">
        <v>4.7963073653422644E-2</v>
      </c>
      <c r="AB3" s="17">
        <v>0.20156056073306408</v>
      </c>
      <c r="AC3" s="17">
        <v>0.13844594591213524</v>
      </c>
      <c r="AD3" s="17">
        <v>19.39847901493108</v>
      </c>
      <c r="AE3" s="17">
        <v>0.8666666666666667</v>
      </c>
      <c r="AF3" s="17">
        <v>-0.99999999999999978</v>
      </c>
      <c r="AG3" s="17">
        <v>-0.99999999999999978</v>
      </c>
      <c r="AH3" s="17">
        <v>-0.10897893166572742</v>
      </c>
      <c r="AI3" s="17">
        <v>0.30458244781850036</v>
      </c>
      <c r="AJ3" s="17">
        <v>0.2760918123985977</v>
      </c>
      <c r="AK3" s="17">
        <v>-1.5031399524245638E-3</v>
      </c>
      <c r="AL3" s="17">
        <v>3.421484601388404E-2</v>
      </c>
      <c r="AM3" s="17">
        <v>0.34274328437919843</v>
      </c>
      <c r="AN3" s="17">
        <v>2.2358302123400904</v>
      </c>
      <c r="AO3" s="17">
        <v>8.5610664097178439</v>
      </c>
      <c r="AP3" s="17">
        <v>57.116928021561321</v>
      </c>
      <c r="AQ3" s="17">
        <v>1.3206388410846832</v>
      </c>
      <c r="AR3" s="17">
        <v>3.842559331396814</v>
      </c>
      <c r="AS3" s="17">
        <v>-0.99999999999999978</v>
      </c>
      <c r="AT3" s="17">
        <v>-0.99999999999999978</v>
      </c>
      <c r="AU3" s="17">
        <v>9.0481416358086902E-2</v>
      </c>
      <c r="AV3" s="17">
        <v>88.705543876804796</v>
      </c>
      <c r="AW3" s="17">
        <v>116.98421002534019</v>
      </c>
      <c r="AX3" s="17">
        <v>0.37224178834085958</v>
      </c>
      <c r="AY3" s="17">
        <v>27.412156792089057</v>
      </c>
      <c r="AZ3">
        <v>1645.8659177355989</v>
      </c>
    </row>
    <row r="4" spans="1:52" x14ac:dyDescent="0.25">
      <c r="A4">
        <v>231</v>
      </c>
      <c r="B4" t="s">
        <v>550</v>
      </c>
      <c r="C4" s="17">
        <v>5.7338512062531519</v>
      </c>
      <c r="D4" s="17">
        <v>2.2596731598996327E-2</v>
      </c>
      <c r="E4" s="17">
        <v>1.9045675866686524</v>
      </c>
      <c r="F4" s="17">
        <v>1.9123024935511821</v>
      </c>
      <c r="G4" s="17">
        <v>0.60671345842987456</v>
      </c>
      <c r="H4" s="17">
        <v>-8.9906348995811049E-3</v>
      </c>
      <c r="I4" s="17">
        <v>35.863369411817651</v>
      </c>
      <c r="J4" s="17">
        <v>0.59772282353029371</v>
      </c>
      <c r="K4" s="17">
        <v>-1.0000000000000013</v>
      </c>
      <c r="L4" s="17">
        <v>-1.0000000000000013</v>
      </c>
      <c r="M4" s="17">
        <v>11.954456470605876</v>
      </c>
      <c r="N4" s="17">
        <v>43.509523111621931</v>
      </c>
      <c r="O4" s="17">
        <v>1.973776095166951</v>
      </c>
      <c r="P4" s="17">
        <v>4.9593572383332321</v>
      </c>
      <c r="Q4" s="17">
        <v>1.7526668150747842</v>
      </c>
      <c r="R4" s="17">
        <v>0.33333333333333359</v>
      </c>
      <c r="S4" s="17">
        <v>0.34103084461978772</v>
      </c>
      <c r="T4" s="17">
        <v>0.27397882793094036</v>
      </c>
      <c r="U4" s="17">
        <v>0.37827728070484373</v>
      </c>
      <c r="V4" s="17">
        <v>29.15589852234444</v>
      </c>
      <c r="W4" s="17">
        <v>3.4422203503756497</v>
      </c>
      <c r="X4" s="17">
        <v>-1.0000000000000013</v>
      </c>
      <c r="Y4" s="17">
        <v>-1.0000000000000013</v>
      </c>
      <c r="Z4" s="17">
        <v>76.383777912803382</v>
      </c>
      <c r="AA4" s="17">
        <v>0.33180675886140287</v>
      </c>
      <c r="AB4" s="17">
        <v>0.35801311710299383</v>
      </c>
      <c r="AC4" s="17">
        <v>0.21968437554328527</v>
      </c>
      <c r="AD4" s="17">
        <v>45.475212575384106</v>
      </c>
      <c r="AE4" s="17">
        <v>0.83333333333333337</v>
      </c>
      <c r="AF4" s="17">
        <v>-1.0000000000000013</v>
      </c>
      <c r="AG4" s="17">
        <v>-1.0000000000000013</v>
      </c>
      <c r="AH4" s="17">
        <v>0.13027497159641721</v>
      </c>
      <c r="AI4" s="17">
        <v>0.37827728070484373</v>
      </c>
      <c r="AJ4" s="17">
        <v>-4.2589071381302537E-2</v>
      </c>
      <c r="AK4" s="17">
        <v>-0.11770925074125159</v>
      </c>
      <c r="AL4" s="17">
        <v>4.2013488368463976E-2</v>
      </c>
      <c r="AM4" s="17">
        <v>-7.1534594679041719E-2</v>
      </c>
      <c r="AN4" s="17">
        <v>0.83739185230508995</v>
      </c>
      <c r="AO4" s="17">
        <v>-2.3769111206823017</v>
      </c>
      <c r="AP4" s="17">
        <v>65.019267934162087</v>
      </c>
      <c r="AQ4" s="17">
        <v>1.3266202865889054</v>
      </c>
      <c r="AR4" s="17">
        <v>4.0399431739059475</v>
      </c>
      <c r="AS4" s="17">
        <v>-1.0000000000000013</v>
      </c>
      <c r="AT4" s="17">
        <v>-1.0000000000000013</v>
      </c>
      <c r="AU4" s="17">
        <v>3.6649693086259716</v>
      </c>
      <c r="AV4" s="17">
        <v>117.51638990374302</v>
      </c>
      <c r="AW4" s="17">
        <v>157.94961740615568</v>
      </c>
      <c r="AX4" s="17">
        <v>0.26851871776542569</v>
      </c>
      <c r="AY4" s="17">
        <v>2.4945247036225711</v>
      </c>
      <c r="AZ4">
        <v>1531.7699976439667</v>
      </c>
    </row>
    <row r="5" spans="1:52" x14ac:dyDescent="0.25">
      <c r="A5">
        <v>599</v>
      </c>
      <c r="B5" t="s">
        <v>679</v>
      </c>
      <c r="C5" s="17">
        <v>5.4262711416565885</v>
      </c>
      <c r="D5" s="17">
        <v>-0.23818574133003517</v>
      </c>
      <c r="E5" s="17">
        <v>2.4139085999838312</v>
      </c>
      <c r="F5" s="17">
        <v>2.3439736388859282</v>
      </c>
      <c r="G5" s="17">
        <v>0.17479795561794101</v>
      </c>
      <c r="H5" s="17">
        <v>4.3870224210546954E-3</v>
      </c>
      <c r="I5" s="17">
        <v>10.751098682339741</v>
      </c>
      <c r="J5" s="17">
        <v>0.17918497803899572</v>
      </c>
      <c r="K5" s="17">
        <v>-0.99999999999999933</v>
      </c>
      <c r="L5" s="17">
        <v>-0.99999999999999933</v>
      </c>
      <c r="M5" s="17">
        <v>3.5836995607799125</v>
      </c>
      <c r="N5" s="17">
        <v>18.521343462882257</v>
      </c>
      <c r="O5" s="17">
        <v>4.6838506688123074E-2</v>
      </c>
      <c r="P5" s="17">
        <v>-2.9554949716073891</v>
      </c>
      <c r="Q5" s="17">
        <v>-0.99741014093345548</v>
      </c>
      <c r="R5" s="17">
        <v>0.33333333333333304</v>
      </c>
      <c r="S5" s="17">
        <v>0.32741293014057271</v>
      </c>
      <c r="T5" s="17">
        <v>0.30369902119304504</v>
      </c>
      <c r="U5" s="17">
        <v>-2.4901377560038268E-2</v>
      </c>
      <c r="V5" s="17">
        <v>30.414357162716673</v>
      </c>
      <c r="W5" s="17">
        <v>1.5469491048468598</v>
      </c>
      <c r="X5" s="17">
        <v>-0.99999999999999933</v>
      </c>
      <c r="Y5" s="17">
        <v>-0.99999999999999933</v>
      </c>
      <c r="Z5" s="17">
        <v>68.99532749819987</v>
      </c>
      <c r="AA5" s="17">
        <v>8.9327565780168025E-2</v>
      </c>
      <c r="AB5" s="17">
        <v>0.45466891160320388</v>
      </c>
      <c r="AC5" s="17">
        <v>0.24757113214496121</v>
      </c>
      <c r="AD5" s="17">
        <v>39.57838047641669</v>
      </c>
      <c r="AE5" s="17">
        <v>1</v>
      </c>
      <c r="AF5" s="17">
        <v>-0.99999999999999933</v>
      </c>
      <c r="AG5" s="17">
        <v>-0.99999999999999933</v>
      </c>
      <c r="AH5" s="17">
        <v>3.168109915641628E-2</v>
      </c>
      <c r="AI5" s="17">
        <v>-2.4901377560038268E-2</v>
      </c>
      <c r="AJ5" s="17">
        <v>-3.9692390547848344E-2</v>
      </c>
      <c r="AK5" s="17">
        <v>-0.14631109029410311</v>
      </c>
      <c r="AL5" s="17">
        <v>-0.12846394191597582</v>
      </c>
      <c r="AM5" s="17">
        <v>0.22442091955387519</v>
      </c>
      <c r="AN5" s="17">
        <v>-3.4100605006386364</v>
      </c>
      <c r="AO5" s="17">
        <v>4.8789675373763641</v>
      </c>
      <c r="AP5" s="17">
        <v>41.165455845056421</v>
      </c>
      <c r="AQ5" s="17">
        <v>0.93954390710691182</v>
      </c>
      <c r="AR5" s="17">
        <v>1.7261340828858549</v>
      </c>
      <c r="AS5" s="17">
        <v>-0.99999999999999933</v>
      </c>
      <c r="AT5" s="17">
        <v>-0.99999999999999933</v>
      </c>
      <c r="AU5" s="17">
        <v>1.3465634979524719</v>
      </c>
      <c r="AV5" s="17">
        <v>92.39563849845851</v>
      </c>
      <c r="AW5" s="17">
        <v>90.53912272558297</v>
      </c>
      <c r="AX5" s="17">
        <v>9.0292567235621037E-3</v>
      </c>
      <c r="AY5" s="17">
        <v>-5.3432091661918903</v>
      </c>
      <c r="AZ5">
        <v>1553.865817010462</v>
      </c>
    </row>
    <row r="6" spans="1:52" x14ac:dyDescent="0.25">
      <c r="A6">
        <v>932</v>
      </c>
      <c r="B6" t="s">
        <v>775</v>
      </c>
      <c r="C6" s="17">
        <v>4.2438161273816233</v>
      </c>
      <c r="D6" s="17">
        <v>-6.0807428240261696E-2</v>
      </c>
      <c r="E6" s="17">
        <v>2.5602801680707663</v>
      </c>
      <c r="F6" s="17">
        <v>2.5567404159439975</v>
      </c>
      <c r="G6" s="17">
        <v>-5.2788367614795967E-2</v>
      </c>
      <c r="H6" s="17">
        <v>1.1056897937180999E-2</v>
      </c>
      <c r="I6" s="17">
        <v>-2.5038881806568987</v>
      </c>
      <c r="J6" s="17">
        <v>-4.1731469677614916E-2</v>
      </c>
      <c r="K6" s="17">
        <v>-0.99999999999999889</v>
      </c>
      <c r="L6" s="17">
        <v>-0.99999999999999889</v>
      </c>
      <c r="M6" s="17">
        <v>-0.83462939355229926</v>
      </c>
      <c r="N6" s="17">
        <v>4.2966683626687239</v>
      </c>
      <c r="O6" s="17">
        <v>-0.30661486624882356</v>
      </c>
      <c r="P6" s="17">
        <v>-9.2511203007378153</v>
      </c>
      <c r="Q6" s="17">
        <v>-3.1029401304206679</v>
      </c>
      <c r="R6" s="17">
        <v>0.33333333333333309</v>
      </c>
      <c r="S6" s="17">
        <v>0.33336316370033908</v>
      </c>
      <c r="T6" s="17">
        <v>0.13443802649612677</v>
      </c>
      <c r="U6" s="17">
        <v>0.20697323997795486</v>
      </c>
      <c r="V6" s="17">
        <v>41.993569327414775</v>
      </c>
      <c r="W6" s="17">
        <v>2.4880195125635232</v>
      </c>
      <c r="X6" s="17">
        <v>-0.99999999999999889</v>
      </c>
      <c r="Y6" s="17">
        <v>-0.99999999999999889</v>
      </c>
      <c r="Z6" s="17">
        <v>79.036986525910152</v>
      </c>
      <c r="AA6" s="17">
        <v>0.31383154450882922</v>
      </c>
      <c r="AB6" s="17">
        <v>0.22212479913829436</v>
      </c>
      <c r="AC6" s="17">
        <v>0.26697080293119796</v>
      </c>
      <c r="AD6" s="17">
        <v>40.146357328916046</v>
      </c>
      <c r="AE6" s="17">
        <v>1</v>
      </c>
      <c r="AF6" s="17">
        <v>-0.99999999999999889</v>
      </c>
      <c r="AG6" s="17">
        <v>-0.99999999999999889</v>
      </c>
      <c r="AH6" s="17">
        <v>-5.0533514048988912E-2</v>
      </c>
      <c r="AI6" s="17">
        <v>0.20697323997795486</v>
      </c>
      <c r="AJ6" s="17">
        <v>-0.19759235976591619</v>
      </c>
      <c r="AK6" s="17">
        <v>-6.6786429513198575E-2</v>
      </c>
      <c r="AL6" s="17">
        <v>7.7140510328926326E-2</v>
      </c>
      <c r="AM6" s="17">
        <v>0.34871733478772676</v>
      </c>
      <c r="AN6" s="17">
        <v>0.94055095939357924</v>
      </c>
      <c r="AO6" s="17">
        <v>8.3840012221271731</v>
      </c>
      <c r="AP6" s="17">
        <v>39.489681146757853</v>
      </c>
      <c r="AQ6" s="17">
        <v>1.0081077635077538</v>
      </c>
      <c r="AR6" s="17">
        <v>2.44628804288591</v>
      </c>
      <c r="AS6" s="17">
        <v>-0.99999999999999889</v>
      </c>
      <c r="AT6" s="17">
        <v>-0.99999999999999889</v>
      </c>
      <c r="AU6" s="17">
        <v>-0.54619971447666882</v>
      </c>
      <c r="AV6" s="17">
        <v>91.717656110706088</v>
      </c>
      <c r="AW6" s="17">
        <v>111.40430982752181</v>
      </c>
      <c r="AX6" s="17">
        <v>-1.2555670788716703E-2</v>
      </c>
      <c r="AY6" s="17">
        <v>-17.912693706994588</v>
      </c>
      <c r="AZ6">
        <v>1492.1593946768696</v>
      </c>
    </row>
    <row r="7" spans="1:52" x14ac:dyDescent="0.25">
      <c r="A7">
        <v>971</v>
      </c>
      <c r="B7" t="s">
        <v>786</v>
      </c>
      <c r="C7" s="17">
        <v>5.5475846812656622</v>
      </c>
      <c r="D7" s="17">
        <v>4.3174366913095813E-2</v>
      </c>
      <c r="E7" s="17">
        <v>13.384111466156604</v>
      </c>
      <c r="F7" s="17">
        <v>13.39480952871032</v>
      </c>
      <c r="G7" s="17">
        <v>0.2769379376300547</v>
      </c>
      <c r="H7" s="17">
        <v>-1.4049620654365096E-3</v>
      </c>
      <c r="I7" s="17">
        <v>16.53197853387708</v>
      </c>
      <c r="J7" s="17">
        <v>0.2755329755646182</v>
      </c>
      <c r="K7" s="17">
        <v>-1.0000000000000011</v>
      </c>
      <c r="L7" s="17">
        <v>-1.0000000000000011</v>
      </c>
      <c r="M7" s="17">
        <v>5.5106595112923609</v>
      </c>
      <c r="N7" s="17">
        <v>35.474372743853102</v>
      </c>
      <c r="O7" s="17">
        <v>-0.30089079836006127</v>
      </c>
      <c r="P7" s="17">
        <v>65.875119413309449</v>
      </c>
      <c r="Q7" s="17">
        <v>21.800050364258063</v>
      </c>
      <c r="R7" s="17">
        <v>0.33333333333333354</v>
      </c>
      <c r="S7" s="17">
        <v>0.33668629765689034</v>
      </c>
      <c r="T7" s="17">
        <v>0.34895818772280179</v>
      </c>
      <c r="U7" s="17">
        <v>0.48910113209072359</v>
      </c>
      <c r="V7" s="17">
        <v>49.301839009565199</v>
      </c>
      <c r="W7" s="17">
        <v>4.7249261988611568</v>
      </c>
      <c r="X7" s="17">
        <v>-1.0000000000000011</v>
      </c>
      <c r="Y7" s="17">
        <v>-1.0000000000000011</v>
      </c>
      <c r="Z7" s="17">
        <v>113.32622399353799</v>
      </c>
      <c r="AA7" s="17">
        <v>0.1909776823237998</v>
      </c>
      <c r="AB7" s="17">
        <v>0.25724767388326691</v>
      </c>
      <c r="AC7" s="17">
        <v>0.39626133618722814</v>
      </c>
      <c r="AD7" s="17">
        <v>42.22433461971476</v>
      </c>
      <c r="AE7" s="17">
        <v>0.84210526315789469</v>
      </c>
      <c r="AF7" s="17">
        <v>-1.0000000000000011</v>
      </c>
      <c r="AG7" s="17">
        <v>-1.0000000000000011</v>
      </c>
      <c r="AH7" s="17">
        <v>0.57932547765725462</v>
      </c>
      <c r="AI7" s="17">
        <v>0.48910113209072359</v>
      </c>
      <c r="AJ7" s="17">
        <v>-5.0191447547533921E-2</v>
      </c>
      <c r="AK7" s="17">
        <v>0.34555246633037406</v>
      </c>
      <c r="AL7" s="17">
        <v>-0.11814633678361602</v>
      </c>
      <c r="AM7" s="17">
        <v>-0.13604401780966946</v>
      </c>
      <c r="AN7" s="17">
        <v>-3.2046156573280711</v>
      </c>
      <c r="AO7" s="17">
        <v>-1.6733381135898653</v>
      </c>
      <c r="AP7" s="17">
        <v>65.833817543442308</v>
      </c>
      <c r="AQ7" s="17">
        <v>1.5080789508037491</v>
      </c>
      <c r="AR7" s="17">
        <v>5.0004591744257745</v>
      </c>
      <c r="AS7" s="17">
        <v>-1.0000000000000011</v>
      </c>
      <c r="AT7" s="17">
        <v>-1.0000000000000011</v>
      </c>
      <c r="AU7" s="17">
        <v>35.194859892968388</v>
      </c>
      <c r="AV7" s="17">
        <v>147.12725862380108</v>
      </c>
      <c r="AW7" s="17">
        <v>207.62388138601858</v>
      </c>
      <c r="AX7" s="17">
        <v>0.56477303973503845</v>
      </c>
      <c r="AY7" s="17">
        <v>43.543078699361843</v>
      </c>
      <c r="AZ7">
        <v>1660.5914068808249</v>
      </c>
    </row>
    <row r="8" spans="1:52" x14ac:dyDescent="0.25">
      <c r="A8">
        <v>987</v>
      </c>
      <c r="B8" t="s">
        <v>792</v>
      </c>
      <c r="C8" s="17">
        <v>5.400283821570425</v>
      </c>
      <c r="D8" s="17">
        <v>4.2291092762045818E-3</v>
      </c>
      <c r="E8" s="17">
        <v>15.541762650825302</v>
      </c>
      <c r="F8" s="17">
        <v>15.543280013869989</v>
      </c>
      <c r="G8" s="17">
        <v>0.22754812696128346</v>
      </c>
      <c r="H8" s="17">
        <v>-4.8650932442521663E-3</v>
      </c>
      <c r="I8" s="17">
        <v>13.360982023021872</v>
      </c>
      <c r="J8" s="17">
        <v>0.22268303371703124</v>
      </c>
      <c r="K8" s="17">
        <v>-1.0000000000000018</v>
      </c>
      <c r="L8" s="17">
        <v>-1.0000000000000018</v>
      </c>
      <c r="M8" s="17">
        <v>4.4536606743406244</v>
      </c>
      <c r="N8" s="17">
        <v>34.304545858462291</v>
      </c>
      <c r="O8" s="17">
        <v>-0.23376470486253736</v>
      </c>
      <c r="P8" s="17">
        <v>43.294238502706222</v>
      </c>
      <c r="Q8" s="17">
        <v>14.176710118668911</v>
      </c>
      <c r="R8" s="17">
        <v>0.33333333333333409</v>
      </c>
      <c r="S8" s="17">
        <v>0.33923133507073527</v>
      </c>
      <c r="T8" s="17">
        <v>0.45760695798722661</v>
      </c>
      <c r="U8" s="17">
        <v>0.20553633108593403</v>
      </c>
      <c r="V8" s="17">
        <v>44.520996950407955</v>
      </c>
      <c r="W8" s="17">
        <v>3.5135274531515481</v>
      </c>
      <c r="X8" s="17">
        <v>-1.0000000000000018</v>
      </c>
      <c r="Y8" s="17">
        <v>-1.0000000000000018</v>
      </c>
      <c r="Z8" s="17">
        <v>123.42253798776493</v>
      </c>
      <c r="AA8" s="17">
        <v>0.43845396664932113</v>
      </c>
      <c r="AB8" s="17">
        <v>0.31883721694234163</v>
      </c>
      <c r="AC8" s="17">
        <v>0.53720543478209914</v>
      </c>
      <c r="AD8" s="17">
        <v>64.724830918688014</v>
      </c>
      <c r="AE8" s="17">
        <v>0.94444444444444442</v>
      </c>
      <c r="AF8" s="17">
        <v>-1.0000000000000018</v>
      </c>
      <c r="AG8" s="17">
        <v>-1.0000000000000018</v>
      </c>
      <c r="AH8" s="17">
        <v>0.58499027778636892</v>
      </c>
      <c r="AI8" s="17">
        <v>0.20553633108593403</v>
      </c>
      <c r="AJ8" s="17">
        <v>-9.1197155430742544E-3</v>
      </c>
      <c r="AK8" s="17">
        <v>-0.12039684907019113</v>
      </c>
      <c r="AL8" s="17">
        <v>9.9926061266367008E-2</v>
      </c>
      <c r="AM8" s="17">
        <v>1.0164097217522927E-2</v>
      </c>
      <c r="AN8" s="17">
        <v>2.4525529539438047</v>
      </c>
      <c r="AO8" s="17">
        <v>-0.34788181491288178</v>
      </c>
      <c r="AP8" s="17">
        <v>57.881978973429824</v>
      </c>
      <c r="AQ8" s="17">
        <v>1.3357079574772293</v>
      </c>
      <c r="AR8" s="17">
        <v>3.7362104868685777</v>
      </c>
      <c r="AS8" s="17">
        <v>-1.0000000000000018</v>
      </c>
      <c r="AT8" s="17">
        <v>-1.0000000000000018</v>
      </c>
      <c r="AU8" s="17">
        <v>29.7199901325389</v>
      </c>
      <c r="AV8" s="17">
        <v>157.37920203131441</v>
      </c>
      <c r="AW8" s="17">
        <v>189.63264069563508</v>
      </c>
      <c r="AX8" s="17">
        <v>0.33303894399127609</v>
      </c>
      <c r="AY8" s="17">
        <v>77.042119137515215</v>
      </c>
      <c r="AZ8">
        <v>1733.4794284900993</v>
      </c>
    </row>
    <row r="9" spans="1:52" x14ac:dyDescent="0.25">
      <c r="A9">
        <v>1266</v>
      </c>
      <c r="B9" t="s">
        <v>866</v>
      </c>
      <c r="C9" s="17">
        <v>4.2070342219240056</v>
      </c>
      <c r="D9" s="17">
        <v>0.5345241324807215</v>
      </c>
      <c r="E9" s="17">
        <v>-2.9949776179170597</v>
      </c>
      <c r="F9" s="17">
        <v>-2.8343208923540253</v>
      </c>
      <c r="G9" s="17">
        <v>0.23614204762837038</v>
      </c>
      <c r="H9" s="17">
        <v>-1.8319273985768672E-2</v>
      </c>
      <c r="I9" s="17">
        <v>13.069366418556116</v>
      </c>
      <c r="J9" s="17">
        <v>0.2178227736426018</v>
      </c>
      <c r="K9" s="17">
        <v>-0.999999999999999</v>
      </c>
      <c r="L9" s="17">
        <v>-0.999999999999999</v>
      </c>
      <c r="M9" s="17">
        <v>4.356455472852037</v>
      </c>
      <c r="N9" s="17">
        <v>14.442079748126087</v>
      </c>
      <c r="O9" s="17">
        <v>-0.10244042527098901</v>
      </c>
      <c r="P9" s="17">
        <v>4.1445161058170417</v>
      </c>
      <c r="Q9" s="17">
        <v>1.3450017372558318</v>
      </c>
      <c r="R9" s="17">
        <v>0.33333333333333287</v>
      </c>
      <c r="S9" s="17">
        <v>0.32171794927621872</v>
      </c>
      <c r="T9" s="17">
        <v>0.41842259159426093</v>
      </c>
      <c r="U9" s="17">
        <v>0.1246800803669688</v>
      </c>
      <c r="V9" s="17">
        <v>39.21324723712717</v>
      </c>
      <c r="W9" s="17">
        <v>2.8589993575458106</v>
      </c>
      <c r="X9" s="17">
        <v>-0.999999999999999</v>
      </c>
      <c r="Y9" s="17">
        <v>-0.999999999999999</v>
      </c>
      <c r="Z9" s="17">
        <v>88.476561458522298</v>
      </c>
      <c r="AA9" s="17">
        <v>0.31592666147594833</v>
      </c>
      <c r="AB9" s="17">
        <v>0.28512881964957404</v>
      </c>
      <c r="AC9" s="17">
        <v>0.35731076855726263</v>
      </c>
      <c r="AD9" s="17">
        <v>47.9183124841393</v>
      </c>
      <c r="AE9" s="17">
        <v>0.8</v>
      </c>
      <c r="AF9" s="17">
        <v>-0.999999999999999</v>
      </c>
      <c r="AG9" s="17">
        <v>-0.999999999999999</v>
      </c>
      <c r="AH9" s="17">
        <v>-6.3787664250715082E-2</v>
      </c>
      <c r="AI9" s="17">
        <v>0.1246800803669688</v>
      </c>
      <c r="AJ9" s="17">
        <v>0.13301315972140687</v>
      </c>
      <c r="AK9" s="17">
        <v>-1.1918101551331004E-2</v>
      </c>
      <c r="AL9" s="17">
        <v>3.841459111956419E-2</v>
      </c>
      <c r="AM9" s="17">
        <v>-0.362559935603602</v>
      </c>
      <c r="AN9" s="17">
        <v>1.6254305765961394</v>
      </c>
      <c r="AO9" s="17">
        <v>-9.123588897846707</v>
      </c>
      <c r="AP9" s="17">
        <v>52.282613655683278</v>
      </c>
      <c r="AQ9" s="17">
        <v>1.1981539545707813</v>
      </c>
      <c r="AR9" s="17">
        <v>3.0768221311884107</v>
      </c>
      <c r="AS9" s="17">
        <v>-0.999999999999999</v>
      </c>
      <c r="AT9" s="17">
        <v>-0.999999999999999</v>
      </c>
      <c r="AU9" s="17">
        <v>-1.4893191550981948</v>
      </c>
      <c r="AV9" s="17">
        <v>93.795052308801601</v>
      </c>
      <c r="AW9" s="17">
        <v>104.98730706048434</v>
      </c>
      <c r="AX9" s="17">
        <v>7.5243112483933339E-2</v>
      </c>
      <c r="AY9" s="17">
        <v>-22.79619820166614</v>
      </c>
      <c r="AZ9">
        <v>1429.629336563472</v>
      </c>
    </row>
    <row r="10" spans="1:52" x14ac:dyDescent="0.25">
      <c r="A10">
        <v>1311</v>
      </c>
      <c r="B10" t="s">
        <v>884</v>
      </c>
      <c r="C10" s="17">
        <v>5.3640804076740087</v>
      </c>
      <c r="D10" s="17">
        <v>0.13088397193097295</v>
      </c>
      <c r="E10" s="17">
        <v>0.78529076901138339</v>
      </c>
      <c r="F10" s="17">
        <v>0.82615193775940443</v>
      </c>
      <c r="G10" s="17">
        <v>0.10977586483220905</v>
      </c>
      <c r="H10" s="17">
        <v>6.3810362854627026E-3</v>
      </c>
      <c r="I10" s="17">
        <v>6.9694140670603071</v>
      </c>
      <c r="J10" s="17">
        <v>0.11615690111767182</v>
      </c>
      <c r="K10" s="17">
        <v>-1.0000000000000002</v>
      </c>
      <c r="L10" s="17">
        <v>-1.0000000000000002</v>
      </c>
      <c r="M10" s="17">
        <v>2.3231380223534353</v>
      </c>
      <c r="N10" s="17">
        <v>13.159646412493723</v>
      </c>
      <c r="O10" s="17">
        <v>4.1725061148754648E-2</v>
      </c>
      <c r="P10" s="17">
        <v>9.0663032411609255</v>
      </c>
      <c r="Q10" s="17">
        <v>2.8656962053692689</v>
      </c>
      <c r="R10" s="17">
        <v>0.33333333333333315</v>
      </c>
      <c r="S10" s="17">
        <v>0.32515944656044959</v>
      </c>
      <c r="T10" s="17">
        <v>0.38529123995407144</v>
      </c>
      <c r="U10" s="17">
        <v>-0.29149999620054157</v>
      </c>
      <c r="V10" s="17">
        <v>25.445084901185652</v>
      </c>
      <c r="W10" s="17">
        <v>0.33450086138914742</v>
      </c>
      <c r="X10" s="17">
        <v>-1.0000000000000002</v>
      </c>
      <c r="Y10" s="17">
        <v>-1.0000000000000002</v>
      </c>
      <c r="Z10" s="17">
        <v>52.053167766461023</v>
      </c>
      <c r="AA10" s="17">
        <v>0.40847237262385971</v>
      </c>
      <c r="AB10" s="17">
        <v>-9.2700659643164887E-2</v>
      </c>
      <c r="AC10" s="17">
        <v>0.15907602021742673</v>
      </c>
      <c r="AD10" s="17">
        <v>23.742386659906085</v>
      </c>
      <c r="AE10" s="17">
        <v>0.8</v>
      </c>
      <c r="AF10" s="17">
        <v>-1.0000000000000002</v>
      </c>
      <c r="AG10" s="17">
        <v>-1.0000000000000002</v>
      </c>
      <c r="AH10" s="17">
        <v>0.11804415542557779</v>
      </c>
      <c r="AI10" s="17">
        <v>-0.29149999620054157</v>
      </c>
      <c r="AJ10" s="17">
        <v>0.1097844681334595</v>
      </c>
      <c r="AK10" s="17">
        <v>9.9233442850751419E-2</v>
      </c>
      <c r="AL10" s="17">
        <v>-0.16558974438732577</v>
      </c>
      <c r="AM10" s="17">
        <v>-0.30973929730818894</v>
      </c>
      <c r="AN10" s="17">
        <v>-3.590821269015847</v>
      </c>
      <c r="AO10" s="17">
        <v>-7.2473152184509662</v>
      </c>
      <c r="AP10" s="17">
        <v>32.414498968245965</v>
      </c>
      <c r="AQ10" s="17">
        <v>0.75228402364731284</v>
      </c>
      <c r="AR10" s="17">
        <v>0.45065776250681944</v>
      </c>
      <c r="AS10" s="17">
        <v>-1.0000000000000002</v>
      </c>
      <c r="AT10" s="17">
        <v>-1.0000000000000002</v>
      </c>
      <c r="AU10" s="17">
        <v>3.6918481431286723</v>
      </c>
      <c r="AV10" s="17">
        <v>57.965498960503723</v>
      </c>
      <c r="AW10" s="17">
        <v>31.176382448961121</v>
      </c>
      <c r="AX10" s="17">
        <v>-0.30460690015806108</v>
      </c>
      <c r="AY10" s="17">
        <v>-65.259842998983331</v>
      </c>
      <c r="AZ10">
        <v>1369.012531557775</v>
      </c>
    </row>
    <row r="11" spans="1:52" x14ac:dyDescent="0.25">
      <c r="A11">
        <v>1425</v>
      </c>
      <c r="B11" t="s">
        <v>913</v>
      </c>
      <c r="C11" s="17">
        <v>5.3056863664066283</v>
      </c>
      <c r="D11" s="17">
        <v>-2.3822917639499001E-2</v>
      </c>
      <c r="E11" s="17">
        <v>0.37634656179186238</v>
      </c>
      <c r="F11" s="17">
        <v>0.37074389770468613</v>
      </c>
      <c r="G11" s="17">
        <v>0.26770363251403695</v>
      </c>
      <c r="H11" s="17">
        <v>-3.3539669732502494E-3</v>
      </c>
      <c r="I11" s="17">
        <v>15.860979932447203</v>
      </c>
      <c r="J11" s="17">
        <v>0.2643496655407867</v>
      </c>
      <c r="K11" s="17">
        <v>-0.99999999999999833</v>
      </c>
      <c r="L11" s="17">
        <v>-0.99999999999999833</v>
      </c>
      <c r="M11" s="17">
        <v>5.2869933108157383</v>
      </c>
      <c r="N11" s="17">
        <v>21.537410196558518</v>
      </c>
      <c r="O11" s="17">
        <v>2.5478832081892826E-2</v>
      </c>
      <c r="P11" s="17">
        <v>-2.0271061854200081</v>
      </c>
      <c r="Q11" s="17">
        <v>-0.67820823747198222</v>
      </c>
      <c r="R11" s="17">
        <v>0.3333333333333327</v>
      </c>
      <c r="S11" s="17">
        <v>0.33885580855990227</v>
      </c>
      <c r="T11" s="17">
        <v>0.3889948406223957</v>
      </c>
      <c r="U11" s="17">
        <v>0.34570628479869231</v>
      </c>
      <c r="V11" s="17">
        <v>45.701624070941484</v>
      </c>
      <c r="W11" s="17">
        <v>4.0380565476341852</v>
      </c>
      <c r="X11" s="17">
        <v>-0.99999999999999833</v>
      </c>
      <c r="Y11" s="17">
        <v>-0.99999999999999833</v>
      </c>
      <c r="Z11" s="17">
        <v>100.0185948644569</v>
      </c>
      <c r="AA11" s="17">
        <v>0.28786602033301778</v>
      </c>
      <c r="AB11" s="17">
        <v>0.29810420118214326</v>
      </c>
      <c r="AC11" s="17">
        <v>0.51393335910458759</v>
      </c>
      <c r="AD11" s="17">
        <v>54.99517903098743</v>
      </c>
      <c r="AE11" s="17">
        <v>0.69230769230769229</v>
      </c>
      <c r="AF11" s="17">
        <v>-0.99999999999999833</v>
      </c>
      <c r="AG11" s="17">
        <v>-0.99999999999999833</v>
      </c>
      <c r="AH11" s="17">
        <v>-2.4965987466709291E-2</v>
      </c>
      <c r="AI11" s="17">
        <v>0.34570628479869231</v>
      </c>
      <c r="AJ11" s="17">
        <v>-9.9288054565993322E-2</v>
      </c>
      <c r="AK11" s="17">
        <v>5.7911613959644302E-2</v>
      </c>
      <c r="AL11" s="17">
        <v>-7.7198833711591294E-2</v>
      </c>
      <c r="AM11" s="17">
        <v>0.51064762307743117</v>
      </c>
      <c r="AN11" s="17">
        <v>-2.4264111156197483</v>
      </c>
      <c r="AO11" s="17">
        <v>13.055748646734001</v>
      </c>
      <c r="AP11" s="17">
        <v>61.562604003388643</v>
      </c>
      <c r="AQ11" s="17">
        <v>1.4068902673143224</v>
      </c>
      <c r="AR11" s="17">
        <v>4.3024062131749732</v>
      </c>
      <c r="AS11" s="17">
        <v>-0.99999999999999833</v>
      </c>
      <c r="AT11" s="17">
        <v>-0.99999999999999833</v>
      </c>
      <c r="AU11" s="17">
        <v>-0.30746433976729759</v>
      </c>
      <c r="AV11" s="17">
        <v>134.6117537077495</v>
      </c>
      <c r="AW11" s="17">
        <v>168.68306243828442</v>
      </c>
      <c r="AX11" s="17">
        <v>0.31574553181607523</v>
      </c>
      <c r="AY11" s="17">
        <v>35.599909987953595</v>
      </c>
      <c r="AZ11">
        <v>1614.6826462532511</v>
      </c>
    </row>
    <row r="12" spans="1:52" x14ac:dyDescent="0.25">
      <c r="A12">
        <v>1577</v>
      </c>
      <c r="B12" t="s">
        <v>963</v>
      </c>
      <c r="C12" s="17">
        <v>4.369746549191194</v>
      </c>
      <c r="D12" s="17">
        <v>-8.0525441598298109E-2</v>
      </c>
      <c r="E12" s="17">
        <v>2.0043444024680008</v>
      </c>
      <c r="F12" s="17">
        <v>1.9852517557211742</v>
      </c>
      <c r="G12" s="17">
        <v>8.5421733582409759E-2</v>
      </c>
      <c r="H12" s="17">
        <v>-6.9055702324955295E-4</v>
      </c>
      <c r="I12" s="17">
        <v>5.0838705935496025</v>
      </c>
      <c r="J12" s="17">
        <v>8.4731176559160154E-2</v>
      </c>
      <c r="K12" s="17">
        <v>-1.0000000000000013</v>
      </c>
      <c r="L12" s="17">
        <v>-1.0000000000000013</v>
      </c>
      <c r="M12" s="17">
        <v>1.6946235311832025</v>
      </c>
      <c r="N12" s="17">
        <v>11.438868898461973</v>
      </c>
      <c r="O12" s="17">
        <v>-0.13912307712002603</v>
      </c>
      <c r="P12" s="17">
        <v>1.241114662895987</v>
      </c>
      <c r="Q12" s="17">
        <v>0.32262222275204194</v>
      </c>
      <c r="R12" s="17">
        <v>0.33333333333333381</v>
      </c>
      <c r="S12" s="17">
        <v>0.33711150571348814</v>
      </c>
      <c r="T12" s="17">
        <v>0.18771855665569517</v>
      </c>
      <c r="U12" s="17">
        <v>0.36098224715061961</v>
      </c>
      <c r="V12" s="17">
        <v>45.376578651759097</v>
      </c>
      <c r="W12" s="17">
        <v>3.5024813720141585</v>
      </c>
      <c r="X12" s="17">
        <v>-1.0000000000000013</v>
      </c>
      <c r="Y12" s="17">
        <v>-1.0000000000000013</v>
      </c>
      <c r="Z12" s="17">
        <v>68.687313727799079</v>
      </c>
      <c r="AA12" s="17">
        <v>0.11138614109782574</v>
      </c>
      <c r="AB12" s="17">
        <v>0.19276407014868874</v>
      </c>
      <c r="AC12" s="17">
        <v>0.15561204581924595</v>
      </c>
      <c r="AD12" s="17">
        <v>22.988112853288026</v>
      </c>
      <c r="AE12" s="17">
        <v>0.83333333333333337</v>
      </c>
      <c r="AF12" s="17">
        <v>-1.0000000000000013</v>
      </c>
      <c r="AG12" s="17">
        <v>-1.0000000000000013</v>
      </c>
      <c r="AH12" s="17">
        <v>5.0117143404700318E-2</v>
      </c>
      <c r="AI12" s="17">
        <v>0.36098224715061961</v>
      </c>
      <c r="AJ12" s="17">
        <v>-8.4267317668834038E-2</v>
      </c>
      <c r="AK12" s="17">
        <v>7.3800598259108105E-2</v>
      </c>
      <c r="AL12" s="17">
        <v>-0.17371675660091396</v>
      </c>
      <c r="AM12" s="17">
        <v>-0.15399245162844216</v>
      </c>
      <c r="AN12" s="17">
        <v>-4.764255503367016</v>
      </c>
      <c r="AO12" s="17">
        <v>-3.480808299415513</v>
      </c>
      <c r="AP12" s="17">
        <v>50.460449245308645</v>
      </c>
      <c r="AQ12" s="17">
        <v>1.2191456428531371</v>
      </c>
      <c r="AR12" s="17">
        <v>3.5872125485733206</v>
      </c>
      <c r="AS12" s="17">
        <v>-1.0000000000000013</v>
      </c>
      <c r="AT12" s="17">
        <v>-1.0000000000000013</v>
      </c>
      <c r="AU12" s="17">
        <v>2.3078739784732165</v>
      </c>
      <c r="AV12" s="17">
        <v>76.645374326845641</v>
      </c>
      <c r="AW12" s="17">
        <v>113.74594191000159</v>
      </c>
      <c r="AX12" s="17">
        <v>0.12304809859700641</v>
      </c>
      <c r="AY12" s="17">
        <v>-17.138047443792182</v>
      </c>
      <c r="AZ12">
        <v>1484.6335761310331</v>
      </c>
    </row>
    <row r="13" spans="1:52" x14ac:dyDescent="0.25">
      <c r="A13">
        <v>1648</v>
      </c>
      <c r="B13" t="s">
        <v>988</v>
      </c>
      <c r="C13" s="17">
        <v>5.1278276405176655</v>
      </c>
      <c r="D13" s="17">
        <v>-1.181532492183987E-3</v>
      </c>
      <c r="E13" s="17">
        <v>-0.15199525337331571</v>
      </c>
      <c r="F13" s="17">
        <v>-0.14686455836517115</v>
      </c>
      <c r="G13" s="17">
        <v>0.14384905497579023</v>
      </c>
      <c r="H13" s="17">
        <v>4.2405042174957462E-3</v>
      </c>
      <c r="I13" s="17">
        <v>8.8853735515971586</v>
      </c>
      <c r="J13" s="17">
        <v>0.14808955919328598</v>
      </c>
      <c r="K13" s="17">
        <v>-1.0000000000000013</v>
      </c>
      <c r="L13" s="17">
        <v>-1.0000000000000013</v>
      </c>
      <c r="M13" s="17">
        <v>2.961791183865718</v>
      </c>
      <c r="N13" s="17">
        <v>13.866336633749645</v>
      </c>
      <c r="O13" s="17">
        <v>1.1719835241436459E-2</v>
      </c>
      <c r="P13" s="17">
        <v>9.28500419814827</v>
      </c>
      <c r="Q13" s="17">
        <v>3.0241142952894191</v>
      </c>
      <c r="R13" s="17">
        <v>0.33333333333333398</v>
      </c>
      <c r="S13" s="17">
        <v>0.34963351938208631</v>
      </c>
      <c r="T13" s="17">
        <v>0.30531800127371789</v>
      </c>
      <c r="U13" s="17">
        <v>0.1563060471243666</v>
      </c>
      <c r="V13" s="17">
        <v>39.860053676808747</v>
      </c>
      <c r="W13" s="17">
        <v>2.6939855813632061</v>
      </c>
      <c r="X13" s="17">
        <v>-1.0000000000000013</v>
      </c>
      <c r="Y13" s="17">
        <v>-1.0000000000000013</v>
      </c>
      <c r="Z13" s="17">
        <v>90.369821632365543</v>
      </c>
      <c r="AA13" s="17">
        <v>0.31353318863481361</v>
      </c>
      <c r="AB13" s="17">
        <v>0.3658357092484083</v>
      </c>
      <c r="AC13" s="17">
        <v>0.27034417532212612</v>
      </c>
      <c r="AD13" s="17">
        <v>47.48565366026741</v>
      </c>
      <c r="AE13" s="17">
        <v>0.8</v>
      </c>
      <c r="AF13" s="17">
        <v>-1.0000000000000013</v>
      </c>
      <c r="AG13" s="17">
        <v>-1.0000000000000013</v>
      </c>
      <c r="AH13" s="17">
        <v>5.8890211449195026E-2</v>
      </c>
      <c r="AI13" s="17">
        <v>0.1563060471243666</v>
      </c>
      <c r="AJ13" s="17">
        <v>0.50342418806914846</v>
      </c>
      <c r="AK13" s="17">
        <v>3.8822138504900294E-2</v>
      </c>
      <c r="AL13" s="17">
        <v>0.13791466285623058</v>
      </c>
      <c r="AM13" s="17">
        <v>0.19733995682383559</v>
      </c>
      <c r="AN13" s="17">
        <v>5.9649875117515059</v>
      </c>
      <c r="AO13" s="17">
        <v>5.1276096131203914</v>
      </c>
      <c r="AP13" s="17">
        <v>48.745427228405887</v>
      </c>
      <c r="AQ13" s="17">
        <v>1.144590901113504</v>
      </c>
      <c r="AR13" s="17">
        <v>2.8420751405564912</v>
      </c>
      <c r="AS13" s="17">
        <v>-1.0000000000000013</v>
      </c>
      <c r="AT13" s="17">
        <v>-1.0000000000000013</v>
      </c>
      <c r="AU13" s="17">
        <v>2.8772497369242473</v>
      </c>
      <c r="AV13" s="17">
        <v>109.3637678792356</v>
      </c>
      <c r="AW13" s="17">
        <v>126.17217682065608</v>
      </c>
      <c r="AX13" s="17">
        <v>0.18515757101786712</v>
      </c>
      <c r="AY13" s="17">
        <v>2.1926090876060265</v>
      </c>
      <c r="AZ13">
        <v>1473.3578288266563</v>
      </c>
    </row>
    <row r="14" spans="1:52" x14ac:dyDescent="0.25">
      <c r="A14">
        <v>1671</v>
      </c>
      <c r="B14" t="s">
        <v>996</v>
      </c>
      <c r="C14" s="17">
        <v>5.8510801775735368</v>
      </c>
      <c r="D14" s="17">
        <v>7.8125594923129676E-2</v>
      </c>
      <c r="E14" s="17">
        <v>1.5366763421734273</v>
      </c>
      <c r="F14" s="17">
        <v>1.5564685018315596</v>
      </c>
      <c r="G14" s="17">
        <v>-6.8294032229475141E-3</v>
      </c>
      <c r="H14" s="17">
        <v>-1.5204897955550382E-2</v>
      </c>
      <c r="I14" s="17">
        <v>-1.3220580707098704</v>
      </c>
      <c r="J14" s="17">
        <v>-2.2034301178497882E-2</v>
      </c>
      <c r="K14" s="17">
        <v>-0.99999999999999922</v>
      </c>
      <c r="L14" s="17">
        <v>-0.99999999999999922</v>
      </c>
      <c r="M14" s="17">
        <v>-0.4406860235699569</v>
      </c>
      <c r="N14" s="17">
        <v>6.0854906086952205</v>
      </c>
      <c r="O14" s="17">
        <v>-0.25569281614688394</v>
      </c>
      <c r="P14" s="17">
        <v>9.55611020389291</v>
      </c>
      <c r="Q14" s="17">
        <v>3.1015484563248257</v>
      </c>
      <c r="R14" s="17">
        <v>0.3333333333333327</v>
      </c>
      <c r="S14" s="17">
        <v>0.35451750701798679</v>
      </c>
      <c r="T14" s="17">
        <v>0.37078683388727662</v>
      </c>
      <c r="U14" s="17">
        <v>0.30754327135479259</v>
      </c>
      <c r="V14" s="17">
        <v>55.528609870875449</v>
      </c>
      <c r="W14" s="17">
        <v>4.0382921052076819</v>
      </c>
      <c r="X14" s="17">
        <v>-0.99999999999999922</v>
      </c>
      <c r="Y14" s="17">
        <v>-0.99999999999999922</v>
      </c>
      <c r="Z14" s="17">
        <v>109.98193744093982</v>
      </c>
      <c r="AA14" s="17">
        <v>0.34573143652611993</v>
      </c>
      <c r="AB14" s="17">
        <v>0.2321161781045589</v>
      </c>
      <c r="AC14" s="17">
        <v>0.44918796764411328</v>
      </c>
      <c r="AD14" s="17">
        <v>51.351779113739603</v>
      </c>
      <c r="AE14" s="17">
        <v>0.83333333333333337</v>
      </c>
      <c r="AF14" s="17">
        <v>-0.99999999999999922</v>
      </c>
      <c r="AG14" s="17">
        <v>-0.99999999999999922</v>
      </c>
      <c r="AH14" s="17">
        <v>4.8894914284875565E-2</v>
      </c>
      <c r="AI14" s="17">
        <v>0.30754327135479259</v>
      </c>
      <c r="AJ14" s="17">
        <v>3.7825807200248016E-2</v>
      </c>
      <c r="AK14" s="17">
        <v>0.10148191852449839</v>
      </c>
      <c r="AL14" s="17">
        <v>-0.18944326590482397</v>
      </c>
      <c r="AM14" s="17">
        <v>0.3079899775155544</v>
      </c>
      <c r="AN14" s="17">
        <v>-4.5469526116193615</v>
      </c>
      <c r="AO14" s="17">
        <v>8.2071590305113578</v>
      </c>
      <c r="AP14" s="17">
        <v>54.206551800165606</v>
      </c>
      <c r="AQ14" s="17">
        <v>1.3661809455933889</v>
      </c>
      <c r="AR14" s="17">
        <v>4.0162578040291841</v>
      </c>
      <c r="AS14" s="17">
        <v>-0.99999999999999922</v>
      </c>
      <c r="AT14" s="17">
        <v>-0.99999999999999922</v>
      </c>
      <c r="AU14" s="17">
        <v>4.6580169581563791</v>
      </c>
      <c r="AV14" s="17">
        <v>124.27458708014646</v>
      </c>
      <c r="AW14" s="17">
        <v>156.00681250132328</v>
      </c>
      <c r="AX14" s="17">
        <v>0.39623062404886145</v>
      </c>
      <c r="AY14" s="17">
        <v>24.39142339393808</v>
      </c>
      <c r="AZ14">
        <v>1564.9588773911755</v>
      </c>
    </row>
    <row r="15" spans="1:52" x14ac:dyDescent="0.25">
      <c r="A15">
        <v>1690</v>
      </c>
      <c r="B15" t="s">
        <v>1004</v>
      </c>
      <c r="C15" s="17">
        <v>5.3992683669259085</v>
      </c>
      <c r="D15" s="17">
        <v>8.2094833894135813E-2</v>
      </c>
      <c r="E15" s="17">
        <v>31.943066632821839</v>
      </c>
      <c r="F15" s="17">
        <v>31.966281683441487</v>
      </c>
      <c r="G15" s="17">
        <v>0.11875001951569641</v>
      </c>
      <c r="H15" s="17">
        <v>-3.0578543043729943E-3</v>
      </c>
      <c r="I15" s="17">
        <v>6.9415299126793997</v>
      </c>
      <c r="J15" s="17">
        <v>0.11569216521132342</v>
      </c>
      <c r="K15" s="17">
        <v>-1.0000000000000004</v>
      </c>
      <c r="L15" s="17">
        <v>-1.0000000000000004</v>
      </c>
      <c r="M15" s="17">
        <v>2.3138433042264666</v>
      </c>
      <c r="N15" s="17">
        <v>44.307079963046831</v>
      </c>
      <c r="O15" s="17">
        <v>-0.23956755337782173</v>
      </c>
      <c r="P15" s="17">
        <v>13.223954785346896</v>
      </c>
      <c r="Q15" s="17">
        <v>4.3536107594648392</v>
      </c>
      <c r="R15" s="17">
        <v>0.33333333333333359</v>
      </c>
      <c r="S15" s="17">
        <v>0.35604851880963956</v>
      </c>
      <c r="T15" s="17">
        <v>0.36009909825132308</v>
      </c>
      <c r="U15" s="17">
        <v>0.33943183767614599</v>
      </c>
      <c r="V15" s="17">
        <v>50.92882491436476</v>
      </c>
      <c r="W15" s="17">
        <v>4.0506771059938202</v>
      </c>
      <c r="X15" s="17">
        <v>-1.0000000000000004</v>
      </c>
      <c r="Y15" s="17">
        <v>-1.0000000000000004</v>
      </c>
      <c r="Z15" s="17">
        <v>105.03836636367558</v>
      </c>
      <c r="AA15" s="17">
        <v>0.37693839430408599</v>
      </c>
      <c r="AB15" s="17">
        <v>0.31391148675093017</v>
      </c>
      <c r="AC15" s="17">
        <v>0.30426873274190241</v>
      </c>
      <c r="AD15" s="17">
        <v>49.755930689845918</v>
      </c>
      <c r="AE15" s="17">
        <v>0.76470588235294112</v>
      </c>
      <c r="AF15" s="17">
        <v>-1.0000000000000004</v>
      </c>
      <c r="AG15" s="17">
        <v>-1.0000000000000004</v>
      </c>
      <c r="AH15" s="17">
        <v>0.84245446621683484</v>
      </c>
      <c r="AI15" s="17">
        <v>0.33943183767614599</v>
      </c>
      <c r="AJ15" s="17">
        <v>-3.6343390304155371E-2</v>
      </c>
      <c r="AK15" s="17">
        <v>0.14230626608076452</v>
      </c>
      <c r="AL15" s="17">
        <v>0.22813495976981521</v>
      </c>
      <c r="AM15" s="17">
        <v>1.1220582724991927E-2</v>
      </c>
      <c r="AN15" s="17">
        <v>5.5216570427246072</v>
      </c>
      <c r="AO15" s="17">
        <v>0.99204589852861935</v>
      </c>
      <c r="AP15" s="17">
        <v>57.870354827044146</v>
      </c>
      <c r="AQ15" s="17">
        <v>1.3889127880704424</v>
      </c>
      <c r="AR15" s="17">
        <v>4.1663692712051423</v>
      </c>
      <c r="AS15" s="17">
        <v>-1.0000000000000004</v>
      </c>
      <c r="AT15" s="17">
        <v>-1.0000000000000004</v>
      </c>
      <c r="AU15" s="17">
        <v>36.31989244290633</v>
      </c>
      <c r="AV15" s="17">
        <v>150.33749222525088</v>
      </c>
      <c r="AW15" s="17">
        <v>201.12976531720213</v>
      </c>
      <c r="AX15" s="17">
        <v>0.54408746326075863</v>
      </c>
      <c r="AY15" s="17">
        <v>40.956144383678016</v>
      </c>
      <c r="AZ15">
        <v>1632.4545460061274</v>
      </c>
    </row>
    <row r="16" spans="1:52" x14ac:dyDescent="0.25">
      <c r="A16">
        <v>1700</v>
      </c>
      <c r="B16" t="s">
        <v>1006</v>
      </c>
      <c r="C16" s="17">
        <v>5.2547566473439824</v>
      </c>
      <c r="D16" s="17">
        <v>-0.31343671454349059</v>
      </c>
      <c r="E16" s="17">
        <v>-1.633232604006627</v>
      </c>
      <c r="F16" s="17">
        <v>-1.7208948736874863</v>
      </c>
      <c r="G16" s="17">
        <v>0.42199430805053678</v>
      </c>
      <c r="H16" s="17">
        <v>9.0214459571226119E-2</v>
      </c>
      <c r="I16" s="17">
        <v>30.732526057305776</v>
      </c>
      <c r="J16" s="17">
        <v>0.51220876762176315</v>
      </c>
      <c r="K16" s="17">
        <v>-1.000000000000002</v>
      </c>
      <c r="L16" s="17">
        <v>-1.000000000000002</v>
      </c>
      <c r="M16" s="17">
        <v>10.244175352435256</v>
      </c>
      <c r="N16" s="17">
        <v>34.266387830962238</v>
      </c>
      <c r="O16" s="17">
        <v>-0.1066942951655678</v>
      </c>
      <c r="P16" s="17">
        <v>-6.2073741058487597</v>
      </c>
      <c r="Q16" s="17">
        <v>-2.1120703166388268</v>
      </c>
      <c r="R16" s="17">
        <v>0.33333333333333404</v>
      </c>
      <c r="S16" s="17">
        <v>0.33847226476394465</v>
      </c>
      <c r="T16" s="17">
        <v>0.34106223778539979</v>
      </c>
      <c r="U16" s="17">
        <v>0.3266920134093812</v>
      </c>
      <c r="V16" s="17">
        <v>33.094043266811859</v>
      </c>
      <c r="W16" s="17">
        <v>3.4839978620734002</v>
      </c>
      <c r="X16" s="17">
        <v>-1.000000000000002</v>
      </c>
      <c r="Y16" s="17">
        <v>-1.000000000000002</v>
      </c>
      <c r="Z16" s="17">
        <v>81.496553049351462</v>
      </c>
      <c r="AA16" s="17">
        <v>0.45273017660609816</v>
      </c>
      <c r="AB16" s="17">
        <v>0.11677756196218358</v>
      </c>
      <c r="AC16" s="17">
        <v>0.4407838634152878</v>
      </c>
      <c r="AD16" s="17">
        <v>50.514580099178438</v>
      </c>
      <c r="AE16" s="17">
        <v>0.8</v>
      </c>
      <c r="AF16" s="17">
        <v>-1.000000000000002</v>
      </c>
      <c r="AG16" s="17">
        <v>-1.000000000000002</v>
      </c>
      <c r="AH16" s="17">
        <v>-0.12356939307496119</v>
      </c>
      <c r="AI16" s="17">
        <v>0.3266920134093812</v>
      </c>
      <c r="AJ16" s="17">
        <v>7.9459830618570773E-2</v>
      </c>
      <c r="AK16" s="17">
        <v>-2.2133682027849474E-2</v>
      </c>
      <c r="AL16" s="17">
        <v>0.13820570967176835</v>
      </c>
      <c r="AM16" s="17">
        <v>0.14533329328300049</v>
      </c>
      <c r="AN16" s="17">
        <v>3.8524418948870629</v>
      </c>
      <c r="AO16" s="17">
        <v>3.5226639219357669</v>
      </c>
      <c r="AP16" s="17">
        <v>63.826569324117621</v>
      </c>
      <c r="AQ16" s="17">
        <v>1.3395598492920593</v>
      </c>
      <c r="AR16" s="17">
        <v>3.996206629695163</v>
      </c>
      <c r="AS16" s="17">
        <v>-1.000000000000002</v>
      </c>
      <c r="AT16" s="17">
        <v>-1.000000000000002</v>
      </c>
      <c r="AU16" s="17">
        <v>-3.8329651903263136</v>
      </c>
      <c r="AV16" s="17">
        <v>119.28560480224948</v>
      </c>
      <c r="AW16" s="17">
        <v>149.48341828168847</v>
      </c>
      <c r="AX16" s="17">
        <v>0.25909287147594862</v>
      </c>
      <c r="AY16" s="17">
        <v>32.00229751561394</v>
      </c>
      <c r="AZ16">
        <v>1486.3037871316196</v>
      </c>
    </row>
    <row r="17" spans="1:52" x14ac:dyDescent="0.25">
      <c r="A17">
        <v>1746</v>
      </c>
      <c r="B17" t="s">
        <v>1036</v>
      </c>
      <c r="C17" s="17">
        <v>4.1463084041594582</v>
      </c>
      <c r="D17" s="17">
        <v>-0.5136738069107738</v>
      </c>
      <c r="E17" s="17">
        <v>11.577029577812668</v>
      </c>
      <c r="F17" s="17">
        <v>11.419164875396111</v>
      </c>
      <c r="G17" s="17">
        <v>0.13892878192931929</v>
      </c>
      <c r="H17" s="17">
        <v>-1.0088739543045499E-2</v>
      </c>
      <c r="I17" s="17">
        <v>7.7304025431764307</v>
      </c>
      <c r="J17" s="17">
        <v>0.12884004238627381</v>
      </c>
      <c r="K17" s="17">
        <v>-0.99999999999999922</v>
      </c>
      <c r="L17" s="17">
        <v>-0.99999999999999922</v>
      </c>
      <c r="M17" s="17">
        <v>2.5768008477254769</v>
      </c>
      <c r="N17" s="17">
        <v>23.295875822732015</v>
      </c>
      <c r="O17" s="17">
        <v>-8.7785404892390034E-2</v>
      </c>
      <c r="P17" s="17">
        <v>10.728484667328614</v>
      </c>
      <c r="Q17" s="17">
        <v>3.3980624300155449</v>
      </c>
      <c r="R17" s="17">
        <v>0.33333333333333293</v>
      </c>
      <c r="S17" s="17">
        <v>0.32349715469079232</v>
      </c>
      <c r="T17" s="17">
        <v>0.37239346365322257</v>
      </c>
      <c r="U17" s="17">
        <v>0.10821152415930219</v>
      </c>
      <c r="V17" s="17">
        <v>40.343817338015036</v>
      </c>
      <c r="W17" s="17">
        <v>2.6668334452065547</v>
      </c>
      <c r="X17" s="17">
        <v>-0.99999999999999922</v>
      </c>
      <c r="Y17" s="17">
        <v>-0.99999999999999922</v>
      </c>
      <c r="Z17" s="17">
        <v>106.96803435355007</v>
      </c>
      <c r="AA17" s="17">
        <v>0.2656045852443899</v>
      </c>
      <c r="AB17" s="17">
        <v>0.47410187062477566</v>
      </c>
      <c r="AC17" s="17">
        <v>0.52481663584122307</v>
      </c>
      <c r="AD17" s="17">
        <v>63.226154585519403</v>
      </c>
      <c r="AE17" s="17">
        <v>0.75</v>
      </c>
      <c r="AF17" s="17">
        <v>-0.99999999999999922</v>
      </c>
      <c r="AG17" s="17">
        <v>-0.99999999999999922</v>
      </c>
      <c r="AH17" s="17">
        <v>-4.9069214345863622E-2</v>
      </c>
      <c r="AI17" s="17">
        <v>0.10821152415930219</v>
      </c>
      <c r="AJ17" s="17">
        <v>0.2714314998739264</v>
      </c>
      <c r="AK17" s="17">
        <v>-2.7528015839999767E-2</v>
      </c>
      <c r="AL17" s="17">
        <v>0.34900952777134198</v>
      </c>
      <c r="AM17" s="17">
        <v>2.6305014864058542E-2</v>
      </c>
      <c r="AN17" s="17">
        <v>10.082395693653185</v>
      </c>
      <c r="AO17" s="17">
        <v>0.51998529240146352</v>
      </c>
      <c r="AP17" s="17">
        <v>48.074219881191482</v>
      </c>
      <c r="AQ17" s="17">
        <v>1.1374354758366505</v>
      </c>
      <c r="AR17" s="17">
        <v>2.7956734875928291</v>
      </c>
      <c r="AS17" s="17">
        <v>-0.99999999999999922</v>
      </c>
      <c r="AT17" s="17">
        <v>-0.99999999999999922</v>
      </c>
      <c r="AU17" s="17">
        <v>14.817227305411659</v>
      </c>
      <c r="AV17" s="17">
        <v>130.78389546868351</v>
      </c>
      <c r="AW17" s="17">
        <v>140.62366359769638</v>
      </c>
      <c r="AX17" s="17">
        <v>0.37537977124107058</v>
      </c>
      <c r="AY17" s="17">
        <v>40.78063487783686</v>
      </c>
      <c r="AZ17">
        <v>1623.8707257963415</v>
      </c>
    </row>
    <row r="18" spans="1:52" x14ac:dyDescent="0.25">
      <c r="A18">
        <v>1902</v>
      </c>
      <c r="B18" t="s">
        <v>1091</v>
      </c>
      <c r="C18" s="17">
        <v>3.036528944591661</v>
      </c>
      <c r="D18" s="17">
        <v>7.8579300003417007E-2</v>
      </c>
      <c r="E18" s="17">
        <v>0.62275838130723227</v>
      </c>
      <c r="F18" s="17">
        <v>0.64888383994332111</v>
      </c>
      <c r="G18" s="17">
        <v>0.36503518697336673</v>
      </c>
      <c r="H18" s="17">
        <v>-2.175726694985031E-2</v>
      </c>
      <c r="I18" s="17">
        <v>20.596675201410978</v>
      </c>
      <c r="J18" s="17">
        <v>0.34327792002351637</v>
      </c>
      <c r="K18" s="17">
        <v>-0.99999999999999789</v>
      </c>
      <c r="L18" s="17">
        <v>-0.99999999999999789</v>
      </c>
      <c r="M18" s="17">
        <v>6.8655584004703289</v>
      </c>
      <c r="N18" s="17">
        <v>24.282087985945971</v>
      </c>
      <c r="O18" s="17">
        <v>-6.8940066768921907E-2</v>
      </c>
      <c r="P18" s="17">
        <v>-0.61717745367050802</v>
      </c>
      <c r="Q18" s="17">
        <v>-0.20468458371193021</v>
      </c>
      <c r="R18" s="17">
        <v>0.33333333333333282</v>
      </c>
      <c r="S18" s="17">
        <v>0.34077140301601583</v>
      </c>
      <c r="T18" s="17">
        <v>0.24865440318702239</v>
      </c>
      <c r="U18" s="17">
        <v>-0.12707443792590398</v>
      </c>
      <c r="V18" s="17">
        <v>18.096271263478034</v>
      </c>
      <c r="W18" s="17">
        <v>0.56299780151849865</v>
      </c>
      <c r="X18" s="17">
        <v>-0.99999999999999789</v>
      </c>
      <c r="Y18" s="17">
        <v>-0.99999999999999789</v>
      </c>
      <c r="Z18" s="17">
        <v>68.8722594332189</v>
      </c>
      <c r="AA18" s="17">
        <v>0.52857329768201555</v>
      </c>
      <c r="AB18" s="17">
        <v>0.25411528339075085</v>
      </c>
      <c r="AC18" s="17">
        <v>0.236924873996291</v>
      </c>
      <c r="AD18" s="17">
        <v>50.980672753452851</v>
      </c>
      <c r="AE18" s="17">
        <v>0.9</v>
      </c>
      <c r="AF18" s="17">
        <v>-0.99999999999999789</v>
      </c>
      <c r="AG18" s="17">
        <v>-0.99999999999999789</v>
      </c>
      <c r="AH18" s="17">
        <v>2.1437013593039039E-3</v>
      </c>
      <c r="AI18" s="17">
        <v>-0.12707443792590398</v>
      </c>
      <c r="AJ18" s="17">
        <v>0.10575969281442199</v>
      </c>
      <c r="AK18" s="17">
        <v>0.16930454193708247</v>
      </c>
      <c r="AL18" s="17">
        <v>0.91748380211688263</v>
      </c>
      <c r="AM18" s="17">
        <v>2.2832638744900321E-2</v>
      </c>
      <c r="AN18" s="17">
        <v>23.465893516994171</v>
      </c>
      <c r="AO18" s="17">
        <v>1.4173386783079196</v>
      </c>
      <c r="AP18" s="17">
        <v>38.692946464889033</v>
      </c>
      <c r="AQ18" s="17">
        <v>0.795684701610467</v>
      </c>
      <c r="AR18" s="17">
        <v>0.9062757215420143</v>
      </c>
      <c r="AS18" s="17">
        <v>-0.99999999999999789</v>
      </c>
      <c r="AT18" s="17">
        <v>-0.99999999999999789</v>
      </c>
      <c r="AU18" s="17">
        <v>0.44419925623139001</v>
      </c>
      <c r="AV18" s="17">
        <v>94.571686097472849</v>
      </c>
      <c r="AW18" s="17">
        <v>81.907116332068483</v>
      </c>
      <c r="AX18" s="17">
        <v>-9.0669966374079494E-2</v>
      </c>
      <c r="AY18" s="17">
        <v>-61.472883314738993</v>
      </c>
      <c r="AZ18">
        <v>1430.3838464205962</v>
      </c>
    </row>
    <row r="19" spans="1:52" x14ac:dyDescent="0.25">
      <c r="A19">
        <v>1937</v>
      </c>
      <c r="B19" t="s">
        <v>1098</v>
      </c>
      <c r="C19" s="17">
        <v>4.7496431060737114</v>
      </c>
      <c r="D19" s="17">
        <v>1.2672234120532581E-2</v>
      </c>
      <c r="E19" s="17">
        <v>1.2092303609978536</v>
      </c>
      <c r="F19" s="17">
        <v>1.2054456097793129</v>
      </c>
      <c r="G19" s="17">
        <v>0.24484314837266652</v>
      </c>
      <c r="H19" s="17">
        <v>-1.8433076892566083E-2</v>
      </c>
      <c r="I19" s="17">
        <v>13.584604288806029</v>
      </c>
      <c r="J19" s="17">
        <v>0.22641007148010045</v>
      </c>
      <c r="K19" s="17">
        <v>-0.99999999999999922</v>
      </c>
      <c r="L19" s="17">
        <v>-0.99999999999999922</v>
      </c>
      <c r="M19" s="17">
        <v>4.5282014296020092</v>
      </c>
      <c r="N19" s="17">
        <v>19.539693004659053</v>
      </c>
      <c r="O19" s="17">
        <v>-0.18424029705610229</v>
      </c>
      <c r="P19" s="17">
        <v>-1.091214589212171</v>
      </c>
      <c r="Q19" s="17">
        <v>-0.431807729620999</v>
      </c>
      <c r="R19" s="17">
        <v>0.33333333333333304</v>
      </c>
      <c r="S19" s="17">
        <v>0.31964250995972465</v>
      </c>
      <c r="T19" s="17">
        <v>0.28926444896939368</v>
      </c>
      <c r="U19" s="17">
        <v>0.2612175531814262</v>
      </c>
      <c r="V19" s="17">
        <v>39.081910958551127</v>
      </c>
      <c r="W19" s="17">
        <v>3.1509288867790906</v>
      </c>
      <c r="X19" s="17">
        <v>-0.99999999999999922</v>
      </c>
      <c r="Y19" s="17">
        <v>-0.99999999999999922</v>
      </c>
      <c r="Z19" s="17">
        <v>88.248770370864023</v>
      </c>
      <c r="AA19" s="17">
        <v>0.18780591620048259</v>
      </c>
      <c r="AB19" s="17">
        <v>0.27780467261798708</v>
      </c>
      <c r="AC19" s="17">
        <v>0.52636275402020849</v>
      </c>
      <c r="AD19" s="17">
        <v>49.59866714193393</v>
      </c>
      <c r="AE19" s="17">
        <v>0.84615384615384615</v>
      </c>
      <c r="AF19" s="17">
        <v>-0.99999999999999922</v>
      </c>
      <c r="AG19" s="17">
        <v>-0.99999999999999922</v>
      </c>
      <c r="AH19" s="17">
        <v>2.6297152580273705E-2</v>
      </c>
      <c r="AI19" s="17">
        <v>0.2612175531814262</v>
      </c>
      <c r="AJ19" s="17">
        <v>-4.3206435925640073E-2</v>
      </c>
      <c r="AK19" s="17">
        <v>-3.9275769005560401E-2</v>
      </c>
      <c r="AL19" s="17">
        <v>-0.29177808981416181</v>
      </c>
      <c r="AM19" s="17">
        <v>-9.1374921953984889E-2</v>
      </c>
      <c r="AN19" s="17">
        <v>-7.510484424982244</v>
      </c>
      <c r="AO19" s="17">
        <v>-2.4807518938774207</v>
      </c>
      <c r="AP19" s="17">
        <v>52.666515247357168</v>
      </c>
      <c r="AQ19" s="17">
        <v>1.2034578454438782</v>
      </c>
      <c r="AR19" s="17">
        <v>3.3773389582591919</v>
      </c>
      <c r="AS19" s="17">
        <v>-0.99999999999999922</v>
      </c>
      <c r="AT19" s="17">
        <v>-0.99999999999999922</v>
      </c>
      <c r="AU19" s="17">
        <v>0.77363788015831358</v>
      </c>
      <c r="AV19" s="17">
        <v>105.30771148164564</v>
      </c>
      <c r="AW19" s="17">
        <v>131.95540985139371</v>
      </c>
      <c r="AX19" s="17">
        <v>0.23012865134230986</v>
      </c>
      <c r="AY19" s="17">
        <v>9.5206949342133687</v>
      </c>
      <c r="AZ19">
        <v>1502.2994253666127</v>
      </c>
    </row>
    <row r="20" spans="1:52" x14ac:dyDescent="0.25">
      <c r="A20">
        <v>2059</v>
      </c>
      <c r="B20" t="s">
        <v>1135</v>
      </c>
      <c r="C20" s="17">
        <v>4.7465766315331601</v>
      </c>
      <c r="D20" s="17">
        <v>-0.61492210762649324</v>
      </c>
      <c r="E20" s="17">
        <v>-0.73316859073446072</v>
      </c>
      <c r="F20" s="17">
        <v>-0.91593656125366807</v>
      </c>
      <c r="G20" s="17">
        <v>0.1581292430804962</v>
      </c>
      <c r="H20" s="17">
        <v>-8.0770955672489261E-3</v>
      </c>
      <c r="I20" s="17">
        <v>9.0031288507948339</v>
      </c>
      <c r="J20" s="17">
        <v>0.15005214751324725</v>
      </c>
      <c r="K20" s="17">
        <v>-1.0000000000000009</v>
      </c>
      <c r="L20" s="17">
        <v>-1.0000000000000009</v>
      </c>
      <c r="M20" s="17">
        <v>3.0010429502649436</v>
      </c>
      <c r="N20" s="17">
        <v>12.833768921074322</v>
      </c>
      <c r="O20" s="17">
        <v>-0.17315067379102805</v>
      </c>
      <c r="P20" s="17">
        <v>2.0079150925409226</v>
      </c>
      <c r="Q20" s="17">
        <v>0.65207712015743247</v>
      </c>
      <c r="R20" s="17">
        <v>0.33333333333333398</v>
      </c>
      <c r="S20" s="17">
        <v>0.32759309218548932</v>
      </c>
      <c r="T20" s="17">
        <v>0.36561242007137279</v>
      </c>
      <c r="U20" s="17">
        <v>0.14275561703436629</v>
      </c>
      <c r="V20" s="17">
        <v>40.769692604452594</v>
      </c>
      <c r="W20" s="17">
        <v>2.8298576604972663</v>
      </c>
      <c r="X20" s="17">
        <v>-1.0000000000000009</v>
      </c>
      <c r="Y20" s="17">
        <v>-1.0000000000000009</v>
      </c>
      <c r="Z20" s="17">
        <v>73.693727699777398</v>
      </c>
      <c r="AA20" s="17">
        <v>0.12986557813365229</v>
      </c>
      <c r="AB20" s="17">
        <v>0.33764712167285621</v>
      </c>
      <c r="AC20" s="17">
        <v>0.17792645969683962</v>
      </c>
      <c r="AD20" s="17">
        <v>32.271957975167417</v>
      </c>
      <c r="AE20" s="17">
        <v>0.7</v>
      </c>
      <c r="AF20" s="17">
        <v>-1.0000000000000009</v>
      </c>
      <c r="AG20" s="17">
        <v>-1.0000000000000009</v>
      </c>
      <c r="AH20" s="17">
        <v>-5.6011031811582825E-2</v>
      </c>
      <c r="AI20" s="17">
        <v>0.14275561703436629</v>
      </c>
      <c r="AJ20" s="17">
        <v>-9.9087365466676583E-2</v>
      </c>
      <c r="AK20" s="17">
        <v>-9.9215136268955978E-2</v>
      </c>
      <c r="AL20" s="17">
        <v>0.17072855302605994</v>
      </c>
      <c r="AM20" s="17">
        <v>0.42866688412062104</v>
      </c>
      <c r="AN20" s="17">
        <v>3.7727769983181147</v>
      </c>
      <c r="AO20" s="17">
        <v>10.220596421670741</v>
      </c>
      <c r="AP20" s="17">
        <v>49.772821455247424</v>
      </c>
      <c r="AQ20" s="17">
        <v>1.1692944626245616</v>
      </c>
      <c r="AR20" s="17">
        <v>2.9799098080105111</v>
      </c>
      <c r="AS20" s="17">
        <v>-1.0000000000000009</v>
      </c>
      <c r="AT20" s="17">
        <v>-1.0000000000000009</v>
      </c>
      <c r="AU20" s="17">
        <v>-0.26385944109623566</v>
      </c>
      <c r="AV20" s="17">
        <v>96.748093042522484</v>
      </c>
      <c r="AW20" s="17">
        <v>109.90343410972753</v>
      </c>
      <c r="AX20" s="17">
        <v>0.37426225765103449</v>
      </c>
      <c r="AY20" s="17">
        <v>20.638406508852299</v>
      </c>
      <c r="AZ20">
        <v>1517.6733392364013</v>
      </c>
    </row>
    <row r="21" spans="1:52" x14ac:dyDescent="0.25">
      <c r="A21">
        <v>2122</v>
      </c>
      <c r="B21" t="s">
        <v>1155</v>
      </c>
      <c r="C21" s="17">
        <v>4.0170607922871975</v>
      </c>
      <c r="D21" s="17">
        <v>-0.41237650880206095</v>
      </c>
      <c r="E21" s="17">
        <v>30.031044372881226</v>
      </c>
      <c r="F21" s="17">
        <v>29.904174744954975</v>
      </c>
      <c r="G21" s="17">
        <v>0.36910737770137031</v>
      </c>
      <c r="H21" s="17">
        <v>1.9724965332736575E-2</v>
      </c>
      <c r="I21" s="17">
        <v>23.329940582046426</v>
      </c>
      <c r="J21" s="17">
        <v>0.38883234303410691</v>
      </c>
      <c r="K21" s="17">
        <v>-1.0000000000000011</v>
      </c>
      <c r="L21" s="17">
        <v>-1.0000000000000011</v>
      </c>
      <c r="M21" s="17">
        <v>7.7766468606821393</v>
      </c>
      <c r="N21" s="17">
        <v>57.251176119288573</v>
      </c>
      <c r="O21" s="17">
        <v>4.2400445786047451E-2</v>
      </c>
      <c r="P21" s="17">
        <v>33.505308916035311</v>
      </c>
      <c r="Q21" s="17">
        <v>10.870337388405162</v>
      </c>
      <c r="R21" s="17">
        <v>0.33333333333333354</v>
      </c>
      <c r="S21" s="17">
        <v>0.33240704588549491</v>
      </c>
      <c r="T21" s="17">
        <v>0.33443856301739755</v>
      </c>
      <c r="U21" s="17">
        <v>0.24700494687926139</v>
      </c>
      <c r="V21" s="17">
        <v>34.334061843255242</v>
      </c>
      <c r="W21" s="17">
        <v>3.0966919695298829</v>
      </c>
      <c r="X21" s="17">
        <v>-1.0000000000000011</v>
      </c>
      <c r="Y21" s="17">
        <v>-1.0000000000000011</v>
      </c>
      <c r="Z21" s="17">
        <v>106.90657453858277</v>
      </c>
      <c r="AA21" s="17">
        <v>0.41421837334783201</v>
      </c>
      <c r="AB21" s="17">
        <v>0.61235171857882964</v>
      </c>
      <c r="AC21" s="17">
        <v>0.20747341421178628</v>
      </c>
      <c r="AD21" s="17">
        <v>61.702175306922435</v>
      </c>
      <c r="AE21" s="17">
        <v>1</v>
      </c>
      <c r="AF21" s="17">
        <v>-1.0000000000000011</v>
      </c>
      <c r="AG21" s="17">
        <v>-1.0000000000000011</v>
      </c>
      <c r="AH21" s="17">
        <v>0.92528111200477636</v>
      </c>
      <c r="AI21" s="17">
        <v>0.24700494687926139</v>
      </c>
      <c r="AJ21" s="17">
        <v>-0.12816868939789</v>
      </c>
      <c r="AK21" s="17">
        <v>-7.9526054103876115E-2</v>
      </c>
      <c r="AL21" s="17">
        <v>0.68307041047269346</v>
      </c>
      <c r="AM21" s="17">
        <v>0.21442610419387018</v>
      </c>
      <c r="AN21" s="17">
        <v>16.435916814827888</v>
      </c>
      <c r="AO21" s="17">
        <v>4.9630223343273752</v>
      </c>
      <c r="AP21" s="17">
        <v>57.664002425301696</v>
      </c>
      <c r="AQ21" s="17">
        <v>1.2471838891154883</v>
      </c>
      <c r="AR21" s="17">
        <v>3.4855243125639901</v>
      </c>
      <c r="AS21" s="17">
        <v>-1.0000000000000011</v>
      </c>
      <c r="AT21" s="17">
        <v>-1.0000000000000011</v>
      </c>
      <c r="AU21" s="17">
        <v>40.774512133360155</v>
      </c>
      <c r="AV21" s="17">
        <v>169.12077299219871</v>
      </c>
      <c r="AW21" s="17">
        <v>212.32688992022037</v>
      </c>
      <c r="AX21" s="17">
        <v>0.37360191828410061</v>
      </c>
      <c r="AY21" s="17">
        <v>42.542936475616116</v>
      </c>
      <c r="AZ21">
        <v>1717.5887293969768</v>
      </c>
    </row>
    <row r="22" spans="1:52" x14ac:dyDescent="0.25">
      <c r="A22">
        <v>2359</v>
      </c>
      <c r="B22" t="s">
        <v>1228</v>
      </c>
      <c r="C22" s="17">
        <v>5.3971755745738434</v>
      </c>
      <c r="D22" s="17">
        <v>0.14980325073716866</v>
      </c>
      <c r="E22" s="17">
        <v>1.546416331864197</v>
      </c>
      <c r="F22" s="17">
        <v>1.5883439714592862</v>
      </c>
      <c r="G22" s="17">
        <v>0.23250913955053101</v>
      </c>
      <c r="H22" s="17">
        <v>7.9878315331890701E-4</v>
      </c>
      <c r="I22" s="17">
        <v>13.998475362230991</v>
      </c>
      <c r="J22" s="17">
        <v>0.23330792270384984</v>
      </c>
      <c r="K22" s="17">
        <v>-0.99999999999999989</v>
      </c>
      <c r="L22" s="17">
        <v>-0.99999999999999989</v>
      </c>
      <c r="M22" s="17">
        <v>4.6661584540769976</v>
      </c>
      <c r="N22" s="17">
        <v>20.983994908264123</v>
      </c>
      <c r="O22" s="17">
        <v>6.4634792170308625E-2</v>
      </c>
      <c r="P22" s="17">
        <v>5.4336851862402993</v>
      </c>
      <c r="Q22" s="17">
        <v>1.765934352825675</v>
      </c>
      <c r="R22" s="17">
        <v>0.33333333333333337</v>
      </c>
      <c r="S22" s="17">
        <v>0.33055047477788152</v>
      </c>
      <c r="T22" s="17">
        <v>0.27626541818437761</v>
      </c>
      <c r="U22" s="17">
        <v>0.23982140996379192</v>
      </c>
      <c r="V22" s="17">
        <v>37.866508542221382</v>
      </c>
      <c r="W22" s="17">
        <v>2.9745660179276272</v>
      </c>
      <c r="X22" s="17">
        <v>-0.99999999999999989</v>
      </c>
      <c r="Y22" s="17">
        <v>-0.99999999999999989</v>
      </c>
      <c r="Z22" s="17">
        <v>71.752335338465215</v>
      </c>
      <c r="AA22" s="17">
        <v>0.19745587923792243</v>
      </c>
      <c r="AB22" s="17">
        <v>0.25901013702590875</v>
      </c>
      <c r="AC22" s="17">
        <v>0.18593183260453244</v>
      </c>
      <c r="AD22" s="17">
        <v>32.119892443418195</v>
      </c>
      <c r="AE22" s="17">
        <v>0.6</v>
      </c>
      <c r="AF22" s="17">
        <v>-0.99999999999999989</v>
      </c>
      <c r="AG22" s="17">
        <v>-0.99999999999999989</v>
      </c>
      <c r="AH22" s="17">
        <v>0.10366249924078101</v>
      </c>
      <c r="AI22" s="17">
        <v>0.23982140996379192</v>
      </c>
      <c r="AJ22" s="17">
        <v>6.0120287558613553E-3</v>
      </c>
      <c r="AK22" s="17">
        <v>9.7328409895043488E-2</v>
      </c>
      <c r="AL22" s="17">
        <v>-0.18338528862803055</v>
      </c>
      <c r="AM22" s="17">
        <v>-0.21179250944727226</v>
      </c>
      <c r="AN22" s="17">
        <v>-4.5545720719214566</v>
      </c>
      <c r="AO22" s="17">
        <v>-4.808170686706589</v>
      </c>
      <c r="AP22" s="17">
        <v>51.864983904452366</v>
      </c>
      <c r="AQ22" s="17">
        <v>1.1799706362593849</v>
      </c>
      <c r="AR22" s="17">
        <v>3.207873940631476</v>
      </c>
      <c r="AS22" s="17">
        <v>-0.99999999999999989</v>
      </c>
      <c r="AT22" s="17">
        <v>-0.99999999999999989</v>
      </c>
      <c r="AU22" s="17">
        <v>3.3542783242849614</v>
      </c>
      <c r="AV22" s="17">
        <v>87.928159560022721</v>
      </c>
      <c r="AW22" s="17">
        <v>113.98355054121761</v>
      </c>
      <c r="AX22" s="17">
        <v>0.3357973495399304</v>
      </c>
      <c r="AY22" s="17">
        <v>2.6750362996167847</v>
      </c>
      <c r="AZ22">
        <v>1518.4644941915658</v>
      </c>
    </row>
    <row r="23" spans="1:52" x14ac:dyDescent="0.25">
      <c r="A23">
        <v>2471</v>
      </c>
      <c r="B23" t="s">
        <v>1269</v>
      </c>
      <c r="C23" s="17">
        <v>4.6171957081373058</v>
      </c>
      <c r="D23" s="17">
        <v>3.2761166389407688E-2</v>
      </c>
      <c r="E23" s="17">
        <v>11.420248609184565</v>
      </c>
      <c r="F23" s="17">
        <v>11.434097852938775</v>
      </c>
      <c r="G23" s="17">
        <v>5.4181965988828462E-3</v>
      </c>
      <c r="H23" s="17">
        <v>8.8927270435822367E-2</v>
      </c>
      <c r="I23" s="17">
        <v>5.6607280220823206</v>
      </c>
      <c r="J23" s="17">
        <v>9.4345467034705213E-2</v>
      </c>
      <c r="K23" s="17">
        <v>-0.99999999999999811</v>
      </c>
      <c r="L23" s="17">
        <v>-0.99999999999999811</v>
      </c>
      <c r="M23" s="17">
        <v>1.8869093406941069</v>
      </c>
      <c r="N23" s="17">
        <v>21.7120215831584</v>
      </c>
      <c r="O23" s="17">
        <v>7.633220010711342E-3</v>
      </c>
      <c r="P23" s="17">
        <v>93.007191963114494</v>
      </c>
      <c r="Q23" s="17">
        <v>30.680042877623475</v>
      </c>
      <c r="R23" s="17">
        <v>0.33333333333333276</v>
      </c>
      <c r="S23" s="17">
        <v>0.34085444879779053</v>
      </c>
      <c r="T23" s="17">
        <v>0.16359798719191385</v>
      </c>
      <c r="U23" s="17">
        <v>-0.27839252164435502</v>
      </c>
      <c r="V23" s="17">
        <v>18.601911225759078</v>
      </c>
      <c r="W23" s="17">
        <v>-0.43612086600205663</v>
      </c>
      <c r="X23" s="17">
        <v>-0.99999999999999811</v>
      </c>
      <c r="Y23" s="17">
        <v>-0.99999999999999811</v>
      </c>
      <c r="Z23" s="17">
        <v>75.219778513326716</v>
      </c>
      <c r="AA23" s="17">
        <v>0.37767890259099768</v>
      </c>
      <c r="AB23" s="17">
        <v>0.14606267977383894</v>
      </c>
      <c r="AC23" s="17">
        <v>-4.9850941659545164E-3</v>
      </c>
      <c r="AD23" s="17">
        <v>25.937824409944096</v>
      </c>
      <c r="AE23" s="17">
        <v>0.58333333333333337</v>
      </c>
      <c r="AF23" s="17">
        <v>-0.99999999999999811</v>
      </c>
      <c r="AG23" s="17">
        <v>-0.99999999999999811</v>
      </c>
      <c r="AH23" s="17">
        <v>0.88937455818158651</v>
      </c>
      <c r="AI23" s="17">
        <v>-0.27839252164435502</v>
      </c>
      <c r="AJ23" s="17">
        <v>0.13327830230024165</v>
      </c>
      <c r="AK23" s="17">
        <v>-6.3932942509188614E-2</v>
      </c>
      <c r="AL23" s="17">
        <v>-2.3694703955080207E-3</v>
      </c>
      <c r="AM23" s="17">
        <v>0.17528980773784747</v>
      </c>
      <c r="AN23" s="17">
        <v>0.60715475161350752</v>
      </c>
      <c r="AO23" s="17">
        <v>4.0625804809002455</v>
      </c>
      <c r="AP23" s="17">
        <v>24.262639247841374</v>
      </c>
      <c r="AQ23" s="17">
        <v>0.55939324767868215</v>
      </c>
      <c r="AR23" s="17">
        <v>-0.34177539896735121</v>
      </c>
      <c r="AS23" s="17">
        <v>-0.99999999999999811</v>
      </c>
      <c r="AT23" s="17">
        <v>-0.99999999999999811</v>
      </c>
      <c r="AU23" s="17">
        <v>42.114140730562241</v>
      </c>
      <c r="AV23" s="17">
        <v>100.99438057738529</v>
      </c>
      <c r="AW23" s="17">
        <v>90.942619576581535</v>
      </c>
      <c r="AX23" s="17">
        <v>2.9043298914222651E-2</v>
      </c>
      <c r="AY23" s="17">
        <v>-14.515079276668018</v>
      </c>
      <c r="AZ23">
        <v>1575.4817511985502</v>
      </c>
    </row>
    <row r="24" spans="1:52" x14ac:dyDescent="0.25">
      <c r="A24">
        <v>2556</v>
      </c>
      <c r="B24" t="s">
        <v>1319</v>
      </c>
      <c r="C24" s="17">
        <v>4.5072448578482849</v>
      </c>
      <c r="D24" s="17">
        <v>4.0328253841698096</v>
      </c>
      <c r="E24" s="17">
        <v>3.4353093662406744</v>
      </c>
      <c r="F24" s="17">
        <v>4.6456431850556106</v>
      </c>
      <c r="G24" s="17">
        <v>0.12224217569498498</v>
      </c>
      <c r="H24" s="17">
        <v>4.3198167814136428E-3</v>
      </c>
      <c r="I24" s="17">
        <v>7.5937195485839162</v>
      </c>
      <c r="J24" s="17">
        <v>0.12656199247639865</v>
      </c>
      <c r="K24" s="17">
        <v>-0.99999999999999778</v>
      </c>
      <c r="L24" s="17">
        <v>-0.99999999999999778</v>
      </c>
      <c r="M24" s="17">
        <v>2.5312398495279722</v>
      </c>
      <c r="N24" s="17">
        <v>16.746607591487795</v>
      </c>
      <c r="O24" s="17">
        <v>0.14969031255268955</v>
      </c>
      <c r="P24" s="17">
        <v>-4.1565843286094726</v>
      </c>
      <c r="Q24" s="17">
        <v>-1.2948268762352497</v>
      </c>
      <c r="R24" s="17">
        <v>0.33333333333333265</v>
      </c>
      <c r="S24" s="17">
        <v>0.33360742309650387</v>
      </c>
      <c r="T24" s="17">
        <v>0.35024111044402079</v>
      </c>
      <c r="U24" s="17">
        <v>0.25187752499822397</v>
      </c>
      <c r="V24" s="17">
        <v>45.699895975827303</v>
      </c>
      <c r="W24" s="17">
        <v>3.4526083557188625</v>
      </c>
      <c r="X24" s="17">
        <v>-0.99999999999999778</v>
      </c>
      <c r="Y24" s="17">
        <v>-0.99999999999999778</v>
      </c>
      <c r="Z24" s="17">
        <v>91.471272167809687</v>
      </c>
      <c r="AA24" s="17">
        <v>0.26299396547652326</v>
      </c>
      <c r="AB24" s="17">
        <v>0.24667112226576687</v>
      </c>
      <c r="AC24" s="17">
        <v>0.43165897362206307</v>
      </c>
      <c r="AD24" s="17">
        <v>47.066203068217689</v>
      </c>
      <c r="AE24" s="17">
        <v>0.8</v>
      </c>
      <c r="AF24" s="17">
        <v>-0.99999999999999778</v>
      </c>
      <c r="AG24" s="17">
        <v>-0.99999999999999778</v>
      </c>
      <c r="AH24" s="17">
        <v>2.4683011255899917E-2</v>
      </c>
      <c r="AI24" s="17">
        <v>0.25187752499822397</v>
      </c>
      <c r="AJ24" s="17">
        <v>-4.8972006357438013E-3</v>
      </c>
      <c r="AK24" s="17">
        <v>-0.14771236403789059</v>
      </c>
      <c r="AL24" s="17">
        <v>-0.31461157656475031</v>
      </c>
      <c r="AM24" s="17">
        <v>-3.6090629446724531E-2</v>
      </c>
      <c r="AN24" s="17">
        <v>-7.8897754172974768</v>
      </c>
      <c r="AO24" s="17">
        <v>-1.6408275563575658</v>
      </c>
      <c r="AP24" s="17">
        <v>53.293615524411237</v>
      </c>
      <c r="AQ24" s="17">
        <v>1.2690593918720807</v>
      </c>
      <c r="AR24" s="17">
        <v>3.5791703481952641</v>
      </c>
      <c r="AS24" s="17">
        <v>-0.99999999999999778</v>
      </c>
      <c r="AT24" s="17">
        <v>-0.99999999999999778</v>
      </c>
      <c r="AU24" s="17">
        <v>3.3508163088203586</v>
      </c>
      <c r="AV24" s="17">
        <v>106.57705220293995</v>
      </c>
      <c r="AW24" s="17">
        <v>132.25846492788042</v>
      </c>
      <c r="AX24" s="17">
        <v>0.1872303488172552</v>
      </c>
      <c r="AY24" s="17">
        <v>-7.9249502837131658</v>
      </c>
      <c r="AZ24">
        <v>1520.8157230470663</v>
      </c>
    </row>
    <row r="25" spans="1:52" x14ac:dyDescent="0.25">
      <c r="A25">
        <v>2557</v>
      </c>
      <c r="B25" t="s">
        <v>1320</v>
      </c>
      <c r="C25" s="17">
        <v>5.4151143595740994</v>
      </c>
      <c r="D25" s="17">
        <v>4.6258993552123359E-2</v>
      </c>
      <c r="E25" s="17">
        <v>-1.6556523159407239</v>
      </c>
      <c r="F25" s="17">
        <v>-1.6407556043119762</v>
      </c>
      <c r="G25" s="17">
        <v>9.6048252354295177E-2</v>
      </c>
      <c r="H25" s="17">
        <v>-2.2501333964538475E-2</v>
      </c>
      <c r="I25" s="17">
        <v>4.4128151033854017</v>
      </c>
      <c r="J25" s="17">
        <v>7.3546918389756688E-2</v>
      </c>
      <c r="K25" s="17">
        <v>-0.99999999999999967</v>
      </c>
      <c r="L25" s="17">
        <v>-0.99999999999999967</v>
      </c>
      <c r="M25" s="17">
        <v>1.4709383677951329</v>
      </c>
      <c r="N25" s="17">
        <v>8.1871738586475225</v>
      </c>
      <c r="O25" s="17">
        <v>-4.0113397457548265E-2</v>
      </c>
      <c r="P25" s="17">
        <v>7.0964792059498061</v>
      </c>
      <c r="Q25" s="17">
        <v>2.3123663946195223</v>
      </c>
      <c r="R25" s="17">
        <v>0.33333333333333304</v>
      </c>
      <c r="S25" s="17">
        <v>0.32416375365268091</v>
      </c>
      <c r="T25" s="17">
        <v>0.41590930036792362</v>
      </c>
      <c r="U25" s="17">
        <v>0.28425234564007834</v>
      </c>
      <c r="V25" s="17">
        <v>51.364472584170414</v>
      </c>
      <c r="W25" s="17">
        <v>3.9531014439084231</v>
      </c>
      <c r="X25" s="17">
        <v>-0.99999999999999967</v>
      </c>
      <c r="Y25" s="17">
        <v>-0.99999999999999967</v>
      </c>
      <c r="Z25" s="17">
        <v>101.71888264066814</v>
      </c>
      <c r="AA25" s="17">
        <v>0.50069759770849176</v>
      </c>
      <c r="AB25" s="17">
        <v>0.30355816092068078</v>
      </c>
      <c r="AC25" s="17">
        <v>0.1565851146083907</v>
      </c>
      <c r="AD25" s="17">
        <v>48.042043661878225</v>
      </c>
      <c r="AE25" s="17">
        <v>0.9</v>
      </c>
      <c r="AF25" s="17">
        <v>-0.99999999999999967</v>
      </c>
      <c r="AG25" s="17">
        <v>-0.99999999999999967</v>
      </c>
      <c r="AH25" s="17">
        <v>4.5068168713432263E-2</v>
      </c>
      <c r="AI25" s="17">
        <v>0.28425234564007834</v>
      </c>
      <c r="AJ25" s="17">
        <v>0.16389645390970742</v>
      </c>
      <c r="AK25" s="17">
        <v>-6.8320582020131772E-3</v>
      </c>
      <c r="AL25" s="17">
        <v>1.3258638695838917E-2</v>
      </c>
      <c r="AM25" s="17">
        <v>-0.55571617265504347</v>
      </c>
      <c r="AN25" s="17">
        <v>1.1509482369445101</v>
      </c>
      <c r="AO25" s="17">
        <v>-13.92706460738615</v>
      </c>
      <c r="AP25" s="17">
        <v>55.777287687555813</v>
      </c>
      <c r="AQ25" s="17">
        <v>1.3576587329940166</v>
      </c>
      <c r="AR25" s="17">
        <v>4.0266483622981788</v>
      </c>
      <c r="AS25" s="17">
        <v>-0.99999999999999967</v>
      </c>
      <c r="AT25" s="17">
        <v>-0.99999999999999967</v>
      </c>
      <c r="AU25" s="17">
        <v>0.67161079030754756</v>
      </c>
      <c r="AV25" s="17">
        <v>95.978991891929439</v>
      </c>
      <c r="AW25" s="17">
        <v>125.305589830206</v>
      </c>
      <c r="AX25" s="17">
        <v>0.21133945114687291</v>
      </c>
      <c r="AY25" s="17">
        <v>-6.1814800261404788</v>
      </c>
      <c r="AZ25">
        <v>1502.2136392712796</v>
      </c>
    </row>
    <row r="26" spans="1:52" x14ac:dyDescent="0.25">
      <c r="A26">
        <v>2637</v>
      </c>
      <c r="B26" t="s">
        <v>1353</v>
      </c>
      <c r="C26" s="17">
        <v>4.4388873398835704</v>
      </c>
      <c r="D26" s="17">
        <v>-9.2434245581854202E-2</v>
      </c>
      <c r="E26" s="17">
        <v>-0.3228378667726528</v>
      </c>
      <c r="F26" s="17">
        <v>-0.34903891330037218</v>
      </c>
      <c r="G26" s="17">
        <v>0.41953267280945522</v>
      </c>
      <c r="H26" s="17">
        <v>-1.615700711670694E-2</v>
      </c>
      <c r="I26" s="17">
        <v>24.202539941564893</v>
      </c>
      <c r="J26" s="17">
        <v>0.40337566569274824</v>
      </c>
      <c r="K26" s="17">
        <v>-0.999999999999999</v>
      </c>
      <c r="L26" s="17">
        <v>-0.999999999999999</v>
      </c>
      <c r="M26" s="17">
        <v>8.0675133138549597</v>
      </c>
      <c r="N26" s="17">
        <v>28.292388368148096</v>
      </c>
      <c r="O26" s="17">
        <v>0.16292177943420841</v>
      </c>
      <c r="P26" s="17">
        <v>4.8845831612341755</v>
      </c>
      <c r="Q26" s="17">
        <v>1.4542957449865164</v>
      </c>
      <c r="R26" s="17">
        <v>0.33333333333333331</v>
      </c>
      <c r="S26" s="17">
        <v>0.33484797548216944</v>
      </c>
      <c r="T26" s="17">
        <v>0.36052970770868792</v>
      </c>
      <c r="U26" s="17">
        <v>0.12515969199590082</v>
      </c>
      <c r="V26" s="17">
        <v>30.019801713093724</v>
      </c>
      <c r="W26" s="17">
        <v>2.4578826259329092</v>
      </c>
      <c r="X26" s="17">
        <v>-0.999999999999999</v>
      </c>
      <c r="Y26" s="17">
        <v>-0.999999999999999</v>
      </c>
      <c r="Z26" s="17">
        <v>57.613997877023088</v>
      </c>
      <c r="AA26" s="17">
        <v>-5.0924394663883731E-2</v>
      </c>
      <c r="AB26" s="17">
        <v>0.27761124403463111</v>
      </c>
      <c r="AC26" s="17">
        <v>0.29611115900810991</v>
      </c>
      <c r="AD26" s="17">
        <v>26.139900418942844</v>
      </c>
      <c r="AE26" s="17">
        <v>0.81818181818181823</v>
      </c>
      <c r="AF26" s="17">
        <v>-0.999999999999999</v>
      </c>
      <c r="AG26" s="17">
        <v>-0.999999999999999</v>
      </c>
      <c r="AH26" s="17">
        <v>4.084431387597455E-2</v>
      </c>
      <c r="AI26" s="17">
        <v>0.12515969199590082</v>
      </c>
      <c r="AJ26" s="17">
        <v>0.13198069105994351</v>
      </c>
      <c r="AK26" s="17">
        <v>-3.4398121206745944E-2</v>
      </c>
      <c r="AL26" s="17">
        <v>0.11107932364519145</v>
      </c>
      <c r="AM26" s="17">
        <v>0.50446830624338967</v>
      </c>
      <c r="AN26" s="17">
        <v>3.4368865464295015</v>
      </c>
      <c r="AO26" s="17">
        <v>12.439717050051005</v>
      </c>
      <c r="AP26" s="17">
        <v>54.222341654658628</v>
      </c>
      <c r="AQ26" s="17">
        <v>1.153870708520091</v>
      </c>
      <c r="AR26" s="17">
        <v>2.8612582916256568</v>
      </c>
      <c r="AS26" s="17">
        <v>-0.999999999999999</v>
      </c>
      <c r="AT26" s="17">
        <v>-0.999999999999999</v>
      </c>
      <c r="AU26" s="17">
        <v>1.1052568316861455</v>
      </c>
      <c r="AV26" s="17">
        <v>98.346103295222235</v>
      </c>
      <c r="AW26" s="17">
        <v>111.67895877233181</v>
      </c>
      <c r="AX26" s="17">
        <v>0.18957461970313297</v>
      </c>
      <c r="AY26" s="17">
        <v>12.912437031777852</v>
      </c>
      <c r="AZ26">
        <v>1575.3447403137477</v>
      </c>
    </row>
    <row r="27" spans="1:52" x14ac:dyDescent="0.25">
      <c r="A27">
        <v>2930</v>
      </c>
      <c r="B27" t="s">
        <v>1454</v>
      </c>
      <c r="C27" s="17">
        <v>5.0973415585918076</v>
      </c>
      <c r="D27" s="17">
        <v>9.8447272924152868E-2</v>
      </c>
      <c r="E27" s="17">
        <v>2.0522640756069275</v>
      </c>
      <c r="F27" s="17">
        <v>2.0799889680418877</v>
      </c>
      <c r="G27" s="17">
        <v>0.51680762072629438</v>
      </c>
      <c r="H27" s="17">
        <v>9.5869570377015573E-2</v>
      </c>
      <c r="I27" s="17">
        <v>36.760631466198582</v>
      </c>
      <c r="J27" s="17">
        <v>0.61267719110330976</v>
      </c>
      <c r="K27" s="17">
        <v>-1.0000000000000011</v>
      </c>
      <c r="L27" s="17">
        <v>-1.0000000000000011</v>
      </c>
      <c r="M27" s="17">
        <v>12.253543822066192</v>
      </c>
      <c r="N27" s="17">
        <v>43.937961992832257</v>
      </c>
      <c r="O27" s="17">
        <v>-0.11628517297606167</v>
      </c>
      <c r="P27" s="17">
        <v>12.39516457924346</v>
      </c>
      <c r="Q27" s="17">
        <v>4.0129432510519898</v>
      </c>
      <c r="R27" s="17">
        <v>0.3333333333333337</v>
      </c>
      <c r="S27" s="17">
        <v>0.23707517941271183</v>
      </c>
      <c r="T27" s="17">
        <v>0.24718339053957297</v>
      </c>
      <c r="U27" s="17">
        <v>0.16033099787155763</v>
      </c>
      <c r="V27" s="17">
        <v>14.609828402154649</v>
      </c>
      <c r="W27" s="17">
        <v>1.9084508710303734</v>
      </c>
      <c r="X27" s="17">
        <v>-1.0000000000000011</v>
      </c>
      <c r="Y27" s="17">
        <v>-1.0000000000000011</v>
      </c>
      <c r="Z27" s="17">
        <v>78.784019456033889</v>
      </c>
      <c r="AA27" s="17">
        <v>0.40079425917632061</v>
      </c>
      <c r="AB27" s="17">
        <v>0.5558831218275091</v>
      </c>
      <c r="AC27" s="17">
        <v>0.24654757505271577</v>
      </c>
      <c r="AD27" s="17">
        <v>60.161247802827241</v>
      </c>
      <c r="AE27" s="17">
        <v>0.8666666666666667</v>
      </c>
      <c r="AF27" s="17">
        <v>-1.0000000000000011</v>
      </c>
      <c r="AG27" s="17">
        <v>-1.0000000000000011</v>
      </c>
      <c r="AH27" s="17">
        <v>8.0101544026828786E-2</v>
      </c>
      <c r="AI27" s="17">
        <v>0.16033099787155763</v>
      </c>
      <c r="AJ27" s="17">
        <v>-9.8824582632588726E-2</v>
      </c>
      <c r="AK27" s="17">
        <v>-4.6358782957800743E-2</v>
      </c>
      <c r="AL27" s="17">
        <v>0.33670153885378973</v>
      </c>
      <c r="AM27" s="17">
        <v>0.38776074615632838</v>
      </c>
      <c r="AN27" s="17">
        <v>7.9234155581818015</v>
      </c>
      <c r="AO27" s="17">
        <v>9.4622247391192094</v>
      </c>
      <c r="AP27" s="17">
        <v>51.370459868353251</v>
      </c>
      <c r="AQ27" s="17">
        <v>0.97792290115717584</v>
      </c>
      <c r="AR27" s="17">
        <v>2.5211280621336836</v>
      </c>
      <c r="AS27" s="17">
        <v>-1.0000000000000011</v>
      </c>
      <c r="AT27" s="17">
        <v>-1.0000000000000011</v>
      </c>
      <c r="AU27" s="17">
        <v>6.0929322190938775</v>
      </c>
      <c r="AV27" s="17">
        <v>132.18420618798541</v>
      </c>
      <c r="AW27" s="17">
        <v>149.81933685567776</v>
      </c>
      <c r="AX27" s="17">
        <v>0.45346201413486642</v>
      </c>
      <c r="AY27" s="17">
        <v>27.693538976037004</v>
      </c>
      <c r="AZ27">
        <v>1596.8476304336255</v>
      </c>
    </row>
    <row r="28" spans="1:52" x14ac:dyDescent="0.25">
      <c r="A28">
        <v>2974</v>
      </c>
      <c r="B28" t="s">
        <v>1467</v>
      </c>
      <c r="C28" s="17">
        <v>5.1767726730814116</v>
      </c>
      <c r="D28" s="17">
        <v>0.65251598800215116</v>
      </c>
      <c r="E28" s="17">
        <v>-3.2702889882690891</v>
      </c>
      <c r="F28" s="17">
        <v>-3.0717641088138969</v>
      </c>
      <c r="G28" s="17">
        <v>0.40032083548023767</v>
      </c>
      <c r="H28" s="17">
        <v>-3.3066458167428509E-2</v>
      </c>
      <c r="I28" s="17">
        <v>22.035262638768554</v>
      </c>
      <c r="J28" s="17">
        <v>0.36725437731280919</v>
      </c>
      <c r="K28" s="17">
        <v>-1.0000000000000004</v>
      </c>
      <c r="L28" s="17">
        <v>-1.0000000000000004</v>
      </c>
      <c r="M28" s="17">
        <v>7.345087546256182</v>
      </c>
      <c r="N28" s="17">
        <v>24.140271203036068</v>
      </c>
      <c r="O28" s="17">
        <v>0.20304861066816765</v>
      </c>
      <c r="P28" s="17">
        <v>-2.692250862023672</v>
      </c>
      <c r="Q28" s="17">
        <v>-1.0483155919270049</v>
      </c>
      <c r="R28" s="17">
        <v>0.33333333333333365</v>
      </c>
      <c r="S28" s="17">
        <v>0.32893866024263535</v>
      </c>
      <c r="T28" s="17">
        <v>0.41270345206104148</v>
      </c>
      <c r="U28" s="17">
        <v>0.11243685126551933</v>
      </c>
      <c r="V28" s="17">
        <v>32.806316783588798</v>
      </c>
      <c r="W28" s="17">
        <v>2.6204525321004395</v>
      </c>
      <c r="X28" s="17">
        <v>-1.0000000000000004</v>
      </c>
      <c r="Y28" s="17">
        <v>-1.0000000000000004</v>
      </c>
      <c r="Z28" s="17">
        <v>58.070886357388048</v>
      </c>
      <c r="AA28" s="17">
        <v>0.18010796187031092</v>
      </c>
      <c r="AB28" s="17">
        <v>0.13767120807447703</v>
      </c>
      <c r="AC28" s="17">
        <v>0.20847853336973748</v>
      </c>
      <c r="AD28" s="17">
        <v>26.312885165726257</v>
      </c>
      <c r="AE28" s="17">
        <v>0.75</v>
      </c>
      <c r="AF28" s="17">
        <v>-1.0000000000000004</v>
      </c>
      <c r="AG28" s="17">
        <v>-1.0000000000000004</v>
      </c>
      <c r="AH28" s="17">
        <v>-9.5408173157267837E-2</v>
      </c>
      <c r="AI28" s="17">
        <v>0.11243685126551933</v>
      </c>
      <c r="AJ28" s="17">
        <v>-7.7115566943237221E-2</v>
      </c>
      <c r="AK28" s="17">
        <v>0.1276376691021581</v>
      </c>
      <c r="AL28" s="17">
        <v>-0.10414324507367609</v>
      </c>
      <c r="AM28" s="17">
        <v>9.641754558275234E-2</v>
      </c>
      <c r="AN28" s="17">
        <v>-2.9891589615580867</v>
      </c>
      <c r="AO28" s="17">
        <v>3.0486269850795975</v>
      </c>
      <c r="AP28" s="17">
        <v>54.841579422357363</v>
      </c>
      <c r="AQ28" s="17">
        <v>1.1874122969025289</v>
      </c>
      <c r="AR28" s="17">
        <v>2.9877069094132471</v>
      </c>
      <c r="AS28" s="17">
        <v>-1.0000000000000004</v>
      </c>
      <c r="AT28" s="17">
        <v>-1.0000000000000004</v>
      </c>
      <c r="AU28" s="17">
        <v>-4.1200797007409031</v>
      </c>
      <c r="AV28" s="17">
        <v>85.259784545503663</v>
      </c>
      <c r="AW28" s="17">
        <v>94.595306208910301</v>
      </c>
      <c r="AX28" s="17">
        <v>-3.662955138980406E-2</v>
      </c>
      <c r="AY28" s="17">
        <v>-4.2189149420941652E-2</v>
      </c>
      <c r="AZ28">
        <v>1577.8559654440714</v>
      </c>
    </row>
    <row r="29" spans="1:52" x14ac:dyDescent="0.25">
      <c r="A29">
        <v>2992</v>
      </c>
      <c r="B29" t="s">
        <v>1478</v>
      </c>
      <c r="C29" s="17">
        <v>4.6367792863409631</v>
      </c>
      <c r="D29" s="17">
        <v>0.2311110616508025</v>
      </c>
      <c r="E29" s="17">
        <v>1.9984384374497586</v>
      </c>
      <c r="F29" s="17">
        <v>2.0673784019042176</v>
      </c>
      <c r="G29" s="17">
        <v>0.57305895270453644</v>
      </c>
      <c r="H29" s="17">
        <v>-1.8339375637634138E-2</v>
      </c>
      <c r="I29" s="17">
        <v>33.283174624014116</v>
      </c>
      <c r="J29" s="17">
        <v>0.55471957706690223</v>
      </c>
      <c r="K29" s="17">
        <v>-0.99999999999999734</v>
      </c>
      <c r="L29" s="17">
        <v>-0.99999999999999734</v>
      </c>
      <c r="M29" s="17">
        <v>11.094391541338043</v>
      </c>
      <c r="N29" s="17">
        <v>39.987332312259305</v>
      </c>
      <c r="O29" s="17">
        <v>0.20958345207333892</v>
      </c>
      <c r="P29" s="17">
        <v>7.3167421281155676</v>
      </c>
      <c r="Q29" s="17">
        <v>2.4273474394087269</v>
      </c>
      <c r="R29" s="17">
        <v>0.33333333333333259</v>
      </c>
      <c r="S29" s="17">
        <v>0.32435920039335864</v>
      </c>
      <c r="T29" s="17">
        <v>0.38770527508706398</v>
      </c>
      <c r="U29" s="17">
        <v>0.25423423700466707</v>
      </c>
      <c r="V29" s="17">
        <v>29.796498750060806</v>
      </c>
      <c r="W29" s="17">
        <v>3.1791994790360483</v>
      </c>
      <c r="X29" s="17">
        <v>-0.99999999999999734</v>
      </c>
      <c r="Y29" s="17">
        <v>-0.99999999999999734</v>
      </c>
      <c r="Z29" s="17">
        <v>43.79798584982467</v>
      </c>
      <c r="AA29" s="17">
        <v>5.3439894989693829E-2</v>
      </c>
      <c r="AB29" s="17">
        <v>5.3372786043620057E-2</v>
      </c>
      <c r="AC29" s="17">
        <v>0.12467011217378937</v>
      </c>
      <c r="AD29" s="17">
        <v>11.574139660355158</v>
      </c>
      <c r="AE29" s="17">
        <v>0.8</v>
      </c>
      <c r="AF29" s="17">
        <v>-0.99999999999999734</v>
      </c>
      <c r="AG29" s="17">
        <v>-0.99999999999999734</v>
      </c>
      <c r="AH29" s="17">
        <v>8.887688273058543E-2</v>
      </c>
      <c r="AI29" s="17">
        <v>0.25423423700466707</v>
      </c>
      <c r="AJ29" s="17">
        <v>-0.1221203466402057</v>
      </c>
      <c r="AK29" s="17">
        <v>-3.6019206846430341E-2</v>
      </c>
      <c r="AL29" s="17">
        <v>0.2409824659741211</v>
      </c>
      <c r="AM29" s="17">
        <v>3.9507093856363099E-2</v>
      </c>
      <c r="AN29" s="17">
        <v>5.4139599161519989</v>
      </c>
      <c r="AO29" s="17">
        <v>0.8075813121769243</v>
      </c>
      <c r="AP29" s="17">
        <v>63.079673374074929</v>
      </c>
      <c r="AQ29" s="17">
        <v>1.2996320458184227</v>
      </c>
      <c r="AR29" s="17">
        <v>3.7339190561029509</v>
      </c>
      <c r="AS29" s="17">
        <v>-0.99999999999999734</v>
      </c>
      <c r="AT29" s="17">
        <v>-0.99999999999999734</v>
      </c>
      <c r="AU29" s="17">
        <v>4.4947258413129427</v>
      </c>
      <c r="AV29" s="17">
        <v>84.592899474260946</v>
      </c>
      <c r="AW29" s="17">
        <v>111.79386082933939</v>
      </c>
      <c r="AX29" s="17">
        <v>0.3386306351199978</v>
      </c>
      <c r="AY29" s="17">
        <v>32.19014878839549</v>
      </c>
      <c r="AZ29">
        <v>1618.7455274182626</v>
      </c>
    </row>
    <row r="30" spans="1:52" x14ac:dyDescent="0.25">
      <c r="A30">
        <v>3024</v>
      </c>
      <c r="B30" t="s">
        <v>1498</v>
      </c>
      <c r="C30" s="17">
        <v>3.790548116126232</v>
      </c>
      <c r="D30" s="17">
        <v>-7.7273004746738969E-2</v>
      </c>
      <c r="E30" s="17">
        <v>-0.37138780212953443</v>
      </c>
      <c r="F30" s="17">
        <v>-0.39062253138058761</v>
      </c>
      <c r="G30" s="17">
        <v>0.30616757812662287</v>
      </c>
      <c r="H30" s="17">
        <v>-9.0814744565905388E-3</v>
      </c>
      <c r="I30" s="17">
        <v>17.825166220201936</v>
      </c>
      <c r="J30" s="17">
        <v>0.2970861036700323</v>
      </c>
      <c r="K30" s="17">
        <v>-1.0000000000000011</v>
      </c>
      <c r="L30" s="17">
        <v>-1.0000000000000011</v>
      </c>
      <c r="M30" s="17">
        <v>5.9417220734006468</v>
      </c>
      <c r="N30" s="17">
        <v>21.225091804947581</v>
      </c>
      <c r="O30" s="17">
        <v>-0.23904383381798985</v>
      </c>
      <c r="P30" s="17">
        <v>-2.6437470990389835</v>
      </c>
      <c r="Q30" s="17">
        <v>-0.84207717220682143</v>
      </c>
      <c r="R30" s="17">
        <v>0.33333333333333381</v>
      </c>
      <c r="S30" s="17">
        <v>0.33685267357608317</v>
      </c>
      <c r="T30" s="17">
        <v>0.39623773106070082</v>
      </c>
      <c r="U30" s="17">
        <v>0.24847280547037554</v>
      </c>
      <c r="V30" s="17">
        <v>40.712417590818433</v>
      </c>
      <c r="W30" s="17">
        <v>3.4488876603044401</v>
      </c>
      <c r="X30" s="17">
        <v>-1.0000000000000011</v>
      </c>
      <c r="Y30" s="17">
        <v>-1.0000000000000011</v>
      </c>
      <c r="Z30" s="17">
        <v>74.081584717213119</v>
      </c>
      <c r="AA30" s="17">
        <v>0.19019937487469252</v>
      </c>
      <c r="AB30" s="17">
        <v>0.24824273629882132</v>
      </c>
      <c r="AC30" s="17">
        <v>0.24578277479851657</v>
      </c>
      <c r="AD30" s="17">
        <v>34.211244298601528</v>
      </c>
      <c r="AE30" s="17">
        <v>0.4</v>
      </c>
      <c r="AF30" s="17">
        <v>-1.0000000000000011</v>
      </c>
      <c r="AG30" s="17">
        <v>-1.0000000000000011</v>
      </c>
      <c r="AH30" s="17">
        <v>-2.4330276077893162E-2</v>
      </c>
      <c r="AI30" s="17">
        <v>0.24847280547037554</v>
      </c>
      <c r="AJ30" s="17">
        <v>0.11522159396263057</v>
      </c>
      <c r="AK30" s="17">
        <v>2.8357174006321012E-2</v>
      </c>
      <c r="AL30" s="17">
        <v>-6.6245966860524252E-2</v>
      </c>
      <c r="AM30" s="17">
        <v>0.69930207035593095</v>
      </c>
      <c r="AN30" s="17">
        <v>-1.0800412016999545</v>
      </c>
      <c r="AO30" s="17">
        <v>17.624337628929883</v>
      </c>
      <c r="AP30" s="17">
        <v>58.53758381102039</v>
      </c>
      <c r="AQ30" s="17">
        <v>1.3148965434404929</v>
      </c>
      <c r="AR30" s="17">
        <v>3.7459737639744746</v>
      </c>
      <c r="AS30" s="17">
        <v>-1.0000000000000011</v>
      </c>
      <c r="AT30" s="17">
        <v>-1.0000000000000011</v>
      </c>
      <c r="AU30" s="17">
        <v>-1.2326997035874099</v>
      </c>
      <c r="AV30" s="17">
        <v>112.93101415109057</v>
      </c>
      <c r="AW30" s="17">
        <v>137.29168917657034</v>
      </c>
      <c r="AX30" s="17">
        <v>0.20015881012577397</v>
      </c>
      <c r="AY30" s="17">
        <v>26.771278674806997</v>
      </c>
      <c r="AZ30">
        <v>1564.9220709496362</v>
      </c>
    </row>
    <row r="31" spans="1:52" x14ac:dyDescent="0.25">
      <c r="A31">
        <v>3035</v>
      </c>
      <c r="B31" t="s">
        <v>1503</v>
      </c>
      <c r="C31" s="17">
        <v>5.4052123545428197</v>
      </c>
      <c r="D31" s="17">
        <v>7.3007300200927938E-2</v>
      </c>
      <c r="E31" s="17">
        <v>-0.82481988912381399</v>
      </c>
      <c r="F31" s="17">
        <v>-0.79934351482260102</v>
      </c>
      <c r="G31" s="17">
        <v>1.9893578424633976E-2</v>
      </c>
      <c r="H31" s="17">
        <v>-2.1943375203934815E-2</v>
      </c>
      <c r="I31" s="17">
        <v>-0.12298780675804843</v>
      </c>
      <c r="J31" s="17">
        <v>-2.0497967793007988E-3</v>
      </c>
      <c r="K31" s="17">
        <v>-0.99999999999999734</v>
      </c>
      <c r="L31" s="17">
        <v>-0.99999999999999734</v>
      </c>
      <c r="M31" s="17">
        <v>-4.0995935586015553E-2</v>
      </c>
      <c r="N31" s="17">
        <v>4.4828810329621707</v>
      </c>
      <c r="O31" s="17">
        <v>-0.12680860611542935</v>
      </c>
      <c r="P31" s="17">
        <v>0.71330134717095861</v>
      </c>
      <c r="Q31" s="17">
        <v>0.17338823586146546</v>
      </c>
      <c r="R31" s="17">
        <v>0.33333333333333237</v>
      </c>
      <c r="S31" s="17">
        <v>0.32121858661738267</v>
      </c>
      <c r="T31" s="17">
        <v>0.29378269301997562</v>
      </c>
      <c r="U31" s="17">
        <v>-8.0537205435985471E-2</v>
      </c>
      <c r="V31" s="17">
        <v>34.793888172560258</v>
      </c>
      <c r="W31" s="17">
        <v>1.3485092561940051</v>
      </c>
      <c r="X31" s="17">
        <v>-0.99999999999999734</v>
      </c>
      <c r="Y31" s="17">
        <v>-0.99999999999999734</v>
      </c>
      <c r="Z31" s="17">
        <v>48.401115336467072</v>
      </c>
      <c r="AA31" s="17">
        <v>0.1859883739432501</v>
      </c>
      <c r="AB31" s="17">
        <v>0.18583894903539108</v>
      </c>
      <c r="AC31" s="17">
        <v>-0.10315054441773369</v>
      </c>
      <c r="AD31" s="17">
        <v>13.433838928045381</v>
      </c>
      <c r="AE31" s="17">
        <v>0.4</v>
      </c>
      <c r="AF31" s="17">
        <v>-0.99999999999999734</v>
      </c>
      <c r="AG31" s="17">
        <v>-0.99999999999999734</v>
      </c>
      <c r="AH31" s="17">
        <v>-4.1007155209406556E-3</v>
      </c>
      <c r="AI31" s="17">
        <v>-8.0537205435985471E-2</v>
      </c>
      <c r="AJ31" s="17">
        <v>-0.15666690420297527</v>
      </c>
      <c r="AK31" s="17">
        <v>-5.0745525932925646E-2</v>
      </c>
      <c r="AL31" s="17">
        <v>0.10260110408762839</v>
      </c>
      <c r="AM31" s="17">
        <v>-0.37056215033252177</v>
      </c>
      <c r="AN31" s="17">
        <v>1.7816930811758322</v>
      </c>
      <c r="AO31" s="17">
        <v>-9.5177813879776725</v>
      </c>
      <c r="AP31" s="17">
        <v>34.670900365802211</v>
      </c>
      <c r="AQ31" s="17">
        <v>0.86779740753470569</v>
      </c>
      <c r="AR31" s="17">
        <v>1.3464594594147044</v>
      </c>
      <c r="AS31" s="17">
        <v>-0.99999999999999734</v>
      </c>
      <c r="AT31" s="17">
        <v>-0.99999999999999734</v>
      </c>
      <c r="AU31" s="17">
        <v>-0.62595527896114111</v>
      </c>
      <c r="AV31" s="17">
        <v>43.366214981451598</v>
      </c>
      <c r="AW31" s="17">
        <v>35.23048012743422</v>
      </c>
      <c r="AX31" s="17">
        <v>-0.11184516856513108</v>
      </c>
      <c r="AY31" s="17">
        <v>-62.965138033639697</v>
      </c>
      <c r="AZ31">
        <v>1445.1946202587662</v>
      </c>
    </row>
    <row r="32" spans="1:52" x14ac:dyDescent="0.25">
      <c r="A32">
        <v>3128</v>
      </c>
      <c r="B32" t="s">
        <v>1536</v>
      </c>
      <c r="C32" s="17">
        <v>4.9464444248214336</v>
      </c>
      <c r="D32" s="17">
        <v>-0.40486511484991639</v>
      </c>
      <c r="E32" s="17">
        <v>1.3886319553823785</v>
      </c>
      <c r="F32" s="17">
        <v>1.2658332675053112</v>
      </c>
      <c r="G32" s="17">
        <v>0.14022287487560836</v>
      </c>
      <c r="H32" s="17">
        <v>-3.0471937515558385E-2</v>
      </c>
      <c r="I32" s="17">
        <v>6.5850562416029943</v>
      </c>
      <c r="J32" s="17">
        <v>0.10975093736004994</v>
      </c>
      <c r="K32" s="17">
        <v>-1.0000000000000004</v>
      </c>
      <c r="L32" s="17">
        <v>-1.0000000000000004</v>
      </c>
      <c r="M32" s="17">
        <v>2.1950187472009994</v>
      </c>
      <c r="N32" s="17">
        <v>12.797333933929751</v>
      </c>
      <c r="O32" s="17">
        <v>0.11930888942296243</v>
      </c>
      <c r="P32" s="17">
        <v>4.5806092044746753</v>
      </c>
      <c r="Q32" s="17">
        <v>1.4882035735668457</v>
      </c>
      <c r="R32" s="17">
        <v>0.33333333333333359</v>
      </c>
      <c r="S32" s="17">
        <v>0.32078943080382405</v>
      </c>
      <c r="T32" s="17">
        <v>0.35321404662652611</v>
      </c>
      <c r="U32" s="17">
        <v>-4.5155743709763808E-2</v>
      </c>
      <c r="V32" s="17">
        <v>34.097205187754788</v>
      </c>
      <c r="W32" s="17">
        <v>1.6862935510246289</v>
      </c>
      <c r="X32" s="17">
        <v>-1.0000000000000004</v>
      </c>
      <c r="Y32" s="17">
        <v>-1.0000000000000004</v>
      </c>
      <c r="Z32" s="17">
        <v>51.033006137046748</v>
      </c>
      <c r="AA32" s="17">
        <v>0.21655016694913221</v>
      </c>
      <c r="AB32" s="17">
        <v>-3.3015446954566638E-2</v>
      </c>
      <c r="AC32" s="17">
        <v>0.1254172275199362</v>
      </c>
      <c r="AD32" s="17">
        <v>15.447597375725094</v>
      </c>
      <c r="AE32" s="17">
        <v>0.7</v>
      </c>
      <c r="AF32" s="17">
        <v>-1.0000000000000004</v>
      </c>
      <c r="AG32" s="17">
        <v>-1.0000000000000004</v>
      </c>
      <c r="AH32" s="17">
        <v>8.8674639728280172E-2</v>
      </c>
      <c r="AI32" s="17">
        <v>-4.5155743709763808E-2</v>
      </c>
      <c r="AJ32" s="17">
        <v>-0.11959650141263406</v>
      </c>
      <c r="AK32" s="17">
        <v>5.526540747573868E-2</v>
      </c>
      <c r="AL32" s="17">
        <v>0.17765898187463064</v>
      </c>
      <c r="AM32" s="17">
        <v>0.24360345638130379</v>
      </c>
      <c r="AN32" s="17">
        <v>3.8434920398025945</v>
      </c>
      <c r="AO32" s="17">
        <v>6.3664134469112916</v>
      </c>
      <c r="AP32" s="17">
        <v>40.682261429357816</v>
      </c>
      <c r="AQ32" s="17">
        <v>0.96218106705391981</v>
      </c>
      <c r="AR32" s="17">
        <v>1.7960444883846791</v>
      </c>
      <c r="AS32" s="17">
        <v>-1.0000000000000004</v>
      </c>
      <c r="AT32" s="17">
        <v>-1.0000000000000004</v>
      </c>
      <c r="AU32" s="17">
        <v>2.7540368410721583</v>
      </c>
      <c r="AV32" s="17">
        <v>70.196753517887799</v>
      </c>
      <c r="AW32" s="17">
        <v>67.454671941477002</v>
      </c>
      <c r="AX32" s="17">
        <v>-6.9765811715269167E-3</v>
      </c>
      <c r="AY32" s="17">
        <v>-15.099816386155503</v>
      </c>
      <c r="AZ32">
        <v>1524.8499261795396</v>
      </c>
    </row>
    <row r="33" spans="1:52" x14ac:dyDescent="0.25">
      <c r="A33">
        <v>3196</v>
      </c>
      <c r="B33" t="s">
        <v>1573</v>
      </c>
      <c r="C33" s="17">
        <v>5.2453825096432887</v>
      </c>
      <c r="D33" s="17">
        <v>-0.32798479652402351</v>
      </c>
      <c r="E33" s="17">
        <v>1.9758734643195628</v>
      </c>
      <c r="F33" s="17">
        <v>1.8802234791314449</v>
      </c>
      <c r="G33" s="17">
        <v>0.28097285410135098</v>
      </c>
      <c r="H33" s="17">
        <v>-5.8002021539595699E-3</v>
      </c>
      <c r="I33" s="17">
        <v>16.510359116843471</v>
      </c>
      <c r="J33" s="17">
        <v>0.27517265194739138</v>
      </c>
      <c r="K33" s="17">
        <v>-1.0000000000000011</v>
      </c>
      <c r="L33" s="17">
        <v>-1.0000000000000011</v>
      </c>
      <c r="M33" s="17">
        <v>5.5034530389478276</v>
      </c>
      <c r="N33" s="17">
        <v>23.635965105618197</v>
      </c>
      <c r="O33" s="17">
        <v>4.702728124967654E-2</v>
      </c>
      <c r="P33" s="17">
        <v>-4.4773309934008605</v>
      </c>
      <c r="Q33" s="17">
        <v>-1.6091777765537663</v>
      </c>
      <c r="R33" s="17">
        <v>0.3333333333333337</v>
      </c>
      <c r="S33" s="17">
        <v>0.32867786335344285</v>
      </c>
      <c r="T33" s="17">
        <v>0.4053814514647236</v>
      </c>
      <c r="U33" s="17">
        <v>0.17643915382207392</v>
      </c>
      <c r="V33" s="17">
        <v>38.746366001047299</v>
      </c>
      <c r="W33" s="17">
        <v>3.0669992735307208</v>
      </c>
      <c r="X33" s="17">
        <v>-1.0000000000000011</v>
      </c>
      <c r="Y33" s="17">
        <v>-1.0000000000000011</v>
      </c>
      <c r="Z33" s="17">
        <v>67.852082150792072</v>
      </c>
      <c r="AA33" s="17">
        <v>0.33114799011834706</v>
      </c>
      <c r="AB33" s="17">
        <v>-2.5527795269397795E-2</v>
      </c>
      <c r="AC33" s="17">
        <v>0.30867768367702031</v>
      </c>
      <c r="AD33" s="17">
        <v>30.714893926298465</v>
      </c>
      <c r="AE33" s="17">
        <v>0.7</v>
      </c>
      <c r="AF33" s="17">
        <v>-1.0000000000000011</v>
      </c>
      <c r="AG33" s="17">
        <v>-1.0000000000000011</v>
      </c>
      <c r="AH33" s="17">
        <v>-2.1046514384400888E-2</v>
      </c>
      <c r="AI33" s="17">
        <v>0.17643915382207392</v>
      </c>
      <c r="AJ33" s="17">
        <v>-3.0021232876869279E-3</v>
      </c>
      <c r="AK33" s="17">
        <v>0.43281491130187466</v>
      </c>
      <c r="AL33" s="17">
        <v>4.6366774249775285E-3</v>
      </c>
      <c r="AM33" s="17">
        <v>0.22258128092488061</v>
      </c>
      <c r="AN33" s="17">
        <v>0.10090631918600371</v>
      </c>
      <c r="AO33" s="17">
        <v>7.7286065796313874</v>
      </c>
      <c r="AP33" s="17">
        <v>55.256725117890809</v>
      </c>
      <c r="AQ33" s="17">
        <v>1.2438318019735746</v>
      </c>
      <c r="AR33" s="17">
        <v>3.3421719254781155</v>
      </c>
      <c r="AS33" s="17">
        <v>-1.0000000000000011</v>
      </c>
      <c r="AT33" s="17">
        <v>-1.0000000000000011</v>
      </c>
      <c r="AU33" s="17">
        <v>0.27104570257767863</v>
      </c>
      <c r="AV33" s="17">
        <v>99.21665383604163</v>
      </c>
      <c r="AW33" s="17">
        <v>116.43963893056097</v>
      </c>
      <c r="AX33" s="17">
        <v>9.7813398544451979E-2</v>
      </c>
      <c r="AY33" s="17">
        <v>5.8805399488217338</v>
      </c>
      <c r="AZ33">
        <v>1523.6996868193542</v>
      </c>
    </row>
    <row r="34" spans="1:52" x14ac:dyDescent="0.25">
      <c r="A34">
        <v>3238</v>
      </c>
      <c r="B34" t="s">
        <v>1591</v>
      </c>
      <c r="C34" s="17">
        <v>5.23457293403386</v>
      </c>
      <c r="D34" s="17">
        <v>-8.0964763482531996E-2</v>
      </c>
      <c r="E34" s="17">
        <v>1.742926830237693</v>
      </c>
      <c r="F34" s="17">
        <v>1.7085611933059384</v>
      </c>
      <c r="G34" s="17">
        <v>0.60594680901167164</v>
      </c>
      <c r="H34" s="17">
        <v>-8.2233328156071719E-3</v>
      </c>
      <c r="I34" s="17">
        <v>35.863408571763863</v>
      </c>
      <c r="J34" s="17">
        <v>0.59772347619606447</v>
      </c>
      <c r="K34" s="17">
        <v>-1.000000000000002</v>
      </c>
      <c r="L34" s="17">
        <v>-1.000000000000002</v>
      </c>
      <c r="M34" s="17">
        <v>11.954469523921292</v>
      </c>
      <c r="N34" s="17">
        <v>42.806542699103652</v>
      </c>
      <c r="O34" s="17">
        <v>-3.255419395241526E-2</v>
      </c>
      <c r="P34" s="17">
        <v>3.1427934991285937</v>
      </c>
      <c r="Q34" s="17">
        <v>1.0012052213775864</v>
      </c>
      <c r="R34" s="17">
        <v>0.33333333333333398</v>
      </c>
      <c r="S34" s="17">
        <v>0.35009475055011469</v>
      </c>
      <c r="T34" s="17">
        <v>0.36036315404785646</v>
      </c>
      <c r="U34" s="17">
        <v>0.27130197603883049</v>
      </c>
      <c r="V34" s="17">
        <v>28.694789510962853</v>
      </c>
      <c r="W34" s="17">
        <v>3.1549690801117936</v>
      </c>
      <c r="X34" s="17">
        <v>-1.000000000000002</v>
      </c>
      <c r="Y34" s="17">
        <v>-1.000000000000002</v>
      </c>
      <c r="Z34" s="17">
        <v>67.824346386963384</v>
      </c>
      <c r="AA34" s="17">
        <v>0.3077710101162161</v>
      </c>
      <c r="AB34" s="17">
        <v>0.32234880884780176</v>
      </c>
      <c r="AC34" s="17">
        <v>0.13244721412844068</v>
      </c>
      <c r="AD34" s="17">
        <v>38.128351654622918</v>
      </c>
      <c r="AE34" s="17">
        <v>0.8666666666666667</v>
      </c>
      <c r="AF34" s="17">
        <v>-1.000000000000002</v>
      </c>
      <c r="AG34" s="17">
        <v>-1.000000000000002</v>
      </c>
      <c r="AH34" s="17">
        <v>8.2721280455625643E-2</v>
      </c>
      <c r="AI34" s="17">
        <v>0.27130197603883049</v>
      </c>
      <c r="AJ34" s="17">
        <v>-7.256111320548228E-2</v>
      </c>
      <c r="AK34" s="17">
        <v>-0.14251198437238452</v>
      </c>
      <c r="AL34" s="17">
        <v>0.11104749693113852</v>
      </c>
      <c r="AM34" s="17">
        <v>0.96069722599196383</v>
      </c>
      <c r="AN34" s="17">
        <v>2.4133818572510521</v>
      </c>
      <c r="AO34" s="17">
        <v>23.304870727937182</v>
      </c>
      <c r="AP34" s="17">
        <v>64.558198082726719</v>
      </c>
      <c r="AQ34" s="17">
        <v>1.3150932139701357</v>
      </c>
      <c r="AR34" s="17">
        <v>3.7526925563078581</v>
      </c>
      <c r="AS34" s="17">
        <v>-1.000000000000002</v>
      </c>
      <c r="AT34" s="17">
        <v>-1.000000000000002</v>
      </c>
      <c r="AU34" s="17">
        <v>2.7097664146835281</v>
      </c>
      <c r="AV34" s="17">
        <v>133.93575981400423</v>
      </c>
      <c r="AW34" s="17">
        <v>162.72038302699991</v>
      </c>
      <c r="AX34" s="17">
        <v>0.45988383748030115</v>
      </c>
      <c r="AY34" s="17">
        <v>32.837174626255184</v>
      </c>
      <c r="AZ34">
        <v>1643.2457737583115</v>
      </c>
    </row>
    <row r="35" spans="1:52" x14ac:dyDescent="0.25">
      <c r="A35">
        <v>3256</v>
      </c>
      <c r="B35" t="s">
        <v>1601</v>
      </c>
      <c r="C35" s="17">
        <v>5.0788144440986382</v>
      </c>
      <c r="D35" s="17">
        <v>0.50721350039362056</v>
      </c>
      <c r="E35" s="17">
        <v>-1.2720844257646293</v>
      </c>
      <c r="F35" s="17">
        <v>-1.1631461743822875</v>
      </c>
      <c r="G35" s="17">
        <v>0.38137615276882325</v>
      </c>
      <c r="H35" s="17">
        <v>1.476074370022154E-2</v>
      </c>
      <c r="I35" s="17">
        <v>23.768213788142685</v>
      </c>
      <c r="J35" s="17">
        <v>0.39613689646904465</v>
      </c>
      <c r="K35" s="17">
        <v>-1</v>
      </c>
      <c r="L35" s="17">
        <v>-1</v>
      </c>
      <c r="M35" s="17">
        <v>7.9227379293808955</v>
      </c>
      <c r="N35" s="17">
        <v>27.683882057859037</v>
      </c>
      <c r="O35" s="17">
        <v>0.17326337820497661</v>
      </c>
      <c r="P35" s="17">
        <v>0.64940992729824565</v>
      </c>
      <c r="Q35" s="17">
        <v>0.19803221780569374</v>
      </c>
      <c r="R35" s="17">
        <v>0.33333333333333343</v>
      </c>
      <c r="S35" s="17">
        <v>0.34327328771889393</v>
      </c>
      <c r="T35" s="17">
        <v>0.45832651177997225</v>
      </c>
      <c r="U35" s="17">
        <v>0.4315786576061259</v>
      </c>
      <c r="V35" s="17">
        <v>46.814995758771197</v>
      </c>
      <c r="W35" s="17">
        <v>4.7032477173398268</v>
      </c>
      <c r="X35" s="17">
        <v>-1</v>
      </c>
      <c r="Y35" s="17">
        <v>-1</v>
      </c>
      <c r="Z35" s="17">
        <v>100.26293397878644</v>
      </c>
      <c r="AA35" s="17">
        <v>0.56209523284871632</v>
      </c>
      <c r="AB35" s="17">
        <v>0.18274614215837273</v>
      </c>
      <c r="AC35" s="17">
        <v>0.32015674503710162</v>
      </c>
      <c r="AD35" s="17">
        <v>53.249906002209528</v>
      </c>
      <c r="AE35" s="17">
        <v>0.75</v>
      </c>
      <c r="AF35" s="17">
        <v>-1</v>
      </c>
      <c r="AG35" s="17">
        <v>-1</v>
      </c>
      <c r="AH35" s="17">
        <v>-1.2538402085276608E-2</v>
      </c>
      <c r="AI35" s="17">
        <v>0.4315786576061259</v>
      </c>
      <c r="AJ35" s="17">
        <v>-5.7146810799740648E-2</v>
      </c>
      <c r="AK35" s="17">
        <v>0.14850491135609084</v>
      </c>
      <c r="AL35" s="17">
        <v>7.7825794666024461E-2</v>
      </c>
      <c r="AM35" s="17">
        <v>-0.17166789428346269</v>
      </c>
      <c r="AN35" s="17">
        <v>1.6599108126519115</v>
      </c>
      <c r="AO35" s="17">
        <v>-3.5491728003061125</v>
      </c>
      <c r="AP35" s="17">
        <v>70.583209546913935</v>
      </c>
      <c r="AQ35" s="17">
        <v>1.566511790438325</v>
      </c>
      <c r="AR35" s="17">
        <v>5.0993846138088692</v>
      </c>
      <c r="AS35" s="17">
        <v>-1</v>
      </c>
      <c r="AT35" s="17">
        <v>-1</v>
      </c>
      <c r="AU35" s="17">
        <v>-0.96511395657659549</v>
      </c>
      <c r="AV35" s="17">
        <v>124.39764323633936</v>
      </c>
      <c r="AW35" s="17">
        <v>167.30474095524636</v>
      </c>
      <c r="AX35" s="17">
        <v>0.14098162791841901</v>
      </c>
      <c r="AY35" s="17">
        <v>8.8564631053042113</v>
      </c>
      <c r="AZ35">
        <v>1523.7802646736598</v>
      </c>
    </row>
    <row r="36" spans="1:52" x14ac:dyDescent="0.25">
      <c r="A36">
        <v>3339</v>
      </c>
      <c r="B36" t="s">
        <v>1649</v>
      </c>
      <c r="C36" s="17">
        <v>3.3026631316392172</v>
      </c>
      <c r="D36" s="17">
        <v>-0.48144583706156974</v>
      </c>
      <c r="E36" s="17">
        <v>9.0882261334709646</v>
      </c>
      <c r="F36" s="17">
        <v>8.943601398396968</v>
      </c>
      <c r="G36" s="17">
        <v>-3.1882765354671397E-2</v>
      </c>
      <c r="H36" s="17">
        <v>-4.8682401347996777E-3</v>
      </c>
      <c r="I36" s="17">
        <v>-2.2050603293682682</v>
      </c>
      <c r="J36" s="17">
        <v>-3.6751005489471147E-2</v>
      </c>
      <c r="K36" s="17">
        <v>-1.0000000000000011</v>
      </c>
      <c r="L36" s="17">
        <v>-1.0000000000000011</v>
      </c>
      <c r="M36" s="17">
        <v>-0.73502010978942323</v>
      </c>
      <c r="N36" s="17">
        <v>10.041204200667913</v>
      </c>
      <c r="O36" s="17">
        <v>-7.7130195335322158E-2</v>
      </c>
      <c r="P36" s="17">
        <v>10.573993778225431</v>
      </c>
      <c r="Q36" s="17">
        <v>3.1879202477877824</v>
      </c>
      <c r="R36" s="17">
        <v>0.33333333333333376</v>
      </c>
      <c r="S36" s="17">
        <v>0.33301180596739116</v>
      </c>
      <c r="T36" s="17">
        <v>0.2763209285462222</v>
      </c>
      <c r="U36" s="17">
        <v>0.31372192181237657</v>
      </c>
      <c r="V36" s="17">
        <v>51.725559805951789</v>
      </c>
      <c r="W36" s="17">
        <v>3.6907113898493433</v>
      </c>
      <c r="X36" s="17">
        <v>-1.0000000000000011</v>
      </c>
      <c r="Y36" s="17">
        <v>-1.0000000000000011</v>
      </c>
      <c r="Z36" s="17">
        <v>89.100189678523762</v>
      </c>
      <c r="AA36" s="17">
        <v>9.9933994878004917E-2</v>
      </c>
      <c r="AB36" s="17">
        <v>0.11837544074903714</v>
      </c>
      <c r="AC36" s="17">
        <v>0.46542475686864332</v>
      </c>
      <c r="AD36" s="17">
        <v>34.186709624784264</v>
      </c>
      <c r="AE36" s="17">
        <v>0.7857142857142857</v>
      </c>
      <c r="AF36" s="17">
        <v>-1.0000000000000011</v>
      </c>
      <c r="AG36" s="17">
        <v>-1.0000000000000011</v>
      </c>
      <c r="AH36" s="17">
        <v>0.14854505652093522</v>
      </c>
      <c r="AI36" s="17">
        <v>0.31372192181237657</v>
      </c>
      <c r="AJ36" s="17">
        <v>0.1318846430316889</v>
      </c>
      <c r="AK36" s="17">
        <v>-9.8700194955214527E-3</v>
      </c>
      <c r="AL36" s="17">
        <v>0.27936396121428858</v>
      </c>
      <c r="AM36" s="17">
        <v>0.86995819510373718</v>
      </c>
      <c r="AN36" s="17">
        <v>7.6435222455156477</v>
      </c>
      <c r="AO36" s="17">
        <v>21.699604780115827</v>
      </c>
      <c r="AP36" s="17">
        <v>49.520499476583524</v>
      </c>
      <c r="AQ36" s="17">
        <v>1.256387989659324</v>
      </c>
      <c r="AR36" s="17">
        <v>3.6539603843598742</v>
      </c>
      <c r="AS36" s="17">
        <v>-1.0000000000000011</v>
      </c>
      <c r="AT36" s="17">
        <v>-1.0000000000000011</v>
      </c>
      <c r="AU36" s="17">
        <v>12.131521646184749</v>
      </c>
      <c r="AV36" s="17">
        <v>120.8409986593075</v>
      </c>
      <c r="AW36" s="17">
        <v>155.184091970964</v>
      </c>
      <c r="AX36" s="17">
        <v>0.2659649812895139</v>
      </c>
      <c r="AY36" s="17">
        <v>21.069829604525296</v>
      </c>
      <c r="AZ36">
        <v>1572.7880946592379</v>
      </c>
    </row>
    <row r="37" spans="1:52" x14ac:dyDescent="0.25">
      <c r="A37">
        <v>3490</v>
      </c>
      <c r="B37" t="s">
        <v>1709</v>
      </c>
      <c r="C37" s="17">
        <v>5.232368277914663</v>
      </c>
      <c r="D37" s="17">
        <v>-0.33826924722749857</v>
      </c>
      <c r="E37" s="17">
        <v>-1.3374412977407091</v>
      </c>
      <c r="F37" s="17">
        <v>-1.4376468380990923</v>
      </c>
      <c r="G37" s="17">
        <v>0.25284432827970554</v>
      </c>
      <c r="H37" s="17">
        <v>1.3662231606078452E-2</v>
      </c>
      <c r="I37" s="17">
        <v>15.990393593147035</v>
      </c>
      <c r="J37" s="17">
        <v>0.26650655988578398</v>
      </c>
      <c r="K37" s="17">
        <v>-0.99999999999999856</v>
      </c>
      <c r="L37" s="17">
        <v>-0.99999999999999856</v>
      </c>
      <c r="M37" s="17">
        <v>5.3301311977156756</v>
      </c>
      <c r="N37" s="17">
        <v>19.785115032962608</v>
      </c>
      <c r="O37" s="17">
        <v>9.9132127116327746E-3</v>
      </c>
      <c r="P37" s="17">
        <v>-3.7960713365289793</v>
      </c>
      <c r="Q37" s="17">
        <v>-1.2698583680577524</v>
      </c>
      <c r="R37" s="17">
        <v>0.33333333333333315</v>
      </c>
      <c r="S37" s="17">
        <v>0.35135666000727939</v>
      </c>
      <c r="T37" s="17">
        <v>0.19514475255242109</v>
      </c>
      <c r="U37" s="17">
        <v>-0.13889306792669634</v>
      </c>
      <c r="V37" s="17">
        <v>18.977404723222101</v>
      </c>
      <c r="W37" s="17">
        <v>0.36540403610433503</v>
      </c>
      <c r="X37" s="17">
        <v>-0.99999999999999856</v>
      </c>
      <c r="Y37" s="17">
        <v>-0.99999999999999856</v>
      </c>
      <c r="Z37" s="17">
        <v>70.136271312985329</v>
      </c>
      <c r="AA37" s="17">
        <v>0.40394866371641452</v>
      </c>
      <c r="AB37" s="17">
        <v>0.43037091550558637</v>
      </c>
      <c r="AC37" s="17">
        <v>0.21425491993441903</v>
      </c>
      <c r="AD37" s="17">
        <v>52.42872495782099</v>
      </c>
      <c r="AE37" s="17">
        <v>0.9</v>
      </c>
      <c r="AF37" s="17">
        <v>-0.99999999999999856</v>
      </c>
      <c r="AG37" s="17">
        <v>-0.99999999999999856</v>
      </c>
      <c r="AH37" s="17">
        <v>-9.1052048080000531E-2</v>
      </c>
      <c r="AI37" s="17">
        <v>-0.13889306792669634</v>
      </c>
      <c r="AJ37" s="17">
        <v>0.60095318310580792</v>
      </c>
      <c r="AK37" s="17">
        <v>0.15674780946056868</v>
      </c>
      <c r="AL37" s="17">
        <v>0.290273495852579</v>
      </c>
      <c r="AM37" s="17">
        <v>0.44782987109174921</v>
      </c>
      <c r="AN37" s="17">
        <v>10.261603311843515</v>
      </c>
      <c r="AO37" s="17">
        <v>11.979485824596573</v>
      </c>
      <c r="AP37" s="17">
        <v>34.967798316369141</v>
      </c>
      <c r="AQ37" s="17">
        <v>0.7409416779663367</v>
      </c>
      <c r="AR37" s="17">
        <v>0.63191059599011901</v>
      </c>
      <c r="AS37" s="17">
        <v>-0.99999999999999856</v>
      </c>
      <c r="AT37" s="17">
        <v>-0.99999999999999856</v>
      </c>
      <c r="AU37" s="17">
        <v>-2.7075052061568474</v>
      </c>
      <c r="AV37" s="17">
        <v>101.90087217054449</v>
      </c>
      <c r="AW37" s="17">
        <v>86.19052441627484</v>
      </c>
      <c r="AX37" s="17">
        <v>2.1863354611720461E-4</v>
      </c>
      <c r="AY37" s="17">
        <v>-12.760188909787464</v>
      </c>
      <c r="AZ37">
        <v>1530.0547647183087</v>
      </c>
    </row>
    <row r="38" spans="1:52" x14ac:dyDescent="0.25">
      <c r="A38">
        <v>3646</v>
      </c>
      <c r="B38" t="s">
        <v>1786</v>
      </c>
      <c r="C38" s="17">
        <v>4.7054395095824448</v>
      </c>
      <c r="D38" s="17">
        <v>2.5273976132121692E-2</v>
      </c>
      <c r="E38" s="17">
        <v>-0.61406973568475154</v>
      </c>
      <c r="F38" s="17">
        <v>-0.60202393487942307</v>
      </c>
      <c r="G38" s="17">
        <v>-0.16873212633817158</v>
      </c>
      <c r="H38" s="17">
        <v>-3.124376335695541E-2</v>
      </c>
      <c r="I38" s="17">
        <v>-11.99855338170762</v>
      </c>
      <c r="J38" s="17">
        <v>-0.19997588969512697</v>
      </c>
      <c r="K38" s="17">
        <v>-1.0000000000000002</v>
      </c>
      <c r="L38" s="17">
        <v>-1.0000000000000002</v>
      </c>
      <c r="M38" s="17">
        <v>-3.9995177939025388</v>
      </c>
      <c r="N38" s="17">
        <v>-7.8951378070045877</v>
      </c>
      <c r="O38" s="17">
        <v>0.10570985652483339</v>
      </c>
      <c r="P38" s="17">
        <v>-5.8964231313368645</v>
      </c>
      <c r="Q38" s="17">
        <v>-1.9307710469924808</v>
      </c>
      <c r="R38" s="17">
        <v>0.33333333333333359</v>
      </c>
      <c r="S38" s="17">
        <v>0.34575913870291386</v>
      </c>
      <c r="T38" s="17">
        <v>0.20631963259334224</v>
      </c>
      <c r="U38" s="17">
        <v>-0.13178879900932267</v>
      </c>
      <c r="V38" s="17">
        <v>38.143967812615763</v>
      </c>
      <c r="W38" s="17">
        <v>0.91361409804880744</v>
      </c>
      <c r="X38" s="17">
        <v>-1.0000000000000002</v>
      </c>
      <c r="Y38" s="17">
        <v>-1.0000000000000002</v>
      </c>
      <c r="Z38" s="17">
        <v>43.031408064475173</v>
      </c>
      <c r="AA38" s="17">
        <v>0.11429387538860998</v>
      </c>
      <c r="AB38" s="17">
        <v>-0.16986323664468539</v>
      </c>
      <c r="AC38" s="17">
        <v>0.19193358723311393</v>
      </c>
      <c r="AD38" s="17">
        <v>6.8182112988519288</v>
      </c>
      <c r="AE38" s="17">
        <v>0.9</v>
      </c>
      <c r="AF38" s="17">
        <v>-1.0000000000000002</v>
      </c>
      <c r="AG38" s="17">
        <v>-1.0000000000000002</v>
      </c>
      <c r="AH38" s="17">
        <v>-1.0060459234067584E-2</v>
      </c>
      <c r="AI38" s="17">
        <v>-0.13178879900932267</v>
      </c>
      <c r="AJ38" s="17">
        <v>6.5506259156645943E-2</v>
      </c>
      <c r="AK38" s="17">
        <v>-0.10119106190824584</v>
      </c>
      <c r="AL38" s="17">
        <v>0.26953885356221446</v>
      </c>
      <c r="AM38" s="17">
        <v>4.4340728458454284E-2</v>
      </c>
      <c r="AN38" s="17">
        <v>7.0660026348385916</v>
      </c>
      <c r="AO38" s="17">
        <v>0.60256290192012774</v>
      </c>
      <c r="AP38" s="17">
        <v>26.145414430908136</v>
      </c>
      <c r="AQ38" s="17">
        <v>0.75362330562026614</v>
      </c>
      <c r="AR38" s="17">
        <v>0.71363820835368075</v>
      </c>
      <c r="AS38" s="17">
        <v>-1.0000000000000002</v>
      </c>
      <c r="AT38" s="17">
        <v>-1.0000000000000002</v>
      </c>
      <c r="AU38" s="17">
        <v>-2.5327949818719038</v>
      </c>
      <c r="AV38" s="17">
        <v>35.738833159390751</v>
      </c>
      <c r="AW38" s="17">
        <v>22.358744073777132</v>
      </c>
      <c r="AX38" s="17">
        <v>-0.2234795076444826</v>
      </c>
      <c r="AY38" s="17">
        <v>-87.531012068240756</v>
      </c>
      <c r="AZ38">
        <v>1348.9228381174823</v>
      </c>
    </row>
    <row r="39" spans="1:52" x14ac:dyDescent="0.25">
      <c r="A39">
        <v>3648</v>
      </c>
      <c r="B39" t="s">
        <v>1788</v>
      </c>
      <c r="C39" s="17">
        <v>4.8300369531764975</v>
      </c>
      <c r="D39" s="17">
        <v>-0.43343104935908844</v>
      </c>
      <c r="E39" s="17">
        <v>-0.28183017204488858</v>
      </c>
      <c r="F39" s="17">
        <v>-0.41363854787673487</v>
      </c>
      <c r="G39" s="17">
        <v>1.2246358482270236E-2</v>
      </c>
      <c r="H39" s="17">
        <v>-9.1794908975806055E-3</v>
      </c>
      <c r="I39" s="17">
        <v>0.18401205508138307</v>
      </c>
      <c r="J39" s="17">
        <v>3.0668675846896309E-3</v>
      </c>
      <c r="K39" s="17">
        <v>-1.0000000000000007</v>
      </c>
      <c r="L39" s="17">
        <v>-1.0000000000000007</v>
      </c>
      <c r="M39" s="17">
        <v>6.1337351693793174E-2</v>
      </c>
      <c r="N39" s="17">
        <v>4.6004104603811422</v>
      </c>
      <c r="O39" s="17">
        <v>0.11278970581781037</v>
      </c>
      <c r="P39" s="17">
        <v>-5.3323699984758637</v>
      </c>
      <c r="Q39" s="17">
        <v>-1.7642729205575292</v>
      </c>
      <c r="R39" s="17">
        <v>0.33333333333333376</v>
      </c>
      <c r="S39" s="17">
        <v>0.3345668689155753</v>
      </c>
      <c r="T39" s="17">
        <v>0.36503249087844192</v>
      </c>
      <c r="U39" s="17">
        <v>-0.10086513368485349</v>
      </c>
      <c r="V39" s="17">
        <v>37.160027674312289</v>
      </c>
      <c r="W39" s="17">
        <v>1.5197724960688652</v>
      </c>
      <c r="X39" s="17">
        <v>-1.0000000000000007</v>
      </c>
      <c r="Y39" s="17">
        <v>-1.0000000000000007</v>
      </c>
      <c r="Z39" s="17">
        <v>77.177403122122513</v>
      </c>
      <c r="AA39" s="17">
        <v>0.37282998592110883</v>
      </c>
      <c r="AB39" s="17">
        <v>3.6521686039128712E-2</v>
      </c>
      <c r="AC39" s="17">
        <v>0.42628129540711729</v>
      </c>
      <c r="AD39" s="17">
        <v>41.781648368367733</v>
      </c>
      <c r="AE39" s="17">
        <v>0.81818181818181823</v>
      </c>
      <c r="AF39" s="17">
        <v>-1.0000000000000007</v>
      </c>
      <c r="AG39" s="17">
        <v>-1.0000000000000007</v>
      </c>
      <c r="AH39" s="17">
        <v>-2.9466070228165258E-2</v>
      </c>
      <c r="AI39" s="17">
        <v>-0.10086513368485349</v>
      </c>
      <c r="AJ39" s="17">
        <v>-9.3213796427600887E-2</v>
      </c>
      <c r="AK39" s="17">
        <v>-9.5405226680286871E-3</v>
      </c>
      <c r="AL39" s="17">
        <v>9.890768695745418E-2</v>
      </c>
      <c r="AM39" s="17">
        <v>0.13025171888819306</v>
      </c>
      <c r="AN39" s="17">
        <v>2.0066231917983486</v>
      </c>
      <c r="AO39" s="17">
        <v>3.2085903588646834</v>
      </c>
      <c r="AP39" s="17">
        <v>37.344039729393671</v>
      </c>
      <c r="AQ39" s="17">
        <v>0.9320675594424972</v>
      </c>
      <c r="AR39" s="17">
        <v>1.5228393636535551</v>
      </c>
      <c r="AS39" s="17">
        <v>-1.0000000000000007</v>
      </c>
      <c r="AT39" s="17">
        <v>-1.0000000000000007</v>
      </c>
      <c r="AU39" s="17">
        <v>-2.1779114684342629</v>
      </c>
      <c r="AV39" s="17">
        <v>84.986403941368337</v>
      </c>
      <c r="AW39" s="17">
        <v>74.310569168319674</v>
      </c>
      <c r="AX39" s="17">
        <v>3.9750984539953363E-2</v>
      </c>
      <c r="AY39" s="17">
        <v>-8.0597412071284644</v>
      </c>
      <c r="AZ39">
        <v>1518.9456379512505</v>
      </c>
    </row>
    <row r="40" spans="1:52" x14ac:dyDescent="0.25">
      <c r="A40">
        <v>3674</v>
      </c>
      <c r="B40" t="s">
        <v>1803</v>
      </c>
      <c r="C40" s="17">
        <v>5.7399588924663938</v>
      </c>
      <c r="D40" s="17">
        <v>-3.4384651576856017E-2</v>
      </c>
      <c r="E40" s="17">
        <v>-0.24695561764939877</v>
      </c>
      <c r="F40" s="17">
        <v>-0.25622926747262431</v>
      </c>
      <c r="G40" s="17">
        <v>0.57620351461629959</v>
      </c>
      <c r="H40" s="17">
        <v>0.19886178823527123</v>
      </c>
      <c r="I40" s="17">
        <v>46.503918171094234</v>
      </c>
      <c r="J40" s="17">
        <v>0.77506530285157083</v>
      </c>
      <c r="K40" s="17">
        <v>-0.99999999999999889</v>
      </c>
      <c r="L40" s="17">
        <v>-0.99999999999999889</v>
      </c>
      <c r="M40" s="17">
        <v>15.501306057031407</v>
      </c>
      <c r="N40" s="17">
        <v>51.987647796087998</v>
      </c>
      <c r="O40" s="17">
        <v>-0.23426458299525804</v>
      </c>
      <c r="P40" s="17">
        <v>-7.7459469800520946</v>
      </c>
      <c r="Q40" s="17">
        <v>-2.598858196764446</v>
      </c>
      <c r="R40" s="17">
        <v>0.33333333333333315</v>
      </c>
      <c r="S40" s="17">
        <v>0.35019027559387039</v>
      </c>
      <c r="T40" s="17">
        <v>0.3912647492117044</v>
      </c>
      <c r="U40" s="17">
        <v>0.69867956862599412</v>
      </c>
      <c r="V40" s="17">
        <v>39.936104956533249</v>
      </c>
      <c r="W40" s="17">
        <v>5.6655947146784147</v>
      </c>
      <c r="X40" s="17">
        <v>-0.99999999999999889</v>
      </c>
      <c r="Y40" s="17">
        <v>-0.99999999999999889</v>
      </c>
      <c r="Z40" s="17">
        <v>77.430192845125688</v>
      </c>
      <c r="AA40" s="17">
        <v>0.24550914090638806</v>
      </c>
      <c r="AB40" s="17">
        <v>0.31788695675514772</v>
      </c>
      <c r="AC40" s="17">
        <v>0.23846282404560198</v>
      </c>
      <c r="AD40" s="17">
        <v>40.092946085356893</v>
      </c>
      <c r="AE40" s="17">
        <v>0.8</v>
      </c>
      <c r="AF40" s="17">
        <v>-0.99999999999999889</v>
      </c>
      <c r="AG40" s="17">
        <v>-0.99999999999999889</v>
      </c>
      <c r="AH40" s="17">
        <v>-0.12087621286342265</v>
      </c>
      <c r="AI40" s="17">
        <v>0.69867956862599412</v>
      </c>
      <c r="AJ40" s="17">
        <v>-0.15191106928692943</v>
      </c>
      <c r="AK40" s="17">
        <v>-5.8017002442973364E-2</v>
      </c>
      <c r="AL40" s="17">
        <v>-6.3493194635419095E-2</v>
      </c>
      <c r="AM40" s="17">
        <v>0.30042605507769204</v>
      </c>
      <c r="AN40" s="17">
        <v>-2.3468852123201236</v>
      </c>
      <c r="AO40" s="17">
        <v>7.2205663647274347</v>
      </c>
      <c r="AP40" s="17">
        <v>86.440023127627526</v>
      </c>
      <c r="AQ40" s="17">
        <v>1.7734679267649021</v>
      </c>
      <c r="AR40" s="17">
        <v>6.4406600175299848</v>
      </c>
      <c r="AS40" s="17">
        <v>-0.99999999999999889</v>
      </c>
      <c r="AT40" s="17">
        <v>-0.99999999999999889</v>
      </c>
      <c r="AU40" s="17">
        <v>-2.8550874642370703</v>
      </c>
      <c r="AV40" s="17">
        <v>136.6384070059411</v>
      </c>
      <c r="AW40" s="17">
        <v>204.08883961127211</v>
      </c>
      <c r="AX40" s="17">
        <v>0.26835037456034566</v>
      </c>
      <c r="AY40" s="17">
        <v>40.973155185843524</v>
      </c>
      <c r="AZ40">
        <v>1588.6462649920657</v>
      </c>
    </row>
    <row r="41" spans="1:52" x14ac:dyDescent="0.25">
      <c r="A41">
        <v>3721</v>
      </c>
      <c r="B41" t="s">
        <v>656</v>
      </c>
      <c r="C41" s="17">
        <v>4.8369938998496025</v>
      </c>
      <c r="D41" s="17">
        <v>2.7296754952905469E-2</v>
      </c>
      <c r="E41" s="17">
        <v>1.5519512497865577</v>
      </c>
      <c r="F41" s="17">
        <v>1.5671275150858393</v>
      </c>
      <c r="G41" s="17">
        <v>0.18484585080876506</v>
      </c>
      <c r="H41" s="17">
        <v>-4.8142309186393643E-3</v>
      </c>
      <c r="I41" s="17">
        <v>10.801897193407545</v>
      </c>
      <c r="J41" s="17">
        <v>0.1800316198901257</v>
      </c>
      <c r="K41" s="17">
        <v>-1.0000000000000007</v>
      </c>
      <c r="L41" s="17">
        <v>-1.0000000000000007</v>
      </c>
      <c r="M41" s="17">
        <v>3.6006323978025128</v>
      </c>
      <c r="N41" s="17">
        <v>17.206018608342987</v>
      </c>
      <c r="O41" s="17">
        <v>0.11953732892243185</v>
      </c>
      <c r="P41" s="17">
        <v>-2.5282676808864619</v>
      </c>
      <c r="Q41" s="17">
        <v>-0.73468797072825209</v>
      </c>
      <c r="R41" s="17">
        <v>0.33333333333333393</v>
      </c>
      <c r="S41" s="17">
        <v>0.3458495856669459</v>
      </c>
      <c r="T41" s="17">
        <v>0.27595634986501216</v>
      </c>
      <c r="U41" s="17">
        <v>-1.7367537012120633E-2</v>
      </c>
      <c r="V41" s="17">
        <v>30.30960447852182</v>
      </c>
      <c r="W41" s="17">
        <v>1.4987714764974789</v>
      </c>
      <c r="X41" s="17">
        <v>-1.0000000000000007</v>
      </c>
      <c r="Y41" s="17">
        <v>-1.0000000000000007</v>
      </c>
      <c r="Z41" s="17">
        <v>81.700452204446734</v>
      </c>
      <c r="AA41" s="17">
        <v>0.49297366263980369</v>
      </c>
      <c r="AB41" s="17">
        <v>9.8572602835870882E-2</v>
      </c>
      <c r="AC41" s="17">
        <v>0.45096444845738914</v>
      </c>
      <c r="AD41" s="17">
        <v>52.125535696653216</v>
      </c>
      <c r="AE41" s="17">
        <v>0.9</v>
      </c>
      <c r="AF41" s="17">
        <v>-1.0000000000000007</v>
      </c>
      <c r="AG41" s="17">
        <v>-1.0000000000000007</v>
      </c>
      <c r="AH41" s="17">
        <v>1.982052673244529E-2</v>
      </c>
      <c r="AI41" s="17">
        <v>-1.7367537012120633E-2</v>
      </c>
      <c r="AJ41" s="17">
        <v>0.40687568649367484</v>
      </c>
      <c r="AK41" s="17">
        <v>0.45701619186077347</v>
      </c>
      <c r="AL41" s="17">
        <v>6.1854135147408531E-3</v>
      </c>
      <c r="AM41" s="17">
        <v>0.10664523317018197</v>
      </c>
      <c r="AN41" s="17">
        <v>2.1890137703368935</v>
      </c>
      <c r="AO41" s="17">
        <v>4.9512117885584175</v>
      </c>
      <c r="AP41" s="17">
        <v>41.111501671929332</v>
      </c>
      <c r="AQ41" s="17">
        <v>0.93777173185317075</v>
      </c>
      <c r="AR41" s="17">
        <v>1.6788030963876037</v>
      </c>
      <c r="AS41" s="17">
        <v>-1.0000000000000007</v>
      </c>
      <c r="AT41" s="17">
        <v>-1.0000000000000007</v>
      </c>
      <c r="AU41" s="17">
        <v>0.83243954435758605</v>
      </c>
      <c r="AV41" s="17">
        <v>103.85768260134809</v>
      </c>
      <c r="AW41" s="17">
        <v>102.51733943478499</v>
      </c>
      <c r="AX41" s="17">
        <v>0.47492249489260807</v>
      </c>
      <c r="AY41" s="17">
        <v>38.647904125391392</v>
      </c>
      <c r="AZ41">
        <v>1516.8943502988218</v>
      </c>
    </row>
    <row r="42" spans="1:52" x14ac:dyDescent="0.25">
      <c r="A42">
        <v>3802</v>
      </c>
      <c r="B42" t="s">
        <v>1853</v>
      </c>
      <c r="C42" s="17">
        <v>5.2224708166470872</v>
      </c>
      <c r="D42" s="17">
        <v>7.8322184775862905E-2</v>
      </c>
      <c r="E42" s="17">
        <v>-0.95992328171737951</v>
      </c>
      <c r="F42" s="17">
        <v>-0.93032846951796988</v>
      </c>
      <c r="G42" s="17">
        <v>0.51192459374254884</v>
      </c>
      <c r="H42" s="17">
        <v>1.0625594138947942E-2</v>
      </c>
      <c r="I42" s="17">
        <v>31.353011272889788</v>
      </c>
      <c r="J42" s="17">
        <v>0.52255018788149676</v>
      </c>
      <c r="K42" s="17">
        <v>-1.0000000000000016</v>
      </c>
      <c r="L42" s="17">
        <v>-1.0000000000000016</v>
      </c>
      <c r="M42" s="17">
        <v>10.451003757629934</v>
      </c>
      <c r="N42" s="17">
        <v>35.645153620018874</v>
      </c>
      <c r="O42" s="17">
        <v>7.526560878837478E-2</v>
      </c>
      <c r="P42" s="17">
        <v>-1.4967018151341804</v>
      </c>
      <c r="Q42" s="17">
        <v>-0.37565900508242489</v>
      </c>
      <c r="R42" s="17">
        <v>0.33333333333333409</v>
      </c>
      <c r="S42" s="17">
        <v>0.35517222516334118</v>
      </c>
      <c r="T42" s="17">
        <v>0.42044553441225435</v>
      </c>
      <c r="U42" s="17">
        <v>0.37166245335126946</v>
      </c>
      <c r="V42" s="17">
        <v>38.322534335148141</v>
      </c>
      <c r="W42" s="17">
        <v>4.0777122283718121</v>
      </c>
      <c r="X42" s="17">
        <v>-1.0000000000000016</v>
      </c>
      <c r="Y42" s="17">
        <v>-1.0000000000000016</v>
      </c>
      <c r="Z42" s="17">
        <v>75.338365590247022</v>
      </c>
      <c r="AA42" s="17">
        <v>0.4251668707791279</v>
      </c>
      <c r="AB42" s="17">
        <v>0.14859596440439654</v>
      </c>
      <c r="AC42" s="17">
        <v>0.17406697002010316</v>
      </c>
      <c r="AD42" s="17">
        <v>37.391490260181342</v>
      </c>
      <c r="AE42" s="17">
        <v>0.9</v>
      </c>
      <c r="AF42" s="17">
        <v>-1.0000000000000016</v>
      </c>
      <c r="AG42" s="17">
        <v>-1.0000000000000016</v>
      </c>
      <c r="AH42" s="17">
        <v>-2.3052515081392645E-2</v>
      </c>
      <c r="AI42" s="17">
        <v>0.37166245335126946</v>
      </c>
      <c r="AJ42" s="17">
        <v>9.5154783243580857E-2</v>
      </c>
      <c r="AK42" s="17">
        <v>-1.8648997200518068E-2</v>
      </c>
      <c r="AL42" s="17">
        <v>1.3088011984993779</v>
      </c>
      <c r="AM42" s="17">
        <v>6.2261110005212478E-2</v>
      </c>
      <c r="AN42" s="17">
        <v>33.195803878702336</v>
      </c>
      <c r="AO42" s="17">
        <v>1.4632827641277211</v>
      </c>
      <c r="AP42" s="17">
        <v>69.675545608037865</v>
      </c>
      <c r="AQ42" s="17">
        <v>1.4806135462601988</v>
      </c>
      <c r="AR42" s="17">
        <v>4.6002624162533117</v>
      </c>
      <c r="AS42" s="17">
        <v>-1.0000000000000016</v>
      </c>
      <c r="AT42" s="17">
        <v>-1.0000000000000016</v>
      </c>
      <c r="AU42" s="17">
        <v>-1.3059874746003939</v>
      </c>
      <c r="AV42" s="17">
        <v>112.44680197439375</v>
      </c>
      <c r="AW42" s="17">
        <v>149.15199700789282</v>
      </c>
      <c r="AX42" s="17">
        <v>0.18038619525770361</v>
      </c>
      <c r="AY42" s="17">
        <v>10.821790689925665</v>
      </c>
      <c r="AZ42">
        <v>1526.9976912271479</v>
      </c>
    </row>
    <row r="43" spans="1:52" x14ac:dyDescent="0.25">
      <c r="A43">
        <v>3925</v>
      </c>
      <c r="B43" t="s">
        <v>1886</v>
      </c>
      <c r="C43" s="17">
        <v>5.9031178142496579</v>
      </c>
      <c r="D43" s="17">
        <v>-7.0914168201174077E-2</v>
      </c>
      <c r="E43" s="17">
        <v>2.5434051047854598</v>
      </c>
      <c r="F43" s="17">
        <v>2.5182739570708663</v>
      </c>
      <c r="G43" s="17">
        <v>0.17712284846469048</v>
      </c>
      <c r="H43" s="17">
        <v>-1.8536703696795179E-4</v>
      </c>
      <c r="I43" s="17">
        <v>10.616248885663351</v>
      </c>
      <c r="J43" s="17">
        <v>0.17693748142772245</v>
      </c>
      <c r="K43" s="17">
        <v>-1.0000000000000002</v>
      </c>
      <c r="L43" s="17">
        <v>-1.0000000000000002</v>
      </c>
      <c r="M43" s="17">
        <v>3.5387496285544495</v>
      </c>
      <c r="N43" s="17">
        <v>19.037640656983857</v>
      </c>
      <c r="O43" s="17">
        <v>-0.356090335479749</v>
      </c>
      <c r="P43" s="17">
        <v>7.6163856365823666</v>
      </c>
      <c r="Q43" s="17">
        <v>2.351353330391603</v>
      </c>
      <c r="R43" s="17">
        <v>0.33333333333333376</v>
      </c>
      <c r="S43" s="17">
        <v>0.33310912087016792</v>
      </c>
      <c r="T43" s="17">
        <v>0.37743769488020001</v>
      </c>
      <c r="U43" s="17">
        <v>0.26625941957583116</v>
      </c>
      <c r="V43" s="17">
        <v>45.328083489272387</v>
      </c>
      <c r="W43" s="17">
        <v>3.5968122697515623</v>
      </c>
      <c r="X43" s="17">
        <v>-1.0000000000000002</v>
      </c>
      <c r="Y43" s="17">
        <v>-1.0000000000000002</v>
      </c>
      <c r="Z43" s="17">
        <v>75.421953268710951</v>
      </c>
      <c r="AA43" s="17">
        <v>0.38667577624737348</v>
      </c>
      <c r="AB43" s="17">
        <v>-6.6705851711855821E-2</v>
      </c>
      <c r="AC43" s="17">
        <v>0.23488040444542138</v>
      </c>
      <c r="AD43" s="17">
        <v>27.742516449046917</v>
      </c>
      <c r="AE43" s="17">
        <v>0.6</v>
      </c>
      <c r="AF43" s="17">
        <v>-1.0000000000000002</v>
      </c>
      <c r="AG43" s="17">
        <v>-1.0000000000000002</v>
      </c>
      <c r="AH43" s="17">
        <v>4.1936432807164012E-2</v>
      </c>
      <c r="AI43" s="17">
        <v>0.26625941957583116</v>
      </c>
      <c r="AJ43" s="17">
        <v>1.0883562718936604E-2</v>
      </c>
      <c r="AK43" s="17">
        <v>0.11996255703616536</v>
      </c>
      <c r="AL43" s="17">
        <v>9.947490207532711E-2</v>
      </c>
      <c r="AM43" s="17">
        <v>0.19202415434490311</v>
      </c>
      <c r="AN43" s="17">
        <v>2.5412903654778614</v>
      </c>
      <c r="AO43" s="17">
        <v>5.4004166438034042</v>
      </c>
      <c r="AP43" s="17">
        <v>55.944332374935769</v>
      </c>
      <c r="AQ43" s="17">
        <v>1.3101395686595325</v>
      </c>
      <c r="AR43" s="17">
        <v>3.7737497511792832</v>
      </c>
      <c r="AS43" s="17">
        <v>-1.0000000000000002</v>
      </c>
      <c r="AT43" s="17">
        <v>-1.0000000000000002</v>
      </c>
      <c r="AU43" s="17">
        <v>4.8696272874624658</v>
      </c>
      <c r="AV43" s="17">
        <v>99.860010569498129</v>
      </c>
      <c r="AW43" s="17">
        <v>127.3246811832246</v>
      </c>
      <c r="AX43" s="17">
        <v>0.15294640882620961</v>
      </c>
      <c r="AY43" s="17">
        <v>2.3568870814644041</v>
      </c>
      <c r="AZ43">
        <v>1487.0439974833864</v>
      </c>
    </row>
    <row r="44" spans="1:52" x14ac:dyDescent="0.25">
      <c r="A44">
        <v>4063</v>
      </c>
      <c r="B44" t="s">
        <v>1967</v>
      </c>
      <c r="C44" s="17">
        <v>3.3465023648573284</v>
      </c>
      <c r="D44" s="17">
        <v>-4.9791139828035028E-2</v>
      </c>
      <c r="E44" s="17">
        <v>4.0556622113522582</v>
      </c>
      <c r="F44" s="17">
        <v>4.0356430265265555</v>
      </c>
      <c r="G44" s="17">
        <v>0.21559621132173115</v>
      </c>
      <c r="H44" s="17">
        <v>-8.8743998220922361E-3</v>
      </c>
      <c r="I44" s="17">
        <v>12.403308689978333</v>
      </c>
      <c r="J44" s="17">
        <v>0.20672181149963889</v>
      </c>
      <c r="K44" s="17">
        <v>-1.0000000000000013</v>
      </c>
      <c r="L44" s="17">
        <v>-1.0000000000000013</v>
      </c>
      <c r="M44" s="17">
        <v>4.1344362299927768</v>
      </c>
      <c r="N44" s="17">
        <v>19.785454081362211</v>
      </c>
      <c r="O44" s="17">
        <v>-0.38317345522041724</v>
      </c>
      <c r="P44" s="17">
        <v>-2.5665842223753303</v>
      </c>
      <c r="Q44" s="17">
        <v>-0.87488824142077704</v>
      </c>
      <c r="R44" s="17">
        <v>0.33333333333333343</v>
      </c>
      <c r="S44" s="17">
        <v>0.33696201232009187</v>
      </c>
      <c r="T44" s="17">
        <v>0.3987376216378114</v>
      </c>
      <c r="U44" s="17">
        <v>0.20181688360698075</v>
      </c>
      <c r="V44" s="17">
        <v>42.565121575943138</v>
      </c>
      <c r="W44" s="17">
        <v>3.2694253223469185</v>
      </c>
      <c r="X44" s="17">
        <v>-1.0000000000000013</v>
      </c>
      <c r="Y44" s="17">
        <v>-1.0000000000000013</v>
      </c>
      <c r="Z44" s="17">
        <v>109.92411490860732</v>
      </c>
      <c r="AA44" s="17">
        <v>0.38985157346953514</v>
      </c>
      <c r="AB44" s="17">
        <v>0.56660462590082306</v>
      </c>
      <c r="AC44" s="17">
        <v>0.40822143211134004</v>
      </c>
      <c r="AD44" s="17">
        <v>68.233881574084933</v>
      </c>
      <c r="AE44" s="17">
        <v>1</v>
      </c>
      <c r="AF44" s="17">
        <v>-1.0000000000000013</v>
      </c>
      <c r="AG44" s="17">
        <v>-1.0000000000000013</v>
      </c>
      <c r="AH44" s="17">
        <v>4.8567705568376938E-3</v>
      </c>
      <c r="AI44" s="17">
        <v>0.20181688360698075</v>
      </c>
      <c r="AJ44" s="17">
        <v>-0.22989363134415516</v>
      </c>
      <c r="AK44" s="17">
        <v>-3.3060632677268074E-2</v>
      </c>
      <c r="AL44" s="17">
        <v>0.24797874766421812</v>
      </c>
      <c r="AM44" s="17">
        <v>0.13572656082521345</v>
      </c>
      <c r="AN44" s="17">
        <v>5.0500005348846759</v>
      </c>
      <c r="AO44" s="17">
        <v>3.2278608572439973</v>
      </c>
      <c r="AP44" s="17">
        <v>54.968430265921491</v>
      </c>
      <c r="AQ44" s="17">
        <v>1.2708498508982184</v>
      </c>
      <c r="AR44" s="17">
        <v>3.4761471338465593</v>
      </c>
      <c r="AS44" s="17">
        <v>-1.0000000000000013</v>
      </c>
      <c r="AT44" s="17">
        <v>-1.0000000000000013</v>
      </c>
      <c r="AU44" s="17">
        <v>3.1607547851057785</v>
      </c>
      <c r="AV44" s="17">
        <v>132.93742984721354</v>
      </c>
      <c r="AW44" s="17">
        <v>153.21625361904844</v>
      </c>
      <c r="AX44" s="17">
        <v>0.47092278411527566</v>
      </c>
      <c r="AY44" s="17">
        <v>74.166345676044017</v>
      </c>
      <c r="AZ44">
        <v>1639.7931368367979</v>
      </c>
    </row>
    <row r="45" spans="1:52" x14ac:dyDescent="0.25">
      <c r="A45">
        <v>4091</v>
      </c>
      <c r="B45" t="s">
        <v>1982</v>
      </c>
      <c r="C45" s="17">
        <v>4.7583379304570084</v>
      </c>
      <c r="D45" s="17">
        <v>-0.10796164362801679</v>
      </c>
      <c r="E45" s="17">
        <v>2.5766073763662196</v>
      </c>
      <c r="F45" s="17">
        <v>2.5416183846030047</v>
      </c>
      <c r="G45" s="17">
        <v>-1.4955295062397973E-3</v>
      </c>
      <c r="H45" s="17">
        <v>-1.4869141829609554E-2</v>
      </c>
      <c r="I45" s="17">
        <v>-0.98188028015095985</v>
      </c>
      <c r="J45" s="17">
        <v>-1.6364671335849373E-2</v>
      </c>
      <c r="K45" s="17">
        <v>-1.0000000000000002</v>
      </c>
      <c r="L45" s="17">
        <v>-1.0000000000000002</v>
      </c>
      <c r="M45" s="17">
        <v>-0.32729342671698824</v>
      </c>
      <c r="N45" s="17">
        <v>6.3180760349090557</v>
      </c>
      <c r="O45" s="17">
        <v>4.3801425647277237E-2</v>
      </c>
      <c r="P45" s="17">
        <v>3.2407725866771098</v>
      </c>
      <c r="Q45" s="17">
        <v>1.1532546172858975</v>
      </c>
      <c r="R45" s="17">
        <v>0.33333333333333354</v>
      </c>
      <c r="S45" s="17">
        <v>0.34014064365091062</v>
      </c>
      <c r="T45" s="17">
        <v>0.17041699113484962</v>
      </c>
      <c r="U45" s="17">
        <v>-3.0452654184722219E-2</v>
      </c>
      <c r="V45" s="17">
        <v>33.19211941080885</v>
      </c>
      <c r="W45" s="17">
        <v>1.1887906877511596</v>
      </c>
      <c r="X45" s="17">
        <v>-1.0000000000000002</v>
      </c>
      <c r="Y45" s="17">
        <v>-1.0000000000000002</v>
      </c>
      <c r="Z45" s="17">
        <v>67.734639141064434</v>
      </c>
      <c r="AA45" s="17">
        <v>0.14110612836840031</v>
      </c>
      <c r="AB45" s="17">
        <v>0.31364141896453063</v>
      </c>
      <c r="AC45" s="17">
        <v>0.21303775492646235</v>
      </c>
      <c r="AD45" s="17">
        <v>33.389265112969674</v>
      </c>
      <c r="AE45" s="17">
        <v>0.6</v>
      </c>
      <c r="AF45" s="17">
        <v>-1.0000000000000002</v>
      </c>
      <c r="AG45" s="17">
        <v>-1.0000000000000002</v>
      </c>
      <c r="AH45" s="17">
        <v>5.5398370728168118E-2</v>
      </c>
      <c r="AI45" s="17">
        <v>-3.0452654184722219E-2</v>
      </c>
      <c r="AJ45" s="17">
        <v>0.19848706498140337</v>
      </c>
      <c r="AK45" s="17">
        <v>0.1965651951232858</v>
      </c>
      <c r="AL45" s="17">
        <v>0.10897783113443674</v>
      </c>
      <c r="AM45" s="17">
        <v>8.6319138341131266E-2</v>
      </c>
      <c r="AN45" s="17">
        <v>3.7168811032679372</v>
      </c>
      <c r="AO45" s="17">
        <v>3.1408044341447163</v>
      </c>
      <c r="AP45" s="17">
        <v>32.210239130657889</v>
      </c>
      <c r="AQ45" s="17">
        <v>0.81343831393437205</v>
      </c>
      <c r="AR45" s="17">
        <v>1.17242601641531</v>
      </c>
      <c r="AS45" s="17">
        <v>-1.0000000000000002</v>
      </c>
      <c r="AT45" s="17">
        <v>-1.0000000000000002</v>
      </c>
      <c r="AU45" s="17">
        <v>3.6948730018889009</v>
      </c>
      <c r="AV45" s="17">
        <v>77.193519610118202</v>
      </c>
      <c r="AW45" s="17">
        <v>75.256221606209309</v>
      </c>
      <c r="AX45" s="17">
        <v>-3.2899609196859393E-2</v>
      </c>
      <c r="AY45" s="17">
        <v>-42.108858576391839</v>
      </c>
      <c r="AZ45">
        <v>1389.6509754138385</v>
      </c>
    </row>
    <row r="46" spans="1:52" x14ac:dyDescent="0.25">
      <c r="A46">
        <v>4125</v>
      </c>
      <c r="B46" t="s">
        <v>1998</v>
      </c>
      <c r="C46" s="17">
        <v>4.3827551089100671</v>
      </c>
      <c r="D46" s="17">
        <v>-0.1170086324732855</v>
      </c>
      <c r="E46" s="17">
        <v>2.3520820075499151</v>
      </c>
      <c r="F46" s="17">
        <v>2.3219133873171542</v>
      </c>
      <c r="G46" s="17">
        <v>0.19609412823038119</v>
      </c>
      <c r="H46" s="17">
        <v>-3.4746238936639286E-2</v>
      </c>
      <c r="I46" s="17">
        <v>9.6808733576245114</v>
      </c>
      <c r="J46" s="17">
        <v>0.16134788929374189</v>
      </c>
      <c r="K46" s="17">
        <v>-0.99999999999999845</v>
      </c>
      <c r="L46" s="17">
        <v>-0.99999999999999845</v>
      </c>
      <c r="M46" s="17">
        <v>3.2269577858748364</v>
      </c>
      <c r="N46" s="17">
        <v>16.38554185385172</v>
      </c>
      <c r="O46" s="17">
        <v>-0.25752684786898394</v>
      </c>
      <c r="P46" s="17">
        <v>4.1620503966687554</v>
      </c>
      <c r="Q46" s="17">
        <v>1.2558635598557981</v>
      </c>
      <c r="R46" s="17">
        <v>0.33333333333333304</v>
      </c>
      <c r="S46" s="17">
        <v>0.2301202012290248</v>
      </c>
      <c r="T46" s="17">
        <v>0.30363232679976121</v>
      </c>
      <c r="U46" s="17">
        <v>0.24941328327179688</v>
      </c>
      <c r="V46" s="17">
        <v>38.206050213606972</v>
      </c>
      <c r="W46" s="17">
        <v>3.1131146520984432</v>
      </c>
      <c r="X46" s="17">
        <v>-0.99999999999999845</v>
      </c>
      <c r="Y46" s="17">
        <v>-0.99999999999999845</v>
      </c>
      <c r="Z46" s="17">
        <v>79.22729854182154</v>
      </c>
      <c r="AA46" s="17">
        <v>1.1949152269089264E-2</v>
      </c>
      <c r="AB46" s="17">
        <v>0.31538790539848965</v>
      </c>
      <c r="AC46" s="17">
        <v>0.46797063769959552</v>
      </c>
      <c r="AD46" s="17">
        <v>39.765384768358722</v>
      </c>
      <c r="AE46" s="17">
        <v>0.9</v>
      </c>
      <c r="AF46" s="17">
        <v>-0.99999999999999845</v>
      </c>
      <c r="AG46" s="17">
        <v>-0.99999999999999845</v>
      </c>
      <c r="AH46" s="17">
        <v>-2.2381806095047176E-2</v>
      </c>
      <c r="AI46" s="17">
        <v>0.24941328327179688</v>
      </c>
      <c r="AJ46" s="17">
        <v>-0.28307684405027395</v>
      </c>
      <c r="AK46" s="17">
        <v>-8.0385933171646731E-2</v>
      </c>
      <c r="AL46" s="17">
        <v>0.27749136822002063</v>
      </c>
      <c r="AM46" s="17">
        <v>-1.1433157467805192E-3</v>
      </c>
      <c r="AN46" s="17">
        <v>5.5218999852491386</v>
      </c>
      <c r="AO46" s="17">
        <v>-0.4305125595277477</v>
      </c>
      <c r="AP46" s="17">
        <v>47.886923571231485</v>
      </c>
      <c r="AQ46" s="17">
        <v>1.1164991446339156</v>
      </c>
      <c r="AR46" s="17">
        <v>3.2744625413921851</v>
      </c>
      <c r="AS46" s="17">
        <v>-0.99999999999999845</v>
      </c>
      <c r="AT46" s="17">
        <v>-0.99999999999999845</v>
      </c>
      <c r="AU46" s="17">
        <v>3.5777769471729561</v>
      </c>
      <c r="AV46" s="17">
        <v>95.182327836145433</v>
      </c>
      <c r="AW46" s="17">
        <v>119.67602004142421</v>
      </c>
      <c r="AX46" s="17">
        <v>-0.12335292514858801</v>
      </c>
      <c r="AY46" s="17">
        <v>-21.236058095987115</v>
      </c>
      <c r="AZ46">
        <v>1495.2076256341925</v>
      </c>
    </row>
    <row r="47" spans="1:52" x14ac:dyDescent="0.25">
      <c r="A47">
        <v>4334</v>
      </c>
      <c r="B47" t="s">
        <v>2097</v>
      </c>
      <c r="C47" s="17">
        <v>4.3269283387095703</v>
      </c>
      <c r="D47" s="17">
        <v>0.23170701633704183</v>
      </c>
      <c r="E47" s="17">
        <v>-0.36290516718210275</v>
      </c>
      <c r="F47" s="17">
        <v>-0.34275900496398015</v>
      </c>
      <c r="G47" s="17">
        <v>0.20408103827915999</v>
      </c>
      <c r="H47" s="17">
        <v>-1.1922062027503389E-2</v>
      </c>
      <c r="I47" s="17">
        <v>11.529538575099391</v>
      </c>
      <c r="J47" s="17">
        <v>0.19215897625165665</v>
      </c>
      <c r="K47" s="17">
        <v>-1.0000000000000004</v>
      </c>
      <c r="L47" s="17">
        <v>-1.0000000000000004</v>
      </c>
      <c r="M47" s="17">
        <v>3.8431795250331326</v>
      </c>
      <c r="N47" s="17">
        <v>15.513707908844983</v>
      </c>
      <c r="O47" s="17">
        <v>-0.1807233017047612</v>
      </c>
      <c r="P47" s="17">
        <v>4.2118419398742386</v>
      </c>
      <c r="Q47" s="17">
        <v>1.3826982040335465</v>
      </c>
      <c r="R47" s="17">
        <v>0.33333333333333326</v>
      </c>
      <c r="S47" s="17">
        <v>0.32782109894670153</v>
      </c>
      <c r="T47" s="17">
        <v>0.25210567301808162</v>
      </c>
      <c r="U47" s="17">
        <v>0.43144538218116074</v>
      </c>
      <c r="V47" s="17">
        <v>46.101860449104848</v>
      </c>
      <c r="W47" s="17">
        <v>4.0660904411876713</v>
      </c>
      <c r="X47" s="17">
        <v>-1.0000000000000004</v>
      </c>
      <c r="Y47" s="17">
        <v>-1.0000000000000004</v>
      </c>
      <c r="Z47" s="17">
        <v>99.0362746115036</v>
      </c>
      <c r="AA47" s="17">
        <v>0.26366383703608787</v>
      </c>
      <c r="AB47" s="17">
        <v>0.51272892178144447</v>
      </c>
      <c r="AC47" s="17">
        <v>0.2546415603497707</v>
      </c>
      <c r="AD47" s="17">
        <v>51.551715958365143</v>
      </c>
      <c r="AE47" s="17">
        <v>1</v>
      </c>
      <c r="AF47" s="17">
        <v>-1.0000000000000004</v>
      </c>
      <c r="AG47" s="17">
        <v>-1.0000000000000004</v>
      </c>
      <c r="AH47" s="17">
        <v>3.7368820444831752E-2</v>
      </c>
      <c r="AI47" s="17">
        <v>0.43144538218116074</v>
      </c>
      <c r="AJ47" s="17">
        <v>-3.5572779602949939E-2</v>
      </c>
      <c r="AK47" s="17">
        <v>0.15875699869851609</v>
      </c>
      <c r="AL47" s="17">
        <v>-6.748853477632788E-2</v>
      </c>
      <c r="AM47" s="17">
        <v>0.66083513556458429</v>
      </c>
      <c r="AN47" s="17">
        <v>-1.8650772674229472</v>
      </c>
      <c r="AO47" s="17">
        <v>17.314663382607183</v>
      </c>
      <c r="AP47" s="17">
        <v>57.631399024204228</v>
      </c>
      <c r="AQ47" s="17">
        <v>1.3447054874792779</v>
      </c>
      <c r="AR47" s="17">
        <v>4.2582494174393286</v>
      </c>
      <c r="AS47" s="17">
        <v>-1.0000000000000004</v>
      </c>
      <c r="AT47" s="17">
        <v>-1.0000000000000004</v>
      </c>
      <c r="AU47" s="17">
        <v>1.0399391990695706</v>
      </c>
      <c r="AV47" s="17">
        <v>131.86464590295571</v>
      </c>
      <c r="AW47" s="17">
        <v>175.75656052996843</v>
      </c>
      <c r="AX47" s="17">
        <v>0.49473699735315479</v>
      </c>
      <c r="AY47" s="17">
        <v>47.501104791577106</v>
      </c>
      <c r="AZ47">
        <v>1647.8029498365847</v>
      </c>
    </row>
    <row r="48" spans="1:52" x14ac:dyDescent="0.25">
      <c r="A48">
        <v>4501</v>
      </c>
      <c r="B48" t="s">
        <v>2170</v>
      </c>
      <c r="C48" s="17">
        <v>4.9111633528037375</v>
      </c>
      <c r="D48" s="17">
        <v>-0.14929791217200239</v>
      </c>
      <c r="E48" s="17">
        <v>-0.99838141880919573</v>
      </c>
      <c r="F48" s="17">
        <v>-1.0527754228294719</v>
      </c>
      <c r="G48" s="17">
        <v>-0.18947175911854444</v>
      </c>
      <c r="H48" s="17">
        <v>-2.4242821849086198E-2</v>
      </c>
      <c r="I48" s="17">
        <v>-12.822874858057835</v>
      </c>
      <c r="J48" s="17">
        <v>-0.21371458096763055</v>
      </c>
      <c r="K48" s="17">
        <v>-0.999999999999999</v>
      </c>
      <c r="L48" s="17">
        <v>-0.999999999999999</v>
      </c>
      <c r="M48" s="17">
        <v>-4.2742916193526108</v>
      </c>
      <c r="N48" s="17">
        <v>-8.9644869280835735</v>
      </c>
      <c r="O48" s="17">
        <v>-0.11751983427866031</v>
      </c>
      <c r="P48" s="17">
        <v>-5.9731204221044845</v>
      </c>
      <c r="Q48" s="17">
        <v>-2.0280905730130607</v>
      </c>
      <c r="R48" s="17">
        <v>0.33333333333333276</v>
      </c>
      <c r="S48" s="17">
        <v>0.3376424533652081</v>
      </c>
      <c r="T48" s="17">
        <v>0.23863295230432771</v>
      </c>
      <c r="U48" s="17">
        <v>4.9776459608752585E-2</v>
      </c>
      <c r="V48" s="17">
        <v>46.923991183170081</v>
      </c>
      <c r="W48" s="17">
        <v>2.1378809345359979</v>
      </c>
      <c r="X48" s="17">
        <v>-0.999999999999999</v>
      </c>
      <c r="Y48" s="17">
        <v>-0.999999999999999</v>
      </c>
      <c r="Z48" s="17">
        <v>98.9614042349816</v>
      </c>
      <c r="AA48" s="17">
        <v>0.42846419099915817</v>
      </c>
      <c r="AB48" s="17">
        <v>0.19149255742224094</v>
      </c>
      <c r="AC48" s="17">
        <v>0.46135332407509239</v>
      </c>
      <c r="AD48" s="17">
        <v>54.065503624824579</v>
      </c>
      <c r="AE48" s="17">
        <v>0.9</v>
      </c>
      <c r="AF48" s="17">
        <v>-0.999999999999999</v>
      </c>
      <c r="AG48" s="17">
        <v>-0.999999999999999</v>
      </c>
      <c r="AH48" s="17">
        <v>-0.12026773231304108</v>
      </c>
      <c r="AI48" s="17">
        <v>4.9776459608752585E-2</v>
      </c>
      <c r="AJ48" s="17">
        <v>0.32765053042396491</v>
      </c>
      <c r="AK48" s="17">
        <v>0.24039234339973795</v>
      </c>
      <c r="AL48" s="17">
        <v>-0.30689274536413508</v>
      </c>
      <c r="AM48" s="17">
        <v>0.2919302696387131</v>
      </c>
      <c r="AN48" s="17">
        <v>-6.0340659819835549</v>
      </c>
      <c r="AO48" s="17">
        <v>8.5002184579665165</v>
      </c>
      <c r="AP48" s="17">
        <v>34.10111632511223</v>
      </c>
      <c r="AQ48" s="17">
        <v>0.95938519861162175</v>
      </c>
      <c r="AR48" s="17">
        <v>1.9241663535683675</v>
      </c>
      <c r="AS48" s="17">
        <v>-0.999999999999999</v>
      </c>
      <c r="AT48" s="17">
        <v>-0.999999999999999</v>
      </c>
      <c r="AU48" s="17">
        <v>-3.0808659958425322</v>
      </c>
      <c r="AV48" s="17">
        <v>98.497135764864595</v>
      </c>
      <c r="AW48" s="17">
        <v>101.06942707947903</v>
      </c>
      <c r="AX48" s="17">
        <v>0.1127813917653631</v>
      </c>
      <c r="AY48" s="17">
        <v>13.518833964964371</v>
      </c>
      <c r="AZ48">
        <v>1523.2739331003963</v>
      </c>
    </row>
    <row r="49" spans="1:52" x14ac:dyDescent="0.25">
      <c r="A49">
        <v>4910</v>
      </c>
      <c r="B49" t="s">
        <v>2366</v>
      </c>
      <c r="C49" s="17">
        <v>4.8561447039288241</v>
      </c>
      <c r="D49" s="17">
        <v>0.12796399443032611</v>
      </c>
      <c r="E49" s="17">
        <v>-0.67515385420680984</v>
      </c>
      <c r="F49" s="17">
        <v>-0.62587131078859115</v>
      </c>
      <c r="G49" s="17">
        <v>9.5154676261564111E-2</v>
      </c>
      <c r="H49" s="17">
        <v>-1.1608784737755711E-2</v>
      </c>
      <c r="I49" s="17">
        <v>5.0127534914284961</v>
      </c>
      <c r="J49" s="17">
        <v>8.3545891523808383E-2</v>
      </c>
      <c r="K49" s="17">
        <v>-1</v>
      </c>
      <c r="L49" s="17">
        <v>-1</v>
      </c>
      <c r="M49" s="17">
        <v>1.6709178304761672</v>
      </c>
      <c r="N49" s="17">
        <v>9.2430268845687351</v>
      </c>
      <c r="O49" s="17">
        <v>0.13748304520752042</v>
      </c>
      <c r="P49" s="17">
        <v>-7.4889081997467875</v>
      </c>
      <c r="Q49" s="17">
        <v>-2.5470994437416854</v>
      </c>
      <c r="R49" s="17">
        <v>0.33333333333333337</v>
      </c>
      <c r="S49" s="17">
        <v>0.33516138377899862</v>
      </c>
      <c r="T49" s="17">
        <v>0.37862347373072908</v>
      </c>
      <c r="U49" s="17">
        <v>0.25701489116013304</v>
      </c>
      <c r="V49" s="17">
        <v>48.823487619175424</v>
      </c>
      <c r="W49" s="17">
        <v>3.6415320674722365</v>
      </c>
      <c r="X49" s="17">
        <v>-1</v>
      </c>
      <c r="Y49" s="17">
        <v>-1</v>
      </c>
      <c r="Z49" s="17">
        <v>76.939043336044065</v>
      </c>
      <c r="AA49" s="17">
        <v>0.42090452165430264</v>
      </c>
      <c r="AB49" s="17">
        <v>0.40168598577966069</v>
      </c>
      <c r="AC49" s="17">
        <v>-0.20933740422175826</v>
      </c>
      <c r="AD49" s="17">
        <v>30.662655160610257</v>
      </c>
      <c r="AE49" s="17">
        <v>0.82352941176470584</v>
      </c>
      <c r="AF49" s="17">
        <v>-1</v>
      </c>
      <c r="AG49" s="17">
        <v>-1</v>
      </c>
      <c r="AH49" s="17">
        <v>-7.1877888390974212E-2</v>
      </c>
      <c r="AI49" s="17">
        <v>0.25701489116013304</v>
      </c>
      <c r="AJ49" s="17">
        <v>-0.18544953446584111</v>
      </c>
      <c r="AK49" s="17">
        <v>-0.10923960595955193</v>
      </c>
      <c r="AL49" s="17">
        <v>0.20484793450059957</v>
      </c>
      <c r="AM49" s="17">
        <v>-0.32858135842726793</v>
      </c>
      <c r="AN49" s="17">
        <v>4.1939506901857815</v>
      </c>
      <c r="AO49" s="17">
        <v>-8.7607319904794618</v>
      </c>
      <c r="AP49" s="17">
        <v>53.83624111060395</v>
      </c>
      <c r="AQ49" s="17">
        <v>1.3041330820031933</v>
      </c>
      <c r="AR49" s="17">
        <v>3.7250779589960459</v>
      </c>
      <c r="AS49" s="17">
        <v>-1</v>
      </c>
      <c r="AT49" s="17">
        <v>-1</v>
      </c>
      <c r="AU49" s="17">
        <v>-3.1729707545302781</v>
      </c>
      <c r="AV49" s="17">
        <v>77.42133823013323</v>
      </c>
      <c r="AW49" s="17">
        <v>101.68526957832697</v>
      </c>
      <c r="AX49" s="17">
        <v>0.19992272570626862</v>
      </c>
      <c r="AY49" s="17">
        <v>-2.8378743490954985</v>
      </c>
      <c r="AZ49">
        <v>1528.5243276300348</v>
      </c>
    </row>
    <row r="50" spans="1:52" x14ac:dyDescent="0.25">
      <c r="A50">
        <v>4911</v>
      </c>
      <c r="B50" t="s">
        <v>532</v>
      </c>
      <c r="C50" s="17">
        <v>4.31518221503093</v>
      </c>
      <c r="D50" s="17">
        <v>-0.51546674277207005</v>
      </c>
      <c r="E50" s="17">
        <v>1.521292060527264</v>
      </c>
      <c r="F50" s="17">
        <v>1.3585392226753161</v>
      </c>
      <c r="G50" s="17">
        <v>0.30394151288335192</v>
      </c>
      <c r="H50" s="17">
        <v>-3.6740808335887616E-2</v>
      </c>
      <c r="I50" s="17">
        <v>16.032042272847853</v>
      </c>
      <c r="J50" s="17">
        <v>0.26720070454746431</v>
      </c>
      <c r="K50" s="17">
        <v>-1.000000000000002</v>
      </c>
      <c r="L50" s="17">
        <v>-1.000000000000002</v>
      </c>
      <c r="M50" s="17">
        <v>5.3440140909492859</v>
      </c>
      <c r="N50" s="17">
        <v>21.705763710554095</v>
      </c>
      <c r="O50" s="17">
        <v>-0.15379301261609282</v>
      </c>
      <c r="P50" s="17">
        <v>7.6463345139437084</v>
      </c>
      <c r="Q50" s="17">
        <v>2.3428726947778484</v>
      </c>
      <c r="R50" s="17">
        <v>0.33333333333333398</v>
      </c>
      <c r="S50" s="17">
        <v>0.34072115672807674</v>
      </c>
      <c r="T50" s="17">
        <v>0.33404235954653855</v>
      </c>
      <c r="U50" s="17">
        <v>0.30412010343038226</v>
      </c>
      <c r="V50" s="17">
        <v>41.800649939634674</v>
      </c>
      <c r="W50" s="17">
        <v>3.5677438442823926</v>
      </c>
      <c r="X50" s="17">
        <v>-1.000000000000002</v>
      </c>
      <c r="Y50" s="17">
        <v>-1.000000000000002</v>
      </c>
      <c r="Z50" s="17">
        <v>89.485547656512594</v>
      </c>
      <c r="AA50" s="17">
        <v>0.19570458231788632</v>
      </c>
      <c r="AB50" s="17">
        <v>0.38615125547038576</v>
      </c>
      <c r="AC50" s="17">
        <v>0.32498466265372949</v>
      </c>
      <c r="AD50" s="17">
        <v>45.342025022100096</v>
      </c>
      <c r="AE50" s="17">
        <v>0.91666666666666663</v>
      </c>
      <c r="AF50" s="17">
        <v>-1.000000000000002</v>
      </c>
      <c r="AG50" s="17">
        <v>-1.000000000000002</v>
      </c>
      <c r="AH50" s="17">
        <v>-3.2555979918313157E-3</v>
      </c>
      <c r="AI50" s="17">
        <v>0.30412010343038226</v>
      </c>
      <c r="AJ50" s="17">
        <v>-6.8275712099055891E-2</v>
      </c>
      <c r="AK50" s="17">
        <v>0.22862123150233002</v>
      </c>
      <c r="AL50" s="17">
        <v>1.2980360776701408E-2</v>
      </c>
      <c r="AM50" s="17">
        <v>0.40464344588473145</v>
      </c>
      <c r="AN50" s="17">
        <v>-1.6869541077743494E-2</v>
      </c>
      <c r="AO50" s="17">
        <v>11.259192304629932</v>
      </c>
      <c r="AP50" s="17">
        <v>57.832692212482527</v>
      </c>
      <c r="AQ50" s="17">
        <v>1.3122169530383319</v>
      </c>
      <c r="AR50" s="17">
        <v>3.8349445488298559</v>
      </c>
      <c r="AS50" s="17">
        <v>-1.000000000000002</v>
      </c>
      <c r="AT50" s="17">
        <v>-1.000000000000002</v>
      </c>
      <c r="AU50" s="17">
        <v>3.7014119174531643</v>
      </c>
      <c r="AV50" s="17">
        <v>122.45050367169658</v>
      </c>
      <c r="AW50" s="17">
        <v>152.79740205489813</v>
      </c>
      <c r="AX50" s="17">
        <v>0.21472133815140471</v>
      </c>
      <c r="AY50" s="17">
        <v>24.944840872093476</v>
      </c>
      <c r="AZ50">
        <v>1553.9000388623601</v>
      </c>
    </row>
    <row r="51" spans="1:52" x14ac:dyDescent="0.25">
      <c r="A51">
        <v>4990</v>
      </c>
      <c r="B51" t="s">
        <v>2411</v>
      </c>
      <c r="C51" s="17">
        <v>4.5868811519501396</v>
      </c>
      <c r="D51" s="17">
        <v>0.5336989025806137</v>
      </c>
      <c r="E51" s="17">
        <v>-1.2891331036815696</v>
      </c>
      <c r="F51" s="17">
        <v>-1.0922845498348632</v>
      </c>
      <c r="G51" s="17">
        <v>0.10362827946499176</v>
      </c>
      <c r="H51" s="17">
        <v>6.8550685798739342E-3</v>
      </c>
      <c r="I51" s="17">
        <v>6.6290008826919395</v>
      </c>
      <c r="J51" s="17">
        <v>0.11048334804486568</v>
      </c>
      <c r="K51" s="17">
        <v>-1.0000000000000007</v>
      </c>
      <c r="L51" s="17">
        <v>-1.0000000000000007</v>
      </c>
      <c r="M51" s="17">
        <v>2.2096669608973141</v>
      </c>
      <c r="N51" s="17">
        <v>10.123597484807222</v>
      </c>
      <c r="O51" s="17">
        <v>-9.3575225605468021E-2</v>
      </c>
      <c r="P51" s="17">
        <v>-3.7005857784265284</v>
      </c>
      <c r="Q51" s="17">
        <v>-1.2406234871973809</v>
      </c>
      <c r="R51" s="17">
        <v>0.33333333333333343</v>
      </c>
      <c r="S51" s="17">
        <v>0.32450462484369741</v>
      </c>
      <c r="T51" s="17">
        <v>0.34251420360870716</v>
      </c>
      <c r="U51" s="17">
        <v>-4.8317587746409624E-2</v>
      </c>
      <c r="V51" s="17">
        <v>33.662049039778509</v>
      </c>
      <c r="W51" s="17">
        <v>1.6275058980885364</v>
      </c>
      <c r="X51" s="17">
        <v>-1.0000000000000007</v>
      </c>
      <c r="Y51" s="17">
        <v>-1.0000000000000007</v>
      </c>
      <c r="Z51" s="17">
        <v>81.034864889542959</v>
      </c>
      <c r="AA51" s="17">
        <v>0.11882595536416227</v>
      </c>
      <c r="AB51" s="17">
        <v>0.3679509269287507</v>
      </c>
      <c r="AC51" s="17">
        <v>0.48549190444632401</v>
      </c>
      <c r="AD51" s="17">
        <v>48.613439336961818</v>
      </c>
      <c r="AE51" s="17">
        <v>0.9</v>
      </c>
      <c r="AF51" s="17">
        <v>-1.0000000000000007</v>
      </c>
      <c r="AG51" s="17">
        <v>-1.0000000000000007</v>
      </c>
      <c r="AH51" s="17">
        <v>-8.1601304007445391E-2</v>
      </c>
      <c r="AI51" s="17">
        <v>-4.8317587746409624E-2</v>
      </c>
      <c r="AJ51" s="17">
        <v>-3.149115301659703E-2</v>
      </c>
      <c r="AK51" s="17">
        <v>0.24943652992003473</v>
      </c>
      <c r="AL51" s="17">
        <v>0.17547937102309588</v>
      </c>
      <c r="AM51" s="17">
        <v>-0.3379955424359844</v>
      </c>
      <c r="AN51" s="17">
        <v>4.2295285104944123</v>
      </c>
      <c r="AO51" s="17">
        <v>-7.2027059112994412</v>
      </c>
      <c r="AP51" s="17">
        <v>40.291049922470435</v>
      </c>
      <c r="AQ51" s="17">
        <v>0.9520345740393279</v>
      </c>
      <c r="AR51" s="17">
        <v>1.7379892461334012</v>
      </c>
      <c r="AS51" s="17">
        <v>-1.0000000000000007</v>
      </c>
      <c r="AT51" s="17">
        <v>-1.0000000000000007</v>
      </c>
      <c r="AU51" s="17">
        <v>-2.3329080370322455</v>
      </c>
      <c r="AV51" s="17">
        <v>83.955756463050733</v>
      </c>
      <c r="AW51" s="17">
        <v>77.491971608260855</v>
      </c>
      <c r="AX51" s="17">
        <v>0.21198213013846506</v>
      </c>
      <c r="AY51" s="17">
        <v>-9.3272672628349511</v>
      </c>
      <c r="AZ51">
        <v>1482.2952511375261</v>
      </c>
    </row>
    <row r="52" spans="1:52" x14ac:dyDescent="0.25">
      <c r="A52">
        <v>5006</v>
      </c>
      <c r="B52" t="s">
        <v>2417</v>
      </c>
      <c r="C52" s="17">
        <v>5.2011027444181934</v>
      </c>
      <c r="D52" s="17">
        <v>-0.12274314849908596</v>
      </c>
      <c r="E52" s="17">
        <v>0.24159574991797839</v>
      </c>
      <c r="F52" s="17">
        <v>0.20419531597778828</v>
      </c>
      <c r="G52" s="17">
        <v>0.1849870675219745</v>
      </c>
      <c r="H52" s="17">
        <v>1.0586245354865634E-2</v>
      </c>
      <c r="I52" s="17">
        <v>11.734398772610412</v>
      </c>
      <c r="J52" s="17">
        <v>0.19557331287684018</v>
      </c>
      <c r="K52" s="17">
        <v>-0.99999999999999778</v>
      </c>
      <c r="L52" s="17">
        <v>-0.99999999999999778</v>
      </c>
      <c r="M52" s="17">
        <v>3.9114662575368047</v>
      </c>
      <c r="N52" s="17">
        <v>17.139696833006397</v>
      </c>
      <c r="O52" s="17">
        <v>3.155296333707187E-3</v>
      </c>
      <c r="P52" s="17">
        <v>-3.6656114626243039</v>
      </c>
      <c r="Q52" s="17">
        <v>-1.3165370162948613</v>
      </c>
      <c r="R52" s="17">
        <v>0.33333333333333282</v>
      </c>
      <c r="S52" s="17">
        <v>0.34213048039405936</v>
      </c>
      <c r="T52" s="17">
        <v>0.20086913455309816</v>
      </c>
      <c r="U52" s="17">
        <v>-0.12963235601874806</v>
      </c>
      <c r="V52" s="17">
        <v>22.045091175396081</v>
      </c>
      <c r="W52" s="17">
        <v>0.50557290295045587</v>
      </c>
      <c r="X52" s="17">
        <v>-0.99999999999999778</v>
      </c>
      <c r="Y52" s="17">
        <v>-0.99999999999999778</v>
      </c>
      <c r="Z52" s="17">
        <v>51.243874666266294</v>
      </c>
      <c r="AA52" s="17">
        <v>0.1077466273783315</v>
      </c>
      <c r="AB52" s="17">
        <v>0.33534700194388678</v>
      </c>
      <c r="AC52" s="17">
        <v>0.16721278082108446</v>
      </c>
      <c r="AD52" s="17">
        <v>30.515320507165089</v>
      </c>
      <c r="AE52" s="17">
        <v>0.4</v>
      </c>
      <c r="AF52" s="17">
        <v>-0.99999999999999778</v>
      </c>
      <c r="AG52" s="17">
        <v>-0.99999999999999778</v>
      </c>
      <c r="AH52" s="17">
        <v>-4.1658278767979791E-2</v>
      </c>
      <c r="AI52" s="17">
        <v>-0.12963235601874806</v>
      </c>
      <c r="AJ52" s="17">
        <v>0.23076468242093176</v>
      </c>
      <c r="AK52" s="17">
        <v>-0.21168104738921836</v>
      </c>
      <c r="AL52" s="17">
        <v>-3.7971775450322161E-3</v>
      </c>
      <c r="AM52" s="17">
        <v>6.4793328559114072E-2</v>
      </c>
      <c r="AN52" s="17">
        <v>1.0588939734788534</v>
      </c>
      <c r="AO52" s="17">
        <v>0.56142797703176039</v>
      </c>
      <c r="AP52" s="17">
        <v>33.779489948006479</v>
      </c>
      <c r="AQ52" s="17">
        <v>0.74670059226174212</v>
      </c>
      <c r="AR52" s="17">
        <v>0.70114621582729642</v>
      </c>
      <c r="AS52" s="17">
        <v>-0.99999999999999778</v>
      </c>
      <c r="AT52" s="17">
        <v>-0.99999999999999778</v>
      </c>
      <c r="AU52" s="17">
        <v>-1.1123417003170739</v>
      </c>
      <c r="AV52" s="17">
        <v>68.944999476304488</v>
      </c>
      <c r="AW52" s="17">
        <v>55.14859829907008</v>
      </c>
      <c r="AX52" s="17">
        <v>-4.2723123015172892E-2</v>
      </c>
      <c r="AY52" s="17">
        <v>-19.335230641164603</v>
      </c>
      <c r="AZ52">
        <v>1454.3859578284441</v>
      </c>
    </row>
    <row r="53" spans="1:52" x14ac:dyDescent="0.25">
      <c r="A53">
        <v>5293</v>
      </c>
      <c r="B53" t="s">
        <v>2581</v>
      </c>
      <c r="C53" s="17">
        <v>3.2660258746085002</v>
      </c>
      <c r="D53" s="17">
        <v>5.7664322600024277E-2</v>
      </c>
      <c r="E53" s="17">
        <v>0.36522854251779302</v>
      </c>
      <c r="F53" s="17">
        <v>0.37423152972593576</v>
      </c>
      <c r="G53" s="17">
        <v>8.5540432789400489E-2</v>
      </c>
      <c r="H53" s="17">
        <v>1.1083091196813805E-2</v>
      </c>
      <c r="I53" s="17">
        <v>5.7974114391728557</v>
      </c>
      <c r="J53" s="17">
        <v>9.6623523986214266E-2</v>
      </c>
      <c r="K53" s="17">
        <v>-0.99999999999999944</v>
      </c>
      <c r="L53" s="17">
        <v>-0.99999999999999944</v>
      </c>
      <c r="M53" s="17">
        <v>1.9324704797242862</v>
      </c>
      <c r="N53" s="17">
        <v>9.4376688435072911</v>
      </c>
      <c r="O53" s="17">
        <v>0.19916986884419724</v>
      </c>
      <c r="P53" s="17">
        <v>7.313228425065863</v>
      </c>
      <c r="Q53" s="17">
        <v>2.3947635806300167</v>
      </c>
      <c r="R53" s="17">
        <v>0.33333333333333304</v>
      </c>
      <c r="S53" s="17">
        <v>0.33580255111633656</v>
      </c>
      <c r="T53" s="17">
        <v>0.42546405822779471</v>
      </c>
      <c r="U53" s="17">
        <v>0.37295496646204518</v>
      </c>
      <c r="V53" s="17">
        <v>54.837255406131789</v>
      </c>
      <c r="W53" s="17">
        <v>4.5120983921469051</v>
      </c>
      <c r="X53" s="17">
        <v>-0.99999999999999944</v>
      </c>
      <c r="Y53" s="17">
        <v>-0.99999999999999944</v>
      </c>
      <c r="Z53" s="17">
        <v>107.02297147085176</v>
      </c>
      <c r="AA53" s="17">
        <v>0.22749401650017601</v>
      </c>
      <c r="AB53" s="17">
        <v>0.49886388428062933</v>
      </c>
      <c r="AC53" s="17">
        <v>0.26946114890099315</v>
      </c>
      <c r="AD53" s="17">
        <v>49.790952484089949</v>
      </c>
      <c r="AE53" s="17">
        <v>0.90909090909090906</v>
      </c>
      <c r="AF53" s="17">
        <v>-0.99999999999999944</v>
      </c>
      <c r="AG53" s="17">
        <v>-0.99999999999999944</v>
      </c>
      <c r="AH53" s="17">
        <v>6.7817218331226795E-2</v>
      </c>
      <c r="AI53" s="17">
        <v>0.37295496646204518</v>
      </c>
      <c r="AJ53" s="17">
        <v>-6.6251911699705998E-2</v>
      </c>
      <c r="AK53" s="17">
        <v>-7.6208234706216529E-2</v>
      </c>
      <c r="AL53" s="17">
        <v>4.6459555169726961E-2</v>
      </c>
      <c r="AM53" s="17">
        <v>-2.1946871420474509E-2</v>
      </c>
      <c r="AN53" s="17">
        <v>0.83022932074464251</v>
      </c>
      <c r="AO53" s="17">
        <v>-0.92971295904294726</v>
      </c>
      <c r="AP53" s="17">
        <v>60.634666845304665</v>
      </c>
      <c r="AQ53" s="17">
        <v>1.4675549091395095</v>
      </c>
      <c r="AR53" s="17">
        <v>4.6087219161331205</v>
      </c>
      <c r="AS53" s="17">
        <v>-0.99999999999999944</v>
      </c>
      <c r="AT53" s="17">
        <v>-0.99999999999999944</v>
      </c>
      <c r="AU53" s="17">
        <v>2.7689951103559554</v>
      </c>
      <c r="AV53" s="17">
        <v>115.53092735531614</v>
      </c>
      <c r="AW53" s="17">
        <v>154.1827683681451</v>
      </c>
      <c r="AX53" s="17">
        <v>0.40599657118081095</v>
      </c>
      <c r="AY53" s="17">
        <v>21.97208455007285</v>
      </c>
      <c r="AZ53">
        <v>1527.9566762894783</v>
      </c>
    </row>
    <row r="54" spans="1:52" x14ac:dyDescent="0.25">
      <c r="A54">
        <v>5468</v>
      </c>
      <c r="B54" t="s">
        <v>2652</v>
      </c>
      <c r="C54" s="17">
        <v>3.3357787153448988</v>
      </c>
      <c r="D54" s="17">
        <v>7.3003034942996092E-3</v>
      </c>
      <c r="E54" s="17">
        <v>1.2000053239542199</v>
      </c>
      <c r="F54" s="17">
        <v>1.2037196189243113</v>
      </c>
      <c r="G54" s="17">
        <v>0.37027836049472107</v>
      </c>
      <c r="H54" s="17">
        <v>-2.7575462849361722E-2</v>
      </c>
      <c r="I54" s="17">
        <v>20.562173858721557</v>
      </c>
      <c r="J54" s="17">
        <v>0.34270289764535938</v>
      </c>
      <c r="K54" s="17">
        <v>-0.999999999999999</v>
      </c>
      <c r="L54" s="17">
        <v>-0.999999999999999</v>
      </c>
      <c r="M54" s="17">
        <v>6.8540579529071843</v>
      </c>
      <c r="N54" s="17">
        <v>25.101672192990776</v>
      </c>
      <c r="O54" s="17">
        <v>2.3439908927708033</v>
      </c>
      <c r="P54" s="17">
        <v>61.34620860525969</v>
      </c>
      <c r="Q54" s="17">
        <v>20.502013752357623</v>
      </c>
      <c r="R54" s="17">
        <v>0.33333333333333276</v>
      </c>
      <c r="S54" s="17">
        <v>0.23354893716792149</v>
      </c>
      <c r="T54" s="17">
        <v>0.29582499829414449</v>
      </c>
      <c r="U54" s="17">
        <v>-0.31734178854516065</v>
      </c>
      <c r="V54" s="17">
        <v>8.106503304195142</v>
      </c>
      <c r="W54" s="17">
        <v>-0.49657136523849105</v>
      </c>
      <c r="X54" s="17">
        <v>-0.999999999999999</v>
      </c>
      <c r="Y54" s="17">
        <v>-0.999999999999999</v>
      </c>
      <c r="Z54" s="17">
        <v>62.706946072626437</v>
      </c>
      <c r="AA54" s="17">
        <v>0.40459702909031331</v>
      </c>
      <c r="AB54" s="17">
        <v>7.3806287528851822E-2</v>
      </c>
      <c r="AC54" s="17">
        <v>0.20356526370230796</v>
      </c>
      <c r="AD54" s="17">
        <v>34.098429016073673</v>
      </c>
      <c r="AE54" s="17">
        <v>0.84615384615384615</v>
      </c>
      <c r="AF54" s="17">
        <v>-0.999999999999999</v>
      </c>
      <c r="AG54" s="17">
        <v>-0.999999999999999</v>
      </c>
      <c r="AH54" s="17">
        <v>0.11262010378027078</v>
      </c>
      <c r="AI54" s="17">
        <v>-0.31734178854516065</v>
      </c>
      <c r="AJ54" s="17">
        <v>0.40562408788329313</v>
      </c>
      <c r="AK54" s="17">
        <v>-2.021444652335001E-2</v>
      </c>
      <c r="AL54" s="17">
        <v>-0.26048648444794653</v>
      </c>
      <c r="AM54" s="17">
        <v>-0.29347399225470938</v>
      </c>
      <c r="AN54" s="17">
        <v>-4.4840416717821956</v>
      </c>
      <c r="AO54" s="17">
        <v>-7.4379220389844845</v>
      </c>
      <c r="AP54" s="17">
        <v>28.668677162916712</v>
      </c>
      <c r="AQ54" s="17">
        <v>0.54536548025023801</v>
      </c>
      <c r="AR54" s="17">
        <v>-0.15386846759313161</v>
      </c>
      <c r="AS54" s="17">
        <v>-0.999999999999999</v>
      </c>
      <c r="AT54" s="17">
        <v>-0.999999999999999</v>
      </c>
      <c r="AU54" s="17">
        <v>21.705733371281937</v>
      </c>
      <c r="AV54" s="17">
        <v>80.370696226632717</v>
      </c>
      <c r="AW54" s="17">
        <v>50.888919447722117</v>
      </c>
      <c r="AX54" s="17">
        <v>0.31855784646427737</v>
      </c>
      <c r="AY54" s="17">
        <v>14.803331539657325</v>
      </c>
      <c r="AZ54">
        <v>1528.9055817913625</v>
      </c>
    </row>
    <row r="55" spans="1:52" x14ac:dyDescent="0.25">
      <c r="A55">
        <v>5511</v>
      </c>
      <c r="B55" t="s">
        <v>2681</v>
      </c>
      <c r="C55" s="17">
        <v>4.3103360262924317</v>
      </c>
      <c r="D55" s="17">
        <v>0.674208446139693</v>
      </c>
      <c r="E55" s="17">
        <v>1.7454546284528802</v>
      </c>
      <c r="F55" s="17">
        <v>1.9846484781606148</v>
      </c>
      <c r="G55" s="17">
        <v>0.1953390035797328</v>
      </c>
      <c r="H55" s="17">
        <v>-6.7506179002002759E-3</v>
      </c>
      <c r="I55" s="17">
        <v>11.315303140771935</v>
      </c>
      <c r="J55" s="17">
        <v>0.18858838567953248</v>
      </c>
      <c r="K55" s="17">
        <v>-1.0000000000000004</v>
      </c>
      <c r="L55" s="17">
        <v>-1.0000000000000004</v>
      </c>
      <c r="M55" s="17">
        <v>3.7717677135906493</v>
      </c>
      <c r="N55" s="17">
        <v>17.610287645225004</v>
      </c>
      <c r="O55" s="17">
        <v>-5.3675988118796002E-2</v>
      </c>
      <c r="P55" s="17">
        <v>-2.5741019386630439</v>
      </c>
      <c r="Q55" s="17">
        <v>-0.8289675919441728</v>
      </c>
      <c r="R55" s="17">
        <v>0.33333333333333381</v>
      </c>
      <c r="S55" s="17">
        <v>0.33246476049822571</v>
      </c>
      <c r="T55" s="17">
        <v>0.34237488489244616</v>
      </c>
      <c r="U55" s="17">
        <v>-5.3089584129071936E-2</v>
      </c>
      <c r="V55" s="17">
        <v>30.659800356616032</v>
      </c>
      <c r="W55" s="17">
        <v>1.5281717429473813</v>
      </c>
      <c r="X55" s="17">
        <v>-1.0000000000000004</v>
      </c>
      <c r="Y55" s="17">
        <v>-1.0000000000000004</v>
      </c>
      <c r="Z55" s="17">
        <v>45.298922063707828</v>
      </c>
      <c r="AA55" s="17">
        <v>0.15348899527232909</v>
      </c>
      <c r="AB55" s="17">
        <v>0.18944947581105984</v>
      </c>
      <c r="AC55" s="17">
        <v>-3.3576685102670277E-2</v>
      </c>
      <c r="AD55" s="17">
        <v>15.468089299035919</v>
      </c>
      <c r="AE55" s="17">
        <v>0.8</v>
      </c>
      <c r="AF55" s="17">
        <v>-1.0000000000000004</v>
      </c>
      <c r="AG55" s="17">
        <v>-1.0000000000000004</v>
      </c>
      <c r="AH55" s="17">
        <v>-1.3255745976830092E-2</v>
      </c>
      <c r="AI55" s="17">
        <v>-5.3089584129071936E-2</v>
      </c>
      <c r="AJ55" s="17">
        <v>0.32653641868578742</v>
      </c>
      <c r="AK55" s="17">
        <v>-1.865735125383754E-2</v>
      </c>
      <c r="AL55" s="17">
        <v>0.28158661471709712</v>
      </c>
      <c r="AM55" s="17">
        <v>0.25533574870476411</v>
      </c>
      <c r="AN55" s="17">
        <v>8.6723474613563649</v>
      </c>
      <c r="AO55" s="17">
        <v>6.290106961349915</v>
      </c>
      <c r="AP55" s="17">
        <v>41.975103497388034</v>
      </c>
      <c r="AQ55" s="17">
        <v>0.9550833945949333</v>
      </c>
      <c r="AR55" s="17">
        <v>1.7167601286269127</v>
      </c>
      <c r="AS55" s="17">
        <v>-1.0000000000000004</v>
      </c>
      <c r="AT55" s="17">
        <v>-1.0000000000000004</v>
      </c>
      <c r="AU55" s="17">
        <v>1.1556808862164418</v>
      </c>
      <c r="AV55" s="17">
        <v>69.199316670282727</v>
      </c>
      <c r="AW55" s="17">
        <v>63.625243337838924</v>
      </c>
      <c r="AX55" s="17">
        <v>9.6198356918801187E-2</v>
      </c>
      <c r="AY55" s="17">
        <v>-13.233177201725283</v>
      </c>
      <c r="AZ55">
        <v>1503.6714628453799</v>
      </c>
    </row>
    <row r="56" spans="1:52" x14ac:dyDescent="0.25">
      <c r="A56">
        <v>5526</v>
      </c>
      <c r="B56" t="s">
        <v>2692</v>
      </c>
      <c r="C56" s="17">
        <v>4.4481849788033792</v>
      </c>
      <c r="D56" s="17">
        <v>5.2366719610287507E-2</v>
      </c>
      <c r="E56" s="17">
        <v>0.74072140149307508</v>
      </c>
      <c r="F56" s="17">
        <v>0.75421745487535963</v>
      </c>
      <c r="G56" s="17">
        <v>0.31305395528274527</v>
      </c>
      <c r="H56" s="17">
        <v>-1.3287958724949409E-2</v>
      </c>
      <c r="I56" s="17">
        <v>17.985959793467757</v>
      </c>
      <c r="J56" s="17">
        <v>0.2997659965577959</v>
      </c>
      <c r="K56" s="17">
        <v>-0.99999999999999956</v>
      </c>
      <c r="L56" s="17">
        <v>-0.99999999999999956</v>
      </c>
      <c r="M56" s="17">
        <v>5.9953199311559189</v>
      </c>
      <c r="N56" s="17">
        <v>23.188362227146495</v>
      </c>
      <c r="O56" s="17">
        <v>-3.3549496218149281E-2</v>
      </c>
      <c r="P56" s="17">
        <v>7.8481682726743944</v>
      </c>
      <c r="Q56" s="17">
        <v>2.5823722089494145</v>
      </c>
      <c r="R56" s="17">
        <v>0.33333333333333298</v>
      </c>
      <c r="S56" s="17">
        <v>0.33671649011212074</v>
      </c>
      <c r="T56" s="17">
        <v>0.32247552962120091</v>
      </c>
      <c r="U56" s="17">
        <v>-0.12413728140933393</v>
      </c>
      <c r="V56" s="17">
        <v>22.744883003981005</v>
      </c>
      <c r="W56" s="17">
        <v>0.91536225691645912</v>
      </c>
      <c r="X56" s="17">
        <v>-0.99999999999999956</v>
      </c>
      <c r="Y56" s="17">
        <v>-0.99999999999999956</v>
      </c>
      <c r="Z56" s="17">
        <v>69.751768394133606</v>
      </c>
      <c r="AA56" s="17">
        <v>0.35295959524811987</v>
      </c>
      <c r="AB56" s="17">
        <v>0.22715694025189173</v>
      </c>
      <c r="AC56" s="17">
        <v>0.30837372812405206</v>
      </c>
      <c r="AD56" s="17">
        <v>44.424513181203189</v>
      </c>
      <c r="AE56" s="17">
        <v>0.7</v>
      </c>
      <c r="AF56" s="17">
        <v>-0.99999999999999956</v>
      </c>
      <c r="AG56" s="17">
        <v>-0.99999999999999956</v>
      </c>
      <c r="AH56" s="17">
        <v>0.10911582182008137</v>
      </c>
      <c r="AI56" s="17">
        <v>-0.12413728140933393</v>
      </c>
      <c r="AJ56" s="17">
        <v>-1.6044362485690813E-2</v>
      </c>
      <c r="AK56" s="17">
        <v>0.38054346900396935</v>
      </c>
      <c r="AL56" s="17">
        <v>0.12443890555641138</v>
      </c>
      <c r="AM56" s="17">
        <v>-0.19071015541357275</v>
      </c>
      <c r="AN56" s="17">
        <v>3.0307508264818344</v>
      </c>
      <c r="AO56" s="17">
        <v>-2.8650365403194709</v>
      </c>
      <c r="AP56" s="17">
        <v>40.730842797448787</v>
      </c>
      <c r="AQ56" s="17">
        <v>0.86838807165732135</v>
      </c>
      <c r="AR56" s="17">
        <v>1.2151282534742553</v>
      </c>
      <c r="AS56" s="17">
        <v>-0.99999999999999956</v>
      </c>
      <c r="AT56" s="17">
        <v>-0.99999999999999956</v>
      </c>
      <c r="AU56" s="17">
        <v>3.336589663824777</v>
      </c>
      <c r="AV56" s="17">
        <v>90.075094080960653</v>
      </c>
      <c r="AW56" s="17">
        <v>79.843682376428859</v>
      </c>
      <c r="AX56" s="17">
        <v>9.429906645681034E-2</v>
      </c>
      <c r="AY56" s="17">
        <v>-15.976414867782218</v>
      </c>
      <c r="AZ56">
        <v>1489.8971523583925</v>
      </c>
    </row>
    <row r="57" spans="1:52" x14ac:dyDescent="0.25">
      <c r="A57">
        <v>5607</v>
      </c>
      <c r="B57" t="s">
        <v>2744</v>
      </c>
      <c r="C57" s="17">
        <v>3.1804689557368033</v>
      </c>
      <c r="D57" s="17">
        <v>-0.11501034250136133</v>
      </c>
      <c r="E57" s="17">
        <v>0.67994173428034577</v>
      </c>
      <c r="F57" s="17">
        <v>0.64013699506885302</v>
      </c>
      <c r="G57" s="17">
        <v>0.28354005610897082</v>
      </c>
      <c r="H57" s="17">
        <v>-7.3461617161138535E-3</v>
      </c>
      <c r="I57" s="17">
        <v>16.571633663571404</v>
      </c>
      <c r="J57" s="17">
        <v>0.27619389439285696</v>
      </c>
      <c r="K57" s="17">
        <v>-1.0000000000000011</v>
      </c>
      <c r="L57" s="17">
        <v>-1.0000000000000011</v>
      </c>
      <c r="M57" s="17">
        <v>5.523877887857136</v>
      </c>
      <c r="N57" s="17">
        <v>20.392239614377054</v>
      </c>
      <c r="O57" s="17">
        <v>0.10294633603650093</v>
      </c>
      <c r="P57" s="17">
        <v>2.3554616557787829</v>
      </c>
      <c r="Q57" s="17">
        <v>0.8215622788401723</v>
      </c>
      <c r="R57" s="17">
        <v>0.33333333333333376</v>
      </c>
      <c r="S57" s="17">
        <v>0.32617237761062207</v>
      </c>
      <c r="T57" s="17">
        <v>0.20600810331017727</v>
      </c>
      <c r="U57" s="17">
        <v>5.0703755343025562E-2</v>
      </c>
      <c r="V57" s="17">
        <v>25.600947008172067</v>
      </c>
      <c r="W57" s="17">
        <v>1.5115667618499615</v>
      </c>
      <c r="X57" s="17">
        <v>-1.0000000000000011</v>
      </c>
      <c r="Y57" s="17">
        <v>-1.0000000000000011</v>
      </c>
      <c r="Z57" s="17">
        <v>53.107120343397689</v>
      </c>
      <c r="AA57" s="17">
        <v>-9.0099523098708979E-3</v>
      </c>
      <c r="AB57" s="17">
        <v>8.862998116869289E-2</v>
      </c>
      <c r="AC57" s="17">
        <v>0.45407219226888784</v>
      </c>
      <c r="AD57" s="17">
        <v>26.684611056385481</v>
      </c>
      <c r="AE57" s="17">
        <v>0.4</v>
      </c>
      <c r="AF57" s="17">
        <v>-1.0000000000000011</v>
      </c>
      <c r="AG57" s="17">
        <v>-1.0000000000000011</v>
      </c>
      <c r="AH57" s="17">
        <v>2.1885181589426875E-2</v>
      </c>
      <c r="AI57" s="17">
        <v>5.0703755343025562E-2</v>
      </c>
      <c r="AJ57" s="17">
        <v>0.20454654235723277</v>
      </c>
      <c r="AK57" s="17">
        <v>-0.19042892375900916</v>
      </c>
      <c r="AL57" s="17">
        <v>1.9089629146267936E-2</v>
      </c>
      <c r="AM57" s="17">
        <v>0.32895768053170649</v>
      </c>
      <c r="AN57" s="17">
        <v>1.4999734404428597</v>
      </c>
      <c r="AO57" s="17">
        <v>7.2717973944976144</v>
      </c>
      <c r="AP57" s="17">
        <v>42.172580671743475</v>
      </c>
      <c r="AQ57" s="17">
        <v>0.91621756959715817</v>
      </c>
      <c r="AR57" s="17">
        <v>1.7877606562428199</v>
      </c>
      <c r="AS57" s="17">
        <v>-1.0000000000000011</v>
      </c>
      <c r="AT57" s="17">
        <v>-1.0000000000000011</v>
      </c>
      <c r="AU57" s="17">
        <v>1.4616992739090255</v>
      </c>
      <c r="AV57" s="17">
        <v>80.771157352272368</v>
      </c>
      <c r="AW57" s="17">
        <v>86.279236518363433</v>
      </c>
      <c r="AX57" s="17">
        <v>0.19947250278514037</v>
      </c>
      <c r="AY57" s="17">
        <v>-18.749281382987931</v>
      </c>
      <c r="AZ57">
        <v>1374.5019817168197</v>
      </c>
    </row>
    <row r="58" spans="1:52" x14ac:dyDescent="0.25">
      <c r="A58">
        <v>5627</v>
      </c>
      <c r="B58" t="s">
        <v>2759</v>
      </c>
      <c r="C58" s="17">
        <v>4.9585242363361104</v>
      </c>
      <c r="D58" s="17">
        <v>8.6403326863919772E-2</v>
      </c>
      <c r="E58" s="17">
        <v>-1.2353335057247308</v>
      </c>
      <c r="F58" s="17">
        <v>-1.2100551728750222</v>
      </c>
      <c r="G58" s="17">
        <v>0.4778926052562722</v>
      </c>
      <c r="H58" s="17">
        <v>-7.5886061795573789E-4</v>
      </c>
      <c r="I58" s="17">
        <v>28.628024678298999</v>
      </c>
      <c r="J58" s="17">
        <v>0.47713374463831648</v>
      </c>
      <c r="K58" s="17">
        <v>-1.0000000000000004</v>
      </c>
      <c r="L58" s="17">
        <v>-1.0000000000000004</v>
      </c>
      <c r="M58" s="17">
        <v>9.5426748927663283</v>
      </c>
      <c r="N58" s="17">
        <v>32.3764937417601</v>
      </c>
      <c r="O58" s="17">
        <v>0.1282240374475366</v>
      </c>
      <c r="P58" s="17">
        <v>-8.7338783633804802</v>
      </c>
      <c r="Q58" s="17">
        <v>-2.888251137242217</v>
      </c>
      <c r="R58" s="17">
        <v>0.33333333333333343</v>
      </c>
      <c r="S58" s="17">
        <v>0.32481718513774449</v>
      </c>
      <c r="T58" s="17">
        <v>0.21825168798353739</v>
      </c>
      <c r="U58" s="17">
        <v>9.502407345054778E-2</v>
      </c>
      <c r="V58" s="17">
        <v>19.771701410673867</v>
      </c>
      <c r="W58" s="17">
        <v>1.6241679664701982</v>
      </c>
      <c r="X58" s="17">
        <v>-1.0000000000000004</v>
      </c>
      <c r="Y58" s="17">
        <v>-1.0000000000000004</v>
      </c>
      <c r="Z58" s="17">
        <v>61.50078157512629</v>
      </c>
      <c r="AA58" s="17">
        <v>0.15905794002029999</v>
      </c>
      <c r="AB58" s="17">
        <v>0.42618734617550824</v>
      </c>
      <c r="AC58" s="17">
        <v>0.30710133983808419</v>
      </c>
      <c r="AD58" s="17">
        <v>44.61733130169462</v>
      </c>
      <c r="AE58" s="17">
        <v>0.9</v>
      </c>
      <c r="AF58" s="17">
        <v>-1.0000000000000004</v>
      </c>
      <c r="AG58" s="17">
        <v>-1.0000000000000004</v>
      </c>
      <c r="AH58" s="17">
        <v>-0.10554526497021076</v>
      </c>
      <c r="AI58" s="17">
        <v>9.502407345054778E-2</v>
      </c>
      <c r="AJ58" s="17">
        <v>2.7621140683607291E-2</v>
      </c>
      <c r="AK58" s="17">
        <v>6.9010290433203173E-3</v>
      </c>
      <c r="AL58" s="17">
        <v>5.5814750936103663E-2</v>
      </c>
      <c r="AM58" s="17">
        <v>-0.18470744868223937</v>
      </c>
      <c r="AN58" s="17">
        <v>1.5334744768206281</v>
      </c>
      <c r="AO58" s="17">
        <v>-4.5831810718393831</v>
      </c>
      <c r="AP58" s="17">
        <v>48.399726088972855</v>
      </c>
      <c r="AQ58" s="17">
        <v>0.97142627990516384</v>
      </c>
      <c r="AR58" s="17">
        <v>2.1013017111085142</v>
      </c>
      <c r="AS58" s="17">
        <v>-1.0000000000000004</v>
      </c>
      <c r="AT58" s="17">
        <v>-1.0000000000000004</v>
      </c>
      <c r="AU58" s="17">
        <v>-4.0983063101172403</v>
      </c>
      <c r="AV58" s="17">
        <v>89.294094245046978</v>
      </c>
      <c r="AW58" s="17">
        <v>96.685596290697532</v>
      </c>
      <c r="AX58" s="17">
        <v>-1.1737567638566829E-2</v>
      </c>
      <c r="AY58" s="17">
        <v>-38.007755873071702</v>
      </c>
      <c r="AZ58">
        <v>1500.9735697404785</v>
      </c>
    </row>
    <row r="59" spans="1:52" x14ac:dyDescent="0.25">
      <c r="A59">
        <v>5985</v>
      </c>
      <c r="B59" t="s">
        <v>2994</v>
      </c>
      <c r="C59" s="17">
        <v>6.2017985803096849</v>
      </c>
      <c r="D59" s="17">
        <v>0.67032659709876952</v>
      </c>
      <c r="E59" s="17">
        <v>0.62630207625193823</v>
      </c>
      <c r="F59" s="17">
        <v>0.8193002116683894</v>
      </c>
      <c r="G59" s="17">
        <v>0.19843979936227224</v>
      </c>
      <c r="H59" s="17">
        <v>6.0767949034846646E-3</v>
      </c>
      <c r="I59" s="17">
        <v>12.270995655945418</v>
      </c>
      <c r="J59" s="17">
        <v>0.20451659426575691</v>
      </c>
      <c r="K59" s="17">
        <v>-1</v>
      </c>
      <c r="L59" s="17">
        <v>-1</v>
      </c>
      <c r="M59" s="17">
        <v>4.0903318853151402</v>
      </c>
      <c r="N59" s="17">
        <v>19.292094447923503</v>
      </c>
      <c r="O59" s="17">
        <v>4.3923884556939546E-2</v>
      </c>
      <c r="P59" s="17">
        <v>13.539745855118573</v>
      </c>
      <c r="Q59" s="17">
        <v>4.5681643416009203</v>
      </c>
      <c r="R59" s="17">
        <v>0.33333333333333354</v>
      </c>
      <c r="S59" s="17">
        <v>0.35621733696850538</v>
      </c>
      <c r="T59" s="17">
        <v>0.18468351581852332</v>
      </c>
      <c r="U59" s="17">
        <v>0.1658550754973489</v>
      </c>
      <c r="V59" s="17">
        <v>33.422906694078158</v>
      </c>
      <c r="W59" s="17">
        <v>2.2188985922942681</v>
      </c>
      <c r="X59" s="17">
        <v>-1</v>
      </c>
      <c r="Y59" s="17">
        <v>-1</v>
      </c>
      <c r="Z59" s="17">
        <v>89.795421968527151</v>
      </c>
      <c r="AA59" s="17">
        <v>0.37371321504531368</v>
      </c>
      <c r="AB59" s="17">
        <v>0.41011919301117961</v>
      </c>
      <c r="AC59" s="17">
        <v>0.25225461060046778</v>
      </c>
      <c r="AD59" s="17">
        <v>51.804350932848067</v>
      </c>
      <c r="AE59" s="17">
        <v>0.8</v>
      </c>
      <c r="AF59" s="17">
        <v>-1</v>
      </c>
      <c r="AG59" s="17">
        <v>-1</v>
      </c>
      <c r="AH59" s="17">
        <v>0.1350442354866731</v>
      </c>
      <c r="AI59" s="17">
        <v>0.1658550754973489</v>
      </c>
      <c r="AJ59" s="17">
        <v>0.21315335960638573</v>
      </c>
      <c r="AK59" s="17">
        <v>-7.6204965899618728E-3</v>
      </c>
      <c r="AL59" s="17">
        <v>-9.7078271748305148E-2</v>
      </c>
      <c r="AM59" s="17">
        <v>-7.2767166536896258E-2</v>
      </c>
      <c r="AN59" s="17">
        <v>-1.361189995675701</v>
      </c>
      <c r="AO59" s="17">
        <v>-1.8572816463722159</v>
      </c>
      <c r="AP59" s="17">
        <v>45.693902350023549</v>
      </c>
      <c r="AQ59" s="17">
        <v>1.0400892616177104</v>
      </c>
      <c r="AR59" s="17">
        <v>2.4234151865600251</v>
      </c>
      <c r="AS59" s="17">
        <v>-1</v>
      </c>
      <c r="AT59" s="17">
        <v>-1</v>
      </c>
      <c r="AU59" s="17">
        <v>5.38746455326931</v>
      </c>
      <c r="AV59" s="17">
        <v>107.23023477007844</v>
      </c>
      <c r="AW59" s="17">
        <v>126.5166270295468</v>
      </c>
      <c r="AX59" s="17">
        <v>5.5548549816127953E-2</v>
      </c>
      <c r="AY59" s="17">
        <v>-5.9359457925203536</v>
      </c>
      <c r="AZ59">
        <v>1557.0945254432536</v>
      </c>
    </row>
    <row r="60" spans="1:52" x14ac:dyDescent="0.25">
      <c r="A60">
        <v>6133</v>
      </c>
      <c r="B60" t="s">
        <v>3105</v>
      </c>
      <c r="C60" s="17">
        <v>4.4407769984554299</v>
      </c>
      <c r="D60" s="17">
        <v>3.9179279155331724E-2</v>
      </c>
      <c r="E60" s="17">
        <v>-1.7471207794319825</v>
      </c>
      <c r="F60" s="17">
        <v>-1.7201342130121395</v>
      </c>
      <c r="G60" s="17">
        <v>0.36725237862560284</v>
      </c>
      <c r="H60" s="17">
        <v>-7.7117873001476597E-3</v>
      </c>
      <c r="I60" s="17">
        <v>21.572435479527279</v>
      </c>
      <c r="J60" s="17">
        <v>0.35954059132545513</v>
      </c>
      <c r="K60" s="17">
        <v>-0.99999999999999933</v>
      </c>
      <c r="L60" s="17">
        <v>-0.99999999999999933</v>
      </c>
      <c r="M60" s="17">
        <v>7.1908118265090932</v>
      </c>
      <c r="N60" s="17">
        <v>24.293078264970589</v>
      </c>
      <c r="O60" s="17">
        <v>-9.0659219232921986E-2</v>
      </c>
      <c r="P60" s="17">
        <v>4.7782361943848244</v>
      </c>
      <c r="Q60" s="17">
        <v>1.4940631793775263</v>
      </c>
      <c r="R60" s="17">
        <v>0.33333333333333276</v>
      </c>
      <c r="S60" s="17">
        <v>0.32850828598526433</v>
      </c>
      <c r="T60" s="17">
        <v>0.1960957050837554</v>
      </c>
      <c r="U60" s="17">
        <v>-3.7433012484944475E-2</v>
      </c>
      <c r="V60" s="17">
        <v>18.438548823678133</v>
      </c>
      <c r="W60" s="17">
        <v>0.86208577341849857</v>
      </c>
      <c r="X60" s="17">
        <v>-0.99999999999999933</v>
      </c>
      <c r="Y60" s="17">
        <v>-0.99999999999999933</v>
      </c>
      <c r="Z60" s="17">
        <v>26.94797550205049</v>
      </c>
      <c r="AA60" s="17">
        <v>3.4019581321671426E-2</v>
      </c>
      <c r="AB60" s="17">
        <v>0.13674944917494364</v>
      </c>
      <c r="AC60" s="17">
        <v>-3.0461760516718405E-2</v>
      </c>
      <c r="AD60" s="17">
        <v>7.0153634989948257</v>
      </c>
      <c r="AE60" s="17">
        <v>0.5</v>
      </c>
      <c r="AF60" s="17">
        <v>-0.99999999999999933</v>
      </c>
      <c r="AG60" s="17">
        <v>-0.99999999999999933</v>
      </c>
      <c r="AH60" s="17">
        <v>2.898247318279101E-2</v>
      </c>
      <c r="AI60" s="17">
        <v>-3.7433012484944475E-2</v>
      </c>
      <c r="AJ60" s="17">
        <v>-0.10991059968822432</v>
      </c>
      <c r="AK60" s="17">
        <v>0.16568514889940245</v>
      </c>
      <c r="AL60" s="17">
        <v>4.7083508526082361E-2</v>
      </c>
      <c r="AM60" s="17">
        <v>9.0959051895392593E-2</v>
      </c>
      <c r="AN60" s="17">
        <v>0.62753471471093758</v>
      </c>
      <c r="AO60" s="17">
        <v>3.1024020418818261</v>
      </c>
      <c r="AP60" s="17">
        <v>40.010984303205426</v>
      </c>
      <c r="AQ60" s="17">
        <v>0.82050431191740858</v>
      </c>
      <c r="AR60" s="17">
        <v>1.2216263647439527</v>
      </c>
      <c r="AS60" s="17">
        <v>-0.99999999999999933</v>
      </c>
      <c r="AT60" s="17">
        <v>-0.99999999999999933</v>
      </c>
      <c r="AU60" s="17">
        <v>-0.22607103363461556</v>
      </c>
      <c r="AV60" s="17">
        <v>54.343455808902938</v>
      </c>
      <c r="AW60" s="17">
        <v>51.17980402406431</v>
      </c>
      <c r="AX60" s="17">
        <v>-4.7540695037026633E-2</v>
      </c>
      <c r="AY60" s="17">
        <v>-54.347098410844815</v>
      </c>
      <c r="AZ60">
        <v>1474.1188178268662</v>
      </c>
    </row>
    <row r="61" spans="1:52" x14ac:dyDescent="0.25">
      <c r="A61">
        <v>6314</v>
      </c>
      <c r="B61" t="s">
        <v>3187</v>
      </c>
      <c r="C61" s="17">
        <v>5.2336715179337245</v>
      </c>
      <c r="D61" s="17">
        <v>-2.379144506572883E-2</v>
      </c>
      <c r="E61" s="17">
        <v>1.9041883576546519</v>
      </c>
      <c r="F61" s="17">
        <v>1.8877815745715034</v>
      </c>
      <c r="G61" s="17">
        <v>0.17612668318699909</v>
      </c>
      <c r="H61" s="17">
        <v>-6.6762733849281041E-3</v>
      </c>
      <c r="I61" s="17">
        <v>10.16702458812426</v>
      </c>
      <c r="J61" s="17">
        <v>0.16945040980207099</v>
      </c>
      <c r="K61" s="17">
        <v>-1.0000000000000004</v>
      </c>
      <c r="L61" s="17">
        <v>-1.0000000000000004</v>
      </c>
      <c r="M61" s="17">
        <v>3.3890081960414196</v>
      </c>
      <c r="N61" s="17">
        <v>17.288477680629473</v>
      </c>
      <c r="O61" s="17">
        <v>-0.24669454577767458</v>
      </c>
      <c r="P61" s="17">
        <v>10.493582727151598</v>
      </c>
      <c r="Q61" s="17">
        <v>3.56828416414506</v>
      </c>
      <c r="R61" s="17">
        <v>0.33333333333333354</v>
      </c>
      <c r="S61" s="17">
        <v>0.34886287639229935</v>
      </c>
      <c r="T61" s="17">
        <v>0.26613111093352049</v>
      </c>
      <c r="U61" s="17">
        <v>0.21632918155701672</v>
      </c>
      <c r="V61" s="17">
        <v>39.808243696563949</v>
      </c>
      <c r="W61" s="17">
        <v>2.8752453329997434</v>
      </c>
      <c r="X61" s="17">
        <v>-1.0000000000000004</v>
      </c>
      <c r="Y61" s="17">
        <v>-1.0000000000000004</v>
      </c>
      <c r="Z61" s="17">
        <v>68.248794647448634</v>
      </c>
      <c r="AA61" s="17">
        <v>7.6345047876410027E-2</v>
      </c>
      <c r="AB61" s="17">
        <v>0.23323156927067137</v>
      </c>
      <c r="AC61" s="17">
        <v>0.1878687185877107</v>
      </c>
      <c r="AD61" s="17">
        <v>24.872266786739619</v>
      </c>
      <c r="AE61" s="17">
        <v>0.81818181818181823</v>
      </c>
      <c r="AF61" s="17">
        <v>-1.0000000000000004</v>
      </c>
      <c r="AG61" s="17">
        <v>-1.0000000000000004</v>
      </c>
      <c r="AH61" s="17">
        <v>0.20015401472403263</v>
      </c>
      <c r="AI61" s="17">
        <v>0.21632918155701672</v>
      </c>
      <c r="AJ61" s="17">
        <v>0.21223725763840939</v>
      </c>
      <c r="AK61" s="17">
        <v>-0.22405584790886926</v>
      </c>
      <c r="AL61" s="17">
        <v>0.12993490014023004</v>
      </c>
      <c r="AM61" s="17">
        <v>3.6498457393765435E-2</v>
      </c>
      <c r="AN61" s="17">
        <v>4.3095587916977962</v>
      </c>
      <c r="AO61" s="17">
        <v>-0.20781780470021177</v>
      </c>
      <c r="AP61" s="17">
        <v>49.975268284688227</v>
      </c>
      <c r="AQ61" s="17">
        <v>1.1646565022161701</v>
      </c>
      <c r="AR61" s="17">
        <v>3.0446957428018155</v>
      </c>
      <c r="AS61" s="17">
        <v>-1.0000000000000004</v>
      </c>
      <c r="AT61" s="17">
        <v>-1.0000000000000004</v>
      </c>
      <c r="AU61" s="17">
        <v>5.4560657387165641</v>
      </c>
      <c r="AV61" s="17">
        <v>85.329454523377876</v>
      </c>
      <c r="AW61" s="17">
        <v>110.9654529735602</v>
      </c>
      <c r="AX61" s="17">
        <v>4.9707589976626977E-2</v>
      </c>
      <c r="AY61" s="17">
        <v>-36.776985519200231</v>
      </c>
      <c r="AZ61">
        <v>1504.4555860771113</v>
      </c>
    </row>
    <row r="62" spans="1:52" x14ac:dyDescent="0.25">
      <c r="A62">
        <v>6348</v>
      </c>
      <c r="B62" t="s">
        <v>3218</v>
      </c>
      <c r="C62" s="17">
        <v>4.8627077211701897</v>
      </c>
      <c r="D62" s="17">
        <v>0.13204742245372991</v>
      </c>
      <c r="E62" s="17">
        <v>-1.9537690847075251</v>
      </c>
      <c r="F62" s="17">
        <v>-1.9176725685864378</v>
      </c>
      <c r="G62" s="17">
        <v>0.13920526062690006</v>
      </c>
      <c r="H62" s="17">
        <v>8.9437862422157524E-2</v>
      </c>
      <c r="I62" s="17">
        <v>13.718587382943454</v>
      </c>
      <c r="J62" s="17">
        <v>0.22864312304905757</v>
      </c>
      <c r="K62" s="17">
        <v>-1.0000000000000002</v>
      </c>
      <c r="L62" s="17">
        <v>-1.0000000000000002</v>
      </c>
      <c r="M62" s="17">
        <v>4.5728624609811472</v>
      </c>
      <c r="N62" s="17">
        <v>16.663622535527217</v>
      </c>
      <c r="O62" s="17">
        <v>0.16553849037808005</v>
      </c>
      <c r="P62" s="17">
        <v>11.714172242158277</v>
      </c>
      <c r="Q62" s="17">
        <v>3.9153008170175458</v>
      </c>
      <c r="R62" s="17">
        <v>0.33333333333333326</v>
      </c>
      <c r="S62" s="17">
        <v>0.34966968724679759</v>
      </c>
      <c r="T62" s="17">
        <v>0.30008002202170492</v>
      </c>
      <c r="U62" s="17">
        <v>4.815493831357788E-2</v>
      </c>
      <c r="V62" s="17">
        <v>32.10379431465428</v>
      </c>
      <c r="W62" s="17">
        <v>1.9436096154993625</v>
      </c>
      <c r="X62" s="17">
        <v>-1.0000000000000002</v>
      </c>
      <c r="Y62" s="17">
        <v>-1.0000000000000002</v>
      </c>
      <c r="Z62" s="17">
        <v>62.452254091739398</v>
      </c>
      <c r="AA62" s="17">
        <v>0.40949880697900376</v>
      </c>
      <c r="AB62" s="17">
        <v>0.19499468242396142</v>
      </c>
      <c r="AC62" s="17">
        <v>-7.5830310201613599E-2</v>
      </c>
      <c r="AD62" s="17">
        <v>26.43315896006758</v>
      </c>
      <c r="AE62" s="17">
        <v>0.5</v>
      </c>
      <c r="AF62" s="17">
        <v>-1.0000000000000002</v>
      </c>
      <c r="AG62" s="17">
        <v>-1.0000000000000002</v>
      </c>
      <c r="AH62" s="17">
        <v>4.6213663358235985E-2</v>
      </c>
      <c r="AI62" s="17">
        <v>4.815493831357788E-2</v>
      </c>
      <c r="AJ62" s="17">
        <v>0.19072624685860148</v>
      </c>
      <c r="AK62" s="17">
        <v>0.66453110178582175</v>
      </c>
      <c r="AL62" s="17">
        <v>-0.11314457867516711</v>
      </c>
      <c r="AM62" s="17">
        <v>-0.31063227287364942</v>
      </c>
      <c r="AN62" s="17">
        <v>-1.8749832325861708</v>
      </c>
      <c r="AO62" s="17">
        <v>-4.4431513129121258</v>
      </c>
      <c r="AP62" s="17">
        <v>45.822381697597727</v>
      </c>
      <c r="AQ62" s="17">
        <v>1.031237980915414</v>
      </c>
      <c r="AR62" s="17">
        <v>2.1722527385484165</v>
      </c>
      <c r="AS62" s="17">
        <v>-1.0000000000000002</v>
      </c>
      <c r="AT62" s="17">
        <v>-1.0000000000000002</v>
      </c>
      <c r="AU62" s="17">
        <v>1.9976282484311088</v>
      </c>
      <c r="AV62" s="17">
        <v>74.672725314354494</v>
      </c>
      <c r="AW62" s="17">
        <v>80.412492412877015</v>
      </c>
      <c r="AX62" s="17">
        <v>-7.3452133912407E-2</v>
      </c>
      <c r="AY62" s="17">
        <v>-38.750052657080175</v>
      </c>
      <c r="AZ62">
        <v>1387.4982796510078</v>
      </c>
    </row>
    <row r="63" spans="1:52" x14ac:dyDescent="0.25">
      <c r="A63">
        <v>6396</v>
      </c>
      <c r="B63" t="s">
        <v>3264</v>
      </c>
      <c r="C63" s="17">
        <v>5.324794774311405</v>
      </c>
      <c r="D63" s="17">
        <v>0.53715211930564055</v>
      </c>
      <c r="E63" s="17">
        <v>2.1406039062967785</v>
      </c>
      <c r="F63" s="17">
        <v>2.31006258399466</v>
      </c>
      <c r="G63" s="17">
        <v>0.2115383034744702</v>
      </c>
      <c r="H63" s="17">
        <v>-1.0981098100137619E-2</v>
      </c>
      <c r="I63" s="17">
        <v>12.033432322459957</v>
      </c>
      <c r="J63" s="17">
        <v>0.20055720537433261</v>
      </c>
      <c r="K63" s="17">
        <v>-1.0000000000000009</v>
      </c>
      <c r="L63" s="17">
        <v>-1.0000000000000009</v>
      </c>
      <c r="M63" s="17">
        <v>4.011144107486655</v>
      </c>
      <c r="N63" s="17">
        <v>19.668289680766019</v>
      </c>
      <c r="O63" s="17">
        <v>4.6794574729787417E-2</v>
      </c>
      <c r="P63" s="17">
        <v>-3.2852694728732335</v>
      </c>
      <c r="Q63" s="17">
        <v>-1.0876510699306698</v>
      </c>
      <c r="R63" s="17">
        <v>0.33333333333333359</v>
      </c>
      <c r="S63" s="17">
        <v>0.33158034536713654</v>
      </c>
      <c r="T63" s="17">
        <v>0.13259930021962571</v>
      </c>
      <c r="U63" s="17">
        <v>2.4044414136922897E-2</v>
      </c>
      <c r="V63" s="17">
        <v>24.840007507307472</v>
      </c>
      <c r="W63" s="17">
        <v>1.1390201590261788</v>
      </c>
      <c r="X63" s="17">
        <v>-1.0000000000000009</v>
      </c>
      <c r="Y63" s="17">
        <v>-1.0000000000000009</v>
      </c>
      <c r="Z63" s="17">
        <v>43.441811240688565</v>
      </c>
      <c r="AA63" s="17">
        <v>-3.2797513259143145E-2</v>
      </c>
      <c r="AB63" s="17">
        <v>0.28397751862010256</v>
      </c>
      <c r="AC63" s="17">
        <v>0.14260909070527616</v>
      </c>
      <c r="AD63" s="17">
        <v>19.68945480331179</v>
      </c>
      <c r="AE63" s="17">
        <v>0.6</v>
      </c>
      <c r="AF63" s="17">
        <v>-1.0000000000000009</v>
      </c>
      <c r="AG63" s="17">
        <v>-1.0000000000000009</v>
      </c>
      <c r="AH63" s="17">
        <v>5.3550589483653536E-2</v>
      </c>
      <c r="AI63" s="17">
        <v>2.4044414136922897E-2</v>
      </c>
      <c r="AJ63" s="17">
        <v>5.9440725025048526E-2</v>
      </c>
      <c r="AK63" s="17">
        <v>7.7960368935456881E-3</v>
      </c>
      <c r="AL63" s="17">
        <v>1.0160197936832669</v>
      </c>
      <c r="AM63" s="17">
        <v>-7.9212487977035576E-2</v>
      </c>
      <c r="AN63" s="17">
        <v>25.697698467206909</v>
      </c>
      <c r="AO63" s="17">
        <v>-1.9413320149581605</v>
      </c>
      <c r="AP63" s="17">
        <v>36.87343982976742</v>
      </c>
      <c r="AQ63" s="17">
        <v>0.82155739305701891</v>
      </c>
      <c r="AR63" s="17">
        <v>1.3395773644005102</v>
      </c>
      <c r="AS63" s="17">
        <v>-1.0000000000000009</v>
      </c>
      <c r="AT63" s="17">
        <v>-1.0000000000000009</v>
      </c>
      <c r="AU63" s="17">
        <v>1.2224115140639895</v>
      </c>
      <c r="AV63" s="17">
        <v>61.168768906496425</v>
      </c>
      <c r="AW63" s="17">
        <v>64.644222109861801</v>
      </c>
      <c r="AX63" s="17">
        <v>-0.19691643819773488</v>
      </c>
      <c r="AY63" s="17">
        <v>-72.030500335334452</v>
      </c>
      <c r="AZ63">
        <v>1389.7379738967152</v>
      </c>
    </row>
    <row r="64" spans="1:52" x14ac:dyDescent="0.25">
      <c r="A64">
        <v>6414</v>
      </c>
      <c r="B64" t="s">
        <v>3282</v>
      </c>
      <c r="C64" s="17">
        <v>3.6874267513710128</v>
      </c>
      <c r="D64" s="17">
        <v>-0.11925835988068641</v>
      </c>
      <c r="E64" s="17">
        <v>-9.8758006924671793E-2</v>
      </c>
      <c r="F64" s="17">
        <v>-0.12969143433057856</v>
      </c>
      <c r="G64" s="17">
        <v>0.13933698150316154</v>
      </c>
      <c r="H64" s="17">
        <v>4.0719451605653566E-4</v>
      </c>
      <c r="I64" s="17">
        <v>8.3846505611530908</v>
      </c>
      <c r="J64" s="17">
        <v>0.13974417601921812</v>
      </c>
      <c r="K64" s="17">
        <v>-0.99999999999999967</v>
      </c>
      <c r="L64" s="17">
        <v>-0.99999999999999967</v>
      </c>
      <c r="M64" s="17">
        <v>2.7948835203843578</v>
      </c>
      <c r="N64" s="17">
        <v>11.942385878193511</v>
      </c>
      <c r="O64" s="17">
        <v>-0.2318558857026026</v>
      </c>
      <c r="P64" s="17">
        <v>-3.1868010809375078</v>
      </c>
      <c r="Q64" s="17">
        <v>-1.089099389060151</v>
      </c>
      <c r="R64" s="17">
        <v>0.33333333333333315</v>
      </c>
      <c r="S64" s="17">
        <v>0.32646972466831403</v>
      </c>
      <c r="T64" s="17">
        <v>0.25426070872029827</v>
      </c>
      <c r="U64" s="17">
        <v>-0.32129625786878324</v>
      </c>
      <c r="V64" s="17">
        <v>18.120933313357767</v>
      </c>
      <c r="W64" s="17">
        <v>-0.39067583034907732</v>
      </c>
      <c r="X64" s="17">
        <v>-0.99999999999999967</v>
      </c>
      <c r="Y64" s="17">
        <v>-0.99999999999999967</v>
      </c>
      <c r="Z64" s="17">
        <v>38.858653617004073</v>
      </c>
      <c r="AA64" s="17">
        <v>-5.793953802983709E-2</v>
      </c>
      <c r="AB64" s="17">
        <v>7.8241216616677101E-2</v>
      </c>
      <c r="AC64" s="17">
        <v>0.41623471526728995</v>
      </c>
      <c r="AD64" s="17">
        <v>21.826819692706483</v>
      </c>
      <c r="AE64" s="17">
        <v>0.4</v>
      </c>
      <c r="AF64" s="17">
        <v>-0.99999999999999967</v>
      </c>
      <c r="AG64" s="17">
        <v>-0.99999999999999967</v>
      </c>
      <c r="AH64" s="17">
        <v>-3.0430840383900495E-2</v>
      </c>
      <c r="AI64" s="17">
        <v>-0.32129625786878324</v>
      </c>
      <c r="AJ64" s="17">
        <v>0.16740087008037752</v>
      </c>
      <c r="AK64" s="17">
        <v>-3.545878071990529E-2</v>
      </c>
      <c r="AL64" s="17">
        <v>0.39164982245881619</v>
      </c>
      <c r="AM64" s="17">
        <v>0.27925119844208046</v>
      </c>
      <c r="AN64" s="17">
        <v>10.628249911872292</v>
      </c>
      <c r="AO64" s="17">
        <v>6.8039860574524855</v>
      </c>
      <c r="AP64" s="17">
        <v>26.505583874510844</v>
      </c>
      <c r="AQ64" s="17">
        <v>0.5927675088531621</v>
      </c>
      <c r="AR64" s="17">
        <v>-0.25093165432985831</v>
      </c>
      <c r="AS64" s="17">
        <v>-0.99999999999999967</v>
      </c>
      <c r="AT64" s="17">
        <v>-0.99999999999999967</v>
      </c>
      <c r="AU64" s="17">
        <v>-1.2187908233907305</v>
      </c>
      <c r="AV64" s="17">
        <v>57.605025552650133</v>
      </c>
      <c r="AW64" s="17">
        <v>24.866782958093761</v>
      </c>
      <c r="AX64" s="17">
        <v>-7.5478150254074311E-2</v>
      </c>
      <c r="AY64" s="17">
        <v>-80.792283674670117</v>
      </c>
      <c r="AZ64">
        <v>1336.9949098386583</v>
      </c>
    </row>
    <row r="65" spans="1:52" x14ac:dyDescent="0.25">
      <c r="A65">
        <v>6443</v>
      </c>
      <c r="B65" t="s">
        <v>2101</v>
      </c>
      <c r="C65" s="17">
        <v>4.3999444356536355</v>
      </c>
      <c r="D65" s="17">
        <v>-3.8457908669972903E-2</v>
      </c>
      <c r="E65" s="17">
        <v>0.31579483852122536</v>
      </c>
      <c r="F65" s="17">
        <v>0.30886138757305825</v>
      </c>
      <c r="G65" s="17">
        <v>0.17224350216858791</v>
      </c>
      <c r="H65" s="17">
        <v>5.4208763299972316E-3</v>
      </c>
      <c r="I65" s="17">
        <v>10.659862709915117</v>
      </c>
      <c r="J65" s="17">
        <v>0.17766437849858516</v>
      </c>
      <c r="K65" s="17">
        <v>-0.99999999999999933</v>
      </c>
      <c r="L65" s="17">
        <v>-0.99999999999999933</v>
      </c>
      <c r="M65" s="17">
        <v>3.5532875699717024</v>
      </c>
      <c r="N65" s="17">
        <v>15.368668533141809</v>
      </c>
      <c r="O65" s="17">
        <v>-0.3967135148176299</v>
      </c>
      <c r="P65" s="17">
        <v>-9.4058215783056429</v>
      </c>
      <c r="Q65" s="17">
        <v>-3.1830008315265204</v>
      </c>
      <c r="R65" s="17">
        <v>0.33333333333333343</v>
      </c>
      <c r="S65" s="17">
        <v>0.33348884028259423</v>
      </c>
      <c r="T65" s="17">
        <v>0.1666670419172355</v>
      </c>
      <c r="U65" s="17">
        <v>8.6360401209302062E-3</v>
      </c>
      <c r="V65" s="17">
        <v>26.578435086220328</v>
      </c>
      <c r="W65" s="17">
        <v>1.207642203511867</v>
      </c>
      <c r="X65" s="17">
        <v>-0.99999999999999933</v>
      </c>
      <c r="Y65" s="17">
        <v>-0.99999999999999933</v>
      </c>
      <c r="Z65" s="17">
        <v>65.076805175556345</v>
      </c>
      <c r="AA65" s="17">
        <v>0.29571070578584963</v>
      </c>
      <c r="AB65" s="17">
        <v>0.14971383390990242</v>
      </c>
      <c r="AC65" s="17">
        <v>0.38820287872149883</v>
      </c>
      <c r="AD65" s="17">
        <v>41.681370920862562</v>
      </c>
      <c r="AE65" s="17">
        <v>0.9</v>
      </c>
      <c r="AF65" s="17">
        <v>-0.99999999999999933</v>
      </c>
      <c r="AG65" s="17">
        <v>-0.99999999999999933</v>
      </c>
      <c r="AH65" s="17">
        <v>-0.11165831872818556</v>
      </c>
      <c r="AI65" s="17">
        <v>8.6360401209302062E-3</v>
      </c>
      <c r="AJ65" s="17">
        <v>1.0330112052145457E-2</v>
      </c>
      <c r="AK65" s="17">
        <v>0.38337412524745629</v>
      </c>
      <c r="AL65" s="17">
        <v>9.1499209744143536E-2</v>
      </c>
      <c r="AM65" s="17">
        <v>0.27231221926473764</v>
      </c>
      <c r="AN65" s="17">
        <v>2.3391308038643159</v>
      </c>
      <c r="AO65" s="17">
        <v>8.7246761078557196</v>
      </c>
      <c r="AP65" s="17">
        <v>37.238297796135477</v>
      </c>
      <c r="AQ65" s="17">
        <v>0.84212525565409324</v>
      </c>
      <c r="AR65" s="17">
        <v>1.385306582010452</v>
      </c>
      <c r="AS65" s="17">
        <v>-0.99999999999999933</v>
      </c>
      <c r="AT65" s="17">
        <v>-0.99999999999999933</v>
      </c>
      <c r="AU65" s="17">
        <v>-2.8741394439534611</v>
      </c>
      <c r="AV65" s="17">
        <v>89.170149816553874</v>
      </c>
      <c r="AW65" s="17">
        <v>87.800587454083228</v>
      </c>
      <c r="AX65" s="17">
        <v>3.9985116930659134E-2</v>
      </c>
      <c r="AY65" s="17">
        <v>-37.929220107789305</v>
      </c>
      <c r="AZ65">
        <v>1428.0605296606807</v>
      </c>
    </row>
    <row r="66" spans="1:52" x14ac:dyDescent="0.25">
      <c r="A66">
        <v>6502</v>
      </c>
      <c r="B66" t="s">
        <v>3346</v>
      </c>
      <c r="C66" s="17">
        <v>5.2366342248345408</v>
      </c>
      <c r="D66" s="17">
        <v>-0.35290789751470952</v>
      </c>
      <c r="E66" s="17">
        <v>-0.52536909102931317</v>
      </c>
      <c r="F66" s="17">
        <v>-0.6294543481617465</v>
      </c>
      <c r="G66" s="17">
        <v>0.43295553035714884</v>
      </c>
      <c r="H66" s="17">
        <v>-5.1461987849118172E-4</v>
      </c>
      <c r="I66" s="17">
        <v>25.946454628719444</v>
      </c>
      <c r="J66" s="17">
        <v>0.43244091047865763</v>
      </c>
      <c r="K66" s="17">
        <v>-0.99999999999999967</v>
      </c>
      <c r="L66" s="17">
        <v>-0.99999999999999967</v>
      </c>
      <c r="M66" s="17">
        <v>8.6488182095731503</v>
      </c>
      <c r="N66" s="17">
        <v>30.553634505392235</v>
      </c>
      <c r="O66" s="17">
        <v>-0.17574536694155987</v>
      </c>
      <c r="P66" s="17">
        <v>12.264801577294106</v>
      </c>
      <c r="Q66" s="17">
        <v>3.981772750375467</v>
      </c>
      <c r="R66" s="17">
        <v>0.33333333333333337</v>
      </c>
      <c r="S66" s="17">
        <v>0.33780607588636813</v>
      </c>
      <c r="T66" s="17">
        <v>0.41512034334110859</v>
      </c>
      <c r="U66" s="17">
        <v>-4.0068619016922786E-3</v>
      </c>
      <c r="V66" s="17">
        <v>25.992479207218409</v>
      </c>
      <c r="W66" s="17">
        <v>1.8751387006953242</v>
      </c>
      <c r="X66" s="17">
        <v>-0.99999999999999967</v>
      </c>
      <c r="Y66" s="17">
        <v>-0.99999999999999967</v>
      </c>
      <c r="Z66" s="17">
        <v>110.07223655193964</v>
      </c>
      <c r="AA66" s="17">
        <v>0.51848232102650094</v>
      </c>
      <c r="AB66" s="17">
        <v>0.57301279375360359</v>
      </c>
      <c r="AC66" s="17">
        <v>0.51046457710681048</v>
      </c>
      <c r="AD66" s="17">
        <v>80.097984594345718</v>
      </c>
      <c r="AE66" s="17">
        <v>1</v>
      </c>
      <c r="AF66" s="17">
        <v>-0.99999999999999967</v>
      </c>
      <c r="AG66" s="17">
        <v>-0.99999999999999967</v>
      </c>
      <c r="AH66" s="17">
        <v>-2.4215880016600074E-2</v>
      </c>
      <c r="AI66" s="17">
        <v>-4.0068619016922786E-3</v>
      </c>
      <c r="AJ66" s="17">
        <v>5.5680284831108637E-2</v>
      </c>
      <c r="AK66" s="17">
        <v>3.1866365568007635E-2</v>
      </c>
      <c r="AL66" s="17">
        <v>0.57358077846818545</v>
      </c>
      <c r="AM66" s="17">
        <v>0.14796257482058631</v>
      </c>
      <c r="AN66" s="17">
        <v>14.617920885860174</v>
      </c>
      <c r="AO66" s="17">
        <v>3.8583961983546957</v>
      </c>
      <c r="AP66" s="17">
        <v>51.938933835937881</v>
      </c>
      <c r="AQ66" s="17">
        <v>1.0822528906591178</v>
      </c>
      <c r="AR66" s="17">
        <v>2.3075796111739817</v>
      </c>
      <c r="AS66" s="17">
        <v>-0.99999999999999967</v>
      </c>
      <c r="AT66" s="17">
        <v>-0.99999999999999967</v>
      </c>
      <c r="AU66" s="17">
        <v>3.3523184022137187</v>
      </c>
      <c r="AV66" s="17">
        <v>144.48426725568649</v>
      </c>
      <c r="AW66" s="17">
        <v>143.59926346518523</v>
      </c>
      <c r="AX66" s="17">
        <v>0.34026284827104258</v>
      </c>
      <c r="AY66" s="17">
        <v>45.664571994309021</v>
      </c>
      <c r="AZ66">
        <v>1503.9185375944023</v>
      </c>
    </row>
    <row r="67" spans="1:52" x14ac:dyDescent="0.25">
      <c r="A67">
        <v>6530</v>
      </c>
      <c r="B67" t="s">
        <v>3371</v>
      </c>
      <c r="C67" s="17">
        <v>5.7433449438381752</v>
      </c>
      <c r="D67" s="17">
        <v>3.6117529034344183E-2</v>
      </c>
      <c r="E67" s="17">
        <v>0.37923751905358177</v>
      </c>
      <c r="F67" s="17">
        <v>0.38488764590108243</v>
      </c>
      <c r="G67" s="17">
        <v>0.18723710291031664</v>
      </c>
      <c r="H67" s="17">
        <v>1.7075447223279978E-2</v>
      </c>
      <c r="I67" s="17">
        <v>12.258753008015796</v>
      </c>
      <c r="J67" s="17">
        <v>0.20431255013359653</v>
      </c>
      <c r="K67" s="17">
        <v>-1</v>
      </c>
      <c r="L67" s="17">
        <v>-1</v>
      </c>
      <c r="M67" s="17">
        <v>4.0862510026719345</v>
      </c>
      <c r="N67" s="17">
        <v>18.38698559775505</v>
      </c>
      <c r="O67" s="17">
        <v>1.970841228249492</v>
      </c>
      <c r="P67" s="17">
        <v>4.5320825689848716</v>
      </c>
      <c r="Q67" s="17">
        <v>1.7919447026210484</v>
      </c>
      <c r="R67" s="17">
        <v>0.33333333333333387</v>
      </c>
      <c r="S67" s="17">
        <v>0.34151064798259562</v>
      </c>
      <c r="T67" s="17">
        <v>0.28632705978890644</v>
      </c>
      <c r="U67" s="17">
        <v>1.9617413775714639E-2</v>
      </c>
      <c r="V67" s="17">
        <v>31.059036189878132</v>
      </c>
      <c r="W67" s="17">
        <v>1.7335441529922462</v>
      </c>
      <c r="X67" s="17">
        <v>-1</v>
      </c>
      <c r="Y67" s="17">
        <v>-1</v>
      </c>
      <c r="Z67" s="17">
        <v>76.59540402084528</v>
      </c>
      <c r="AA67" s="17">
        <v>0.26953716940085626</v>
      </c>
      <c r="AB67" s="17">
        <v>0.27611678702921066</v>
      </c>
      <c r="AC67" s="17">
        <v>0.32923450613685529</v>
      </c>
      <c r="AD67" s="17">
        <v>43.744423128346135</v>
      </c>
      <c r="AE67" s="17">
        <v>0.7</v>
      </c>
      <c r="AF67" s="17">
        <v>-1</v>
      </c>
      <c r="AG67" s="17">
        <v>-1</v>
      </c>
      <c r="AH67" s="17">
        <v>8.9725532613443251E-2</v>
      </c>
      <c r="AI67" s="17">
        <v>1.9617413775714639E-2</v>
      </c>
      <c r="AJ67" s="17">
        <v>0.20220742555030696</v>
      </c>
      <c r="AK67" s="17">
        <v>0.27949684980457468</v>
      </c>
      <c r="AL67" s="17">
        <v>0.27118610270826637</v>
      </c>
      <c r="AM67" s="17">
        <v>0.31769017153480805</v>
      </c>
      <c r="AN67" s="17">
        <v>7.7906896954581919</v>
      </c>
      <c r="AO67" s="17">
        <v>9.3397385373930764</v>
      </c>
      <c r="AP67" s="17">
        <v>43.317789197893902</v>
      </c>
      <c r="AQ67" s="17">
        <v>0.98078845488054933</v>
      </c>
      <c r="AR67" s="17">
        <v>1.9378567031258414</v>
      </c>
      <c r="AS67" s="17">
        <v>-1</v>
      </c>
      <c r="AT67" s="17">
        <v>-1</v>
      </c>
      <c r="AU67" s="17">
        <v>2.176832348522133</v>
      </c>
      <c r="AV67" s="17">
        <v>104.32212815599351</v>
      </c>
      <c r="AW67" s="17">
        <v>108.07838018583384</v>
      </c>
      <c r="AX67" s="17">
        <v>0.23373370301133145</v>
      </c>
      <c r="AY67" s="17">
        <v>3.8125810032391136</v>
      </c>
      <c r="AZ67">
        <v>1476.9431915814046</v>
      </c>
    </row>
    <row r="68" spans="1:52" x14ac:dyDescent="0.25">
      <c r="A68">
        <v>6695</v>
      </c>
      <c r="B68" t="s">
        <v>3513</v>
      </c>
      <c r="C68" s="17">
        <v>3.8875794389579048</v>
      </c>
      <c r="D68" s="17">
        <v>2.8466352432209706E-2</v>
      </c>
      <c r="E68" s="17">
        <v>-0.89328488419714613</v>
      </c>
      <c r="F68" s="17">
        <v>-0.88924119850003436</v>
      </c>
      <c r="G68" s="17">
        <v>0.1823118463702508</v>
      </c>
      <c r="H68" s="17">
        <v>5.5051624177111097E-3</v>
      </c>
      <c r="I68" s="17">
        <v>11.269020527277712</v>
      </c>
      <c r="J68" s="17">
        <v>0.1878170087879619</v>
      </c>
      <c r="K68" s="17">
        <v>-1.0000000000000013</v>
      </c>
      <c r="L68" s="17">
        <v>-1.0000000000000013</v>
      </c>
      <c r="M68" s="17">
        <v>3.7563401757592367</v>
      </c>
      <c r="N68" s="17">
        <v>14.267358767735589</v>
      </c>
      <c r="O68" s="17">
        <v>-0.14436362532013111</v>
      </c>
      <c r="P68" s="17">
        <v>4.9152626292361594</v>
      </c>
      <c r="Q68" s="17">
        <v>1.5612600105147219</v>
      </c>
      <c r="R68" s="17">
        <v>0.33333333333333387</v>
      </c>
      <c r="S68" s="17">
        <v>0.3313066136223099</v>
      </c>
      <c r="T68" s="17">
        <v>0.39190516023514949</v>
      </c>
      <c r="U68" s="17">
        <v>4.8333950374104109E-2</v>
      </c>
      <c r="V68" s="17">
        <v>36.68248195107742</v>
      </c>
      <c r="W68" s="17">
        <v>2.3344472813529054</v>
      </c>
      <c r="X68" s="17">
        <v>-1.0000000000000013</v>
      </c>
      <c r="Y68" s="17">
        <v>-1.0000000000000013</v>
      </c>
      <c r="Z68" s="17">
        <v>62.175964799922838</v>
      </c>
      <c r="AA68" s="17">
        <v>0.15925933723544991</v>
      </c>
      <c r="AB68" s="17">
        <v>0.33450697598468843</v>
      </c>
      <c r="AC68" s="17">
        <v>-1.5121856453524584E-2</v>
      </c>
      <c r="AD68" s="17">
        <v>23.932222838330684</v>
      </c>
      <c r="AE68" s="17">
        <v>0.7</v>
      </c>
      <c r="AF68" s="17">
        <v>-1.0000000000000013</v>
      </c>
      <c r="AG68" s="17">
        <v>-1.0000000000000013</v>
      </c>
      <c r="AH68" s="17">
        <v>3.5027394051320784E-3</v>
      </c>
      <c r="AI68" s="17">
        <v>4.8333950374104109E-2</v>
      </c>
      <c r="AJ68" s="17">
        <v>-1.4610392071733661E-3</v>
      </c>
      <c r="AK68" s="17">
        <v>0.10108151945620317</v>
      </c>
      <c r="AL68" s="17">
        <v>-6.4697277747659099E-2</v>
      </c>
      <c r="AM68" s="17">
        <v>0.27781725454241107</v>
      </c>
      <c r="AN68" s="17">
        <v>-1.6247371397273436</v>
      </c>
      <c r="AO68" s="17">
        <v>7.4508389608412973</v>
      </c>
      <c r="AP68" s="17">
        <v>47.951502478355117</v>
      </c>
      <c r="AQ68" s="17">
        <v>1.1048790575648972</v>
      </c>
      <c r="AR68" s="17">
        <v>2.5222642901408645</v>
      </c>
      <c r="AS68" s="17">
        <v>-1.0000000000000013</v>
      </c>
      <c r="AT68" s="17">
        <v>-1.0000000000000013</v>
      </c>
      <c r="AU68" s="17">
        <v>0.67201881201468683</v>
      </c>
      <c r="AV68" s="17">
        <v>83.894162528499749</v>
      </c>
      <c r="AW68" s="17">
        <v>88.797612354012728</v>
      </c>
      <c r="AX68" s="17">
        <v>0.19398534632552003</v>
      </c>
      <c r="AY68" s="17">
        <v>5.5926124916990592</v>
      </c>
      <c r="AZ68">
        <v>1457.2631062058697</v>
      </c>
    </row>
    <row r="69" spans="1:52" x14ac:dyDescent="0.25">
      <c r="A69">
        <v>6704</v>
      </c>
      <c r="B69" t="s">
        <v>3520</v>
      </c>
      <c r="C69" s="17">
        <v>4.7608679468087125</v>
      </c>
      <c r="D69" s="17">
        <v>0.18162534908438666</v>
      </c>
      <c r="E69" s="17">
        <v>-2.4577140496251633</v>
      </c>
      <c r="F69" s="17">
        <v>-2.4030356212624171</v>
      </c>
      <c r="G69" s="17">
        <v>-0.44564817087040171</v>
      </c>
      <c r="H69" s="17">
        <v>1.3600262136093513E-2</v>
      </c>
      <c r="I69" s="17">
        <v>-25.922874524058493</v>
      </c>
      <c r="J69" s="17">
        <v>-0.43204790873430826</v>
      </c>
      <c r="K69" s="17">
        <v>-1.0000000000000002</v>
      </c>
      <c r="L69" s="17">
        <v>-1.0000000000000002</v>
      </c>
      <c r="M69" s="17">
        <v>-8.6409581746861619</v>
      </c>
      <c r="N69" s="17">
        <v>-23.565042198512192</v>
      </c>
      <c r="O69" s="17">
        <v>-2.3846988465583831E-2</v>
      </c>
      <c r="P69" s="17">
        <v>-2.4710757393275635</v>
      </c>
      <c r="Q69" s="17">
        <v>-0.7784499072907487</v>
      </c>
      <c r="R69" s="17">
        <v>0.3333333333333332</v>
      </c>
      <c r="S69" s="17">
        <v>0.34562427079606212</v>
      </c>
      <c r="T69" s="17">
        <v>0.2880025451631556</v>
      </c>
      <c r="U69" s="17">
        <v>0.12050253897439259</v>
      </c>
      <c r="V69" s="17">
        <v>60.780423880050016</v>
      </c>
      <c r="W69" s="17">
        <v>2.9860309273626813</v>
      </c>
      <c r="X69" s="17">
        <v>-1.0000000000000002</v>
      </c>
      <c r="Y69" s="17">
        <v>-1.0000000000000002</v>
      </c>
      <c r="Z69" s="17">
        <v>94.337271480762212</v>
      </c>
      <c r="AA69" s="17">
        <v>0.31899335399682899</v>
      </c>
      <c r="AB69" s="17">
        <v>0.22607426265906969</v>
      </c>
      <c r="AC69" s="17">
        <v>0.14163833350416014</v>
      </c>
      <c r="AD69" s="17">
        <v>34.335297508002931</v>
      </c>
      <c r="AE69" s="17">
        <v>0.7</v>
      </c>
      <c r="AF69" s="17">
        <v>-1.0000000000000002</v>
      </c>
      <c r="AG69" s="17">
        <v>-1.0000000000000002</v>
      </c>
      <c r="AH69" s="17">
        <v>-8.7778466487221998E-2</v>
      </c>
      <c r="AI69" s="17">
        <v>0.12050253897439259</v>
      </c>
      <c r="AJ69" s="17">
        <v>1.9131996414984375E-2</v>
      </c>
      <c r="AK69" s="17">
        <v>0.12657231225760454</v>
      </c>
      <c r="AL69" s="17">
        <v>-0.34305978381681712</v>
      </c>
      <c r="AM69" s="17">
        <v>-0.24378984443141768</v>
      </c>
      <c r="AN69" s="17">
        <v>-8.4808346133455057</v>
      </c>
      <c r="AO69" s="17">
        <v>-5.4618845494974213</v>
      </c>
      <c r="AP69" s="17">
        <v>34.857549355991559</v>
      </c>
      <c r="AQ69" s="17">
        <v>1.087462688266944</v>
      </c>
      <c r="AR69" s="17">
        <v>2.5539830186283732</v>
      </c>
      <c r="AS69" s="17">
        <v>-1.0000000000000002</v>
      </c>
      <c r="AT69" s="17">
        <v>-1.0000000000000002</v>
      </c>
      <c r="AU69" s="17">
        <v>-3.1814855285531678</v>
      </c>
      <c r="AV69" s="17">
        <v>65.310344732752597</v>
      </c>
      <c r="AW69" s="17">
        <v>75.605029300447498</v>
      </c>
      <c r="AX69" s="17">
        <v>-1.2560714579728897E-2</v>
      </c>
      <c r="AY69" s="17">
        <v>-3.7941869322709794</v>
      </c>
      <c r="AZ69">
        <v>1475.0260905309844</v>
      </c>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56">
      <sortCondition descending="1" ref="AE2"/>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9"/>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3587</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179</v>
      </c>
      <c r="B3" t="s">
        <v>524</v>
      </c>
      <c r="C3">
        <v>3.5385890142365</v>
      </c>
      <c r="D3">
        <v>1.2226133832330621E-2</v>
      </c>
      <c r="E3">
        <v>-0.77957859814753827</v>
      </c>
      <c r="F3">
        <v>-0.77303260747487479</v>
      </c>
      <c r="G3">
        <v>0.18991166142026922</v>
      </c>
      <c r="H3">
        <v>2.4657057488429786E-2</v>
      </c>
      <c r="I3">
        <v>12.874123134521959</v>
      </c>
      <c r="J3">
        <v>0.21456871890869894</v>
      </c>
      <c r="K3">
        <v>-0.99999999999999978</v>
      </c>
      <c r="L3">
        <v>-0.99999999999999978</v>
      </c>
      <c r="M3">
        <v>4.2913743781739848</v>
      </c>
      <c r="N3">
        <v>15.639679541283551</v>
      </c>
      <c r="O3">
        <v>-0.11471963725301332</v>
      </c>
      <c r="P3">
        <v>2.4091374135251549</v>
      </c>
      <c r="Q3">
        <v>0.86351402383295972</v>
      </c>
      <c r="R3">
        <v>0.33333333333333304</v>
      </c>
      <c r="S3">
        <v>0.34972030952630617</v>
      </c>
      <c r="T3">
        <v>0.33300275040654304</v>
      </c>
      <c r="U3">
        <v>0.30458244781850036</v>
      </c>
      <c r="V3">
        <v>44.24280488703937</v>
      </c>
      <c r="W3">
        <v>3.6279906124881154</v>
      </c>
      <c r="X3">
        <v>-0.99999999999999978</v>
      </c>
      <c r="Y3">
        <v>-0.99999999999999978</v>
      </c>
      <c r="Z3">
        <v>64.504797925803445</v>
      </c>
      <c r="AA3">
        <v>4.7963073653422644E-2</v>
      </c>
      <c r="AB3">
        <v>0.20156056073306408</v>
      </c>
      <c r="AC3">
        <v>0.13844594591213524</v>
      </c>
      <c r="AD3">
        <v>19.39847901493108</v>
      </c>
      <c r="AE3">
        <v>0.8666666666666667</v>
      </c>
      <c r="AF3">
        <v>-0.99999999999999978</v>
      </c>
      <c r="AG3">
        <v>-0.99999999999999978</v>
      </c>
      <c r="AH3">
        <v>-0.10897893166572742</v>
      </c>
      <c r="AI3">
        <v>0.30458244781850036</v>
      </c>
      <c r="AJ3">
        <v>0.2760918123985977</v>
      </c>
      <c r="AK3">
        <v>-1.5031399524245638E-3</v>
      </c>
      <c r="AL3">
        <v>3.421484601388404E-2</v>
      </c>
      <c r="AM3">
        <v>0.34274328437919843</v>
      </c>
      <c r="AN3">
        <v>2.2358302123400904</v>
      </c>
      <c r="AO3">
        <v>8.5610664097178439</v>
      </c>
      <c r="AP3">
        <v>57.116928021561321</v>
      </c>
      <c r="AQ3">
        <v>1.3206388410846832</v>
      </c>
      <c r="AR3">
        <v>3.842559331396814</v>
      </c>
      <c r="AS3">
        <v>-0.99999999999999978</v>
      </c>
      <c r="AT3">
        <v>-0.99999999999999978</v>
      </c>
      <c r="AU3">
        <v>9.0481416358086902E-2</v>
      </c>
      <c r="AV3">
        <v>88.705543876804796</v>
      </c>
      <c r="AW3">
        <v>116.98421002534019</v>
      </c>
      <c r="AX3">
        <v>0.37224178834085958</v>
      </c>
      <c r="AY3">
        <v>27.412156792089057</v>
      </c>
      <c r="AZ3">
        <v>1645.8659177355989</v>
      </c>
    </row>
    <row r="4" spans="1:52" x14ac:dyDescent="0.25">
      <c r="A4">
        <v>231</v>
      </c>
      <c r="B4" t="s">
        <v>550</v>
      </c>
      <c r="C4">
        <v>5.7338512062531519</v>
      </c>
      <c r="D4">
        <v>2.2596731598996327E-2</v>
      </c>
      <c r="E4">
        <v>1.9045675866686524</v>
      </c>
      <c r="F4">
        <v>1.9123024935511821</v>
      </c>
      <c r="G4">
        <v>0.60671345842987456</v>
      </c>
      <c r="H4">
        <v>-8.9906348995811049E-3</v>
      </c>
      <c r="I4">
        <v>35.863369411817651</v>
      </c>
      <c r="J4">
        <v>0.59772282353029371</v>
      </c>
      <c r="K4">
        <v>-1.0000000000000013</v>
      </c>
      <c r="L4">
        <v>-1.0000000000000013</v>
      </c>
      <c r="M4">
        <v>11.954456470605876</v>
      </c>
      <c r="N4">
        <v>43.509523111621931</v>
      </c>
      <c r="O4">
        <v>1.973776095166951</v>
      </c>
      <c r="P4">
        <v>4.9593572383332321</v>
      </c>
      <c r="Q4">
        <v>1.7526668150747842</v>
      </c>
      <c r="R4">
        <v>0.33333333333333359</v>
      </c>
      <c r="S4">
        <v>0.34103084461978772</v>
      </c>
      <c r="T4">
        <v>0.27397882793094036</v>
      </c>
      <c r="U4">
        <v>0.37827728070484373</v>
      </c>
      <c r="V4">
        <v>29.15589852234444</v>
      </c>
      <c r="W4">
        <v>3.4422203503756497</v>
      </c>
      <c r="X4">
        <v>-1.0000000000000013</v>
      </c>
      <c r="Y4">
        <v>-1.0000000000000013</v>
      </c>
      <c r="Z4">
        <v>76.383777912803382</v>
      </c>
      <c r="AA4">
        <v>0.33180675886140287</v>
      </c>
      <c r="AB4">
        <v>0.35801311710299383</v>
      </c>
      <c r="AC4">
        <v>0.21968437554328527</v>
      </c>
      <c r="AD4">
        <v>45.475212575384106</v>
      </c>
      <c r="AE4">
        <v>0.83333333333333337</v>
      </c>
      <c r="AF4">
        <v>-1.0000000000000013</v>
      </c>
      <c r="AG4">
        <v>-1.0000000000000013</v>
      </c>
      <c r="AH4">
        <v>0.13027497159641721</v>
      </c>
      <c r="AI4">
        <v>0.37827728070484373</v>
      </c>
      <c r="AJ4">
        <v>-4.2589071381302537E-2</v>
      </c>
      <c r="AK4">
        <v>-0.11770925074125159</v>
      </c>
      <c r="AL4">
        <v>4.2013488368463976E-2</v>
      </c>
      <c r="AM4">
        <v>-7.1534594679041719E-2</v>
      </c>
      <c r="AN4">
        <v>0.83739185230508995</v>
      </c>
      <c r="AO4">
        <v>-2.3769111206823017</v>
      </c>
      <c r="AP4">
        <v>65.019267934162087</v>
      </c>
      <c r="AQ4">
        <v>1.3266202865889054</v>
      </c>
      <c r="AR4">
        <v>4.0399431739059475</v>
      </c>
      <c r="AS4">
        <v>-1.0000000000000013</v>
      </c>
      <c r="AT4">
        <v>-1.0000000000000013</v>
      </c>
      <c r="AU4">
        <v>3.6649693086259716</v>
      </c>
      <c r="AV4">
        <v>117.51638990374302</v>
      </c>
      <c r="AW4">
        <v>157.94961740615568</v>
      </c>
      <c r="AX4">
        <v>0.26851871776542569</v>
      </c>
      <c r="AY4">
        <v>2.4945247036225711</v>
      </c>
      <c r="AZ4">
        <v>1531.7699976439667</v>
      </c>
    </row>
    <row r="5" spans="1:52" x14ac:dyDescent="0.25">
      <c r="A5">
        <v>599</v>
      </c>
      <c r="B5" t="s">
        <v>679</v>
      </c>
      <c r="C5">
        <v>5.4262711416565885</v>
      </c>
      <c r="D5">
        <v>-0.23818574133003517</v>
      </c>
      <c r="E5">
        <v>2.4139085999838312</v>
      </c>
      <c r="F5">
        <v>2.3439736388859282</v>
      </c>
      <c r="G5">
        <v>0.17479795561794101</v>
      </c>
      <c r="H5">
        <v>4.3870224210546954E-3</v>
      </c>
      <c r="I5">
        <v>10.751098682339741</v>
      </c>
      <c r="J5">
        <v>0.17918497803899572</v>
      </c>
      <c r="K5">
        <v>-0.99999999999999933</v>
      </c>
      <c r="L5">
        <v>-0.99999999999999933</v>
      </c>
      <c r="M5">
        <v>3.5836995607799125</v>
      </c>
      <c r="N5">
        <v>18.521343462882257</v>
      </c>
      <c r="O5">
        <v>4.6838506688123074E-2</v>
      </c>
      <c r="P5">
        <v>-2.9554949716073891</v>
      </c>
      <c r="Q5">
        <v>-0.99741014093345548</v>
      </c>
      <c r="R5">
        <v>0.33333333333333304</v>
      </c>
      <c r="S5">
        <v>0.32741293014057271</v>
      </c>
      <c r="T5">
        <v>0.30369902119304504</v>
      </c>
      <c r="U5">
        <v>-2.4901377560038268E-2</v>
      </c>
      <c r="V5">
        <v>30.414357162716673</v>
      </c>
      <c r="W5">
        <v>1.5469491048468598</v>
      </c>
      <c r="X5">
        <v>-0.99999999999999933</v>
      </c>
      <c r="Y5">
        <v>-0.99999999999999933</v>
      </c>
      <c r="Z5">
        <v>68.99532749819987</v>
      </c>
      <c r="AA5">
        <v>8.9327565780168025E-2</v>
      </c>
      <c r="AB5">
        <v>0.45466891160320388</v>
      </c>
      <c r="AC5">
        <v>0.24757113214496121</v>
      </c>
      <c r="AD5">
        <v>39.57838047641669</v>
      </c>
      <c r="AE5">
        <v>1</v>
      </c>
      <c r="AF5">
        <v>-0.99999999999999933</v>
      </c>
      <c r="AG5">
        <v>-0.99999999999999933</v>
      </c>
      <c r="AH5">
        <v>3.168109915641628E-2</v>
      </c>
      <c r="AI5">
        <v>-2.4901377560038268E-2</v>
      </c>
      <c r="AJ5">
        <v>-3.9692390547848344E-2</v>
      </c>
      <c r="AK5">
        <v>-0.14631109029410311</v>
      </c>
      <c r="AL5">
        <v>-0.12846394191597582</v>
      </c>
      <c r="AM5">
        <v>0.22442091955387519</v>
      </c>
      <c r="AN5">
        <v>-3.4100605006386364</v>
      </c>
      <c r="AO5">
        <v>4.8789675373763641</v>
      </c>
      <c r="AP5">
        <v>41.165455845056421</v>
      </c>
      <c r="AQ5">
        <v>0.93954390710691182</v>
      </c>
      <c r="AR5">
        <v>1.7261340828858549</v>
      </c>
      <c r="AS5">
        <v>-0.99999999999999933</v>
      </c>
      <c r="AT5">
        <v>-0.99999999999999933</v>
      </c>
      <c r="AU5">
        <v>1.3465634979524719</v>
      </c>
      <c r="AV5">
        <v>92.39563849845851</v>
      </c>
      <c r="AW5">
        <v>90.53912272558297</v>
      </c>
      <c r="AX5">
        <v>9.0292567235621037E-3</v>
      </c>
      <c r="AY5">
        <v>-5.3432091661918903</v>
      </c>
      <c r="AZ5">
        <v>1553.865817010462</v>
      </c>
    </row>
    <row r="6" spans="1:52" x14ac:dyDescent="0.25">
      <c r="A6">
        <v>932</v>
      </c>
      <c r="B6" t="s">
        <v>775</v>
      </c>
      <c r="C6">
        <v>4.2438161273816233</v>
      </c>
      <c r="D6">
        <v>-6.0807428240261696E-2</v>
      </c>
      <c r="E6">
        <v>2.5602801680707663</v>
      </c>
      <c r="F6">
        <v>2.5567404159439975</v>
      </c>
      <c r="G6">
        <v>-5.2788367614795967E-2</v>
      </c>
      <c r="H6">
        <v>1.1056897937180999E-2</v>
      </c>
      <c r="I6">
        <v>-2.5038881806568987</v>
      </c>
      <c r="J6">
        <v>-4.1731469677614916E-2</v>
      </c>
      <c r="K6">
        <v>-0.99999999999999889</v>
      </c>
      <c r="L6">
        <v>-0.99999999999999889</v>
      </c>
      <c r="M6">
        <v>-0.83462939355229926</v>
      </c>
      <c r="N6">
        <v>4.2966683626687239</v>
      </c>
      <c r="O6">
        <v>-0.30661486624882356</v>
      </c>
      <c r="P6">
        <v>-9.2511203007378153</v>
      </c>
      <c r="Q6">
        <v>-3.1029401304206679</v>
      </c>
      <c r="R6">
        <v>0.33333333333333309</v>
      </c>
      <c r="S6">
        <v>0.33336316370033908</v>
      </c>
      <c r="T6">
        <v>0.13443802649612677</v>
      </c>
      <c r="U6">
        <v>0.20697323997795486</v>
      </c>
      <c r="V6">
        <v>41.993569327414775</v>
      </c>
      <c r="W6">
        <v>2.4880195125635232</v>
      </c>
      <c r="X6">
        <v>-0.99999999999999889</v>
      </c>
      <c r="Y6">
        <v>-0.99999999999999889</v>
      </c>
      <c r="Z6">
        <v>79.036986525910152</v>
      </c>
      <c r="AA6">
        <v>0.31383154450882922</v>
      </c>
      <c r="AB6">
        <v>0.22212479913829436</v>
      </c>
      <c r="AC6">
        <v>0.26697080293119796</v>
      </c>
      <c r="AD6">
        <v>40.146357328916046</v>
      </c>
      <c r="AE6">
        <v>1</v>
      </c>
      <c r="AF6">
        <v>-0.99999999999999889</v>
      </c>
      <c r="AG6">
        <v>-0.99999999999999889</v>
      </c>
      <c r="AH6">
        <v>-5.0533514048988912E-2</v>
      </c>
      <c r="AI6">
        <v>0.20697323997795486</v>
      </c>
      <c r="AJ6">
        <v>-0.19759235976591619</v>
      </c>
      <c r="AK6">
        <v>-6.6786429513198575E-2</v>
      </c>
      <c r="AL6">
        <v>7.7140510328926326E-2</v>
      </c>
      <c r="AM6">
        <v>0.34871733478772676</v>
      </c>
      <c r="AN6">
        <v>0.94055095939357924</v>
      </c>
      <c r="AO6">
        <v>8.3840012221271731</v>
      </c>
      <c r="AP6">
        <v>39.489681146757853</v>
      </c>
      <c r="AQ6">
        <v>1.0081077635077538</v>
      </c>
      <c r="AR6">
        <v>2.44628804288591</v>
      </c>
      <c r="AS6">
        <v>-0.99999999999999889</v>
      </c>
      <c r="AT6">
        <v>-0.99999999999999889</v>
      </c>
      <c r="AU6">
        <v>-0.54619971447666882</v>
      </c>
      <c r="AV6">
        <v>91.717656110706088</v>
      </c>
      <c r="AW6">
        <v>111.40430982752181</v>
      </c>
      <c r="AX6">
        <v>-1.2555670788716703E-2</v>
      </c>
      <c r="AY6">
        <v>-17.912693706994588</v>
      </c>
      <c r="AZ6">
        <v>1492.1593946768696</v>
      </c>
    </row>
    <row r="7" spans="1:52" x14ac:dyDescent="0.25">
      <c r="A7">
        <v>971</v>
      </c>
      <c r="B7" t="s">
        <v>786</v>
      </c>
      <c r="C7">
        <v>5.5475846812656622</v>
      </c>
      <c r="D7">
        <v>4.3174366913095813E-2</v>
      </c>
      <c r="E7">
        <v>13.384111466156604</v>
      </c>
      <c r="F7">
        <v>13.39480952871032</v>
      </c>
      <c r="G7">
        <v>0.2769379376300547</v>
      </c>
      <c r="H7">
        <v>-1.4049620654365096E-3</v>
      </c>
      <c r="I7">
        <v>16.53197853387708</v>
      </c>
      <c r="J7">
        <v>0.2755329755646182</v>
      </c>
      <c r="K7">
        <v>-1.0000000000000011</v>
      </c>
      <c r="L7">
        <v>-1.0000000000000011</v>
      </c>
      <c r="M7">
        <v>5.5106595112923609</v>
      </c>
      <c r="N7">
        <v>35.474372743853102</v>
      </c>
      <c r="O7">
        <v>-0.30089079836006127</v>
      </c>
      <c r="P7">
        <v>65.875119413309449</v>
      </c>
      <c r="Q7">
        <v>21.800050364258063</v>
      </c>
      <c r="R7">
        <v>0.33333333333333354</v>
      </c>
      <c r="S7">
        <v>0.33668629765689034</v>
      </c>
      <c r="T7">
        <v>0.34895818772280179</v>
      </c>
      <c r="U7">
        <v>0.48910113209072359</v>
      </c>
      <c r="V7">
        <v>49.301839009565199</v>
      </c>
      <c r="W7">
        <v>4.7249261988611568</v>
      </c>
      <c r="X7">
        <v>-1.0000000000000011</v>
      </c>
      <c r="Y7">
        <v>-1.0000000000000011</v>
      </c>
      <c r="Z7">
        <v>113.32622399353799</v>
      </c>
      <c r="AA7">
        <v>0.1909776823237998</v>
      </c>
      <c r="AB7">
        <v>0.25724767388326691</v>
      </c>
      <c r="AC7">
        <v>0.39626133618722814</v>
      </c>
      <c r="AD7">
        <v>42.22433461971476</v>
      </c>
      <c r="AE7">
        <v>0.84210526315789469</v>
      </c>
      <c r="AF7">
        <v>-1.0000000000000011</v>
      </c>
      <c r="AG7">
        <v>-1.0000000000000011</v>
      </c>
      <c r="AH7">
        <v>0.57932547765725462</v>
      </c>
      <c r="AI7">
        <v>0.48910113209072359</v>
      </c>
      <c r="AJ7">
        <v>-5.0191447547533921E-2</v>
      </c>
      <c r="AK7">
        <v>0.34555246633037406</v>
      </c>
      <c r="AL7">
        <v>-0.11814633678361602</v>
      </c>
      <c r="AM7">
        <v>-0.13604401780966946</v>
      </c>
      <c r="AN7">
        <v>-3.2046156573280711</v>
      </c>
      <c r="AO7">
        <v>-1.6733381135898653</v>
      </c>
      <c r="AP7">
        <v>65.833817543442308</v>
      </c>
      <c r="AQ7">
        <v>1.5080789508037491</v>
      </c>
      <c r="AR7">
        <v>5.0004591744257745</v>
      </c>
      <c r="AS7">
        <v>-1.0000000000000011</v>
      </c>
      <c r="AT7">
        <v>-1.0000000000000011</v>
      </c>
      <c r="AU7">
        <v>35.194859892968388</v>
      </c>
      <c r="AV7">
        <v>147.12725862380108</v>
      </c>
      <c r="AW7">
        <v>207.62388138601858</v>
      </c>
      <c r="AX7">
        <v>0.56477303973503845</v>
      </c>
      <c r="AY7">
        <v>43.543078699361843</v>
      </c>
      <c r="AZ7">
        <v>1660.5914068808249</v>
      </c>
    </row>
    <row r="8" spans="1:52" x14ac:dyDescent="0.25">
      <c r="A8">
        <v>987</v>
      </c>
      <c r="B8" t="s">
        <v>792</v>
      </c>
      <c r="C8">
        <v>5.400283821570425</v>
      </c>
      <c r="D8">
        <v>4.2291092762045818E-3</v>
      </c>
      <c r="E8">
        <v>15.541762650825302</v>
      </c>
      <c r="F8">
        <v>15.543280013869989</v>
      </c>
      <c r="G8">
        <v>0.22754812696128346</v>
      </c>
      <c r="H8">
        <v>-4.8650932442521663E-3</v>
      </c>
      <c r="I8">
        <v>13.360982023021872</v>
      </c>
      <c r="J8">
        <v>0.22268303371703124</v>
      </c>
      <c r="K8">
        <v>-1.0000000000000018</v>
      </c>
      <c r="L8">
        <v>-1.0000000000000018</v>
      </c>
      <c r="M8">
        <v>4.4536606743406244</v>
      </c>
      <c r="N8">
        <v>34.304545858462291</v>
      </c>
      <c r="O8">
        <v>-0.23376470486253736</v>
      </c>
      <c r="P8">
        <v>43.294238502706222</v>
      </c>
      <c r="Q8">
        <v>14.176710118668911</v>
      </c>
      <c r="R8">
        <v>0.33333333333333409</v>
      </c>
      <c r="S8">
        <v>0.33923133507073527</v>
      </c>
      <c r="T8">
        <v>0.45760695798722661</v>
      </c>
      <c r="U8">
        <v>0.20553633108593403</v>
      </c>
      <c r="V8">
        <v>44.520996950407955</v>
      </c>
      <c r="W8">
        <v>3.5135274531515481</v>
      </c>
      <c r="X8">
        <v>-1.0000000000000018</v>
      </c>
      <c r="Y8">
        <v>-1.0000000000000018</v>
      </c>
      <c r="Z8">
        <v>123.42253798776493</v>
      </c>
      <c r="AA8">
        <v>0.43845396664932113</v>
      </c>
      <c r="AB8">
        <v>0.31883721694234163</v>
      </c>
      <c r="AC8">
        <v>0.53720543478209914</v>
      </c>
      <c r="AD8">
        <v>64.724830918688014</v>
      </c>
      <c r="AE8">
        <v>0.94444444444444442</v>
      </c>
      <c r="AF8">
        <v>-1.0000000000000018</v>
      </c>
      <c r="AG8">
        <v>-1.0000000000000018</v>
      </c>
      <c r="AH8">
        <v>0.58499027778636892</v>
      </c>
      <c r="AI8">
        <v>0.20553633108593403</v>
      </c>
      <c r="AJ8">
        <v>-9.1197155430742544E-3</v>
      </c>
      <c r="AK8">
        <v>-0.12039684907019113</v>
      </c>
      <c r="AL8">
        <v>9.9926061266367008E-2</v>
      </c>
      <c r="AM8">
        <v>1.0164097217522927E-2</v>
      </c>
      <c r="AN8">
        <v>2.4525529539438047</v>
      </c>
      <c r="AO8">
        <v>-0.34788181491288178</v>
      </c>
      <c r="AP8">
        <v>57.881978973429824</v>
      </c>
      <c r="AQ8">
        <v>1.3357079574772293</v>
      </c>
      <c r="AR8">
        <v>3.7362104868685777</v>
      </c>
      <c r="AS8">
        <v>-1.0000000000000018</v>
      </c>
      <c r="AT8">
        <v>-1.0000000000000018</v>
      </c>
      <c r="AU8">
        <v>29.7199901325389</v>
      </c>
      <c r="AV8">
        <v>157.37920203131441</v>
      </c>
      <c r="AW8">
        <v>189.63264069563508</v>
      </c>
      <c r="AX8">
        <v>0.33303894399127609</v>
      </c>
      <c r="AY8">
        <v>77.042119137515215</v>
      </c>
      <c r="AZ8">
        <v>1733.4794284900993</v>
      </c>
    </row>
    <row r="9" spans="1:52" x14ac:dyDescent="0.25">
      <c r="A9">
        <v>1266</v>
      </c>
      <c r="B9" t="s">
        <v>866</v>
      </c>
      <c r="C9">
        <v>4.2070342219240056</v>
      </c>
      <c r="D9">
        <v>0.5345241324807215</v>
      </c>
      <c r="E9">
        <v>-2.9949776179170597</v>
      </c>
      <c r="F9">
        <v>-2.8343208923540253</v>
      </c>
      <c r="G9">
        <v>0.23614204762837038</v>
      </c>
      <c r="H9">
        <v>-1.8319273985768672E-2</v>
      </c>
      <c r="I9">
        <v>13.069366418556116</v>
      </c>
      <c r="J9">
        <v>0.2178227736426018</v>
      </c>
      <c r="K9">
        <v>-0.999999999999999</v>
      </c>
      <c r="L9">
        <v>-0.999999999999999</v>
      </c>
      <c r="M9">
        <v>4.356455472852037</v>
      </c>
      <c r="N9">
        <v>14.442079748126087</v>
      </c>
      <c r="O9">
        <v>-0.10244042527098901</v>
      </c>
      <c r="P9">
        <v>4.1445161058170417</v>
      </c>
      <c r="Q9">
        <v>1.3450017372558318</v>
      </c>
      <c r="R9">
        <v>0.33333333333333287</v>
      </c>
      <c r="S9">
        <v>0.32171794927621872</v>
      </c>
      <c r="T9">
        <v>0.41842259159426093</v>
      </c>
      <c r="U9">
        <v>0.1246800803669688</v>
      </c>
      <c r="V9">
        <v>39.21324723712717</v>
      </c>
      <c r="W9">
        <v>2.8589993575458106</v>
      </c>
      <c r="X9">
        <v>-0.999999999999999</v>
      </c>
      <c r="Y9">
        <v>-0.999999999999999</v>
      </c>
      <c r="Z9">
        <v>88.476561458522298</v>
      </c>
      <c r="AA9">
        <v>0.31592666147594833</v>
      </c>
      <c r="AB9">
        <v>0.28512881964957404</v>
      </c>
      <c r="AC9">
        <v>0.35731076855726263</v>
      </c>
      <c r="AD9">
        <v>47.9183124841393</v>
      </c>
      <c r="AE9">
        <v>0.8</v>
      </c>
      <c r="AF9">
        <v>-0.999999999999999</v>
      </c>
      <c r="AG9">
        <v>-0.999999999999999</v>
      </c>
      <c r="AH9">
        <v>-6.3787664250715082E-2</v>
      </c>
      <c r="AI9">
        <v>0.1246800803669688</v>
      </c>
      <c r="AJ9">
        <v>0.13301315972140687</v>
      </c>
      <c r="AK9">
        <v>-1.1918101551331004E-2</v>
      </c>
      <c r="AL9">
        <v>3.841459111956419E-2</v>
      </c>
      <c r="AM9">
        <v>-0.362559935603602</v>
      </c>
      <c r="AN9">
        <v>1.6254305765961394</v>
      </c>
      <c r="AO9">
        <v>-9.123588897846707</v>
      </c>
      <c r="AP9">
        <v>52.282613655683278</v>
      </c>
      <c r="AQ9">
        <v>1.1981539545707813</v>
      </c>
      <c r="AR9">
        <v>3.0768221311884107</v>
      </c>
      <c r="AS9">
        <v>-0.999999999999999</v>
      </c>
      <c r="AT9">
        <v>-0.999999999999999</v>
      </c>
      <c r="AU9">
        <v>-1.4893191550981948</v>
      </c>
      <c r="AV9">
        <v>93.795052308801601</v>
      </c>
      <c r="AW9">
        <v>104.98730706048434</v>
      </c>
      <c r="AX9">
        <v>7.5243112483933339E-2</v>
      </c>
      <c r="AY9">
        <v>-22.79619820166614</v>
      </c>
      <c r="AZ9">
        <v>1429.629336563472</v>
      </c>
    </row>
    <row r="10" spans="1:52" x14ac:dyDescent="0.25">
      <c r="A10">
        <v>1311</v>
      </c>
      <c r="B10" t="s">
        <v>884</v>
      </c>
      <c r="C10">
        <v>5.3640804076740087</v>
      </c>
      <c r="D10">
        <v>0.13088397193097295</v>
      </c>
      <c r="E10">
        <v>0.78529076901138339</v>
      </c>
      <c r="F10">
        <v>0.82615193775940443</v>
      </c>
      <c r="G10">
        <v>0.10977586483220905</v>
      </c>
      <c r="H10">
        <v>6.3810362854627026E-3</v>
      </c>
      <c r="I10">
        <v>6.9694140670603071</v>
      </c>
      <c r="J10">
        <v>0.11615690111767182</v>
      </c>
      <c r="K10">
        <v>-1.0000000000000002</v>
      </c>
      <c r="L10">
        <v>-1.0000000000000002</v>
      </c>
      <c r="M10">
        <v>2.3231380223534353</v>
      </c>
      <c r="N10">
        <v>13.159646412493723</v>
      </c>
      <c r="O10">
        <v>4.1725061148754648E-2</v>
      </c>
      <c r="P10">
        <v>9.0663032411609255</v>
      </c>
      <c r="Q10">
        <v>2.8656962053692689</v>
      </c>
      <c r="R10">
        <v>0.33333333333333315</v>
      </c>
      <c r="S10">
        <v>0.32515944656044959</v>
      </c>
      <c r="T10">
        <v>0.38529123995407144</v>
      </c>
      <c r="U10">
        <v>-0.29149999620054157</v>
      </c>
      <c r="V10">
        <v>25.445084901185652</v>
      </c>
      <c r="W10">
        <v>0.33450086138914742</v>
      </c>
      <c r="X10">
        <v>-1.0000000000000002</v>
      </c>
      <c r="Y10">
        <v>-1.0000000000000002</v>
      </c>
      <c r="Z10">
        <v>52.053167766461023</v>
      </c>
      <c r="AA10">
        <v>0.40847237262385971</v>
      </c>
      <c r="AB10">
        <v>-9.2700659643164887E-2</v>
      </c>
      <c r="AC10">
        <v>0.15907602021742673</v>
      </c>
      <c r="AD10">
        <v>23.742386659906085</v>
      </c>
      <c r="AE10">
        <v>0.8</v>
      </c>
      <c r="AF10">
        <v>-1.0000000000000002</v>
      </c>
      <c r="AG10">
        <v>-1.0000000000000002</v>
      </c>
      <c r="AH10">
        <v>0.11804415542557779</v>
      </c>
      <c r="AI10">
        <v>-0.29149999620054157</v>
      </c>
      <c r="AJ10">
        <v>0.1097844681334595</v>
      </c>
      <c r="AK10">
        <v>9.9233442850751419E-2</v>
      </c>
      <c r="AL10">
        <v>-0.16558974438732577</v>
      </c>
      <c r="AM10">
        <v>-0.30973929730818894</v>
      </c>
      <c r="AN10">
        <v>-3.590821269015847</v>
      </c>
      <c r="AO10">
        <v>-7.2473152184509662</v>
      </c>
      <c r="AP10">
        <v>32.414498968245965</v>
      </c>
      <c r="AQ10">
        <v>0.75228402364731284</v>
      </c>
      <c r="AR10">
        <v>0.45065776250681944</v>
      </c>
      <c r="AS10">
        <v>-1.0000000000000002</v>
      </c>
      <c r="AT10">
        <v>-1.0000000000000002</v>
      </c>
      <c r="AU10">
        <v>3.6918481431286723</v>
      </c>
      <c r="AV10">
        <v>57.965498960503723</v>
      </c>
      <c r="AW10">
        <v>31.176382448961121</v>
      </c>
      <c r="AX10">
        <v>-0.30460690015806108</v>
      </c>
      <c r="AY10">
        <v>-65.259842998983331</v>
      </c>
      <c r="AZ10">
        <v>1369.012531557775</v>
      </c>
    </row>
    <row r="11" spans="1:52" x14ac:dyDescent="0.25">
      <c r="A11">
        <v>1425</v>
      </c>
      <c r="B11" t="s">
        <v>913</v>
      </c>
      <c r="C11">
        <v>5.3056863664066283</v>
      </c>
      <c r="D11">
        <v>-2.3822917639499001E-2</v>
      </c>
      <c r="E11">
        <v>0.37634656179186238</v>
      </c>
      <c r="F11">
        <v>0.37074389770468613</v>
      </c>
      <c r="G11">
        <v>0.26770363251403695</v>
      </c>
      <c r="H11">
        <v>-3.3539669732502494E-3</v>
      </c>
      <c r="I11">
        <v>15.860979932447203</v>
      </c>
      <c r="J11">
        <v>0.2643496655407867</v>
      </c>
      <c r="K11">
        <v>-0.99999999999999833</v>
      </c>
      <c r="L11">
        <v>-0.99999999999999833</v>
      </c>
      <c r="M11">
        <v>5.2869933108157383</v>
      </c>
      <c r="N11">
        <v>21.537410196558518</v>
      </c>
      <c r="O11">
        <v>2.5478832081892826E-2</v>
      </c>
      <c r="P11">
        <v>-2.0271061854200081</v>
      </c>
      <c r="Q11">
        <v>-0.67820823747198222</v>
      </c>
      <c r="R11">
        <v>0.3333333333333327</v>
      </c>
      <c r="S11">
        <v>0.33885580855990227</v>
      </c>
      <c r="T11">
        <v>0.3889948406223957</v>
      </c>
      <c r="U11">
        <v>0.34570628479869231</v>
      </c>
      <c r="V11">
        <v>45.701624070941484</v>
      </c>
      <c r="W11">
        <v>4.0380565476341852</v>
      </c>
      <c r="X11">
        <v>-0.99999999999999833</v>
      </c>
      <c r="Y11">
        <v>-0.99999999999999833</v>
      </c>
      <c r="Z11">
        <v>100.0185948644569</v>
      </c>
      <c r="AA11">
        <v>0.28786602033301778</v>
      </c>
      <c r="AB11">
        <v>0.29810420118214326</v>
      </c>
      <c r="AC11">
        <v>0.51393335910458759</v>
      </c>
      <c r="AD11">
        <v>54.99517903098743</v>
      </c>
      <c r="AE11">
        <v>0.69230769230769229</v>
      </c>
      <c r="AF11">
        <v>-0.99999999999999833</v>
      </c>
      <c r="AG11">
        <v>-0.99999999999999833</v>
      </c>
      <c r="AH11">
        <v>-2.4965987466709291E-2</v>
      </c>
      <c r="AI11">
        <v>0.34570628479869231</v>
      </c>
      <c r="AJ11">
        <v>-9.9288054565993322E-2</v>
      </c>
      <c r="AK11">
        <v>5.7911613959644302E-2</v>
      </c>
      <c r="AL11">
        <v>-7.7198833711591294E-2</v>
      </c>
      <c r="AM11">
        <v>0.51064762307743117</v>
      </c>
      <c r="AN11">
        <v>-2.4264111156197483</v>
      </c>
      <c r="AO11">
        <v>13.055748646734001</v>
      </c>
      <c r="AP11">
        <v>61.562604003388643</v>
      </c>
      <c r="AQ11">
        <v>1.4068902673143224</v>
      </c>
      <c r="AR11">
        <v>4.3024062131749732</v>
      </c>
      <c r="AS11">
        <v>-0.99999999999999833</v>
      </c>
      <c r="AT11">
        <v>-0.99999999999999833</v>
      </c>
      <c r="AU11">
        <v>-0.30746433976729759</v>
      </c>
      <c r="AV11">
        <v>134.6117537077495</v>
      </c>
      <c r="AW11">
        <v>168.68306243828442</v>
      </c>
      <c r="AX11">
        <v>0.31574553181607523</v>
      </c>
      <c r="AY11">
        <v>35.599909987953595</v>
      </c>
      <c r="AZ11">
        <v>1614.6826462532511</v>
      </c>
    </row>
    <row r="12" spans="1:52" x14ac:dyDescent="0.25">
      <c r="A12">
        <v>1577</v>
      </c>
      <c r="B12" t="s">
        <v>963</v>
      </c>
      <c r="C12">
        <v>4.369746549191194</v>
      </c>
      <c r="D12">
        <v>-8.0525441598298109E-2</v>
      </c>
      <c r="E12">
        <v>2.0043444024680008</v>
      </c>
      <c r="F12">
        <v>1.9852517557211742</v>
      </c>
      <c r="G12">
        <v>8.5421733582409759E-2</v>
      </c>
      <c r="H12">
        <v>-6.9055702324955295E-4</v>
      </c>
      <c r="I12">
        <v>5.0838705935496025</v>
      </c>
      <c r="J12">
        <v>8.4731176559160154E-2</v>
      </c>
      <c r="K12">
        <v>-1.0000000000000013</v>
      </c>
      <c r="L12">
        <v>-1.0000000000000013</v>
      </c>
      <c r="M12">
        <v>1.6946235311832025</v>
      </c>
      <c r="N12">
        <v>11.438868898461973</v>
      </c>
      <c r="O12">
        <v>-0.13912307712002603</v>
      </c>
      <c r="P12">
        <v>1.241114662895987</v>
      </c>
      <c r="Q12">
        <v>0.32262222275204194</v>
      </c>
      <c r="R12">
        <v>0.33333333333333381</v>
      </c>
      <c r="S12">
        <v>0.33711150571348814</v>
      </c>
      <c r="T12">
        <v>0.18771855665569517</v>
      </c>
      <c r="U12">
        <v>0.36098224715061961</v>
      </c>
      <c r="V12">
        <v>45.376578651759097</v>
      </c>
      <c r="W12">
        <v>3.5024813720141585</v>
      </c>
      <c r="X12">
        <v>-1.0000000000000013</v>
      </c>
      <c r="Y12">
        <v>-1.0000000000000013</v>
      </c>
      <c r="Z12">
        <v>68.687313727799079</v>
      </c>
      <c r="AA12">
        <v>0.11138614109782574</v>
      </c>
      <c r="AB12">
        <v>0.19276407014868874</v>
      </c>
      <c r="AC12">
        <v>0.15561204581924595</v>
      </c>
      <c r="AD12">
        <v>22.988112853288026</v>
      </c>
      <c r="AE12">
        <v>0.83333333333333337</v>
      </c>
      <c r="AF12">
        <v>-1.0000000000000013</v>
      </c>
      <c r="AG12">
        <v>-1.0000000000000013</v>
      </c>
      <c r="AH12">
        <v>5.0117143404700318E-2</v>
      </c>
      <c r="AI12">
        <v>0.36098224715061961</v>
      </c>
      <c r="AJ12">
        <v>-8.4267317668834038E-2</v>
      </c>
      <c r="AK12">
        <v>7.3800598259108105E-2</v>
      </c>
      <c r="AL12">
        <v>-0.17371675660091396</v>
      </c>
      <c r="AM12">
        <v>-0.15399245162844216</v>
      </c>
      <c r="AN12">
        <v>-4.764255503367016</v>
      </c>
      <c r="AO12">
        <v>-3.480808299415513</v>
      </c>
      <c r="AP12">
        <v>50.460449245308645</v>
      </c>
      <c r="AQ12">
        <v>1.2191456428531371</v>
      </c>
      <c r="AR12">
        <v>3.5872125485733206</v>
      </c>
      <c r="AS12">
        <v>-1.0000000000000013</v>
      </c>
      <c r="AT12">
        <v>-1.0000000000000013</v>
      </c>
      <c r="AU12">
        <v>2.3078739784732165</v>
      </c>
      <c r="AV12">
        <v>76.645374326845641</v>
      </c>
      <c r="AW12">
        <v>113.74594191000159</v>
      </c>
      <c r="AX12">
        <v>0.12304809859700641</v>
      </c>
      <c r="AY12">
        <v>-17.138047443792182</v>
      </c>
      <c r="AZ12">
        <v>1484.6335761310331</v>
      </c>
    </row>
    <row r="13" spans="1:52" x14ac:dyDescent="0.25">
      <c r="A13">
        <v>1648</v>
      </c>
      <c r="B13" t="s">
        <v>988</v>
      </c>
      <c r="C13">
        <v>5.1278276405176655</v>
      </c>
      <c r="D13">
        <v>-1.181532492183987E-3</v>
      </c>
      <c r="E13">
        <v>-0.15199525337331571</v>
      </c>
      <c r="F13">
        <v>-0.14686455836517115</v>
      </c>
      <c r="G13">
        <v>0.14384905497579023</v>
      </c>
      <c r="H13">
        <v>4.2405042174957462E-3</v>
      </c>
      <c r="I13">
        <v>8.8853735515971586</v>
      </c>
      <c r="J13">
        <v>0.14808955919328598</v>
      </c>
      <c r="K13">
        <v>-1.0000000000000013</v>
      </c>
      <c r="L13">
        <v>-1.0000000000000013</v>
      </c>
      <c r="M13">
        <v>2.961791183865718</v>
      </c>
      <c r="N13">
        <v>13.866336633749645</v>
      </c>
      <c r="O13">
        <v>1.1719835241436459E-2</v>
      </c>
      <c r="P13">
        <v>9.28500419814827</v>
      </c>
      <c r="Q13">
        <v>3.0241142952894191</v>
      </c>
      <c r="R13">
        <v>0.33333333333333398</v>
      </c>
      <c r="S13">
        <v>0.34963351938208631</v>
      </c>
      <c r="T13">
        <v>0.30531800127371789</v>
      </c>
      <c r="U13">
        <v>0.1563060471243666</v>
      </c>
      <c r="V13">
        <v>39.860053676808747</v>
      </c>
      <c r="W13">
        <v>2.6939855813632061</v>
      </c>
      <c r="X13">
        <v>-1.0000000000000013</v>
      </c>
      <c r="Y13">
        <v>-1.0000000000000013</v>
      </c>
      <c r="Z13">
        <v>90.369821632365543</v>
      </c>
      <c r="AA13">
        <v>0.31353318863481361</v>
      </c>
      <c r="AB13">
        <v>0.3658357092484083</v>
      </c>
      <c r="AC13">
        <v>0.27034417532212612</v>
      </c>
      <c r="AD13">
        <v>47.48565366026741</v>
      </c>
      <c r="AE13">
        <v>0.8</v>
      </c>
      <c r="AF13">
        <v>-1.0000000000000013</v>
      </c>
      <c r="AG13">
        <v>-1.0000000000000013</v>
      </c>
      <c r="AH13">
        <v>5.8890211449195026E-2</v>
      </c>
      <c r="AI13">
        <v>0.1563060471243666</v>
      </c>
      <c r="AJ13">
        <v>0.50342418806914846</v>
      </c>
      <c r="AK13">
        <v>3.8822138504900294E-2</v>
      </c>
      <c r="AL13">
        <v>0.13791466285623058</v>
      </c>
      <c r="AM13">
        <v>0.19733995682383559</v>
      </c>
      <c r="AN13">
        <v>5.9649875117515059</v>
      </c>
      <c r="AO13">
        <v>5.1276096131203914</v>
      </c>
      <c r="AP13">
        <v>48.745427228405887</v>
      </c>
      <c r="AQ13">
        <v>1.144590901113504</v>
      </c>
      <c r="AR13">
        <v>2.8420751405564912</v>
      </c>
      <c r="AS13">
        <v>-1.0000000000000013</v>
      </c>
      <c r="AT13">
        <v>-1.0000000000000013</v>
      </c>
      <c r="AU13">
        <v>2.8772497369242473</v>
      </c>
      <c r="AV13">
        <v>109.3637678792356</v>
      </c>
      <c r="AW13">
        <v>126.17217682065608</v>
      </c>
      <c r="AX13">
        <v>0.18515757101786712</v>
      </c>
      <c r="AY13">
        <v>2.1926090876060265</v>
      </c>
      <c r="AZ13">
        <v>1473.3578288266563</v>
      </c>
    </row>
    <row r="14" spans="1:52" x14ac:dyDescent="0.25">
      <c r="A14">
        <v>1671</v>
      </c>
      <c r="B14" t="s">
        <v>996</v>
      </c>
      <c r="C14">
        <v>5.8510801775735368</v>
      </c>
      <c r="D14">
        <v>7.8125594923129676E-2</v>
      </c>
      <c r="E14">
        <v>1.5366763421734273</v>
      </c>
      <c r="F14">
        <v>1.5564685018315596</v>
      </c>
      <c r="G14">
        <v>-6.8294032229475141E-3</v>
      </c>
      <c r="H14">
        <v>-1.5204897955550382E-2</v>
      </c>
      <c r="I14">
        <v>-1.3220580707098704</v>
      </c>
      <c r="J14">
        <v>-2.2034301178497882E-2</v>
      </c>
      <c r="K14">
        <v>-0.99999999999999922</v>
      </c>
      <c r="L14">
        <v>-0.99999999999999922</v>
      </c>
      <c r="M14">
        <v>-0.4406860235699569</v>
      </c>
      <c r="N14">
        <v>6.0854906086952205</v>
      </c>
      <c r="O14">
        <v>-0.25569281614688394</v>
      </c>
      <c r="P14">
        <v>9.55611020389291</v>
      </c>
      <c r="Q14">
        <v>3.1015484563248257</v>
      </c>
      <c r="R14">
        <v>0.3333333333333327</v>
      </c>
      <c r="S14">
        <v>0.35451750701798679</v>
      </c>
      <c r="T14">
        <v>0.37078683388727662</v>
      </c>
      <c r="U14">
        <v>0.30754327135479259</v>
      </c>
      <c r="V14">
        <v>55.528609870875449</v>
      </c>
      <c r="W14">
        <v>4.0382921052076819</v>
      </c>
      <c r="X14">
        <v>-0.99999999999999922</v>
      </c>
      <c r="Y14">
        <v>-0.99999999999999922</v>
      </c>
      <c r="Z14">
        <v>109.98193744093982</v>
      </c>
      <c r="AA14">
        <v>0.34573143652611993</v>
      </c>
      <c r="AB14">
        <v>0.2321161781045589</v>
      </c>
      <c r="AC14">
        <v>0.44918796764411328</v>
      </c>
      <c r="AD14">
        <v>51.351779113739603</v>
      </c>
      <c r="AE14">
        <v>0.83333333333333337</v>
      </c>
      <c r="AF14">
        <v>-0.99999999999999922</v>
      </c>
      <c r="AG14">
        <v>-0.99999999999999922</v>
      </c>
      <c r="AH14">
        <v>4.8894914284875565E-2</v>
      </c>
      <c r="AI14">
        <v>0.30754327135479259</v>
      </c>
      <c r="AJ14">
        <v>3.7825807200248016E-2</v>
      </c>
      <c r="AK14">
        <v>0.10148191852449839</v>
      </c>
      <c r="AL14">
        <v>-0.18944326590482397</v>
      </c>
      <c r="AM14">
        <v>0.3079899775155544</v>
      </c>
      <c r="AN14">
        <v>-4.5469526116193615</v>
      </c>
      <c r="AO14">
        <v>8.2071590305113578</v>
      </c>
      <c r="AP14">
        <v>54.206551800165606</v>
      </c>
      <c r="AQ14">
        <v>1.3661809455933889</v>
      </c>
      <c r="AR14">
        <v>4.0162578040291841</v>
      </c>
      <c r="AS14">
        <v>-0.99999999999999922</v>
      </c>
      <c r="AT14">
        <v>-0.99999999999999922</v>
      </c>
      <c r="AU14">
        <v>4.6580169581563791</v>
      </c>
      <c r="AV14">
        <v>124.27458708014646</v>
      </c>
      <c r="AW14">
        <v>156.00681250132328</v>
      </c>
      <c r="AX14">
        <v>0.39623062404886145</v>
      </c>
      <c r="AY14">
        <v>24.39142339393808</v>
      </c>
      <c r="AZ14">
        <v>1564.9588773911755</v>
      </c>
    </row>
    <row r="15" spans="1:52" x14ac:dyDescent="0.25">
      <c r="A15">
        <v>1690</v>
      </c>
      <c r="B15" t="s">
        <v>1004</v>
      </c>
      <c r="C15">
        <v>5.3992683669259085</v>
      </c>
      <c r="D15">
        <v>8.2094833894135813E-2</v>
      </c>
      <c r="E15">
        <v>31.943066632821839</v>
      </c>
      <c r="F15">
        <v>31.966281683441487</v>
      </c>
      <c r="G15">
        <v>0.11875001951569641</v>
      </c>
      <c r="H15">
        <v>-3.0578543043729943E-3</v>
      </c>
      <c r="I15">
        <v>6.9415299126793997</v>
      </c>
      <c r="J15">
        <v>0.11569216521132342</v>
      </c>
      <c r="K15">
        <v>-1.0000000000000004</v>
      </c>
      <c r="L15">
        <v>-1.0000000000000004</v>
      </c>
      <c r="M15">
        <v>2.3138433042264666</v>
      </c>
      <c r="N15">
        <v>44.307079963046831</v>
      </c>
      <c r="O15">
        <v>-0.23956755337782173</v>
      </c>
      <c r="P15">
        <v>13.223954785346896</v>
      </c>
      <c r="Q15">
        <v>4.3536107594648392</v>
      </c>
      <c r="R15">
        <v>0.33333333333333359</v>
      </c>
      <c r="S15">
        <v>0.35604851880963956</v>
      </c>
      <c r="T15">
        <v>0.36009909825132308</v>
      </c>
      <c r="U15">
        <v>0.33943183767614599</v>
      </c>
      <c r="V15">
        <v>50.92882491436476</v>
      </c>
      <c r="W15">
        <v>4.0506771059938202</v>
      </c>
      <c r="X15">
        <v>-1.0000000000000004</v>
      </c>
      <c r="Y15">
        <v>-1.0000000000000004</v>
      </c>
      <c r="Z15">
        <v>105.03836636367558</v>
      </c>
      <c r="AA15">
        <v>0.37693839430408599</v>
      </c>
      <c r="AB15">
        <v>0.31391148675093017</v>
      </c>
      <c r="AC15">
        <v>0.30426873274190241</v>
      </c>
      <c r="AD15">
        <v>49.755930689845918</v>
      </c>
      <c r="AE15">
        <v>0.76470588235294112</v>
      </c>
      <c r="AF15">
        <v>-1.0000000000000004</v>
      </c>
      <c r="AG15">
        <v>-1.0000000000000004</v>
      </c>
      <c r="AH15">
        <v>0.84245446621683484</v>
      </c>
      <c r="AI15">
        <v>0.33943183767614599</v>
      </c>
      <c r="AJ15">
        <v>-3.6343390304155371E-2</v>
      </c>
      <c r="AK15">
        <v>0.14230626608076452</v>
      </c>
      <c r="AL15">
        <v>0.22813495976981521</v>
      </c>
      <c r="AM15">
        <v>1.1220582724991927E-2</v>
      </c>
      <c r="AN15">
        <v>5.5216570427246072</v>
      </c>
      <c r="AO15">
        <v>0.99204589852861935</v>
      </c>
      <c r="AP15">
        <v>57.870354827044146</v>
      </c>
      <c r="AQ15">
        <v>1.3889127880704424</v>
      </c>
      <c r="AR15">
        <v>4.1663692712051423</v>
      </c>
      <c r="AS15">
        <v>-1.0000000000000004</v>
      </c>
      <c r="AT15">
        <v>-1.0000000000000004</v>
      </c>
      <c r="AU15">
        <v>36.31989244290633</v>
      </c>
      <c r="AV15">
        <v>150.33749222525088</v>
      </c>
      <c r="AW15">
        <v>201.12976531720213</v>
      </c>
      <c r="AX15">
        <v>0.54408746326075863</v>
      </c>
      <c r="AY15">
        <v>40.956144383678016</v>
      </c>
      <c r="AZ15">
        <v>1632.4545460061274</v>
      </c>
    </row>
    <row r="16" spans="1:52" x14ac:dyDescent="0.25">
      <c r="A16">
        <v>1700</v>
      </c>
      <c r="B16" t="s">
        <v>1006</v>
      </c>
      <c r="C16">
        <v>5.2547566473439824</v>
      </c>
      <c r="D16">
        <v>-0.31343671454349059</v>
      </c>
      <c r="E16">
        <v>-1.633232604006627</v>
      </c>
      <c r="F16">
        <v>-1.7208948736874863</v>
      </c>
      <c r="G16">
        <v>0.42199430805053678</v>
      </c>
      <c r="H16">
        <v>9.0214459571226119E-2</v>
      </c>
      <c r="I16">
        <v>30.732526057305776</v>
      </c>
      <c r="J16">
        <v>0.51220876762176315</v>
      </c>
      <c r="K16">
        <v>-1.000000000000002</v>
      </c>
      <c r="L16">
        <v>-1.000000000000002</v>
      </c>
      <c r="M16">
        <v>10.244175352435256</v>
      </c>
      <c r="N16">
        <v>34.266387830962238</v>
      </c>
      <c r="O16">
        <v>-0.1066942951655678</v>
      </c>
      <c r="P16">
        <v>-6.2073741058487597</v>
      </c>
      <c r="Q16">
        <v>-2.1120703166388268</v>
      </c>
      <c r="R16">
        <v>0.33333333333333404</v>
      </c>
      <c r="S16">
        <v>0.33847226476394465</v>
      </c>
      <c r="T16">
        <v>0.34106223778539979</v>
      </c>
      <c r="U16">
        <v>0.3266920134093812</v>
      </c>
      <c r="V16">
        <v>33.094043266811859</v>
      </c>
      <c r="W16">
        <v>3.4839978620734002</v>
      </c>
      <c r="X16">
        <v>-1.000000000000002</v>
      </c>
      <c r="Y16">
        <v>-1.000000000000002</v>
      </c>
      <c r="Z16">
        <v>81.496553049351462</v>
      </c>
      <c r="AA16">
        <v>0.45273017660609816</v>
      </c>
      <c r="AB16">
        <v>0.11677756196218358</v>
      </c>
      <c r="AC16">
        <v>0.4407838634152878</v>
      </c>
      <c r="AD16">
        <v>50.514580099178438</v>
      </c>
      <c r="AE16">
        <v>0.8</v>
      </c>
      <c r="AF16">
        <v>-1.000000000000002</v>
      </c>
      <c r="AG16">
        <v>-1.000000000000002</v>
      </c>
      <c r="AH16">
        <v>-0.12356939307496119</v>
      </c>
      <c r="AI16">
        <v>0.3266920134093812</v>
      </c>
      <c r="AJ16">
        <v>7.9459830618570773E-2</v>
      </c>
      <c r="AK16">
        <v>-2.2133682027849474E-2</v>
      </c>
      <c r="AL16">
        <v>0.13820570967176835</v>
      </c>
      <c r="AM16">
        <v>0.14533329328300049</v>
      </c>
      <c r="AN16">
        <v>3.8524418948870629</v>
      </c>
      <c r="AO16">
        <v>3.5226639219357669</v>
      </c>
      <c r="AP16">
        <v>63.826569324117621</v>
      </c>
      <c r="AQ16">
        <v>1.3395598492920593</v>
      </c>
      <c r="AR16">
        <v>3.996206629695163</v>
      </c>
      <c r="AS16">
        <v>-1.000000000000002</v>
      </c>
      <c r="AT16">
        <v>-1.000000000000002</v>
      </c>
      <c r="AU16">
        <v>-3.8329651903263136</v>
      </c>
      <c r="AV16">
        <v>119.28560480224948</v>
      </c>
      <c r="AW16">
        <v>149.48341828168847</v>
      </c>
      <c r="AX16">
        <v>0.25909287147594862</v>
      </c>
      <c r="AY16">
        <v>32.00229751561394</v>
      </c>
      <c r="AZ16">
        <v>1486.3037871316196</v>
      </c>
    </row>
    <row r="17" spans="1:52" x14ac:dyDescent="0.25">
      <c r="A17">
        <v>1746</v>
      </c>
      <c r="B17" t="s">
        <v>1036</v>
      </c>
      <c r="C17">
        <v>4.1463084041594582</v>
      </c>
      <c r="D17">
        <v>-0.5136738069107738</v>
      </c>
      <c r="E17">
        <v>11.577029577812668</v>
      </c>
      <c r="F17">
        <v>11.419164875396111</v>
      </c>
      <c r="G17">
        <v>0.13892878192931929</v>
      </c>
      <c r="H17">
        <v>-1.0088739543045499E-2</v>
      </c>
      <c r="I17">
        <v>7.7304025431764307</v>
      </c>
      <c r="J17">
        <v>0.12884004238627381</v>
      </c>
      <c r="K17">
        <v>-0.99999999999999922</v>
      </c>
      <c r="L17">
        <v>-0.99999999999999922</v>
      </c>
      <c r="M17">
        <v>2.5768008477254769</v>
      </c>
      <c r="N17">
        <v>23.295875822732015</v>
      </c>
      <c r="O17">
        <v>-8.7785404892390034E-2</v>
      </c>
      <c r="P17">
        <v>10.728484667328614</v>
      </c>
      <c r="Q17">
        <v>3.3980624300155449</v>
      </c>
      <c r="R17">
        <v>0.33333333333333293</v>
      </c>
      <c r="S17">
        <v>0.32349715469079232</v>
      </c>
      <c r="T17">
        <v>0.37239346365322257</v>
      </c>
      <c r="U17">
        <v>0.10821152415930219</v>
      </c>
      <c r="V17">
        <v>40.343817338015036</v>
      </c>
      <c r="W17">
        <v>2.6668334452065547</v>
      </c>
      <c r="X17">
        <v>-0.99999999999999922</v>
      </c>
      <c r="Y17">
        <v>-0.99999999999999922</v>
      </c>
      <c r="Z17">
        <v>106.96803435355007</v>
      </c>
      <c r="AA17">
        <v>0.2656045852443899</v>
      </c>
      <c r="AB17">
        <v>0.47410187062477566</v>
      </c>
      <c r="AC17">
        <v>0.52481663584122307</v>
      </c>
      <c r="AD17">
        <v>63.226154585519403</v>
      </c>
      <c r="AE17">
        <v>0.75</v>
      </c>
      <c r="AF17">
        <v>-0.99999999999999922</v>
      </c>
      <c r="AG17">
        <v>-0.99999999999999922</v>
      </c>
      <c r="AH17">
        <v>-4.9069214345863622E-2</v>
      </c>
      <c r="AI17">
        <v>0.10821152415930219</v>
      </c>
      <c r="AJ17">
        <v>0.2714314998739264</v>
      </c>
      <c r="AK17">
        <v>-2.7528015839999767E-2</v>
      </c>
      <c r="AL17">
        <v>0.34900952777134198</v>
      </c>
      <c r="AM17">
        <v>2.6305014864058542E-2</v>
      </c>
      <c r="AN17">
        <v>10.082395693653185</v>
      </c>
      <c r="AO17">
        <v>0.51998529240146352</v>
      </c>
      <c r="AP17">
        <v>48.074219881191482</v>
      </c>
      <c r="AQ17">
        <v>1.1374354758366505</v>
      </c>
      <c r="AR17">
        <v>2.7956734875928291</v>
      </c>
      <c r="AS17">
        <v>-0.99999999999999922</v>
      </c>
      <c r="AT17">
        <v>-0.99999999999999922</v>
      </c>
      <c r="AU17">
        <v>14.817227305411659</v>
      </c>
      <c r="AV17">
        <v>130.78389546868351</v>
      </c>
      <c r="AW17">
        <v>140.62366359769638</v>
      </c>
      <c r="AX17">
        <v>0.37537977124107058</v>
      </c>
      <c r="AY17">
        <v>40.78063487783686</v>
      </c>
      <c r="AZ17">
        <v>1623.8707257963415</v>
      </c>
    </row>
    <row r="18" spans="1:52" x14ac:dyDescent="0.25">
      <c r="A18">
        <v>1902</v>
      </c>
      <c r="B18" t="s">
        <v>1091</v>
      </c>
      <c r="C18">
        <v>3.036528944591661</v>
      </c>
      <c r="D18">
        <v>7.8579300003417007E-2</v>
      </c>
      <c r="E18">
        <v>0.62275838130723227</v>
      </c>
      <c r="F18">
        <v>0.64888383994332111</v>
      </c>
      <c r="G18">
        <v>0.36503518697336673</v>
      </c>
      <c r="H18">
        <v>-2.175726694985031E-2</v>
      </c>
      <c r="I18">
        <v>20.596675201410978</v>
      </c>
      <c r="J18">
        <v>0.34327792002351637</v>
      </c>
      <c r="K18">
        <v>-0.99999999999999789</v>
      </c>
      <c r="L18">
        <v>-0.99999999999999789</v>
      </c>
      <c r="M18">
        <v>6.8655584004703289</v>
      </c>
      <c r="N18">
        <v>24.282087985945971</v>
      </c>
      <c r="O18">
        <v>-6.8940066768921907E-2</v>
      </c>
      <c r="P18">
        <v>-0.61717745367050802</v>
      </c>
      <c r="Q18">
        <v>-0.20468458371193021</v>
      </c>
      <c r="R18">
        <v>0.33333333333333282</v>
      </c>
      <c r="S18">
        <v>0.34077140301601583</v>
      </c>
      <c r="T18">
        <v>0.24865440318702239</v>
      </c>
      <c r="U18">
        <v>-0.12707443792590398</v>
      </c>
      <c r="V18">
        <v>18.096271263478034</v>
      </c>
      <c r="W18">
        <v>0.56299780151849865</v>
      </c>
      <c r="X18">
        <v>-0.99999999999999789</v>
      </c>
      <c r="Y18">
        <v>-0.99999999999999789</v>
      </c>
      <c r="Z18">
        <v>68.8722594332189</v>
      </c>
      <c r="AA18">
        <v>0.52857329768201555</v>
      </c>
      <c r="AB18">
        <v>0.25411528339075085</v>
      </c>
      <c r="AC18">
        <v>0.236924873996291</v>
      </c>
      <c r="AD18">
        <v>50.980672753452851</v>
      </c>
      <c r="AE18">
        <v>0.9</v>
      </c>
      <c r="AF18">
        <v>-0.99999999999999789</v>
      </c>
      <c r="AG18">
        <v>-0.99999999999999789</v>
      </c>
      <c r="AH18">
        <v>2.1437013593039039E-3</v>
      </c>
      <c r="AI18">
        <v>-0.12707443792590398</v>
      </c>
      <c r="AJ18">
        <v>0.10575969281442199</v>
      </c>
      <c r="AK18">
        <v>0.16930454193708247</v>
      </c>
      <c r="AL18">
        <v>0.91748380211688263</v>
      </c>
      <c r="AM18">
        <v>2.2832638744900321E-2</v>
      </c>
      <c r="AN18">
        <v>23.465893516994171</v>
      </c>
      <c r="AO18">
        <v>1.4173386783079196</v>
      </c>
      <c r="AP18">
        <v>38.692946464889033</v>
      </c>
      <c r="AQ18">
        <v>0.795684701610467</v>
      </c>
      <c r="AR18">
        <v>0.9062757215420143</v>
      </c>
      <c r="AS18">
        <v>-0.99999999999999789</v>
      </c>
      <c r="AT18">
        <v>-0.99999999999999789</v>
      </c>
      <c r="AU18">
        <v>0.44419925623139001</v>
      </c>
      <c r="AV18">
        <v>94.571686097472849</v>
      </c>
      <c r="AW18">
        <v>81.907116332068483</v>
      </c>
      <c r="AX18">
        <v>-9.0669966374079494E-2</v>
      </c>
      <c r="AY18">
        <v>-61.472883314738993</v>
      </c>
      <c r="AZ18">
        <v>1430.3838464205962</v>
      </c>
    </row>
    <row r="19" spans="1:52" x14ac:dyDescent="0.25">
      <c r="A19">
        <v>1937</v>
      </c>
      <c r="B19" t="s">
        <v>1098</v>
      </c>
      <c r="C19">
        <v>4.7496431060737114</v>
      </c>
      <c r="D19">
        <v>1.2672234120532581E-2</v>
      </c>
      <c r="E19">
        <v>1.2092303609978536</v>
      </c>
      <c r="F19">
        <v>1.2054456097793129</v>
      </c>
      <c r="G19">
        <v>0.24484314837266652</v>
      </c>
      <c r="H19">
        <v>-1.8433076892566083E-2</v>
      </c>
      <c r="I19">
        <v>13.584604288806029</v>
      </c>
      <c r="J19">
        <v>0.22641007148010045</v>
      </c>
      <c r="K19">
        <v>-0.99999999999999922</v>
      </c>
      <c r="L19">
        <v>-0.99999999999999922</v>
      </c>
      <c r="M19">
        <v>4.5282014296020092</v>
      </c>
      <c r="N19">
        <v>19.539693004659053</v>
      </c>
      <c r="O19">
        <v>-0.18424029705610229</v>
      </c>
      <c r="P19">
        <v>-1.091214589212171</v>
      </c>
      <c r="Q19">
        <v>-0.431807729620999</v>
      </c>
      <c r="R19">
        <v>0.33333333333333304</v>
      </c>
      <c r="S19">
        <v>0.31964250995972465</v>
      </c>
      <c r="T19">
        <v>0.28926444896939368</v>
      </c>
      <c r="U19">
        <v>0.2612175531814262</v>
      </c>
      <c r="V19">
        <v>39.081910958551127</v>
      </c>
      <c r="W19">
        <v>3.1509288867790906</v>
      </c>
      <c r="X19">
        <v>-0.99999999999999922</v>
      </c>
      <c r="Y19">
        <v>-0.99999999999999922</v>
      </c>
      <c r="Z19">
        <v>88.248770370864023</v>
      </c>
      <c r="AA19">
        <v>0.18780591620048259</v>
      </c>
      <c r="AB19">
        <v>0.27780467261798708</v>
      </c>
      <c r="AC19">
        <v>0.52636275402020849</v>
      </c>
      <c r="AD19">
        <v>49.59866714193393</v>
      </c>
      <c r="AE19">
        <v>0.84615384615384615</v>
      </c>
      <c r="AF19">
        <v>-0.99999999999999922</v>
      </c>
      <c r="AG19">
        <v>-0.99999999999999922</v>
      </c>
      <c r="AH19">
        <v>2.6297152580273705E-2</v>
      </c>
      <c r="AI19">
        <v>0.2612175531814262</v>
      </c>
      <c r="AJ19">
        <v>-4.3206435925640073E-2</v>
      </c>
      <c r="AK19">
        <v>-3.9275769005560401E-2</v>
      </c>
      <c r="AL19">
        <v>-0.29177808981416181</v>
      </c>
      <c r="AM19">
        <v>-9.1374921953984889E-2</v>
      </c>
      <c r="AN19">
        <v>-7.510484424982244</v>
      </c>
      <c r="AO19">
        <v>-2.4807518938774207</v>
      </c>
      <c r="AP19">
        <v>52.666515247357168</v>
      </c>
      <c r="AQ19">
        <v>1.2034578454438782</v>
      </c>
      <c r="AR19">
        <v>3.3773389582591919</v>
      </c>
      <c r="AS19">
        <v>-0.99999999999999922</v>
      </c>
      <c r="AT19">
        <v>-0.99999999999999922</v>
      </c>
      <c r="AU19">
        <v>0.77363788015831358</v>
      </c>
      <c r="AV19">
        <v>105.30771148164564</v>
      </c>
      <c r="AW19">
        <v>131.95540985139371</v>
      </c>
      <c r="AX19">
        <v>0.23012865134230986</v>
      </c>
      <c r="AY19">
        <v>9.5206949342133687</v>
      </c>
      <c r="AZ19">
        <v>1502.2994253666127</v>
      </c>
    </row>
    <row r="20" spans="1:52" x14ac:dyDescent="0.25">
      <c r="A20">
        <v>2059</v>
      </c>
      <c r="B20" t="s">
        <v>1135</v>
      </c>
      <c r="C20">
        <v>4.7465766315331601</v>
      </c>
      <c r="D20">
        <v>-0.61492210762649324</v>
      </c>
      <c r="E20">
        <v>-0.73316859073446072</v>
      </c>
      <c r="F20">
        <v>-0.91593656125366807</v>
      </c>
      <c r="G20">
        <v>0.1581292430804962</v>
      </c>
      <c r="H20">
        <v>-8.0770955672489261E-3</v>
      </c>
      <c r="I20">
        <v>9.0031288507948339</v>
      </c>
      <c r="J20">
        <v>0.15005214751324725</v>
      </c>
      <c r="K20">
        <v>-1.0000000000000009</v>
      </c>
      <c r="L20">
        <v>-1.0000000000000009</v>
      </c>
      <c r="M20">
        <v>3.0010429502649436</v>
      </c>
      <c r="N20">
        <v>12.833768921074322</v>
      </c>
      <c r="O20">
        <v>-0.17315067379102805</v>
      </c>
      <c r="P20">
        <v>2.0079150925409226</v>
      </c>
      <c r="Q20">
        <v>0.65207712015743247</v>
      </c>
      <c r="R20">
        <v>0.33333333333333398</v>
      </c>
      <c r="S20">
        <v>0.32759309218548932</v>
      </c>
      <c r="T20">
        <v>0.36561242007137279</v>
      </c>
      <c r="U20">
        <v>0.14275561703436629</v>
      </c>
      <c r="V20">
        <v>40.769692604452594</v>
      </c>
      <c r="W20">
        <v>2.8298576604972663</v>
      </c>
      <c r="X20">
        <v>-1.0000000000000009</v>
      </c>
      <c r="Y20">
        <v>-1.0000000000000009</v>
      </c>
      <c r="Z20">
        <v>73.693727699777398</v>
      </c>
      <c r="AA20">
        <v>0.12986557813365229</v>
      </c>
      <c r="AB20">
        <v>0.33764712167285621</v>
      </c>
      <c r="AC20">
        <v>0.17792645969683962</v>
      </c>
      <c r="AD20">
        <v>32.271957975167417</v>
      </c>
      <c r="AE20">
        <v>0.7</v>
      </c>
      <c r="AF20">
        <v>-1.0000000000000009</v>
      </c>
      <c r="AG20">
        <v>-1.0000000000000009</v>
      </c>
      <c r="AH20">
        <v>-5.6011031811582825E-2</v>
      </c>
      <c r="AI20">
        <v>0.14275561703436629</v>
      </c>
      <c r="AJ20">
        <v>-9.9087365466676583E-2</v>
      </c>
      <c r="AK20">
        <v>-9.9215136268955978E-2</v>
      </c>
      <c r="AL20">
        <v>0.17072855302605994</v>
      </c>
      <c r="AM20">
        <v>0.42866688412062104</v>
      </c>
      <c r="AN20">
        <v>3.7727769983181147</v>
      </c>
      <c r="AO20">
        <v>10.220596421670741</v>
      </c>
      <c r="AP20">
        <v>49.772821455247424</v>
      </c>
      <c r="AQ20">
        <v>1.1692944626245616</v>
      </c>
      <c r="AR20">
        <v>2.9799098080105111</v>
      </c>
      <c r="AS20">
        <v>-1.0000000000000009</v>
      </c>
      <c r="AT20">
        <v>-1.0000000000000009</v>
      </c>
      <c r="AU20">
        <v>-0.26385944109623566</v>
      </c>
      <c r="AV20">
        <v>96.748093042522484</v>
      </c>
      <c r="AW20">
        <v>109.90343410972753</v>
      </c>
      <c r="AX20">
        <v>0.37426225765103449</v>
      </c>
      <c r="AY20">
        <v>20.638406508852299</v>
      </c>
      <c r="AZ20">
        <v>1517.6733392364013</v>
      </c>
    </row>
    <row r="21" spans="1:52" x14ac:dyDescent="0.25">
      <c r="A21">
        <v>2122</v>
      </c>
      <c r="B21" t="s">
        <v>1155</v>
      </c>
      <c r="C21">
        <v>4.0170607922871975</v>
      </c>
      <c r="D21">
        <v>-0.41237650880206095</v>
      </c>
      <c r="E21">
        <v>30.031044372881226</v>
      </c>
      <c r="F21">
        <v>29.904174744954975</v>
      </c>
      <c r="G21">
        <v>0.36910737770137031</v>
      </c>
      <c r="H21">
        <v>1.9724965332736575E-2</v>
      </c>
      <c r="I21">
        <v>23.329940582046426</v>
      </c>
      <c r="J21">
        <v>0.38883234303410691</v>
      </c>
      <c r="K21">
        <v>-1.0000000000000011</v>
      </c>
      <c r="L21">
        <v>-1.0000000000000011</v>
      </c>
      <c r="M21">
        <v>7.7766468606821393</v>
      </c>
      <c r="N21">
        <v>57.251176119288573</v>
      </c>
      <c r="O21">
        <v>4.2400445786047451E-2</v>
      </c>
      <c r="P21">
        <v>33.505308916035311</v>
      </c>
      <c r="Q21">
        <v>10.870337388405162</v>
      </c>
      <c r="R21">
        <v>0.33333333333333354</v>
      </c>
      <c r="S21">
        <v>0.33240704588549491</v>
      </c>
      <c r="T21">
        <v>0.33443856301739755</v>
      </c>
      <c r="U21">
        <v>0.24700494687926139</v>
      </c>
      <c r="V21">
        <v>34.334061843255242</v>
      </c>
      <c r="W21">
        <v>3.0966919695298829</v>
      </c>
      <c r="X21">
        <v>-1.0000000000000011</v>
      </c>
      <c r="Y21">
        <v>-1.0000000000000011</v>
      </c>
      <c r="Z21">
        <v>106.90657453858277</v>
      </c>
      <c r="AA21">
        <v>0.41421837334783201</v>
      </c>
      <c r="AB21">
        <v>0.61235171857882964</v>
      </c>
      <c r="AC21">
        <v>0.20747341421178628</v>
      </c>
      <c r="AD21">
        <v>61.702175306922435</v>
      </c>
      <c r="AE21">
        <v>1</v>
      </c>
      <c r="AF21">
        <v>-1.0000000000000011</v>
      </c>
      <c r="AG21">
        <v>-1.0000000000000011</v>
      </c>
      <c r="AH21">
        <v>0.92528111200477636</v>
      </c>
      <c r="AI21">
        <v>0.24700494687926139</v>
      </c>
      <c r="AJ21">
        <v>-0.12816868939789</v>
      </c>
      <c r="AK21">
        <v>-7.9526054103876115E-2</v>
      </c>
      <c r="AL21">
        <v>0.68307041047269346</v>
      </c>
      <c r="AM21">
        <v>0.21442610419387018</v>
      </c>
      <c r="AN21">
        <v>16.435916814827888</v>
      </c>
      <c r="AO21">
        <v>4.9630223343273752</v>
      </c>
      <c r="AP21">
        <v>57.664002425301696</v>
      </c>
      <c r="AQ21">
        <v>1.2471838891154883</v>
      </c>
      <c r="AR21">
        <v>3.4855243125639901</v>
      </c>
      <c r="AS21">
        <v>-1.0000000000000011</v>
      </c>
      <c r="AT21">
        <v>-1.0000000000000011</v>
      </c>
      <c r="AU21">
        <v>40.774512133360155</v>
      </c>
      <c r="AV21">
        <v>169.12077299219871</v>
      </c>
      <c r="AW21">
        <v>212.32688992022037</v>
      </c>
      <c r="AX21">
        <v>0.37360191828410061</v>
      </c>
      <c r="AY21">
        <v>42.542936475616116</v>
      </c>
      <c r="AZ21">
        <v>1717.5887293969768</v>
      </c>
    </row>
    <row r="22" spans="1:52" x14ac:dyDescent="0.25">
      <c r="A22">
        <v>2359</v>
      </c>
      <c r="B22" t="s">
        <v>1228</v>
      </c>
      <c r="C22">
        <v>5.3971755745738434</v>
      </c>
      <c r="D22">
        <v>0.14980325073716866</v>
      </c>
      <c r="E22">
        <v>1.546416331864197</v>
      </c>
      <c r="F22">
        <v>1.5883439714592862</v>
      </c>
      <c r="G22">
        <v>0.23250913955053101</v>
      </c>
      <c r="H22">
        <v>7.9878315331890701E-4</v>
      </c>
      <c r="I22">
        <v>13.998475362230991</v>
      </c>
      <c r="J22">
        <v>0.23330792270384984</v>
      </c>
      <c r="K22">
        <v>-0.99999999999999989</v>
      </c>
      <c r="L22">
        <v>-0.99999999999999989</v>
      </c>
      <c r="M22">
        <v>4.6661584540769976</v>
      </c>
      <c r="N22">
        <v>20.983994908264123</v>
      </c>
      <c r="O22">
        <v>6.4634792170308625E-2</v>
      </c>
      <c r="P22">
        <v>5.4336851862402993</v>
      </c>
      <c r="Q22">
        <v>1.765934352825675</v>
      </c>
      <c r="R22">
        <v>0.33333333333333337</v>
      </c>
      <c r="S22">
        <v>0.33055047477788152</v>
      </c>
      <c r="T22">
        <v>0.27626541818437761</v>
      </c>
      <c r="U22">
        <v>0.23982140996379192</v>
      </c>
      <c r="V22">
        <v>37.866508542221382</v>
      </c>
      <c r="W22">
        <v>2.9745660179276272</v>
      </c>
      <c r="X22">
        <v>-0.99999999999999989</v>
      </c>
      <c r="Y22">
        <v>-0.99999999999999989</v>
      </c>
      <c r="Z22">
        <v>71.752335338465215</v>
      </c>
      <c r="AA22">
        <v>0.19745587923792243</v>
      </c>
      <c r="AB22">
        <v>0.25901013702590875</v>
      </c>
      <c r="AC22">
        <v>0.18593183260453244</v>
      </c>
      <c r="AD22">
        <v>32.119892443418195</v>
      </c>
      <c r="AE22">
        <v>0.6</v>
      </c>
      <c r="AF22">
        <v>-0.99999999999999989</v>
      </c>
      <c r="AG22">
        <v>-0.99999999999999989</v>
      </c>
      <c r="AH22">
        <v>0.10366249924078101</v>
      </c>
      <c r="AI22">
        <v>0.23982140996379192</v>
      </c>
      <c r="AJ22">
        <v>6.0120287558613553E-3</v>
      </c>
      <c r="AK22">
        <v>9.7328409895043488E-2</v>
      </c>
      <c r="AL22">
        <v>-0.18338528862803055</v>
      </c>
      <c r="AM22">
        <v>-0.21179250944727226</v>
      </c>
      <c r="AN22">
        <v>-4.5545720719214566</v>
      </c>
      <c r="AO22">
        <v>-4.808170686706589</v>
      </c>
      <c r="AP22">
        <v>51.864983904452366</v>
      </c>
      <c r="AQ22">
        <v>1.1799706362593849</v>
      </c>
      <c r="AR22">
        <v>3.207873940631476</v>
      </c>
      <c r="AS22">
        <v>-0.99999999999999989</v>
      </c>
      <c r="AT22">
        <v>-0.99999999999999989</v>
      </c>
      <c r="AU22">
        <v>3.3542783242849614</v>
      </c>
      <c r="AV22">
        <v>87.928159560022721</v>
      </c>
      <c r="AW22">
        <v>113.98355054121761</v>
      </c>
      <c r="AX22">
        <v>0.3357973495399304</v>
      </c>
      <c r="AY22">
        <v>2.6750362996167847</v>
      </c>
      <c r="AZ22">
        <v>1518.4644941915658</v>
      </c>
    </row>
    <row r="23" spans="1:52" x14ac:dyDescent="0.25">
      <c r="A23">
        <v>2471</v>
      </c>
      <c r="B23" t="s">
        <v>1269</v>
      </c>
      <c r="C23">
        <v>4.6171957081373058</v>
      </c>
      <c r="D23">
        <v>3.2761166389407688E-2</v>
      </c>
      <c r="E23">
        <v>11.420248609184565</v>
      </c>
      <c r="F23">
        <v>11.434097852938775</v>
      </c>
      <c r="G23">
        <v>5.4181965988828462E-3</v>
      </c>
      <c r="H23">
        <v>8.8927270435822367E-2</v>
      </c>
      <c r="I23">
        <v>5.6607280220823206</v>
      </c>
      <c r="J23">
        <v>9.4345467034705213E-2</v>
      </c>
      <c r="K23">
        <v>-0.99999999999999811</v>
      </c>
      <c r="L23">
        <v>-0.99999999999999811</v>
      </c>
      <c r="M23">
        <v>1.8869093406941069</v>
      </c>
      <c r="N23">
        <v>21.7120215831584</v>
      </c>
      <c r="O23">
        <v>7.633220010711342E-3</v>
      </c>
      <c r="P23">
        <v>93.007191963114494</v>
      </c>
      <c r="Q23">
        <v>30.680042877623475</v>
      </c>
      <c r="R23">
        <v>0.33333333333333276</v>
      </c>
      <c r="S23">
        <v>0.34085444879779053</v>
      </c>
      <c r="T23">
        <v>0.16359798719191385</v>
      </c>
      <c r="U23">
        <v>-0.27839252164435502</v>
      </c>
      <c r="V23">
        <v>18.601911225759078</v>
      </c>
      <c r="W23">
        <v>-0.43612086600205663</v>
      </c>
      <c r="X23">
        <v>-0.99999999999999811</v>
      </c>
      <c r="Y23">
        <v>-0.99999999999999811</v>
      </c>
      <c r="Z23">
        <v>75.219778513326716</v>
      </c>
      <c r="AA23">
        <v>0.37767890259099768</v>
      </c>
      <c r="AB23">
        <v>0.14606267977383894</v>
      </c>
      <c r="AC23">
        <v>-4.9850941659545164E-3</v>
      </c>
      <c r="AD23">
        <v>25.937824409944096</v>
      </c>
      <c r="AE23">
        <v>0.58333333333333337</v>
      </c>
      <c r="AF23">
        <v>-0.99999999999999811</v>
      </c>
      <c r="AG23">
        <v>-0.99999999999999811</v>
      </c>
      <c r="AH23">
        <v>0.88937455818158651</v>
      </c>
      <c r="AI23">
        <v>-0.27839252164435502</v>
      </c>
      <c r="AJ23">
        <v>0.13327830230024165</v>
      </c>
      <c r="AK23">
        <v>-6.3932942509188614E-2</v>
      </c>
      <c r="AL23">
        <v>-2.3694703955080207E-3</v>
      </c>
      <c r="AM23">
        <v>0.17528980773784747</v>
      </c>
      <c r="AN23">
        <v>0.60715475161350752</v>
      </c>
      <c r="AO23">
        <v>4.0625804809002455</v>
      </c>
      <c r="AP23">
        <v>24.262639247841374</v>
      </c>
      <c r="AQ23">
        <v>0.55939324767868215</v>
      </c>
      <c r="AR23">
        <v>-0.34177539896735121</v>
      </c>
      <c r="AS23">
        <v>-0.99999999999999811</v>
      </c>
      <c r="AT23">
        <v>-0.99999999999999811</v>
      </c>
      <c r="AU23">
        <v>42.114140730562241</v>
      </c>
      <c r="AV23">
        <v>100.99438057738529</v>
      </c>
      <c r="AW23">
        <v>90.942619576581535</v>
      </c>
      <c r="AX23">
        <v>2.9043298914222651E-2</v>
      </c>
      <c r="AY23">
        <v>-14.515079276668018</v>
      </c>
      <c r="AZ23">
        <v>1575.4817511985502</v>
      </c>
    </row>
    <row r="24" spans="1:52" x14ac:dyDescent="0.25">
      <c r="A24">
        <v>2556</v>
      </c>
      <c r="B24" t="s">
        <v>1319</v>
      </c>
      <c r="C24">
        <v>4.5072448578482849</v>
      </c>
      <c r="D24">
        <v>4.0328253841698096</v>
      </c>
      <c r="E24">
        <v>3.4353093662406744</v>
      </c>
      <c r="F24">
        <v>4.6456431850556106</v>
      </c>
      <c r="G24">
        <v>0.12224217569498498</v>
      </c>
      <c r="H24">
        <v>4.3198167814136428E-3</v>
      </c>
      <c r="I24">
        <v>7.5937195485839162</v>
      </c>
      <c r="J24">
        <v>0.12656199247639865</v>
      </c>
      <c r="K24">
        <v>-0.99999999999999778</v>
      </c>
      <c r="L24">
        <v>-0.99999999999999778</v>
      </c>
      <c r="M24">
        <v>2.5312398495279722</v>
      </c>
      <c r="N24">
        <v>16.746607591487795</v>
      </c>
      <c r="O24">
        <v>0.14969031255268955</v>
      </c>
      <c r="P24">
        <v>-4.1565843286094726</v>
      </c>
      <c r="Q24">
        <v>-1.2948268762352497</v>
      </c>
      <c r="R24">
        <v>0.33333333333333265</v>
      </c>
      <c r="S24">
        <v>0.33360742309650387</v>
      </c>
      <c r="T24">
        <v>0.35024111044402079</v>
      </c>
      <c r="U24">
        <v>0.25187752499822397</v>
      </c>
      <c r="V24">
        <v>45.699895975827303</v>
      </c>
      <c r="W24">
        <v>3.4526083557188625</v>
      </c>
      <c r="X24">
        <v>-0.99999999999999778</v>
      </c>
      <c r="Y24">
        <v>-0.99999999999999778</v>
      </c>
      <c r="Z24">
        <v>91.471272167809687</v>
      </c>
      <c r="AA24">
        <v>0.26299396547652326</v>
      </c>
      <c r="AB24">
        <v>0.24667112226576687</v>
      </c>
      <c r="AC24">
        <v>0.43165897362206307</v>
      </c>
      <c r="AD24">
        <v>47.066203068217689</v>
      </c>
      <c r="AE24">
        <v>0.8</v>
      </c>
      <c r="AF24">
        <v>-0.99999999999999778</v>
      </c>
      <c r="AG24">
        <v>-0.99999999999999778</v>
      </c>
      <c r="AH24">
        <v>2.4683011255899917E-2</v>
      </c>
      <c r="AI24">
        <v>0.25187752499822397</v>
      </c>
      <c r="AJ24">
        <v>-4.8972006357438013E-3</v>
      </c>
      <c r="AK24">
        <v>-0.14771236403789059</v>
      </c>
      <c r="AL24">
        <v>-0.31461157656475031</v>
      </c>
      <c r="AM24">
        <v>-3.6090629446724531E-2</v>
      </c>
      <c r="AN24">
        <v>-7.8897754172974768</v>
      </c>
      <c r="AO24">
        <v>-1.6408275563575658</v>
      </c>
      <c r="AP24">
        <v>53.293615524411237</v>
      </c>
      <c r="AQ24">
        <v>1.2690593918720807</v>
      </c>
      <c r="AR24">
        <v>3.5791703481952641</v>
      </c>
      <c r="AS24">
        <v>-0.99999999999999778</v>
      </c>
      <c r="AT24">
        <v>-0.99999999999999778</v>
      </c>
      <c r="AU24">
        <v>3.3508163088203586</v>
      </c>
      <c r="AV24">
        <v>106.57705220293995</v>
      </c>
      <c r="AW24">
        <v>132.25846492788042</v>
      </c>
      <c r="AX24">
        <v>0.1872303488172552</v>
      </c>
      <c r="AY24">
        <v>-7.9249502837131658</v>
      </c>
      <c r="AZ24">
        <v>1520.8157230470663</v>
      </c>
    </row>
    <row r="25" spans="1:52" x14ac:dyDescent="0.25">
      <c r="A25">
        <v>2557</v>
      </c>
      <c r="B25" t="s">
        <v>1320</v>
      </c>
      <c r="C25">
        <v>5.4151143595740994</v>
      </c>
      <c r="D25">
        <v>4.6258993552123359E-2</v>
      </c>
      <c r="E25">
        <v>-1.6556523159407239</v>
      </c>
      <c r="F25">
        <v>-1.6407556043119762</v>
      </c>
      <c r="G25">
        <v>9.6048252354295177E-2</v>
      </c>
      <c r="H25">
        <v>-2.2501333964538475E-2</v>
      </c>
      <c r="I25">
        <v>4.4128151033854017</v>
      </c>
      <c r="J25">
        <v>7.3546918389756688E-2</v>
      </c>
      <c r="K25">
        <v>-0.99999999999999967</v>
      </c>
      <c r="L25">
        <v>-0.99999999999999967</v>
      </c>
      <c r="M25">
        <v>1.4709383677951329</v>
      </c>
      <c r="N25">
        <v>8.1871738586475225</v>
      </c>
      <c r="O25">
        <v>-4.0113397457548265E-2</v>
      </c>
      <c r="P25">
        <v>7.0964792059498061</v>
      </c>
      <c r="Q25">
        <v>2.3123663946195223</v>
      </c>
      <c r="R25">
        <v>0.33333333333333304</v>
      </c>
      <c r="S25">
        <v>0.32416375365268091</v>
      </c>
      <c r="T25">
        <v>0.41590930036792362</v>
      </c>
      <c r="U25">
        <v>0.28425234564007834</v>
      </c>
      <c r="V25">
        <v>51.364472584170414</v>
      </c>
      <c r="W25">
        <v>3.9531014439084231</v>
      </c>
      <c r="X25">
        <v>-0.99999999999999967</v>
      </c>
      <c r="Y25">
        <v>-0.99999999999999967</v>
      </c>
      <c r="Z25">
        <v>101.71888264066814</v>
      </c>
      <c r="AA25">
        <v>0.50069759770849176</v>
      </c>
      <c r="AB25">
        <v>0.30355816092068078</v>
      </c>
      <c r="AC25">
        <v>0.1565851146083907</v>
      </c>
      <c r="AD25">
        <v>48.042043661878225</v>
      </c>
      <c r="AE25">
        <v>0.9</v>
      </c>
      <c r="AF25">
        <v>-0.99999999999999967</v>
      </c>
      <c r="AG25">
        <v>-0.99999999999999967</v>
      </c>
      <c r="AH25">
        <v>4.5068168713432263E-2</v>
      </c>
      <c r="AI25">
        <v>0.28425234564007834</v>
      </c>
      <c r="AJ25">
        <v>0.16389645390970742</v>
      </c>
      <c r="AK25">
        <v>-6.8320582020131772E-3</v>
      </c>
      <c r="AL25">
        <v>1.3258638695838917E-2</v>
      </c>
      <c r="AM25">
        <v>-0.55571617265504347</v>
      </c>
      <c r="AN25">
        <v>1.1509482369445101</v>
      </c>
      <c r="AO25">
        <v>-13.92706460738615</v>
      </c>
      <c r="AP25">
        <v>55.777287687555813</v>
      </c>
      <c r="AQ25">
        <v>1.3576587329940166</v>
      </c>
      <c r="AR25">
        <v>4.0266483622981788</v>
      </c>
      <c r="AS25">
        <v>-0.99999999999999967</v>
      </c>
      <c r="AT25">
        <v>-0.99999999999999967</v>
      </c>
      <c r="AU25">
        <v>0.67161079030754756</v>
      </c>
      <c r="AV25">
        <v>95.978991891929439</v>
      </c>
      <c r="AW25">
        <v>125.305589830206</v>
      </c>
      <c r="AX25">
        <v>0.21133945114687291</v>
      </c>
      <c r="AY25">
        <v>-6.1814800261404788</v>
      </c>
      <c r="AZ25">
        <v>1502.2136392712796</v>
      </c>
    </row>
    <row r="26" spans="1:52" x14ac:dyDescent="0.25">
      <c r="A26">
        <v>2637</v>
      </c>
      <c r="B26" t="s">
        <v>1353</v>
      </c>
      <c r="C26">
        <v>4.4388873398835704</v>
      </c>
      <c r="D26">
        <v>-9.2434245581854202E-2</v>
      </c>
      <c r="E26">
        <v>-0.3228378667726528</v>
      </c>
      <c r="F26">
        <v>-0.34903891330037218</v>
      </c>
      <c r="G26">
        <v>0.41953267280945522</v>
      </c>
      <c r="H26">
        <v>-1.615700711670694E-2</v>
      </c>
      <c r="I26">
        <v>24.202539941564893</v>
      </c>
      <c r="J26">
        <v>0.40337566569274824</v>
      </c>
      <c r="K26">
        <v>-0.999999999999999</v>
      </c>
      <c r="L26">
        <v>-0.999999999999999</v>
      </c>
      <c r="M26">
        <v>8.0675133138549597</v>
      </c>
      <c r="N26">
        <v>28.292388368148096</v>
      </c>
      <c r="O26">
        <v>0.16292177943420841</v>
      </c>
      <c r="P26">
        <v>4.8845831612341755</v>
      </c>
      <c r="Q26">
        <v>1.4542957449865164</v>
      </c>
      <c r="R26">
        <v>0.33333333333333331</v>
      </c>
      <c r="S26">
        <v>0.33484797548216944</v>
      </c>
      <c r="T26">
        <v>0.36052970770868792</v>
      </c>
      <c r="U26">
        <v>0.12515969199590082</v>
      </c>
      <c r="V26">
        <v>30.019801713093724</v>
      </c>
      <c r="W26">
        <v>2.4578826259329092</v>
      </c>
      <c r="X26">
        <v>-0.999999999999999</v>
      </c>
      <c r="Y26">
        <v>-0.999999999999999</v>
      </c>
      <c r="Z26">
        <v>57.613997877023088</v>
      </c>
      <c r="AA26">
        <v>-5.0924394663883731E-2</v>
      </c>
      <c r="AB26">
        <v>0.27761124403463111</v>
      </c>
      <c r="AC26">
        <v>0.29611115900810991</v>
      </c>
      <c r="AD26">
        <v>26.139900418942844</v>
      </c>
      <c r="AE26">
        <v>0.81818181818181823</v>
      </c>
      <c r="AF26">
        <v>-0.999999999999999</v>
      </c>
      <c r="AG26">
        <v>-0.999999999999999</v>
      </c>
      <c r="AH26">
        <v>4.084431387597455E-2</v>
      </c>
      <c r="AI26">
        <v>0.12515969199590082</v>
      </c>
      <c r="AJ26">
        <v>0.13198069105994351</v>
      </c>
      <c r="AK26">
        <v>-3.4398121206745944E-2</v>
      </c>
      <c r="AL26">
        <v>0.11107932364519145</v>
      </c>
      <c r="AM26">
        <v>0.50446830624338967</v>
      </c>
      <c r="AN26">
        <v>3.4368865464295015</v>
      </c>
      <c r="AO26">
        <v>12.439717050051005</v>
      </c>
      <c r="AP26">
        <v>54.222341654658628</v>
      </c>
      <c r="AQ26">
        <v>1.153870708520091</v>
      </c>
      <c r="AR26">
        <v>2.8612582916256568</v>
      </c>
      <c r="AS26">
        <v>-0.999999999999999</v>
      </c>
      <c r="AT26">
        <v>-0.999999999999999</v>
      </c>
      <c r="AU26">
        <v>1.1052568316861455</v>
      </c>
      <c r="AV26">
        <v>98.346103295222235</v>
      </c>
      <c r="AW26">
        <v>111.67895877233181</v>
      </c>
      <c r="AX26">
        <v>0.18957461970313297</v>
      </c>
      <c r="AY26">
        <v>12.912437031777852</v>
      </c>
      <c r="AZ26">
        <v>1575.3447403137477</v>
      </c>
    </row>
    <row r="27" spans="1:52" x14ac:dyDescent="0.25">
      <c r="A27">
        <v>2930</v>
      </c>
      <c r="B27" t="s">
        <v>1454</v>
      </c>
      <c r="C27">
        <v>5.0973415585918076</v>
      </c>
      <c r="D27">
        <v>9.8447272924152868E-2</v>
      </c>
      <c r="E27">
        <v>2.0522640756069275</v>
      </c>
      <c r="F27">
        <v>2.0799889680418877</v>
      </c>
      <c r="G27">
        <v>0.51680762072629438</v>
      </c>
      <c r="H27">
        <v>9.5869570377015573E-2</v>
      </c>
      <c r="I27">
        <v>36.760631466198582</v>
      </c>
      <c r="J27">
        <v>0.61267719110330976</v>
      </c>
      <c r="K27">
        <v>-1.0000000000000011</v>
      </c>
      <c r="L27">
        <v>-1.0000000000000011</v>
      </c>
      <c r="M27">
        <v>12.253543822066192</v>
      </c>
      <c r="N27">
        <v>43.937961992832257</v>
      </c>
      <c r="O27">
        <v>-0.11628517297606167</v>
      </c>
      <c r="P27">
        <v>12.39516457924346</v>
      </c>
      <c r="Q27">
        <v>4.0129432510519898</v>
      </c>
      <c r="R27">
        <v>0.3333333333333337</v>
      </c>
      <c r="S27">
        <v>0.23707517941271183</v>
      </c>
      <c r="T27">
        <v>0.24718339053957297</v>
      </c>
      <c r="U27">
        <v>0.16033099787155763</v>
      </c>
      <c r="V27">
        <v>14.609828402154649</v>
      </c>
      <c r="W27">
        <v>1.9084508710303734</v>
      </c>
      <c r="X27">
        <v>-1.0000000000000011</v>
      </c>
      <c r="Y27">
        <v>-1.0000000000000011</v>
      </c>
      <c r="Z27">
        <v>78.784019456033889</v>
      </c>
      <c r="AA27">
        <v>0.40079425917632061</v>
      </c>
      <c r="AB27">
        <v>0.5558831218275091</v>
      </c>
      <c r="AC27">
        <v>0.24654757505271577</v>
      </c>
      <c r="AD27">
        <v>60.161247802827241</v>
      </c>
      <c r="AE27">
        <v>0.8666666666666667</v>
      </c>
      <c r="AF27">
        <v>-1.0000000000000011</v>
      </c>
      <c r="AG27">
        <v>-1.0000000000000011</v>
      </c>
      <c r="AH27">
        <v>8.0101544026828786E-2</v>
      </c>
      <c r="AI27">
        <v>0.16033099787155763</v>
      </c>
      <c r="AJ27">
        <v>-9.8824582632588726E-2</v>
      </c>
      <c r="AK27">
        <v>-4.6358782957800743E-2</v>
      </c>
      <c r="AL27">
        <v>0.33670153885378973</v>
      </c>
      <c r="AM27">
        <v>0.38776074615632838</v>
      </c>
      <c r="AN27">
        <v>7.9234155581818015</v>
      </c>
      <c r="AO27">
        <v>9.4622247391192094</v>
      </c>
      <c r="AP27">
        <v>51.370459868353251</v>
      </c>
      <c r="AQ27">
        <v>0.97792290115717584</v>
      </c>
      <c r="AR27">
        <v>2.5211280621336836</v>
      </c>
      <c r="AS27">
        <v>-1.0000000000000011</v>
      </c>
      <c r="AT27">
        <v>-1.0000000000000011</v>
      </c>
      <c r="AU27">
        <v>6.0929322190938775</v>
      </c>
      <c r="AV27">
        <v>132.18420618798541</v>
      </c>
      <c r="AW27">
        <v>149.81933685567776</v>
      </c>
      <c r="AX27">
        <v>0.45346201413486642</v>
      </c>
      <c r="AY27">
        <v>27.693538976037004</v>
      </c>
      <c r="AZ27">
        <v>1596.8476304336255</v>
      </c>
    </row>
    <row r="28" spans="1:52" x14ac:dyDescent="0.25">
      <c r="A28">
        <v>2974</v>
      </c>
      <c r="B28" t="s">
        <v>1467</v>
      </c>
      <c r="C28">
        <v>5.1767726730814116</v>
      </c>
      <c r="D28">
        <v>0.65251598800215116</v>
      </c>
      <c r="E28">
        <v>-3.2702889882690891</v>
      </c>
      <c r="F28">
        <v>-3.0717641088138969</v>
      </c>
      <c r="G28">
        <v>0.40032083548023767</v>
      </c>
      <c r="H28">
        <v>-3.3066458167428509E-2</v>
      </c>
      <c r="I28">
        <v>22.035262638768554</v>
      </c>
      <c r="J28">
        <v>0.36725437731280919</v>
      </c>
      <c r="K28">
        <v>-1.0000000000000004</v>
      </c>
      <c r="L28">
        <v>-1.0000000000000004</v>
      </c>
      <c r="M28">
        <v>7.345087546256182</v>
      </c>
      <c r="N28">
        <v>24.140271203036068</v>
      </c>
      <c r="O28">
        <v>0.20304861066816765</v>
      </c>
      <c r="P28">
        <v>-2.692250862023672</v>
      </c>
      <c r="Q28">
        <v>-1.0483155919270049</v>
      </c>
      <c r="R28">
        <v>0.33333333333333365</v>
      </c>
      <c r="S28">
        <v>0.32893866024263535</v>
      </c>
      <c r="T28">
        <v>0.41270345206104148</v>
      </c>
      <c r="U28">
        <v>0.11243685126551933</v>
      </c>
      <c r="V28">
        <v>32.806316783588798</v>
      </c>
      <c r="W28">
        <v>2.6204525321004395</v>
      </c>
      <c r="X28">
        <v>-1.0000000000000004</v>
      </c>
      <c r="Y28">
        <v>-1.0000000000000004</v>
      </c>
      <c r="Z28">
        <v>58.070886357388048</v>
      </c>
      <c r="AA28">
        <v>0.18010796187031092</v>
      </c>
      <c r="AB28">
        <v>0.13767120807447703</v>
      </c>
      <c r="AC28">
        <v>0.20847853336973748</v>
      </c>
      <c r="AD28">
        <v>26.312885165726257</v>
      </c>
      <c r="AE28">
        <v>0.75</v>
      </c>
      <c r="AF28">
        <v>-1.0000000000000004</v>
      </c>
      <c r="AG28">
        <v>-1.0000000000000004</v>
      </c>
      <c r="AH28">
        <v>-9.5408173157267837E-2</v>
      </c>
      <c r="AI28">
        <v>0.11243685126551933</v>
      </c>
      <c r="AJ28">
        <v>-7.7115566943237221E-2</v>
      </c>
      <c r="AK28">
        <v>0.1276376691021581</v>
      </c>
      <c r="AL28">
        <v>-0.10414324507367609</v>
      </c>
      <c r="AM28">
        <v>9.641754558275234E-2</v>
      </c>
      <c r="AN28">
        <v>-2.9891589615580867</v>
      </c>
      <c r="AO28">
        <v>3.0486269850795975</v>
      </c>
      <c r="AP28">
        <v>54.841579422357363</v>
      </c>
      <c r="AQ28">
        <v>1.1874122969025289</v>
      </c>
      <c r="AR28">
        <v>2.9877069094132471</v>
      </c>
      <c r="AS28">
        <v>-1.0000000000000004</v>
      </c>
      <c r="AT28">
        <v>-1.0000000000000004</v>
      </c>
      <c r="AU28">
        <v>-4.1200797007409031</v>
      </c>
      <c r="AV28">
        <v>85.259784545503663</v>
      </c>
      <c r="AW28">
        <v>94.595306208910301</v>
      </c>
      <c r="AX28">
        <v>-3.662955138980406E-2</v>
      </c>
      <c r="AY28">
        <v>-4.2189149420941652E-2</v>
      </c>
      <c r="AZ28">
        <v>1577.8559654440714</v>
      </c>
    </row>
    <row r="29" spans="1:52" x14ac:dyDescent="0.25">
      <c r="A29">
        <v>2992</v>
      </c>
      <c r="B29" t="s">
        <v>1478</v>
      </c>
      <c r="C29">
        <v>4.6367792863409631</v>
      </c>
      <c r="D29">
        <v>0.2311110616508025</v>
      </c>
      <c r="E29">
        <v>1.9984384374497586</v>
      </c>
      <c r="F29">
        <v>2.0673784019042176</v>
      </c>
      <c r="G29">
        <v>0.57305895270453644</v>
      </c>
      <c r="H29">
        <v>-1.8339375637634138E-2</v>
      </c>
      <c r="I29">
        <v>33.283174624014116</v>
      </c>
      <c r="J29">
        <v>0.55471957706690223</v>
      </c>
      <c r="K29">
        <v>-0.99999999999999734</v>
      </c>
      <c r="L29">
        <v>-0.99999999999999734</v>
      </c>
      <c r="M29">
        <v>11.094391541338043</v>
      </c>
      <c r="N29">
        <v>39.987332312259305</v>
      </c>
      <c r="O29">
        <v>0.20958345207333892</v>
      </c>
      <c r="P29">
        <v>7.3167421281155676</v>
      </c>
      <c r="Q29">
        <v>2.4273474394087269</v>
      </c>
      <c r="R29">
        <v>0.33333333333333259</v>
      </c>
      <c r="S29">
        <v>0.32435920039335864</v>
      </c>
      <c r="T29">
        <v>0.38770527508706398</v>
      </c>
      <c r="U29">
        <v>0.25423423700466707</v>
      </c>
      <c r="V29">
        <v>29.796498750060806</v>
      </c>
      <c r="W29">
        <v>3.1791994790360483</v>
      </c>
      <c r="X29">
        <v>-0.99999999999999734</v>
      </c>
      <c r="Y29">
        <v>-0.99999999999999734</v>
      </c>
      <c r="Z29">
        <v>43.79798584982467</v>
      </c>
      <c r="AA29">
        <v>5.3439894989693829E-2</v>
      </c>
      <c r="AB29">
        <v>5.3372786043620057E-2</v>
      </c>
      <c r="AC29">
        <v>0.12467011217378937</v>
      </c>
      <c r="AD29">
        <v>11.574139660355158</v>
      </c>
      <c r="AE29">
        <v>0.8</v>
      </c>
      <c r="AF29">
        <v>-0.99999999999999734</v>
      </c>
      <c r="AG29">
        <v>-0.99999999999999734</v>
      </c>
      <c r="AH29">
        <v>8.887688273058543E-2</v>
      </c>
      <c r="AI29">
        <v>0.25423423700466707</v>
      </c>
      <c r="AJ29">
        <v>-0.1221203466402057</v>
      </c>
      <c r="AK29">
        <v>-3.6019206846430341E-2</v>
      </c>
      <c r="AL29">
        <v>0.2409824659741211</v>
      </c>
      <c r="AM29">
        <v>3.9507093856363099E-2</v>
      </c>
      <c r="AN29">
        <v>5.4139599161519989</v>
      </c>
      <c r="AO29">
        <v>0.8075813121769243</v>
      </c>
      <c r="AP29">
        <v>63.079673374074929</v>
      </c>
      <c r="AQ29">
        <v>1.2996320458184227</v>
      </c>
      <c r="AR29">
        <v>3.7339190561029509</v>
      </c>
      <c r="AS29">
        <v>-0.99999999999999734</v>
      </c>
      <c r="AT29">
        <v>-0.99999999999999734</v>
      </c>
      <c r="AU29">
        <v>4.4947258413129427</v>
      </c>
      <c r="AV29">
        <v>84.592899474260946</v>
      </c>
      <c r="AW29">
        <v>111.79386082933939</v>
      </c>
      <c r="AX29">
        <v>0.3386306351199978</v>
      </c>
      <c r="AY29">
        <v>32.19014878839549</v>
      </c>
      <c r="AZ29">
        <v>1618.7455274182626</v>
      </c>
    </row>
    <row r="30" spans="1:52" x14ac:dyDescent="0.25">
      <c r="A30">
        <v>3024</v>
      </c>
      <c r="B30" t="s">
        <v>1498</v>
      </c>
      <c r="C30">
        <v>3.790548116126232</v>
      </c>
      <c r="D30">
        <v>-7.7273004746738969E-2</v>
      </c>
      <c r="E30">
        <v>-0.37138780212953443</v>
      </c>
      <c r="F30">
        <v>-0.39062253138058761</v>
      </c>
      <c r="G30">
        <v>0.30616757812662287</v>
      </c>
      <c r="H30">
        <v>-9.0814744565905388E-3</v>
      </c>
      <c r="I30">
        <v>17.825166220201936</v>
      </c>
      <c r="J30">
        <v>0.2970861036700323</v>
      </c>
      <c r="K30">
        <v>-1.0000000000000011</v>
      </c>
      <c r="L30">
        <v>-1.0000000000000011</v>
      </c>
      <c r="M30">
        <v>5.9417220734006468</v>
      </c>
      <c r="N30">
        <v>21.225091804947581</v>
      </c>
      <c r="O30">
        <v>-0.23904383381798985</v>
      </c>
      <c r="P30">
        <v>-2.6437470990389835</v>
      </c>
      <c r="Q30">
        <v>-0.84207717220682143</v>
      </c>
      <c r="R30">
        <v>0.33333333333333381</v>
      </c>
      <c r="S30">
        <v>0.33685267357608317</v>
      </c>
      <c r="T30">
        <v>0.39623773106070082</v>
      </c>
      <c r="U30">
        <v>0.24847280547037554</v>
      </c>
      <c r="V30">
        <v>40.712417590818433</v>
      </c>
      <c r="W30">
        <v>3.4488876603044401</v>
      </c>
      <c r="X30">
        <v>-1.0000000000000011</v>
      </c>
      <c r="Y30">
        <v>-1.0000000000000011</v>
      </c>
      <c r="Z30">
        <v>74.081584717213119</v>
      </c>
      <c r="AA30">
        <v>0.19019937487469252</v>
      </c>
      <c r="AB30">
        <v>0.24824273629882132</v>
      </c>
      <c r="AC30">
        <v>0.24578277479851657</v>
      </c>
      <c r="AD30">
        <v>34.211244298601528</v>
      </c>
      <c r="AE30">
        <v>0.4</v>
      </c>
      <c r="AF30">
        <v>-1.0000000000000011</v>
      </c>
      <c r="AG30">
        <v>-1.0000000000000011</v>
      </c>
      <c r="AH30">
        <v>-2.4330276077893162E-2</v>
      </c>
      <c r="AI30">
        <v>0.24847280547037554</v>
      </c>
      <c r="AJ30">
        <v>0.11522159396263057</v>
      </c>
      <c r="AK30">
        <v>2.8357174006321012E-2</v>
      </c>
      <c r="AL30">
        <v>-6.6245966860524252E-2</v>
      </c>
      <c r="AM30">
        <v>0.69930207035593095</v>
      </c>
      <c r="AN30">
        <v>-1.0800412016999545</v>
      </c>
      <c r="AO30">
        <v>17.624337628929883</v>
      </c>
      <c r="AP30">
        <v>58.53758381102039</v>
      </c>
      <c r="AQ30">
        <v>1.3148965434404929</v>
      </c>
      <c r="AR30">
        <v>3.7459737639744746</v>
      </c>
      <c r="AS30">
        <v>-1.0000000000000011</v>
      </c>
      <c r="AT30">
        <v>-1.0000000000000011</v>
      </c>
      <c r="AU30">
        <v>-1.2326997035874099</v>
      </c>
      <c r="AV30">
        <v>112.93101415109057</v>
      </c>
      <c r="AW30">
        <v>137.29168917657034</v>
      </c>
      <c r="AX30">
        <v>0.20015881012577397</v>
      </c>
      <c r="AY30">
        <v>26.771278674806997</v>
      </c>
      <c r="AZ30">
        <v>1564.9220709496362</v>
      </c>
    </row>
    <row r="31" spans="1:52" x14ac:dyDescent="0.25">
      <c r="A31">
        <v>3035</v>
      </c>
      <c r="B31" t="s">
        <v>1503</v>
      </c>
      <c r="C31">
        <v>5.4052123545428197</v>
      </c>
      <c r="D31">
        <v>7.3007300200927938E-2</v>
      </c>
      <c r="E31">
        <v>-0.82481988912381399</v>
      </c>
      <c r="F31">
        <v>-0.79934351482260102</v>
      </c>
      <c r="G31">
        <v>1.9893578424633976E-2</v>
      </c>
      <c r="H31">
        <v>-2.1943375203934815E-2</v>
      </c>
      <c r="I31">
        <v>-0.12298780675804843</v>
      </c>
      <c r="J31">
        <v>-2.0497967793007988E-3</v>
      </c>
      <c r="K31">
        <v>-0.99999999999999734</v>
      </c>
      <c r="L31">
        <v>-0.99999999999999734</v>
      </c>
      <c r="M31">
        <v>-4.0995935586015553E-2</v>
      </c>
      <c r="N31">
        <v>4.4828810329621707</v>
      </c>
      <c r="O31">
        <v>-0.12680860611542935</v>
      </c>
      <c r="P31">
        <v>0.71330134717095861</v>
      </c>
      <c r="Q31">
        <v>0.17338823586146546</v>
      </c>
      <c r="R31">
        <v>0.33333333333333237</v>
      </c>
      <c r="S31">
        <v>0.32121858661738267</v>
      </c>
      <c r="T31">
        <v>0.29378269301997562</v>
      </c>
      <c r="U31">
        <v>-8.0537205435985471E-2</v>
      </c>
      <c r="V31">
        <v>34.793888172560258</v>
      </c>
      <c r="W31">
        <v>1.3485092561940051</v>
      </c>
      <c r="X31">
        <v>-0.99999999999999734</v>
      </c>
      <c r="Y31">
        <v>-0.99999999999999734</v>
      </c>
      <c r="Z31">
        <v>48.401115336467072</v>
      </c>
      <c r="AA31">
        <v>0.1859883739432501</v>
      </c>
      <c r="AB31">
        <v>0.18583894903539108</v>
      </c>
      <c r="AC31">
        <v>-0.10315054441773369</v>
      </c>
      <c r="AD31">
        <v>13.433838928045381</v>
      </c>
      <c r="AE31">
        <v>0.4</v>
      </c>
      <c r="AF31">
        <v>-0.99999999999999734</v>
      </c>
      <c r="AG31">
        <v>-0.99999999999999734</v>
      </c>
      <c r="AH31">
        <v>-4.1007155209406556E-3</v>
      </c>
      <c r="AI31">
        <v>-8.0537205435985471E-2</v>
      </c>
      <c r="AJ31">
        <v>-0.15666690420297527</v>
      </c>
      <c r="AK31">
        <v>-5.0745525932925646E-2</v>
      </c>
      <c r="AL31">
        <v>0.10260110408762839</v>
      </c>
      <c r="AM31">
        <v>-0.37056215033252177</v>
      </c>
      <c r="AN31">
        <v>1.7816930811758322</v>
      </c>
      <c r="AO31">
        <v>-9.5177813879776725</v>
      </c>
      <c r="AP31">
        <v>34.670900365802211</v>
      </c>
      <c r="AQ31">
        <v>0.86779740753470569</v>
      </c>
      <c r="AR31">
        <v>1.3464594594147044</v>
      </c>
      <c r="AS31">
        <v>-0.99999999999999734</v>
      </c>
      <c r="AT31">
        <v>-0.99999999999999734</v>
      </c>
      <c r="AU31">
        <v>-0.62595527896114111</v>
      </c>
      <c r="AV31">
        <v>43.366214981451598</v>
      </c>
      <c r="AW31">
        <v>35.23048012743422</v>
      </c>
      <c r="AX31">
        <v>-0.11184516856513108</v>
      </c>
      <c r="AY31">
        <v>-62.965138033639697</v>
      </c>
      <c r="AZ31">
        <v>1445.1946202587662</v>
      </c>
    </row>
    <row r="32" spans="1:52" x14ac:dyDescent="0.25">
      <c r="A32">
        <v>3128</v>
      </c>
      <c r="B32" t="s">
        <v>1536</v>
      </c>
      <c r="C32">
        <v>4.9464444248214336</v>
      </c>
      <c r="D32">
        <v>-0.40486511484991639</v>
      </c>
      <c r="E32">
        <v>1.3886319553823785</v>
      </c>
      <c r="F32">
        <v>1.2658332675053112</v>
      </c>
      <c r="G32">
        <v>0.14022287487560836</v>
      </c>
      <c r="H32">
        <v>-3.0471937515558385E-2</v>
      </c>
      <c r="I32">
        <v>6.5850562416029943</v>
      </c>
      <c r="J32">
        <v>0.10975093736004994</v>
      </c>
      <c r="K32">
        <v>-1.0000000000000004</v>
      </c>
      <c r="L32">
        <v>-1.0000000000000004</v>
      </c>
      <c r="M32">
        <v>2.1950187472009994</v>
      </c>
      <c r="N32">
        <v>12.797333933929751</v>
      </c>
      <c r="O32">
        <v>0.11930888942296243</v>
      </c>
      <c r="P32">
        <v>4.5806092044746753</v>
      </c>
      <c r="Q32">
        <v>1.4882035735668457</v>
      </c>
      <c r="R32">
        <v>0.33333333333333359</v>
      </c>
      <c r="S32">
        <v>0.32078943080382405</v>
      </c>
      <c r="T32">
        <v>0.35321404662652611</v>
      </c>
      <c r="U32">
        <v>-4.5155743709763808E-2</v>
      </c>
      <c r="V32">
        <v>34.097205187754788</v>
      </c>
      <c r="W32">
        <v>1.6862935510246289</v>
      </c>
      <c r="X32">
        <v>-1.0000000000000004</v>
      </c>
      <c r="Y32">
        <v>-1.0000000000000004</v>
      </c>
      <c r="Z32">
        <v>51.033006137046748</v>
      </c>
      <c r="AA32">
        <v>0.21655016694913221</v>
      </c>
      <c r="AB32">
        <v>-3.3015446954566638E-2</v>
      </c>
      <c r="AC32">
        <v>0.1254172275199362</v>
      </c>
      <c r="AD32">
        <v>15.447597375725094</v>
      </c>
      <c r="AE32">
        <v>0.7</v>
      </c>
      <c r="AF32">
        <v>-1.0000000000000004</v>
      </c>
      <c r="AG32">
        <v>-1.0000000000000004</v>
      </c>
      <c r="AH32">
        <v>8.8674639728280172E-2</v>
      </c>
      <c r="AI32">
        <v>-4.5155743709763808E-2</v>
      </c>
      <c r="AJ32">
        <v>-0.11959650141263406</v>
      </c>
      <c r="AK32">
        <v>5.526540747573868E-2</v>
      </c>
      <c r="AL32">
        <v>0.17765898187463064</v>
      </c>
      <c r="AM32">
        <v>0.24360345638130379</v>
      </c>
      <c r="AN32">
        <v>3.8434920398025945</v>
      </c>
      <c r="AO32">
        <v>6.3664134469112916</v>
      </c>
      <c r="AP32">
        <v>40.682261429357816</v>
      </c>
      <c r="AQ32">
        <v>0.96218106705391981</v>
      </c>
      <c r="AR32">
        <v>1.7960444883846791</v>
      </c>
      <c r="AS32">
        <v>-1.0000000000000004</v>
      </c>
      <c r="AT32">
        <v>-1.0000000000000004</v>
      </c>
      <c r="AU32">
        <v>2.7540368410721583</v>
      </c>
      <c r="AV32">
        <v>70.196753517887799</v>
      </c>
      <c r="AW32">
        <v>67.454671941477002</v>
      </c>
      <c r="AX32">
        <v>-6.9765811715269167E-3</v>
      </c>
      <c r="AY32">
        <v>-15.099816386155503</v>
      </c>
      <c r="AZ32">
        <v>1524.8499261795396</v>
      </c>
    </row>
    <row r="33" spans="1:52" x14ac:dyDescent="0.25">
      <c r="A33">
        <v>3196</v>
      </c>
      <c r="B33" t="s">
        <v>1573</v>
      </c>
      <c r="C33">
        <v>5.2453825096432887</v>
      </c>
      <c r="D33">
        <v>-0.32798479652402351</v>
      </c>
      <c r="E33">
        <v>1.9758734643195628</v>
      </c>
      <c r="F33">
        <v>1.8802234791314449</v>
      </c>
      <c r="G33">
        <v>0.28097285410135098</v>
      </c>
      <c r="H33">
        <v>-5.8002021539595699E-3</v>
      </c>
      <c r="I33">
        <v>16.510359116843471</v>
      </c>
      <c r="J33">
        <v>0.27517265194739138</v>
      </c>
      <c r="K33">
        <v>-1.0000000000000011</v>
      </c>
      <c r="L33">
        <v>-1.0000000000000011</v>
      </c>
      <c r="M33">
        <v>5.5034530389478276</v>
      </c>
      <c r="N33">
        <v>23.635965105618197</v>
      </c>
      <c r="O33">
        <v>4.702728124967654E-2</v>
      </c>
      <c r="P33">
        <v>-4.4773309934008605</v>
      </c>
      <c r="Q33">
        <v>-1.6091777765537663</v>
      </c>
      <c r="R33">
        <v>0.3333333333333337</v>
      </c>
      <c r="S33">
        <v>0.32867786335344285</v>
      </c>
      <c r="T33">
        <v>0.4053814514647236</v>
      </c>
      <c r="U33">
        <v>0.17643915382207392</v>
      </c>
      <c r="V33">
        <v>38.746366001047299</v>
      </c>
      <c r="W33">
        <v>3.0669992735307208</v>
      </c>
      <c r="X33">
        <v>-1.0000000000000011</v>
      </c>
      <c r="Y33">
        <v>-1.0000000000000011</v>
      </c>
      <c r="Z33">
        <v>67.852082150792072</v>
      </c>
      <c r="AA33">
        <v>0.33114799011834706</v>
      </c>
      <c r="AB33">
        <v>-2.5527795269397795E-2</v>
      </c>
      <c r="AC33">
        <v>0.30867768367702031</v>
      </c>
      <c r="AD33">
        <v>30.714893926298465</v>
      </c>
      <c r="AE33">
        <v>0.7</v>
      </c>
      <c r="AF33">
        <v>-1.0000000000000011</v>
      </c>
      <c r="AG33">
        <v>-1.0000000000000011</v>
      </c>
      <c r="AH33">
        <v>-2.1046514384400888E-2</v>
      </c>
      <c r="AI33">
        <v>0.17643915382207392</v>
      </c>
      <c r="AJ33">
        <v>-3.0021232876869279E-3</v>
      </c>
      <c r="AK33">
        <v>0.43281491130187466</v>
      </c>
      <c r="AL33">
        <v>4.6366774249775285E-3</v>
      </c>
      <c r="AM33">
        <v>0.22258128092488061</v>
      </c>
      <c r="AN33">
        <v>0.10090631918600371</v>
      </c>
      <c r="AO33">
        <v>7.7286065796313874</v>
      </c>
      <c r="AP33">
        <v>55.256725117890809</v>
      </c>
      <c r="AQ33">
        <v>1.2438318019735746</v>
      </c>
      <c r="AR33">
        <v>3.3421719254781155</v>
      </c>
      <c r="AS33">
        <v>-1.0000000000000011</v>
      </c>
      <c r="AT33">
        <v>-1.0000000000000011</v>
      </c>
      <c r="AU33">
        <v>0.27104570257767863</v>
      </c>
      <c r="AV33">
        <v>99.21665383604163</v>
      </c>
      <c r="AW33">
        <v>116.43963893056097</v>
      </c>
      <c r="AX33">
        <v>9.7813398544451979E-2</v>
      </c>
      <c r="AY33">
        <v>5.8805399488217338</v>
      </c>
      <c r="AZ33">
        <v>1523.6996868193542</v>
      </c>
    </row>
    <row r="34" spans="1:52" x14ac:dyDescent="0.25">
      <c r="A34">
        <v>3238</v>
      </c>
      <c r="B34" t="s">
        <v>1591</v>
      </c>
      <c r="C34">
        <v>5.23457293403386</v>
      </c>
      <c r="D34">
        <v>-8.0964763482531996E-2</v>
      </c>
      <c r="E34">
        <v>1.742926830237693</v>
      </c>
      <c r="F34">
        <v>1.7085611933059384</v>
      </c>
      <c r="G34">
        <v>0.60594680901167164</v>
      </c>
      <c r="H34">
        <v>-8.2233328156071719E-3</v>
      </c>
      <c r="I34">
        <v>35.863408571763863</v>
      </c>
      <c r="J34">
        <v>0.59772347619606447</v>
      </c>
      <c r="K34">
        <v>-1.000000000000002</v>
      </c>
      <c r="L34">
        <v>-1.000000000000002</v>
      </c>
      <c r="M34">
        <v>11.954469523921292</v>
      </c>
      <c r="N34">
        <v>42.806542699103652</v>
      </c>
      <c r="O34">
        <v>-3.255419395241526E-2</v>
      </c>
      <c r="P34">
        <v>3.1427934991285937</v>
      </c>
      <c r="Q34">
        <v>1.0012052213775864</v>
      </c>
      <c r="R34">
        <v>0.33333333333333398</v>
      </c>
      <c r="S34">
        <v>0.35009475055011469</v>
      </c>
      <c r="T34">
        <v>0.36036315404785646</v>
      </c>
      <c r="U34">
        <v>0.27130197603883049</v>
      </c>
      <c r="V34">
        <v>28.694789510962853</v>
      </c>
      <c r="W34">
        <v>3.1549690801117936</v>
      </c>
      <c r="X34">
        <v>-1.000000000000002</v>
      </c>
      <c r="Y34">
        <v>-1.000000000000002</v>
      </c>
      <c r="Z34">
        <v>67.824346386963384</v>
      </c>
      <c r="AA34">
        <v>0.3077710101162161</v>
      </c>
      <c r="AB34">
        <v>0.32234880884780176</v>
      </c>
      <c r="AC34">
        <v>0.13244721412844068</v>
      </c>
      <c r="AD34">
        <v>38.128351654622918</v>
      </c>
      <c r="AE34">
        <v>0.8666666666666667</v>
      </c>
      <c r="AF34">
        <v>-1.000000000000002</v>
      </c>
      <c r="AG34">
        <v>-1.000000000000002</v>
      </c>
      <c r="AH34">
        <v>8.2721280455625643E-2</v>
      </c>
      <c r="AI34">
        <v>0.27130197603883049</v>
      </c>
      <c r="AJ34">
        <v>-7.256111320548228E-2</v>
      </c>
      <c r="AK34">
        <v>-0.14251198437238452</v>
      </c>
      <c r="AL34">
        <v>0.11104749693113852</v>
      </c>
      <c r="AM34">
        <v>0.96069722599196383</v>
      </c>
      <c r="AN34">
        <v>2.4133818572510521</v>
      </c>
      <c r="AO34">
        <v>23.304870727937182</v>
      </c>
      <c r="AP34">
        <v>64.558198082726719</v>
      </c>
      <c r="AQ34">
        <v>1.3150932139701357</v>
      </c>
      <c r="AR34">
        <v>3.7526925563078581</v>
      </c>
      <c r="AS34">
        <v>-1.000000000000002</v>
      </c>
      <c r="AT34">
        <v>-1.000000000000002</v>
      </c>
      <c r="AU34">
        <v>2.7097664146835281</v>
      </c>
      <c r="AV34">
        <v>133.93575981400423</v>
      </c>
      <c r="AW34">
        <v>162.72038302699991</v>
      </c>
      <c r="AX34">
        <v>0.45988383748030115</v>
      </c>
      <c r="AY34">
        <v>32.837174626255184</v>
      </c>
      <c r="AZ34">
        <v>1643.2457737583115</v>
      </c>
    </row>
    <row r="35" spans="1:52" x14ac:dyDescent="0.25">
      <c r="A35">
        <v>3256</v>
      </c>
      <c r="B35" t="s">
        <v>1601</v>
      </c>
      <c r="C35">
        <v>5.0788144440986382</v>
      </c>
      <c r="D35">
        <v>0.50721350039362056</v>
      </c>
      <c r="E35">
        <v>-1.2720844257646293</v>
      </c>
      <c r="F35">
        <v>-1.1631461743822875</v>
      </c>
      <c r="G35">
        <v>0.38137615276882325</v>
      </c>
      <c r="H35">
        <v>1.476074370022154E-2</v>
      </c>
      <c r="I35">
        <v>23.768213788142685</v>
      </c>
      <c r="J35">
        <v>0.39613689646904465</v>
      </c>
      <c r="K35">
        <v>-1</v>
      </c>
      <c r="L35">
        <v>-1</v>
      </c>
      <c r="M35">
        <v>7.9227379293808955</v>
      </c>
      <c r="N35">
        <v>27.683882057859037</v>
      </c>
      <c r="O35">
        <v>0.17326337820497661</v>
      </c>
      <c r="P35">
        <v>0.64940992729824565</v>
      </c>
      <c r="Q35">
        <v>0.19803221780569374</v>
      </c>
      <c r="R35">
        <v>0.33333333333333343</v>
      </c>
      <c r="S35">
        <v>0.34327328771889393</v>
      </c>
      <c r="T35">
        <v>0.45832651177997225</v>
      </c>
      <c r="U35">
        <v>0.4315786576061259</v>
      </c>
      <c r="V35">
        <v>46.814995758771197</v>
      </c>
      <c r="W35">
        <v>4.7032477173398268</v>
      </c>
      <c r="X35">
        <v>-1</v>
      </c>
      <c r="Y35">
        <v>-1</v>
      </c>
      <c r="Z35">
        <v>100.26293397878644</v>
      </c>
      <c r="AA35">
        <v>0.56209523284871632</v>
      </c>
      <c r="AB35">
        <v>0.18274614215837273</v>
      </c>
      <c r="AC35">
        <v>0.32015674503710162</v>
      </c>
      <c r="AD35">
        <v>53.249906002209528</v>
      </c>
      <c r="AE35">
        <v>0.75</v>
      </c>
      <c r="AF35">
        <v>-1</v>
      </c>
      <c r="AG35">
        <v>-1</v>
      </c>
      <c r="AH35">
        <v>-1.2538402085276608E-2</v>
      </c>
      <c r="AI35">
        <v>0.4315786576061259</v>
      </c>
      <c r="AJ35">
        <v>-5.7146810799740648E-2</v>
      </c>
      <c r="AK35">
        <v>0.14850491135609084</v>
      </c>
      <c r="AL35">
        <v>7.7825794666024461E-2</v>
      </c>
      <c r="AM35">
        <v>-0.17166789428346269</v>
      </c>
      <c r="AN35">
        <v>1.6599108126519115</v>
      </c>
      <c r="AO35">
        <v>-3.5491728003061125</v>
      </c>
      <c r="AP35">
        <v>70.583209546913935</v>
      </c>
      <c r="AQ35">
        <v>1.566511790438325</v>
      </c>
      <c r="AR35">
        <v>5.0993846138088692</v>
      </c>
      <c r="AS35">
        <v>-1</v>
      </c>
      <c r="AT35">
        <v>-1</v>
      </c>
      <c r="AU35">
        <v>-0.96511395657659549</v>
      </c>
      <c r="AV35">
        <v>124.39764323633936</v>
      </c>
      <c r="AW35">
        <v>167.30474095524636</v>
      </c>
      <c r="AX35">
        <v>0.14098162791841901</v>
      </c>
      <c r="AY35">
        <v>8.8564631053042113</v>
      </c>
      <c r="AZ35">
        <v>1523.7802646736598</v>
      </c>
    </row>
    <row r="36" spans="1:52" x14ac:dyDescent="0.25">
      <c r="A36">
        <v>3339</v>
      </c>
      <c r="B36" t="s">
        <v>1649</v>
      </c>
      <c r="C36">
        <v>3.3026631316392172</v>
      </c>
      <c r="D36">
        <v>-0.48144583706156974</v>
      </c>
      <c r="E36">
        <v>9.0882261334709646</v>
      </c>
      <c r="F36">
        <v>8.943601398396968</v>
      </c>
      <c r="G36">
        <v>-3.1882765354671397E-2</v>
      </c>
      <c r="H36">
        <v>-4.8682401347996777E-3</v>
      </c>
      <c r="I36">
        <v>-2.2050603293682682</v>
      </c>
      <c r="J36">
        <v>-3.6751005489471147E-2</v>
      </c>
      <c r="K36">
        <v>-1.0000000000000011</v>
      </c>
      <c r="L36">
        <v>-1.0000000000000011</v>
      </c>
      <c r="M36">
        <v>-0.73502010978942323</v>
      </c>
      <c r="N36">
        <v>10.041204200667913</v>
      </c>
      <c r="O36">
        <v>-7.7130195335322158E-2</v>
      </c>
      <c r="P36">
        <v>10.573993778225431</v>
      </c>
      <c r="Q36">
        <v>3.1879202477877824</v>
      </c>
      <c r="R36">
        <v>0.33333333333333376</v>
      </c>
      <c r="S36">
        <v>0.33301180596739116</v>
      </c>
      <c r="T36">
        <v>0.2763209285462222</v>
      </c>
      <c r="U36">
        <v>0.31372192181237657</v>
      </c>
      <c r="V36">
        <v>51.725559805951789</v>
      </c>
      <c r="W36">
        <v>3.6907113898493433</v>
      </c>
      <c r="X36">
        <v>-1.0000000000000011</v>
      </c>
      <c r="Y36">
        <v>-1.0000000000000011</v>
      </c>
      <c r="Z36">
        <v>89.100189678523762</v>
      </c>
      <c r="AA36">
        <v>9.9933994878004917E-2</v>
      </c>
      <c r="AB36">
        <v>0.11837544074903714</v>
      </c>
      <c r="AC36">
        <v>0.46542475686864332</v>
      </c>
      <c r="AD36">
        <v>34.186709624784264</v>
      </c>
      <c r="AE36">
        <v>0.7857142857142857</v>
      </c>
      <c r="AF36">
        <v>-1.0000000000000011</v>
      </c>
      <c r="AG36">
        <v>-1.0000000000000011</v>
      </c>
      <c r="AH36">
        <v>0.14854505652093522</v>
      </c>
      <c r="AI36">
        <v>0.31372192181237657</v>
      </c>
      <c r="AJ36">
        <v>0.1318846430316889</v>
      </c>
      <c r="AK36">
        <v>-9.8700194955214527E-3</v>
      </c>
      <c r="AL36">
        <v>0.27936396121428858</v>
      </c>
      <c r="AM36">
        <v>0.86995819510373718</v>
      </c>
      <c r="AN36">
        <v>7.6435222455156477</v>
      </c>
      <c r="AO36">
        <v>21.699604780115827</v>
      </c>
      <c r="AP36">
        <v>49.520499476583524</v>
      </c>
      <c r="AQ36">
        <v>1.256387989659324</v>
      </c>
      <c r="AR36">
        <v>3.6539603843598742</v>
      </c>
      <c r="AS36">
        <v>-1.0000000000000011</v>
      </c>
      <c r="AT36">
        <v>-1.0000000000000011</v>
      </c>
      <c r="AU36">
        <v>12.131521646184749</v>
      </c>
      <c r="AV36">
        <v>120.8409986593075</v>
      </c>
      <c r="AW36">
        <v>155.184091970964</v>
      </c>
      <c r="AX36">
        <v>0.2659649812895139</v>
      </c>
      <c r="AY36">
        <v>21.069829604525296</v>
      </c>
      <c r="AZ36">
        <v>1572.7880946592379</v>
      </c>
    </row>
    <row r="37" spans="1:52" x14ac:dyDescent="0.25">
      <c r="A37">
        <v>3490</v>
      </c>
      <c r="B37" t="s">
        <v>1709</v>
      </c>
      <c r="C37">
        <v>5.232368277914663</v>
      </c>
      <c r="D37">
        <v>-0.33826924722749857</v>
      </c>
      <c r="E37">
        <v>-1.3374412977407091</v>
      </c>
      <c r="F37">
        <v>-1.4376468380990923</v>
      </c>
      <c r="G37">
        <v>0.25284432827970554</v>
      </c>
      <c r="H37">
        <v>1.3662231606078452E-2</v>
      </c>
      <c r="I37">
        <v>15.990393593147035</v>
      </c>
      <c r="J37">
        <v>0.26650655988578398</v>
      </c>
      <c r="K37">
        <v>-0.99999999999999856</v>
      </c>
      <c r="L37">
        <v>-0.99999999999999856</v>
      </c>
      <c r="M37">
        <v>5.3301311977156756</v>
      </c>
      <c r="N37">
        <v>19.785115032962608</v>
      </c>
      <c r="O37">
        <v>9.9132127116327746E-3</v>
      </c>
      <c r="P37">
        <v>-3.7960713365289793</v>
      </c>
      <c r="Q37">
        <v>-1.2698583680577524</v>
      </c>
      <c r="R37">
        <v>0.33333333333333315</v>
      </c>
      <c r="S37">
        <v>0.35135666000727939</v>
      </c>
      <c r="T37">
        <v>0.19514475255242109</v>
      </c>
      <c r="U37">
        <v>-0.13889306792669634</v>
      </c>
      <c r="V37">
        <v>18.977404723222101</v>
      </c>
      <c r="W37">
        <v>0.36540403610433503</v>
      </c>
      <c r="X37">
        <v>-0.99999999999999856</v>
      </c>
      <c r="Y37">
        <v>-0.99999999999999856</v>
      </c>
      <c r="Z37">
        <v>70.136271312985329</v>
      </c>
      <c r="AA37">
        <v>0.40394866371641452</v>
      </c>
      <c r="AB37">
        <v>0.43037091550558637</v>
      </c>
      <c r="AC37">
        <v>0.21425491993441903</v>
      </c>
      <c r="AD37">
        <v>52.42872495782099</v>
      </c>
      <c r="AE37">
        <v>0.9</v>
      </c>
      <c r="AF37">
        <v>-0.99999999999999856</v>
      </c>
      <c r="AG37">
        <v>-0.99999999999999856</v>
      </c>
      <c r="AH37">
        <v>-9.1052048080000531E-2</v>
      </c>
      <c r="AI37">
        <v>-0.13889306792669634</v>
      </c>
      <c r="AJ37">
        <v>0.60095318310580792</v>
      </c>
      <c r="AK37">
        <v>0.15674780946056868</v>
      </c>
      <c r="AL37">
        <v>0.290273495852579</v>
      </c>
      <c r="AM37">
        <v>0.44782987109174921</v>
      </c>
      <c r="AN37">
        <v>10.261603311843515</v>
      </c>
      <c r="AO37">
        <v>11.979485824596573</v>
      </c>
      <c r="AP37">
        <v>34.967798316369141</v>
      </c>
      <c r="AQ37">
        <v>0.7409416779663367</v>
      </c>
      <c r="AR37">
        <v>0.63191059599011901</v>
      </c>
      <c r="AS37">
        <v>-0.99999999999999856</v>
      </c>
      <c r="AT37">
        <v>-0.99999999999999856</v>
      </c>
      <c r="AU37">
        <v>-2.7075052061568474</v>
      </c>
      <c r="AV37">
        <v>101.90087217054449</v>
      </c>
      <c r="AW37">
        <v>86.19052441627484</v>
      </c>
      <c r="AX37">
        <v>2.1863354611720461E-4</v>
      </c>
      <c r="AY37">
        <v>-12.760188909787464</v>
      </c>
      <c r="AZ37">
        <v>1530.0547647183087</v>
      </c>
    </row>
    <row r="38" spans="1:52" x14ac:dyDescent="0.25">
      <c r="A38">
        <v>3646</v>
      </c>
      <c r="B38" t="s">
        <v>1786</v>
      </c>
      <c r="C38">
        <v>4.7054395095824448</v>
      </c>
      <c r="D38">
        <v>2.5273976132121692E-2</v>
      </c>
      <c r="E38">
        <v>-0.61406973568475154</v>
      </c>
      <c r="F38">
        <v>-0.60202393487942307</v>
      </c>
      <c r="G38">
        <v>-0.16873212633817158</v>
      </c>
      <c r="H38">
        <v>-3.124376335695541E-2</v>
      </c>
      <c r="I38">
        <v>-11.99855338170762</v>
      </c>
      <c r="J38">
        <v>-0.19997588969512697</v>
      </c>
      <c r="K38">
        <v>-1.0000000000000002</v>
      </c>
      <c r="L38">
        <v>-1.0000000000000002</v>
      </c>
      <c r="M38">
        <v>-3.9995177939025388</v>
      </c>
      <c r="N38">
        <v>-7.8951378070045877</v>
      </c>
      <c r="O38">
        <v>0.10570985652483339</v>
      </c>
      <c r="P38">
        <v>-5.8964231313368645</v>
      </c>
      <c r="Q38">
        <v>-1.9307710469924808</v>
      </c>
      <c r="R38">
        <v>0.33333333333333359</v>
      </c>
      <c r="S38">
        <v>0.34575913870291386</v>
      </c>
      <c r="T38">
        <v>0.20631963259334224</v>
      </c>
      <c r="U38">
        <v>-0.13178879900932267</v>
      </c>
      <c r="V38">
        <v>38.143967812615763</v>
      </c>
      <c r="W38">
        <v>0.91361409804880744</v>
      </c>
      <c r="X38">
        <v>-1.0000000000000002</v>
      </c>
      <c r="Y38">
        <v>-1.0000000000000002</v>
      </c>
      <c r="Z38">
        <v>43.031408064475173</v>
      </c>
      <c r="AA38">
        <v>0.11429387538860998</v>
      </c>
      <c r="AB38">
        <v>-0.16986323664468539</v>
      </c>
      <c r="AC38">
        <v>0.19193358723311393</v>
      </c>
      <c r="AD38">
        <v>6.8182112988519288</v>
      </c>
      <c r="AE38">
        <v>0.9</v>
      </c>
      <c r="AF38">
        <v>-1.0000000000000002</v>
      </c>
      <c r="AG38">
        <v>-1.0000000000000002</v>
      </c>
      <c r="AH38">
        <v>-1.0060459234067584E-2</v>
      </c>
      <c r="AI38">
        <v>-0.13178879900932267</v>
      </c>
      <c r="AJ38">
        <v>6.5506259156645943E-2</v>
      </c>
      <c r="AK38">
        <v>-0.10119106190824584</v>
      </c>
      <c r="AL38">
        <v>0.26953885356221446</v>
      </c>
      <c r="AM38">
        <v>4.4340728458454284E-2</v>
      </c>
      <c r="AN38">
        <v>7.0660026348385916</v>
      </c>
      <c r="AO38">
        <v>0.60256290192012774</v>
      </c>
      <c r="AP38">
        <v>26.145414430908136</v>
      </c>
      <c r="AQ38">
        <v>0.75362330562026614</v>
      </c>
      <c r="AR38">
        <v>0.71363820835368075</v>
      </c>
      <c r="AS38">
        <v>-1.0000000000000002</v>
      </c>
      <c r="AT38">
        <v>-1.0000000000000002</v>
      </c>
      <c r="AU38">
        <v>-2.5327949818719038</v>
      </c>
      <c r="AV38">
        <v>35.738833159390751</v>
      </c>
      <c r="AW38">
        <v>22.358744073777132</v>
      </c>
      <c r="AX38">
        <v>-0.2234795076444826</v>
      </c>
      <c r="AY38">
        <v>-87.531012068240756</v>
      </c>
      <c r="AZ38">
        <v>1348.9228381174823</v>
      </c>
    </row>
    <row r="39" spans="1:52" x14ac:dyDescent="0.25">
      <c r="A39">
        <v>3648</v>
      </c>
      <c r="B39" t="s">
        <v>1788</v>
      </c>
      <c r="C39">
        <v>4.8300369531764975</v>
      </c>
      <c r="D39">
        <v>-0.43343104935908844</v>
      </c>
      <c r="E39">
        <v>-0.28183017204488858</v>
      </c>
      <c r="F39">
        <v>-0.41363854787673487</v>
      </c>
      <c r="G39">
        <v>1.2246358482270236E-2</v>
      </c>
      <c r="H39">
        <v>-9.1794908975806055E-3</v>
      </c>
      <c r="I39">
        <v>0.18401205508138307</v>
      </c>
      <c r="J39">
        <v>3.0668675846896309E-3</v>
      </c>
      <c r="K39">
        <v>-1.0000000000000007</v>
      </c>
      <c r="L39">
        <v>-1.0000000000000007</v>
      </c>
      <c r="M39">
        <v>6.1337351693793174E-2</v>
      </c>
      <c r="N39">
        <v>4.6004104603811422</v>
      </c>
      <c r="O39">
        <v>0.11278970581781037</v>
      </c>
      <c r="P39">
        <v>-5.3323699984758637</v>
      </c>
      <c r="Q39">
        <v>-1.7642729205575292</v>
      </c>
      <c r="R39">
        <v>0.33333333333333376</v>
      </c>
      <c r="S39">
        <v>0.3345668689155753</v>
      </c>
      <c r="T39">
        <v>0.36503249087844192</v>
      </c>
      <c r="U39">
        <v>-0.10086513368485349</v>
      </c>
      <c r="V39">
        <v>37.160027674312289</v>
      </c>
      <c r="W39">
        <v>1.5197724960688652</v>
      </c>
      <c r="X39">
        <v>-1.0000000000000007</v>
      </c>
      <c r="Y39">
        <v>-1.0000000000000007</v>
      </c>
      <c r="Z39">
        <v>77.177403122122513</v>
      </c>
      <c r="AA39">
        <v>0.37282998592110883</v>
      </c>
      <c r="AB39">
        <v>3.6521686039128712E-2</v>
      </c>
      <c r="AC39">
        <v>0.42628129540711729</v>
      </c>
      <c r="AD39">
        <v>41.781648368367733</v>
      </c>
      <c r="AE39">
        <v>0.81818181818181823</v>
      </c>
      <c r="AF39">
        <v>-1.0000000000000007</v>
      </c>
      <c r="AG39">
        <v>-1.0000000000000007</v>
      </c>
      <c r="AH39">
        <v>-2.9466070228165258E-2</v>
      </c>
      <c r="AI39">
        <v>-0.10086513368485349</v>
      </c>
      <c r="AJ39">
        <v>-9.3213796427600887E-2</v>
      </c>
      <c r="AK39">
        <v>-9.5405226680286871E-3</v>
      </c>
      <c r="AL39">
        <v>9.890768695745418E-2</v>
      </c>
      <c r="AM39">
        <v>0.13025171888819306</v>
      </c>
      <c r="AN39">
        <v>2.0066231917983486</v>
      </c>
      <c r="AO39">
        <v>3.2085903588646834</v>
      </c>
      <c r="AP39">
        <v>37.344039729393671</v>
      </c>
      <c r="AQ39">
        <v>0.9320675594424972</v>
      </c>
      <c r="AR39">
        <v>1.5228393636535551</v>
      </c>
      <c r="AS39">
        <v>-1.0000000000000007</v>
      </c>
      <c r="AT39">
        <v>-1.0000000000000007</v>
      </c>
      <c r="AU39">
        <v>-2.1779114684342629</v>
      </c>
      <c r="AV39">
        <v>84.986403941368337</v>
      </c>
      <c r="AW39">
        <v>74.310569168319674</v>
      </c>
      <c r="AX39">
        <v>3.9750984539953363E-2</v>
      </c>
      <c r="AY39">
        <v>-8.0597412071284644</v>
      </c>
      <c r="AZ39">
        <v>1518.9456379512505</v>
      </c>
    </row>
    <row r="40" spans="1:52" x14ac:dyDescent="0.25">
      <c r="A40">
        <v>3674</v>
      </c>
      <c r="B40" t="s">
        <v>1803</v>
      </c>
      <c r="C40">
        <v>5.7399588924663938</v>
      </c>
      <c r="D40">
        <v>-3.4384651576856017E-2</v>
      </c>
      <c r="E40">
        <v>-0.24695561764939877</v>
      </c>
      <c r="F40">
        <v>-0.25622926747262431</v>
      </c>
      <c r="G40">
        <v>0.57620351461629959</v>
      </c>
      <c r="H40">
        <v>0.19886178823527123</v>
      </c>
      <c r="I40">
        <v>46.503918171094234</v>
      </c>
      <c r="J40">
        <v>0.77506530285157083</v>
      </c>
      <c r="K40">
        <v>-0.99999999999999889</v>
      </c>
      <c r="L40">
        <v>-0.99999999999999889</v>
      </c>
      <c r="M40">
        <v>15.501306057031407</v>
      </c>
      <c r="N40">
        <v>51.987647796087998</v>
      </c>
      <c r="O40">
        <v>-0.23426458299525804</v>
      </c>
      <c r="P40">
        <v>-7.7459469800520946</v>
      </c>
      <c r="Q40">
        <v>-2.598858196764446</v>
      </c>
      <c r="R40">
        <v>0.33333333333333315</v>
      </c>
      <c r="S40">
        <v>0.35019027559387039</v>
      </c>
      <c r="T40">
        <v>0.3912647492117044</v>
      </c>
      <c r="U40">
        <v>0.69867956862599412</v>
      </c>
      <c r="V40">
        <v>39.936104956533249</v>
      </c>
      <c r="W40">
        <v>5.6655947146784147</v>
      </c>
      <c r="X40">
        <v>-0.99999999999999889</v>
      </c>
      <c r="Y40">
        <v>-0.99999999999999889</v>
      </c>
      <c r="Z40">
        <v>77.430192845125688</v>
      </c>
      <c r="AA40">
        <v>0.24550914090638806</v>
      </c>
      <c r="AB40">
        <v>0.31788695675514772</v>
      </c>
      <c r="AC40">
        <v>0.23846282404560198</v>
      </c>
      <c r="AD40">
        <v>40.092946085356893</v>
      </c>
      <c r="AE40">
        <v>0.8</v>
      </c>
      <c r="AF40">
        <v>-0.99999999999999889</v>
      </c>
      <c r="AG40">
        <v>-0.99999999999999889</v>
      </c>
      <c r="AH40">
        <v>-0.12087621286342265</v>
      </c>
      <c r="AI40">
        <v>0.69867956862599412</v>
      </c>
      <c r="AJ40">
        <v>-0.15191106928692943</v>
      </c>
      <c r="AK40">
        <v>-5.8017002442973364E-2</v>
      </c>
      <c r="AL40">
        <v>-6.3493194635419095E-2</v>
      </c>
      <c r="AM40">
        <v>0.30042605507769204</v>
      </c>
      <c r="AN40">
        <v>-2.3468852123201236</v>
      </c>
      <c r="AO40">
        <v>7.2205663647274347</v>
      </c>
      <c r="AP40">
        <v>86.440023127627526</v>
      </c>
      <c r="AQ40">
        <v>1.7734679267649021</v>
      </c>
      <c r="AR40">
        <v>6.4406600175299848</v>
      </c>
      <c r="AS40">
        <v>-0.99999999999999889</v>
      </c>
      <c r="AT40">
        <v>-0.99999999999999889</v>
      </c>
      <c r="AU40">
        <v>-2.8550874642370703</v>
      </c>
      <c r="AV40">
        <v>136.6384070059411</v>
      </c>
      <c r="AW40">
        <v>204.08883961127211</v>
      </c>
      <c r="AX40">
        <v>0.26835037456034566</v>
      </c>
      <c r="AY40">
        <v>40.973155185843524</v>
      </c>
      <c r="AZ40">
        <v>1588.6462649920657</v>
      </c>
    </row>
    <row r="41" spans="1:52" x14ac:dyDescent="0.25">
      <c r="A41">
        <v>3721</v>
      </c>
      <c r="B41" t="s">
        <v>656</v>
      </c>
      <c r="C41">
        <v>4.8369938998496025</v>
      </c>
      <c r="D41">
        <v>2.7296754952905469E-2</v>
      </c>
      <c r="E41">
        <v>1.5519512497865577</v>
      </c>
      <c r="F41">
        <v>1.5671275150858393</v>
      </c>
      <c r="G41">
        <v>0.18484585080876506</v>
      </c>
      <c r="H41">
        <v>-4.8142309186393643E-3</v>
      </c>
      <c r="I41">
        <v>10.801897193407545</v>
      </c>
      <c r="J41">
        <v>0.1800316198901257</v>
      </c>
      <c r="K41">
        <v>-1.0000000000000007</v>
      </c>
      <c r="L41">
        <v>-1.0000000000000007</v>
      </c>
      <c r="M41">
        <v>3.6006323978025128</v>
      </c>
      <c r="N41">
        <v>17.206018608342987</v>
      </c>
      <c r="O41">
        <v>0.11953732892243185</v>
      </c>
      <c r="P41">
        <v>-2.5282676808864619</v>
      </c>
      <c r="Q41">
        <v>-0.73468797072825209</v>
      </c>
      <c r="R41">
        <v>0.33333333333333393</v>
      </c>
      <c r="S41">
        <v>0.3458495856669459</v>
      </c>
      <c r="T41">
        <v>0.27595634986501216</v>
      </c>
      <c r="U41">
        <v>-1.7367537012120633E-2</v>
      </c>
      <c r="V41">
        <v>30.30960447852182</v>
      </c>
      <c r="W41">
        <v>1.4987714764974789</v>
      </c>
      <c r="X41">
        <v>-1.0000000000000007</v>
      </c>
      <c r="Y41">
        <v>-1.0000000000000007</v>
      </c>
      <c r="Z41">
        <v>81.700452204446734</v>
      </c>
      <c r="AA41">
        <v>0.49297366263980369</v>
      </c>
      <c r="AB41">
        <v>9.8572602835870882E-2</v>
      </c>
      <c r="AC41">
        <v>0.45096444845738914</v>
      </c>
      <c r="AD41">
        <v>52.125535696653216</v>
      </c>
      <c r="AE41">
        <v>0.9</v>
      </c>
      <c r="AF41">
        <v>-1.0000000000000007</v>
      </c>
      <c r="AG41">
        <v>-1.0000000000000007</v>
      </c>
      <c r="AH41">
        <v>1.982052673244529E-2</v>
      </c>
      <c r="AI41">
        <v>-1.7367537012120633E-2</v>
      </c>
      <c r="AJ41">
        <v>0.40687568649367484</v>
      </c>
      <c r="AK41">
        <v>0.45701619186077347</v>
      </c>
      <c r="AL41">
        <v>6.1854135147408531E-3</v>
      </c>
      <c r="AM41">
        <v>0.10664523317018197</v>
      </c>
      <c r="AN41">
        <v>2.1890137703368935</v>
      </c>
      <c r="AO41">
        <v>4.9512117885584175</v>
      </c>
      <c r="AP41">
        <v>41.111501671929332</v>
      </c>
      <c r="AQ41">
        <v>0.93777173185317075</v>
      </c>
      <c r="AR41">
        <v>1.6788030963876037</v>
      </c>
      <c r="AS41">
        <v>-1.0000000000000007</v>
      </c>
      <c r="AT41">
        <v>-1.0000000000000007</v>
      </c>
      <c r="AU41">
        <v>0.83243954435758605</v>
      </c>
      <c r="AV41">
        <v>103.85768260134809</v>
      </c>
      <c r="AW41">
        <v>102.51733943478499</v>
      </c>
      <c r="AX41">
        <v>0.47492249489260807</v>
      </c>
      <c r="AY41">
        <v>38.647904125391392</v>
      </c>
      <c r="AZ41">
        <v>1516.8943502988218</v>
      </c>
    </row>
    <row r="42" spans="1:52" x14ac:dyDescent="0.25">
      <c r="A42">
        <v>3802</v>
      </c>
      <c r="B42" t="s">
        <v>1853</v>
      </c>
      <c r="C42">
        <v>5.2224708166470872</v>
      </c>
      <c r="D42">
        <v>7.8322184775862905E-2</v>
      </c>
      <c r="E42">
        <v>-0.95992328171737951</v>
      </c>
      <c r="F42">
        <v>-0.93032846951796988</v>
      </c>
      <c r="G42">
        <v>0.51192459374254884</v>
      </c>
      <c r="H42">
        <v>1.0625594138947942E-2</v>
      </c>
      <c r="I42">
        <v>31.353011272889788</v>
      </c>
      <c r="J42">
        <v>0.52255018788149676</v>
      </c>
      <c r="K42">
        <v>-1.0000000000000016</v>
      </c>
      <c r="L42">
        <v>-1.0000000000000016</v>
      </c>
      <c r="M42">
        <v>10.451003757629934</v>
      </c>
      <c r="N42">
        <v>35.645153620018874</v>
      </c>
      <c r="O42">
        <v>7.526560878837478E-2</v>
      </c>
      <c r="P42">
        <v>-1.4967018151341804</v>
      </c>
      <c r="Q42">
        <v>-0.37565900508242489</v>
      </c>
      <c r="R42">
        <v>0.33333333333333409</v>
      </c>
      <c r="S42">
        <v>0.35517222516334118</v>
      </c>
      <c r="T42">
        <v>0.42044553441225435</v>
      </c>
      <c r="U42">
        <v>0.37166245335126946</v>
      </c>
      <c r="V42">
        <v>38.322534335148141</v>
      </c>
      <c r="W42">
        <v>4.0777122283718121</v>
      </c>
      <c r="X42">
        <v>-1.0000000000000016</v>
      </c>
      <c r="Y42">
        <v>-1.0000000000000016</v>
      </c>
      <c r="Z42">
        <v>75.338365590247022</v>
      </c>
      <c r="AA42">
        <v>0.4251668707791279</v>
      </c>
      <c r="AB42">
        <v>0.14859596440439654</v>
      </c>
      <c r="AC42">
        <v>0.17406697002010316</v>
      </c>
      <c r="AD42">
        <v>37.391490260181342</v>
      </c>
      <c r="AE42">
        <v>0.9</v>
      </c>
      <c r="AF42">
        <v>-1.0000000000000016</v>
      </c>
      <c r="AG42">
        <v>-1.0000000000000016</v>
      </c>
      <c r="AH42">
        <v>-2.3052515081392645E-2</v>
      </c>
      <c r="AI42">
        <v>0.37166245335126946</v>
      </c>
      <c r="AJ42">
        <v>9.5154783243580857E-2</v>
      </c>
      <c r="AK42">
        <v>-1.8648997200518068E-2</v>
      </c>
      <c r="AL42">
        <v>1.3088011984993779</v>
      </c>
      <c r="AM42">
        <v>6.2261110005212478E-2</v>
      </c>
      <c r="AN42">
        <v>33.195803878702336</v>
      </c>
      <c r="AO42">
        <v>1.4632827641277211</v>
      </c>
      <c r="AP42">
        <v>69.675545608037865</v>
      </c>
      <c r="AQ42">
        <v>1.4806135462601988</v>
      </c>
      <c r="AR42">
        <v>4.6002624162533117</v>
      </c>
      <c r="AS42">
        <v>-1.0000000000000016</v>
      </c>
      <c r="AT42">
        <v>-1.0000000000000016</v>
      </c>
      <c r="AU42">
        <v>-1.3059874746003939</v>
      </c>
      <c r="AV42">
        <v>112.44680197439375</v>
      </c>
      <c r="AW42">
        <v>149.15199700789282</v>
      </c>
      <c r="AX42">
        <v>0.18038619525770361</v>
      </c>
      <c r="AY42">
        <v>10.821790689925665</v>
      </c>
      <c r="AZ42">
        <v>1526.9976912271479</v>
      </c>
    </row>
    <row r="43" spans="1:52" x14ac:dyDescent="0.25">
      <c r="A43">
        <v>3925</v>
      </c>
      <c r="B43" t="s">
        <v>1886</v>
      </c>
      <c r="C43">
        <v>5.9031178142496579</v>
      </c>
      <c r="D43">
        <v>-7.0914168201174077E-2</v>
      </c>
      <c r="E43">
        <v>2.5434051047854598</v>
      </c>
      <c r="F43">
        <v>2.5182739570708663</v>
      </c>
      <c r="G43">
        <v>0.17712284846469048</v>
      </c>
      <c r="H43">
        <v>-1.8536703696795179E-4</v>
      </c>
      <c r="I43">
        <v>10.616248885663351</v>
      </c>
      <c r="J43">
        <v>0.17693748142772245</v>
      </c>
      <c r="K43">
        <v>-1.0000000000000002</v>
      </c>
      <c r="L43">
        <v>-1.0000000000000002</v>
      </c>
      <c r="M43">
        <v>3.5387496285544495</v>
      </c>
      <c r="N43">
        <v>19.037640656983857</v>
      </c>
      <c r="O43">
        <v>-0.356090335479749</v>
      </c>
      <c r="P43">
        <v>7.6163856365823666</v>
      </c>
      <c r="Q43">
        <v>2.351353330391603</v>
      </c>
      <c r="R43">
        <v>0.33333333333333376</v>
      </c>
      <c r="S43">
        <v>0.33310912087016792</v>
      </c>
      <c r="T43">
        <v>0.37743769488020001</v>
      </c>
      <c r="U43">
        <v>0.26625941957583116</v>
      </c>
      <c r="V43">
        <v>45.328083489272387</v>
      </c>
      <c r="W43">
        <v>3.5968122697515623</v>
      </c>
      <c r="X43">
        <v>-1.0000000000000002</v>
      </c>
      <c r="Y43">
        <v>-1.0000000000000002</v>
      </c>
      <c r="Z43">
        <v>75.421953268710951</v>
      </c>
      <c r="AA43">
        <v>0.38667577624737348</v>
      </c>
      <c r="AB43">
        <v>-6.6705851711855821E-2</v>
      </c>
      <c r="AC43">
        <v>0.23488040444542138</v>
      </c>
      <c r="AD43">
        <v>27.742516449046917</v>
      </c>
      <c r="AE43">
        <v>0.6</v>
      </c>
      <c r="AF43">
        <v>-1.0000000000000002</v>
      </c>
      <c r="AG43">
        <v>-1.0000000000000002</v>
      </c>
      <c r="AH43">
        <v>4.1936432807164012E-2</v>
      </c>
      <c r="AI43">
        <v>0.26625941957583116</v>
      </c>
      <c r="AJ43">
        <v>1.0883562718936604E-2</v>
      </c>
      <c r="AK43">
        <v>0.11996255703616536</v>
      </c>
      <c r="AL43">
        <v>9.947490207532711E-2</v>
      </c>
      <c r="AM43">
        <v>0.19202415434490311</v>
      </c>
      <c r="AN43">
        <v>2.5412903654778614</v>
      </c>
      <c r="AO43">
        <v>5.4004166438034042</v>
      </c>
      <c r="AP43">
        <v>55.944332374935769</v>
      </c>
      <c r="AQ43">
        <v>1.3101395686595325</v>
      </c>
      <c r="AR43">
        <v>3.7737497511792832</v>
      </c>
      <c r="AS43">
        <v>-1.0000000000000002</v>
      </c>
      <c r="AT43">
        <v>-1.0000000000000002</v>
      </c>
      <c r="AU43">
        <v>4.8696272874624658</v>
      </c>
      <c r="AV43">
        <v>99.860010569498129</v>
      </c>
      <c r="AW43">
        <v>127.3246811832246</v>
      </c>
      <c r="AX43">
        <v>0.15294640882620961</v>
      </c>
      <c r="AY43">
        <v>2.3568870814644041</v>
      </c>
      <c r="AZ43">
        <v>1487.0439974833864</v>
      </c>
    </row>
    <row r="44" spans="1:52" x14ac:dyDescent="0.25">
      <c r="A44">
        <v>4063</v>
      </c>
      <c r="B44" t="s">
        <v>1967</v>
      </c>
      <c r="C44">
        <v>3.3465023648573284</v>
      </c>
      <c r="D44">
        <v>-4.9791139828035028E-2</v>
      </c>
      <c r="E44">
        <v>4.0556622113522582</v>
      </c>
      <c r="F44">
        <v>4.0356430265265555</v>
      </c>
      <c r="G44">
        <v>0.21559621132173115</v>
      </c>
      <c r="H44">
        <v>-8.8743998220922361E-3</v>
      </c>
      <c r="I44">
        <v>12.403308689978333</v>
      </c>
      <c r="J44">
        <v>0.20672181149963889</v>
      </c>
      <c r="K44">
        <v>-1.0000000000000013</v>
      </c>
      <c r="L44">
        <v>-1.0000000000000013</v>
      </c>
      <c r="M44">
        <v>4.1344362299927768</v>
      </c>
      <c r="N44">
        <v>19.785454081362211</v>
      </c>
      <c r="O44">
        <v>-0.38317345522041724</v>
      </c>
      <c r="P44">
        <v>-2.5665842223753303</v>
      </c>
      <c r="Q44">
        <v>-0.87488824142077704</v>
      </c>
      <c r="R44">
        <v>0.33333333333333343</v>
      </c>
      <c r="S44">
        <v>0.33696201232009187</v>
      </c>
      <c r="T44">
        <v>0.3987376216378114</v>
      </c>
      <c r="U44">
        <v>0.20181688360698075</v>
      </c>
      <c r="V44">
        <v>42.565121575943138</v>
      </c>
      <c r="W44">
        <v>3.2694253223469185</v>
      </c>
      <c r="X44">
        <v>-1.0000000000000013</v>
      </c>
      <c r="Y44">
        <v>-1.0000000000000013</v>
      </c>
      <c r="Z44">
        <v>109.92411490860732</v>
      </c>
      <c r="AA44">
        <v>0.38985157346953514</v>
      </c>
      <c r="AB44">
        <v>0.56660462590082306</v>
      </c>
      <c r="AC44">
        <v>0.40822143211134004</v>
      </c>
      <c r="AD44">
        <v>68.233881574084933</v>
      </c>
      <c r="AE44">
        <v>1</v>
      </c>
      <c r="AF44">
        <v>-1.0000000000000013</v>
      </c>
      <c r="AG44">
        <v>-1.0000000000000013</v>
      </c>
      <c r="AH44">
        <v>4.8567705568376938E-3</v>
      </c>
      <c r="AI44">
        <v>0.20181688360698075</v>
      </c>
      <c r="AJ44">
        <v>-0.22989363134415516</v>
      </c>
      <c r="AK44">
        <v>-3.3060632677268074E-2</v>
      </c>
      <c r="AL44">
        <v>0.24797874766421812</v>
      </c>
      <c r="AM44">
        <v>0.13572656082521345</v>
      </c>
      <c r="AN44">
        <v>5.0500005348846759</v>
      </c>
      <c r="AO44">
        <v>3.2278608572439973</v>
      </c>
      <c r="AP44">
        <v>54.968430265921491</v>
      </c>
      <c r="AQ44">
        <v>1.2708498508982184</v>
      </c>
      <c r="AR44">
        <v>3.4761471338465593</v>
      </c>
      <c r="AS44">
        <v>-1.0000000000000013</v>
      </c>
      <c r="AT44">
        <v>-1.0000000000000013</v>
      </c>
      <c r="AU44">
        <v>3.1607547851057785</v>
      </c>
      <c r="AV44">
        <v>132.93742984721354</v>
      </c>
      <c r="AW44">
        <v>153.21625361904844</v>
      </c>
      <c r="AX44">
        <v>0.47092278411527566</v>
      </c>
      <c r="AY44">
        <v>74.166345676044017</v>
      </c>
      <c r="AZ44">
        <v>1639.7931368367979</v>
      </c>
    </row>
    <row r="45" spans="1:52" x14ac:dyDescent="0.25">
      <c r="A45">
        <v>4091</v>
      </c>
      <c r="B45" t="s">
        <v>1982</v>
      </c>
      <c r="C45">
        <v>4.7583379304570084</v>
      </c>
      <c r="D45">
        <v>-0.10796164362801679</v>
      </c>
      <c r="E45">
        <v>2.5766073763662196</v>
      </c>
      <c r="F45">
        <v>2.5416183846030047</v>
      </c>
      <c r="G45">
        <v>-1.4955295062397973E-3</v>
      </c>
      <c r="H45">
        <v>-1.4869141829609554E-2</v>
      </c>
      <c r="I45">
        <v>-0.98188028015095985</v>
      </c>
      <c r="J45">
        <v>-1.6364671335849373E-2</v>
      </c>
      <c r="K45">
        <v>-1.0000000000000002</v>
      </c>
      <c r="L45">
        <v>-1.0000000000000002</v>
      </c>
      <c r="M45">
        <v>-0.32729342671698824</v>
      </c>
      <c r="N45">
        <v>6.3180760349090557</v>
      </c>
      <c r="O45">
        <v>4.3801425647277237E-2</v>
      </c>
      <c r="P45">
        <v>3.2407725866771098</v>
      </c>
      <c r="Q45">
        <v>1.1532546172858975</v>
      </c>
      <c r="R45">
        <v>0.33333333333333354</v>
      </c>
      <c r="S45">
        <v>0.34014064365091062</v>
      </c>
      <c r="T45">
        <v>0.17041699113484962</v>
      </c>
      <c r="U45">
        <v>-3.0452654184722219E-2</v>
      </c>
      <c r="V45">
        <v>33.19211941080885</v>
      </c>
      <c r="W45">
        <v>1.1887906877511596</v>
      </c>
      <c r="X45">
        <v>-1.0000000000000002</v>
      </c>
      <c r="Y45">
        <v>-1.0000000000000002</v>
      </c>
      <c r="Z45">
        <v>67.734639141064434</v>
      </c>
      <c r="AA45">
        <v>0.14110612836840031</v>
      </c>
      <c r="AB45">
        <v>0.31364141896453063</v>
      </c>
      <c r="AC45">
        <v>0.21303775492646235</v>
      </c>
      <c r="AD45">
        <v>33.389265112969674</v>
      </c>
      <c r="AE45">
        <v>0.6</v>
      </c>
      <c r="AF45">
        <v>-1.0000000000000002</v>
      </c>
      <c r="AG45">
        <v>-1.0000000000000002</v>
      </c>
      <c r="AH45">
        <v>5.5398370728168118E-2</v>
      </c>
      <c r="AI45">
        <v>-3.0452654184722219E-2</v>
      </c>
      <c r="AJ45">
        <v>0.19848706498140337</v>
      </c>
      <c r="AK45">
        <v>0.1965651951232858</v>
      </c>
      <c r="AL45">
        <v>0.10897783113443674</v>
      </c>
      <c r="AM45">
        <v>8.6319138341131266E-2</v>
      </c>
      <c r="AN45">
        <v>3.7168811032679372</v>
      </c>
      <c r="AO45">
        <v>3.1408044341447163</v>
      </c>
      <c r="AP45">
        <v>32.210239130657889</v>
      </c>
      <c r="AQ45">
        <v>0.81343831393437205</v>
      </c>
      <c r="AR45">
        <v>1.17242601641531</v>
      </c>
      <c r="AS45">
        <v>-1.0000000000000002</v>
      </c>
      <c r="AT45">
        <v>-1.0000000000000002</v>
      </c>
      <c r="AU45">
        <v>3.6948730018889009</v>
      </c>
      <c r="AV45">
        <v>77.193519610118202</v>
      </c>
      <c r="AW45">
        <v>75.256221606209309</v>
      </c>
      <c r="AX45">
        <v>-3.2899609196859393E-2</v>
      </c>
      <c r="AY45">
        <v>-42.108858576391839</v>
      </c>
      <c r="AZ45">
        <v>1389.6509754138385</v>
      </c>
    </row>
    <row r="46" spans="1:52" x14ac:dyDescent="0.25">
      <c r="A46">
        <v>4125</v>
      </c>
      <c r="B46" t="s">
        <v>1998</v>
      </c>
      <c r="C46">
        <v>4.3827551089100671</v>
      </c>
      <c r="D46">
        <v>-0.1170086324732855</v>
      </c>
      <c r="E46">
        <v>2.3520820075499151</v>
      </c>
      <c r="F46">
        <v>2.3219133873171542</v>
      </c>
      <c r="G46">
        <v>0.19609412823038119</v>
      </c>
      <c r="H46">
        <v>-3.4746238936639286E-2</v>
      </c>
      <c r="I46">
        <v>9.6808733576245114</v>
      </c>
      <c r="J46">
        <v>0.16134788929374189</v>
      </c>
      <c r="K46">
        <v>-0.99999999999999845</v>
      </c>
      <c r="L46">
        <v>-0.99999999999999845</v>
      </c>
      <c r="M46">
        <v>3.2269577858748364</v>
      </c>
      <c r="N46">
        <v>16.38554185385172</v>
      </c>
      <c r="O46">
        <v>-0.25752684786898394</v>
      </c>
      <c r="P46">
        <v>4.1620503966687554</v>
      </c>
      <c r="Q46">
        <v>1.2558635598557981</v>
      </c>
      <c r="R46">
        <v>0.33333333333333304</v>
      </c>
      <c r="S46">
        <v>0.2301202012290248</v>
      </c>
      <c r="T46">
        <v>0.30363232679976121</v>
      </c>
      <c r="U46">
        <v>0.24941328327179688</v>
      </c>
      <c r="V46">
        <v>38.206050213606972</v>
      </c>
      <c r="W46">
        <v>3.1131146520984432</v>
      </c>
      <c r="X46">
        <v>-0.99999999999999845</v>
      </c>
      <c r="Y46">
        <v>-0.99999999999999845</v>
      </c>
      <c r="Z46">
        <v>79.22729854182154</v>
      </c>
      <c r="AA46">
        <v>1.1949152269089264E-2</v>
      </c>
      <c r="AB46">
        <v>0.31538790539848965</v>
      </c>
      <c r="AC46">
        <v>0.46797063769959552</v>
      </c>
      <c r="AD46">
        <v>39.765384768358722</v>
      </c>
      <c r="AE46">
        <v>0.9</v>
      </c>
      <c r="AF46">
        <v>-0.99999999999999845</v>
      </c>
      <c r="AG46">
        <v>-0.99999999999999845</v>
      </c>
      <c r="AH46">
        <v>-2.2381806095047176E-2</v>
      </c>
      <c r="AI46">
        <v>0.24941328327179688</v>
      </c>
      <c r="AJ46">
        <v>-0.28307684405027395</v>
      </c>
      <c r="AK46">
        <v>-8.0385933171646731E-2</v>
      </c>
      <c r="AL46">
        <v>0.27749136822002063</v>
      </c>
      <c r="AM46">
        <v>-1.1433157467805192E-3</v>
      </c>
      <c r="AN46">
        <v>5.5218999852491386</v>
      </c>
      <c r="AO46">
        <v>-0.4305125595277477</v>
      </c>
      <c r="AP46">
        <v>47.886923571231485</v>
      </c>
      <c r="AQ46">
        <v>1.1164991446339156</v>
      </c>
      <c r="AR46">
        <v>3.2744625413921851</v>
      </c>
      <c r="AS46">
        <v>-0.99999999999999845</v>
      </c>
      <c r="AT46">
        <v>-0.99999999999999845</v>
      </c>
      <c r="AU46">
        <v>3.5777769471729561</v>
      </c>
      <c r="AV46">
        <v>95.182327836145433</v>
      </c>
      <c r="AW46">
        <v>119.67602004142421</v>
      </c>
      <c r="AX46">
        <v>-0.12335292514858801</v>
      </c>
      <c r="AY46">
        <v>-21.236058095987115</v>
      </c>
      <c r="AZ46">
        <v>1495.2076256341925</v>
      </c>
    </row>
    <row r="47" spans="1:52" x14ac:dyDescent="0.25">
      <c r="A47">
        <v>4334</v>
      </c>
      <c r="B47" t="s">
        <v>2097</v>
      </c>
      <c r="C47">
        <v>4.3269283387095703</v>
      </c>
      <c r="D47">
        <v>0.23170701633704183</v>
      </c>
      <c r="E47">
        <v>-0.36290516718210275</v>
      </c>
      <c r="F47">
        <v>-0.34275900496398015</v>
      </c>
      <c r="G47">
        <v>0.20408103827915999</v>
      </c>
      <c r="H47">
        <v>-1.1922062027503389E-2</v>
      </c>
      <c r="I47">
        <v>11.529538575099391</v>
      </c>
      <c r="J47">
        <v>0.19215897625165665</v>
      </c>
      <c r="K47">
        <v>-1.0000000000000004</v>
      </c>
      <c r="L47">
        <v>-1.0000000000000004</v>
      </c>
      <c r="M47">
        <v>3.8431795250331326</v>
      </c>
      <c r="N47">
        <v>15.513707908844983</v>
      </c>
      <c r="O47">
        <v>-0.1807233017047612</v>
      </c>
      <c r="P47">
        <v>4.2118419398742386</v>
      </c>
      <c r="Q47">
        <v>1.3826982040335465</v>
      </c>
      <c r="R47">
        <v>0.33333333333333326</v>
      </c>
      <c r="S47">
        <v>0.32782109894670153</v>
      </c>
      <c r="T47">
        <v>0.25210567301808162</v>
      </c>
      <c r="U47">
        <v>0.43144538218116074</v>
      </c>
      <c r="V47">
        <v>46.101860449104848</v>
      </c>
      <c r="W47">
        <v>4.0660904411876713</v>
      </c>
      <c r="X47">
        <v>-1.0000000000000004</v>
      </c>
      <c r="Y47">
        <v>-1.0000000000000004</v>
      </c>
      <c r="Z47">
        <v>99.0362746115036</v>
      </c>
      <c r="AA47">
        <v>0.26366383703608787</v>
      </c>
      <c r="AB47">
        <v>0.51272892178144447</v>
      </c>
      <c r="AC47">
        <v>0.2546415603497707</v>
      </c>
      <c r="AD47">
        <v>51.551715958365143</v>
      </c>
      <c r="AE47">
        <v>1</v>
      </c>
      <c r="AF47">
        <v>-1.0000000000000004</v>
      </c>
      <c r="AG47">
        <v>-1.0000000000000004</v>
      </c>
      <c r="AH47">
        <v>3.7368820444831752E-2</v>
      </c>
      <c r="AI47">
        <v>0.43144538218116074</v>
      </c>
      <c r="AJ47">
        <v>-3.5572779602949939E-2</v>
      </c>
      <c r="AK47">
        <v>0.15875699869851609</v>
      </c>
      <c r="AL47">
        <v>-6.748853477632788E-2</v>
      </c>
      <c r="AM47">
        <v>0.66083513556458429</v>
      </c>
      <c r="AN47">
        <v>-1.8650772674229472</v>
      </c>
      <c r="AO47">
        <v>17.314663382607183</v>
      </c>
      <c r="AP47">
        <v>57.631399024204228</v>
      </c>
      <c r="AQ47">
        <v>1.3447054874792779</v>
      </c>
      <c r="AR47">
        <v>4.2582494174393286</v>
      </c>
      <c r="AS47">
        <v>-1.0000000000000004</v>
      </c>
      <c r="AT47">
        <v>-1.0000000000000004</v>
      </c>
      <c r="AU47">
        <v>1.0399391990695706</v>
      </c>
      <c r="AV47">
        <v>131.86464590295571</v>
      </c>
      <c r="AW47">
        <v>175.75656052996843</v>
      </c>
      <c r="AX47">
        <v>0.49473699735315479</v>
      </c>
      <c r="AY47">
        <v>47.501104791577106</v>
      </c>
      <c r="AZ47">
        <v>1647.8029498365847</v>
      </c>
    </row>
    <row r="48" spans="1:52" x14ac:dyDescent="0.25">
      <c r="A48">
        <v>4501</v>
      </c>
      <c r="B48" t="s">
        <v>2170</v>
      </c>
      <c r="C48">
        <v>4.9111633528037375</v>
      </c>
      <c r="D48">
        <v>-0.14929791217200239</v>
      </c>
      <c r="E48">
        <v>-0.99838141880919573</v>
      </c>
      <c r="F48">
        <v>-1.0527754228294719</v>
      </c>
      <c r="G48">
        <v>-0.18947175911854444</v>
      </c>
      <c r="H48">
        <v>-2.4242821849086198E-2</v>
      </c>
      <c r="I48">
        <v>-12.822874858057835</v>
      </c>
      <c r="J48">
        <v>-0.21371458096763055</v>
      </c>
      <c r="K48">
        <v>-0.999999999999999</v>
      </c>
      <c r="L48">
        <v>-0.999999999999999</v>
      </c>
      <c r="M48">
        <v>-4.2742916193526108</v>
      </c>
      <c r="N48">
        <v>-8.9644869280835735</v>
      </c>
      <c r="O48">
        <v>-0.11751983427866031</v>
      </c>
      <c r="P48">
        <v>-5.9731204221044845</v>
      </c>
      <c r="Q48">
        <v>-2.0280905730130607</v>
      </c>
      <c r="R48">
        <v>0.33333333333333276</v>
      </c>
      <c r="S48">
        <v>0.3376424533652081</v>
      </c>
      <c r="T48">
        <v>0.23863295230432771</v>
      </c>
      <c r="U48">
        <v>4.9776459608752585E-2</v>
      </c>
      <c r="V48">
        <v>46.923991183170081</v>
      </c>
      <c r="W48">
        <v>2.1378809345359979</v>
      </c>
      <c r="X48">
        <v>-0.999999999999999</v>
      </c>
      <c r="Y48">
        <v>-0.999999999999999</v>
      </c>
      <c r="Z48">
        <v>98.9614042349816</v>
      </c>
      <c r="AA48">
        <v>0.42846419099915817</v>
      </c>
      <c r="AB48">
        <v>0.19149255742224094</v>
      </c>
      <c r="AC48">
        <v>0.46135332407509239</v>
      </c>
      <c r="AD48">
        <v>54.065503624824579</v>
      </c>
      <c r="AE48">
        <v>0.9</v>
      </c>
      <c r="AF48">
        <v>-0.999999999999999</v>
      </c>
      <c r="AG48">
        <v>-0.999999999999999</v>
      </c>
      <c r="AH48">
        <v>-0.12026773231304108</v>
      </c>
      <c r="AI48">
        <v>4.9776459608752585E-2</v>
      </c>
      <c r="AJ48">
        <v>0.32765053042396491</v>
      </c>
      <c r="AK48">
        <v>0.24039234339973795</v>
      </c>
      <c r="AL48">
        <v>-0.30689274536413508</v>
      </c>
      <c r="AM48">
        <v>0.2919302696387131</v>
      </c>
      <c r="AN48">
        <v>-6.0340659819835549</v>
      </c>
      <c r="AO48">
        <v>8.5002184579665165</v>
      </c>
      <c r="AP48">
        <v>34.10111632511223</v>
      </c>
      <c r="AQ48">
        <v>0.95938519861162175</v>
      </c>
      <c r="AR48">
        <v>1.9241663535683675</v>
      </c>
      <c r="AS48">
        <v>-0.999999999999999</v>
      </c>
      <c r="AT48">
        <v>-0.999999999999999</v>
      </c>
      <c r="AU48">
        <v>-3.0808659958425322</v>
      </c>
      <c r="AV48">
        <v>98.497135764864595</v>
      </c>
      <c r="AW48">
        <v>101.06942707947903</v>
      </c>
      <c r="AX48">
        <v>0.1127813917653631</v>
      </c>
      <c r="AY48">
        <v>13.518833964964371</v>
      </c>
      <c r="AZ48">
        <v>1523.2739331003963</v>
      </c>
    </row>
    <row r="49" spans="1:52" x14ac:dyDescent="0.25">
      <c r="A49">
        <v>4910</v>
      </c>
      <c r="B49" t="s">
        <v>2366</v>
      </c>
      <c r="C49">
        <v>4.8561447039288241</v>
      </c>
      <c r="D49">
        <v>0.12796399443032611</v>
      </c>
      <c r="E49">
        <v>-0.67515385420680984</v>
      </c>
      <c r="F49">
        <v>-0.62587131078859115</v>
      </c>
      <c r="G49">
        <v>9.5154676261564111E-2</v>
      </c>
      <c r="H49">
        <v>-1.1608784737755711E-2</v>
      </c>
      <c r="I49">
        <v>5.0127534914284961</v>
      </c>
      <c r="J49">
        <v>8.3545891523808383E-2</v>
      </c>
      <c r="K49">
        <v>-1</v>
      </c>
      <c r="L49">
        <v>-1</v>
      </c>
      <c r="M49">
        <v>1.6709178304761672</v>
      </c>
      <c r="N49">
        <v>9.2430268845687351</v>
      </c>
      <c r="O49">
        <v>0.13748304520752042</v>
      </c>
      <c r="P49">
        <v>-7.4889081997467875</v>
      </c>
      <c r="Q49">
        <v>-2.5470994437416854</v>
      </c>
      <c r="R49">
        <v>0.33333333333333337</v>
      </c>
      <c r="S49">
        <v>0.33516138377899862</v>
      </c>
      <c r="T49">
        <v>0.37862347373072908</v>
      </c>
      <c r="U49">
        <v>0.25701489116013304</v>
      </c>
      <c r="V49">
        <v>48.823487619175424</v>
      </c>
      <c r="W49">
        <v>3.6415320674722365</v>
      </c>
      <c r="X49">
        <v>-1</v>
      </c>
      <c r="Y49">
        <v>-1</v>
      </c>
      <c r="Z49">
        <v>76.939043336044065</v>
      </c>
      <c r="AA49">
        <v>0.42090452165430264</v>
      </c>
      <c r="AB49">
        <v>0.40168598577966069</v>
      </c>
      <c r="AC49">
        <v>-0.20933740422175826</v>
      </c>
      <c r="AD49">
        <v>30.662655160610257</v>
      </c>
      <c r="AE49">
        <v>0.82352941176470584</v>
      </c>
      <c r="AF49">
        <v>-1</v>
      </c>
      <c r="AG49">
        <v>-1</v>
      </c>
      <c r="AH49">
        <v>-7.1877888390974212E-2</v>
      </c>
      <c r="AI49">
        <v>0.25701489116013304</v>
      </c>
      <c r="AJ49">
        <v>-0.18544953446584111</v>
      </c>
      <c r="AK49">
        <v>-0.10923960595955193</v>
      </c>
      <c r="AL49">
        <v>0.20484793450059957</v>
      </c>
      <c r="AM49">
        <v>-0.32858135842726793</v>
      </c>
      <c r="AN49">
        <v>4.1939506901857815</v>
      </c>
      <c r="AO49">
        <v>-8.7607319904794618</v>
      </c>
      <c r="AP49">
        <v>53.83624111060395</v>
      </c>
      <c r="AQ49">
        <v>1.3041330820031933</v>
      </c>
      <c r="AR49">
        <v>3.7250779589960459</v>
      </c>
      <c r="AS49">
        <v>-1</v>
      </c>
      <c r="AT49">
        <v>-1</v>
      </c>
      <c r="AU49">
        <v>-3.1729707545302781</v>
      </c>
      <c r="AV49">
        <v>77.42133823013323</v>
      </c>
      <c r="AW49">
        <v>101.68526957832697</v>
      </c>
      <c r="AX49">
        <v>0.19992272570626862</v>
      </c>
      <c r="AY49">
        <v>-2.8378743490954985</v>
      </c>
      <c r="AZ49">
        <v>1528.5243276300348</v>
      </c>
    </row>
    <row r="50" spans="1:52" x14ac:dyDescent="0.25">
      <c r="A50">
        <v>4911</v>
      </c>
      <c r="B50" t="s">
        <v>532</v>
      </c>
      <c r="C50">
        <v>4.31518221503093</v>
      </c>
      <c r="D50">
        <v>-0.51546674277207005</v>
      </c>
      <c r="E50">
        <v>1.521292060527264</v>
      </c>
      <c r="F50">
        <v>1.3585392226753161</v>
      </c>
      <c r="G50">
        <v>0.30394151288335192</v>
      </c>
      <c r="H50">
        <v>-3.6740808335887616E-2</v>
      </c>
      <c r="I50">
        <v>16.032042272847853</v>
      </c>
      <c r="J50">
        <v>0.26720070454746431</v>
      </c>
      <c r="K50">
        <v>-1.000000000000002</v>
      </c>
      <c r="L50">
        <v>-1.000000000000002</v>
      </c>
      <c r="M50">
        <v>5.3440140909492859</v>
      </c>
      <c r="N50">
        <v>21.705763710554095</v>
      </c>
      <c r="O50">
        <v>-0.15379301261609282</v>
      </c>
      <c r="P50">
        <v>7.6463345139437084</v>
      </c>
      <c r="Q50">
        <v>2.3428726947778484</v>
      </c>
      <c r="R50">
        <v>0.33333333333333398</v>
      </c>
      <c r="S50">
        <v>0.34072115672807674</v>
      </c>
      <c r="T50">
        <v>0.33404235954653855</v>
      </c>
      <c r="U50">
        <v>0.30412010343038226</v>
      </c>
      <c r="V50">
        <v>41.800649939634674</v>
      </c>
      <c r="W50">
        <v>3.5677438442823926</v>
      </c>
      <c r="X50">
        <v>-1.000000000000002</v>
      </c>
      <c r="Y50">
        <v>-1.000000000000002</v>
      </c>
      <c r="Z50">
        <v>89.485547656512594</v>
      </c>
      <c r="AA50">
        <v>0.19570458231788632</v>
      </c>
      <c r="AB50">
        <v>0.38615125547038576</v>
      </c>
      <c r="AC50">
        <v>0.32498466265372949</v>
      </c>
      <c r="AD50">
        <v>45.342025022100096</v>
      </c>
      <c r="AE50">
        <v>0.91666666666666663</v>
      </c>
      <c r="AF50">
        <v>-1.000000000000002</v>
      </c>
      <c r="AG50">
        <v>-1.000000000000002</v>
      </c>
      <c r="AH50">
        <v>-3.2555979918313157E-3</v>
      </c>
      <c r="AI50">
        <v>0.30412010343038226</v>
      </c>
      <c r="AJ50">
        <v>-6.8275712099055891E-2</v>
      </c>
      <c r="AK50">
        <v>0.22862123150233002</v>
      </c>
      <c r="AL50">
        <v>1.2980360776701408E-2</v>
      </c>
      <c r="AM50">
        <v>0.40464344588473145</v>
      </c>
      <c r="AN50">
        <v>-1.6869541077743494E-2</v>
      </c>
      <c r="AO50">
        <v>11.259192304629932</v>
      </c>
      <c r="AP50">
        <v>57.832692212482527</v>
      </c>
      <c r="AQ50">
        <v>1.3122169530383319</v>
      </c>
      <c r="AR50">
        <v>3.8349445488298559</v>
      </c>
      <c r="AS50">
        <v>-1.000000000000002</v>
      </c>
      <c r="AT50">
        <v>-1.000000000000002</v>
      </c>
      <c r="AU50">
        <v>3.7014119174531643</v>
      </c>
      <c r="AV50">
        <v>122.45050367169658</v>
      </c>
      <c r="AW50">
        <v>152.79740205489813</v>
      </c>
      <c r="AX50">
        <v>0.21472133815140471</v>
      </c>
      <c r="AY50">
        <v>24.944840872093476</v>
      </c>
      <c r="AZ50">
        <v>1553.9000388623601</v>
      </c>
    </row>
    <row r="51" spans="1:52" x14ac:dyDescent="0.25">
      <c r="A51">
        <v>4990</v>
      </c>
      <c r="B51" t="s">
        <v>2411</v>
      </c>
      <c r="C51">
        <v>4.5868811519501396</v>
      </c>
      <c r="D51">
        <v>0.5336989025806137</v>
      </c>
      <c r="E51">
        <v>-1.2891331036815696</v>
      </c>
      <c r="F51">
        <v>-1.0922845498348632</v>
      </c>
      <c r="G51">
        <v>0.10362827946499176</v>
      </c>
      <c r="H51">
        <v>6.8550685798739342E-3</v>
      </c>
      <c r="I51">
        <v>6.6290008826919395</v>
      </c>
      <c r="J51">
        <v>0.11048334804486568</v>
      </c>
      <c r="K51">
        <v>-1.0000000000000007</v>
      </c>
      <c r="L51">
        <v>-1.0000000000000007</v>
      </c>
      <c r="M51">
        <v>2.2096669608973141</v>
      </c>
      <c r="N51">
        <v>10.123597484807222</v>
      </c>
      <c r="O51">
        <v>-9.3575225605468021E-2</v>
      </c>
      <c r="P51">
        <v>-3.7005857784265284</v>
      </c>
      <c r="Q51">
        <v>-1.2406234871973809</v>
      </c>
      <c r="R51">
        <v>0.33333333333333343</v>
      </c>
      <c r="S51">
        <v>0.32450462484369741</v>
      </c>
      <c r="T51">
        <v>0.34251420360870716</v>
      </c>
      <c r="U51">
        <v>-4.8317587746409624E-2</v>
      </c>
      <c r="V51">
        <v>33.662049039778509</v>
      </c>
      <c r="W51">
        <v>1.6275058980885364</v>
      </c>
      <c r="X51">
        <v>-1.0000000000000007</v>
      </c>
      <c r="Y51">
        <v>-1.0000000000000007</v>
      </c>
      <c r="Z51">
        <v>81.034864889542959</v>
      </c>
      <c r="AA51">
        <v>0.11882595536416227</v>
      </c>
      <c r="AB51">
        <v>0.3679509269287507</v>
      </c>
      <c r="AC51">
        <v>0.48549190444632401</v>
      </c>
      <c r="AD51">
        <v>48.613439336961818</v>
      </c>
      <c r="AE51">
        <v>0.9</v>
      </c>
      <c r="AF51">
        <v>-1.0000000000000007</v>
      </c>
      <c r="AG51">
        <v>-1.0000000000000007</v>
      </c>
      <c r="AH51">
        <v>-8.1601304007445391E-2</v>
      </c>
      <c r="AI51">
        <v>-4.8317587746409624E-2</v>
      </c>
      <c r="AJ51">
        <v>-3.149115301659703E-2</v>
      </c>
      <c r="AK51">
        <v>0.24943652992003473</v>
      </c>
      <c r="AL51">
        <v>0.17547937102309588</v>
      </c>
      <c r="AM51">
        <v>-0.3379955424359844</v>
      </c>
      <c r="AN51">
        <v>4.2295285104944123</v>
      </c>
      <c r="AO51">
        <v>-7.2027059112994412</v>
      </c>
      <c r="AP51">
        <v>40.291049922470435</v>
      </c>
      <c r="AQ51">
        <v>0.9520345740393279</v>
      </c>
      <c r="AR51">
        <v>1.7379892461334012</v>
      </c>
      <c r="AS51">
        <v>-1.0000000000000007</v>
      </c>
      <c r="AT51">
        <v>-1.0000000000000007</v>
      </c>
      <c r="AU51">
        <v>-2.3329080370322455</v>
      </c>
      <c r="AV51">
        <v>83.955756463050733</v>
      </c>
      <c r="AW51">
        <v>77.491971608260855</v>
      </c>
      <c r="AX51">
        <v>0.21198213013846506</v>
      </c>
      <c r="AY51">
        <v>-9.3272672628349511</v>
      </c>
      <c r="AZ51">
        <v>1482.2952511375261</v>
      </c>
    </row>
    <row r="52" spans="1:52" x14ac:dyDescent="0.25">
      <c r="A52">
        <v>5006</v>
      </c>
      <c r="B52" t="s">
        <v>2417</v>
      </c>
      <c r="C52">
        <v>5.2011027444181934</v>
      </c>
      <c r="D52">
        <v>-0.12274314849908596</v>
      </c>
      <c r="E52">
        <v>0.24159574991797839</v>
      </c>
      <c r="F52">
        <v>0.20419531597778828</v>
      </c>
      <c r="G52">
        <v>0.1849870675219745</v>
      </c>
      <c r="H52">
        <v>1.0586245354865634E-2</v>
      </c>
      <c r="I52">
        <v>11.734398772610412</v>
      </c>
      <c r="J52">
        <v>0.19557331287684018</v>
      </c>
      <c r="K52">
        <v>-0.99999999999999778</v>
      </c>
      <c r="L52">
        <v>-0.99999999999999778</v>
      </c>
      <c r="M52">
        <v>3.9114662575368047</v>
      </c>
      <c r="N52">
        <v>17.139696833006397</v>
      </c>
      <c r="O52">
        <v>3.155296333707187E-3</v>
      </c>
      <c r="P52">
        <v>-3.6656114626243039</v>
      </c>
      <c r="Q52">
        <v>-1.3165370162948613</v>
      </c>
      <c r="R52">
        <v>0.33333333333333282</v>
      </c>
      <c r="S52">
        <v>0.34213048039405936</v>
      </c>
      <c r="T52">
        <v>0.20086913455309816</v>
      </c>
      <c r="U52">
        <v>-0.12963235601874806</v>
      </c>
      <c r="V52">
        <v>22.045091175396081</v>
      </c>
      <c r="W52">
        <v>0.50557290295045587</v>
      </c>
      <c r="X52">
        <v>-0.99999999999999778</v>
      </c>
      <c r="Y52">
        <v>-0.99999999999999778</v>
      </c>
      <c r="Z52">
        <v>51.243874666266294</v>
      </c>
      <c r="AA52">
        <v>0.1077466273783315</v>
      </c>
      <c r="AB52">
        <v>0.33534700194388678</v>
      </c>
      <c r="AC52">
        <v>0.16721278082108446</v>
      </c>
      <c r="AD52">
        <v>30.515320507165089</v>
      </c>
      <c r="AE52">
        <v>0.4</v>
      </c>
      <c r="AF52">
        <v>-0.99999999999999778</v>
      </c>
      <c r="AG52">
        <v>-0.99999999999999778</v>
      </c>
      <c r="AH52">
        <v>-4.1658278767979791E-2</v>
      </c>
      <c r="AI52">
        <v>-0.12963235601874806</v>
      </c>
      <c r="AJ52">
        <v>0.23076468242093176</v>
      </c>
      <c r="AK52">
        <v>-0.21168104738921836</v>
      </c>
      <c r="AL52">
        <v>-3.7971775450322161E-3</v>
      </c>
      <c r="AM52">
        <v>6.4793328559114072E-2</v>
      </c>
      <c r="AN52">
        <v>1.0588939734788534</v>
      </c>
      <c r="AO52">
        <v>0.56142797703176039</v>
      </c>
      <c r="AP52">
        <v>33.779489948006479</v>
      </c>
      <c r="AQ52">
        <v>0.74670059226174212</v>
      </c>
      <c r="AR52">
        <v>0.70114621582729642</v>
      </c>
      <c r="AS52">
        <v>-0.99999999999999778</v>
      </c>
      <c r="AT52">
        <v>-0.99999999999999778</v>
      </c>
      <c r="AU52">
        <v>-1.1123417003170739</v>
      </c>
      <c r="AV52">
        <v>68.944999476304488</v>
      </c>
      <c r="AW52">
        <v>55.14859829907008</v>
      </c>
      <c r="AX52">
        <v>-4.2723123015172892E-2</v>
      </c>
      <c r="AY52">
        <v>-19.335230641164603</v>
      </c>
      <c r="AZ52">
        <v>1454.3859578284441</v>
      </c>
    </row>
    <row r="53" spans="1:52" x14ac:dyDescent="0.25">
      <c r="A53">
        <v>5293</v>
      </c>
      <c r="B53" t="s">
        <v>2581</v>
      </c>
      <c r="C53">
        <v>3.2660258746085002</v>
      </c>
      <c r="D53">
        <v>5.7664322600024277E-2</v>
      </c>
      <c r="E53">
        <v>0.36522854251779302</v>
      </c>
      <c r="F53">
        <v>0.37423152972593576</v>
      </c>
      <c r="G53">
        <v>8.5540432789400489E-2</v>
      </c>
      <c r="H53">
        <v>1.1083091196813805E-2</v>
      </c>
      <c r="I53">
        <v>5.7974114391728557</v>
      </c>
      <c r="J53">
        <v>9.6623523986214266E-2</v>
      </c>
      <c r="K53">
        <v>-0.99999999999999944</v>
      </c>
      <c r="L53">
        <v>-0.99999999999999944</v>
      </c>
      <c r="M53">
        <v>1.9324704797242862</v>
      </c>
      <c r="N53">
        <v>9.4376688435072911</v>
      </c>
      <c r="O53">
        <v>0.19916986884419724</v>
      </c>
      <c r="P53">
        <v>7.313228425065863</v>
      </c>
      <c r="Q53">
        <v>2.3947635806300167</v>
      </c>
      <c r="R53">
        <v>0.33333333333333304</v>
      </c>
      <c r="S53">
        <v>0.33580255111633656</v>
      </c>
      <c r="T53">
        <v>0.42546405822779471</v>
      </c>
      <c r="U53">
        <v>0.37295496646204518</v>
      </c>
      <c r="V53">
        <v>54.837255406131789</v>
      </c>
      <c r="W53">
        <v>4.5120983921469051</v>
      </c>
      <c r="X53">
        <v>-0.99999999999999944</v>
      </c>
      <c r="Y53">
        <v>-0.99999999999999944</v>
      </c>
      <c r="Z53">
        <v>107.02297147085176</v>
      </c>
      <c r="AA53">
        <v>0.22749401650017601</v>
      </c>
      <c r="AB53">
        <v>0.49886388428062933</v>
      </c>
      <c r="AC53">
        <v>0.26946114890099315</v>
      </c>
      <c r="AD53">
        <v>49.790952484089949</v>
      </c>
      <c r="AE53">
        <v>0.90909090909090906</v>
      </c>
      <c r="AF53">
        <v>-0.99999999999999944</v>
      </c>
      <c r="AG53">
        <v>-0.99999999999999944</v>
      </c>
      <c r="AH53">
        <v>6.7817218331226795E-2</v>
      </c>
      <c r="AI53">
        <v>0.37295496646204518</v>
      </c>
      <c r="AJ53">
        <v>-6.6251911699705998E-2</v>
      </c>
      <c r="AK53">
        <v>-7.6208234706216529E-2</v>
      </c>
      <c r="AL53">
        <v>4.6459555169726961E-2</v>
      </c>
      <c r="AM53">
        <v>-2.1946871420474509E-2</v>
      </c>
      <c r="AN53">
        <v>0.83022932074464251</v>
      </c>
      <c r="AO53">
        <v>-0.92971295904294726</v>
      </c>
      <c r="AP53">
        <v>60.634666845304665</v>
      </c>
      <c r="AQ53">
        <v>1.4675549091395095</v>
      </c>
      <c r="AR53">
        <v>4.6087219161331205</v>
      </c>
      <c r="AS53">
        <v>-0.99999999999999944</v>
      </c>
      <c r="AT53">
        <v>-0.99999999999999944</v>
      </c>
      <c r="AU53">
        <v>2.7689951103559554</v>
      </c>
      <c r="AV53">
        <v>115.53092735531614</v>
      </c>
      <c r="AW53">
        <v>154.1827683681451</v>
      </c>
      <c r="AX53">
        <v>0.40599657118081095</v>
      </c>
      <c r="AY53">
        <v>21.97208455007285</v>
      </c>
      <c r="AZ53">
        <v>1527.9566762894783</v>
      </c>
    </row>
    <row r="54" spans="1:52" x14ac:dyDescent="0.25">
      <c r="A54">
        <v>5468</v>
      </c>
      <c r="B54" t="s">
        <v>2652</v>
      </c>
      <c r="C54">
        <v>3.3357787153448988</v>
      </c>
      <c r="D54">
        <v>7.3003034942996092E-3</v>
      </c>
      <c r="E54">
        <v>1.2000053239542199</v>
      </c>
      <c r="F54">
        <v>1.2037196189243113</v>
      </c>
      <c r="G54">
        <v>0.37027836049472107</v>
      </c>
      <c r="H54">
        <v>-2.7575462849361722E-2</v>
      </c>
      <c r="I54">
        <v>20.562173858721557</v>
      </c>
      <c r="J54">
        <v>0.34270289764535938</v>
      </c>
      <c r="K54">
        <v>-0.999999999999999</v>
      </c>
      <c r="L54">
        <v>-0.999999999999999</v>
      </c>
      <c r="M54">
        <v>6.8540579529071843</v>
      </c>
      <c r="N54">
        <v>25.101672192990776</v>
      </c>
      <c r="O54">
        <v>2.3439908927708033</v>
      </c>
      <c r="P54">
        <v>61.34620860525969</v>
      </c>
      <c r="Q54">
        <v>20.502013752357623</v>
      </c>
      <c r="R54">
        <v>0.33333333333333276</v>
      </c>
      <c r="S54">
        <v>0.23354893716792149</v>
      </c>
      <c r="T54">
        <v>0.29582499829414449</v>
      </c>
      <c r="U54">
        <v>-0.31734178854516065</v>
      </c>
      <c r="V54">
        <v>8.106503304195142</v>
      </c>
      <c r="W54">
        <v>-0.49657136523849105</v>
      </c>
      <c r="X54">
        <v>-0.999999999999999</v>
      </c>
      <c r="Y54">
        <v>-0.999999999999999</v>
      </c>
      <c r="Z54">
        <v>62.706946072626437</v>
      </c>
      <c r="AA54">
        <v>0.40459702909031331</v>
      </c>
      <c r="AB54">
        <v>7.3806287528851822E-2</v>
      </c>
      <c r="AC54">
        <v>0.20356526370230796</v>
      </c>
      <c r="AD54">
        <v>34.098429016073673</v>
      </c>
      <c r="AE54">
        <v>0.84615384615384615</v>
      </c>
      <c r="AF54">
        <v>-0.999999999999999</v>
      </c>
      <c r="AG54">
        <v>-0.999999999999999</v>
      </c>
      <c r="AH54">
        <v>0.11262010378027078</v>
      </c>
      <c r="AI54">
        <v>-0.31734178854516065</v>
      </c>
      <c r="AJ54">
        <v>0.40562408788329313</v>
      </c>
      <c r="AK54">
        <v>-2.021444652335001E-2</v>
      </c>
      <c r="AL54">
        <v>-0.26048648444794653</v>
      </c>
      <c r="AM54">
        <v>-0.29347399225470938</v>
      </c>
      <c r="AN54">
        <v>-4.4840416717821956</v>
      </c>
      <c r="AO54">
        <v>-7.4379220389844845</v>
      </c>
      <c r="AP54">
        <v>28.668677162916712</v>
      </c>
      <c r="AQ54">
        <v>0.54536548025023801</v>
      </c>
      <c r="AR54">
        <v>-0.15386846759313161</v>
      </c>
      <c r="AS54">
        <v>-0.999999999999999</v>
      </c>
      <c r="AT54">
        <v>-0.999999999999999</v>
      </c>
      <c r="AU54">
        <v>21.705733371281937</v>
      </c>
      <c r="AV54">
        <v>80.370696226632717</v>
      </c>
      <c r="AW54">
        <v>50.888919447722117</v>
      </c>
      <c r="AX54">
        <v>0.31855784646427737</v>
      </c>
      <c r="AY54">
        <v>14.803331539657325</v>
      </c>
      <c r="AZ54">
        <v>1528.9055817913625</v>
      </c>
    </row>
    <row r="55" spans="1:52" x14ac:dyDescent="0.25">
      <c r="A55">
        <v>5511</v>
      </c>
      <c r="B55" t="s">
        <v>2681</v>
      </c>
      <c r="C55">
        <v>4.3103360262924317</v>
      </c>
      <c r="D55">
        <v>0.674208446139693</v>
      </c>
      <c r="E55">
        <v>1.7454546284528802</v>
      </c>
      <c r="F55">
        <v>1.9846484781606148</v>
      </c>
      <c r="G55">
        <v>0.1953390035797328</v>
      </c>
      <c r="H55">
        <v>-6.7506179002002759E-3</v>
      </c>
      <c r="I55">
        <v>11.315303140771935</v>
      </c>
      <c r="J55">
        <v>0.18858838567953248</v>
      </c>
      <c r="K55">
        <v>-1.0000000000000004</v>
      </c>
      <c r="L55">
        <v>-1.0000000000000004</v>
      </c>
      <c r="M55">
        <v>3.7717677135906493</v>
      </c>
      <c r="N55">
        <v>17.610287645225004</v>
      </c>
      <c r="O55">
        <v>-5.3675988118796002E-2</v>
      </c>
      <c r="P55">
        <v>-2.5741019386630439</v>
      </c>
      <c r="Q55">
        <v>-0.8289675919441728</v>
      </c>
      <c r="R55">
        <v>0.33333333333333381</v>
      </c>
      <c r="S55">
        <v>0.33246476049822571</v>
      </c>
      <c r="T55">
        <v>0.34237488489244616</v>
      </c>
      <c r="U55">
        <v>-5.3089584129071936E-2</v>
      </c>
      <c r="V55">
        <v>30.659800356616032</v>
      </c>
      <c r="W55">
        <v>1.5281717429473813</v>
      </c>
      <c r="X55">
        <v>-1.0000000000000004</v>
      </c>
      <c r="Y55">
        <v>-1.0000000000000004</v>
      </c>
      <c r="Z55">
        <v>45.298922063707828</v>
      </c>
      <c r="AA55">
        <v>0.15348899527232909</v>
      </c>
      <c r="AB55">
        <v>0.18944947581105984</v>
      </c>
      <c r="AC55">
        <v>-3.3576685102670277E-2</v>
      </c>
      <c r="AD55">
        <v>15.468089299035919</v>
      </c>
      <c r="AE55">
        <v>0.8</v>
      </c>
      <c r="AF55">
        <v>-1.0000000000000004</v>
      </c>
      <c r="AG55">
        <v>-1.0000000000000004</v>
      </c>
      <c r="AH55">
        <v>-1.3255745976830092E-2</v>
      </c>
      <c r="AI55">
        <v>-5.3089584129071936E-2</v>
      </c>
      <c r="AJ55">
        <v>0.32653641868578742</v>
      </c>
      <c r="AK55">
        <v>-1.865735125383754E-2</v>
      </c>
      <c r="AL55">
        <v>0.28158661471709712</v>
      </c>
      <c r="AM55">
        <v>0.25533574870476411</v>
      </c>
      <c r="AN55">
        <v>8.6723474613563649</v>
      </c>
      <c r="AO55">
        <v>6.290106961349915</v>
      </c>
      <c r="AP55">
        <v>41.975103497388034</v>
      </c>
      <c r="AQ55">
        <v>0.9550833945949333</v>
      </c>
      <c r="AR55">
        <v>1.7167601286269127</v>
      </c>
      <c r="AS55">
        <v>-1.0000000000000004</v>
      </c>
      <c r="AT55">
        <v>-1.0000000000000004</v>
      </c>
      <c r="AU55">
        <v>1.1556808862164418</v>
      </c>
      <c r="AV55">
        <v>69.199316670282727</v>
      </c>
      <c r="AW55">
        <v>63.625243337838924</v>
      </c>
      <c r="AX55">
        <v>9.6198356918801187E-2</v>
      </c>
      <c r="AY55">
        <v>-13.233177201725283</v>
      </c>
      <c r="AZ55">
        <v>1503.6714628453799</v>
      </c>
    </row>
    <row r="56" spans="1:52" x14ac:dyDescent="0.25">
      <c r="A56">
        <v>5526</v>
      </c>
      <c r="B56" t="s">
        <v>2692</v>
      </c>
      <c r="C56">
        <v>4.4481849788033792</v>
      </c>
      <c r="D56">
        <v>5.2366719610287507E-2</v>
      </c>
      <c r="E56">
        <v>0.74072140149307508</v>
      </c>
      <c r="F56">
        <v>0.75421745487535963</v>
      </c>
      <c r="G56">
        <v>0.31305395528274527</v>
      </c>
      <c r="H56">
        <v>-1.3287958724949409E-2</v>
      </c>
      <c r="I56">
        <v>17.985959793467757</v>
      </c>
      <c r="J56">
        <v>0.2997659965577959</v>
      </c>
      <c r="K56">
        <v>-0.99999999999999956</v>
      </c>
      <c r="L56">
        <v>-0.99999999999999956</v>
      </c>
      <c r="M56">
        <v>5.9953199311559189</v>
      </c>
      <c r="N56">
        <v>23.188362227146495</v>
      </c>
      <c r="O56">
        <v>-3.3549496218149281E-2</v>
      </c>
      <c r="P56">
        <v>7.8481682726743944</v>
      </c>
      <c r="Q56">
        <v>2.5823722089494145</v>
      </c>
      <c r="R56">
        <v>0.33333333333333298</v>
      </c>
      <c r="S56">
        <v>0.33671649011212074</v>
      </c>
      <c r="T56">
        <v>0.32247552962120091</v>
      </c>
      <c r="U56">
        <v>-0.12413728140933393</v>
      </c>
      <c r="V56">
        <v>22.744883003981005</v>
      </c>
      <c r="W56">
        <v>0.91536225691645912</v>
      </c>
      <c r="X56">
        <v>-0.99999999999999956</v>
      </c>
      <c r="Y56">
        <v>-0.99999999999999956</v>
      </c>
      <c r="Z56">
        <v>69.751768394133606</v>
      </c>
      <c r="AA56">
        <v>0.35295959524811987</v>
      </c>
      <c r="AB56">
        <v>0.22715694025189173</v>
      </c>
      <c r="AC56">
        <v>0.30837372812405206</v>
      </c>
      <c r="AD56">
        <v>44.424513181203189</v>
      </c>
      <c r="AE56">
        <v>0.7</v>
      </c>
      <c r="AF56">
        <v>-0.99999999999999956</v>
      </c>
      <c r="AG56">
        <v>-0.99999999999999956</v>
      </c>
      <c r="AH56">
        <v>0.10911582182008137</v>
      </c>
      <c r="AI56">
        <v>-0.12413728140933393</v>
      </c>
      <c r="AJ56">
        <v>-1.6044362485690813E-2</v>
      </c>
      <c r="AK56">
        <v>0.38054346900396935</v>
      </c>
      <c r="AL56">
        <v>0.12443890555641138</v>
      </c>
      <c r="AM56">
        <v>-0.19071015541357275</v>
      </c>
      <c r="AN56">
        <v>3.0307508264818344</v>
      </c>
      <c r="AO56">
        <v>-2.8650365403194709</v>
      </c>
      <c r="AP56">
        <v>40.730842797448787</v>
      </c>
      <c r="AQ56">
        <v>0.86838807165732135</v>
      </c>
      <c r="AR56">
        <v>1.2151282534742553</v>
      </c>
      <c r="AS56">
        <v>-0.99999999999999956</v>
      </c>
      <c r="AT56">
        <v>-0.99999999999999956</v>
      </c>
      <c r="AU56">
        <v>3.336589663824777</v>
      </c>
      <c r="AV56">
        <v>90.075094080960653</v>
      </c>
      <c r="AW56">
        <v>79.843682376428859</v>
      </c>
      <c r="AX56">
        <v>9.429906645681034E-2</v>
      </c>
      <c r="AY56">
        <v>-15.976414867782218</v>
      </c>
      <c r="AZ56">
        <v>1489.8971523583925</v>
      </c>
    </row>
    <row r="57" spans="1:52" x14ac:dyDescent="0.25">
      <c r="A57">
        <v>5607</v>
      </c>
      <c r="B57" t="s">
        <v>2744</v>
      </c>
      <c r="C57">
        <v>3.1804689557368033</v>
      </c>
      <c r="D57">
        <v>-0.11501034250136133</v>
      </c>
      <c r="E57">
        <v>0.67994173428034577</v>
      </c>
      <c r="F57">
        <v>0.64013699506885302</v>
      </c>
      <c r="G57">
        <v>0.28354005610897082</v>
      </c>
      <c r="H57">
        <v>-7.3461617161138535E-3</v>
      </c>
      <c r="I57">
        <v>16.571633663571404</v>
      </c>
      <c r="J57">
        <v>0.27619389439285696</v>
      </c>
      <c r="K57">
        <v>-1.0000000000000011</v>
      </c>
      <c r="L57">
        <v>-1.0000000000000011</v>
      </c>
      <c r="M57">
        <v>5.523877887857136</v>
      </c>
      <c r="N57">
        <v>20.392239614377054</v>
      </c>
      <c r="O57">
        <v>0.10294633603650093</v>
      </c>
      <c r="P57">
        <v>2.3554616557787829</v>
      </c>
      <c r="Q57">
        <v>0.8215622788401723</v>
      </c>
      <c r="R57">
        <v>0.33333333333333376</v>
      </c>
      <c r="S57">
        <v>0.32617237761062207</v>
      </c>
      <c r="T57">
        <v>0.20600810331017727</v>
      </c>
      <c r="U57">
        <v>5.0703755343025562E-2</v>
      </c>
      <c r="V57">
        <v>25.600947008172067</v>
      </c>
      <c r="W57">
        <v>1.5115667618499615</v>
      </c>
      <c r="X57">
        <v>-1.0000000000000011</v>
      </c>
      <c r="Y57">
        <v>-1.0000000000000011</v>
      </c>
      <c r="Z57">
        <v>53.107120343397689</v>
      </c>
      <c r="AA57">
        <v>-9.0099523098708979E-3</v>
      </c>
      <c r="AB57">
        <v>8.862998116869289E-2</v>
      </c>
      <c r="AC57">
        <v>0.45407219226888784</v>
      </c>
      <c r="AD57">
        <v>26.684611056385481</v>
      </c>
      <c r="AE57">
        <v>0.4</v>
      </c>
      <c r="AF57">
        <v>-1.0000000000000011</v>
      </c>
      <c r="AG57">
        <v>-1.0000000000000011</v>
      </c>
      <c r="AH57">
        <v>2.1885181589426875E-2</v>
      </c>
      <c r="AI57">
        <v>5.0703755343025562E-2</v>
      </c>
      <c r="AJ57">
        <v>0.20454654235723277</v>
      </c>
      <c r="AK57">
        <v>-0.19042892375900916</v>
      </c>
      <c r="AL57">
        <v>1.9089629146267936E-2</v>
      </c>
      <c r="AM57">
        <v>0.32895768053170649</v>
      </c>
      <c r="AN57">
        <v>1.4999734404428597</v>
      </c>
      <c r="AO57">
        <v>7.2717973944976144</v>
      </c>
      <c r="AP57">
        <v>42.172580671743475</v>
      </c>
      <c r="AQ57">
        <v>0.91621756959715817</v>
      </c>
      <c r="AR57">
        <v>1.7877606562428199</v>
      </c>
      <c r="AS57">
        <v>-1.0000000000000011</v>
      </c>
      <c r="AT57">
        <v>-1.0000000000000011</v>
      </c>
      <c r="AU57">
        <v>1.4616992739090255</v>
      </c>
      <c r="AV57">
        <v>80.771157352272368</v>
      </c>
      <c r="AW57">
        <v>86.279236518363433</v>
      </c>
      <c r="AX57">
        <v>0.19947250278514037</v>
      </c>
      <c r="AY57">
        <v>-18.749281382987931</v>
      </c>
      <c r="AZ57">
        <v>1374.5019817168197</v>
      </c>
    </row>
    <row r="58" spans="1:52" x14ac:dyDescent="0.25">
      <c r="A58">
        <v>5627</v>
      </c>
      <c r="B58" t="s">
        <v>2759</v>
      </c>
      <c r="C58">
        <v>4.9585242363361104</v>
      </c>
      <c r="D58">
        <v>8.6403326863919772E-2</v>
      </c>
      <c r="E58">
        <v>-1.2353335057247308</v>
      </c>
      <c r="F58">
        <v>-1.2100551728750222</v>
      </c>
      <c r="G58">
        <v>0.4778926052562722</v>
      </c>
      <c r="H58">
        <v>-7.5886061795573789E-4</v>
      </c>
      <c r="I58">
        <v>28.628024678298999</v>
      </c>
      <c r="J58">
        <v>0.47713374463831648</v>
      </c>
      <c r="K58">
        <v>-1.0000000000000004</v>
      </c>
      <c r="L58">
        <v>-1.0000000000000004</v>
      </c>
      <c r="M58">
        <v>9.5426748927663283</v>
      </c>
      <c r="N58">
        <v>32.3764937417601</v>
      </c>
      <c r="O58">
        <v>0.1282240374475366</v>
      </c>
      <c r="P58">
        <v>-8.7338783633804802</v>
      </c>
      <c r="Q58">
        <v>-2.888251137242217</v>
      </c>
      <c r="R58">
        <v>0.33333333333333343</v>
      </c>
      <c r="S58">
        <v>0.32481718513774449</v>
      </c>
      <c r="T58">
        <v>0.21825168798353739</v>
      </c>
      <c r="U58">
        <v>9.502407345054778E-2</v>
      </c>
      <c r="V58">
        <v>19.771701410673867</v>
      </c>
      <c r="W58">
        <v>1.6241679664701982</v>
      </c>
      <c r="X58">
        <v>-1.0000000000000004</v>
      </c>
      <c r="Y58">
        <v>-1.0000000000000004</v>
      </c>
      <c r="Z58">
        <v>61.50078157512629</v>
      </c>
      <c r="AA58">
        <v>0.15905794002029999</v>
      </c>
      <c r="AB58">
        <v>0.42618734617550824</v>
      </c>
      <c r="AC58">
        <v>0.30710133983808419</v>
      </c>
      <c r="AD58">
        <v>44.61733130169462</v>
      </c>
      <c r="AE58">
        <v>0.9</v>
      </c>
      <c r="AF58">
        <v>-1.0000000000000004</v>
      </c>
      <c r="AG58">
        <v>-1.0000000000000004</v>
      </c>
      <c r="AH58">
        <v>-0.10554526497021076</v>
      </c>
      <c r="AI58">
        <v>9.502407345054778E-2</v>
      </c>
      <c r="AJ58">
        <v>2.7621140683607291E-2</v>
      </c>
      <c r="AK58">
        <v>6.9010290433203173E-3</v>
      </c>
      <c r="AL58">
        <v>5.5814750936103663E-2</v>
      </c>
      <c r="AM58">
        <v>-0.18470744868223937</v>
      </c>
      <c r="AN58">
        <v>1.5334744768206281</v>
      </c>
      <c r="AO58">
        <v>-4.5831810718393831</v>
      </c>
      <c r="AP58">
        <v>48.399726088972855</v>
      </c>
      <c r="AQ58">
        <v>0.97142627990516384</v>
      </c>
      <c r="AR58">
        <v>2.1013017111085142</v>
      </c>
      <c r="AS58">
        <v>-1.0000000000000004</v>
      </c>
      <c r="AT58">
        <v>-1.0000000000000004</v>
      </c>
      <c r="AU58">
        <v>-4.0983063101172403</v>
      </c>
      <c r="AV58">
        <v>89.294094245046978</v>
      </c>
      <c r="AW58">
        <v>96.685596290697532</v>
      </c>
      <c r="AX58">
        <v>-1.1737567638566829E-2</v>
      </c>
      <c r="AY58">
        <v>-38.007755873071702</v>
      </c>
      <c r="AZ58">
        <v>1500.9735697404785</v>
      </c>
    </row>
    <row r="59" spans="1:52" x14ac:dyDescent="0.25">
      <c r="A59">
        <v>5985</v>
      </c>
      <c r="B59" t="s">
        <v>2994</v>
      </c>
      <c r="C59">
        <v>6.2017985803096849</v>
      </c>
      <c r="D59">
        <v>0.67032659709876952</v>
      </c>
      <c r="E59">
        <v>0.62630207625193823</v>
      </c>
      <c r="F59">
        <v>0.8193002116683894</v>
      </c>
      <c r="G59">
        <v>0.19843979936227224</v>
      </c>
      <c r="H59">
        <v>6.0767949034846646E-3</v>
      </c>
      <c r="I59">
        <v>12.270995655945418</v>
      </c>
      <c r="J59">
        <v>0.20451659426575691</v>
      </c>
      <c r="K59">
        <v>-1</v>
      </c>
      <c r="L59">
        <v>-1</v>
      </c>
      <c r="M59">
        <v>4.0903318853151402</v>
      </c>
      <c r="N59">
        <v>19.292094447923503</v>
      </c>
      <c r="O59">
        <v>4.3923884556939546E-2</v>
      </c>
      <c r="P59">
        <v>13.539745855118573</v>
      </c>
      <c r="Q59">
        <v>4.5681643416009203</v>
      </c>
      <c r="R59">
        <v>0.33333333333333354</v>
      </c>
      <c r="S59">
        <v>0.35621733696850538</v>
      </c>
      <c r="T59">
        <v>0.18468351581852332</v>
      </c>
      <c r="U59">
        <v>0.1658550754973489</v>
      </c>
      <c r="V59">
        <v>33.422906694078158</v>
      </c>
      <c r="W59">
        <v>2.2188985922942681</v>
      </c>
      <c r="X59">
        <v>-1</v>
      </c>
      <c r="Y59">
        <v>-1</v>
      </c>
      <c r="Z59">
        <v>89.795421968527151</v>
      </c>
      <c r="AA59">
        <v>0.37371321504531368</v>
      </c>
      <c r="AB59">
        <v>0.41011919301117961</v>
      </c>
      <c r="AC59">
        <v>0.25225461060046778</v>
      </c>
      <c r="AD59">
        <v>51.804350932848067</v>
      </c>
      <c r="AE59">
        <v>0.8</v>
      </c>
      <c r="AF59">
        <v>-1</v>
      </c>
      <c r="AG59">
        <v>-1</v>
      </c>
      <c r="AH59">
        <v>0.1350442354866731</v>
      </c>
      <c r="AI59">
        <v>0.1658550754973489</v>
      </c>
      <c r="AJ59">
        <v>0.21315335960638573</v>
      </c>
      <c r="AK59">
        <v>-7.6204965899618728E-3</v>
      </c>
      <c r="AL59">
        <v>-9.7078271748305148E-2</v>
      </c>
      <c r="AM59">
        <v>-7.2767166536896258E-2</v>
      </c>
      <c r="AN59">
        <v>-1.361189995675701</v>
      </c>
      <c r="AO59">
        <v>-1.8572816463722159</v>
      </c>
      <c r="AP59">
        <v>45.693902350023549</v>
      </c>
      <c r="AQ59">
        <v>1.0400892616177104</v>
      </c>
      <c r="AR59">
        <v>2.4234151865600251</v>
      </c>
      <c r="AS59">
        <v>-1</v>
      </c>
      <c r="AT59">
        <v>-1</v>
      </c>
      <c r="AU59">
        <v>5.38746455326931</v>
      </c>
      <c r="AV59">
        <v>107.23023477007844</v>
      </c>
      <c r="AW59">
        <v>126.5166270295468</v>
      </c>
      <c r="AX59">
        <v>5.5548549816127953E-2</v>
      </c>
      <c r="AY59">
        <v>-5.9359457925203536</v>
      </c>
      <c r="AZ59">
        <v>1557.0945254432536</v>
      </c>
    </row>
    <row r="60" spans="1:52" x14ac:dyDescent="0.25">
      <c r="A60">
        <v>6133</v>
      </c>
      <c r="B60" t="s">
        <v>3105</v>
      </c>
      <c r="C60">
        <v>4.4407769984554299</v>
      </c>
      <c r="D60">
        <v>3.9179279155331724E-2</v>
      </c>
      <c r="E60">
        <v>-1.7471207794319825</v>
      </c>
      <c r="F60">
        <v>-1.7201342130121395</v>
      </c>
      <c r="G60">
        <v>0.36725237862560284</v>
      </c>
      <c r="H60">
        <v>-7.7117873001476597E-3</v>
      </c>
      <c r="I60">
        <v>21.572435479527279</v>
      </c>
      <c r="J60">
        <v>0.35954059132545513</v>
      </c>
      <c r="K60">
        <v>-0.99999999999999933</v>
      </c>
      <c r="L60">
        <v>-0.99999999999999933</v>
      </c>
      <c r="M60">
        <v>7.1908118265090932</v>
      </c>
      <c r="N60">
        <v>24.293078264970589</v>
      </c>
      <c r="O60">
        <v>-9.0659219232921986E-2</v>
      </c>
      <c r="P60">
        <v>4.7782361943848244</v>
      </c>
      <c r="Q60">
        <v>1.4940631793775263</v>
      </c>
      <c r="R60">
        <v>0.33333333333333276</v>
      </c>
      <c r="S60">
        <v>0.32850828598526433</v>
      </c>
      <c r="T60">
        <v>0.1960957050837554</v>
      </c>
      <c r="U60">
        <v>-3.7433012484944475E-2</v>
      </c>
      <c r="V60">
        <v>18.438548823678133</v>
      </c>
      <c r="W60">
        <v>0.86208577341849857</v>
      </c>
      <c r="X60">
        <v>-0.99999999999999933</v>
      </c>
      <c r="Y60">
        <v>-0.99999999999999933</v>
      </c>
      <c r="Z60">
        <v>26.94797550205049</v>
      </c>
      <c r="AA60">
        <v>3.4019581321671426E-2</v>
      </c>
      <c r="AB60">
        <v>0.13674944917494364</v>
      </c>
      <c r="AC60">
        <v>-3.0461760516718405E-2</v>
      </c>
      <c r="AD60">
        <v>7.0153634989948257</v>
      </c>
      <c r="AE60">
        <v>0.5</v>
      </c>
      <c r="AF60">
        <v>-0.99999999999999933</v>
      </c>
      <c r="AG60">
        <v>-0.99999999999999933</v>
      </c>
      <c r="AH60">
        <v>2.898247318279101E-2</v>
      </c>
      <c r="AI60">
        <v>-3.7433012484944475E-2</v>
      </c>
      <c r="AJ60">
        <v>-0.10991059968822432</v>
      </c>
      <c r="AK60">
        <v>0.16568514889940245</v>
      </c>
      <c r="AL60">
        <v>4.7083508526082361E-2</v>
      </c>
      <c r="AM60">
        <v>9.0959051895392593E-2</v>
      </c>
      <c r="AN60">
        <v>0.62753471471093758</v>
      </c>
      <c r="AO60">
        <v>3.1024020418818261</v>
      </c>
      <c r="AP60">
        <v>40.010984303205426</v>
      </c>
      <c r="AQ60">
        <v>0.82050431191740858</v>
      </c>
      <c r="AR60">
        <v>1.2216263647439527</v>
      </c>
      <c r="AS60">
        <v>-0.99999999999999933</v>
      </c>
      <c r="AT60">
        <v>-0.99999999999999933</v>
      </c>
      <c r="AU60">
        <v>-0.22607103363461556</v>
      </c>
      <c r="AV60">
        <v>54.343455808902938</v>
      </c>
      <c r="AW60">
        <v>51.17980402406431</v>
      </c>
      <c r="AX60">
        <v>-4.7540695037026633E-2</v>
      </c>
      <c r="AY60">
        <v>-54.347098410844815</v>
      </c>
      <c r="AZ60">
        <v>1474.1188178268662</v>
      </c>
    </row>
    <row r="61" spans="1:52" x14ac:dyDescent="0.25">
      <c r="A61">
        <v>6314</v>
      </c>
      <c r="B61" t="s">
        <v>3187</v>
      </c>
      <c r="C61">
        <v>5.2336715179337245</v>
      </c>
      <c r="D61">
        <v>-2.379144506572883E-2</v>
      </c>
      <c r="E61">
        <v>1.9041883576546519</v>
      </c>
      <c r="F61">
        <v>1.8877815745715034</v>
      </c>
      <c r="G61">
        <v>0.17612668318699909</v>
      </c>
      <c r="H61">
        <v>-6.6762733849281041E-3</v>
      </c>
      <c r="I61">
        <v>10.16702458812426</v>
      </c>
      <c r="J61">
        <v>0.16945040980207099</v>
      </c>
      <c r="K61">
        <v>-1.0000000000000004</v>
      </c>
      <c r="L61">
        <v>-1.0000000000000004</v>
      </c>
      <c r="M61">
        <v>3.3890081960414196</v>
      </c>
      <c r="N61">
        <v>17.288477680629473</v>
      </c>
      <c r="O61">
        <v>-0.24669454577767458</v>
      </c>
      <c r="P61">
        <v>10.493582727151598</v>
      </c>
      <c r="Q61">
        <v>3.56828416414506</v>
      </c>
      <c r="R61">
        <v>0.33333333333333354</v>
      </c>
      <c r="S61">
        <v>0.34886287639229935</v>
      </c>
      <c r="T61">
        <v>0.26613111093352049</v>
      </c>
      <c r="U61">
        <v>0.21632918155701672</v>
      </c>
      <c r="V61">
        <v>39.808243696563949</v>
      </c>
      <c r="W61">
        <v>2.8752453329997434</v>
      </c>
      <c r="X61">
        <v>-1.0000000000000004</v>
      </c>
      <c r="Y61">
        <v>-1.0000000000000004</v>
      </c>
      <c r="Z61">
        <v>68.248794647448634</v>
      </c>
      <c r="AA61">
        <v>7.6345047876410027E-2</v>
      </c>
      <c r="AB61">
        <v>0.23323156927067137</v>
      </c>
      <c r="AC61">
        <v>0.1878687185877107</v>
      </c>
      <c r="AD61">
        <v>24.872266786739619</v>
      </c>
      <c r="AE61">
        <v>0.81818181818181823</v>
      </c>
      <c r="AF61">
        <v>-1.0000000000000004</v>
      </c>
      <c r="AG61">
        <v>-1.0000000000000004</v>
      </c>
      <c r="AH61">
        <v>0.20015401472403263</v>
      </c>
      <c r="AI61">
        <v>0.21632918155701672</v>
      </c>
      <c r="AJ61">
        <v>0.21223725763840939</v>
      </c>
      <c r="AK61">
        <v>-0.22405584790886926</v>
      </c>
      <c r="AL61">
        <v>0.12993490014023004</v>
      </c>
      <c r="AM61">
        <v>3.6498457393765435E-2</v>
      </c>
      <c r="AN61">
        <v>4.3095587916977962</v>
      </c>
      <c r="AO61">
        <v>-0.20781780470021177</v>
      </c>
      <c r="AP61">
        <v>49.975268284688227</v>
      </c>
      <c r="AQ61">
        <v>1.1646565022161701</v>
      </c>
      <c r="AR61">
        <v>3.0446957428018155</v>
      </c>
      <c r="AS61">
        <v>-1.0000000000000004</v>
      </c>
      <c r="AT61">
        <v>-1.0000000000000004</v>
      </c>
      <c r="AU61">
        <v>5.4560657387165641</v>
      </c>
      <c r="AV61">
        <v>85.329454523377876</v>
      </c>
      <c r="AW61">
        <v>110.9654529735602</v>
      </c>
      <c r="AX61">
        <v>4.9707589976626977E-2</v>
      </c>
      <c r="AY61">
        <v>-36.776985519200231</v>
      </c>
      <c r="AZ61">
        <v>1504.4555860771113</v>
      </c>
    </row>
    <row r="62" spans="1:52" x14ac:dyDescent="0.25">
      <c r="A62">
        <v>6348</v>
      </c>
      <c r="B62" t="s">
        <v>3218</v>
      </c>
      <c r="C62">
        <v>4.8627077211701897</v>
      </c>
      <c r="D62">
        <v>0.13204742245372991</v>
      </c>
      <c r="E62">
        <v>-1.9537690847075251</v>
      </c>
      <c r="F62">
        <v>-1.9176725685864378</v>
      </c>
      <c r="G62">
        <v>0.13920526062690006</v>
      </c>
      <c r="H62">
        <v>8.9437862422157524E-2</v>
      </c>
      <c r="I62">
        <v>13.718587382943454</v>
      </c>
      <c r="J62">
        <v>0.22864312304905757</v>
      </c>
      <c r="K62">
        <v>-1.0000000000000002</v>
      </c>
      <c r="L62">
        <v>-1.0000000000000002</v>
      </c>
      <c r="M62">
        <v>4.5728624609811472</v>
      </c>
      <c r="N62">
        <v>16.663622535527217</v>
      </c>
      <c r="O62">
        <v>0.16553849037808005</v>
      </c>
      <c r="P62">
        <v>11.714172242158277</v>
      </c>
      <c r="Q62">
        <v>3.9153008170175458</v>
      </c>
      <c r="R62">
        <v>0.33333333333333326</v>
      </c>
      <c r="S62">
        <v>0.34966968724679759</v>
      </c>
      <c r="T62">
        <v>0.30008002202170492</v>
      </c>
      <c r="U62">
        <v>4.815493831357788E-2</v>
      </c>
      <c r="V62">
        <v>32.10379431465428</v>
      </c>
      <c r="W62">
        <v>1.9436096154993625</v>
      </c>
      <c r="X62">
        <v>-1.0000000000000002</v>
      </c>
      <c r="Y62">
        <v>-1.0000000000000002</v>
      </c>
      <c r="Z62">
        <v>62.452254091739398</v>
      </c>
      <c r="AA62">
        <v>0.40949880697900376</v>
      </c>
      <c r="AB62">
        <v>0.19499468242396142</v>
      </c>
      <c r="AC62">
        <v>-7.5830310201613599E-2</v>
      </c>
      <c r="AD62">
        <v>26.43315896006758</v>
      </c>
      <c r="AE62">
        <v>0.5</v>
      </c>
      <c r="AF62">
        <v>-1.0000000000000002</v>
      </c>
      <c r="AG62">
        <v>-1.0000000000000002</v>
      </c>
      <c r="AH62">
        <v>4.6213663358235985E-2</v>
      </c>
      <c r="AI62">
        <v>4.815493831357788E-2</v>
      </c>
      <c r="AJ62">
        <v>0.19072624685860148</v>
      </c>
      <c r="AK62">
        <v>0.66453110178582175</v>
      </c>
      <c r="AL62">
        <v>-0.11314457867516711</v>
      </c>
      <c r="AM62">
        <v>-0.31063227287364942</v>
      </c>
      <c r="AN62">
        <v>-1.8749832325861708</v>
      </c>
      <c r="AO62">
        <v>-4.4431513129121258</v>
      </c>
      <c r="AP62">
        <v>45.822381697597727</v>
      </c>
      <c r="AQ62">
        <v>1.031237980915414</v>
      </c>
      <c r="AR62">
        <v>2.1722527385484165</v>
      </c>
      <c r="AS62">
        <v>-1.0000000000000002</v>
      </c>
      <c r="AT62">
        <v>-1.0000000000000002</v>
      </c>
      <c r="AU62">
        <v>1.9976282484311088</v>
      </c>
      <c r="AV62">
        <v>74.672725314354494</v>
      </c>
      <c r="AW62">
        <v>80.412492412877015</v>
      </c>
      <c r="AX62">
        <v>-7.3452133912407E-2</v>
      </c>
      <c r="AY62">
        <v>-38.750052657080175</v>
      </c>
      <c r="AZ62">
        <v>1387.4982796510078</v>
      </c>
    </row>
    <row r="63" spans="1:52" x14ac:dyDescent="0.25">
      <c r="A63">
        <v>6396</v>
      </c>
      <c r="B63" t="s">
        <v>3264</v>
      </c>
      <c r="C63">
        <v>5.324794774311405</v>
      </c>
      <c r="D63">
        <v>0.53715211930564055</v>
      </c>
      <c r="E63">
        <v>2.1406039062967785</v>
      </c>
      <c r="F63">
        <v>2.31006258399466</v>
      </c>
      <c r="G63">
        <v>0.2115383034744702</v>
      </c>
      <c r="H63">
        <v>-1.0981098100137619E-2</v>
      </c>
      <c r="I63">
        <v>12.033432322459957</v>
      </c>
      <c r="J63">
        <v>0.20055720537433261</v>
      </c>
      <c r="K63">
        <v>-1.0000000000000009</v>
      </c>
      <c r="L63">
        <v>-1.0000000000000009</v>
      </c>
      <c r="M63">
        <v>4.011144107486655</v>
      </c>
      <c r="N63">
        <v>19.668289680766019</v>
      </c>
      <c r="O63">
        <v>4.6794574729787417E-2</v>
      </c>
      <c r="P63">
        <v>-3.2852694728732335</v>
      </c>
      <c r="Q63">
        <v>-1.0876510699306698</v>
      </c>
      <c r="R63">
        <v>0.33333333333333359</v>
      </c>
      <c r="S63">
        <v>0.33158034536713654</v>
      </c>
      <c r="T63">
        <v>0.13259930021962571</v>
      </c>
      <c r="U63">
        <v>2.4044414136922897E-2</v>
      </c>
      <c r="V63">
        <v>24.840007507307472</v>
      </c>
      <c r="W63">
        <v>1.1390201590261788</v>
      </c>
      <c r="X63">
        <v>-1.0000000000000009</v>
      </c>
      <c r="Y63">
        <v>-1.0000000000000009</v>
      </c>
      <c r="Z63">
        <v>43.441811240688565</v>
      </c>
      <c r="AA63">
        <v>-3.2797513259143145E-2</v>
      </c>
      <c r="AB63">
        <v>0.28397751862010256</v>
      </c>
      <c r="AC63">
        <v>0.14260909070527616</v>
      </c>
      <c r="AD63">
        <v>19.68945480331179</v>
      </c>
      <c r="AE63">
        <v>0.6</v>
      </c>
      <c r="AF63">
        <v>-1.0000000000000009</v>
      </c>
      <c r="AG63">
        <v>-1.0000000000000009</v>
      </c>
      <c r="AH63">
        <v>5.3550589483653536E-2</v>
      </c>
      <c r="AI63">
        <v>2.4044414136922897E-2</v>
      </c>
      <c r="AJ63">
        <v>5.9440725025048526E-2</v>
      </c>
      <c r="AK63">
        <v>7.7960368935456881E-3</v>
      </c>
      <c r="AL63">
        <v>1.0160197936832669</v>
      </c>
      <c r="AM63">
        <v>-7.9212487977035576E-2</v>
      </c>
      <c r="AN63">
        <v>25.697698467206909</v>
      </c>
      <c r="AO63">
        <v>-1.9413320149581605</v>
      </c>
      <c r="AP63">
        <v>36.87343982976742</v>
      </c>
      <c r="AQ63">
        <v>0.82155739305701891</v>
      </c>
      <c r="AR63">
        <v>1.3395773644005102</v>
      </c>
      <c r="AS63">
        <v>-1.0000000000000009</v>
      </c>
      <c r="AT63">
        <v>-1.0000000000000009</v>
      </c>
      <c r="AU63">
        <v>1.2224115140639895</v>
      </c>
      <c r="AV63">
        <v>61.168768906496425</v>
      </c>
      <c r="AW63">
        <v>64.644222109861801</v>
      </c>
      <c r="AX63">
        <v>-0.19691643819773488</v>
      </c>
      <c r="AY63">
        <v>-72.030500335334452</v>
      </c>
      <c r="AZ63">
        <v>1389.7379738967152</v>
      </c>
    </row>
    <row r="64" spans="1:52" x14ac:dyDescent="0.25">
      <c r="A64">
        <v>6414</v>
      </c>
      <c r="B64" t="s">
        <v>3282</v>
      </c>
      <c r="C64">
        <v>3.6874267513710128</v>
      </c>
      <c r="D64">
        <v>-0.11925835988068641</v>
      </c>
      <c r="E64">
        <v>-9.8758006924671793E-2</v>
      </c>
      <c r="F64">
        <v>-0.12969143433057856</v>
      </c>
      <c r="G64">
        <v>0.13933698150316154</v>
      </c>
      <c r="H64">
        <v>4.0719451605653566E-4</v>
      </c>
      <c r="I64">
        <v>8.3846505611530908</v>
      </c>
      <c r="J64">
        <v>0.13974417601921812</v>
      </c>
      <c r="K64">
        <v>-0.99999999999999967</v>
      </c>
      <c r="L64">
        <v>-0.99999999999999967</v>
      </c>
      <c r="M64">
        <v>2.7948835203843578</v>
      </c>
      <c r="N64">
        <v>11.942385878193511</v>
      </c>
      <c r="O64">
        <v>-0.2318558857026026</v>
      </c>
      <c r="P64">
        <v>-3.1868010809375078</v>
      </c>
      <c r="Q64">
        <v>-1.089099389060151</v>
      </c>
      <c r="R64">
        <v>0.33333333333333315</v>
      </c>
      <c r="S64">
        <v>0.32646972466831403</v>
      </c>
      <c r="T64">
        <v>0.25426070872029827</v>
      </c>
      <c r="U64">
        <v>-0.32129625786878324</v>
      </c>
      <c r="V64">
        <v>18.120933313357767</v>
      </c>
      <c r="W64">
        <v>-0.39067583034907732</v>
      </c>
      <c r="X64">
        <v>-0.99999999999999967</v>
      </c>
      <c r="Y64">
        <v>-0.99999999999999967</v>
      </c>
      <c r="Z64">
        <v>38.858653617004073</v>
      </c>
      <c r="AA64">
        <v>-5.793953802983709E-2</v>
      </c>
      <c r="AB64">
        <v>7.8241216616677101E-2</v>
      </c>
      <c r="AC64">
        <v>0.41623471526728995</v>
      </c>
      <c r="AD64">
        <v>21.826819692706483</v>
      </c>
      <c r="AE64">
        <v>0.4</v>
      </c>
      <c r="AF64">
        <v>-0.99999999999999967</v>
      </c>
      <c r="AG64">
        <v>-0.99999999999999967</v>
      </c>
      <c r="AH64">
        <v>-3.0430840383900495E-2</v>
      </c>
      <c r="AI64">
        <v>-0.32129625786878324</v>
      </c>
      <c r="AJ64">
        <v>0.16740087008037752</v>
      </c>
      <c r="AK64">
        <v>-3.545878071990529E-2</v>
      </c>
      <c r="AL64">
        <v>0.39164982245881619</v>
      </c>
      <c r="AM64">
        <v>0.27925119844208046</v>
      </c>
      <c r="AN64">
        <v>10.628249911872292</v>
      </c>
      <c r="AO64">
        <v>6.8039860574524855</v>
      </c>
      <c r="AP64">
        <v>26.505583874510844</v>
      </c>
      <c r="AQ64">
        <v>0.5927675088531621</v>
      </c>
      <c r="AR64">
        <v>-0.25093165432985831</v>
      </c>
      <c r="AS64">
        <v>-0.99999999999999967</v>
      </c>
      <c r="AT64">
        <v>-0.99999999999999967</v>
      </c>
      <c r="AU64">
        <v>-1.2187908233907305</v>
      </c>
      <c r="AV64">
        <v>57.605025552650133</v>
      </c>
      <c r="AW64">
        <v>24.866782958093761</v>
      </c>
      <c r="AX64">
        <v>-7.5478150254074311E-2</v>
      </c>
      <c r="AY64">
        <v>-80.792283674670117</v>
      </c>
      <c r="AZ64">
        <v>1336.9949098386583</v>
      </c>
    </row>
    <row r="65" spans="1:52" x14ac:dyDescent="0.25">
      <c r="A65">
        <v>6443</v>
      </c>
      <c r="B65" t="s">
        <v>2101</v>
      </c>
      <c r="C65">
        <v>4.3999444356536355</v>
      </c>
      <c r="D65">
        <v>-3.8457908669972903E-2</v>
      </c>
      <c r="E65">
        <v>0.31579483852122536</v>
      </c>
      <c r="F65">
        <v>0.30886138757305825</v>
      </c>
      <c r="G65">
        <v>0.17224350216858791</v>
      </c>
      <c r="H65">
        <v>5.4208763299972316E-3</v>
      </c>
      <c r="I65">
        <v>10.659862709915117</v>
      </c>
      <c r="J65">
        <v>0.17766437849858516</v>
      </c>
      <c r="K65">
        <v>-0.99999999999999933</v>
      </c>
      <c r="L65">
        <v>-0.99999999999999933</v>
      </c>
      <c r="M65">
        <v>3.5532875699717024</v>
      </c>
      <c r="N65">
        <v>15.368668533141809</v>
      </c>
      <c r="O65">
        <v>-0.3967135148176299</v>
      </c>
      <c r="P65">
        <v>-9.4058215783056429</v>
      </c>
      <c r="Q65">
        <v>-3.1830008315265204</v>
      </c>
      <c r="R65">
        <v>0.33333333333333343</v>
      </c>
      <c r="S65">
        <v>0.33348884028259423</v>
      </c>
      <c r="T65">
        <v>0.1666670419172355</v>
      </c>
      <c r="U65">
        <v>8.6360401209302062E-3</v>
      </c>
      <c r="V65">
        <v>26.578435086220328</v>
      </c>
      <c r="W65">
        <v>1.207642203511867</v>
      </c>
      <c r="X65">
        <v>-0.99999999999999933</v>
      </c>
      <c r="Y65">
        <v>-0.99999999999999933</v>
      </c>
      <c r="Z65">
        <v>65.076805175556345</v>
      </c>
      <c r="AA65">
        <v>0.29571070578584963</v>
      </c>
      <c r="AB65">
        <v>0.14971383390990242</v>
      </c>
      <c r="AC65">
        <v>0.38820287872149883</v>
      </c>
      <c r="AD65">
        <v>41.681370920862562</v>
      </c>
      <c r="AE65">
        <v>0.9</v>
      </c>
      <c r="AF65">
        <v>-0.99999999999999933</v>
      </c>
      <c r="AG65">
        <v>-0.99999999999999933</v>
      </c>
      <c r="AH65">
        <v>-0.11165831872818556</v>
      </c>
      <c r="AI65">
        <v>8.6360401209302062E-3</v>
      </c>
      <c r="AJ65">
        <v>1.0330112052145457E-2</v>
      </c>
      <c r="AK65">
        <v>0.38337412524745629</v>
      </c>
      <c r="AL65">
        <v>9.1499209744143536E-2</v>
      </c>
      <c r="AM65">
        <v>0.27231221926473764</v>
      </c>
      <c r="AN65">
        <v>2.3391308038643159</v>
      </c>
      <c r="AO65">
        <v>8.7246761078557196</v>
      </c>
      <c r="AP65">
        <v>37.238297796135477</v>
      </c>
      <c r="AQ65">
        <v>0.84212525565409324</v>
      </c>
      <c r="AR65">
        <v>1.385306582010452</v>
      </c>
      <c r="AS65">
        <v>-0.99999999999999933</v>
      </c>
      <c r="AT65">
        <v>-0.99999999999999933</v>
      </c>
      <c r="AU65">
        <v>-2.8741394439534611</v>
      </c>
      <c r="AV65">
        <v>89.170149816553874</v>
      </c>
      <c r="AW65">
        <v>87.800587454083228</v>
      </c>
      <c r="AX65">
        <v>3.9985116930659134E-2</v>
      </c>
      <c r="AY65">
        <v>-37.929220107789305</v>
      </c>
      <c r="AZ65">
        <v>1428.0605296606807</v>
      </c>
    </row>
    <row r="66" spans="1:52" x14ac:dyDescent="0.25">
      <c r="A66">
        <v>6502</v>
      </c>
      <c r="B66" t="s">
        <v>3346</v>
      </c>
      <c r="C66">
        <v>5.2366342248345408</v>
      </c>
      <c r="D66">
        <v>-0.35290789751470952</v>
      </c>
      <c r="E66">
        <v>-0.52536909102931317</v>
      </c>
      <c r="F66">
        <v>-0.6294543481617465</v>
      </c>
      <c r="G66">
        <v>0.43295553035714884</v>
      </c>
      <c r="H66">
        <v>-5.1461987849118172E-4</v>
      </c>
      <c r="I66">
        <v>25.946454628719444</v>
      </c>
      <c r="J66">
        <v>0.43244091047865763</v>
      </c>
      <c r="K66">
        <v>-0.99999999999999967</v>
      </c>
      <c r="L66">
        <v>-0.99999999999999967</v>
      </c>
      <c r="M66">
        <v>8.6488182095731503</v>
      </c>
      <c r="N66">
        <v>30.553634505392235</v>
      </c>
      <c r="O66">
        <v>-0.17574536694155987</v>
      </c>
      <c r="P66">
        <v>12.264801577294106</v>
      </c>
      <c r="Q66">
        <v>3.981772750375467</v>
      </c>
      <c r="R66">
        <v>0.33333333333333337</v>
      </c>
      <c r="S66">
        <v>0.33780607588636813</v>
      </c>
      <c r="T66">
        <v>0.41512034334110859</v>
      </c>
      <c r="U66">
        <v>-4.0068619016922786E-3</v>
      </c>
      <c r="V66">
        <v>25.992479207218409</v>
      </c>
      <c r="W66">
        <v>1.8751387006953242</v>
      </c>
      <c r="X66">
        <v>-0.99999999999999967</v>
      </c>
      <c r="Y66">
        <v>-0.99999999999999967</v>
      </c>
      <c r="Z66">
        <v>110.07223655193964</v>
      </c>
      <c r="AA66">
        <v>0.51848232102650094</v>
      </c>
      <c r="AB66">
        <v>0.57301279375360359</v>
      </c>
      <c r="AC66">
        <v>0.51046457710681048</v>
      </c>
      <c r="AD66">
        <v>80.097984594345718</v>
      </c>
      <c r="AE66">
        <v>1</v>
      </c>
      <c r="AF66">
        <v>-0.99999999999999967</v>
      </c>
      <c r="AG66">
        <v>-0.99999999999999967</v>
      </c>
      <c r="AH66">
        <v>-2.4215880016600074E-2</v>
      </c>
      <c r="AI66">
        <v>-4.0068619016922786E-3</v>
      </c>
      <c r="AJ66">
        <v>5.5680284831108637E-2</v>
      </c>
      <c r="AK66">
        <v>3.1866365568007635E-2</v>
      </c>
      <c r="AL66">
        <v>0.57358077846818545</v>
      </c>
      <c r="AM66">
        <v>0.14796257482058631</v>
      </c>
      <c r="AN66">
        <v>14.617920885860174</v>
      </c>
      <c r="AO66">
        <v>3.8583961983546957</v>
      </c>
      <c r="AP66">
        <v>51.938933835937881</v>
      </c>
      <c r="AQ66">
        <v>1.0822528906591178</v>
      </c>
      <c r="AR66">
        <v>2.3075796111739817</v>
      </c>
      <c r="AS66">
        <v>-0.99999999999999967</v>
      </c>
      <c r="AT66">
        <v>-0.99999999999999967</v>
      </c>
      <c r="AU66">
        <v>3.3523184022137187</v>
      </c>
      <c r="AV66">
        <v>144.48426725568649</v>
      </c>
      <c r="AW66">
        <v>143.59926346518523</v>
      </c>
      <c r="AX66">
        <v>0.34026284827104258</v>
      </c>
      <c r="AY66">
        <v>45.664571994309021</v>
      </c>
      <c r="AZ66">
        <v>1503.9185375944023</v>
      </c>
    </row>
    <row r="67" spans="1:52" x14ac:dyDescent="0.25">
      <c r="A67">
        <v>6530</v>
      </c>
      <c r="B67" t="s">
        <v>3371</v>
      </c>
      <c r="C67">
        <v>5.7433449438381752</v>
      </c>
      <c r="D67">
        <v>3.6117529034344183E-2</v>
      </c>
      <c r="E67">
        <v>0.37923751905358177</v>
      </c>
      <c r="F67">
        <v>0.38488764590108243</v>
      </c>
      <c r="G67">
        <v>0.18723710291031664</v>
      </c>
      <c r="H67">
        <v>1.7075447223279978E-2</v>
      </c>
      <c r="I67">
        <v>12.258753008015796</v>
      </c>
      <c r="J67">
        <v>0.20431255013359653</v>
      </c>
      <c r="K67">
        <v>-1</v>
      </c>
      <c r="L67">
        <v>-1</v>
      </c>
      <c r="M67">
        <v>4.0862510026719345</v>
      </c>
      <c r="N67">
        <v>18.38698559775505</v>
      </c>
      <c r="O67">
        <v>1.970841228249492</v>
      </c>
      <c r="P67">
        <v>4.5320825689848716</v>
      </c>
      <c r="Q67">
        <v>1.7919447026210484</v>
      </c>
      <c r="R67">
        <v>0.33333333333333387</v>
      </c>
      <c r="S67">
        <v>0.34151064798259562</v>
      </c>
      <c r="T67">
        <v>0.28632705978890644</v>
      </c>
      <c r="U67">
        <v>1.9617413775714639E-2</v>
      </c>
      <c r="V67">
        <v>31.059036189878132</v>
      </c>
      <c r="W67">
        <v>1.7335441529922462</v>
      </c>
      <c r="X67">
        <v>-1</v>
      </c>
      <c r="Y67">
        <v>-1</v>
      </c>
      <c r="Z67">
        <v>76.59540402084528</v>
      </c>
      <c r="AA67">
        <v>0.26953716940085626</v>
      </c>
      <c r="AB67">
        <v>0.27611678702921066</v>
      </c>
      <c r="AC67">
        <v>0.32923450613685529</v>
      </c>
      <c r="AD67">
        <v>43.744423128346135</v>
      </c>
      <c r="AE67">
        <v>0.7</v>
      </c>
      <c r="AF67">
        <v>-1</v>
      </c>
      <c r="AG67">
        <v>-1</v>
      </c>
      <c r="AH67">
        <v>8.9725532613443251E-2</v>
      </c>
      <c r="AI67">
        <v>1.9617413775714639E-2</v>
      </c>
      <c r="AJ67">
        <v>0.20220742555030696</v>
      </c>
      <c r="AK67">
        <v>0.27949684980457468</v>
      </c>
      <c r="AL67">
        <v>0.27118610270826637</v>
      </c>
      <c r="AM67">
        <v>0.31769017153480805</v>
      </c>
      <c r="AN67">
        <v>7.7906896954581919</v>
      </c>
      <c r="AO67">
        <v>9.3397385373930764</v>
      </c>
      <c r="AP67">
        <v>43.317789197893902</v>
      </c>
      <c r="AQ67">
        <v>0.98078845488054933</v>
      </c>
      <c r="AR67">
        <v>1.9378567031258414</v>
      </c>
      <c r="AS67">
        <v>-1</v>
      </c>
      <c r="AT67">
        <v>-1</v>
      </c>
      <c r="AU67">
        <v>2.176832348522133</v>
      </c>
      <c r="AV67">
        <v>104.32212815599351</v>
      </c>
      <c r="AW67">
        <v>108.07838018583384</v>
      </c>
      <c r="AX67">
        <v>0.23373370301133145</v>
      </c>
      <c r="AY67">
        <v>3.8125810032391136</v>
      </c>
      <c r="AZ67">
        <v>1476.9431915814046</v>
      </c>
    </row>
    <row r="68" spans="1:52" x14ac:dyDescent="0.25">
      <c r="A68">
        <v>6695</v>
      </c>
      <c r="B68" t="s">
        <v>3513</v>
      </c>
      <c r="C68">
        <v>3.8875794389579048</v>
      </c>
      <c r="D68">
        <v>2.8466352432209706E-2</v>
      </c>
      <c r="E68">
        <v>-0.89328488419714613</v>
      </c>
      <c r="F68">
        <v>-0.88924119850003436</v>
      </c>
      <c r="G68">
        <v>0.1823118463702508</v>
      </c>
      <c r="H68">
        <v>5.5051624177111097E-3</v>
      </c>
      <c r="I68">
        <v>11.269020527277712</v>
      </c>
      <c r="J68">
        <v>0.1878170087879619</v>
      </c>
      <c r="K68">
        <v>-1.0000000000000013</v>
      </c>
      <c r="L68">
        <v>-1.0000000000000013</v>
      </c>
      <c r="M68">
        <v>3.7563401757592367</v>
      </c>
      <c r="N68">
        <v>14.267358767735589</v>
      </c>
      <c r="O68">
        <v>-0.14436362532013111</v>
      </c>
      <c r="P68">
        <v>4.9152626292361594</v>
      </c>
      <c r="Q68">
        <v>1.5612600105147219</v>
      </c>
      <c r="R68">
        <v>0.33333333333333387</v>
      </c>
      <c r="S68">
        <v>0.3313066136223099</v>
      </c>
      <c r="T68">
        <v>0.39190516023514949</v>
      </c>
      <c r="U68">
        <v>4.8333950374104109E-2</v>
      </c>
      <c r="V68">
        <v>36.68248195107742</v>
      </c>
      <c r="W68">
        <v>2.3344472813529054</v>
      </c>
      <c r="X68">
        <v>-1.0000000000000013</v>
      </c>
      <c r="Y68">
        <v>-1.0000000000000013</v>
      </c>
      <c r="Z68">
        <v>62.175964799922838</v>
      </c>
      <c r="AA68">
        <v>0.15925933723544991</v>
      </c>
      <c r="AB68">
        <v>0.33450697598468843</v>
      </c>
      <c r="AC68">
        <v>-1.5121856453524584E-2</v>
      </c>
      <c r="AD68">
        <v>23.932222838330684</v>
      </c>
      <c r="AE68">
        <v>0.7</v>
      </c>
      <c r="AF68">
        <v>-1.0000000000000013</v>
      </c>
      <c r="AG68">
        <v>-1.0000000000000013</v>
      </c>
      <c r="AH68">
        <v>3.5027394051320784E-3</v>
      </c>
      <c r="AI68">
        <v>4.8333950374104109E-2</v>
      </c>
      <c r="AJ68">
        <v>-1.4610392071733661E-3</v>
      </c>
      <c r="AK68">
        <v>0.10108151945620317</v>
      </c>
      <c r="AL68">
        <v>-6.4697277747659099E-2</v>
      </c>
      <c r="AM68">
        <v>0.27781725454241107</v>
      </c>
      <c r="AN68">
        <v>-1.6247371397273436</v>
      </c>
      <c r="AO68">
        <v>7.4508389608412973</v>
      </c>
      <c r="AP68">
        <v>47.951502478355117</v>
      </c>
      <c r="AQ68">
        <v>1.1048790575648972</v>
      </c>
      <c r="AR68">
        <v>2.5222642901408645</v>
      </c>
      <c r="AS68">
        <v>-1.0000000000000013</v>
      </c>
      <c r="AT68">
        <v>-1.0000000000000013</v>
      </c>
      <c r="AU68">
        <v>0.67201881201468683</v>
      </c>
      <c r="AV68">
        <v>83.894162528499749</v>
      </c>
      <c r="AW68">
        <v>88.797612354012728</v>
      </c>
      <c r="AX68">
        <v>0.19398534632552003</v>
      </c>
      <c r="AY68">
        <v>5.5926124916990592</v>
      </c>
      <c r="AZ68">
        <v>1457.2631062058697</v>
      </c>
    </row>
    <row r="69" spans="1:52" x14ac:dyDescent="0.25">
      <c r="A69">
        <v>6704</v>
      </c>
      <c r="B69" t="s">
        <v>3520</v>
      </c>
      <c r="C69">
        <v>4.7608679468087125</v>
      </c>
      <c r="D69">
        <v>0.18162534908438666</v>
      </c>
      <c r="E69">
        <v>-2.4577140496251633</v>
      </c>
      <c r="F69">
        <v>-2.4030356212624171</v>
      </c>
      <c r="G69">
        <v>-0.44564817087040171</v>
      </c>
      <c r="H69">
        <v>1.3600262136093513E-2</v>
      </c>
      <c r="I69">
        <v>-25.922874524058493</v>
      </c>
      <c r="J69">
        <v>-0.43204790873430826</v>
      </c>
      <c r="K69">
        <v>-1.0000000000000002</v>
      </c>
      <c r="L69">
        <v>-1.0000000000000002</v>
      </c>
      <c r="M69">
        <v>-8.6409581746861619</v>
      </c>
      <c r="N69">
        <v>-23.565042198512192</v>
      </c>
      <c r="O69">
        <v>-2.3846988465583831E-2</v>
      </c>
      <c r="P69">
        <v>-2.4710757393275635</v>
      </c>
      <c r="Q69">
        <v>-0.7784499072907487</v>
      </c>
      <c r="R69">
        <v>0.3333333333333332</v>
      </c>
      <c r="S69">
        <v>0.34562427079606212</v>
      </c>
      <c r="T69">
        <v>0.2880025451631556</v>
      </c>
      <c r="U69">
        <v>0.12050253897439259</v>
      </c>
      <c r="V69">
        <v>60.780423880050016</v>
      </c>
      <c r="W69">
        <v>2.9860309273626813</v>
      </c>
      <c r="X69">
        <v>-1.0000000000000002</v>
      </c>
      <c r="Y69">
        <v>-1.0000000000000002</v>
      </c>
      <c r="Z69">
        <v>94.337271480762212</v>
      </c>
      <c r="AA69">
        <v>0.31899335399682899</v>
      </c>
      <c r="AB69">
        <v>0.22607426265906969</v>
      </c>
      <c r="AC69">
        <v>0.14163833350416014</v>
      </c>
      <c r="AD69">
        <v>34.335297508002931</v>
      </c>
      <c r="AE69">
        <v>0.7</v>
      </c>
      <c r="AF69">
        <v>-1.0000000000000002</v>
      </c>
      <c r="AG69">
        <v>-1.0000000000000002</v>
      </c>
      <c r="AH69">
        <v>-8.7778466487221998E-2</v>
      </c>
      <c r="AI69">
        <v>0.12050253897439259</v>
      </c>
      <c r="AJ69">
        <v>1.9131996414984375E-2</v>
      </c>
      <c r="AK69">
        <v>0.12657231225760454</v>
      </c>
      <c r="AL69">
        <v>-0.34305978381681712</v>
      </c>
      <c r="AM69">
        <v>-0.24378984443141768</v>
      </c>
      <c r="AN69">
        <v>-8.4808346133455057</v>
      </c>
      <c r="AO69">
        <v>-5.4618845494974213</v>
      </c>
      <c r="AP69">
        <v>34.857549355991559</v>
      </c>
      <c r="AQ69">
        <v>1.087462688266944</v>
      </c>
      <c r="AR69">
        <v>2.5539830186283732</v>
      </c>
      <c r="AS69">
        <v>-1.0000000000000002</v>
      </c>
      <c r="AT69">
        <v>-1.0000000000000002</v>
      </c>
      <c r="AU69">
        <v>-3.1814855285531678</v>
      </c>
      <c r="AV69">
        <v>65.310344732752597</v>
      </c>
      <c r="AW69">
        <v>75.605029300447498</v>
      </c>
      <c r="AX69">
        <v>-1.2560714579728897E-2</v>
      </c>
      <c r="AY69">
        <v>-3.7941869322709794</v>
      </c>
      <c r="AZ69">
        <v>1475.0260905309844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3703</v>
      </c>
      <c r="AF2" s="1" t="s">
        <v>3703</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179</v>
      </c>
      <c r="B3" t="s">
        <v>524</v>
      </c>
      <c r="C3" s="17">
        <v>3.5385890142365</v>
      </c>
      <c r="D3" s="17">
        <v>1.2226133832330621E-2</v>
      </c>
      <c r="E3" s="17">
        <v>-0.77957859814753827</v>
      </c>
      <c r="F3" s="17">
        <v>-0.77303260747487479</v>
      </c>
      <c r="G3" s="17">
        <v>0.18991166142026922</v>
      </c>
      <c r="H3" s="17">
        <v>2.4657057488429786E-2</v>
      </c>
      <c r="I3" s="17">
        <v>12.874123134521959</v>
      </c>
      <c r="J3" s="17">
        <v>0.21456871890869894</v>
      </c>
      <c r="K3" s="17">
        <v>-0.99999999999999978</v>
      </c>
      <c r="L3" s="17">
        <v>-0.99999999999999978</v>
      </c>
      <c r="M3" s="17">
        <v>4.2913743781739848</v>
      </c>
      <c r="N3" s="17">
        <v>15.639679541283551</v>
      </c>
      <c r="O3" s="17">
        <v>-0.11471963725301332</v>
      </c>
      <c r="P3" s="17">
        <v>2.4091374135251549</v>
      </c>
      <c r="Q3" s="17">
        <v>0.86351402383295972</v>
      </c>
      <c r="R3" s="17">
        <v>0.33333333333333304</v>
      </c>
      <c r="S3" s="17">
        <v>0.34972030952630617</v>
      </c>
      <c r="T3" s="17">
        <v>0.33300275040654304</v>
      </c>
      <c r="U3" s="17">
        <v>0.30458244781850036</v>
      </c>
      <c r="V3" s="17">
        <v>44.24280488703937</v>
      </c>
      <c r="W3" s="17">
        <v>3.6279906124881154</v>
      </c>
      <c r="X3" s="17">
        <v>-0.99999999999999978</v>
      </c>
      <c r="Y3" s="17">
        <v>-0.99999999999999978</v>
      </c>
      <c r="Z3" s="17">
        <v>64.504797925803445</v>
      </c>
      <c r="AA3" s="17">
        <v>4.7963073653422644E-2</v>
      </c>
      <c r="AB3" s="17">
        <v>0.20156056073306408</v>
      </c>
      <c r="AC3" s="17">
        <v>0.13844594591213524</v>
      </c>
      <c r="AD3" s="17">
        <v>19.39847901493108</v>
      </c>
      <c r="AE3" s="17">
        <v>0.8666666666666667</v>
      </c>
      <c r="AF3" s="17">
        <v>-0.99999999999999978</v>
      </c>
      <c r="AG3" s="17">
        <v>-0.99999999999999978</v>
      </c>
      <c r="AH3" s="17">
        <v>-0.10897893166572742</v>
      </c>
      <c r="AI3" s="17">
        <v>0.30458244781850036</v>
      </c>
      <c r="AJ3" s="17">
        <v>0.2760918123985977</v>
      </c>
      <c r="AK3" s="17">
        <v>-1.5031399524245638E-3</v>
      </c>
      <c r="AL3" s="17">
        <v>3.421484601388404E-2</v>
      </c>
      <c r="AM3" s="17">
        <v>0.34274328437919843</v>
      </c>
      <c r="AN3" s="17">
        <v>2.2358302123400904</v>
      </c>
      <c r="AO3" s="17">
        <v>8.5610664097178439</v>
      </c>
      <c r="AP3" s="17">
        <v>57.116928021561321</v>
      </c>
      <c r="AQ3" s="17">
        <v>1.3206388410846832</v>
      </c>
      <c r="AR3" s="17">
        <v>3.842559331396814</v>
      </c>
      <c r="AS3" s="17">
        <v>-0.99999999999999978</v>
      </c>
      <c r="AT3" s="17">
        <v>-0.99999999999999978</v>
      </c>
      <c r="AU3" s="17">
        <v>9.0481416358086902E-2</v>
      </c>
      <c r="AV3" s="17">
        <v>88.705543876804796</v>
      </c>
      <c r="AW3" s="17">
        <v>116.98421002534019</v>
      </c>
      <c r="AX3" s="17">
        <v>0.37224178834085958</v>
      </c>
      <c r="AY3" s="17">
        <v>27.412156792089057</v>
      </c>
      <c r="AZ3">
        <v>1645.8659177355989</v>
      </c>
    </row>
    <row r="4" spans="1:52" x14ac:dyDescent="0.25">
      <c r="A4">
        <v>231</v>
      </c>
      <c r="B4" t="s">
        <v>550</v>
      </c>
      <c r="C4" s="17">
        <v>5.7338512062531519</v>
      </c>
      <c r="D4" s="17">
        <v>2.2596731598996327E-2</v>
      </c>
      <c r="E4" s="17">
        <v>1.9045675866686524</v>
      </c>
      <c r="F4" s="17">
        <v>1.9123024935511821</v>
      </c>
      <c r="G4" s="17">
        <v>0.60671345842987456</v>
      </c>
      <c r="H4" s="17">
        <v>-8.9906348995811049E-3</v>
      </c>
      <c r="I4" s="17">
        <v>35.863369411817651</v>
      </c>
      <c r="J4" s="17">
        <v>0.59772282353029371</v>
      </c>
      <c r="K4" s="17">
        <v>-1.0000000000000013</v>
      </c>
      <c r="L4" s="17">
        <v>-1.0000000000000013</v>
      </c>
      <c r="M4" s="17">
        <v>11.954456470605876</v>
      </c>
      <c r="N4" s="17">
        <v>43.509523111621931</v>
      </c>
      <c r="O4" s="17">
        <v>1.973776095166951</v>
      </c>
      <c r="P4" s="17">
        <v>4.9593572383332321</v>
      </c>
      <c r="Q4" s="17">
        <v>1.7526668150747842</v>
      </c>
      <c r="R4" s="17">
        <v>0.33333333333333359</v>
      </c>
      <c r="S4" s="17">
        <v>0.34103084461978772</v>
      </c>
      <c r="T4" s="17">
        <v>0.27397882793094036</v>
      </c>
      <c r="U4" s="17">
        <v>0.37827728070484373</v>
      </c>
      <c r="V4" s="17">
        <v>29.15589852234444</v>
      </c>
      <c r="W4" s="17">
        <v>3.4422203503756497</v>
      </c>
      <c r="X4" s="17">
        <v>-1.0000000000000013</v>
      </c>
      <c r="Y4" s="17">
        <v>-1.0000000000000013</v>
      </c>
      <c r="Z4" s="17">
        <v>76.383777912803382</v>
      </c>
      <c r="AA4" s="17">
        <v>0.33180675886140287</v>
      </c>
      <c r="AB4" s="17">
        <v>0.35801311710299383</v>
      </c>
      <c r="AC4" s="17">
        <v>0.21968437554328527</v>
      </c>
      <c r="AD4" s="17">
        <v>45.475212575384106</v>
      </c>
      <c r="AE4" s="17">
        <v>0.83333333333333337</v>
      </c>
      <c r="AF4" s="17">
        <v>-1.0000000000000013</v>
      </c>
      <c r="AG4" s="17">
        <v>-1.0000000000000013</v>
      </c>
      <c r="AH4" s="17">
        <v>0.13027497159641721</v>
      </c>
      <c r="AI4" s="17">
        <v>0.37827728070484373</v>
      </c>
      <c r="AJ4" s="17">
        <v>-4.2589071381302537E-2</v>
      </c>
      <c r="AK4" s="17">
        <v>-0.11770925074125159</v>
      </c>
      <c r="AL4" s="17">
        <v>4.2013488368463976E-2</v>
      </c>
      <c r="AM4" s="17">
        <v>-7.1534594679041719E-2</v>
      </c>
      <c r="AN4" s="17">
        <v>0.83739185230508995</v>
      </c>
      <c r="AO4" s="17">
        <v>-2.3769111206823017</v>
      </c>
      <c r="AP4" s="17">
        <v>65.019267934162087</v>
      </c>
      <c r="AQ4" s="17">
        <v>1.3266202865889054</v>
      </c>
      <c r="AR4" s="17">
        <v>4.0399431739059475</v>
      </c>
      <c r="AS4" s="17">
        <v>-1.0000000000000013</v>
      </c>
      <c r="AT4" s="17">
        <v>-1.0000000000000013</v>
      </c>
      <c r="AU4" s="17">
        <v>3.6649693086259716</v>
      </c>
      <c r="AV4" s="17">
        <v>117.51638990374302</v>
      </c>
      <c r="AW4" s="17">
        <v>157.94961740615568</v>
      </c>
      <c r="AX4" s="17">
        <v>0.26851871776542569</v>
      </c>
      <c r="AY4" s="17">
        <v>2.4945247036225711</v>
      </c>
      <c r="AZ4">
        <v>1531.7699976439667</v>
      </c>
    </row>
    <row r="5" spans="1:52" x14ac:dyDescent="0.25">
      <c r="A5">
        <v>599</v>
      </c>
      <c r="B5" t="s">
        <v>679</v>
      </c>
      <c r="C5" s="17">
        <v>5.4262711416565885</v>
      </c>
      <c r="D5" s="17">
        <v>-0.23818574133003517</v>
      </c>
      <c r="E5" s="17">
        <v>2.4139085999838312</v>
      </c>
      <c r="F5" s="17">
        <v>2.3439736388859282</v>
      </c>
      <c r="G5" s="17">
        <v>0.17479795561794101</v>
      </c>
      <c r="H5" s="17">
        <v>4.3870224210546954E-3</v>
      </c>
      <c r="I5" s="17">
        <v>10.751098682339741</v>
      </c>
      <c r="J5" s="17">
        <v>0.17918497803899572</v>
      </c>
      <c r="K5" s="17">
        <v>-0.99999999999999933</v>
      </c>
      <c r="L5" s="17">
        <v>-0.99999999999999933</v>
      </c>
      <c r="M5" s="17">
        <v>3.5836995607799125</v>
      </c>
      <c r="N5" s="17">
        <v>18.521343462882257</v>
      </c>
      <c r="O5" s="17">
        <v>4.6838506688123074E-2</v>
      </c>
      <c r="P5" s="17">
        <v>-2.9554949716073891</v>
      </c>
      <c r="Q5" s="17">
        <v>-0.99741014093345548</v>
      </c>
      <c r="R5" s="17">
        <v>0.33333333333333304</v>
      </c>
      <c r="S5" s="17">
        <v>0.32741293014057271</v>
      </c>
      <c r="T5" s="17">
        <v>0.30369902119304504</v>
      </c>
      <c r="U5" s="17">
        <v>-2.4901377560038268E-2</v>
      </c>
      <c r="V5" s="17">
        <v>30.414357162716673</v>
      </c>
      <c r="W5" s="17">
        <v>1.5469491048468598</v>
      </c>
      <c r="X5" s="17">
        <v>-0.99999999999999933</v>
      </c>
      <c r="Y5" s="17">
        <v>-0.99999999999999933</v>
      </c>
      <c r="Z5" s="17">
        <v>68.99532749819987</v>
      </c>
      <c r="AA5" s="17">
        <v>8.9327565780168025E-2</v>
      </c>
      <c r="AB5" s="17">
        <v>0.45466891160320388</v>
      </c>
      <c r="AC5" s="17">
        <v>0.24757113214496121</v>
      </c>
      <c r="AD5" s="17">
        <v>39.57838047641669</v>
      </c>
      <c r="AE5" s="17">
        <v>1</v>
      </c>
      <c r="AF5" s="17">
        <v>-0.99999999999999933</v>
      </c>
      <c r="AG5" s="17">
        <v>-0.99999999999999933</v>
      </c>
      <c r="AH5" s="17">
        <v>3.168109915641628E-2</v>
      </c>
      <c r="AI5" s="17">
        <v>-2.4901377560038268E-2</v>
      </c>
      <c r="AJ5" s="17">
        <v>-3.9692390547848344E-2</v>
      </c>
      <c r="AK5" s="17">
        <v>-0.14631109029410311</v>
      </c>
      <c r="AL5" s="17">
        <v>-0.12846394191597582</v>
      </c>
      <c r="AM5" s="17">
        <v>0.22442091955387519</v>
      </c>
      <c r="AN5" s="17">
        <v>-3.4100605006386364</v>
      </c>
      <c r="AO5" s="17">
        <v>4.8789675373763641</v>
      </c>
      <c r="AP5" s="17">
        <v>41.165455845056421</v>
      </c>
      <c r="AQ5" s="17">
        <v>0.93954390710691182</v>
      </c>
      <c r="AR5" s="17">
        <v>1.7261340828858549</v>
      </c>
      <c r="AS5" s="17">
        <v>-0.99999999999999933</v>
      </c>
      <c r="AT5" s="17">
        <v>-0.99999999999999933</v>
      </c>
      <c r="AU5" s="17">
        <v>1.3465634979524719</v>
      </c>
      <c r="AV5" s="17">
        <v>92.39563849845851</v>
      </c>
      <c r="AW5" s="17">
        <v>90.53912272558297</v>
      </c>
      <c r="AX5" s="17">
        <v>9.0292567235621037E-3</v>
      </c>
      <c r="AY5" s="17">
        <v>-5.3432091661918903</v>
      </c>
      <c r="AZ5">
        <v>1553.865817010462</v>
      </c>
    </row>
    <row r="6" spans="1:52" x14ac:dyDescent="0.25">
      <c r="A6">
        <v>932</v>
      </c>
      <c r="B6" t="s">
        <v>775</v>
      </c>
      <c r="C6" s="17">
        <v>4.2438161273816233</v>
      </c>
      <c r="D6" s="17">
        <v>-6.0807428240261696E-2</v>
      </c>
      <c r="E6" s="17">
        <v>2.5602801680707663</v>
      </c>
      <c r="F6" s="17">
        <v>2.5567404159439975</v>
      </c>
      <c r="G6" s="17">
        <v>-5.2788367614795967E-2</v>
      </c>
      <c r="H6" s="17">
        <v>1.1056897937180999E-2</v>
      </c>
      <c r="I6" s="17">
        <v>-2.5038881806568987</v>
      </c>
      <c r="J6" s="17">
        <v>-4.1731469677614916E-2</v>
      </c>
      <c r="K6" s="17">
        <v>-0.99999999999999889</v>
      </c>
      <c r="L6" s="17">
        <v>-0.99999999999999889</v>
      </c>
      <c r="M6" s="17">
        <v>-0.83462939355229926</v>
      </c>
      <c r="N6" s="17">
        <v>4.2966683626687239</v>
      </c>
      <c r="O6" s="17">
        <v>-0.30661486624882356</v>
      </c>
      <c r="P6" s="17">
        <v>-9.2511203007378153</v>
      </c>
      <c r="Q6" s="17">
        <v>-3.1029401304206679</v>
      </c>
      <c r="R6" s="17">
        <v>0.33333333333333309</v>
      </c>
      <c r="S6" s="17">
        <v>0.33336316370033908</v>
      </c>
      <c r="T6" s="17">
        <v>0.13443802649612677</v>
      </c>
      <c r="U6" s="17">
        <v>0.20697323997795486</v>
      </c>
      <c r="V6" s="17">
        <v>41.993569327414775</v>
      </c>
      <c r="W6" s="17">
        <v>2.4880195125635232</v>
      </c>
      <c r="X6" s="17">
        <v>-0.99999999999999889</v>
      </c>
      <c r="Y6" s="17">
        <v>-0.99999999999999889</v>
      </c>
      <c r="Z6" s="17">
        <v>79.036986525910152</v>
      </c>
      <c r="AA6" s="17">
        <v>0.31383154450882922</v>
      </c>
      <c r="AB6" s="17">
        <v>0.22212479913829436</v>
      </c>
      <c r="AC6" s="17">
        <v>0.26697080293119796</v>
      </c>
      <c r="AD6" s="17">
        <v>40.146357328916046</v>
      </c>
      <c r="AE6" s="17">
        <v>1</v>
      </c>
      <c r="AF6" s="17">
        <v>-0.99999999999999889</v>
      </c>
      <c r="AG6" s="17">
        <v>-0.99999999999999889</v>
      </c>
      <c r="AH6" s="17">
        <v>-5.0533514048988912E-2</v>
      </c>
      <c r="AI6" s="17">
        <v>0.20697323997795486</v>
      </c>
      <c r="AJ6" s="17">
        <v>-0.19759235976591619</v>
      </c>
      <c r="AK6" s="17">
        <v>-6.6786429513198575E-2</v>
      </c>
      <c r="AL6" s="17">
        <v>7.7140510328926326E-2</v>
      </c>
      <c r="AM6" s="17">
        <v>0.34871733478772676</v>
      </c>
      <c r="AN6" s="17">
        <v>0.94055095939357924</v>
      </c>
      <c r="AO6" s="17">
        <v>8.3840012221271731</v>
      </c>
      <c r="AP6" s="17">
        <v>39.489681146757853</v>
      </c>
      <c r="AQ6" s="17">
        <v>1.0081077635077538</v>
      </c>
      <c r="AR6" s="17">
        <v>2.44628804288591</v>
      </c>
      <c r="AS6" s="17">
        <v>-0.99999999999999889</v>
      </c>
      <c r="AT6" s="17">
        <v>-0.99999999999999889</v>
      </c>
      <c r="AU6" s="17">
        <v>-0.54619971447666882</v>
      </c>
      <c r="AV6" s="17">
        <v>91.717656110706088</v>
      </c>
      <c r="AW6" s="17">
        <v>111.40430982752181</v>
      </c>
      <c r="AX6" s="17">
        <v>-1.2555670788716703E-2</v>
      </c>
      <c r="AY6" s="17">
        <v>-17.912693706994588</v>
      </c>
      <c r="AZ6">
        <v>1492.1593946768696</v>
      </c>
    </row>
    <row r="7" spans="1:52" x14ac:dyDescent="0.25">
      <c r="A7">
        <v>971</v>
      </c>
      <c r="B7" t="s">
        <v>786</v>
      </c>
      <c r="C7" s="17">
        <v>5.5475846812656622</v>
      </c>
      <c r="D7" s="17">
        <v>4.3174366913095813E-2</v>
      </c>
      <c r="E7" s="17">
        <v>13.384111466156604</v>
      </c>
      <c r="F7" s="17">
        <v>13.39480952871032</v>
      </c>
      <c r="G7" s="17">
        <v>0.2769379376300547</v>
      </c>
      <c r="H7" s="17">
        <v>-1.4049620654365096E-3</v>
      </c>
      <c r="I7" s="17">
        <v>16.53197853387708</v>
      </c>
      <c r="J7" s="17">
        <v>0.2755329755646182</v>
      </c>
      <c r="K7" s="17">
        <v>-1.0000000000000011</v>
      </c>
      <c r="L7" s="17">
        <v>-1.0000000000000011</v>
      </c>
      <c r="M7" s="17">
        <v>5.5106595112923609</v>
      </c>
      <c r="N7" s="17">
        <v>35.474372743853102</v>
      </c>
      <c r="O7" s="17">
        <v>-0.30089079836006127</v>
      </c>
      <c r="P7" s="17">
        <v>65.875119413309449</v>
      </c>
      <c r="Q7" s="17">
        <v>21.800050364258063</v>
      </c>
      <c r="R7" s="17">
        <v>0.33333333333333354</v>
      </c>
      <c r="S7" s="17">
        <v>0.33668629765689034</v>
      </c>
      <c r="T7" s="17">
        <v>0.34895818772280179</v>
      </c>
      <c r="U7" s="17">
        <v>0.48910113209072359</v>
      </c>
      <c r="V7" s="17">
        <v>49.301839009565199</v>
      </c>
      <c r="W7" s="17">
        <v>4.7249261988611568</v>
      </c>
      <c r="X7" s="17">
        <v>-1.0000000000000011</v>
      </c>
      <c r="Y7" s="17">
        <v>-1.0000000000000011</v>
      </c>
      <c r="Z7" s="17">
        <v>113.32622399353799</v>
      </c>
      <c r="AA7" s="17">
        <v>0.1909776823237998</v>
      </c>
      <c r="AB7" s="17">
        <v>0.25724767388326691</v>
      </c>
      <c r="AC7" s="17">
        <v>0.39626133618722814</v>
      </c>
      <c r="AD7" s="17">
        <v>42.22433461971476</v>
      </c>
      <c r="AE7" s="17">
        <v>0.84210526315789469</v>
      </c>
      <c r="AF7" s="17">
        <v>-1.0000000000000011</v>
      </c>
      <c r="AG7" s="17">
        <v>-1.0000000000000011</v>
      </c>
      <c r="AH7" s="17">
        <v>0.57932547765725462</v>
      </c>
      <c r="AI7" s="17">
        <v>0.48910113209072359</v>
      </c>
      <c r="AJ7" s="17">
        <v>-5.0191447547533921E-2</v>
      </c>
      <c r="AK7" s="17">
        <v>0.34555246633037406</v>
      </c>
      <c r="AL7" s="17">
        <v>-0.11814633678361602</v>
      </c>
      <c r="AM7" s="17">
        <v>-0.13604401780966946</v>
      </c>
      <c r="AN7" s="17">
        <v>-3.2046156573280711</v>
      </c>
      <c r="AO7" s="17">
        <v>-1.6733381135898653</v>
      </c>
      <c r="AP7" s="17">
        <v>65.833817543442308</v>
      </c>
      <c r="AQ7" s="17">
        <v>1.5080789508037491</v>
      </c>
      <c r="AR7" s="17">
        <v>5.0004591744257745</v>
      </c>
      <c r="AS7" s="17">
        <v>-1.0000000000000011</v>
      </c>
      <c r="AT7" s="17">
        <v>-1.0000000000000011</v>
      </c>
      <c r="AU7" s="17">
        <v>35.194859892968388</v>
      </c>
      <c r="AV7" s="17">
        <v>147.12725862380108</v>
      </c>
      <c r="AW7" s="17">
        <v>207.62388138601858</v>
      </c>
      <c r="AX7" s="17">
        <v>0.56477303973503845</v>
      </c>
      <c r="AY7" s="17">
        <v>43.543078699361843</v>
      </c>
      <c r="AZ7">
        <v>1660.5914068808249</v>
      </c>
    </row>
    <row r="8" spans="1:52" x14ac:dyDescent="0.25">
      <c r="A8">
        <v>987</v>
      </c>
      <c r="B8" t="s">
        <v>792</v>
      </c>
      <c r="C8" s="17">
        <v>5.400283821570425</v>
      </c>
      <c r="D8" s="17">
        <v>4.2291092762045818E-3</v>
      </c>
      <c r="E8" s="17">
        <v>15.541762650825302</v>
      </c>
      <c r="F8" s="17">
        <v>15.543280013869989</v>
      </c>
      <c r="G8" s="17">
        <v>0.22754812696128346</v>
      </c>
      <c r="H8" s="17">
        <v>-4.8650932442521663E-3</v>
      </c>
      <c r="I8" s="17">
        <v>13.360982023021872</v>
      </c>
      <c r="J8" s="17">
        <v>0.22268303371703124</v>
      </c>
      <c r="K8" s="17">
        <v>-1.0000000000000018</v>
      </c>
      <c r="L8" s="17">
        <v>-1.0000000000000018</v>
      </c>
      <c r="M8" s="17">
        <v>4.4536606743406244</v>
      </c>
      <c r="N8" s="17">
        <v>34.304545858462291</v>
      </c>
      <c r="O8" s="17">
        <v>-0.23376470486253736</v>
      </c>
      <c r="P8" s="17">
        <v>43.294238502706222</v>
      </c>
      <c r="Q8" s="17">
        <v>14.176710118668911</v>
      </c>
      <c r="R8" s="17">
        <v>0.33333333333333409</v>
      </c>
      <c r="S8" s="17">
        <v>0.33923133507073527</v>
      </c>
      <c r="T8" s="17">
        <v>0.45760695798722661</v>
      </c>
      <c r="U8" s="17">
        <v>0.20553633108593403</v>
      </c>
      <c r="V8" s="17">
        <v>44.520996950407955</v>
      </c>
      <c r="W8" s="17">
        <v>3.5135274531515481</v>
      </c>
      <c r="X8" s="17">
        <v>-1.0000000000000018</v>
      </c>
      <c r="Y8" s="17">
        <v>-1.0000000000000018</v>
      </c>
      <c r="Z8" s="17">
        <v>123.42253798776493</v>
      </c>
      <c r="AA8" s="17">
        <v>0.43845396664932113</v>
      </c>
      <c r="AB8" s="17">
        <v>0.31883721694234163</v>
      </c>
      <c r="AC8" s="17">
        <v>0.53720543478209914</v>
      </c>
      <c r="AD8" s="17">
        <v>64.724830918688014</v>
      </c>
      <c r="AE8" s="17">
        <v>0.94444444444444442</v>
      </c>
      <c r="AF8" s="17">
        <v>-1.0000000000000018</v>
      </c>
      <c r="AG8" s="17">
        <v>-1.0000000000000018</v>
      </c>
      <c r="AH8" s="17">
        <v>0.58499027778636892</v>
      </c>
      <c r="AI8" s="17">
        <v>0.20553633108593403</v>
      </c>
      <c r="AJ8" s="17">
        <v>-9.1197155430742544E-3</v>
      </c>
      <c r="AK8" s="17">
        <v>-0.12039684907019113</v>
      </c>
      <c r="AL8" s="17">
        <v>9.9926061266367008E-2</v>
      </c>
      <c r="AM8" s="17">
        <v>1.0164097217522927E-2</v>
      </c>
      <c r="AN8" s="17">
        <v>2.4525529539438047</v>
      </c>
      <c r="AO8" s="17">
        <v>-0.34788181491288178</v>
      </c>
      <c r="AP8" s="17">
        <v>57.881978973429824</v>
      </c>
      <c r="AQ8" s="17">
        <v>1.3357079574772293</v>
      </c>
      <c r="AR8" s="17">
        <v>3.7362104868685777</v>
      </c>
      <c r="AS8" s="17">
        <v>-1.0000000000000018</v>
      </c>
      <c r="AT8" s="17">
        <v>-1.0000000000000018</v>
      </c>
      <c r="AU8" s="17">
        <v>29.7199901325389</v>
      </c>
      <c r="AV8" s="17">
        <v>157.37920203131441</v>
      </c>
      <c r="AW8" s="17">
        <v>189.63264069563508</v>
      </c>
      <c r="AX8" s="17">
        <v>0.33303894399127609</v>
      </c>
      <c r="AY8" s="17">
        <v>77.042119137515215</v>
      </c>
      <c r="AZ8">
        <v>1733.4794284900993</v>
      </c>
    </row>
    <row r="9" spans="1:52" x14ac:dyDescent="0.25">
      <c r="A9">
        <v>1266</v>
      </c>
      <c r="B9" t="s">
        <v>866</v>
      </c>
      <c r="C9" s="17">
        <v>4.2070342219240056</v>
      </c>
      <c r="D9" s="17">
        <v>0.5345241324807215</v>
      </c>
      <c r="E9" s="17">
        <v>-2.9949776179170597</v>
      </c>
      <c r="F9" s="17">
        <v>-2.8343208923540253</v>
      </c>
      <c r="G9" s="17">
        <v>0.23614204762837038</v>
      </c>
      <c r="H9" s="17">
        <v>-1.8319273985768672E-2</v>
      </c>
      <c r="I9" s="17">
        <v>13.069366418556116</v>
      </c>
      <c r="J9" s="17">
        <v>0.2178227736426018</v>
      </c>
      <c r="K9" s="17">
        <v>-0.999999999999999</v>
      </c>
      <c r="L9" s="17">
        <v>-0.999999999999999</v>
      </c>
      <c r="M9" s="17">
        <v>4.356455472852037</v>
      </c>
      <c r="N9" s="17">
        <v>14.442079748126087</v>
      </c>
      <c r="O9" s="17">
        <v>-0.10244042527098901</v>
      </c>
      <c r="P9" s="17">
        <v>4.1445161058170417</v>
      </c>
      <c r="Q9" s="17">
        <v>1.3450017372558318</v>
      </c>
      <c r="R9" s="17">
        <v>0.33333333333333287</v>
      </c>
      <c r="S9" s="17">
        <v>0.32171794927621872</v>
      </c>
      <c r="T9" s="17">
        <v>0.41842259159426093</v>
      </c>
      <c r="U9" s="17">
        <v>0.1246800803669688</v>
      </c>
      <c r="V9" s="17">
        <v>39.21324723712717</v>
      </c>
      <c r="W9" s="17">
        <v>2.8589993575458106</v>
      </c>
      <c r="X9" s="17">
        <v>-0.999999999999999</v>
      </c>
      <c r="Y9" s="17">
        <v>-0.999999999999999</v>
      </c>
      <c r="Z9" s="17">
        <v>88.476561458522298</v>
      </c>
      <c r="AA9" s="17">
        <v>0.31592666147594833</v>
      </c>
      <c r="AB9" s="17">
        <v>0.28512881964957404</v>
      </c>
      <c r="AC9" s="17">
        <v>0.35731076855726263</v>
      </c>
      <c r="AD9" s="17">
        <v>47.9183124841393</v>
      </c>
      <c r="AE9" s="17">
        <v>0.8</v>
      </c>
      <c r="AF9" s="17">
        <v>-0.999999999999999</v>
      </c>
      <c r="AG9" s="17">
        <v>-0.999999999999999</v>
      </c>
      <c r="AH9" s="17">
        <v>-6.3787664250715082E-2</v>
      </c>
      <c r="AI9" s="17">
        <v>0.1246800803669688</v>
      </c>
      <c r="AJ9" s="17">
        <v>0.13301315972140687</v>
      </c>
      <c r="AK9" s="17">
        <v>-1.1918101551331004E-2</v>
      </c>
      <c r="AL9" s="17">
        <v>3.841459111956419E-2</v>
      </c>
      <c r="AM9" s="17">
        <v>-0.362559935603602</v>
      </c>
      <c r="AN9" s="17">
        <v>1.6254305765961394</v>
      </c>
      <c r="AO9" s="17">
        <v>-9.123588897846707</v>
      </c>
      <c r="AP9" s="17">
        <v>52.282613655683278</v>
      </c>
      <c r="AQ9" s="17">
        <v>1.1981539545707813</v>
      </c>
      <c r="AR9" s="17">
        <v>3.0768221311884107</v>
      </c>
      <c r="AS9" s="17">
        <v>-0.999999999999999</v>
      </c>
      <c r="AT9" s="17">
        <v>-0.999999999999999</v>
      </c>
      <c r="AU9" s="17">
        <v>-1.4893191550981948</v>
      </c>
      <c r="AV9" s="17">
        <v>93.795052308801601</v>
      </c>
      <c r="AW9" s="17">
        <v>104.98730706048434</v>
      </c>
      <c r="AX9" s="17">
        <v>7.5243112483933339E-2</v>
      </c>
      <c r="AY9" s="17">
        <v>-22.79619820166614</v>
      </c>
      <c r="AZ9">
        <v>1429.629336563472</v>
      </c>
    </row>
    <row r="10" spans="1:52" x14ac:dyDescent="0.25">
      <c r="A10">
        <v>1311</v>
      </c>
      <c r="B10" t="s">
        <v>884</v>
      </c>
      <c r="C10" s="17">
        <v>5.3640804076740087</v>
      </c>
      <c r="D10" s="17">
        <v>0.13088397193097295</v>
      </c>
      <c r="E10" s="17">
        <v>0.78529076901138339</v>
      </c>
      <c r="F10" s="17">
        <v>0.82615193775940443</v>
      </c>
      <c r="G10" s="17">
        <v>0.10977586483220905</v>
      </c>
      <c r="H10" s="17">
        <v>6.3810362854627026E-3</v>
      </c>
      <c r="I10" s="17">
        <v>6.9694140670603071</v>
      </c>
      <c r="J10" s="17">
        <v>0.11615690111767182</v>
      </c>
      <c r="K10" s="17">
        <v>-1.0000000000000002</v>
      </c>
      <c r="L10" s="17">
        <v>-1.0000000000000002</v>
      </c>
      <c r="M10" s="17">
        <v>2.3231380223534353</v>
      </c>
      <c r="N10" s="17">
        <v>13.159646412493723</v>
      </c>
      <c r="O10" s="17">
        <v>4.1725061148754648E-2</v>
      </c>
      <c r="P10" s="17">
        <v>9.0663032411609255</v>
      </c>
      <c r="Q10" s="17">
        <v>2.8656962053692689</v>
      </c>
      <c r="R10" s="17">
        <v>0.33333333333333315</v>
      </c>
      <c r="S10" s="17">
        <v>0.32515944656044959</v>
      </c>
      <c r="T10" s="17">
        <v>0.38529123995407144</v>
      </c>
      <c r="U10" s="17">
        <v>-0.29149999620054157</v>
      </c>
      <c r="V10" s="17">
        <v>25.445084901185652</v>
      </c>
      <c r="W10" s="17">
        <v>0.33450086138914742</v>
      </c>
      <c r="X10" s="17">
        <v>-1.0000000000000002</v>
      </c>
      <c r="Y10" s="17">
        <v>-1.0000000000000002</v>
      </c>
      <c r="Z10" s="17">
        <v>52.053167766461023</v>
      </c>
      <c r="AA10" s="17">
        <v>0.40847237262385971</v>
      </c>
      <c r="AB10" s="17">
        <v>-9.2700659643164887E-2</v>
      </c>
      <c r="AC10" s="17">
        <v>0.15907602021742673</v>
      </c>
      <c r="AD10" s="17">
        <v>23.742386659906085</v>
      </c>
      <c r="AE10" s="17">
        <v>0.8</v>
      </c>
      <c r="AF10" s="17">
        <v>-1.0000000000000002</v>
      </c>
      <c r="AG10" s="17">
        <v>-1.0000000000000002</v>
      </c>
      <c r="AH10" s="17">
        <v>0.11804415542557779</v>
      </c>
      <c r="AI10" s="17">
        <v>-0.29149999620054157</v>
      </c>
      <c r="AJ10" s="17">
        <v>0.1097844681334595</v>
      </c>
      <c r="AK10" s="17">
        <v>9.9233442850751419E-2</v>
      </c>
      <c r="AL10" s="17">
        <v>-0.16558974438732577</v>
      </c>
      <c r="AM10" s="17">
        <v>-0.30973929730818894</v>
      </c>
      <c r="AN10" s="17">
        <v>-3.590821269015847</v>
      </c>
      <c r="AO10" s="17">
        <v>-7.2473152184509662</v>
      </c>
      <c r="AP10" s="17">
        <v>32.414498968245965</v>
      </c>
      <c r="AQ10" s="17">
        <v>0.75228402364731284</v>
      </c>
      <c r="AR10" s="17">
        <v>0.45065776250681944</v>
      </c>
      <c r="AS10" s="17">
        <v>-1.0000000000000002</v>
      </c>
      <c r="AT10" s="17">
        <v>-1.0000000000000002</v>
      </c>
      <c r="AU10" s="17">
        <v>3.6918481431286723</v>
      </c>
      <c r="AV10" s="17">
        <v>57.965498960503723</v>
      </c>
      <c r="AW10" s="17">
        <v>31.176382448961121</v>
      </c>
      <c r="AX10" s="17">
        <v>-0.30460690015806108</v>
      </c>
      <c r="AY10" s="17">
        <v>-65.259842998983331</v>
      </c>
      <c r="AZ10">
        <v>1369.012531557775</v>
      </c>
    </row>
    <row r="11" spans="1:52" x14ac:dyDescent="0.25">
      <c r="A11">
        <v>1425</v>
      </c>
      <c r="B11" t="s">
        <v>913</v>
      </c>
      <c r="C11" s="17">
        <v>5.3056863664066283</v>
      </c>
      <c r="D11" s="17">
        <v>-2.3822917639499001E-2</v>
      </c>
      <c r="E11" s="17">
        <v>0.37634656179186238</v>
      </c>
      <c r="F11" s="17">
        <v>0.37074389770468613</v>
      </c>
      <c r="G11" s="17">
        <v>0.26770363251403695</v>
      </c>
      <c r="H11" s="17">
        <v>-3.3539669732502494E-3</v>
      </c>
      <c r="I11" s="17">
        <v>15.860979932447203</v>
      </c>
      <c r="J11" s="17">
        <v>0.2643496655407867</v>
      </c>
      <c r="K11" s="17">
        <v>-0.99999999999999833</v>
      </c>
      <c r="L11" s="17">
        <v>-0.99999999999999833</v>
      </c>
      <c r="M11" s="17">
        <v>5.2869933108157383</v>
      </c>
      <c r="N11" s="17">
        <v>21.537410196558518</v>
      </c>
      <c r="O11" s="17">
        <v>2.5478832081892826E-2</v>
      </c>
      <c r="P11" s="17">
        <v>-2.0271061854200081</v>
      </c>
      <c r="Q11" s="17">
        <v>-0.67820823747198222</v>
      </c>
      <c r="R11" s="17">
        <v>0.3333333333333327</v>
      </c>
      <c r="S11" s="17">
        <v>0.33885580855990227</v>
      </c>
      <c r="T11" s="17">
        <v>0.3889948406223957</v>
      </c>
      <c r="U11" s="17">
        <v>0.34570628479869231</v>
      </c>
      <c r="V11" s="17">
        <v>45.701624070941484</v>
      </c>
      <c r="W11" s="17">
        <v>4.0380565476341852</v>
      </c>
      <c r="X11" s="17">
        <v>-0.99999999999999833</v>
      </c>
      <c r="Y11" s="17">
        <v>-0.99999999999999833</v>
      </c>
      <c r="Z11" s="17">
        <v>100.0185948644569</v>
      </c>
      <c r="AA11" s="17">
        <v>0.28786602033301778</v>
      </c>
      <c r="AB11" s="17">
        <v>0.29810420118214326</v>
      </c>
      <c r="AC11" s="17">
        <v>0.51393335910458759</v>
      </c>
      <c r="AD11" s="17">
        <v>54.99517903098743</v>
      </c>
      <c r="AE11" s="17">
        <v>0.69230769230769229</v>
      </c>
      <c r="AF11" s="17">
        <v>-0.99999999999999833</v>
      </c>
      <c r="AG11" s="17">
        <v>-0.99999999999999833</v>
      </c>
      <c r="AH11" s="17">
        <v>-2.4965987466709291E-2</v>
      </c>
      <c r="AI11" s="17">
        <v>0.34570628479869231</v>
      </c>
      <c r="AJ11" s="17">
        <v>-9.9288054565993322E-2</v>
      </c>
      <c r="AK11" s="17">
        <v>5.7911613959644302E-2</v>
      </c>
      <c r="AL11" s="17">
        <v>-7.7198833711591294E-2</v>
      </c>
      <c r="AM11" s="17">
        <v>0.51064762307743117</v>
      </c>
      <c r="AN11" s="17">
        <v>-2.4264111156197483</v>
      </c>
      <c r="AO11" s="17">
        <v>13.055748646734001</v>
      </c>
      <c r="AP11" s="17">
        <v>61.562604003388643</v>
      </c>
      <c r="AQ11" s="17">
        <v>1.4068902673143224</v>
      </c>
      <c r="AR11" s="17">
        <v>4.3024062131749732</v>
      </c>
      <c r="AS11" s="17">
        <v>-0.99999999999999833</v>
      </c>
      <c r="AT11" s="17">
        <v>-0.99999999999999833</v>
      </c>
      <c r="AU11" s="17">
        <v>-0.30746433976729759</v>
      </c>
      <c r="AV11" s="17">
        <v>134.6117537077495</v>
      </c>
      <c r="AW11" s="17">
        <v>168.68306243828442</v>
      </c>
      <c r="AX11" s="17">
        <v>0.31574553181607523</v>
      </c>
      <c r="AY11" s="17">
        <v>35.599909987953595</v>
      </c>
      <c r="AZ11">
        <v>1614.6826462532511</v>
      </c>
    </row>
    <row r="12" spans="1:52" x14ac:dyDescent="0.25">
      <c r="A12">
        <v>1577</v>
      </c>
      <c r="B12" t="s">
        <v>963</v>
      </c>
      <c r="C12" s="17">
        <v>4.369746549191194</v>
      </c>
      <c r="D12" s="17">
        <v>-8.0525441598298109E-2</v>
      </c>
      <c r="E12" s="17">
        <v>2.0043444024680008</v>
      </c>
      <c r="F12" s="17">
        <v>1.9852517557211742</v>
      </c>
      <c r="G12" s="17">
        <v>8.5421733582409759E-2</v>
      </c>
      <c r="H12" s="17">
        <v>-6.9055702324955295E-4</v>
      </c>
      <c r="I12" s="17">
        <v>5.0838705935496025</v>
      </c>
      <c r="J12" s="17">
        <v>8.4731176559160154E-2</v>
      </c>
      <c r="K12" s="17">
        <v>-1.0000000000000013</v>
      </c>
      <c r="L12" s="17">
        <v>-1.0000000000000013</v>
      </c>
      <c r="M12" s="17">
        <v>1.6946235311832025</v>
      </c>
      <c r="N12" s="17">
        <v>11.438868898461973</v>
      </c>
      <c r="O12" s="17">
        <v>-0.13912307712002603</v>
      </c>
      <c r="P12" s="17">
        <v>1.241114662895987</v>
      </c>
      <c r="Q12" s="17">
        <v>0.32262222275204194</v>
      </c>
      <c r="R12" s="17">
        <v>0.33333333333333381</v>
      </c>
      <c r="S12" s="17">
        <v>0.33711150571348814</v>
      </c>
      <c r="T12" s="17">
        <v>0.18771855665569517</v>
      </c>
      <c r="U12" s="17">
        <v>0.36098224715061961</v>
      </c>
      <c r="V12" s="17">
        <v>45.376578651759097</v>
      </c>
      <c r="W12" s="17">
        <v>3.5024813720141585</v>
      </c>
      <c r="X12" s="17">
        <v>-1.0000000000000013</v>
      </c>
      <c r="Y12" s="17">
        <v>-1.0000000000000013</v>
      </c>
      <c r="Z12" s="17">
        <v>68.687313727799079</v>
      </c>
      <c r="AA12" s="17">
        <v>0.11138614109782574</v>
      </c>
      <c r="AB12" s="17">
        <v>0.19276407014868874</v>
      </c>
      <c r="AC12" s="17">
        <v>0.15561204581924595</v>
      </c>
      <c r="AD12" s="17">
        <v>22.988112853288026</v>
      </c>
      <c r="AE12" s="17">
        <v>0.83333333333333337</v>
      </c>
      <c r="AF12" s="17">
        <v>-1.0000000000000013</v>
      </c>
      <c r="AG12" s="17">
        <v>-1.0000000000000013</v>
      </c>
      <c r="AH12" s="17">
        <v>5.0117143404700318E-2</v>
      </c>
      <c r="AI12" s="17">
        <v>0.36098224715061961</v>
      </c>
      <c r="AJ12" s="17">
        <v>-8.4267317668834038E-2</v>
      </c>
      <c r="AK12" s="17">
        <v>7.3800598259108105E-2</v>
      </c>
      <c r="AL12" s="17">
        <v>-0.17371675660091396</v>
      </c>
      <c r="AM12" s="17">
        <v>-0.15399245162844216</v>
      </c>
      <c r="AN12" s="17">
        <v>-4.764255503367016</v>
      </c>
      <c r="AO12" s="17">
        <v>-3.480808299415513</v>
      </c>
      <c r="AP12" s="17">
        <v>50.460449245308645</v>
      </c>
      <c r="AQ12" s="17">
        <v>1.2191456428531371</v>
      </c>
      <c r="AR12" s="17">
        <v>3.5872125485733206</v>
      </c>
      <c r="AS12" s="17">
        <v>-1.0000000000000013</v>
      </c>
      <c r="AT12" s="17">
        <v>-1.0000000000000013</v>
      </c>
      <c r="AU12" s="17">
        <v>2.3078739784732165</v>
      </c>
      <c r="AV12" s="17">
        <v>76.645374326845641</v>
      </c>
      <c r="AW12" s="17">
        <v>113.74594191000159</v>
      </c>
      <c r="AX12" s="17">
        <v>0.12304809859700641</v>
      </c>
      <c r="AY12" s="17">
        <v>-17.138047443792182</v>
      </c>
      <c r="AZ12">
        <v>1484.6335761310331</v>
      </c>
    </row>
    <row r="13" spans="1:52" x14ac:dyDescent="0.25">
      <c r="A13">
        <v>1648</v>
      </c>
      <c r="B13" t="s">
        <v>988</v>
      </c>
      <c r="C13" s="17">
        <v>5.1278276405176655</v>
      </c>
      <c r="D13" s="17">
        <v>-1.181532492183987E-3</v>
      </c>
      <c r="E13" s="17">
        <v>-0.15199525337331571</v>
      </c>
      <c r="F13" s="17">
        <v>-0.14686455836517115</v>
      </c>
      <c r="G13" s="17">
        <v>0.14384905497579023</v>
      </c>
      <c r="H13" s="17">
        <v>4.2405042174957462E-3</v>
      </c>
      <c r="I13" s="17">
        <v>8.8853735515971586</v>
      </c>
      <c r="J13" s="17">
        <v>0.14808955919328598</v>
      </c>
      <c r="K13" s="17">
        <v>-1.0000000000000013</v>
      </c>
      <c r="L13" s="17">
        <v>-1.0000000000000013</v>
      </c>
      <c r="M13" s="17">
        <v>2.961791183865718</v>
      </c>
      <c r="N13" s="17">
        <v>13.866336633749645</v>
      </c>
      <c r="O13" s="17">
        <v>1.1719835241436459E-2</v>
      </c>
      <c r="P13" s="17">
        <v>9.28500419814827</v>
      </c>
      <c r="Q13" s="17">
        <v>3.0241142952894191</v>
      </c>
      <c r="R13" s="17">
        <v>0.33333333333333398</v>
      </c>
      <c r="S13" s="17">
        <v>0.34963351938208631</v>
      </c>
      <c r="T13" s="17">
        <v>0.30531800127371789</v>
      </c>
      <c r="U13" s="17">
        <v>0.1563060471243666</v>
      </c>
      <c r="V13" s="17">
        <v>39.860053676808747</v>
      </c>
      <c r="W13" s="17">
        <v>2.6939855813632061</v>
      </c>
      <c r="X13" s="17">
        <v>-1.0000000000000013</v>
      </c>
      <c r="Y13" s="17">
        <v>-1.0000000000000013</v>
      </c>
      <c r="Z13" s="17">
        <v>90.369821632365543</v>
      </c>
      <c r="AA13" s="17">
        <v>0.31353318863481361</v>
      </c>
      <c r="AB13" s="17">
        <v>0.3658357092484083</v>
      </c>
      <c r="AC13" s="17">
        <v>0.27034417532212612</v>
      </c>
      <c r="AD13" s="17">
        <v>47.48565366026741</v>
      </c>
      <c r="AE13" s="17">
        <v>0.8</v>
      </c>
      <c r="AF13" s="17">
        <v>-1.0000000000000013</v>
      </c>
      <c r="AG13" s="17">
        <v>-1.0000000000000013</v>
      </c>
      <c r="AH13" s="17">
        <v>5.8890211449195026E-2</v>
      </c>
      <c r="AI13" s="17">
        <v>0.1563060471243666</v>
      </c>
      <c r="AJ13" s="17">
        <v>0.50342418806914846</v>
      </c>
      <c r="AK13" s="17">
        <v>3.8822138504900294E-2</v>
      </c>
      <c r="AL13" s="17">
        <v>0.13791466285623058</v>
      </c>
      <c r="AM13" s="17">
        <v>0.19733995682383559</v>
      </c>
      <c r="AN13" s="17">
        <v>5.9649875117515059</v>
      </c>
      <c r="AO13" s="17">
        <v>5.1276096131203914</v>
      </c>
      <c r="AP13" s="17">
        <v>48.745427228405887</v>
      </c>
      <c r="AQ13" s="17">
        <v>1.144590901113504</v>
      </c>
      <c r="AR13" s="17">
        <v>2.8420751405564912</v>
      </c>
      <c r="AS13" s="17">
        <v>-1.0000000000000013</v>
      </c>
      <c r="AT13" s="17">
        <v>-1.0000000000000013</v>
      </c>
      <c r="AU13" s="17">
        <v>2.8772497369242473</v>
      </c>
      <c r="AV13" s="17">
        <v>109.3637678792356</v>
      </c>
      <c r="AW13" s="17">
        <v>126.17217682065608</v>
      </c>
      <c r="AX13" s="17">
        <v>0.18515757101786712</v>
      </c>
      <c r="AY13" s="17">
        <v>2.1926090876060265</v>
      </c>
      <c r="AZ13">
        <v>1473.3578288266563</v>
      </c>
    </row>
    <row r="14" spans="1:52" x14ac:dyDescent="0.25">
      <c r="A14">
        <v>1671</v>
      </c>
      <c r="B14" t="s">
        <v>996</v>
      </c>
      <c r="C14" s="17">
        <v>5.8510801775735368</v>
      </c>
      <c r="D14" s="17">
        <v>7.8125594923129676E-2</v>
      </c>
      <c r="E14" s="17">
        <v>1.5366763421734273</v>
      </c>
      <c r="F14" s="17">
        <v>1.5564685018315596</v>
      </c>
      <c r="G14" s="17">
        <v>-6.8294032229475141E-3</v>
      </c>
      <c r="H14" s="17">
        <v>-1.5204897955550382E-2</v>
      </c>
      <c r="I14" s="17">
        <v>-1.3220580707098704</v>
      </c>
      <c r="J14" s="17">
        <v>-2.2034301178497882E-2</v>
      </c>
      <c r="K14" s="17">
        <v>-0.99999999999999922</v>
      </c>
      <c r="L14" s="17">
        <v>-0.99999999999999922</v>
      </c>
      <c r="M14" s="17">
        <v>-0.4406860235699569</v>
      </c>
      <c r="N14" s="17">
        <v>6.0854906086952205</v>
      </c>
      <c r="O14" s="17">
        <v>-0.25569281614688394</v>
      </c>
      <c r="P14" s="17">
        <v>9.55611020389291</v>
      </c>
      <c r="Q14" s="17">
        <v>3.1015484563248257</v>
      </c>
      <c r="R14" s="17">
        <v>0.3333333333333327</v>
      </c>
      <c r="S14" s="17">
        <v>0.35451750701798679</v>
      </c>
      <c r="T14" s="17">
        <v>0.37078683388727662</v>
      </c>
      <c r="U14" s="17">
        <v>0.30754327135479259</v>
      </c>
      <c r="V14" s="17">
        <v>55.528609870875449</v>
      </c>
      <c r="W14" s="17">
        <v>4.0382921052076819</v>
      </c>
      <c r="X14" s="17">
        <v>-0.99999999999999922</v>
      </c>
      <c r="Y14" s="17">
        <v>-0.99999999999999922</v>
      </c>
      <c r="Z14" s="17">
        <v>109.98193744093982</v>
      </c>
      <c r="AA14" s="17">
        <v>0.34573143652611993</v>
      </c>
      <c r="AB14" s="17">
        <v>0.2321161781045589</v>
      </c>
      <c r="AC14" s="17">
        <v>0.44918796764411328</v>
      </c>
      <c r="AD14" s="17">
        <v>51.351779113739603</v>
      </c>
      <c r="AE14" s="17">
        <v>0.83333333333333337</v>
      </c>
      <c r="AF14" s="17">
        <v>-0.99999999999999922</v>
      </c>
      <c r="AG14" s="17">
        <v>-0.99999999999999922</v>
      </c>
      <c r="AH14" s="17">
        <v>4.8894914284875565E-2</v>
      </c>
      <c r="AI14" s="17">
        <v>0.30754327135479259</v>
      </c>
      <c r="AJ14" s="17">
        <v>3.7825807200248016E-2</v>
      </c>
      <c r="AK14" s="17">
        <v>0.10148191852449839</v>
      </c>
      <c r="AL14" s="17">
        <v>-0.18944326590482397</v>
      </c>
      <c r="AM14" s="17">
        <v>0.3079899775155544</v>
      </c>
      <c r="AN14" s="17">
        <v>-4.5469526116193615</v>
      </c>
      <c r="AO14" s="17">
        <v>8.2071590305113578</v>
      </c>
      <c r="AP14" s="17">
        <v>54.206551800165606</v>
      </c>
      <c r="AQ14" s="17">
        <v>1.3661809455933889</v>
      </c>
      <c r="AR14" s="17">
        <v>4.0162578040291841</v>
      </c>
      <c r="AS14" s="17">
        <v>-0.99999999999999922</v>
      </c>
      <c r="AT14" s="17">
        <v>-0.99999999999999922</v>
      </c>
      <c r="AU14" s="17">
        <v>4.6580169581563791</v>
      </c>
      <c r="AV14" s="17">
        <v>124.27458708014646</v>
      </c>
      <c r="AW14" s="17">
        <v>156.00681250132328</v>
      </c>
      <c r="AX14" s="17">
        <v>0.39623062404886145</v>
      </c>
      <c r="AY14" s="17">
        <v>24.39142339393808</v>
      </c>
      <c r="AZ14">
        <v>1564.9588773911755</v>
      </c>
    </row>
    <row r="15" spans="1:52" x14ac:dyDescent="0.25">
      <c r="A15">
        <v>1690</v>
      </c>
      <c r="B15" t="s">
        <v>1004</v>
      </c>
      <c r="C15" s="17">
        <v>5.3992683669259085</v>
      </c>
      <c r="D15" s="17">
        <v>8.2094833894135813E-2</v>
      </c>
      <c r="E15" s="17">
        <v>31.943066632821839</v>
      </c>
      <c r="F15" s="17">
        <v>31.966281683441487</v>
      </c>
      <c r="G15" s="17">
        <v>0.11875001951569641</v>
      </c>
      <c r="H15" s="17">
        <v>-3.0578543043729943E-3</v>
      </c>
      <c r="I15" s="17">
        <v>6.9415299126793997</v>
      </c>
      <c r="J15" s="17">
        <v>0.11569216521132342</v>
      </c>
      <c r="K15" s="17">
        <v>-1.0000000000000004</v>
      </c>
      <c r="L15" s="17">
        <v>-1.0000000000000004</v>
      </c>
      <c r="M15" s="17">
        <v>2.3138433042264666</v>
      </c>
      <c r="N15" s="17">
        <v>44.307079963046831</v>
      </c>
      <c r="O15" s="17">
        <v>-0.23956755337782173</v>
      </c>
      <c r="P15" s="17">
        <v>13.223954785346896</v>
      </c>
      <c r="Q15" s="17">
        <v>4.3536107594648392</v>
      </c>
      <c r="R15" s="17">
        <v>0.33333333333333359</v>
      </c>
      <c r="S15" s="17">
        <v>0.35604851880963956</v>
      </c>
      <c r="T15" s="17">
        <v>0.36009909825132308</v>
      </c>
      <c r="U15" s="17">
        <v>0.33943183767614599</v>
      </c>
      <c r="V15" s="17">
        <v>50.92882491436476</v>
      </c>
      <c r="W15" s="17">
        <v>4.0506771059938202</v>
      </c>
      <c r="X15" s="17">
        <v>-1.0000000000000004</v>
      </c>
      <c r="Y15" s="17">
        <v>-1.0000000000000004</v>
      </c>
      <c r="Z15" s="17">
        <v>105.03836636367558</v>
      </c>
      <c r="AA15" s="17">
        <v>0.37693839430408599</v>
      </c>
      <c r="AB15" s="17">
        <v>0.31391148675093017</v>
      </c>
      <c r="AC15" s="17">
        <v>0.30426873274190241</v>
      </c>
      <c r="AD15" s="17">
        <v>49.755930689845918</v>
      </c>
      <c r="AE15" s="17">
        <v>0.76470588235294112</v>
      </c>
      <c r="AF15" s="17">
        <v>-1.0000000000000004</v>
      </c>
      <c r="AG15" s="17">
        <v>-1.0000000000000004</v>
      </c>
      <c r="AH15" s="17">
        <v>0.84245446621683484</v>
      </c>
      <c r="AI15" s="17">
        <v>0.33943183767614599</v>
      </c>
      <c r="AJ15" s="17">
        <v>-3.6343390304155371E-2</v>
      </c>
      <c r="AK15" s="17">
        <v>0.14230626608076452</v>
      </c>
      <c r="AL15" s="17">
        <v>0.22813495976981521</v>
      </c>
      <c r="AM15" s="17">
        <v>1.1220582724991927E-2</v>
      </c>
      <c r="AN15" s="17">
        <v>5.5216570427246072</v>
      </c>
      <c r="AO15" s="17">
        <v>0.99204589852861935</v>
      </c>
      <c r="AP15" s="17">
        <v>57.870354827044146</v>
      </c>
      <c r="AQ15" s="17">
        <v>1.3889127880704424</v>
      </c>
      <c r="AR15" s="17">
        <v>4.1663692712051423</v>
      </c>
      <c r="AS15" s="17">
        <v>-1.0000000000000004</v>
      </c>
      <c r="AT15" s="17">
        <v>-1.0000000000000004</v>
      </c>
      <c r="AU15" s="17">
        <v>36.31989244290633</v>
      </c>
      <c r="AV15" s="17">
        <v>150.33749222525088</v>
      </c>
      <c r="AW15" s="17">
        <v>201.12976531720213</v>
      </c>
      <c r="AX15" s="17">
        <v>0.54408746326075863</v>
      </c>
      <c r="AY15" s="17">
        <v>40.956144383678016</v>
      </c>
      <c r="AZ15">
        <v>1632.4545460061274</v>
      </c>
    </row>
    <row r="16" spans="1:52" x14ac:dyDescent="0.25">
      <c r="A16">
        <v>1700</v>
      </c>
      <c r="B16" t="s">
        <v>1006</v>
      </c>
      <c r="C16" s="17">
        <v>5.2547566473439824</v>
      </c>
      <c r="D16" s="17">
        <v>-0.31343671454349059</v>
      </c>
      <c r="E16" s="17">
        <v>-1.633232604006627</v>
      </c>
      <c r="F16" s="17">
        <v>-1.7208948736874863</v>
      </c>
      <c r="G16" s="17">
        <v>0.42199430805053678</v>
      </c>
      <c r="H16" s="17">
        <v>9.0214459571226119E-2</v>
      </c>
      <c r="I16" s="17">
        <v>30.732526057305776</v>
      </c>
      <c r="J16" s="17">
        <v>0.51220876762176315</v>
      </c>
      <c r="K16" s="17">
        <v>-1.000000000000002</v>
      </c>
      <c r="L16" s="17">
        <v>-1.000000000000002</v>
      </c>
      <c r="M16" s="17">
        <v>10.244175352435256</v>
      </c>
      <c r="N16" s="17">
        <v>34.266387830962238</v>
      </c>
      <c r="O16" s="17">
        <v>-0.1066942951655678</v>
      </c>
      <c r="P16" s="17">
        <v>-6.2073741058487597</v>
      </c>
      <c r="Q16" s="17">
        <v>-2.1120703166388268</v>
      </c>
      <c r="R16" s="17">
        <v>0.33333333333333404</v>
      </c>
      <c r="S16" s="17">
        <v>0.33847226476394465</v>
      </c>
      <c r="T16" s="17">
        <v>0.34106223778539979</v>
      </c>
      <c r="U16" s="17">
        <v>0.3266920134093812</v>
      </c>
      <c r="V16" s="17">
        <v>33.094043266811859</v>
      </c>
      <c r="W16" s="17">
        <v>3.4839978620734002</v>
      </c>
      <c r="X16" s="17">
        <v>-1.000000000000002</v>
      </c>
      <c r="Y16" s="17">
        <v>-1.000000000000002</v>
      </c>
      <c r="Z16" s="17">
        <v>81.496553049351462</v>
      </c>
      <c r="AA16" s="17">
        <v>0.45273017660609816</v>
      </c>
      <c r="AB16" s="17">
        <v>0.11677756196218358</v>
      </c>
      <c r="AC16" s="17">
        <v>0.4407838634152878</v>
      </c>
      <c r="AD16" s="17">
        <v>50.514580099178438</v>
      </c>
      <c r="AE16" s="17">
        <v>0.8</v>
      </c>
      <c r="AF16" s="17">
        <v>-1.000000000000002</v>
      </c>
      <c r="AG16" s="17">
        <v>-1.000000000000002</v>
      </c>
      <c r="AH16" s="17">
        <v>-0.12356939307496119</v>
      </c>
      <c r="AI16" s="17">
        <v>0.3266920134093812</v>
      </c>
      <c r="AJ16" s="17">
        <v>7.9459830618570773E-2</v>
      </c>
      <c r="AK16" s="17">
        <v>-2.2133682027849474E-2</v>
      </c>
      <c r="AL16" s="17">
        <v>0.13820570967176835</v>
      </c>
      <c r="AM16" s="17">
        <v>0.14533329328300049</v>
      </c>
      <c r="AN16" s="17">
        <v>3.8524418948870629</v>
      </c>
      <c r="AO16" s="17">
        <v>3.5226639219357669</v>
      </c>
      <c r="AP16" s="17">
        <v>63.826569324117621</v>
      </c>
      <c r="AQ16" s="17">
        <v>1.3395598492920593</v>
      </c>
      <c r="AR16" s="17">
        <v>3.996206629695163</v>
      </c>
      <c r="AS16" s="17">
        <v>-1.000000000000002</v>
      </c>
      <c r="AT16" s="17">
        <v>-1.000000000000002</v>
      </c>
      <c r="AU16" s="17">
        <v>-3.8329651903263136</v>
      </c>
      <c r="AV16" s="17">
        <v>119.28560480224948</v>
      </c>
      <c r="AW16" s="17">
        <v>149.48341828168847</v>
      </c>
      <c r="AX16" s="17">
        <v>0.25909287147594862</v>
      </c>
      <c r="AY16" s="17">
        <v>32.00229751561394</v>
      </c>
      <c r="AZ16">
        <v>1486.3037871316196</v>
      </c>
    </row>
    <row r="17" spans="1:52" x14ac:dyDescent="0.25">
      <c r="A17">
        <v>1746</v>
      </c>
      <c r="B17" t="s">
        <v>1036</v>
      </c>
      <c r="C17" s="17">
        <v>4.1463084041594582</v>
      </c>
      <c r="D17" s="17">
        <v>-0.5136738069107738</v>
      </c>
      <c r="E17" s="17">
        <v>11.577029577812668</v>
      </c>
      <c r="F17" s="17">
        <v>11.419164875396111</v>
      </c>
      <c r="G17" s="17">
        <v>0.13892878192931929</v>
      </c>
      <c r="H17" s="17">
        <v>-1.0088739543045499E-2</v>
      </c>
      <c r="I17" s="17">
        <v>7.7304025431764307</v>
      </c>
      <c r="J17" s="17">
        <v>0.12884004238627381</v>
      </c>
      <c r="K17" s="17">
        <v>-0.99999999999999922</v>
      </c>
      <c r="L17" s="17">
        <v>-0.99999999999999922</v>
      </c>
      <c r="M17" s="17">
        <v>2.5768008477254769</v>
      </c>
      <c r="N17" s="17">
        <v>23.295875822732015</v>
      </c>
      <c r="O17" s="17">
        <v>-8.7785404892390034E-2</v>
      </c>
      <c r="P17" s="17">
        <v>10.728484667328614</v>
      </c>
      <c r="Q17" s="17">
        <v>3.3980624300155449</v>
      </c>
      <c r="R17" s="17">
        <v>0.33333333333333293</v>
      </c>
      <c r="S17" s="17">
        <v>0.32349715469079232</v>
      </c>
      <c r="T17" s="17">
        <v>0.37239346365322257</v>
      </c>
      <c r="U17" s="17">
        <v>0.10821152415930219</v>
      </c>
      <c r="V17" s="17">
        <v>40.343817338015036</v>
      </c>
      <c r="W17" s="17">
        <v>2.6668334452065547</v>
      </c>
      <c r="X17" s="17">
        <v>-0.99999999999999922</v>
      </c>
      <c r="Y17" s="17">
        <v>-0.99999999999999922</v>
      </c>
      <c r="Z17" s="17">
        <v>106.96803435355007</v>
      </c>
      <c r="AA17" s="17">
        <v>0.2656045852443899</v>
      </c>
      <c r="AB17" s="17">
        <v>0.47410187062477566</v>
      </c>
      <c r="AC17" s="17">
        <v>0.52481663584122307</v>
      </c>
      <c r="AD17" s="17">
        <v>63.226154585519403</v>
      </c>
      <c r="AE17" s="17">
        <v>0.75</v>
      </c>
      <c r="AF17" s="17">
        <v>-0.99999999999999922</v>
      </c>
      <c r="AG17" s="17">
        <v>-0.99999999999999922</v>
      </c>
      <c r="AH17" s="17">
        <v>-4.9069214345863622E-2</v>
      </c>
      <c r="AI17" s="17">
        <v>0.10821152415930219</v>
      </c>
      <c r="AJ17" s="17">
        <v>0.2714314998739264</v>
      </c>
      <c r="AK17" s="17">
        <v>-2.7528015839999767E-2</v>
      </c>
      <c r="AL17" s="17">
        <v>0.34900952777134198</v>
      </c>
      <c r="AM17" s="17">
        <v>2.6305014864058542E-2</v>
      </c>
      <c r="AN17" s="17">
        <v>10.082395693653185</v>
      </c>
      <c r="AO17" s="17">
        <v>0.51998529240146352</v>
      </c>
      <c r="AP17" s="17">
        <v>48.074219881191482</v>
      </c>
      <c r="AQ17" s="17">
        <v>1.1374354758366505</v>
      </c>
      <c r="AR17" s="17">
        <v>2.7956734875928291</v>
      </c>
      <c r="AS17" s="17">
        <v>-0.99999999999999922</v>
      </c>
      <c r="AT17" s="17">
        <v>-0.99999999999999922</v>
      </c>
      <c r="AU17" s="17">
        <v>14.817227305411659</v>
      </c>
      <c r="AV17" s="17">
        <v>130.78389546868351</v>
      </c>
      <c r="AW17" s="17">
        <v>140.62366359769638</v>
      </c>
      <c r="AX17" s="17">
        <v>0.37537977124107058</v>
      </c>
      <c r="AY17" s="17">
        <v>40.78063487783686</v>
      </c>
      <c r="AZ17">
        <v>1623.8707257963415</v>
      </c>
    </row>
    <row r="18" spans="1:52" x14ac:dyDescent="0.25">
      <c r="A18">
        <v>1902</v>
      </c>
      <c r="B18" t="s">
        <v>1091</v>
      </c>
      <c r="C18" s="17">
        <v>3.036528944591661</v>
      </c>
      <c r="D18" s="17">
        <v>7.8579300003417007E-2</v>
      </c>
      <c r="E18" s="17">
        <v>0.62275838130723227</v>
      </c>
      <c r="F18" s="17">
        <v>0.64888383994332111</v>
      </c>
      <c r="G18" s="17">
        <v>0.36503518697336673</v>
      </c>
      <c r="H18" s="17">
        <v>-2.175726694985031E-2</v>
      </c>
      <c r="I18" s="17">
        <v>20.596675201410978</v>
      </c>
      <c r="J18" s="17">
        <v>0.34327792002351637</v>
      </c>
      <c r="K18" s="17">
        <v>-0.99999999999999789</v>
      </c>
      <c r="L18" s="17">
        <v>-0.99999999999999789</v>
      </c>
      <c r="M18" s="17">
        <v>6.8655584004703289</v>
      </c>
      <c r="N18" s="17">
        <v>24.282087985945971</v>
      </c>
      <c r="O18" s="17">
        <v>-6.8940066768921907E-2</v>
      </c>
      <c r="P18" s="17">
        <v>-0.61717745367050802</v>
      </c>
      <c r="Q18" s="17">
        <v>-0.20468458371193021</v>
      </c>
      <c r="R18" s="17">
        <v>0.33333333333333282</v>
      </c>
      <c r="S18" s="17">
        <v>0.34077140301601583</v>
      </c>
      <c r="T18" s="17">
        <v>0.24865440318702239</v>
      </c>
      <c r="U18" s="17">
        <v>-0.12707443792590398</v>
      </c>
      <c r="V18" s="17">
        <v>18.096271263478034</v>
      </c>
      <c r="W18" s="17">
        <v>0.56299780151849865</v>
      </c>
      <c r="X18" s="17">
        <v>-0.99999999999999789</v>
      </c>
      <c r="Y18" s="17">
        <v>-0.99999999999999789</v>
      </c>
      <c r="Z18" s="17">
        <v>68.8722594332189</v>
      </c>
      <c r="AA18" s="17">
        <v>0.52857329768201555</v>
      </c>
      <c r="AB18" s="17">
        <v>0.25411528339075085</v>
      </c>
      <c r="AC18" s="17">
        <v>0.236924873996291</v>
      </c>
      <c r="AD18" s="17">
        <v>50.980672753452851</v>
      </c>
      <c r="AE18" s="17">
        <v>0.9</v>
      </c>
      <c r="AF18" s="17">
        <v>-0.99999999999999789</v>
      </c>
      <c r="AG18" s="17">
        <v>-0.99999999999999789</v>
      </c>
      <c r="AH18" s="17">
        <v>2.1437013593039039E-3</v>
      </c>
      <c r="AI18" s="17">
        <v>-0.12707443792590398</v>
      </c>
      <c r="AJ18" s="17">
        <v>0.10575969281442199</v>
      </c>
      <c r="AK18" s="17">
        <v>0.16930454193708247</v>
      </c>
      <c r="AL18" s="17">
        <v>0.91748380211688263</v>
      </c>
      <c r="AM18" s="17">
        <v>2.2832638744900321E-2</v>
      </c>
      <c r="AN18" s="17">
        <v>23.465893516994171</v>
      </c>
      <c r="AO18" s="17">
        <v>1.4173386783079196</v>
      </c>
      <c r="AP18" s="17">
        <v>38.692946464889033</v>
      </c>
      <c r="AQ18" s="17">
        <v>0.795684701610467</v>
      </c>
      <c r="AR18" s="17">
        <v>0.9062757215420143</v>
      </c>
      <c r="AS18" s="17">
        <v>-0.99999999999999789</v>
      </c>
      <c r="AT18" s="17">
        <v>-0.99999999999999789</v>
      </c>
      <c r="AU18" s="17">
        <v>0.44419925623139001</v>
      </c>
      <c r="AV18" s="17">
        <v>94.571686097472849</v>
      </c>
      <c r="AW18" s="17">
        <v>81.907116332068483</v>
      </c>
      <c r="AX18" s="17">
        <v>-9.0669966374079494E-2</v>
      </c>
      <c r="AY18" s="17">
        <v>-61.472883314738993</v>
      </c>
      <c r="AZ18">
        <v>1430.3838464205962</v>
      </c>
    </row>
    <row r="19" spans="1:52" x14ac:dyDescent="0.25">
      <c r="A19">
        <v>1937</v>
      </c>
      <c r="B19" t="s">
        <v>1098</v>
      </c>
      <c r="C19" s="17">
        <v>4.7496431060737114</v>
      </c>
      <c r="D19" s="17">
        <v>1.2672234120532581E-2</v>
      </c>
      <c r="E19" s="17">
        <v>1.2092303609978536</v>
      </c>
      <c r="F19" s="17">
        <v>1.2054456097793129</v>
      </c>
      <c r="G19" s="17">
        <v>0.24484314837266652</v>
      </c>
      <c r="H19" s="17">
        <v>-1.8433076892566083E-2</v>
      </c>
      <c r="I19" s="17">
        <v>13.584604288806029</v>
      </c>
      <c r="J19" s="17">
        <v>0.22641007148010045</v>
      </c>
      <c r="K19" s="17">
        <v>-0.99999999999999922</v>
      </c>
      <c r="L19" s="17">
        <v>-0.99999999999999922</v>
      </c>
      <c r="M19" s="17">
        <v>4.5282014296020092</v>
      </c>
      <c r="N19" s="17">
        <v>19.539693004659053</v>
      </c>
      <c r="O19" s="17">
        <v>-0.18424029705610229</v>
      </c>
      <c r="P19" s="17">
        <v>-1.091214589212171</v>
      </c>
      <c r="Q19" s="17">
        <v>-0.431807729620999</v>
      </c>
      <c r="R19" s="17">
        <v>0.33333333333333304</v>
      </c>
      <c r="S19" s="17">
        <v>0.31964250995972465</v>
      </c>
      <c r="T19" s="17">
        <v>0.28926444896939368</v>
      </c>
      <c r="U19" s="17">
        <v>0.2612175531814262</v>
      </c>
      <c r="V19" s="17">
        <v>39.081910958551127</v>
      </c>
      <c r="W19" s="17">
        <v>3.1509288867790906</v>
      </c>
      <c r="X19" s="17">
        <v>-0.99999999999999922</v>
      </c>
      <c r="Y19" s="17">
        <v>-0.99999999999999922</v>
      </c>
      <c r="Z19" s="17">
        <v>88.248770370864023</v>
      </c>
      <c r="AA19" s="17">
        <v>0.18780591620048259</v>
      </c>
      <c r="AB19" s="17">
        <v>0.27780467261798708</v>
      </c>
      <c r="AC19" s="17">
        <v>0.52636275402020849</v>
      </c>
      <c r="AD19" s="17">
        <v>49.59866714193393</v>
      </c>
      <c r="AE19" s="17">
        <v>0.84615384615384615</v>
      </c>
      <c r="AF19" s="17">
        <v>-0.99999999999999922</v>
      </c>
      <c r="AG19" s="17">
        <v>-0.99999999999999922</v>
      </c>
      <c r="AH19" s="17">
        <v>2.6297152580273705E-2</v>
      </c>
      <c r="AI19" s="17">
        <v>0.2612175531814262</v>
      </c>
      <c r="AJ19" s="17">
        <v>-4.3206435925640073E-2</v>
      </c>
      <c r="AK19" s="17">
        <v>-3.9275769005560401E-2</v>
      </c>
      <c r="AL19" s="17">
        <v>-0.29177808981416181</v>
      </c>
      <c r="AM19" s="17">
        <v>-9.1374921953984889E-2</v>
      </c>
      <c r="AN19" s="17">
        <v>-7.510484424982244</v>
      </c>
      <c r="AO19" s="17">
        <v>-2.4807518938774207</v>
      </c>
      <c r="AP19" s="17">
        <v>52.666515247357168</v>
      </c>
      <c r="AQ19" s="17">
        <v>1.2034578454438782</v>
      </c>
      <c r="AR19" s="17">
        <v>3.3773389582591919</v>
      </c>
      <c r="AS19" s="17">
        <v>-0.99999999999999922</v>
      </c>
      <c r="AT19" s="17">
        <v>-0.99999999999999922</v>
      </c>
      <c r="AU19" s="17">
        <v>0.77363788015831358</v>
      </c>
      <c r="AV19" s="17">
        <v>105.30771148164564</v>
      </c>
      <c r="AW19" s="17">
        <v>131.95540985139371</v>
      </c>
      <c r="AX19" s="17">
        <v>0.23012865134230986</v>
      </c>
      <c r="AY19" s="17">
        <v>9.5206949342133687</v>
      </c>
      <c r="AZ19">
        <v>1502.2994253666127</v>
      </c>
    </row>
    <row r="20" spans="1:52" x14ac:dyDescent="0.25">
      <c r="A20">
        <v>2059</v>
      </c>
      <c r="B20" t="s">
        <v>1135</v>
      </c>
      <c r="C20" s="17">
        <v>4.7465766315331601</v>
      </c>
      <c r="D20" s="17">
        <v>-0.61492210762649324</v>
      </c>
      <c r="E20" s="17">
        <v>-0.73316859073446072</v>
      </c>
      <c r="F20" s="17">
        <v>-0.91593656125366807</v>
      </c>
      <c r="G20" s="17">
        <v>0.1581292430804962</v>
      </c>
      <c r="H20" s="17">
        <v>-8.0770955672489261E-3</v>
      </c>
      <c r="I20" s="17">
        <v>9.0031288507948339</v>
      </c>
      <c r="J20" s="17">
        <v>0.15005214751324725</v>
      </c>
      <c r="K20" s="17">
        <v>-1.0000000000000009</v>
      </c>
      <c r="L20" s="17">
        <v>-1.0000000000000009</v>
      </c>
      <c r="M20" s="17">
        <v>3.0010429502649436</v>
      </c>
      <c r="N20" s="17">
        <v>12.833768921074322</v>
      </c>
      <c r="O20" s="17">
        <v>-0.17315067379102805</v>
      </c>
      <c r="P20" s="17">
        <v>2.0079150925409226</v>
      </c>
      <c r="Q20" s="17">
        <v>0.65207712015743247</v>
      </c>
      <c r="R20" s="17">
        <v>0.33333333333333398</v>
      </c>
      <c r="S20" s="17">
        <v>0.32759309218548932</v>
      </c>
      <c r="T20" s="17">
        <v>0.36561242007137279</v>
      </c>
      <c r="U20" s="17">
        <v>0.14275561703436629</v>
      </c>
      <c r="V20" s="17">
        <v>40.769692604452594</v>
      </c>
      <c r="W20" s="17">
        <v>2.8298576604972663</v>
      </c>
      <c r="X20" s="17">
        <v>-1.0000000000000009</v>
      </c>
      <c r="Y20" s="17">
        <v>-1.0000000000000009</v>
      </c>
      <c r="Z20" s="17">
        <v>73.693727699777398</v>
      </c>
      <c r="AA20" s="17">
        <v>0.12986557813365229</v>
      </c>
      <c r="AB20" s="17">
        <v>0.33764712167285621</v>
      </c>
      <c r="AC20" s="17">
        <v>0.17792645969683962</v>
      </c>
      <c r="AD20" s="17">
        <v>32.271957975167417</v>
      </c>
      <c r="AE20" s="17">
        <v>0.7</v>
      </c>
      <c r="AF20" s="17">
        <v>-1.0000000000000009</v>
      </c>
      <c r="AG20" s="17">
        <v>-1.0000000000000009</v>
      </c>
      <c r="AH20" s="17">
        <v>-5.6011031811582825E-2</v>
      </c>
      <c r="AI20" s="17">
        <v>0.14275561703436629</v>
      </c>
      <c r="AJ20" s="17">
        <v>-9.9087365466676583E-2</v>
      </c>
      <c r="AK20" s="17">
        <v>-9.9215136268955978E-2</v>
      </c>
      <c r="AL20" s="17">
        <v>0.17072855302605994</v>
      </c>
      <c r="AM20" s="17">
        <v>0.42866688412062104</v>
      </c>
      <c r="AN20" s="17">
        <v>3.7727769983181147</v>
      </c>
      <c r="AO20" s="17">
        <v>10.220596421670741</v>
      </c>
      <c r="AP20" s="17">
        <v>49.772821455247424</v>
      </c>
      <c r="AQ20" s="17">
        <v>1.1692944626245616</v>
      </c>
      <c r="AR20" s="17">
        <v>2.9799098080105111</v>
      </c>
      <c r="AS20" s="17">
        <v>-1.0000000000000009</v>
      </c>
      <c r="AT20" s="17">
        <v>-1.0000000000000009</v>
      </c>
      <c r="AU20" s="17">
        <v>-0.26385944109623566</v>
      </c>
      <c r="AV20" s="17">
        <v>96.748093042522484</v>
      </c>
      <c r="AW20" s="17">
        <v>109.90343410972753</v>
      </c>
      <c r="AX20" s="17">
        <v>0.37426225765103449</v>
      </c>
      <c r="AY20" s="17">
        <v>20.638406508852299</v>
      </c>
      <c r="AZ20">
        <v>1517.6733392364013</v>
      </c>
    </row>
    <row r="21" spans="1:52" x14ac:dyDescent="0.25">
      <c r="A21">
        <v>2122</v>
      </c>
      <c r="B21" t="s">
        <v>1155</v>
      </c>
      <c r="C21" s="17">
        <v>4.0170607922871975</v>
      </c>
      <c r="D21" s="17">
        <v>-0.41237650880206095</v>
      </c>
      <c r="E21" s="17">
        <v>30.031044372881226</v>
      </c>
      <c r="F21" s="17">
        <v>29.904174744954975</v>
      </c>
      <c r="G21" s="17">
        <v>0.36910737770137031</v>
      </c>
      <c r="H21" s="17">
        <v>1.9724965332736575E-2</v>
      </c>
      <c r="I21" s="17">
        <v>23.329940582046426</v>
      </c>
      <c r="J21" s="17">
        <v>0.38883234303410691</v>
      </c>
      <c r="K21" s="17">
        <v>-1.0000000000000011</v>
      </c>
      <c r="L21" s="17">
        <v>-1.0000000000000011</v>
      </c>
      <c r="M21" s="17">
        <v>7.7766468606821393</v>
      </c>
      <c r="N21" s="17">
        <v>57.251176119288573</v>
      </c>
      <c r="O21" s="17">
        <v>4.2400445786047451E-2</v>
      </c>
      <c r="P21" s="17">
        <v>33.505308916035311</v>
      </c>
      <c r="Q21" s="17">
        <v>10.870337388405162</v>
      </c>
      <c r="R21" s="17">
        <v>0.33333333333333354</v>
      </c>
      <c r="S21" s="17">
        <v>0.33240704588549491</v>
      </c>
      <c r="T21" s="17">
        <v>0.33443856301739755</v>
      </c>
      <c r="U21" s="17">
        <v>0.24700494687926139</v>
      </c>
      <c r="V21" s="17">
        <v>34.334061843255242</v>
      </c>
      <c r="W21" s="17">
        <v>3.0966919695298829</v>
      </c>
      <c r="X21" s="17">
        <v>-1.0000000000000011</v>
      </c>
      <c r="Y21" s="17">
        <v>-1.0000000000000011</v>
      </c>
      <c r="Z21" s="17">
        <v>106.90657453858277</v>
      </c>
      <c r="AA21" s="17">
        <v>0.41421837334783201</v>
      </c>
      <c r="AB21" s="17">
        <v>0.61235171857882964</v>
      </c>
      <c r="AC21" s="17">
        <v>0.20747341421178628</v>
      </c>
      <c r="AD21" s="17">
        <v>61.702175306922435</v>
      </c>
      <c r="AE21" s="17">
        <v>1</v>
      </c>
      <c r="AF21" s="17">
        <v>-1.0000000000000011</v>
      </c>
      <c r="AG21" s="17">
        <v>-1.0000000000000011</v>
      </c>
      <c r="AH21" s="17">
        <v>0.92528111200477636</v>
      </c>
      <c r="AI21" s="17">
        <v>0.24700494687926139</v>
      </c>
      <c r="AJ21" s="17">
        <v>-0.12816868939789</v>
      </c>
      <c r="AK21" s="17">
        <v>-7.9526054103876115E-2</v>
      </c>
      <c r="AL21" s="17">
        <v>0.68307041047269346</v>
      </c>
      <c r="AM21" s="17">
        <v>0.21442610419387018</v>
      </c>
      <c r="AN21" s="17">
        <v>16.435916814827888</v>
      </c>
      <c r="AO21" s="17">
        <v>4.9630223343273752</v>
      </c>
      <c r="AP21" s="17">
        <v>57.664002425301696</v>
      </c>
      <c r="AQ21" s="17">
        <v>1.2471838891154883</v>
      </c>
      <c r="AR21" s="17">
        <v>3.4855243125639901</v>
      </c>
      <c r="AS21" s="17">
        <v>-1.0000000000000011</v>
      </c>
      <c r="AT21" s="17">
        <v>-1.0000000000000011</v>
      </c>
      <c r="AU21" s="17">
        <v>40.774512133360155</v>
      </c>
      <c r="AV21" s="17">
        <v>169.12077299219871</v>
      </c>
      <c r="AW21" s="17">
        <v>212.32688992022037</v>
      </c>
      <c r="AX21" s="17">
        <v>0.37360191828410061</v>
      </c>
      <c r="AY21" s="17">
        <v>42.542936475616116</v>
      </c>
      <c r="AZ21">
        <v>1717.5887293969768</v>
      </c>
    </row>
    <row r="22" spans="1:52" x14ac:dyDescent="0.25">
      <c r="A22">
        <v>2359</v>
      </c>
      <c r="B22" t="s">
        <v>1228</v>
      </c>
      <c r="C22" s="17">
        <v>5.3971755745738434</v>
      </c>
      <c r="D22" s="17">
        <v>0.14980325073716866</v>
      </c>
      <c r="E22" s="17">
        <v>1.546416331864197</v>
      </c>
      <c r="F22" s="17">
        <v>1.5883439714592862</v>
      </c>
      <c r="G22" s="17">
        <v>0.23250913955053101</v>
      </c>
      <c r="H22" s="17">
        <v>7.9878315331890701E-4</v>
      </c>
      <c r="I22" s="17">
        <v>13.998475362230991</v>
      </c>
      <c r="J22" s="17">
        <v>0.23330792270384984</v>
      </c>
      <c r="K22" s="17">
        <v>-0.99999999999999989</v>
      </c>
      <c r="L22" s="17">
        <v>-0.99999999999999989</v>
      </c>
      <c r="M22" s="17">
        <v>4.6661584540769976</v>
      </c>
      <c r="N22" s="17">
        <v>20.983994908264123</v>
      </c>
      <c r="O22" s="17">
        <v>6.4634792170308625E-2</v>
      </c>
      <c r="P22" s="17">
        <v>5.4336851862402993</v>
      </c>
      <c r="Q22" s="17">
        <v>1.765934352825675</v>
      </c>
      <c r="R22" s="17">
        <v>0.33333333333333337</v>
      </c>
      <c r="S22" s="17">
        <v>0.33055047477788152</v>
      </c>
      <c r="T22" s="17">
        <v>0.27626541818437761</v>
      </c>
      <c r="U22" s="17">
        <v>0.23982140996379192</v>
      </c>
      <c r="V22" s="17">
        <v>37.866508542221382</v>
      </c>
      <c r="W22" s="17">
        <v>2.9745660179276272</v>
      </c>
      <c r="X22" s="17">
        <v>-0.99999999999999989</v>
      </c>
      <c r="Y22" s="17">
        <v>-0.99999999999999989</v>
      </c>
      <c r="Z22" s="17">
        <v>71.752335338465215</v>
      </c>
      <c r="AA22" s="17">
        <v>0.19745587923792243</v>
      </c>
      <c r="AB22" s="17">
        <v>0.25901013702590875</v>
      </c>
      <c r="AC22" s="17">
        <v>0.18593183260453244</v>
      </c>
      <c r="AD22" s="17">
        <v>32.119892443418195</v>
      </c>
      <c r="AE22" s="17">
        <v>0.6</v>
      </c>
      <c r="AF22" s="17">
        <v>-0.99999999999999989</v>
      </c>
      <c r="AG22" s="17">
        <v>-0.99999999999999989</v>
      </c>
      <c r="AH22" s="17">
        <v>0.10366249924078101</v>
      </c>
      <c r="AI22" s="17">
        <v>0.23982140996379192</v>
      </c>
      <c r="AJ22" s="17">
        <v>6.0120287558613553E-3</v>
      </c>
      <c r="AK22" s="17">
        <v>9.7328409895043488E-2</v>
      </c>
      <c r="AL22" s="17">
        <v>-0.18338528862803055</v>
      </c>
      <c r="AM22" s="17">
        <v>-0.21179250944727226</v>
      </c>
      <c r="AN22" s="17">
        <v>-4.5545720719214566</v>
      </c>
      <c r="AO22" s="17">
        <v>-4.808170686706589</v>
      </c>
      <c r="AP22" s="17">
        <v>51.864983904452366</v>
      </c>
      <c r="AQ22" s="17">
        <v>1.1799706362593849</v>
      </c>
      <c r="AR22" s="17">
        <v>3.207873940631476</v>
      </c>
      <c r="AS22" s="17">
        <v>-0.99999999999999989</v>
      </c>
      <c r="AT22" s="17">
        <v>-0.99999999999999989</v>
      </c>
      <c r="AU22" s="17">
        <v>3.3542783242849614</v>
      </c>
      <c r="AV22" s="17">
        <v>87.928159560022721</v>
      </c>
      <c r="AW22" s="17">
        <v>113.98355054121761</v>
      </c>
      <c r="AX22" s="17">
        <v>0.3357973495399304</v>
      </c>
      <c r="AY22" s="17">
        <v>2.6750362996167847</v>
      </c>
      <c r="AZ22">
        <v>1518.4644941915658</v>
      </c>
    </row>
    <row r="23" spans="1:52" x14ac:dyDescent="0.25">
      <c r="A23">
        <v>2471</v>
      </c>
      <c r="B23" t="s">
        <v>1269</v>
      </c>
      <c r="C23" s="17">
        <v>4.6171957081373058</v>
      </c>
      <c r="D23" s="17">
        <v>3.2761166389407688E-2</v>
      </c>
      <c r="E23" s="17">
        <v>11.420248609184565</v>
      </c>
      <c r="F23" s="17">
        <v>11.434097852938775</v>
      </c>
      <c r="G23" s="17">
        <v>5.4181965988828462E-3</v>
      </c>
      <c r="H23" s="17">
        <v>8.8927270435822367E-2</v>
      </c>
      <c r="I23" s="17">
        <v>5.6607280220823206</v>
      </c>
      <c r="J23" s="17">
        <v>9.4345467034705213E-2</v>
      </c>
      <c r="K23" s="17">
        <v>-0.99999999999999811</v>
      </c>
      <c r="L23" s="17">
        <v>-0.99999999999999811</v>
      </c>
      <c r="M23" s="17">
        <v>1.8869093406941069</v>
      </c>
      <c r="N23" s="17">
        <v>21.7120215831584</v>
      </c>
      <c r="O23" s="17">
        <v>7.633220010711342E-3</v>
      </c>
      <c r="P23" s="17">
        <v>93.007191963114494</v>
      </c>
      <c r="Q23" s="17">
        <v>30.680042877623475</v>
      </c>
      <c r="R23" s="17">
        <v>0.33333333333333276</v>
      </c>
      <c r="S23" s="17">
        <v>0.34085444879779053</v>
      </c>
      <c r="T23" s="17">
        <v>0.16359798719191385</v>
      </c>
      <c r="U23" s="17">
        <v>-0.27839252164435502</v>
      </c>
      <c r="V23" s="17">
        <v>18.601911225759078</v>
      </c>
      <c r="W23" s="17">
        <v>-0.43612086600205663</v>
      </c>
      <c r="X23" s="17">
        <v>-0.99999999999999811</v>
      </c>
      <c r="Y23" s="17">
        <v>-0.99999999999999811</v>
      </c>
      <c r="Z23" s="17">
        <v>75.219778513326716</v>
      </c>
      <c r="AA23" s="17">
        <v>0.37767890259099768</v>
      </c>
      <c r="AB23" s="17">
        <v>0.14606267977383894</v>
      </c>
      <c r="AC23" s="17">
        <v>-4.9850941659545164E-3</v>
      </c>
      <c r="AD23" s="17">
        <v>25.937824409944096</v>
      </c>
      <c r="AE23" s="17">
        <v>0.58333333333333337</v>
      </c>
      <c r="AF23" s="17">
        <v>-0.99999999999999811</v>
      </c>
      <c r="AG23" s="17">
        <v>-0.99999999999999811</v>
      </c>
      <c r="AH23" s="17">
        <v>0.88937455818158651</v>
      </c>
      <c r="AI23" s="17">
        <v>-0.27839252164435502</v>
      </c>
      <c r="AJ23" s="17">
        <v>0.13327830230024165</v>
      </c>
      <c r="AK23" s="17">
        <v>-6.3932942509188614E-2</v>
      </c>
      <c r="AL23" s="17">
        <v>-2.3694703955080207E-3</v>
      </c>
      <c r="AM23" s="17">
        <v>0.17528980773784747</v>
      </c>
      <c r="AN23" s="17">
        <v>0.60715475161350752</v>
      </c>
      <c r="AO23" s="17">
        <v>4.0625804809002455</v>
      </c>
      <c r="AP23" s="17">
        <v>24.262639247841374</v>
      </c>
      <c r="AQ23" s="17">
        <v>0.55939324767868215</v>
      </c>
      <c r="AR23" s="17">
        <v>-0.34177539896735121</v>
      </c>
      <c r="AS23" s="17">
        <v>-0.99999999999999811</v>
      </c>
      <c r="AT23" s="17">
        <v>-0.99999999999999811</v>
      </c>
      <c r="AU23" s="17">
        <v>42.114140730562241</v>
      </c>
      <c r="AV23" s="17">
        <v>100.99438057738529</v>
      </c>
      <c r="AW23" s="17">
        <v>90.942619576581535</v>
      </c>
      <c r="AX23" s="17">
        <v>2.9043298914222651E-2</v>
      </c>
      <c r="AY23" s="17">
        <v>-14.515079276668018</v>
      </c>
      <c r="AZ23">
        <v>1575.4817511985502</v>
      </c>
    </row>
    <row r="24" spans="1:52" x14ac:dyDescent="0.25">
      <c r="A24">
        <v>2556</v>
      </c>
      <c r="B24" t="s">
        <v>1319</v>
      </c>
      <c r="C24" s="17">
        <v>4.5072448578482849</v>
      </c>
      <c r="D24" s="17">
        <v>4.0328253841698096</v>
      </c>
      <c r="E24" s="17">
        <v>3.4353093662406744</v>
      </c>
      <c r="F24" s="17">
        <v>4.6456431850556106</v>
      </c>
      <c r="G24" s="17">
        <v>0.12224217569498498</v>
      </c>
      <c r="H24" s="17">
        <v>4.3198167814136428E-3</v>
      </c>
      <c r="I24" s="17">
        <v>7.5937195485839162</v>
      </c>
      <c r="J24" s="17">
        <v>0.12656199247639865</v>
      </c>
      <c r="K24" s="17">
        <v>-0.99999999999999778</v>
      </c>
      <c r="L24" s="17">
        <v>-0.99999999999999778</v>
      </c>
      <c r="M24" s="17">
        <v>2.5312398495279722</v>
      </c>
      <c r="N24" s="17">
        <v>16.746607591487795</v>
      </c>
      <c r="O24" s="17">
        <v>0.14969031255268955</v>
      </c>
      <c r="P24" s="17">
        <v>-4.1565843286094726</v>
      </c>
      <c r="Q24" s="17">
        <v>-1.2948268762352497</v>
      </c>
      <c r="R24" s="17">
        <v>0.33333333333333265</v>
      </c>
      <c r="S24" s="17">
        <v>0.33360742309650387</v>
      </c>
      <c r="T24" s="17">
        <v>0.35024111044402079</v>
      </c>
      <c r="U24" s="17">
        <v>0.25187752499822397</v>
      </c>
      <c r="V24" s="17">
        <v>45.699895975827303</v>
      </c>
      <c r="W24" s="17">
        <v>3.4526083557188625</v>
      </c>
      <c r="X24" s="17">
        <v>-0.99999999999999778</v>
      </c>
      <c r="Y24" s="17">
        <v>-0.99999999999999778</v>
      </c>
      <c r="Z24" s="17">
        <v>91.471272167809687</v>
      </c>
      <c r="AA24" s="17">
        <v>0.26299396547652326</v>
      </c>
      <c r="AB24" s="17">
        <v>0.24667112226576687</v>
      </c>
      <c r="AC24" s="17">
        <v>0.43165897362206307</v>
      </c>
      <c r="AD24" s="17">
        <v>47.066203068217689</v>
      </c>
      <c r="AE24" s="17">
        <v>0.8</v>
      </c>
      <c r="AF24" s="17">
        <v>-0.99999999999999778</v>
      </c>
      <c r="AG24" s="17">
        <v>-0.99999999999999778</v>
      </c>
      <c r="AH24" s="17">
        <v>2.4683011255899917E-2</v>
      </c>
      <c r="AI24" s="17">
        <v>0.25187752499822397</v>
      </c>
      <c r="AJ24" s="17">
        <v>-4.8972006357438013E-3</v>
      </c>
      <c r="AK24" s="17">
        <v>-0.14771236403789059</v>
      </c>
      <c r="AL24" s="17">
        <v>-0.31461157656475031</v>
      </c>
      <c r="AM24" s="17">
        <v>-3.6090629446724531E-2</v>
      </c>
      <c r="AN24" s="17">
        <v>-7.8897754172974768</v>
      </c>
      <c r="AO24" s="17">
        <v>-1.6408275563575658</v>
      </c>
      <c r="AP24" s="17">
        <v>53.293615524411237</v>
      </c>
      <c r="AQ24" s="17">
        <v>1.2690593918720807</v>
      </c>
      <c r="AR24" s="17">
        <v>3.5791703481952641</v>
      </c>
      <c r="AS24" s="17">
        <v>-0.99999999999999778</v>
      </c>
      <c r="AT24" s="17">
        <v>-0.99999999999999778</v>
      </c>
      <c r="AU24" s="17">
        <v>3.3508163088203586</v>
      </c>
      <c r="AV24" s="17">
        <v>106.57705220293995</v>
      </c>
      <c r="AW24" s="17">
        <v>132.25846492788042</v>
      </c>
      <c r="AX24" s="17">
        <v>0.1872303488172552</v>
      </c>
      <c r="AY24" s="17">
        <v>-7.9249502837131658</v>
      </c>
      <c r="AZ24">
        <v>1520.8157230470663</v>
      </c>
    </row>
    <row r="25" spans="1:52" x14ac:dyDescent="0.25">
      <c r="A25">
        <v>2557</v>
      </c>
      <c r="B25" t="s">
        <v>1320</v>
      </c>
      <c r="C25" s="17">
        <v>5.4151143595740994</v>
      </c>
      <c r="D25" s="17">
        <v>4.6258993552123359E-2</v>
      </c>
      <c r="E25" s="17">
        <v>-1.6556523159407239</v>
      </c>
      <c r="F25" s="17">
        <v>-1.6407556043119762</v>
      </c>
      <c r="G25" s="17">
        <v>9.6048252354295177E-2</v>
      </c>
      <c r="H25" s="17">
        <v>-2.2501333964538475E-2</v>
      </c>
      <c r="I25" s="17">
        <v>4.4128151033854017</v>
      </c>
      <c r="J25" s="17">
        <v>7.3546918389756688E-2</v>
      </c>
      <c r="K25" s="17">
        <v>-0.99999999999999967</v>
      </c>
      <c r="L25" s="17">
        <v>-0.99999999999999967</v>
      </c>
      <c r="M25" s="17">
        <v>1.4709383677951329</v>
      </c>
      <c r="N25" s="17">
        <v>8.1871738586475225</v>
      </c>
      <c r="O25" s="17">
        <v>-4.0113397457548265E-2</v>
      </c>
      <c r="P25" s="17">
        <v>7.0964792059498061</v>
      </c>
      <c r="Q25" s="17">
        <v>2.3123663946195223</v>
      </c>
      <c r="R25" s="17">
        <v>0.33333333333333304</v>
      </c>
      <c r="S25" s="17">
        <v>0.32416375365268091</v>
      </c>
      <c r="T25" s="17">
        <v>0.41590930036792362</v>
      </c>
      <c r="U25" s="17">
        <v>0.28425234564007834</v>
      </c>
      <c r="V25" s="17">
        <v>51.364472584170414</v>
      </c>
      <c r="W25" s="17">
        <v>3.9531014439084231</v>
      </c>
      <c r="X25" s="17">
        <v>-0.99999999999999967</v>
      </c>
      <c r="Y25" s="17">
        <v>-0.99999999999999967</v>
      </c>
      <c r="Z25" s="17">
        <v>101.71888264066814</v>
      </c>
      <c r="AA25" s="17">
        <v>0.50069759770849176</v>
      </c>
      <c r="AB25" s="17">
        <v>0.30355816092068078</v>
      </c>
      <c r="AC25" s="17">
        <v>0.1565851146083907</v>
      </c>
      <c r="AD25" s="17">
        <v>48.042043661878225</v>
      </c>
      <c r="AE25" s="17">
        <v>0.9</v>
      </c>
      <c r="AF25" s="17">
        <v>-0.99999999999999967</v>
      </c>
      <c r="AG25" s="17">
        <v>-0.99999999999999967</v>
      </c>
      <c r="AH25" s="17">
        <v>4.5068168713432263E-2</v>
      </c>
      <c r="AI25" s="17">
        <v>0.28425234564007834</v>
      </c>
      <c r="AJ25" s="17">
        <v>0.16389645390970742</v>
      </c>
      <c r="AK25" s="17">
        <v>-6.8320582020131772E-3</v>
      </c>
      <c r="AL25" s="17">
        <v>1.3258638695838917E-2</v>
      </c>
      <c r="AM25" s="17">
        <v>-0.55571617265504347</v>
      </c>
      <c r="AN25" s="17">
        <v>1.1509482369445101</v>
      </c>
      <c r="AO25" s="17">
        <v>-13.92706460738615</v>
      </c>
      <c r="AP25" s="17">
        <v>55.777287687555813</v>
      </c>
      <c r="AQ25" s="17">
        <v>1.3576587329940166</v>
      </c>
      <c r="AR25" s="17">
        <v>4.0266483622981788</v>
      </c>
      <c r="AS25" s="17">
        <v>-0.99999999999999967</v>
      </c>
      <c r="AT25" s="17">
        <v>-0.99999999999999967</v>
      </c>
      <c r="AU25" s="17">
        <v>0.67161079030754756</v>
      </c>
      <c r="AV25" s="17">
        <v>95.978991891929439</v>
      </c>
      <c r="AW25" s="17">
        <v>125.305589830206</v>
      </c>
      <c r="AX25" s="17">
        <v>0.21133945114687291</v>
      </c>
      <c r="AY25" s="17">
        <v>-6.1814800261404788</v>
      </c>
      <c r="AZ25">
        <v>1502.2136392712796</v>
      </c>
    </row>
    <row r="26" spans="1:52" x14ac:dyDescent="0.25">
      <c r="A26">
        <v>2637</v>
      </c>
      <c r="B26" t="s">
        <v>1353</v>
      </c>
      <c r="C26" s="17">
        <v>4.4388873398835704</v>
      </c>
      <c r="D26" s="17">
        <v>-9.2434245581854202E-2</v>
      </c>
      <c r="E26" s="17">
        <v>-0.3228378667726528</v>
      </c>
      <c r="F26" s="17">
        <v>-0.34903891330037218</v>
      </c>
      <c r="G26" s="17">
        <v>0.41953267280945522</v>
      </c>
      <c r="H26" s="17">
        <v>-1.615700711670694E-2</v>
      </c>
      <c r="I26" s="17">
        <v>24.202539941564893</v>
      </c>
      <c r="J26" s="17">
        <v>0.40337566569274824</v>
      </c>
      <c r="K26" s="17">
        <v>-0.999999999999999</v>
      </c>
      <c r="L26" s="17">
        <v>-0.999999999999999</v>
      </c>
      <c r="M26" s="17">
        <v>8.0675133138549597</v>
      </c>
      <c r="N26" s="17">
        <v>28.292388368148096</v>
      </c>
      <c r="O26" s="17">
        <v>0.16292177943420841</v>
      </c>
      <c r="P26" s="17">
        <v>4.8845831612341755</v>
      </c>
      <c r="Q26" s="17">
        <v>1.4542957449865164</v>
      </c>
      <c r="R26" s="17">
        <v>0.33333333333333331</v>
      </c>
      <c r="S26" s="17">
        <v>0.33484797548216944</v>
      </c>
      <c r="T26" s="17">
        <v>0.36052970770868792</v>
      </c>
      <c r="U26" s="17">
        <v>0.12515969199590082</v>
      </c>
      <c r="V26" s="17">
        <v>30.019801713093724</v>
      </c>
      <c r="W26" s="17">
        <v>2.4578826259329092</v>
      </c>
      <c r="X26" s="17">
        <v>-0.999999999999999</v>
      </c>
      <c r="Y26" s="17">
        <v>-0.999999999999999</v>
      </c>
      <c r="Z26" s="17">
        <v>57.613997877023088</v>
      </c>
      <c r="AA26" s="17">
        <v>-5.0924394663883731E-2</v>
      </c>
      <c r="AB26" s="17">
        <v>0.27761124403463111</v>
      </c>
      <c r="AC26" s="17">
        <v>0.29611115900810991</v>
      </c>
      <c r="AD26" s="17">
        <v>26.139900418942844</v>
      </c>
      <c r="AE26" s="17">
        <v>0.81818181818181823</v>
      </c>
      <c r="AF26" s="17">
        <v>-0.999999999999999</v>
      </c>
      <c r="AG26" s="17">
        <v>-0.999999999999999</v>
      </c>
      <c r="AH26" s="17">
        <v>4.084431387597455E-2</v>
      </c>
      <c r="AI26" s="17">
        <v>0.12515969199590082</v>
      </c>
      <c r="AJ26" s="17">
        <v>0.13198069105994351</v>
      </c>
      <c r="AK26" s="17">
        <v>-3.4398121206745944E-2</v>
      </c>
      <c r="AL26" s="17">
        <v>0.11107932364519145</v>
      </c>
      <c r="AM26" s="17">
        <v>0.50446830624338967</v>
      </c>
      <c r="AN26" s="17">
        <v>3.4368865464295015</v>
      </c>
      <c r="AO26" s="17">
        <v>12.439717050051005</v>
      </c>
      <c r="AP26" s="17">
        <v>54.222341654658628</v>
      </c>
      <c r="AQ26" s="17">
        <v>1.153870708520091</v>
      </c>
      <c r="AR26" s="17">
        <v>2.8612582916256568</v>
      </c>
      <c r="AS26" s="17">
        <v>-0.999999999999999</v>
      </c>
      <c r="AT26" s="17">
        <v>-0.999999999999999</v>
      </c>
      <c r="AU26" s="17">
        <v>1.1052568316861455</v>
      </c>
      <c r="AV26" s="17">
        <v>98.346103295222235</v>
      </c>
      <c r="AW26" s="17">
        <v>111.67895877233181</v>
      </c>
      <c r="AX26" s="17">
        <v>0.18957461970313297</v>
      </c>
      <c r="AY26" s="17">
        <v>12.912437031777852</v>
      </c>
      <c r="AZ26">
        <v>1575.3447403137477</v>
      </c>
    </row>
    <row r="27" spans="1:52" x14ac:dyDescent="0.25">
      <c r="A27">
        <v>2930</v>
      </c>
      <c r="B27" t="s">
        <v>1454</v>
      </c>
      <c r="C27" s="17">
        <v>5.0973415585918076</v>
      </c>
      <c r="D27" s="17">
        <v>9.8447272924152868E-2</v>
      </c>
      <c r="E27" s="17">
        <v>2.0522640756069275</v>
      </c>
      <c r="F27" s="17">
        <v>2.0799889680418877</v>
      </c>
      <c r="G27" s="17">
        <v>0.51680762072629438</v>
      </c>
      <c r="H27" s="17">
        <v>9.5869570377015573E-2</v>
      </c>
      <c r="I27" s="17">
        <v>36.760631466198582</v>
      </c>
      <c r="J27" s="17">
        <v>0.61267719110330976</v>
      </c>
      <c r="K27" s="17">
        <v>-1.0000000000000011</v>
      </c>
      <c r="L27" s="17">
        <v>-1.0000000000000011</v>
      </c>
      <c r="M27" s="17">
        <v>12.253543822066192</v>
      </c>
      <c r="N27" s="17">
        <v>43.937961992832257</v>
      </c>
      <c r="O27" s="17">
        <v>-0.11628517297606167</v>
      </c>
      <c r="P27" s="17">
        <v>12.39516457924346</v>
      </c>
      <c r="Q27" s="17">
        <v>4.0129432510519898</v>
      </c>
      <c r="R27" s="17">
        <v>0.3333333333333337</v>
      </c>
      <c r="S27" s="17">
        <v>0.23707517941271183</v>
      </c>
      <c r="T27" s="17">
        <v>0.24718339053957297</v>
      </c>
      <c r="U27" s="17">
        <v>0.16033099787155763</v>
      </c>
      <c r="V27" s="17">
        <v>14.609828402154649</v>
      </c>
      <c r="W27" s="17">
        <v>1.9084508710303734</v>
      </c>
      <c r="X27" s="17">
        <v>-1.0000000000000011</v>
      </c>
      <c r="Y27" s="17">
        <v>-1.0000000000000011</v>
      </c>
      <c r="Z27" s="17">
        <v>78.784019456033889</v>
      </c>
      <c r="AA27" s="17">
        <v>0.40079425917632061</v>
      </c>
      <c r="AB27" s="17">
        <v>0.5558831218275091</v>
      </c>
      <c r="AC27" s="17">
        <v>0.24654757505271577</v>
      </c>
      <c r="AD27" s="17">
        <v>60.161247802827241</v>
      </c>
      <c r="AE27" s="17">
        <v>0.8666666666666667</v>
      </c>
      <c r="AF27" s="17">
        <v>-1.0000000000000011</v>
      </c>
      <c r="AG27" s="17">
        <v>-1.0000000000000011</v>
      </c>
      <c r="AH27" s="17">
        <v>8.0101544026828786E-2</v>
      </c>
      <c r="AI27" s="17">
        <v>0.16033099787155763</v>
      </c>
      <c r="AJ27" s="17">
        <v>-9.8824582632588726E-2</v>
      </c>
      <c r="AK27" s="17">
        <v>-4.6358782957800743E-2</v>
      </c>
      <c r="AL27" s="17">
        <v>0.33670153885378973</v>
      </c>
      <c r="AM27" s="17">
        <v>0.38776074615632838</v>
      </c>
      <c r="AN27" s="17">
        <v>7.9234155581818015</v>
      </c>
      <c r="AO27" s="17">
        <v>9.4622247391192094</v>
      </c>
      <c r="AP27" s="17">
        <v>51.370459868353251</v>
      </c>
      <c r="AQ27" s="17">
        <v>0.97792290115717584</v>
      </c>
      <c r="AR27" s="17">
        <v>2.5211280621336836</v>
      </c>
      <c r="AS27" s="17">
        <v>-1.0000000000000011</v>
      </c>
      <c r="AT27" s="17">
        <v>-1.0000000000000011</v>
      </c>
      <c r="AU27" s="17">
        <v>6.0929322190938775</v>
      </c>
      <c r="AV27" s="17">
        <v>132.18420618798541</v>
      </c>
      <c r="AW27" s="17">
        <v>149.81933685567776</v>
      </c>
      <c r="AX27" s="17">
        <v>0.45346201413486642</v>
      </c>
      <c r="AY27" s="17">
        <v>27.693538976037004</v>
      </c>
      <c r="AZ27">
        <v>1596.8476304336255</v>
      </c>
    </row>
    <row r="28" spans="1:52" x14ac:dyDescent="0.25">
      <c r="A28">
        <v>2974</v>
      </c>
      <c r="B28" t="s">
        <v>1467</v>
      </c>
      <c r="C28" s="17">
        <v>5.1767726730814116</v>
      </c>
      <c r="D28" s="17">
        <v>0.65251598800215116</v>
      </c>
      <c r="E28" s="17">
        <v>-3.2702889882690891</v>
      </c>
      <c r="F28" s="17">
        <v>-3.0717641088138969</v>
      </c>
      <c r="G28" s="17">
        <v>0.40032083548023767</v>
      </c>
      <c r="H28" s="17">
        <v>-3.3066458167428509E-2</v>
      </c>
      <c r="I28" s="17">
        <v>22.035262638768554</v>
      </c>
      <c r="J28" s="17">
        <v>0.36725437731280919</v>
      </c>
      <c r="K28" s="17">
        <v>-1.0000000000000004</v>
      </c>
      <c r="L28" s="17">
        <v>-1.0000000000000004</v>
      </c>
      <c r="M28" s="17">
        <v>7.345087546256182</v>
      </c>
      <c r="N28" s="17">
        <v>24.140271203036068</v>
      </c>
      <c r="O28" s="17">
        <v>0.20304861066816765</v>
      </c>
      <c r="P28" s="17">
        <v>-2.692250862023672</v>
      </c>
      <c r="Q28" s="17">
        <v>-1.0483155919270049</v>
      </c>
      <c r="R28" s="17">
        <v>0.33333333333333365</v>
      </c>
      <c r="S28" s="17">
        <v>0.32893866024263535</v>
      </c>
      <c r="T28" s="17">
        <v>0.41270345206104148</v>
      </c>
      <c r="U28" s="17">
        <v>0.11243685126551933</v>
      </c>
      <c r="V28" s="17">
        <v>32.806316783588798</v>
      </c>
      <c r="W28" s="17">
        <v>2.6204525321004395</v>
      </c>
      <c r="X28" s="17">
        <v>-1.0000000000000004</v>
      </c>
      <c r="Y28" s="17">
        <v>-1.0000000000000004</v>
      </c>
      <c r="Z28" s="17">
        <v>58.070886357388048</v>
      </c>
      <c r="AA28" s="17">
        <v>0.18010796187031092</v>
      </c>
      <c r="AB28" s="17">
        <v>0.13767120807447703</v>
      </c>
      <c r="AC28" s="17">
        <v>0.20847853336973748</v>
      </c>
      <c r="AD28" s="17">
        <v>26.312885165726257</v>
      </c>
      <c r="AE28" s="17">
        <v>0.75</v>
      </c>
      <c r="AF28" s="17">
        <v>-1.0000000000000004</v>
      </c>
      <c r="AG28" s="17">
        <v>-1.0000000000000004</v>
      </c>
      <c r="AH28" s="17">
        <v>-9.5408173157267837E-2</v>
      </c>
      <c r="AI28" s="17">
        <v>0.11243685126551933</v>
      </c>
      <c r="AJ28" s="17">
        <v>-7.7115566943237221E-2</v>
      </c>
      <c r="AK28" s="17">
        <v>0.1276376691021581</v>
      </c>
      <c r="AL28" s="17">
        <v>-0.10414324507367609</v>
      </c>
      <c r="AM28" s="17">
        <v>9.641754558275234E-2</v>
      </c>
      <c r="AN28" s="17">
        <v>-2.9891589615580867</v>
      </c>
      <c r="AO28" s="17">
        <v>3.0486269850795975</v>
      </c>
      <c r="AP28" s="17">
        <v>54.841579422357363</v>
      </c>
      <c r="AQ28" s="17">
        <v>1.1874122969025289</v>
      </c>
      <c r="AR28" s="17">
        <v>2.9877069094132471</v>
      </c>
      <c r="AS28" s="17">
        <v>-1.0000000000000004</v>
      </c>
      <c r="AT28" s="17">
        <v>-1.0000000000000004</v>
      </c>
      <c r="AU28" s="17">
        <v>-4.1200797007409031</v>
      </c>
      <c r="AV28" s="17">
        <v>85.259784545503663</v>
      </c>
      <c r="AW28" s="17">
        <v>94.595306208910301</v>
      </c>
      <c r="AX28" s="17">
        <v>-3.662955138980406E-2</v>
      </c>
      <c r="AY28" s="17">
        <v>-4.2189149420941652E-2</v>
      </c>
      <c r="AZ28">
        <v>1577.8559654440714</v>
      </c>
    </row>
    <row r="29" spans="1:52" x14ac:dyDescent="0.25">
      <c r="A29">
        <v>2992</v>
      </c>
      <c r="B29" t="s">
        <v>1478</v>
      </c>
      <c r="C29" s="17">
        <v>4.6367792863409631</v>
      </c>
      <c r="D29" s="17">
        <v>0.2311110616508025</v>
      </c>
      <c r="E29" s="17">
        <v>1.9984384374497586</v>
      </c>
      <c r="F29" s="17">
        <v>2.0673784019042176</v>
      </c>
      <c r="G29" s="17">
        <v>0.57305895270453644</v>
      </c>
      <c r="H29" s="17">
        <v>-1.8339375637634138E-2</v>
      </c>
      <c r="I29" s="17">
        <v>33.283174624014116</v>
      </c>
      <c r="J29" s="17">
        <v>0.55471957706690223</v>
      </c>
      <c r="K29" s="17">
        <v>-0.99999999999999734</v>
      </c>
      <c r="L29" s="17">
        <v>-0.99999999999999734</v>
      </c>
      <c r="M29" s="17">
        <v>11.094391541338043</v>
      </c>
      <c r="N29" s="17">
        <v>39.987332312259305</v>
      </c>
      <c r="O29" s="17">
        <v>0.20958345207333892</v>
      </c>
      <c r="P29" s="17">
        <v>7.3167421281155676</v>
      </c>
      <c r="Q29" s="17">
        <v>2.4273474394087269</v>
      </c>
      <c r="R29" s="17">
        <v>0.33333333333333259</v>
      </c>
      <c r="S29" s="17">
        <v>0.32435920039335864</v>
      </c>
      <c r="T29" s="17">
        <v>0.38770527508706398</v>
      </c>
      <c r="U29" s="17">
        <v>0.25423423700466707</v>
      </c>
      <c r="V29" s="17">
        <v>29.796498750060806</v>
      </c>
      <c r="W29" s="17">
        <v>3.1791994790360483</v>
      </c>
      <c r="X29" s="17">
        <v>-0.99999999999999734</v>
      </c>
      <c r="Y29" s="17">
        <v>-0.99999999999999734</v>
      </c>
      <c r="Z29" s="17">
        <v>43.79798584982467</v>
      </c>
      <c r="AA29" s="17">
        <v>5.3439894989693829E-2</v>
      </c>
      <c r="AB29" s="17">
        <v>5.3372786043620057E-2</v>
      </c>
      <c r="AC29" s="17">
        <v>0.12467011217378937</v>
      </c>
      <c r="AD29" s="17">
        <v>11.574139660355158</v>
      </c>
      <c r="AE29" s="17">
        <v>0.8</v>
      </c>
      <c r="AF29" s="17">
        <v>-0.99999999999999734</v>
      </c>
      <c r="AG29" s="17">
        <v>-0.99999999999999734</v>
      </c>
      <c r="AH29" s="17">
        <v>8.887688273058543E-2</v>
      </c>
      <c r="AI29" s="17">
        <v>0.25423423700466707</v>
      </c>
      <c r="AJ29" s="17">
        <v>-0.1221203466402057</v>
      </c>
      <c r="AK29" s="17">
        <v>-3.6019206846430341E-2</v>
      </c>
      <c r="AL29" s="17">
        <v>0.2409824659741211</v>
      </c>
      <c r="AM29" s="17">
        <v>3.9507093856363099E-2</v>
      </c>
      <c r="AN29" s="17">
        <v>5.4139599161519989</v>
      </c>
      <c r="AO29" s="17">
        <v>0.8075813121769243</v>
      </c>
      <c r="AP29" s="17">
        <v>63.079673374074929</v>
      </c>
      <c r="AQ29" s="17">
        <v>1.2996320458184227</v>
      </c>
      <c r="AR29" s="17">
        <v>3.7339190561029509</v>
      </c>
      <c r="AS29" s="17">
        <v>-0.99999999999999734</v>
      </c>
      <c r="AT29" s="17">
        <v>-0.99999999999999734</v>
      </c>
      <c r="AU29" s="17">
        <v>4.4947258413129427</v>
      </c>
      <c r="AV29" s="17">
        <v>84.592899474260946</v>
      </c>
      <c r="AW29" s="17">
        <v>111.79386082933939</v>
      </c>
      <c r="AX29" s="17">
        <v>0.3386306351199978</v>
      </c>
      <c r="AY29" s="17">
        <v>32.19014878839549</v>
      </c>
      <c r="AZ29">
        <v>1618.7455274182626</v>
      </c>
    </row>
    <row r="30" spans="1:52" x14ac:dyDescent="0.25">
      <c r="A30">
        <v>3024</v>
      </c>
      <c r="B30" t="s">
        <v>1498</v>
      </c>
      <c r="C30" s="17">
        <v>3.790548116126232</v>
      </c>
      <c r="D30" s="17">
        <v>-7.7273004746738969E-2</v>
      </c>
      <c r="E30" s="17">
        <v>-0.37138780212953443</v>
      </c>
      <c r="F30" s="17">
        <v>-0.39062253138058761</v>
      </c>
      <c r="G30" s="17">
        <v>0.30616757812662287</v>
      </c>
      <c r="H30" s="17">
        <v>-9.0814744565905388E-3</v>
      </c>
      <c r="I30" s="17">
        <v>17.825166220201936</v>
      </c>
      <c r="J30" s="17">
        <v>0.2970861036700323</v>
      </c>
      <c r="K30" s="17">
        <v>-1.0000000000000011</v>
      </c>
      <c r="L30" s="17">
        <v>-1.0000000000000011</v>
      </c>
      <c r="M30" s="17">
        <v>5.9417220734006468</v>
      </c>
      <c r="N30" s="17">
        <v>21.225091804947581</v>
      </c>
      <c r="O30" s="17">
        <v>-0.23904383381798985</v>
      </c>
      <c r="P30" s="17">
        <v>-2.6437470990389835</v>
      </c>
      <c r="Q30" s="17">
        <v>-0.84207717220682143</v>
      </c>
      <c r="R30" s="17">
        <v>0.33333333333333381</v>
      </c>
      <c r="S30" s="17">
        <v>0.33685267357608317</v>
      </c>
      <c r="T30" s="17">
        <v>0.39623773106070082</v>
      </c>
      <c r="U30" s="17">
        <v>0.24847280547037554</v>
      </c>
      <c r="V30" s="17">
        <v>40.712417590818433</v>
      </c>
      <c r="W30" s="17">
        <v>3.4488876603044401</v>
      </c>
      <c r="X30" s="17">
        <v>-1.0000000000000011</v>
      </c>
      <c r="Y30" s="17">
        <v>-1.0000000000000011</v>
      </c>
      <c r="Z30" s="17">
        <v>74.081584717213119</v>
      </c>
      <c r="AA30" s="17">
        <v>0.19019937487469252</v>
      </c>
      <c r="AB30" s="17">
        <v>0.24824273629882132</v>
      </c>
      <c r="AC30" s="17">
        <v>0.24578277479851657</v>
      </c>
      <c r="AD30" s="17">
        <v>34.211244298601528</v>
      </c>
      <c r="AE30" s="17">
        <v>0.4</v>
      </c>
      <c r="AF30" s="17">
        <v>-1.0000000000000011</v>
      </c>
      <c r="AG30" s="17">
        <v>-1.0000000000000011</v>
      </c>
      <c r="AH30" s="17">
        <v>-2.4330276077893162E-2</v>
      </c>
      <c r="AI30" s="17">
        <v>0.24847280547037554</v>
      </c>
      <c r="AJ30" s="17">
        <v>0.11522159396263057</v>
      </c>
      <c r="AK30" s="17">
        <v>2.8357174006321012E-2</v>
      </c>
      <c r="AL30" s="17">
        <v>-6.6245966860524252E-2</v>
      </c>
      <c r="AM30" s="17">
        <v>0.69930207035593095</v>
      </c>
      <c r="AN30" s="17">
        <v>-1.0800412016999545</v>
      </c>
      <c r="AO30" s="17">
        <v>17.624337628929883</v>
      </c>
      <c r="AP30" s="17">
        <v>58.53758381102039</v>
      </c>
      <c r="AQ30" s="17">
        <v>1.3148965434404929</v>
      </c>
      <c r="AR30" s="17">
        <v>3.7459737639744746</v>
      </c>
      <c r="AS30" s="17">
        <v>-1.0000000000000011</v>
      </c>
      <c r="AT30" s="17">
        <v>-1.0000000000000011</v>
      </c>
      <c r="AU30" s="17">
        <v>-1.2326997035874099</v>
      </c>
      <c r="AV30" s="17">
        <v>112.93101415109057</v>
      </c>
      <c r="AW30" s="17">
        <v>137.29168917657034</v>
      </c>
      <c r="AX30" s="17">
        <v>0.20015881012577397</v>
      </c>
      <c r="AY30" s="17">
        <v>26.771278674806997</v>
      </c>
      <c r="AZ30">
        <v>1564.9220709496362</v>
      </c>
    </row>
    <row r="31" spans="1:52" x14ac:dyDescent="0.25">
      <c r="A31">
        <v>3035</v>
      </c>
      <c r="B31" t="s">
        <v>1503</v>
      </c>
      <c r="C31" s="17">
        <v>5.4052123545428197</v>
      </c>
      <c r="D31" s="17">
        <v>7.3007300200927938E-2</v>
      </c>
      <c r="E31" s="17">
        <v>-0.82481988912381399</v>
      </c>
      <c r="F31" s="17">
        <v>-0.79934351482260102</v>
      </c>
      <c r="G31" s="17">
        <v>1.9893578424633976E-2</v>
      </c>
      <c r="H31" s="17">
        <v>-2.1943375203934815E-2</v>
      </c>
      <c r="I31" s="17">
        <v>-0.12298780675804843</v>
      </c>
      <c r="J31" s="17">
        <v>-2.0497967793007988E-3</v>
      </c>
      <c r="K31" s="17">
        <v>-0.99999999999999734</v>
      </c>
      <c r="L31" s="17">
        <v>-0.99999999999999734</v>
      </c>
      <c r="M31" s="17">
        <v>-4.0995935586015553E-2</v>
      </c>
      <c r="N31" s="17">
        <v>4.4828810329621707</v>
      </c>
      <c r="O31" s="17">
        <v>-0.12680860611542935</v>
      </c>
      <c r="P31" s="17">
        <v>0.71330134717095861</v>
      </c>
      <c r="Q31" s="17">
        <v>0.17338823586146546</v>
      </c>
      <c r="R31" s="17">
        <v>0.33333333333333237</v>
      </c>
      <c r="S31" s="17">
        <v>0.32121858661738267</v>
      </c>
      <c r="T31" s="17">
        <v>0.29378269301997562</v>
      </c>
      <c r="U31" s="17">
        <v>-8.0537205435985471E-2</v>
      </c>
      <c r="V31" s="17">
        <v>34.793888172560258</v>
      </c>
      <c r="W31" s="17">
        <v>1.3485092561940051</v>
      </c>
      <c r="X31" s="17">
        <v>-0.99999999999999734</v>
      </c>
      <c r="Y31" s="17">
        <v>-0.99999999999999734</v>
      </c>
      <c r="Z31" s="17">
        <v>48.401115336467072</v>
      </c>
      <c r="AA31" s="17">
        <v>0.1859883739432501</v>
      </c>
      <c r="AB31" s="17">
        <v>0.18583894903539108</v>
      </c>
      <c r="AC31" s="17">
        <v>-0.10315054441773369</v>
      </c>
      <c r="AD31" s="17">
        <v>13.433838928045381</v>
      </c>
      <c r="AE31" s="17">
        <v>0.4</v>
      </c>
      <c r="AF31" s="17">
        <v>-0.99999999999999734</v>
      </c>
      <c r="AG31" s="17">
        <v>-0.99999999999999734</v>
      </c>
      <c r="AH31" s="17">
        <v>-4.1007155209406556E-3</v>
      </c>
      <c r="AI31" s="17">
        <v>-8.0537205435985471E-2</v>
      </c>
      <c r="AJ31" s="17">
        <v>-0.15666690420297527</v>
      </c>
      <c r="AK31" s="17">
        <v>-5.0745525932925646E-2</v>
      </c>
      <c r="AL31" s="17">
        <v>0.10260110408762839</v>
      </c>
      <c r="AM31" s="17">
        <v>-0.37056215033252177</v>
      </c>
      <c r="AN31" s="17">
        <v>1.7816930811758322</v>
      </c>
      <c r="AO31" s="17">
        <v>-9.5177813879776725</v>
      </c>
      <c r="AP31" s="17">
        <v>34.670900365802211</v>
      </c>
      <c r="AQ31" s="17">
        <v>0.86779740753470569</v>
      </c>
      <c r="AR31" s="17">
        <v>1.3464594594147044</v>
      </c>
      <c r="AS31" s="17">
        <v>-0.99999999999999734</v>
      </c>
      <c r="AT31" s="17">
        <v>-0.99999999999999734</v>
      </c>
      <c r="AU31" s="17">
        <v>-0.62595527896114111</v>
      </c>
      <c r="AV31" s="17">
        <v>43.366214981451598</v>
      </c>
      <c r="AW31" s="17">
        <v>35.23048012743422</v>
      </c>
      <c r="AX31" s="17">
        <v>-0.11184516856513108</v>
      </c>
      <c r="AY31" s="17">
        <v>-62.965138033639697</v>
      </c>
      <c r="AZ31">
        <v>1445.1946202587662</v>
      </c>
    </row>
    <row r="32" spans="1:52" x14ac:dyDescent="0.25">
      <c r="A32">
        <v>3128</v>
      </c>
      <c r="B32" t="s">
        <v>1536</v>
      </c>
      <c r="C32" s="17">
        <v>4.9464444248214336</v>
      </c>
      <c r="D32" s="17">
        <v>-0.40486511484991639</v>
      </c>
      <c r="E32" s="17">
        <v>1.3886319553823785</v>
      </c>
      <c r="F32" s="17">
        <v>1.2658332675053112</v>
      </c>
      <c r="G32" s="17">
        <v>0.14022287487560836</v>
      </c>
      <c r="H32" s="17">
        <v>-3.0471937515558385E-2</v>
      </c>
      <c r="I32" s="17">
        <v>6.5850562416029943</v>
      </c>
      <c r="J32" s="17">
        <v>0.10975093736004994</v>
      </c>
      <c r="K32" s="17">
        <v>-1.0000000000000004</v>
      </c>
      <c r="L32" s="17">
        <v>-1.0000000000000004</v>
      </c>
      <c r="M32" s="17">
        <v>2.1950187472009994</v>
      </c>
      <c r="N32" s="17">
        <v>12.797333933929751</v>
      </c>
      <c r="O32" s="17">
        <v>0.11930888942296243</v>
      </c>
      <c r="P32" s="17">
        <v>4.5806092044746753</v>
      </c>
      <c r="Q32" s="17">
        <v>1.4882035735668457</v>
      </c>
      <c r="R32" s="17">
        <v>0.33333333333333359</v>
      </c>
      <c r="S32" s="17">
        <v>0.32078943080382405</v>
      </c>
      <c r="T32" s="17">
        <v>0.35321404662652611</v>
      </c>
      <c r="U32" s="17">
        <v>-4.5155743709763808E-2</v>
      </c>
      <c r="V32" s="17">
        <v>34.097205187754788</v>
      </c>
      <c r="W32" s="17">
        <v>1.6862935510246289</v>
      </c>
      <c r="X32" s="17">
        <v>-1.0000000000000004</v>
      </c>
      <c r="Y32" s="17">
        <v>-1.0000000000000004</v>
      </c>
      <c r="Z32" s="17">
        <v>51.033006137046748</v>
      </c>
      <c r="AA32" s="17">
        <v>0.21655016694913221</v>
      </c>
      <c r="AB32" s="17">
        <v>-3.3015446954566638E-2</v>
      </c>
      <c r="AC32" s="17">
        <v>0.1254172275199362</v>
      </c>
      <c r="AD32" s="17">
        <v>15.447597375725094</v>
      </c>
      <c r="AE32" s="17">
        <v>0.7</v>
      </c>
      <c r="AF32" s="17">
        <v>-1.0000000000000004</v>
      </c>
      <c r="AG32" s="17">
        <v>-1.0000000000000004</v>
      </c>
      <c r="AH32" s="17">
        <v>8.8674639728280172E-2</v>
      </c>
      <c r="AI32" s="17">
        <v>-4.5155743709763808E-2</v>
      </c>
      <c r="AJ32" s="17">
        <v>-0.11959650141263406</v>
      </c>
      <c r="AK32" s="17">
        <v>5.526540747573868E-2</v>
      </c>
      <c r="AL32" s="17">
        <v>0.17765898187463064</v>
      </c>
      <c r="AM32" s="17">
        <v>0.24360345638130379</v>
      </c>
      <c r="AN32" s="17">
        <v>3.8434920398025945</v>
      </c>
      <c r="AO32" s="17">
        <v>6.3664134469112916</v>
      </c>
      <c r="AP32" s="17">
        <v>40.682261429357816</v>
      </c>
      <c r="AQ32" s="17">
        <v>0.96218106705391981</v>
      </c>
      <c r="AR32" s="17">
        <v>1.7960444883846791</v>
      </c>
      <c r="AS32" s="17">
        <v>-1.0000000000000004</v>
      </c>
      <c r="AT32" s="17">
        <v>-1.0000000000000004</v>
      </c>
      <c r="AU32" s="17">
        <v>2.7540368410721583</v>
      </c>
      <c r="AV32" s="17">
        <v>70.196753517887799</v>
      </c>
      <c r="AW32" s="17">
        <v>67.454671941477002</v>
      </c>
      <c r="AX32" s="17">
        <v>-6.9765811715269167E-3</v>
      </c>
      <c r="AY32" s="17">
        <v>-15.099816386155503</v>
      </c>
      <c r="AZ32">
        <v>1524.8499261795396</v>
      </c>
    </row>
    <row r="33" spans="1:52" x14ac:dyDescent="0.25">
      <c r="A33">
        <v>3196</v>
      </c>
      <c r="B33" t="s">
        <v>1573</v>
      </c>
      <c r="C33" s="17">
        <v>5.2453825096432887</v>
      </c>
      <c r="D33" s="17">
        <v>-0.32798479652402351</v>
      </c>
      <c r="E33" s="17">
        <v>1.9758734643195628</v>
      </c>
      <c r="F33" s="17">
        <v>1.8802234791314449</v>
      </c>
      <c r="G33" s="17">
        <v>0.28097285410135098</v>
      </c>
      <c r="H33" s="17">
        <v>-5.8002021539595699E-3</v>
      </c>
      <c r="I33" s="17">
        <v>16.510359116843471</v>
      </c>
      <c r="J33" s="17">
        <v>0.27517265194739138</v>
      </c>
      <c r="K33" s="17">
        <v>-1.0000000000000011</v>
      </c>
      <c r="L33" s="17">
        <v>-1.0000000000000011</v>
      </c>
      <c r="M33" s="17">
        <v>5.5034530389478276</v>
      </c>
      <c r="N33" s="17">
        <v>23.635965105618197</v>
      </c>
      <c r="O33" s="17">
        <v>4.702728124967654E-2</v>
      </c>
      <c r="P33" s="17">
        <v>-4.4773309934008605</v>
      </c>
      <c r="Q33" s="17">
        <v>-1.6091777765537663</v>
      </c>
      <c r="R33" s="17">
        <v>0.3333333333333337</v>
      </c>
      <c r="S33" s="17">
        <v>0.32867786335344285</v>
      </c>
      <c r="T33" s="17">
        <v>0.4053814514647236</v>
      </c>
      <c r="U33" s="17">
        <v>0.17643915382207392</v>
      </c>
      <c r="V33" s="17">
        <v>38.746366001047299</v>
      </c>
      <c r="W33" s="17">
        <v>3.0669992735307208</v>
      </c>
      <c r="X33" s="17">
        <v>-1.0000000000000011</v>
      </c>
      <c r="Y33" s="17">
        <v>-1.0000000000000011</v>
      </c>
      <c r="Z33" s="17">
        <v>67.852082150792072</v>
      </c>
      <c r="AA33" s="17">
        <v>0.33114799011834706</v>
      </c>
      <c r="AB33" s="17">
        <v>-2.5527795269397795E-2</v>
      </c>
      <c r="AC33" s="17">
        <v>0.30867768367702031</v>
      </c>
      <c r="AD33" s="17">
        <v>30.714893926298465</v>
      </c>
      <c r="AE33" s="17">
        <v>0.7</v>
      </c>
      <c r="AF33" s="17">
        <v>-1.0000000000000011</v>
      </c>
      <c r="AG33" s="17">
        <v>-1.0000000000000011</v>
      </c>
      <c r="AH33" s="17">
        <v>-2.1046514384400888E-2</v>
      </c>
      <c r="AI33" s="17">
        <v>0.17643915382207392</v>
      </c>
      <c r="AJ33" s="17">
        <v>-3.0021232876869279E-3</v>
      </c>
      <c r="AK33" s="17">
        <v>0.43281491130187466</v>
      </c>
      <c r="AL33" s="17">
        <v>4.6366774249775285E-3</v>
      </c>
      <c r="AM33" s="17">
        <v>0.22258128092488061</v>
      </c>
      <c r="AN33" s="17">
        <v>0.10090631918600371</v>
      </c>
      <c r="AO33" s="17">
        <v>7.7286065796313874</v>
      </c>
      <c r="AP33" s="17">
        <v>55.256725117890809</v>
      </c>
      <c r="AQ33" s="17">
        <v>1.2438318019735746</v>
      </c>
      <c r="AR33" s="17">
        <v>3.3421719254781155</v>
      </c>
      <c r="AS33" s="17">
        <v>-1.0000000000000011</v>
      </c>
      <c r="AT33" s="17">
        <v>-1.0000000000000011</v>
      </c>
      <c r="AU33" s="17">
        <v>0.27104570257767863</v>
      </c>
      <c r="AV33" s="17">
        <v>99.21665383604163</v>
      </c>
      <c r="AW33" s="17">
        <v>116.43963893056097</v>
      </c>
      <c r="AX33" s="17">
        <v>9.7813398544451979E-2</v>
      </c>
      <c r="AY33" s="17">
        <v>5.8805399488217338</v>
      </c>
      <c r="AZ33">
        <v>1523.6996868193542</v>
      </c>
    </row>
    <row r="34" spans="1:52" x14ac:dyDescent="0.25">
      <c r="A34">
        <v>3238</v>
      </c>
      <c r="B34" t="s">
        <v>1591</v>
      </c>
      <c r="C34" s="17">
        <v>5.23457293403386</v>
      </c>
      <c r="D34" s="17">
        <v>-8.0964763482531996E-2</v>
      </c>
      <c r="E34" s="17">
        <v>1.742926830237693</v>
      </c>
      <c r="F34" s="17">
        <v>1.7085611933059384</v>
      </c>
      <c r="G34" s="17">
        <v>0.60594680901167164</v>
      </c>
      <c r="H34" s="17">
        <v>-8.2233328156071719E-3</v>
      </c>
      <c r="I34" s="17">
        <v>35.863408571763863</v>
      </c>
      <c r="J34" s="17">
        <v>0.59772347619606447</v>
      </c>
      <c r="K34" s="17">
        <v>-1.000000000000002</v>
      </c>
      <c r="L34" s="17">
        <v>-1.000000000000002</v>
      </c>
      <c r="M34" s="17">
        <v>11.954469523921292</v>
      </c>
      <c r="N34" s="17">
        <v>42.806542699103652</v>
      </c>
      <c r="O34" s="17">
        <v>-3.255419395241526E-2</v>
      </c>
      <c r="P34" s="17">
        <v>3.1427934991285937</v>
      </c>
      <c r="Q34" s="17">
        <v>1.0012052213775864</v>
      </c>
      <c r="R34" s="17">
        <v>0.33333333333333398</v>
      </c>
      <c r="S34" s="17">
        <v>0.35009475055011469</v>
      </c>
      <c r="T34" s="17">
        <v>0.36036315404785646</v>
      </c>
      <c r="U34" s="17">
        <v>0.27130197603883049</v>
      </c>
      <c r="V34" s="17">
        <v>28.694789510962853</v>
      </c>
      <c r="W34" s="17">
        <v>3.1549690801117936</v>
      </c>
      <c r="X34" s="17">
        <v>-1.000000000000002</v>
      </c>
      <c r="Y34" s="17">
        <v>-1.000000000000002</v>
      </c>
      <c r="Z34" s="17">
        <v>67.824346386963384</v>
      </c>
      <c r="AA34" s="17">
        <v>0.3077710101162161</v>
      </c>
      <c r="AB34" s="17">
        <v>0.32234880884780176</v>
      </c>
      <c r="AC34" s="17">
        <v>0.13244721412844068</v>
      </c>
      <c r="AD34" s="17">
        <v>38.128351654622918</v>
      </c>
      <c r="AE34" s="17">
        <v>0.8666666666666667</v>
      </c>
      <c r="AF34" s="17">
        <v>-1.000000000000002</v>
      </c>
      <c r="AG34" s="17">
        <v>-1.000000000000002</v>
      </c>
      <c r="AH34" s="17">
        <v>8.2721280455625643E-2</v>
      </c>
      <c r="AI34" s="17">
        <v>0.27130197603883049</v>
      </c>
      <c r="AJ34" s="17">
        <v>-7.256111320548228E-2</v>
      </c>
      <c r="AK34" s="17">
        <v>-0.14251198437238452</v>
      </c>
      <c r="AL34" s="17">
        <v>0.11104749693113852</v>
      </c>
      <c r="AM34" s="17">
        <v>0.96069722599196383</v>
      </c>
      <c r="AN34" s="17">
        <v>2.4133818572510521</v>
      </c>
      <c r="AO34" s="17">
        <v>23.304870727937182</v>
      </c>
      <c r="AP34" s="17">
        <v>64.558198082726719</v>
      </c>
      <c r="AQ34" s="17">
        <v>1.3150932139701357</v>
      </c>
      <c r="AR34" s="17">
        <v>3.7526925563078581</v>
      </c>
      <c r="AS34" s="17">
        <v>-1.000000000000002</v>
      </c>
      <c r="AT34" s="17">
        <v>-1.000000000000002</v>
      </c>
      <c r="AU34" s="17">
        <v>2.7097664146835281</v>
      </c>
      <c r="AV34" s="17">
        <v>133.93575981400423</v>
      </c>
      <c r="AW34" s="17">
        <v>162.72038302699991</v>
      </c>
      <c r="AX34" s="17">
        <v>0.45988383748030115</v>
      </c>
      <c r="AY34" s="17">
        <v>32.837174626255184</v>
      </c>
      <c r="AZ34">
        <v>1643.2457737583115</v>
      </c>
    </row>
    <row r="35" spans="1:52" x14ac:dyDescent="0.25">
      <c r="A35">
        <v>3256</v>
      </c>
      <c r="B35" t="s">
        <v>1601</v>
      </c>
      <c r="C35" s="17">
        <v>5.0788144440986382</v>
      </c>
      <c r="D35" s="17">
        <v>0.50721350039362056</v>
      </c>
      <c r="E35" s="17">
        <v>-1.2720844257646293</v>
      </c>
      <c r="F35" s="17">
        <v>-1.1631461743822875</v>
      </c>
      <c r="G35" s="17">
        <v>0.38137615276882325</v>
      </c>
      <c r="H35" s="17">
        <v>1.476074370022154E-2</v>
      </c>
      <c r="I35" s="17">
        <v>23.768213788142685</v>
      </c>
      <c r="J35" s="17">
        <v>0.39613689646904465</v>
      </c>
      <c r="K35" s="17">
        <v>-1</v>
      </c>
      <c r="L35" s="17">
        <v>-1</v>
      </c>
      <c r="M35" s="17">
        <v>7.9227379293808955</v>
      </c>
      <c r="N35" s="17">
        <v>27.683882057859037</v>
      </c>
      <c r="O35" s="17">
        <v>0.17326337820497661</v>
      </c>
      <c r="P35" s="17">
        <v>0.64940992729824565</v>
      </c>
      <c r="Q35" s="17">
        <v>0.19803221780569374</v>
      </c>
      <c r="R35" s="17">
        <v>0.33333333333333343</v>
      </c>
      <c r="S35" s="17">
        <v>0.34327328771889393</v>
      </c>
      <c r="T35" s="17">
        <v>0.45832651177997225</v>
      </c>
      <c r="U35" s="17">
        <v>0.4315786576061259</v>
      </c>
      <c r="V35" s="17">
        <v>46.814995758771197</v>
      </c>
      <c r="W35" s="17">
        <v>4.7032477173398268</v>
      </c>
      <c r="X35" s="17">
        <v>-1</v>
      </c>
      <c r="Y35" s="17">
        <v>-1</v>
      </c>
      <c r="Z35" s="17">
        <v>100.26293397878644</v>
      </c>
      <c r="AA35" s="17">
        <v>0.56209523284871632</v>
      </c>
      <c r="AB35" s="17">
        <v>0.18274614215837273</v>
      </c>
      <c r="AC35" s="17">
        <v>0.32015674503710162</v>
      </c>
      <c r="AD35" s="17">
        <v>53.249906002209528</v>
      </c>
      <c r="AE35" s="17">
        <v>0.75</v>
      </c>
      <c r="AF35" s="17">
        <v>-1</v>
      </c>
      <c r="AG35" s="17">
        <v>-1</v>
      </c>
      <c r="AH35" s="17">
        <v>-1.2538402085276608E-2</v>
      </c>
      <c r="AI35" s="17">
        <v>0.4315786576061259</v>
      </c>
      <c r="AJ35" s="17">
        <v>-5.7146810799740648E-2</v>
      </c>
      <c r="AK35" s="17">
        <v>0.14850491135609084</v>
      </c>
      <c r="AL35" s="17">
        <v>7.7825794666024461E-2</v>
      </c>
      <c r="AM35" s="17">
        <v>-0.17166789428346269</v>
      </c>
      <c r="AN35" s="17">
        <v>1.6599108126519115</v>
      </c>
      <c r="AO35" s="17">
        <v>-3.5491728003061125</v>
      </c>
      <c r="AP35" s="17">
        <v>70.583209546913935</v>
      </c>
      <c r="AQ35" s="17">
        <v>1.566511790438325</v>
      </c>
      <c r="AR35" s="17">
        <v>5.0993846138088692</v>
      </c>
      <c r="AS35" s="17">
        <v>-1</v>
      </c>
      <c r="AT35" s="17">
        <v>-1</v>
      </c>
      <c r="AU35" s="17">
        <v>-0.96511395657659549</v>
      </c>
      <c r="AV35" s="17">
        <v>124.39764323633936</v>
      </c>
      <c r="AW35" s="17">
        <v>167.30474095524636</v>
      </c>
      <c r="AX35" s="17">
        <v>0.14098162791841901</v>
      </c>
      <c r="AY35" s="17">
        <v>8.8564631053042113</v>
      </c>
      <c r="AZ35">
        <v>1523.7802646736598</v>
      </c>
    </row>
    <row r="36" spans="1:52" x14ac:dyDescent="0.25">
      <c r="A36">
        <v>3339</v>
      </c>
      <c r="B36" t="s">
        <v>1649</v>
      </c>
      <c r="C36" s="17">
        <v>3.3026631316392172</v>
      </c>
      <c r="D36" s="17">
        <v>-0.48144583706156974</v>
      </c>
      <c r="E36" s="17">
        <v>9.0882261334709646</v>
      </c>
      <c r="F36" s="17">
        <v>8.943601398396968</v>
      </c>
      <c r="G36" s="17">
        <v>-3.1882765354671397E-2</v>
      </c>
      <c r="H36" s="17">
        <v>-4.8682401347996777E-3</v>
      </c>
      <c r="I36" s="17">
        <v>-2.2050603293682682</v>
      </c>
      <c r="J36" s="17">
        <v>-3.6751005489471147E-2</v>
      </c>
      <c r="K36" s="17">
        <v>-1.0000000000000011</v>
      </c>
      <c r="L36" s="17">
        <v>-1.0000000000000011</v>
      </c>
      <c r="M36" s="17">
        <v>-0.73502010978942323</v>
      </c>
      <c r="N36" s="17">
        <v>10.041204200667913</v>
      </c>
      <c r="O36" s="17">
        <v>-7.7130195335322158E-2</v>
      </c>
      <c r="P36" s="17">
        <v>10.573993778225431</v>
      </c>
      <c r="Q36" s="17">
        <v>3.1879202477877824</v>
      </c>
      <c r="R36" s="17">
        <v>0.33333333333333376</v>
      </c>
      <c r="S36" s="17">
        <v>0.33301180596739116</v>
      </c>
      <c r="T36" s="17">
        <v>0.2763209285462222</v>
      </c>
      <c r="U36" s="17">
        <v>0.31372192181237657</v>
      </c>
      <c r="V36" s="17">
        <v>51.725559805951789</v>
      </c>
      <c r="W36" s="17">
        <v>3.6907113898493433</v>
      </c>
      <c r="X36" s="17">
        <v>-1.0000000000000011</v>
      </c>
      <c r="Y36" s="17">
        <v>-1.0000000000000011</v>
      </c>
      <c r="Z36" s="17">
        <v>89.100189678523762</v>
      </c>
      <c r="AA36" s="17">
        <v>9.9933994878004917E-2</v>
      </c>
      <c r="AB36" s="17">
        <v>0.11837544074903714</v>
      </c>
      <c r="AC36" s="17">
        <v>0.46542475686864332</v>
      </c>
      <c r="AD36" s="17">
        <v>34.186709624784264</v>
      </c>
      <c r="AE36" s="17">
        <v>0.7857142857142857</v>
      </c>
      <c r="AF36" s="17">
        <v>-1.0000000000000011</v>
      </c>
      <c r="AG36" s="17">
        <v>-1.0000000000000011</v>
      </c>
      <c r="AH36" s="17">
        <v>0.14854505652093522</v>
      </c>
      <c r="AI36" s="17">
        <v>0.31372192181237657</v>
      </c>
      <c r="AJ36" s="17">
        <v>0.1318846430316889</v>
      </c>
      <c r="AK36" s="17">
        <v>-9.8700194955214527E-3</v>
      </c>
      <c r="AL36" s="17">
        <v>0.27936396121428858</v>
      </c>
      <c r="AM36" s="17">
        <v>0.86995819510373718</v>
      </c>
      <c r="AN36" s="17">
        <v>7.6435222455156477</v>
      </c>
      <c r="AO36" s="17">
        <v>21.699604780115827</v>
      </c>
      <c r="AP36" s="17">
        <v>49.520499476583524</v>
      </c>
      <c r="AQ36" s="17">
        <v>1.256387989659324</v>
      </c>
      <c r="AR36" s="17">
        <v>3.6539603843598742</v>
      </c>
      <c r="AS36" s="17">
        <v>-1.0000000000000011</v>
      </c>
      <c r="AT36" s="17">
        <v>-1.0000000000000011</v>
      </c>
      <c r="AU36" s="17">
        <v>12.131521646184749</v>
      </c>
      <c r="AV36" s="17">
        <v>120.8409986593075</v>
      </c>
      <c r="AW36" s="17">
        <v>155.184091970964</v>
      </c>
      <c r="AX36" s="17">
        <v>0.2659649812895139</v>
      </c>
      <c r="AY36" s="17">
        <v>21.069829604525296</v>
      </c>
      <c r="AZ36">
        <v>1572.7880946592379</v>
      </c>
    </row>
    <row r="37" spans="1:52" x14ac:dyDescent="0.25">
      <c r="A37">
        <v>3490</v>
      </c>
      <c r="B37" t="s">
        <v>1709</v>
      </c>
      <c r="C37" s="17">
        <v>5.232368277914663</v>
      </c>
      <c r="D37" s="17">
        <v>-0.33826924722749857</v>
      </c>
      <c r="E37" s="17">
        <v>-1.3374412977407091</v>
      </c>
      <c r="F37" s="17">
        <v>-1.4376468380990923</v>
      </c>
      <c r="G37" s="17">
        <v>0.25284432827970554</v>
      </c>
      <c r="H37" s="17">
        <v>1.3662231606078452E-2</v>
      </c>
      <c r="I37" s="17">
        <v>15.990393593147035</v>
      </c>
      <c r="J37" s="17">
        <v>0.26650655988578398</v>
      </c>
      <c r="K37" s="17">
        <v>-0.99999999999999856</v>
      </c>
      <c r="L37" s="17">
        <v>-0.99999999999999856</v>
      </c>
      <c r="M37" s="17">
        <v>5.3301311977156756</v>
      </c>
      <c r="N37" s="17">
        <v>19.785115032962608</v>
      </c>
      <c r="O37" s="17">
        <v>9.9132127116327746E-3</v>
      </c>
      <c r="P37" s="17">
        <v>-3.7960713365289793</v>
      </c>
      <c r="Q37" s="17">
        <v>-1.2698583680577524</v>
      </c>
      <c r="R37" s="17">
        <v>0.33333333333333315</v>
      </c>
      <c r="S37" s="17">
        <v>0.35135666000727939</v>
      </c>
      <c r="T37" s="17">
        <v>0.19514475255242109</v>
      </c>
      <c r="U37" s="17">
        <v>-0.13889306792669634</v>
      </c>
      <c r="V37" s="17">
        <v>18.977404723222101</v>
      </c>
      <c r="W37" s="17">
        <v>0.36540403610433503</v>
      </c>
      <c r="X37" s="17">
        <v>-0.99999999999999856</v>
      </c>
      <c r="Y37" s="17">
        <v>-0.99999999999999856</v>
      </c>
      <c r="Z37" s="17">
        <v>70.136271312985329</v>
      </c>
      <c r="AA37" s="17">
        <v>0.40394866371641452</v>
      </c>
      <c r="AB37" s="17">
        <v>0.43037091550558637</v>
      </c>
      <c r="AC37" s="17">
        <v>0.21425491993441903</v>
      </c>
      <c r="AD37" s="17">
        <v>52.42872495782099</v>
      </c>
      <c r="AE37" s="17">
        <v>0.9</v>
      </c>
      <c r="AF37" s="17">
        <v>-0.99999999999999856</v>
      </c>
      <c r="AG37" s="17">
        <v>-0.99999999999999856</v>
      </c>
      <c r="AH37" s="17">
        <v>-9.1052048080000531E-2</v>
      </c>
      <c r="AI37" s="17">
        <v>-0.13889306792669634</v>
      </c>
      <c r="AJ37" s="17">
        <v>0.60095318310580792</v>
      </c>
      <c r="AK37" s="17">
        <v>0.15674780946056868</v>
      </c>
      <c r="AL37" s="17">
        <v>0.290273495852579</v>
      </c>
      <c r="AM37" s="17">
        <v>0.44782987109174921</v>
      </c>
      <c r="AN37" s="17">
        <v>10.261603311843515</v>
      </c>
      <c r="AO37" s="17">
        <v>11.979485824596573</v>
      </c>
      <c r="AP37" s="17">
        <v>34.967798316369141</v>
      </c>
      <c r="AQ37" s="17">
        <v>0.7409416779663367</v>
      </c>
      <c r="AR37" s="17">
        <v>0.63191059599011901</v>
      </c>
      <c r="AS37" s="17">
        <v>-0.99999999999999856</v>
      </c>
      <c r="AT37" s="17">
        <v>-0.99999999999999856</v>
      </c>
      <c r="AU37" s="17">
        <v>-2.7075052061568474</v>
      </c>
      <c r="AV37" s="17">
        <v>101.90087217054449</v>
      </c>
      <c r="AW37" s="17">
        <v>86.19052441627484</v>
      </c>
      <c r="AX37" s="17">
        <v>2.1863354611720461E-4</v>
      </c>
      <c r="AY37" s="17">
        <v>-12.760188909787464</v>
      </c>
      <c r="AZ37">
        <v>1530.0547647183087</v>
      </c>
    </row>
    <row r="38" spans="1:52" x14ac:dyDescent="0.25">
      <c r="A38">
        <v>3646</v>
      </c>
      <c r="B38" t="s">
        <v>1786</v>
      </c>
      <c r="C38" s="17">
        <v>4.7054395095824448</v>
      </c>
      <c r="D38" s="17">
        <v>2.5273976132121692E-2</v>
      </c>
      <c r="E38" s="17">
        <v>-0.61406973568475154</v>
      </c>
      <c r="F38" s="17">
        <v>-0.60202393487942307</v>
      </c>
      <c r="G38" s="17">
        <v>-0.16873212633817158</v>
      </c>
      <c r="H38" s="17">
        <v>-3.124376335695541E-2</v>
      </c>
      <c r="I38" s="17">
        <v>-11.99855338170762</v>
      </c>
      <c r="J38" s="17">
        <v>-0.19997588969512697</v>
      </c>
      <c r="K38" s="17">
        <v>-1.0000000000000002</v>
      </c>
      <c r="L38" s="17">
        <v>-1.0000000000000002</v>
      </c>
      <c r="M38" s="17">
        <v>-3.9995177939025388</v>
      </c>
      <c r="N38" s="17">
        <v>-7.8951378070045877</v>
      </c>
      <c r="O38" s="17">
        <v>0.10570985652483339</v>
      </c>
      <c r="P38" s="17">
        <v>-5.8964231313368645</v>
      </c>
      <c r="Q38" s="17">
        <v>-1.9307710469924808</v>
      </c>
      <c r="R38" s="17">
        <v>0.33333333333333359</v>
      </c>
      <c r="S38" s="17">
        <v>0.34575913870291386</v>
      </c>
      <c r="T38" s="17">
        <v>0.20631963259334224</v>
      </c>
      <c r="U38" s="17">
        <v>-0.13178879900932267</v>
      </c>
      <c r="V38" s="17">
        <v>38.143967812615763</v>
      </c>
      <c r="W38" s="17">
        <v>0.91361409804880744</v>
      </c>
      <c r="X38" s="17">
        <v>-1.0000000000000002</v>
      </c>
      <c r="Y38" s="17">
        <v>-1.0000000000000002</v>
      </c>
      <c r="Z38" s="17">
        <v>43.031408064475173</v>
      </c>
      <c r="AA38" s="17">
        <v>0.11429387538860998</v>
      </c>
      <c r="AB38" s="17">
        <v>-0.16986323664468539</v>
      </c>
      <c r="AC38" s="17">
        <v>0.19193358723311393</v>
      </c>
      <c r="AD38" s="17">
        <v>6.8182112988519288</v>
      </c>
      <c r="AE38" s="17">
        <v>0.9</v>
      </c>
      <c r="AF38" s="17">
        <v>-1.0000000000000002</v>
      </c>
      <c r="AG38" s="17">
        <v>-1.0000000000000002</v>
      </c>
      <c r="AH38" s="17">
        <v>-1.0060459234067584E-2</v>
      </c>
      <c r="AI38" s="17">
        <v>-0.13178879900932267</v>
      </c>
      <c r="AJ38" s="17">
        <v>6.5506259156645943E-2</v>
      </c>
      <c r="AK38" s="17">
        <v>-0.10119106190824584</v>
      </c>
      <c r="AL38" s="17">
        <v>0.26953885356221446</v>
      </c>
      <c r="AM38" s="17">
        <v>4.4340728458454284E-2</v>
      </c>
      <c r="AN38" s="17">
        <v>7.0660026348385916</v>
      </c>
      <c r="AO38" s="17">
        <v>0.60256290192012774</v>
      </c>
      <c r="AP38" s="17">
        <v>26.145414430908136</v>
      </c>
      <c r="AQ38" s="17">
        <v>0.75362330562026614</v>
      </c>
      <c r="AR38" s="17">
        <v>0.71363820835368075</v>
      </c>
      <c r="AS38" s="17">
        <v>-1.0000000000000002</v>
      </c>
      <c r="AT38" s="17">
        <v>-1.0000000000000002</v>
      </c>
      <c r="AU38" s="17">
        <v>-2.5327949818719038</v>
      </c>
      <c r="AV38" s="17">
        <v>35.738833159390751</v>
      </c>
      <c r="AW38" s="17">
        <v>22.358744073777132</v>
      </c>
      <c r="AX38" s="17">
        <v>-0.2234795076444826</v>
      </c>
      <c r="AY38" s="17">
        <v>-87.531012068240756</v>
      </c>
      <c r="AZ38">
        <v>1348.9228381174823</v>
      </c>
    </row>
    <row r="39" spans="1:52" x14ac:dyDescent="0.25">
      <c r="A39">
        <v>3648</v>
      </c>
      <c r="B39" t="s">
        <v>1788</v>
      </c>
      <c r="C39" s="17">
        <v>4.8300369531764975</v>
      </c>
      <c r="D39" s="17">
        <v>-0.43343104935908844</v>
      </c>
      <c r="E39" s="17">
        <v>-0.28183017204488858</v>
      </c>
      <c r="F39" s="17">
        <v>-0.41363854787673487</v>
      </c>
      <c r="G39" s="17">
        <v>1.2246358482270236E-2</v>
      </c>
      <c r="H39" s="17">
        <v>-9.1794908975806055E-3</v>
      </c>
      <c r="I39" s="17">
        <v>0.18401205508138307</v>
      </c>
      <c r="J39" s="17">
        <v>3.0668675846896309E-3</v>
      </c>
      <c r="K39" s="17">
        <v>-1.0000000000000007</v>
      </c>
      <c r="L39" s="17">
        <v>-1.0000000000000007</v>
      </c>
      <c r="M39" s="17">
        <v>6.1337351693793174E-2</v>
      </c>
      <c r="N39" s="17">
        <v>4.6004104603811422</v>
      </c>
      <c r="O39" s="17">
        <v>0.11278970581781037</v>
      </c>
      <c r="P39" s="17">
        <v>-5.3323699984758637</v>
      </c>
      <c r="Q39" s="17">
        <v>-1.7642729205575292</v>
      </c>
      <c r="R39" s="17">
        <v>0.33333333333333376</v>
      </c>
      <c r="S39" s="17">
        <v>0.3345668689155753</v>
      </c>
      <c r="T39" s="17">
        <v>0.36503249087844192</v>
      </c>
      <c r="U39" s="17">
        <v>-0.10086513368485349</v>
      </c>
      <c r="V39" s="17">
        <v>37.160027674312289</v>
      </c>
      <c r="W39" s="17">
        <v>1.5197724960688652</v>
      </c>
      <c r="X39" s="17">
        <v>-1.0000000000000007</v>
      </c>
      <c r="Y39" s="17">
        <v>-1.0000000000000007</v>
      </c>
      <c r="Z39" s="17">
        <v>77.177403122122513</v>
      </c>
      <c r="AA39" s="17">
        <v>0.37282998592110883</v>
      </c>
      <c r="AB39" s="17">
        <v>3.6521686039128712E-2</v>
      </c>
      <c r="AC39" s="17">
        <v>0.42628129540711729</v>
      </c>
      <c r="AD39" s="17">
        <v>41.781648368367733</v>
      </c>
      <c r="AE39" s="17">
        <v>0.81818181818181823</v>
      </c>
      <c r="AF39" s="17">
        <v>-1.0000000000000007</v>
      </c>
      <c r="AG39" s="17">
        <v>-1.0000000000000007</v>
      </c>
      <c r="AH39" s="17">
        <v>-2.9466070228165258E-2</v>
      </c>
      <c r="AI39" s="17">
        <v>-0.10086513368485349</v>
      </c>
      <c r="AJ39" s="17">
        <v>-9.3213796427600887E-2</v>
      </c>
      <c r="AK39" s="17">
        <v>-9.5405226680286871E-3</v>
      </c>
      <c r="AL39" s="17">
        <v>9.890768695745418E-2</v>
      </c>
      <c r="AM39" s="17">
        <v>0.13025171888819306</v>
      </c>
      <c r="AN39" s="17">
        <v>2.0066231917983486</v>
      </c>
      <c r="AO39" s="17">
        <v>3.2085903588646834</v>
      </c>
      <c r="AP39" s="17">
        <v>37.344039729393671</v>
      </c>
      <c r="AQ39" s="17">
        <v>0.9320675594424972</v>
      </c>
      <c r="AR39" s="17">
        <v>1.5228393636535551</v>
      </c>
      <c r="AS39" s="17">
        <v>-1.0000000000000007</v>
      </c>
      <c r="AT39" s="17">
        <v>-1.0000000000000007</v>
      </c>
      <c r="AU39" s="17">
        <v>-2.1779114684342629</v>
      </c>
      <c r="AV39" s="17">
        <v>84.986403941368337</v>
      </c>
      <c r="AW39" s="17">
        <v>74.310569168319674</v>
      </c>
      <c r="AX39" s="17">
        <v>3.9750984539953363E-2</v>
      </c>
      <c r="AY39" s="17">
        <v>-8.0597412071284644</v>
      </c>
      <c r="AZ39">
        <v>1518.9456379512505</v>
      </c>
    </row>
    <row r="40" spans="1:52" x14ac:dyDescent="0.25">
      <c r="A40">
        <v>3674</v>
      </c>
      <c r="B40" t="s">
        <v>1803</v>
      </c>
      <c r="C40" s="17">
        <v>5.7399588924663938</v>
      </c>
      <c r="D40" s="17">
        <v>-3.4384651576856017E-2</v>
      </c>
      <c r="E40" s="17">
        <v>-0.24695561764939877</v>
      </c>
      <c r="F40" s="17">
        <v>-0.25622926747262431</v>
      </c>
      <c r="G40" s="17">
        <v>0.57620351461629959</v>
      </c>
      <c r="H40" s="17">
        <v>0.19886178823527123</v>
      </c>
      <c r="I40" s="17">
        <v>46.503918171094234</v>
      </c>
      <c r="J40" s="17">
        <v>0.77506530285157083</v>
      </c>
      <c r="K40" s="17">
        <v>-0.99999999999999889</v>
      </c>
      <c r="L40" s="17">
        <v>-0.99999999999999889</v>
      </c>
      <c r="M40" s="17">
        <v>15.501306057031407</v>
      </c>
      <c r="N40" s="17">
        <v>51.987647796087998</v>
      </c>
      <c r="O40" s="17">
        <v>-0.23426458299525804</v>
      </c>
      <c r="P40" s="17">
        <v>-7.7459469800520946</v>
      </c>
      <c r="Q40" s="17">
        <v>-2.598858196764446</v>
      </c>
      <c r="R40" s="17">
        <v>0.33333333333333315</v>
      </c>
      <c r="S40" s="17">
        <v>0.35019027559387039</v>
      </c>
      <c r="T40" s="17">
        <v>0.3912647492117044</v>
      </c>
      <c r="U40" s="17">
        <v>0.69867956862599412</v>
      </c>
      <c r="V40" s="17">
        <v>39.936104956533249</v>
      </c>
      <c r="W40" s="17">
        <v>5.6655947146784147</v>
      </c>
      <c r="X40" s="17">
        <v>-0.99999999999999889</v>
      </c>
      <c r="Y40" s="17">
        <v>-0.99999999999999889</v>
      </c>
      <c r="Z40" s="17">
        <v>77.430192845125688</v>
      </c>
      <c r="AA40" s="17">
        <v>0.24550914090638806</v>
      </c>
      <c r="AB40" s="17">
        <v>0.31788695675514772</v>
      </c>
      <c r="AC40" s="17">
        <v>0.23846282404560198</v>
      </c>
      <c r="AD40" s="17">
        <v>40.092946085356893</v>
      </c>
      <c r="AE40" s="17">
        <v>0.8</v>
      </c>
      <c r="AF40" s="17">
        <v>-0.99999999999999889</v>
      </c>
      <c r="AG40" s="17">
        <v>-0.99999999999999889</v>
      </c>
      <c r="AH40" s="17">
        <v>-0.12087621286342265</v>
      </c>
      <c r="AI40" s="17">
        <v>0.69867956862599412</v>
      </c>
      <c r="AJ40" s="17">
        <v>-0.15191106928692943</v>
      </c>
      <c r="AK40" s="17">
        <v>-5.8017002442973364E-2</v>
      </c>
      <c r="AL40" s="17">
        <v>-6.3493194635419095E-2</v>
      </c>
      <c r="AM40" s="17">
        <v>0.30042605507769204</v>
      </c>
      <c r="AN40" s="17">
        <v>-2.3468852123201236</v>
      </c>
      <c r="AO40" s="17">
        <v>7.2205663647274347</v>
      </c>
      <c r="AP40" s="17">
        <v>86.440023127627526</v>
      </c>
      <c r="AQ40" s="17">
        <v>1.7734679267649021</v>
      </c>
      <c r="AR40" s="17">
        <v>6.4406600175299848</v>
      </c>
      <c r="AS40" s="17">
        <v>-0.99999999999999889</v>
      </c>
      <c r="AT40" s="17">
        <v>-0.99999999999999889</v>
      </c>
      <c r="AU40" s="17">
        <v>-2.8550874642370703</v>
      </c>
      <c r="AV40" s="17">
        <v>136.6384070059411</v>
      </c>
      <c r="AW40" s="17">
        <v>204.08883961127211</v>
      </c>
      <c r="AX40" s="17">
        <v>0.26835037456034566</v>
      </c>
      <c r="AY40" s="17">
        <v>40.973155185843524</v>
      </c>
      <c r="AZ40">
        <v>1588.6462649920657</v>
      </c>
    </row>
    <row r="41" spans="1:52" x14ac:dyDescent="0.25">
      <c r="A41">
        <v>3721</v>
      </c>
      <c r="B41" t="s">
        <v>656</v>
      </c>
      <c r="C41" s="17">
        <v>4.8369938998496025</v>
      </c>
      <c r="D41" s="17">
        <v>2.7296754952905469E-2</v>
      </c>
      <c r="E41" s="17">
        <v>1.5519512497865577</v>
      </c>
      <c r="F41" s="17">
        <v>1.5671275150858393</v>
      </c>
      <c r="G41" s="17">
        <v>0.18484585080876506</v>
      </c>
      <c r="H41" s="17">
        <v>-4.8142309186393643E-3</v>
      </c>
      <c r="I41" s="17">
        <v>10.801897193407545</v>
      </c>
      <c r="J41" s="17">
        <v>0.1800316198901257</v>
      </c>
      <c r="K41" s="17">
        <v>-1.0000000000000007</v>
      </c>
      <c r="L41" s="17">
        <v>-1.0000000000000007</v>
      </c>
      <c r="M41" s="17">
        <v>3.6006323978025128</v>
      </c>
      <c r="N41" s="17">
        <v>17.206018608342987</v>
      </c>
      <c r="O41" s="17">
        <v>0.11953732892243185</v>
      </c>
      <c r="P41" s="17">
        <v>-2.5282676808864619</v>
      </c>
      <c r="Q41" s="17">
        <v>-0.73468797072825209</v>
      </c>
      <c r="R41" s="17">
        <v>0.33333333333333393</v>
      </c>
      <c r="S41" s="17">
        <v>0.3458495856669459</v>
      </c>
      <c r="T41" s="17">
        <v>0.27595634986501216</v>
      </c>
      <c r="U41" s="17">
        <v>-1.7367537012120633E-2</v>
      </c>
      <c r="V41" s="17">
        <v>30.30960447852182</v>
      </c>
      <c r="W41" s="17">
        <v>1.4987714764974789</v>
      </c>
      <c r="X41" s="17">
        <v>-1.0000000000000007</v>
      </c>
      <c r="Y41" s="17">
        <v>-1.0000000000000007</v>
      </c>
      <c r="Z41" s="17">
        <v>81.700452204446734</v>
      </c>
      <c r="AA41" s="17">
        <v>0.49297366263980369</v>
      </c>
      <c r="AB41" s="17">
        <v>9.8572602835870882E-2</v>
      </c>
      <c r="AC41" s="17">
        <v>0.45096444845738914</v>
      </c>
      <c r="AD41" s="17">
        <v>52.125535696653216</v>
      </c>
      <c r="AE41" s="17">
        <v>0.9</v>
      </c>
      <c r="AF41" s="17">
        <v>-1.0000000000000007</v>
      </c>
      <c r="AG41" s="17">
        <v>-1.0000000000000007</v>
      </c>
      <c r="AH41" s="17">
        <v>1.982052673244529E-2</v>
      </c>
      <c r="AI41" s="17">
        <v>-1.7367537012120633E-2</v>
      </c>
      <c r="AJ41" s="17">
        <v>0.40687568649367484</v>
      </c>
      <c r="AK41" s="17">
        <v>0.45701619186077347</v>
      </c>
      <c r="AL41" s="17">
        <v>6.1854135147408531E-3</v>
      </c>
      <c r="AM41" s="17">
        <v>0.10664523317018197</v>
      </c>
      <c r="AN41" s="17">
        <v>2.1890137703368935</v>
      </c>
      <c r="AO41" s="17">
        <v>4.9512117885584175</v>
      </c>
      <c r="AP41" s="17">
        <v>41.111501671929332</v>
      </c>
      <c r="AQ41" s="17">
        <v>0.93777173185317075</v>
      </c>
      <c r="AR41" s="17">
        <v>1.6788030963876037</v>
      </c>
      <c r="AS41" s="17">
        <v>-1.0000000000000007</v>
      </c>
      <c r="AT41" s="17">
        <v>-1.0000000000000007</v>
      </c>
      <c r="AU41" s="17">
        <v>0.83243954435758605</v>
      </c>
      <c r="AV41" s="17">
        <v>103.85768260134809</v>
      </c>
      <c r="AW41" s="17">
        <v>102.51733943478499</v>
      </c>
      <c r="AX41" s="17">
        <v>0.47492249489260807</v>
      </c>
      <c r="AY41" s="17">
        <v>38.647904125391392</v>
      </c>
      <c r="AZ41">
        <v>1516.8943502988218</v>
      </c>
    </row>
    <row r="42" spans="1:52" x14ac:dyDescent="0.25">
      <c r="A42">
        <v>3802</v>
      </c>
      <c r="B42" t="s">
        <v>1853</v>
      </c>
      <c r="C42" s="17">
        <v>5.2224708166470872</v>
      </c>
      <c r="D42" s="17">
        <v>7.8322184775862905E-2</v>
      </c>
      <c r="E42" s="17">
        <v>-0.95992328171737951</v>
      </c>
      <c r="F42" s="17">
        <v>-0.93032846951796988</v>
      </c>
      <c r="G42" s="17">
        <v>0.51192459374254884</v>
      </c>
      <c r="H42" s="17">
        <v>1.0625594138947942E-2</v>
      </c>
      <c r="I42" s="17">
        <v>31.353011272889788</v>
      </c>
      <c r="J42" s="17">
        <v>0.52255018788149676</v>
      </c>
      <c r="K42" s="17">
        <v>-1.0000000000000016</v>
      </c>
      <c r="L42" s="17">
        <v>-1.0000000000000016</v>
      </c>
      <c r="M42" s="17">
        <v>10.451003757629934</v>
      </c>
      <c r="N42" s="17">
        <v>35.645153620018874</v>
      </c>
      <c r="O42" s="17">
        <v>7.526560878837478E-2</v>
      </c>
      <c r="P42" s="17">
        <v>-1.4967018151341804</v>
      </c>
      <c r="Q42" s="17">
        <v>-0.37565900508242489</v>
      </c>
      <c r="R42" s="17">
        <v>0.33333333333333409</v>
      </c>
      <c r="S42" s="17">
        <v>0.35517222516334118</v>
      </c>
      <c r="T42" s="17">
        <v>0.42044553441225435</v>
      </c>
      <c r="U42" s="17">
        <v>0.37166245335126946</v>
      </c>
      <c r="V42" s="17">
        <v>38.322534335148141</v>
      </c>
      <c r="W42" s="17">
        <v>4.0777122283718121</v>
      </c>
      <c r="X42" s="17">
        <v>-1.0000000000000016</v>
      </c>
      <c r="Y42" s="17">
        <v>-1.0000000000000016</v>
      </c>
      <c r="Z42" s="17">
        <v>75.338365590247022</v>
      </c>
      <c r="AA42" s="17">
        <v>0.4251668707791279</v>
      </c>
      <c r="AB42" s="17">
        <v>0.14859596440439654</v>
      </c>
      <c r="AC42" s="17">
        <v>0.17406697002010316</v>
      </c>
      <c r="AD42" s="17">
        <v>37.391490260181342</v>
      </c>
      <c r="AE42" s="17">
        <v>0.9</v>
      </c>
      <c r="AF42" s="17">
        <v>-1.0000000000000016</v>
      </c>
      <c r="AG42" s="17">
        <v>-1.0000000000000016</v>
      </c>
      <c r="AH42" s="17">
        <v>-2.3052515081392645E-2</v>
      </c>
      <c r="AI42" s="17">
        <v>0.37166245335126946</v>
      </c>
      <c r="AJ42" s="17">
        <v>9.5154783243580857E-2</v>
      </c>
      <c r="AK42" s="17">
        <v>-1.8648997200518068E-2</v>
      </c>
      <c r="AL42" s="17">
        <v>1.3088011984993779</v>
      </c>
      <c r="AM42" s="17">
        <v>6.2261110005212478E-2</v>
      </c>
      <c r="AN42" s="17">
        <v>33.195803878702336</v>
      </c>
      <c r="AO42" s="17">
        <v>1.4632827641277211</v>
      </c>
      <c r="AP42" s="17">
        <v>69.675545608037865</v>
      </c>
      <c r="AQ42" s="17">
        <v>1.4806135462601988</v>
      </c>
      <c r="AR42" s="17">
        <v>4.6002624162533117</v>
      </c>
      <c r="AS42" s="17">
        <v>-1.0000000000000016</v>
      </c>
      <c r="AT42" s="17">
        <v>-1.0000000000000016</v>
      </c>
      <c r="AU42" s="17">
        <v>-1.3059874746003939</v>
      </c>
      <c r="AV42" s="17">
        <v>112.44680197439375</v>
      </c>
      <c r="AW42" s="17">
        <v>149.15199700789282</v>
      </c>
      <c r="AX42" s="17">
        <v>0.18038619525770361</v>
      </c>
      <c r="AY42" s="17">
        <v>10.821790689925665</v>
      </c>
      <c r="AZ42">
        <v>1526.9976912271479</v>
      </c>
    </row>
    <row r="43" spans="1:52" x14ac:dyDescent="0.25">
      <c r="A43">
        <v>3925</v>
      </c>
      <c r="B43" t="s">
        <v>1886</v>
      </c>
      <c r="C43" s="17">
        <v>5.9031178142496579</v>
      </c>
      <c r="D43" s="17">
        <v>-7.0914168201174077E-2</v>
      </c>
      <c r="E43" s="17">
        <v>2.5434051047854598</v>
      </c>
      <c r="F43" s="17">
        <v>2.5182739570708663</v>
      </c>
      <c r="G43" s="17">
        <v>0.17712284846469048</v>
      </c>
      <c r="H43" s="17">
        <v>-1.8536703696795179E-4</v>
      </c>
      <c r="I43" s="17">
        <v>10.616248885663351</v>
      </c>
      <c r="J43" s="17">
        <v>0.17693748142772245</v>
      </c>
      <c r="K43" s="17">
        <v>-1.0000000000000002</v>
      </c>
      <c r="L43" s="17">
        <v>-1.0000000000000002</v>
      </c>
      <c r="M43" s="17">
        <v>3.5387496285544495</v>
      </c>
      <c r="N43" s="17">
        <v>19.037640656983857</v>
      </c>
      <c r="O43" s="17">
        <v>-0.356090335479749</v>
      </c>
      <c r="P43" s="17">
        <v>7.6163856365823666</v>
      </c>
      <c r="Q43" s="17">
        <v>2.351353330391603</v>
      </c>
      <c r="R43" s="17">
        <v>0.33333333333333376</v>
      </c>
      <c r="S43" s="17">
        <v>0.33310912087016792</v>
      </c>
      <c r="T43" s="17">
        <v>0.37743769488020001</v>
      </c>
      <c r="U43" s="17">
        <v>0.26625941957583116</v>
      </c>
      <c r="V43" s="17">
        <v>45.328083489272387</v>
      </c>
      <c r="W43" s="17">
        <v>3.5968122697515623</v>
      </c>
      <c r="X43" s="17">
        <v>-1.0000000000000002</v>
      </c>
      <c r="Y43" s="17">
        <v>-1.0000000000000002</v>
      </c>
      <c r="Z43" s="17">
        <v>75.421953268710951</v>
      </c>
      <c r="AA43" s="17">
        <v>0.38667577624737348</v>
      </c>
      <c r="AB43" s="17">
        <v>-6.6705851711855821E-2</v>
      </c>
      <c r="AC43" s="17">
        <v>0.23488040444542138</v>
      </c>
      <c r="AD43" s="17">
        <v>27.742516449046917</v>
      </c>
      <c r="AE43" s="17">
        <v>0.6</v>
      </c>
      <c r="AF43" s="17">
        <v>-1.0000000000000002</v>
      </c>
      <c r="AG43" s="17">
        <v>-1.0000000000000002</v>
      </c>
      <c r="AH43" s="17">
        <v>4.1936432807164012E-2</v>
      </c>
      <c r="AI43" s="17">
        <v>0.26625941957583116</v>
      </c>
      <c r="AJ43" s="17">
        <v>1.0883562718936604E-2</v>
      </c>
      <c r="AK43" s="17">
        <v>0.11996255703616536</v>
      </c>
      <c r="AL43" s="17">
        <v>9.947490207532711E-2</v>
      </c>
      <c r="AM43" s="17">
        <v>0.19202415434490311</v>
      </c>
      <c r="AN43" s="17">
        <v>2.5412903654778614</v>
      </c>
      <c r="AO43" s="17">
        <v>5.4004166438034042</v>
      </c>
      <c r="AP43" s="17">
        <v>55.944332374935769</v>
      </c>
      <c r="AQ43" s="17">
        <v>1.3101395686595325</v>
      </c>
      <c r="AR43" s="17">
        <v>3.7737497511792832</v>
      </c>
      <c r="AS43" s="17">
        <v>-1.0000000000000002</v>
      </c>
      <c r="AT43" s="17">
        <v>-1.0000000000000002</v>
      </c>
      <c r="AU43" s="17">
        <v>4.8696272874624658</v>
      </c>
      <c r="AV43" s="17">
        <v>99.860010569498129</v>
      </c>
      <c r="AW43" s="17">
        <v>127.3246811832246</v>
      </c>
      <c r="AX43" s="17">
        <v>0.15294640882620961</v>
      </c>
      <c r="AY43" s="17">
        <v>2.3568870814644041</v>
      </c>
      <c r="AZ43">
        <v>1487.0439974833864</v>
      </c>
    </row>
    <row r="44" spans="1:52" x14ac:dyDescent="0.25">
      <c r="A44">
        <v>4063</v>
      </c>
      <c r="B44" t="s">
        <v>1967</v>
      </c>
      <c r="C44" s="17">
        <v>3.3465023648573284</v>
      </c>
      <c r="D44" s="17">
        <v>-4.9791139828035028E-2</v>
      </c>
      <c r="E44" s="17">
        <v>4.0556622113522582</v>
      </c>
      <c r="F44" s="17">
        <v>4.0356430265265555</v>
      </c>
      <c r="G44" s="17">
        <v>0.21559621132173115</v>
      </c>
      <c r="H44" s="17">
        <v>-8.8743998220922361E-3</v>
      </c>
      <c r="I44" s="17">
        <v>12.403308689978333</v>
      </c>
      <c r="J44" s="17">
        <v>0.20672181149963889</v>
      </c>
      <c r="K44" s="17">
        <v>-1.0000000000000013</v>
      </c>
      <c r="L44" s="17">
        <v>-1.0000000000000013</v>
      </c>
      <c r="M44" s="17">
        <v>4.1344362299927768</v>
      </c>
      <c r="N44" s="17">
        <v>19.785454081362211</v>
      </c>
      <c r="O44" s="17">
        <v>-0.38317345522041724</v>
      </c>
      <c r="P44" s="17">
        <v>-2.5665842223753303</v>
      </c>
      <c r="Q44" s="17">
        <v>-0.87488824142077704</v>
      </c>
      <c r="R44" s="17">
        <v>0.33333333333333343</v>
      </c>
      <c r="S44" s="17">
        <v>0.33696201232009187</v>
      </c>
      <c r="T44" s="17">
        <v>0.3987376216378114</v>
      </c>
      <c r="U44" s="17">
        <v>0.20181688360698075</v>
      </c>
      <c r="V44" s="17">
        <v>42.565121575943138</v>
      </c>
      <c r="W44" s="17">
        <v>3.2694253223469185</v>
      </c>
      <c r="X44" s="17">
        <v>-1.0000000000000013</v>
      </c>
      <c r="Y44" s="17">
        <v>-1.0000000000000013</v>
      </c>
      <c r="Z44" s="17">
        <v>109.92411490860732</v>
      </c>
      <c r="AA44" s="17">
        <v>0.38985157346953514</v>
      </c>
      <c r="AB44" s="17">
        <v>0.56660462590082306</v>
      </c>
      <c r="AC44" s="17">
        <v>0.40822143211134004</v>
      </c>
      <c r="AD44" s="17">
        <v>68.233881574084933</v>
      </c>
      <c r="AE44" s="17">
        <v>1</v>
      </c>
      <c r="AF44" s="17">
        <v>-1.0000000000000013</v>
      </c>
      <c r="AG44" s="17">
        <v>-1.0000000000000013</v>
      </c>
      <c r="AH44" s="17">
        <v>4.8567705568376938E-3</v>
      </c>
      <c r="AI44" s="17">
        <v>0.20181688360698075</v>
      </c>
      <c r="AJ44" s="17">
        <v>-0.22989363134415516</v>
      </c>
      <c r="AK44" s="17">
        <v>-3.3060632677268074E-2</v>
      </c>
      <c r="AL44" s="17">
        <v>0.24797874766421812</v>
      </c>
      <c r="AM44" s="17">
        <v>0.13572656082521345</v>
      </c>
      <c r="AN44" s="17">
        <v>5.0500005348846759</v>
      </c>
      <c r="AO44" s="17">
        <v>3.2278608572439973</v>
      </c>
      <c r="AP44" s="17">
        <v>54.968430265921491</v>
      </c>
      <c r="AQ44" s="17">
        <v>1.2708498508982184</v>
      </c>
      <c r="AR44" s="17">
        <v>3.4761471338465593</v>
      </c>
      <c r="AS44" s="17">
        <v>-1.0000000000000013</v>
      </c>
      <c r="AT44" s="17">
        <v>-1.0000000000000013</v>
      </c>
      <c r="AU44" s="17">
        <v>3.1607547851057785</v>
      </c>
      <c r="AV44" s="17">
        <v>132.93742984721354</v>
      </c>
      <c r="AW44" s="17">
        <v>153.21625361904844</v>
      </c>
      <c r="AX44" s="17">
        <v>0.47092278411527566</v>
      </c>
      <c r="AY44" s="17">
        <v>74.166345676044017</v>
      </c>
      <c r="AZ44">
        <v>1639.7931368367979</v>
      </c>
    </row>
    <row r="45" spans="1:52" x14ac:dyDescent="0.25">
      <c r="A45">
        <v>4091</v>
      </c>
      <c r="B45" t="s">
        <v>1982</v>
      </c>
      <c r="C45" s="17">
        <v>4.7583379304570084</v>
      </c>
      <c r="D45" s="17">
        <v>-0.10796164362801679</v>
      </c>
      <c r="E45" s="17">
        <v>2.5766073763662196</v>
      </c>
      <c r="F45" s="17">
        <v>2.5416183846030047</v>
      </c>
      <c r="G45" s="17">
        <v>-1.4955295062397973E-3</v>
      </c>
      <c r="H45" s="17">
        <v>-1.4869141829609554E-2</v>
      </c>
      <c r="I45" s="17">
        <v>-0.98188028015095985</v>
      </c>
      <c r="J45" s="17">
        <v>-1.6364671335849373E-2</v>
      </c>
      <c r="K45" s="17">
        <v>-1.0000000000000002</v>
      </c>
      <c r="L45" s="17">
        <v>-1.0000000000000002</v>
      </c>
      <c r="M45" s="17">
        <v>-0.32729342671698824</v>
      </c>
      <c r="N45" s="17">
        <v>6.3180760349090557</v>
      </c>
      <c r="O45" s="17">
        <v>4.3801425647277237E-2</v>
      </c>
      <c r="P45" s="17">
        <v>3.2407725866771098</v>
      </c>
      <c r="Q45" s="17">
        <v>1.1532546172858975</v>
      </c>
      <c r="R45" s="17">
        <v>0.33333333333333354</v>
      </c>
      <c r="S45" s="17">
        <v>0.34014064365091062</v>
      </c>
      <c r="T45" s="17">
        <v>0.17041699113484962</v>
      </c>
      <c r="U45" s="17">
        <v>-3.0452654184722219E-2</v>
      </c>
      <c r="V45" s="17">
        <v>33.19211941080885</v>
      </c>
      <c r="W45" s="17">
        <v>1.1887906877511596</v>
      </c>
      <c r="X45" s="17">
        <v>-1.0000000000000002</v>
      </c>
      <c r="Y45" s="17">
        <v>-1.0000000000000002</v>
      </c>
      <c r="Z45" s="17">
        <v>67.734639141064434</v>
      </c>
      <c r="AA45" s="17">
        <v>0.14110612836840031</v>
      </c>
      <c r="AB45" s="17">
        <v>0.31364141896453063</v>
      </c>
      <c r="AC45" s="17">
        <v>0.21303775492646235</v>
      </c>
      <c r="AD45" s="17">
        <v>33.389265112969674</v>
      </c>
      <c r="AE45" s="17">
        <v>0.6</v>
      </c>
      <c r="AF45" s="17">
        <v>-1.0000000000000002</v>
      </c>
      <c r="AG45" s="17">
        <v>-1.0000000000000002</v>
      </c>
      <c r="AH45" s="17">
        <v>5.5398370728168118E-2</v>
      </c>
      <c r="AI45" s="17">
        <v>-3.0452654184722219E-2</v>
      </c>
      <c r="AJ45" s="17">
        <v>0.19848706498140337</v>
      </c>
      <c r="AK45" s="17">
        <v>0.1965651951232858</v>
      </c>
      <c r="AL45" s="17">
        <v>0.10897783113443674</v>
      </c>
      <c r="AM45" s="17">
        <v>8.6319138341131266E-2</v>
      </c>
      <c r="AN45" s="17">
        <v>3.7168811032679372</v>
      </c>
      <c r="AO45" s="17">
        <v>3.1408044341447163</v>
      </c>
      <c r="AP45" s="17">
        <v>32.210239130657889</v>
      </c>
      <c r="AQ45" s="17">
        <v>0.81343831393437205</v>
      </c>
      <c r="AR45" s="17">
        <v>1.17242601641531</v>
      </c>
      <c r="AS45" s="17">
        <v>-1.0000000000000002</v>
      </c>
      <c r="AT45" s="17">
        <v>-1.0000000000000002</v>
      </c>
      <c r="AU45" s="17">
        <v>3.6948730018889009</v>
      </c>
      <c r="AV45" s="17">
        <v>77.193519610118202</v>
      </c>
      <c r="AW45" s="17">
        <v>75.256221606209309</v>
      </c>
      <c r="AX45" s="17">
        <v>-3.2899609196859393E-2</v>
      </c>
      <c r="AY45" s="17">
        <v>-42.108858576391839</v>
      </c>
      <c r="AZ45">
        <v>1389.6509754138385</v>
      </c>
    </row>
    <row r="46" spans="1:52" x14ac:dyDescent="0.25">
      <c r="A46">
        <v>4125</v>
      </c>
      <c r="B46" t="s">
        <v>1998</v>
      </c>
      <c r="C46" s="17">
        <v>4.3827551089100671</v>
      </c>
      <c r="D46" s="17">
        <v>-0.1170086324732855</v>
      </c>
      <c r="E46" s="17">
        <v>2.3520820075499151</v>
      </c>
      <c r="F46" s="17">
        <v>2.3219133873171542</v>
      </c>
      <c r="G46" s="17">
        <v>0.19609412823038119</v>
      </c>
      <c r="H46" s="17">
        <v>-3.4746238936639286E-2</v>
      </c>
      <c r="I46" s="17">
        <v>9.6808733576245114</v>
      </c>
      <c r="J46" s="17">
        <v>0.16134788929374189</v>
      </c>
      <c r="K46" s="17">
        <v>-0.99999999999999845</v>
      </c>
      <c r="L46" s="17">
        <v>-0.99999999999999845</v>
      </c>
      <c r="M46" s="17">
        <v>3.2269577858748364</v>
      </c>
      <c r="N46" s="17">
        <v>16.38554185385172</v>
      </c>
      <c r="O46" s="17">
        <v>-0.25752684786898394</v>
      </c>
      <c r="P46" s="17">
        <v>4.1620503966687554</v>
      </c>
      <c r="Q46" s="17">
        <v>1.2558635598557981</v>
      </c>
      <c r="R46" s="17">
        <v>0.33333333333333304</v>
      </c>
      <c r="S46" s="17">
        <v>0.2301202012290248</v>
      </c>
      <c r="T46" s="17">
        <v>0.30363232679976121</v>
      </c>
      <c r="U46" s="17">
        <v>0.24941328327179688</v>
      </c>
      <c r="V46" s="17">
        <v>38.206050213606972</v>
      </c>
      <c r="W46" s="17">
        <v>3.1131146520984432</v>
      </c>
      <c r="X46" s="17">
        <v>-0.99999999999999845</v>
      </c>
      <c r="Y46" s="17">
        <v>-0.99999999999999845</v>
      </c>
      <c r="Z46" s="17">
        <v>79.22729854182154</v>
      </c>
      <c r="AA46" s="17">
        <v>1.1949152269089264E-2</v>
      </c>
      <c r="AB46" s="17">
        <v>0.31538790539848965</v>
      </c>
      <c r="AC46" s="17">
        <v>0.46797063769959552</v>
      </c>
      <c r="AD46" s="17">
        <v>39.765384768358722</v>
      </c>
      <c r="AE46" s="17">
        <v>0.9</v>
      </c>
      <c r="AF46" s="17">
        <v>-0.99999999999999845</v>
      </c>
      <c r="AG46" s="17">
        <v>-0.99999999999999845</v>
      </c>
      <c r="AH46" s="17">
        <v>-2.2381806095047176E-2</v>
      </c>
      <c r="AI46" s="17">
        <v>0.24941328327179688</v>
      </c>
      <c r="AJ46" s="17">
        <v>-0.28307684405027395</v>
      </c>
      <c r="AK46" s="17">
        <v>-8.0385933171646731E-2</v>
      </c>
      <c r="AL46" s="17">
        <v>0.27749136822002063</v>
      </c>
      <c r="AM46" s="17">
        <v>-1.1433157467805192E-3</v>
      </c>
      <c r="AN46" s="17">
        <v>5.5218999852491386</v>
      </c>
      <c r="AO46" s="17">
        <v>-0.4305125595277477</v>
      </c>
      <c r="AP46" s="17">
        <v>47.886923571231485</v>
      </c>
      <c r="AQ46" s="17">
        <v>1.1164991446339156</v>
      </c>
      <c r="AR46" s="17">
        <v>3.2744625413921851</v>
      </c>
      <c r="AS46" s="17">
        <v>-0.99999999999999845</v>
      </c>
      <c r="AT46" s="17">
        <v>-0.99999999999999845</v>
      </c>
      <c r="AU46" s="17">
        <v>3.5777769471729561</v>
      </c>
      <c r="AV46" s="17">
        <v>95.182327836145433</v>
      </c>
      <c r="AW46" s="17">
        <v>119.67602004142421</v>
      </c>
      <c r="AX46" s="17">
        <v>-0.12335292514858801</v>
      </c>
      <c r="AY46" s="17">
        <v>-21.236058095987115</v>
      </c>
      <c r="AZ46">
        <v>1495.2076256341925</v>
      </c>
    </row>
    <row r="47" spans="1:52" x14ac:dyDescent="0.25">
      <c r="A47">
        <v>4334</v>
      </c>
      <c r="B47" t="s">
        <v>2097</v>
      </c>
      <c r="C47" s="17">
        <v>4.3269283387095703</v>
      </c>
      <c r="D47" s="17">
        <v>0.23170701633704183</v>
      </c>
      <c r="E47" s="17">
        <v>-0.36290516718210275</v>
      </c>
      <c r="F47" s="17">
        <v>-0.34275900496398015</v>
      </c>
      <c r="G47" s="17">
        <v>0.20408103827915999</v>
      </c>
      <c r="H47" s="17">
        <v>-1.1922062027503389E-2</v>
      </c>
      <c r="I47" s="17">
        <v>11.529538575099391</v>
      </c>
      <c r="J47" s="17">
        <v>0.19215897625165665</v>
      </c>
      <c r="K47" s="17">
        <v>-1.0000000000000004</v>
      </c>
      <c r="L47" s="17">
        <v>-1.0000000000000004</v>
      </c>
      <c r="M47" s="17">
        <v>3.8431795250331326</v>
      </c>
      <c r="N47" s="17">
        <v>15.513707908844983</v>
      </c>
      <c r="O47" s="17">
        <v>-0.1807233017047612</v>
      </c>
      <c r="P47" s="17">
        <v>4.2118419398742386</v>
      </c>
      <c r="Q47" s="17">
        <v>1.3826982040335465</v>
      </c>
      <c r="R47" s="17">
        <v>0.33333333333333326</v>
      </c>
      <c r="S47" s="17">
        <v>0.32782109894670153</v>
      </c>
      <c r="T47" s="17">
        <v>0.25210567301808162</v>
      </c>
      <c r="U47" s="17">
        <v>0.43144538218116074</v>
      </c>
      <c r="V47" s="17">
        <v>46.101860449104848</v>
      </c>
      <c r="W47" s="17">
        <v>4.0660904411876713</v>
      </c>
      <c r="X47" s="17">
        <v>-1.0000000000000004</v>
      </c>
      <c r="Y47" s="17">
        <v>-1.0000000000000004</v>
      </c>
      <c r="Z47" s="17">
        <v>99.0362746115036</v>
      </c>
      <c r="AA47" s="17">
        <v>0.26366383703608787</v>
      </c>
      <c r="AB47" s="17">
        <v>0.51272892178144447</v>
      </c>
      <c r="AC47" s="17">
        <v>0.2546415603497707</v>
      </c>
      <c r="AD47" s="17">
        <v>51.551715958365143</v>
      </c>
      <c r="AE47" s="17">
        <v>1</v>
      </c>
      <c r="AF47" s="17">
        <v>-1.0000000000000004</v>
      </c>
      <c r="AG47" s="17">
        <v>-1.0000000000000004</v>
      </c>
      <c r="AH47" s="17">
        <v>3.7368820444831752E-2</v>
      </c>
      <c r="AI47" s="17">
        <v>0.43144538218116074</v>
      </c>
      <c r="AJ47" s="17">
        <v>-3.5572779602949939E-2</v>
      </c>
      <c r="AK47" s="17">
        <v>0.15875699869851609</v>
      </c>
      <c r="AL47" s="17">
        <v>-6.748853477632788E-2</v>
      </c>
      <c r="AM47" s="17">
        <v>0.66083513556458429</v>
      </c>
      <c r="AN47" s="17">
        <v>-1.8650772674229472</v>
      </c>
      <c r="AO47" s="17">
        <v>17.314663382607183</v>
      </c>
      <c r="AP47" s="17">
        <v>57.631399024204228</v>
      </c>
      <c r="AQ47" s="17">
        <v>1.3447054874792779</v>
      </c>
      <c r="AR47" s="17">
        <v>4.2582494174393286</v>
      </c>
      <c r="AS47" s="17">
        <v>-1.0000000000000004</v>
      </c>
      <c r="AT47" s="17">
        <v>-1.0000000000000004</v>
      </c>
      <c r="AU47" s="17">
        <v>1.0399391990695706</v>
      </c>
      <c r="AV47" s="17">
        <v>131.86464590295571</v>
      </c>
      <c r="AW47" s="17">
        <v>175.75656052996843</v>
      </c>
      <c r="AX47" s="17">
        <v>0.49473699735315479</v>
      </c>
      <c r="AY47" s="17">
        <v>47.501104791577106</v>
      </c>
      <c r="AZ47">
        <v>1647.8029498365847</v>
      </c>
    </row>
    <row r="48" spans="1:52" x14ac:dyDescent="0.25">
      <c r="A48">
        <v>4501</v>
      </c>
      <c r="B48" t="s">
        <v>2170</v>
      </c>
      <c r="C48" s="17">
        <v>4.9111633528037375</v>
      </c>
      <c r="D48" s="17">
        <v>-0.14929791217200239</v>
      </c>
      <c r="E48" s="17">
        <v>-0.99838141880919573</v>
      </c>
      <c r="F48" s="17">
        <v>-1.0527754228294719</v>
      </c>
      <c r="G48" s="17">
        <v>-0.18947175911854444</v>
      </c>
      <c r="H48" s="17">
        <v>-2.4242821849086198E-2</v>
      </c>
      <c r="I48" s="17">
        <v>-12.822874858057835</v>
      </c>
      <c r="J48" s="17">
        <v>-0.21371458096763055</v>
      </c>
      <c r="K48" s="17">
        <v>-0.999999999999999</v>
      </c>
      <c r="L48" s="17">
        <v>-0.999999999999999</v>
      </c>
      <c r="M48" s="17">
        <v>-4.2742916193526108</v>
      </c>
      <c r="N48" s="17">
        <v>-8.9644869280835735</v>
      </c>
      <c r="O48" s="17">
        <v>-0.11751983427866031</v>
      </c>
      <c r="P48" s="17">
        <v>-5.9731204221044845</v>
      </c>
      <c r="Q48" s="17">
        <v>-2.0280905730130607</v>
      </c>
      <c r="R48" s="17">
        <v>0.33333333333333276</v>
      </c>
      <c r="S48" s="17">
        <v>0.3376424533652081</v>
      </c>
      <c r="T48" s="17">
        <v>0.23863295230432771</v>
      </c>
      <c r="U48" s="17">
        <v>4.9776459608752585E-2</v>
      </c>
      <c r="V48" s="17">
        <v>46.923991183170081</v>
      </c>
      <c r="W48" s="17">
        <v>2.1378809345359979</v>
      </c>
      <c r="X48" s="17">
        <v>-0.999999999999999</v>
      </c>
      <c r="Y48" s="17">
        <v>-0.999999999999999</v>
      </c>
      <c r="Z48" s="17">
        <v>98.9614042349816</v>
      </c>
      <c r="AA48" s="17">
        <v>0.42846419099915817</v>
      </c>
      <c r="AB48" s="17">
        <v>0.19149255742224094</v>
      </c>
      <c r="AC48" s="17">
        <v>0.46135332407509239</v>
      </c>
      <c r="AD48" s="17">
        <v>54.065503624824579</v>
      </c>
      <c r="AE48" s="17">
        <v>0.9</v>
      </c>
      <c r="AF48" s="17">
        <v>-0.999999999999999</v>
      </c>
      <c r="AG48" s="17">
        <v>-0.999999999999999</v>
      </c>
      <c r="AH48" s="17">
        <v>-0.12026773231304108</v>
      </c>
      <c r="AI48" s="17">
        <v>4.9776459608752585E-2</v>
      </c>
      <c r="AJ48" s="17">
        <v>0.32765053042396491</v>
      </c>
      <c r="AK48" s="17">
        <v>0.24039234339973795</v>
      </c>
      <c r="AL48" s="17">
        <v>-0.30689274536413508</v>
      </c>
      <c r="AM48" s="17">
        <v>0.2919302696387131</v>
      </c>
      <c r="AN48" s="17">
        <v>-6.0340659819835549</v>
      </c>
      <c r="AO48" s="17">
        <v>8.5002184579665165</v>
      </c>
      <c r="AP48" s="17">
        <v>34.10111632511223</v>
      </c>
      <c r="AQ48" s="17">
        <v>0.95938519861162175</v>
      </c>
      <c r="AR48" s="17">
        <v>1.9241663535683675</v>
      </c>
      <c r="AS48" s="17">
        <v>-0.999999999999999</v>
      </c>
      <c r="AT48" s="17">
        <v>-0.999999999999999</v>
      </c>
      <c r="AU48" s="17">
        <v>-3.0808659958425322</v>
      </c>
      <c r="AV48" s="17">
        <v>98.497135764864595</v>
      </c>
      <c r="AW48" s="17">
        <v>101.06942707947903</v>
      </c>
      <c r="AX48" s="17">
        <v>0.1127813917653631</v>
      </c>
      <c r="AY48" s="17">
        <v>13.518833964964371</v>
      </c>
      <c r="AZ48">
        <v>1523.2739331003963</v>
      </c>
    </row>
    <row r="49" spans="1:52" x14ac:dyDescent="0.25">
      <c r="A49">
        <v>4910</v>
      </c>
      <c r="B49" t="s">
        <v>2366</v>
      </c>
      <c r="C49" s="17">
        <v>4.8561447039288241</v>
      </c>
      <c r="D49" s="17">
        <v>0.12796399443032611</v>
      </c>
      <c r="E49" s="17">
        <v>-0.67515385420680984</v>
      </c>
      <c r="F49" s="17">
        <v>-0.62587131078859115</v>
      </c>
      <c r="G49" s="17">
        <v>9.5154676261564111E-2</v>
      </c>
      <c r="H49" s="17">
        <v>-1.1608784737755711E-2</v>
      </c>
      <c r="I49" s="17">
        <v>5.0127534914284961</v>
      </c>
      <c r="J49" s="17">
        <v>8.3545891523808383E-2</v>
      </c>
      <c r="K49" s="17">
        <v>-1</v>
      </c>
      <c r="L49" s="17">
        <v>-1</v>
      </c>
      <c r="M49" s="17">
        <v>1.6709178304761672</v>
      </c>
      <c r="N49" s="17">
        <v>9.2430268845687351</v>
      </c>
      <c r="O49" s="17">
        <v>0.13748304520752042</v>
      </c>
      <c r="P49" s="17">
        <v>-7.4889081997467875</v>
      </c>
      <c r="Q49" s="17">
        <v>-2.5470994437416854</v>
      </c>
      <c r="R49" s="17">
        <v>0.33333333333333337</v>
      </c>
      <c r="S49" s="17">
        <v>0.33516138377899862</v>
      </c>
      <c r="T49" s="17">
        <v>0.37862347373072908</v>
      </c>
      <c r="U49" s="17">
        <v>0.25701489116013304</v>
      </c>
      <c r="V49" s="17">
        <v>48.823487619175424</v>
      </c>
      <c r="W49" s="17">
        <v>3.6415320674722365</v>
      </c>
      <c r="X49" s="17">
        <v>-1</v>
      </c>
      <c r="Y49" s="17">
        <v>-1</v>
      </c>
      <c r="Z49" s="17">
        <v>76.939043336044065</v>
      </c>
      <c r="AA49" s="17">
        <v>0.42090452165430264</v>
      </c>
      <c r="AB49" s="17">
        <v>0.40168598577966069</v>
      </c>
      <c r="AC49" s="17">
        <v>-0.20933740422175826</v>
      </c>
      <c r="AD49" s="17">
        <v>30.662655160610257</v>
      </c>
      <c r="AE49" s="17">
        <v>0.82352941176470584</v>
      </c>
      <c r="AF49" s="17">
        <v>-1</v>
      </c>
      <c r="AG49" s="17">
        <v>-1</v>
      </c>
      <c r="AH49" s="17">
        <v>-7.1877888390974212E-2</v>
      </c>
      <c r="AI49" s="17">
        <v>0.25701489116013304</v>
      </c>
      <c r="AJ49" s="17">
        <v>-0.18544953446584111</v>
      </c>
      <c r="AK49" s="17">
        <v>-0.10923960595955193</v>
      </c>
      <c r="AL49" s="17">
        <v>0.20484793450059957</v>
      </c>
      <c r="AM49" s="17">
        <v>-0.32858135842726793</v>
      </c>
      <c r="AN49" s="17">
        <v>4.1939506901857815</v>
      </c>
      <c r="AO49" s="17">
        <v>-8.7607319904794618</v>
      </c>
      <c r="AP49" s="17">
        <v>53.83624111060395</v>
      </c>
      <c r="AQ49" s="17">
        <v>1.3041330820031933</v>
      </c>
      <c r="AR49" s="17">
        <v>3.7250779589960459</v>
      </c>
      <c r="AS49" s="17">
        <v>-1</v>
      </c>
      <c r="AT49" s="17">
        <v>-1</v>
      </c>
      <c r="AU49" s="17">
        <v>-3.1729707545302781</v>
      </c>
      <c r="AV49" s="17">
        <v>77.42133823013323</v>
      </c>
      <c r="AW49" s="17">
        <v>101.68526957832697</v>
      </c>
      <c r="AX49" s="17">
        <v>0.19992272570626862</v>
      </c>
      <c r="AY49" s="17">
        <v>-2.8378743490954985</v>
      </c>
      <c r="AZ49">
        <v>1528.5243276300348</v>
      </c>
    </row>
    <row r="50" spans="1:52" x14ac:dyDescent="0.25">
      <c r="A50">
        <v>4911</v>
      </c>
      <c r="B50" t="s">
        <v>532</v>
      </c>
      <c r="C50" s="17">
        <v>4.31518221503093</v>
      </c>
      <c r="D50" s="17">
        <v>-0.51546674277207005</v>
      </c>
      <c r="E50" s="17">
        <v>1.521292060527264</v>
      </c>
      <c r="F50" s="17">
        <v>1.3585392226753161</v>
      </c>
      <c r="G50" s="17">
        <v>0.30394151288335192</v>
      </c>
      <c r="H50" s="17">
        <v>-3.6740808335887616E-2</v>
      </c>
      <c r="I50" s="17">
        <v>16.032042272847853</v>
      </c>
      <c r="J50" s="17">
        <v>0.26720070454746431</v>
      </c>
      <c r="K50" s="17">
        <v>-1.000000000000002</v>
      </c>
      <c r="L50" s="17">
        <v>-1.000000000000002</v>
      </c>
      <c r="M50" s="17">
        <v>5.3440140909492859</v>
      </c>
      <c r="N50" s="17">
        <v>21.705763710554095</v>
      </c>
      <c r="O50" s="17">
        <v>-0.15379301261609282</v>
      </c>
      <c r="P50" s="17">
        <v>7.6463345139437084</v>
      </c>
      <c r="Q50" s="17">
        <v>2.3428726947778484</v>
      </c>
      <c r="R50" s="17">
        <v>0.33333333333333398</v>
      </c>
      <c r="S50" s="17">
        <v>0.34072115672807674</v>
      </c>
      <c r="T50" s="17">
        <v>0.33404235954653855</v>
      </c>
      <c r="U50" s="17">
        <v>0.30412010343038226</v>
      </c>
      <c r="V50" s="17">
        <v>41.800649939634674</v>
      </c>
      <c r="W50" s="17">
        <v>3.5677438442823926</v>
      </c>
      <c r="X50" s="17">
        <v>-1.000000000000002</v>
      </c>
      <c r="Y50" s="17">
        <v>-1.000000000000002</v>
      </c>
      <c r="Z50" s="17">
        <v>89.485547656512594</v>
      </c>
      <c r="AA50" s="17">
        <v>0.19570458231788632</v>
      </c>
      <c r="AB50" s="17">
        <v>0.38615125547038576</v>
      </c>
      <c r="AC50" s="17">
        <v>0.32498466265372949</v>
      </c>
      <c r="AD50" s="17">
        <v>45.342025022100096</v>
      </c>
      <c r="AE50" s="17">
        <v>0.91666666666666663</v>
      </c>
      <c r="AF50" s="17">
        <v>-1.000000000000002</v>
      </c>
      <c r="AG50" s="17">
        <v>-1.000000000000002</v>
      </c>
      <c r="AH50" s="17">
        <v>-3.2555979918313157E-3</v>
      </c>
      <c r="AI50" s="17">
        <v>0.30412010343038226</v>
      </c>
      <c r="AJ50" s="17">
        <v>-6.8275712099055891E-2</v>
      </c>
      <c r="AK50" s="17">
        <v>0.22862123150233002</v>
      </c>
      <c r="AL50" s="17">
        <v>1.2980360776701408E-2</v>
      </c>
      <c r="AM50" s="17">
        <v>0.40464344588473145</v>
      </c>
      <c r="AN50" s="17">
        <v>-1.6869541077743494E-2</v>
      </c>
      <c r="AO50" s="17">
        <v>11.259192304629932</v>
      </c>
      <c r="AP50" s="17">
        <v>57.832692212482527</v>
      </c>
      <c r="AQ50" s="17">
        <v>1.3122169530383319</v>
      </c>
      <c r="AR50" s="17">
        <v>3.8349445488298559</v>
      </c>
      <c r="AS50" s="17">
        <v>-1.000000000000002</v>
      </c>
      <c r="AT50" s="17">
        <v>-1.000000000000002</v>
      </c>
      <c r="AU50" s="17">
        <v>3.7014119174531643</v>
      </c>
      <c r="AV50" s="17">
        <v>122.45050367169658</v>
      </c>
      <c r="AW50" s="17">
        <v>152.79740205489813</v>
      </c>
      <c r="AX50" s="17">
        <v>0.21472133815140471</v>
      </c>
      <c r="AY50" s="17">
        <v>24.944840872093476</v>
      </c>
      <c r="AZ50">
        <v>1553.9000388623601</v>
      </c>
    </row>
    <row r="51" spans="1:52" x14ac:dyDescent="0.25">
      <c r="A51">
        <v>4990</v>
      </c>
      <c r="B51" t="s">
        <v>2411</v>
      </c>
      <c r="C51" s="17">
        <v>4.5868811519501396</v>
      </c>
      <c r="D51" s="17">
        <v>0.5336989025806137</v>
      </c>
      <c r="E51" s="17">
        <v>-1.2891331036815696</v>
      </c>
      <c r="F51" s="17">
        <v>-1.0922845498348632</v>
      </c>
      <c r="G51" s="17">
        <v>0.10362827946499176</v>
      </c>
      <c r="H51" s="17">
        <v>6.8550685798739342E-3</v>
      </c>
      <c r="I51" s="17">
        <v>6.6290008826919395</v>
      </c>
      <c r="J51" s="17">
        <v>0.11048334804486568</v>
      </c>
      <c r="K51" s="17">
        <v>-1.0000000000000007</v>
      </c>
      <c r="L51" s="17">
        <v>-1.0000000000000007</v>
      </c>
      <c r="M51" s="17">
        <v>2.2096669608973141</v>
      </c>
      <c r="N51" s="17">
        <v>10.123597484807222</v>
      </c>
      <c r="O51" s="17">
        <v>-9.3575225605468021E-2</v>
      </c>
      <c r="P51" s="17">
        <v>-3.7005857784265284</v>
      </c>
      <c r="Q51" s="17">
        <v>-1.2406234871973809</v>
      </c>
      <c r="R51" s="17">
        <v>0.33333333333333343</v>
      </c>
      <c r="S51" s="17">
        <v>0.32450462484369741</v>
      </c>
      <c r="T51" s="17">
        <v>0.34251420360870716</v>
      </c>
      <c r="U51" s="17">
        <v>-4.8317587746409624E-2</v>
      </c>
      <c r="V51" s="17">
        <v>33.662049039778509</v>
      </c>
      <c r="W51" s="17">
        <v>1.6275058980885364</v>
      </c>
      <c r="X51" s="17">
        <v>-1.0000000000000007</v>
      </c>
      <c r="Y51" s="17">
        <v>-1.0000000000000007</v>
      </c>
      <c r="Z51" s="17">
        <v>81.034864889542959</v>
      </c>
      <c r="AA51" s="17">
        <v>0.11882595536416227</v>
      </c>
      <c r="AB51" s="17">
        <v>0.3679509269287507</v>
      </c>
      <c r="AC51" s="17">
        <v>0.48549190444632401</v>
      </c>
      <c r="AD51" s="17">
        <v>48.613439336961818</v>
      </c>
      <c r="AE51" s="17">
        <v>0.9</v>
      </c>
      <c r="AF51" s="17">
        <v>-1.0000000000000007</v>
      </c>
      <c r="AG51" s="17">
        <v>-1.0000000000000007</v>
      </c>
      <c r="AH51" s="17">
        <v>-8.1601304007445391E-2</v>
      </c>
      <c r="AI51" s="17">
        <v>-4.8317587746409624E-2</v>
      </c>
      <c r="AJ51" s="17">
        <v>-3.149115301659703E-2</v>
      </c>
      <c r="AK51" s="17">
        <v>0.24943652992003473</v>
      </c>
      <c r="AL51" s="17">
        <v>0.17547937102309588</v>
      </c>
      <c r="AM51" s="17">
        <v>-0.3379955424359844</v>
      </c>
      <c r="AN51" s="17">
        <v>4.2295285104944123</v>
      </c>
      <c r="AO51" s="17">
        <v>-7.2027059112994412</v>
      </c>
      <c r="AP51" s="17">
        <v>40.291049922470435</v>
      </c>
      <c r="AQ51" s="17">
        <v>0.9520345740393279</v>
      </c>
      <c r="AR51" s="17">
        <v>1.7379892461334012</v>
      </c>
      <c r="AS51" s="17">
        <v>-1.0000000000000007</v>
      </c>
      <c r="AT51" s="17">
        <v>-1.0000000000000007</v>
      </c>
      <c r="AU51" s="17">
        <v>-2.3329080370322455</v>
      </c>
      <c r="AV51" s="17">
        <v>83.955756463050733</v>
      </c>
      <c r="AW51" s="17">
        <v>77.491971608260855</v>
      </c>
      <c r="AX51" s="17">
        <v>0.21198213013846506</v>
      </c>
      <c r="AY51" s="17">
        <v>-9.3272672628349511</v>
      </c>
      <c r="AZ51">
        <v>1482.2952511375261</v>
      </c>
    </row>
    <row r="52" spans="1:52" x14ac:dyDescent="0.25">
      <c r="A52">
        <v>5006</v>
      </c>
      <c r="B52" t="s">
        <v>2417</v>
      </c>
      <c r="C52" s="17">
        <v>5.2011027444181934</v>
      </c>
      <c r="D52" s="17">
        <v>-0.12274314849908596</v>
      </c>
      <c r="E52" s="17">
        <v>0.24159574991797839</v>
      </c>
      <c r="F52" s="17">
        <v>0.20419531597778828</v>
      </c>
      <c r="G52" s="17">
        <v>0.1849870675219745</v>
      </c>
      <c r="H52" s="17">
        <v>1.0586245354865634E-2</v>
      </c>
      <c r="I52" s="17">
        <v>11.734398772610412</v>
      </c>
      <c r="J52" s="17">
        <v>0.19557331287684018</v>
      </c>
      <c r="K52" s="17">
        <v>-0.99999999999999778</v>
      </c>
      <c r="L52" s="17">
        <v>-0.99999999999999778</v>
      </c>
      <c r="M52" s="17">
        <v>3.9114662575368047</v>
      </c>
      <c r="N52" s="17">
        <v>17.139696833006397</v>
      </c>
      <c r="O52" s="17">
        <v>3.155296333707187E-3</v>
      </c>
      <c r="P52" s="17">
        <v>-3.6656114626243039</v>
      </c>
      <c r="Q52" s="17">
        <v>-1.3165370162948613</v>
      </c>
      <c r="R52" s="17">
        <v>0.33333333333333282</v>
      </c>
      <c r="S52" s="17">
        <v>0.34213048039405936</v>
      </c>
      <c r="T52" s="17">
        <v>0.20086913455309816</v>
      </c>
      <c r="U52" s="17">
        <v>-0.12963235601874806</v>
      </c>
      <c r="V52" s="17">
        <v>22.045091175396081</v>
      </c>
      <c r="W52" s="17">
        <v>0.50557290295045587</v>
      </c>
      <c r="X52" s="17">
        <v>-0.99999999999999778</v>
      </c>
      <c r="Y52" s="17">
        <v>-0.99999999999999778</v>
      </c>
      <c r="Z52" s="17">
        <v>51.243874666266294</v>
      </c>
      <c r="AA52" s="17">
        <v>0.1077466273783315</v>
      </c>
      <c r="AB52" s="17">
        <v>0.33534700194388678</v>
      </c>
      <c r="AC52" s="17">
        <v>0.16721278082108446</v>
      </c>
      <c r="AD52" s="17">
        <v>30.515320507165089</v>
      </c>
      <c r="AE52" s="17">
        <v>0.4</v>
      </c>
      <c r="AF52" s="17">
        <v>-0.99999999999999778</v>
      </c>
      <c r="AG52" s="17">
        <v>-0.99999999999999778</v>
      </c>
      <c r="AH52" s="17">
        <v>-4.1658278767979791E-2</v>
      </c>
      <c r="AI52" s="17">
        <v>-0.12963235601874806</v>
      </c>
      <c r="AJ52" s="17">
        <v>0.23076468242093176</v>
      </c>
      <c r="AK52" s="17">
        <v>-0.21168104738921836</v>
      </c>
      <c r="AL52" s="17">
        <v>-3.7971775450322161E-3</v>
      </c>
      <c r="AM52" s="17">
        <v>6.4793328559114072E-2</v>
      </c>
      <c r="AN52" s="17">
        <v>1.0588939734788534</v>
      </c>
      <c r="AO52" s="17">
        <v>0.56142797703176039</v>
      </c>
      <c r="AP52" s="17">
        <v>33.779489948006479</v>
      </c>
      <c r="AQ52" s="17">
        <v>0.74670059226174212</v>
      </c>
      <c r="AR52" s="17">
        <v>0.70114621582729642</v>
      </c>
      <c r="AS52" s="17">
        <v>-0.99999999999999778</v>
      </c>
      <c r="AT52" s="17">
        <v>-0.99999999999999778</v>
      </c>
      <c r="AU52" s="17">
        <v>-1.1123417003170739</v>
      </c>
      <c r="AV52" s="17">
        <v>68.944999476304488</v>
      </c>
      <c r="AW52" s="17">
        <v>55.14859829907008</v>
      </c>
      <c r="AX52" s="17">
        <v>-4.2723123015172892E-2</v>
      </c>
      <c r="AY52" s="17">
        <v>-19.335230641164603</v>
      </c>
      <c r="AZ52">
        <v>1454.3859578284441</v>
      </c>
    </row>
    <row r="53" spans="1:52" x14ac:dyDescent="0.25">
      <c r="A53">
        <v>5293</v>
      </c>
      <c r="B53" t="s">
        <v>2581</v>
      </c>
      <c r="C53" s="17">
        <v>3.2660258746085002</v>
      </c>
      <c r="D53" s="17">
        <v>5.7664322600024277E-2</v>
      </c>
      <c r="E53" s="17">
        <v>0.36522854251779302</v>
      </c>
      <c r="F53" s="17">
        <v>0.37423152972593576</v>
      </c>
      <c r="G53" s="17">
        <v>8.5540432789400489E-2</v>
      </c>
      <c r="H53" s="17">
        <v>1.1083091196813805E-2</v>
      </c>
      <c r="I53" s="17">
        <v>5.7974114391728557</v>
      </c>
      <c r="J53" s="17">
        <v>9.6623523986214266E-2</v>
      </c>
      <c r="K53" s="17">
        <v>-0.99999999999999944</v>
      </c>
      <c r="L53" s="17">
        <v>-0.99999999999999944</v>
      </c>
      <c r="M53" s="17">
        <v>1.9324704797242862</v>
      </c>
      <c r="N53" s="17">
        <v>9.4376688435072911</v>
      </c>
      <c r="O53" s="17">
        <v>0.19916986884419724</v>
      </c>
      <c r="P53" s="17">
        <v>7.313228425065863</v>
      </c>
      <c r="Q53" s="17">
        <v>2.3947635806300167</v>
      </c>
      <c r="R53" s="17">
        <v>0.33333333333333304</v>
      </c>
      <c r="S53" s="17">
        <v>0.33580255111633656</v>
      </c>
      <c r="T53" s="17">
        <v>0.42546405822779471</v>
      </c>
      <c r="U53" s="17">
        <v>0.37295496646204518</v>
      </c>
      <c r="V53" s="17">
        <v>54.837255406131789</v>
      </c>
      <c r="W53" s="17">
        <v>4.5120983921469051</v>
      </c>
      <c r="X53" s="17">
        <v>-0.99999999999999944</v>
      </c>
      <c r="Y53" s="17">
        <v>-0.99999999999999944</v>
      </c>
      <c r="Z53" s="17">
        <v>107.02297147085176</v>
      </c>
      <c r="AA53" s="17">
        <v>0.22749401650017601</v>
      </c>
      <c r="AB53" s="17">
        <v>0.49886388428062933</v>
      </c>
      <c r="AC53" s="17">
        <v>0.26946114890099315</v>
      </c>
      <c r="AD53" s="17">
        <v>49.790952484089949</v>
      </c>
      <c r="AE53" s="17">
        <v>0.90909090909090906</v>
      </c>
      <c r="AF53" s="17">
        <v>-0.99999999999999944</v>
      </c>
      <c r="AG53" s="17">
        <v>-0.99999999999999944</v>
      </c>
      <c r="AH53" s="17">
        <v>6.7817218331226795E-2</v>
      </c>
      <c r="AI53" s="17">
        <v>0.37295496646204518</v>
      </c>
      <c r="AJ53" s="17">
        <v>-6.6251911699705998E-2</v>
      </c>
      <c r="AK53" s="17">
        <v>-7.6208234706216529E-2</v>
      </c>
      <c r="AL53" s="17">
        <v>4.6459555169726961E-2</v>
      </c>
      <c r="AM53" s="17">
        <v>-2.1946871420474509E-2</v>
      </c>
      <c r="AN53" s="17">
        <v>0.83022932074464251</v>
      </c>
      <c r="AO53" s="17">
        <v>-0.92971295904294726</v>
      </c>
      <c r="AP53" s="17">
        <v>60.634666845304665</v>
      </c>
      <c r="AQ53" s="17">
        <v>1.4675549091395095</v>
      </c>
      <c r="AR53" s="17">
        <v>4.6087219161331205</v>
      </c>
      <c r="AS53" s="17">
        <v>-0.99999999999999944</v>
      </c>
      <c r="AT53" s="17">
        <v>-0.99999999999999944</v>
      </c>
      <c r="AU53" s="17">
        <v>2.7689951103559554</v>
      </c>
      <c r="AV53" s="17">
        <v>115.53092735531614</v>
      </c>
      <c r="AW53" s="17">
        <v>154.1827683681451</v>
      </c>
      <c r="AX53" s="17">
        <v>0.40599657118081095</v>
      </c>
      <c r="AY53" s="17">
        <v>21.97208455007285</v>
      </c>
      <c r="AZ53">
        <v>1527.9566762894783</v>
      </c>
    </row>
    <row r="54" spans="1:52" x14ac:dyDescent="0.25">
      <c r="A54">
        <v>5468</v>
      </c>
      <c r="B54" t="s">
        <v>2652</v>
      </c>
      <c r="C54" s="17">
        <v>3.3357787153448988</v>
      </c>
      <c r="D54" s="17">
        <v>7.3003034942996092E-3</v>
      </c>
      <c r="E54" s="17">
        <v>1.2000053239542199</v>
      </c>
      <c r="F54" s="17">
        <v>1.2037196189243113</v>
      </c>
      <c r="G54" s="17">
        <v>0.37027836049472107</v>
      </c>
      <c r="H54" s="17">
        <v>-2.7575462849361722E-2</v>
      </c>
      <c r="I54" s="17">
        <v>20.562173858721557</v>
      </c>
      <c r="J54" s="17">
        <v>0.34270289764535938</v>
      </c>
      <c r="K54" s="17">
        <v>-0.999999999999999</v>
      </c>
      <c r="L54" s="17">
        <v>-0.999999999999999</v>
      </c>
      <c r="M54" s="17">
        <v>6.8540579529071843</v>
      </c>
      <c r="N54" s="17">
        <v>25.101672192990776</v>
      </c>
      <c r="O54" s="17">
        <v>2.3439908927708033</v>
      </c>
      <c r="P54" s="17">
        <v>61.34620860525969</v>
      </c>
      <c r="Q54" s="17">
        <v>20.502013752357623</v>
      </c>
      <c r="R54" s="17">
        <v>0.33333333333333276</v>
      </c>
      <c r="S54" s="17">
        <v>0.23354893716792149</v>
      </c>
      <c r="T54" s="17">
        <v>0.29582499829414449</v>
      </c>
      <c r="U54" s="17">
        <v>-0.31734178854516065</v>
      </c>
      <c r="V54" s="17">
        <v>8.106503304195142</v>
      </c>
      <c r="W54" s="17">
        <v>-0.49657136523849105</v>
      </c>
      <c r="X54" s="17">
        <v>-0.999999999999999</v>
      </c>
      <c r="Y54" s="17">
        <v>-0.999999999999999</v>
      </c>
      <c r="Z54" s="17">
        <v>62.706946072626437</v>
      </c>
      <c r="AA54" s="17">
        <v>0.40459702909031331</v>
      </c>
      <c r="AB54" s="17">
        <v>7.3806287528851822E-2</v>
      </c>
      <c r="AC54" s="17">
        <v>0.20356526370230796</v>
      </c>
      <c r="AD54" s="17">
        <v>34.098429016073673</v>
      </c>
      <c r="AE54" s="17">
        <v>0.84615384615384615</v>
      </c>
      <c r="AF54" s="17">
        <v>-0.999999999999999</v>
      </c>
      <c r="AG54" s="17">
        <v>-0.999999999999999</v>
      </c>
      <c r="AH54" s="17">
        <v>0.11262010378027078</v>
      </c>
      <c r="AI54" s="17">
        <v>-0.31734178854516065</v>
      </c>
      <c r="AJ54" s="17">
        <v>0.40562408788329313</v>
      </c>
      <c r="AK54" s="17">
        <v>-2.021444652335001E-2</v>
      </c>
      <c r="AL54" s="17">
        <v>-0.26048648444794653</v>
      </c>
      <c r="AM54" s="17">
        <v>-0.29347399225470938</v>
      </c>
      <c r="AN54" s="17">
        <v>-4.4840416717821956</v>
      </c>
      <c r="AO54" s="17">
        <v>-7.4379220389844845</v>
      </c>
      <c r="AP54" s="17">
        <v>28.668677162916712</v>
      </c>
      <c r="AQ54" s="17">
        <v>0.54536548025023801</v>
      </c>
      <c r="AR54" s="17">
        <v>-0.15386846759313161</v>
      </c>
      <c r="AS54" s="17">
        <v>-0.999999999999999</v>
      </c>
      <c r="AT54" s="17">
        <v>-0.999999999999999</v>
      </c>
      <c r="AU54" s="17">
        <v>21.705733371281937</v>
      </c>
      <c r="AV54" s="17">
        <v>80.370696226632717</v>
      </c>
      <c r="AW54" s="17">
        <v>50.888919447722117</v>
      </c>
      <c r="AX54" s="17">
        <v>0.31855784646427737</v>
      </c>
      <c r="AY54" s="17">
        <v>14.803331539657325</v>
      </c>
      <c r="AZ54">
        <v>1528.9055817913625</v>
      </c>
    </row>
    <row r="55" spans="1:52" x14ac:dyDescent="0.25">
      <c r="A55">
        <v>5511</v>
      </c>
      <c r="B55" t="s">
        <v>2681</v>
      </c>
      <c r="C55" s="17">
        <v>4.3103360262924317</v>
      </c>
      <c r="D55" s="17">
        <v>0.674208446139693</v>
      </c>
      <c r="E55" s="17">
        <v>1.7454546284528802</v>
      </c>
      <c r="F55" s="17">
        <v>1.9846484781606148</v>
      </c>
      <c r="G55" s="17">
        <v>0.1953390035797328</v>
      </c>
      <c r="H55" s="17">
        <v>-6.7506179002002759E-3</v>
      </c>
      <c r="I55" s="17">
        <v>11.315303140771935</v>
      </c>
      <c r="J55" s="17">
        <v>0.18858838567953248</v>
      </c>
      <c r="K55" s="17">
        <v>-1.0000000000000004</v>
      </c>
      <c r="L55" s="17">
        <v>-1.0000000000000004</v>
      </c>
      <c r="M55" s="17">
        <v>3.7717677135906493</v>
      </c>
      <c r="N55" s="17">
        <v>17.610287645225004</v>
      </c>
      <c r="O55" s="17">
        <v>-5.3675988118796002E-2</v>
      </c>
      <c r="P55" s="17">
        <v>-2.5741019386630439</v>
      </c>
      <c r="Q55" s="17">
        <v>-0.8289675919441728</v>
      </c>
      <c r="R55" s="17">
        <v>0.33333333333333381</v>
      </c>
      <c r="S55" s="17">
        <v>0.33246476049822571</v>
      </c>
      <c r="T55" s="17">
        <v>0.34237488489244616</v>
      </c>
      <c r="U55" s="17">
        <v>-5.3089584129071936E-2</v>
      </c>
      <c r="V55" s="17">
        <v>30.659800356616032</v>
      </c>
      <c r="W55" s="17">
        <v>1.5281717429473813</v>
      </c>
      <c r="X55" s="17">
        <v>-1.0000000000000004</v>
      </c>
      <c r="Y55" s="17">
        <v>-1.0000000000000004</v>
      </c>
      <c r="Z55" s="17">
        <v>45.298922063707828</v>
      </c>
      <c r="AA55" s="17">
        <v>0.15348899527232909</v>
      </c>
      <c r="AB55" s="17">
        <v>0.18944947581105984</v>
      </c>
      <c r="AC55" s="17">
        <v>-3.3576685102670277E-2</v>
      </c>
      <c r="AD55" s="17">
        <v>15.468089299035919</v>
      </c>
      <c r="AE55" s="17">
        <v>0.8</v>
      </c>
      <c r="AF55" s="17">
        <v>-1.0000000000000004</v>
      </c>
      <c r="AG55" s="17">
        <v>-1.0000000000000004</v>
      </c>
      <c r="AH55" s="17">
        <v>-1.3255745976830092E-2</v>
      </c>
      <c r="AI55" s="17">
        <v>-5.3089584129071936E-2</v>
      </c>
      <c r="AJ55" s="17">
        <v>0.32653641868578742</v>
      </c>
      <c r="AK55" s="17">
        <v>-1.865735125383754E-2</v>
      </c>
      <c r="AL55" s="17">
        <v>0.28158661471709712</v>
      </c>
      <c r="AM55" s="17">
        <v>0.25533574870476411</v>
      </c>
      <c r="AN55" s="17">
        <v>8.6723474613563649</v>
      </c>
      <c r="AO55" s="17">
        <v>6.290106961349915</v>
      </c>
      <c r="AP55" s="17">
        <v>41.975103497388034</v>
      </c>
      <c r="AQ55" s="17">
        <v>0.9550833945949333</v>
      </c>
      <c r="AR55" s="17">
        <v>1.7167601286269127</v>
      </c>
      <c r="AS55" s="17">
        <v>-1.0000000000000004</v>
      </c>
      <c r="AT55" s="17">
        <v>-1.0000000000000004</v>
      </c>
      <c r="AU55" s="17">
        <v>1.1556808862164418</v>
      </c>
      <c r="AV55" s="17">
        <v>69.199316670282727</v>
      </c>
      <c r="AW55" s="17">
        <v>63.625243337838924</v>
      </c>
      <c r="AX55" s="17">
        <v>9.6198356918801187E-2</v>
      </c>
      <c r="AY55" s="17">
        <v>-13.233177201725283</v>
      </c>
      <c r="AZ55">
        <v>1503.6714628453799</v>
      </c>
    </row>
    <row r="56" spans="1:52" x14ac:dyDescent="0.25">
      <c r="A56">
        <v>5526</v>
      </c>
      <c r="B56" t="s">
        <v>2692</v>
      </c>
      <c r="C56" s="17">
        <v>4.4481849788033792</v>
      </c>
      <c r="D56" s="17">
        <v>5.2366719610287507E-2</v>
      </c>
      <c r="E56" s="17">
        <v>0.74072140149307508</v>
      </c>
      <c r="F56" s="17">
        <v>0.75421745487535963</v>
      </c>
      <c r="G56" s="17">
        <v>0.31305395528274527</v>
      </c>
      <c r="H56" s="17">
        <v>-1.3287958724949409E-2</v>
      </c>
      <c r="I56" s="17">
        <v>17.985959793467757</v>
      </c>
      <c r="J56" s="17">
        <v>0.2997659965577959</v>
      </c>
      <c r="K56" s="17">
        <v>-0.99999999999999956</v>
      </c>
      <c r="L56" s="17">
        <v>-0.99999999999999956</v>
      </c>
      <c r="M56" s="17">
        <v>5.9953199311559189</v>
      </c>
      <c r="N56" s="17">
        <v>23.188362227146495</v>
      </c>
      <c r="O56" s="17">
        <v>-3.3549496218149281E-2</v>
      </c>
      <c r="P56" s="17">
        <v>7.8481682726743944</v>
      </c>
      <c r="Q56" s="17">
        <v>2.5823722089494145</v>
      </c>
      <c r="R56" s="17">
        <v>0.33333333333333298</v>
      </c>
      <c r="S56" s="17">
        <v>0.33671649011212074</v>
      </c>
      <c r="T56" s="17">
        <v>0.32247552962120091</v>
      </c>
      <c r="U56" s="17">
        <v>-0.12413728140933393</v>
      </c>
      <c r="V56" s="17">
        <v>22.744883003981005</v>
      </c>
      <c r="W56" s="17">
        <v>0.91536225691645912</v>
      </c>
      <c r="X56" s="17">
        <v>-0.99999999999999956</v>
      </c>
      <c r="Y56" s="17">
        <v>-0.99999999999999956</v>
      </c>
      <c r="Z56" s="17">
        <v>69.751768394133606</v>
      </c>
      <c r="AA56" s="17">
        <v>0.35295959524811987</v>
      </c>
      <c r="AB56" s="17">
        <v>0.22715694025189173</v>
      </c>
      <c r="AC56" s="17">
        <v>0.30837372812405206</v>
      </c>
      <c r="AD56" s="17">
        <v>44.424513181203189</v>
      </c>
      <c r="AE56" s="17">
        <v>0.7</v>
      </c>
      <c r="AF56" s="17">
        <v>-0.99999999999999956</v>
      </c>
      <c r="AG56" s="17">
        <v>-0.99999999999999956</v>
      </c>
      <c r="AH56" s="17">
        <v>0.10911582182008137</v>
      </c>
      <c r="AI56" s="17">
        <v>-0.12413728140933393</v>
      </c>
      <c r="AJ56" s="17">
        <v>-1.6044362485690813E-2</v>
      </c>
      <c r="AK56" s="17">
        <v>0.38054346900396935</v>
      </c>
      <c r="AL56" s="17">
        <v>0.12443890555641138</v>
      </c>
      <c r="AM56" s="17">
        <v>-0.19071015541357275</v>
      </c>
      <c r="AN56" s="17">
        <v>3.0307508264818344</v>
      </c>
      <c r="AO56" s="17">
        <v>-2.8650365403194709</v>
      </c>
      <c r="AP56" s="17">
        <v>40.730842797448787</v>
      </c>
      <c r="AQ56" s="17">
        <v>0.86838807165732135</v>
      </c>
      <c r="AR56" s="17">
        <v>1.2151282534742553</v>
      </c>
      <c r="AS56" s="17">
        <v>-0.99999999999999956</v>
      </c>
      <c r="AT56" s="17">
        <v>-0.99999999999999956</v>
      </c>
      <c r="AU56" s="17">
        <v>3.336589663824777</v>
      </c>
      <c r="AV56" s="17">
        <v>90.075094080960653</v>
      </c>
      <c r="AW56" s="17">
        <v>79.843682376428859</v>
      </c>
      <c r="AX56" s="17">
        <v>9.429906645681034E-2</v>
      </c>
      <c r="AY56" s="17">
        <v>-15.976414867782218</v>
      </c>
      <c r="AZ56">
        <v>1489.8971523583925</v>
      </c>
    </row>
    <row r="57" spans="1:52" x14ac:dyDescent="0.25">
      <c r="A57">
        <v>5607</v>
      </c>
      <c r="B57" t="s">
        <v>2744</v>
      </c>
      <c r="C57" s="17">
        <v>3.1804689557368033</v>
      </c>
      <c r="D57" s="17">
        <v>-0.11501034250136133</v>
      </c>
      <c r="E57" s="17">
        <v>0.67994173428034577</v>
      </c>
      <c r="F57" s="17">
        <v>0.64013699506885302</v>
      </c>
      <c r="G57" s="17">
        <v>0.28354005610897082</v>
      </c>
      <c r="H57" s="17">
        <v>-7.3461617161138535E-3</v>
      </c>
      <c r="I57" s="17">
        <v>16.571633663571404</v>
      </c>
      <c r="J57" s="17">
        <v>0.27619389439285696</v>
      </c>
      <c r="K57" s="17">
        <v>-1.0000000000000011</v>
      </c>
      <c r="L57" s="17">
        <v>-1.0000000000000011</v>
      </c>
      <c r="M57" s="17">
        <v>5.523877887857136</v>
      </c>
      <c r="N57" s="17">
        <v>20.392239614377054</v>
      </c>
      <c r="O57" s="17">
        <v>0.10294633603650093</v>
      </c>
      <c r="P57" s="17">
        <v>2.3554616557787829</v>
      </c>
      <c r="Q57" s="17">
        <v>0.8215622788401723</v>
      </c>
      <c r="R57" s="17">
        <v>0.33333333333333376</v>
      </c>
      <c r="S57" s="17">
        <v>0.32617237761062207</v>
      </c>
      <c r="T57" s="17">
        <v>0.20600810331017727</v>
      </c>
      <c r="U57" s="17">
        <v>5.0703755343025562E-2</v>
      </c>
      <c r="V57" s="17">
        <v>25.600947008172067</v>
      </c>
      <c r="W57" s="17">
        <v>1.5115667618499615</v>
      </c>
      <c r="X57" s="17">
        <v>-1.0000000000000011</v>
      </c>
      <c r="Y57" s="17">
        <v>-1.0000000000000011</v>
      </c>
      <c r="Z57" s="17">
        <v>53.107120343397689</v>
      </c>
      <c r="AA57" s="17">
        <v>-9.0099523098708979E-3</v>
      </c>
      <c r="AB57" s="17">
        <v>8.862998116869289E-2</v>
      </c>
      <c r="AC57" s="17">
        <v>0.45407219226888784</v>
      </c>
      <c r="AD57" s="17">
        <v>26.684611056385481</v>
      </c>
      <c r="AE57" s="17">
        <v>0.4</v>
      </c>
      <c r="AF57" s="17">
        <v>-1.0000000000000011</v>
      </c>
      <c r="AG57" s="17">
        <v>-1.0000000000000011</v>
      </c>
      <c r="AH57" s="17">
        <v>2.1885181589426875E-2</v>
      </c>
      <c r="AI57" s="17">
        <v>5.0703755343025562E-2</v>
      </c>
      <c r="AJ57" s="17">
        <v>0.20454654235723277</v>
      </c>
      <c r="AK57" s="17">
        <v>-0.19042892375900916</v>
      </c>
      <c r="AL57" s="17">
        <v>1.9089629146267936E-2</v>
      </c>
      <c r="AM57" s="17">
        <v>0.32895768053170649</v>
      </c>
      <c r="AN57" s="17">
        <v>1.4999734404428597</v>
      </c>
      <c r="AO57" s="17">
        <v>7.2717973944976144</v>
      </c>
      <c r="AP57" s="17">
        <v>42.172580671743475</v>
      </c>
      <c r="AQ57" s="17">
        <v>0.91621756959715817</v>
      </c>
      <c r="AR57" s="17">
        <v>1.7877606562428199</v>
      </c>
      <c r="AS57" s="17">
        <v>-1.0000000000000011</v>
      </c>
      <c r="AT57" s="17">
        <v>-1.0000000000000011</v>
      </c>
      <c r="AU57" s="17">
        <v>1.4616992739090255</v>
      </c>
      <c r="AV57" s="17">
        <v>80.771157352272368</v>
      </c>
      <c r="AW57" s="17">
        <v>86.279236518363433</v>
      </c>
      <c r="AX57" s="17">
        <v>0.19947250278514037</v>
      </c>
      <c r="AY57" s="17">
        <v>-18.749281382987931</v>
      </c>
      <c r="AZ57">
        <v>1374.5019817168197</v>
      </c>
    </row>
    <row r="58" spans="1:52" x14ac:dyDescent="0.25">
      <c r="A58">
        <v>5627</v>
      </c>
      <c r="B58" t="s">
        <v>2759</v>
      </c>
      <c r="C58" s="17">
        <v>4.9585242363361104</v>
      </c>
      <c r="D58" s="17">
        <v>8.6403326863919772E-2</v>
      </c>
      <c r="E58" s="17">
        <v>-1.2353335057247308</v>
      </c>
      <c r="F58" s="17">
        <v>-1.2100551728750222</v>
      </c>
      <c r="G58" s="17">
        <v>0.4778926052562722</v>
      </c>
      <c r="H58" s="17">
        <v>-7.5886061795573789E-4</v>
      </c>
      <c r="I58" s="17">
        <v>28.628024678298999</v>
      </c>
      <c r="J58" s="17">
        <v>0.47713374463831648</v>
      </c>
      <c r="K58" s="17">
        <v>-1.0000000000000004</v>
      </c>
      <c r="L58" s="17">
        <v>-1.0000000000000004</v>
      </c>
      <c r="M58" s="17">
        <v>9.5426748927663283</v>
      </c>
      <c r="N58" s="17">
        <v>32.3764937417601</v>
      </c>
      <c r="O58" s="17">
        <v>0.1282240374475366</v>
      </c>
      <c r="P58" s="17">
        <v>-8.7338783633804802</v>
      </c>
      <c r="Q58" s="17">
        <v>-2.888251137242217</v>
      </c>
      <c r="R58" s="17">
        <v>0.33333333333333343</v>
      </c>
      <c r="S58" s="17">
        <v>0.32481718513774449</v>
      </c>
      <c r="T58" s="17">
        <v>0.21825168798353739</v>
      </c>
      <c r="U58" s="17">
        <v>9.502407345054778E-2</v>
      </c>
      <c r="V58" s="17">
        <v>19.771701410673867</v>
      </c>
      <c r="W58" s="17">
        <v>1.6241679664701982</v>
      </c>
      <c r="X58" s="17">
        <v>-1.0000000000000004</v>
      </c>
      <c r="Y58" s="17">
        <v>-1.0000000000000004</v>
      </c>
      <c r="Z58" s="17">
        <v>61.50078157512629</v>
      </c>
      <c r="AA58" s="17">
        <v>0.15905794002029999</v>
      </c>
      <c r="AB58" s="17">
        <v>0.42618734617550824</v>
      </c>
      <c r="AC58" s="17">
        <v>0.30710133983808419</v>
      </c>
      <c r="AD58" s="17">
        <v>44.61733130169462</v>
      </c>
      <c r="AE58" s="17">
        <v>0.9</v>
      </c>
      <c r="AF58" s="17">
        <v>-1.0000000000000004</v>
      </c>
      <c r="AG58" s="17">
        <v>-1.0000000000000004</v>
      </c>
      <c r="AH58" s="17">
        <v>-0.10554526497021076</v>
      </c>
      <c r="AI58" s="17">
        <v>9.502407345054778E-2</v>
      </c>
      <c r="AJ58" s="17">
        <v>2.7621140683607291E-2</v>
      </c>
      <c r="AK58" s="17">
        <v>6.9010290433203173E-3</v>
      </c>
      <c r="AL58" s="17">
        <v>5.5814750936103663E-2</v>
      </c>
      <c r="AM58" s="17">
        <v>-0.18470744868223937</v>
      </c>
      <c r="AN58" s="17">
        <v>1.5334744768206281</v>
      </c>
      <c r="AO58" s="17">
        <v>-4.5831810718393831</v>
      </c>
      <c r="AP58" s="17">
        <v>48.399726088972855</v>
      </c>
      <c r="AQ58" s="17">
        <v>0.97142627990516384</v>
      </c>
      <c r="AR58" s="17">
        <v>2.1013017111085142</v>
      </c>
      <c r="AS58" s="17">
        <v>-1.0000000000000004</v>
      </c>
      <c r="AT58" s="17">
        <v>-1.0000000000000004</v>
      </c>
      <c r="AU58" s="17">
        <v>-4.0983063101172403</v>
      </c>
      <c r="AV58" s="17">
        <v>89.294094245046978</v>
      </c>
      <c r="AW58" s="17">
        <v>96.685596290697532</v>
      </c>
      <c r="AX58" s="17">
        <v>-1.1737567638566829E-2</v>
      </c>
      <c r="AY58" s="17">
        <v>-38.007755873071702</v>
      </c>
      <c r="AZ58">
        <v>1500.9735697404785</v>
      </c>
    </row>
    <row r="59" spans="1:52" x14ac:dyDescent="0.25">
      <c r="A59">
        <v>5985</v>
      </c>
      <c r="B59" t="s">
        <v>2994</v>
      </c>
      <c r="C59" s="17">
        <v>6.2017985803096849</v>
      </c>
      <c r="D59" s="17">
        <v>0.67032659709876952</v>
      </c>
      <c r="E59" s="17">
        <v>0.62630207625193823</v>
      </c>
      <c r="F59" s="17">
        <v>0.8193002116683894</v>
      </c>
      <c r="G59" s="17">
        <v>0.19843979936227224</v>
      </c>
      <c r="H59" s="17">
        <v>6.0767949034846646E-3</v>
      </c>
      <c r="I59" s="17">
        <v>12.270995655945418</v>
      </c>
      <c r="J59" s="17">
        <v>0.20451659426575691</v>
      </c>
      <c r="K59" s="17">
        <v>-1</v>
      </c>
      <c r="L59" s="17">
        <v>-1</v>
      </c>
      <c r="M59" s="17">
        <v>4.0903318853151402</v>
      </c>
      <c r="N59" s="17">
        <v>19.292094447923503</v>
      </c>
      <c r="O59" s="17">
        <v>4.3923884556939546E-2</v>
      </c>
      <c r="P59" s="17">
        <v>13.539745855118573</v>
      </c>
      <c r="Q59" s="17">
        <v>4.5681643416009203</v>
      </c>
      <c r="R59" s="17">
        <v>0.33333333333333354</v>
      </c>
      <c r="S59" s="17">
        <v>0.35621733696850538</v>
      </c>
      <c r="T59" s="17">
        <v>0.18468351581852332</v>
      </c>
      <c r="U59" s="17">
        <v>0.1658550754973489</v>
      </c>
      <c r="V59" s="17">
        <v>33.422906694078158</v>
      </c>
      <c r="W59" s="17">
        <v>2.2188985922942681</v>
      </c>
      <c r="X59" s="17">
        <v>-1</v>
      </c>
      <c r="Y59" s="17">
        <v>-1</v>
      </c>
      <c r="Z59" s="17">
        <v>89.795421968527151</v>
      </c>
      <c r="AA59" s="17">
        <v>0.37371321504531368</v>
      </c>
      <c r="AB59" s="17">
        <v>0.41011919301117961</v>
      </c>
      <c r="AC59" s="17">
        <v>0.25225461060046778</v>
      </c>
      <c r="AD59" s="17">
        <v>51.804350932848067</v>
      </c>
      <c r="AE59" s="17">
        <v>0.8</v>
      </c>
      <c r="AF59" s="17">
        <v>-1</v>
      </c>
      <c r="AG59" s="17">
        <v>-1</v>
      </c>
      <c r="AH59" s="17">
        <v>0.1350442354866731</v>
      </c>
      <c r="AI59" s="17">
        <v>0.1658550754973489</v>
      </c>
      <c r="AJ59" s="17">
        <v>0.21315335960638573</v>
      </c>
      <c r="AK59" s="17">
        <v>-7.6204965899618728E-3</v>
      </c>
      <c r="AL59" s="17">
        <v>-9.7078271748305148E-2</v>
      </c>
      <c r="AM59" s="17">
        <v>-7.2767166536896258E-2</v>
      </c>
      <c r="AN59" s="17">
        <v>-1.361189995675701</v>
      </c>
      <c r="AO59" s="17">
        <v>-1.8572816463722159</v>
      </c>
      <c r="AP59" s="17">
        <v>45.693902350023549</v>
      </c>
      <c r="AQ59" s="17">
        <v>1.0400892616177104</v>
      </c>
      <c r="AR59" s="17">
        <v>2.4234151865600251</v>
      </c>
      <c r="AS59" s="17">
        <v>-1</v>
      </c>
      <c r="AT59" s="17">
        <v>-1</v>
      </c>
      <c r="AU59" s="17">
        <v>5.38746455326931</v>
      </c>
      <c r="AV59" s="17">
        <v>107.23023477007844</v>
      </c>
      <c r="AW59" s="17">
        <v>126.5166270295468</v>
      </c>
      <c r="AX59" s="17">
        <v>5.5548549816127953E-2</v>
      </c>
      <c r="AY59" s="17">
        <v>-5.9359457925203536</v>
      </c>
      <c r="AZ59">
        <v>1557.0945254432536</v>
      </c>
    </row>
    <row r="60" spans="1:52" x14ac:dyDescent="0.25">
      <c r="A60">
        <v>6133</v>
      </c>
      <c r="B60" t="s">
        <v>3105</v>
      </c>
      <c r="C60" s="17">
        <v>4.4407769984554299</v>
      </c>
      <c r="D60" s="17">
        <v>3.9179279155331724E-2</v>
      </c>
      <c r="E60" s="17">
        <v>-1.7471207794319825</v>
      </c>
      <c r="F60" s="17">
        <v>-1.7201342130121395</v>
      </c>
      <c r="G60" s="17">
        <v>0.36725237862560284</v>
      </c>
      <c r="H60" s="17">
        <v>-7.7117873001476597E-3</v>
      </c>
      <c r="I60" s="17">
        <v>21.572435479527279</v>
      </c>
      <c r="J60" s="17">
        <v>0.35954059132545513</v>
      </c>
      <c r="K60" s="17">
        <v>-0.99999999999999933</v>
      </c>
      <c r="L60" s="17">
        <v>-0.99999999999999933</v>
      </c>
      <c r="M60" s="17">
        <v>7.1908118265090932</v>
      </c>
      <c r="N60" s="17">
        <v>24.293078264970589</v>
      </c>
      <c r="O60" s="17">
        <v>-9.0659219232921986E-2</v>
      </c>
      <c r="P60" s="17">
        <v>4.7782361943848244</v>
      </c>
      <c r="Q60" s="17">
        <v>1.4940631793775263</v>
      </c>
      <c r="R60" s="17">
        <v>0.33333333333333276</v>
      </c>
      <c r="S60" s="17">
        <v>0.32850828598526433</v>
      </c>
      <c r="T60" s="17">
        <v>0.1960957050837554</v>
      </c>
      <c r="U60" s="17">
        <v>-3.7433012484944475E-2</v>
      </c>
      <c r="V60" s="17">
        <v>18.438548823678133</v>
      </c>
      <c r="W60" s="17">
        <v>0.86208577341849857</v>
      </c>
      <c r="X60" s="17">
        <v>-0.99999999999999933</v>
      </c>
      <c r="Y60" s="17">
        <v>-0.99999999999999933</v>
      </c>
      <c r="Z60" s="17">
        <v>26.94797550205049</v>
      </c>
      <c r="AA60" s="17">
        <v>3.4019581321671426E-2</v>
      </c>
      <c r="AB60" s="17">
        <v>0.13674944917494364</v>
      </c>
      <c r="AC60" s="17">
        <v>-3.0461760516718405E-2</v>
      </c>
      <c r="AD60" s="17">
        <v>7.0153634989948257</v>
      </c>
      <c r="AE60" s="17">
        <v>0.5</v>
      </c>
      <c r="AF60" s="17">
        <v>-0.99999999999999933</v>
      </c>
      <c r="AG60" s="17">
        <v>-0.99999999999999933</v>
      </c>
      <c r="AH60" s="17">
        <v>2.898247318279101E-2</v>
      </c>
      <c r="AI60" s="17">
        <v>-3.7433012484944475E-2</v>
      </c>
      <c r="AJ60" s="17">
        <v>-0.10991059968822432</v>
      </c>
      <c r="AK60" s="17">
        <v>0.16568514889940245</v>
      </c>
      <c r="AL60" s="17">
        <v>4.7083508526082361E-2</v>
      </c>
      <c r="AM60" s="17">
        <v>9.0959051895392593E-2</v>
      </c>
      <c r="AN60" s="17">
        <v>0.62753471471093758</v>
      </c>
      <c r="AO60" s="17">
        <v>3.1024020418818261</v>
      </c>
      <c r="AP60" s="17">
        <v>40.010984303205426</v>
      </c>
      <c r="AQ60" s="17">
        <v>0.82050431191740858</v>
      </c>
      <c r="AR60" s="17">
        <v>1.2216263647439527</v>
      </c>
      <c r="AS60" s="17">
        <v>-0.99999999999999933</v>
      </c>
      <c r="AT60" s="17">
        <v>-0.99999999999999933</v>
      </c>
      <c r="AU60" s="17">
        <v>-0.22607103363461556</v>
      </c>
      <c r="AV60" s="17">
        <v>54.343455808902938</v>
      </c>
      <c r="AW60" s="17">
        <v>51.17980402406431</v>
      </c>
      <c r="AX60" s="17">
        <v>-4.7540695037026633E-2</v>
      </c>
      <c r="AY60" s="17">
        <v>-54.347098410844815</v>
      </c>
      <c r="AZ60">
        <v>1474.1188178268662</v>
      </c>
    </row>
    <row r="61" spans="1:52" x14ac:dyDescent="0.25">
      <c r="A61">
        <v>6314</v>
      </c>
      <c r="B61" t="s">
        <v>3187</v>
      </c>
      <c r="C61" s="17">
        <v>5.2336715179337245</v>
      </c>
      <c r="D61" s="17">
        <v>-2.379144506572883E-2</v>
      </c>
      <c r="E61" s="17">
        <v>1.9041883576546519</v>
      </c>
      <c r="F61" s="17">
        <v>1.8877815745715034</v>
      </c>
      <c r="G61" s="17">
        <v>0.17612668318699909</v>
      </c>
      <c r="H61" s="17">
        <v>-6.6762733849281041E-3</v>
      </c>
      <c r="I61" s="17">
        <v>10.16702458812426</v>
      </c>
      <c r="J61" s="17">
        <v>0.16945040980207099</v>
      </c>
      <c r="K61" s="17">
        <v>-1.0000000000000004</v>
      </c>
      <c r="L61" s="17">
        <v>-1.0000000000000004</v>
      </c>
      <c r="M61" s="17">
        <v>3.3890081960414196</v>
      </c>
      <c r="N61" s="17">
        <v>17.288477680629473</v>
      </c>
      <c r="O61" s="17">
        <v>-0.24669454577767458</v>
      </c>
      <c r="P61" s="17">
        <v>10.493582727151598</v>
      </c>
      <c r="Q61" s="17">
        <v>3.56828416414506</v>
      </c>
      <c r="R61" s="17">
        <v>0.33333333333333354</v>
      </c>
      <c r="S61" s="17">
        <v>0.34886287639229935</v>
      </c>
      <c r="T61" s="17">
        <v>0.26613111093352049</v>
      </c>
      <c r="U61" s="17">
        <v>0.21632918155701672</v>
      </c>
      <c r="V61" s="17">
        <v>39.808243696563949</v>
      </c>
      <c r="W61" s="17">
        <v>2.8752453329997434</v>
      </c>
      <c r="X61" s="17">
        <v>-1.0000000000000004</v>
      </c>
      <c r="Y61" s="17">
        <v>-1.0000000000000004</v>
      </c>
      <c r="Z61" s="17">
        <v>68.248794647448634</v>
      </c>
      <c r="AA61" s="17">
        <v>7.6345047876410027E-2</v>
      </c>
      <c r="AB61" s="17">
        <v>0.23323156927067137</v>
      </c>
      <c r="AC61" s="17">
        <v>0.1878687185877107</v>
      </c>
      <c r="AD61" s="17">
        <v>24.872266786739619</v>
      </c>
      <c r="AE61" s="17">
        <v>0.81818181818181823</v>
      </c>
      <c r="AF61" s="17">
        <v>-1.0000000000000004</v>
      </c>
      <c r="AG61" s="17">
        <v>-1.0000000000000004</v>
      </c>
      <c r="AH61" s="17">
        <v>0.20015401472403263</v>
      </c>
      <c r="AI61" s="17">
        <v>0.21632918155701672</v>
      </c>
      <c r="AJ61" s="17">
        <v>0.21223725763840939</v>
      </c>
      <c r="AK61" s="17">
        <v>-0.22405584790886926</v>
      </c>
      <c r="AL61" s="17">
        <v>0.12993490014023004</v>
      </c>
      <c r="AM61" s="17">
        <v>3.6498457393765435E-2</v>
      </c>
      <c r="AN61" s="17">
        <v>4.3095587916977962</v>
      </c>
      <c r="AO61" s="17">
        <v>-0.20781780470021177</v>
      </c>
      <c r="AP61" s="17">
        <v>49.975268284688227</v>
      </c>
      <c r="AQ61" s="17">
        <v>1.1646565022161701</v>
      </c>
      <c r="AR61" s="17">
        <v>3.0446957428018155</v>
      </c>
      <c r="AS61" s="17">
        <v>-1.0000000000000004</v>
      </c>
      <c r="AT61" s="17">
        <v>-1.0000000000000004</v>
      </c>
      <c r="AU61" s="17">
        <v>5.4560657387165641</v>
      </c>
      <c r="AV61" s="17">
        <v>85.329454523377876</v>
      </c>
      <c r="AW61" s="17">
        <v>110.9654529735602</v>
      </c>
      <c r="AX61" s="17">
        <v>4.9707589976626977E-2</v>
      </c>
      <c r="AY61" s="17">
        <v>-36.776985519200231</v>
      </c>
      <c r="AZ61">
        <v>1504.4555860771113</v>
      </c>
    </row>
    <row r="62" spans="1:52" x14ac:dyDescent="0.25">
      <c r="A62">
        <v>6348</v>
      </c>
      <c r="B62" t="s">
        <v>3218</v>
      </c>
      <c r="C62" s="17">
        <v>4.8627077211701897</v>
      </c>
      <c r="D62" s="17">
        <v>0.13204742245372991</v>
      </c>
      <c r="E62" s="17">
        <v>-1.9537690847075251</v>
      </c>
      <c r="F62" s="17">
        <v>-1.9176725685864378</v>
      </c>
      <c r="G62" s="17">
        <v>0.13920526062690006</v>
      </c>
      <c r="H62" s="17">
        <v>8.9437862422157524E-2</v>
      </c>
      <c r="I62" s="17">
        <v>13.718587382943454</v>
      </c>
      <c r="J62" s="17">
        <v>0.22864312304905757</v>
      </c>
      <c r="K62" s="17">
        <v>-1.0000000000000002</v>
      </c>
      <c r="L62" s="17">
        <v>-1.0000000000000002</v>
      </c>
      <c r="M62" s="17">
        <v>4.5728624609811472</v>
      </c>
      <c r="N62" s="17">
        <v>16.663622535527217</v>
      </c>
      <c r="O62" s="17">
        <v>0.16553849037808005</v>
      </c>
      <c r="P62" s="17">
        <v>11.714172242158277</v>
      </c>
      <c r="Q62" s="17">
        <v>3.9153008170175458</v>
      </c>
      <c r="R62" s="17">
        <v>0.33333333333333326</v>
      </c>
      <c r="S62" s="17">
        <v>0.34966968724679759</v>
      </c>
      <c r="T62" s="17">
        <v>0.30008002202170492</v>
      </c>
      <c r="U62" s="17">
        <v>4.815493831357788E-2</v>
      </c>
      <c r="V62" s="17">
        <v>32.10379431465428</v>
      </c>
      <c r="W62" s="17">
        <v>1.9436096154993625</v>
      </c>
      <c r="X62" s="17">
        <v>-1.0000000000000002</v>
      </c>
      <c r="Y62" s="17">
        <v>-1.0000000000000002</v>
      </c>
      <c r="Z62" s="17">
        <v>62.452254091739398</v>
      </c>
      <c r="AA62" s="17">
        <v>0.40949880697900376</v>
      </c>
      <c r="AB62" s="17">
        <v>0.19499468242396142</v>
      </c>
      <c r="AC62" s="17">
        <v>-7.5830310201613599E-2</v>
      </c>
      <c r="AD62" s="17">
        <v>26.43315896006758</v>
      </c>
      <c r="AE62" s="17">
        <v>0.5</v>
      </c>
      <c r="AF62" s="17">
        <v>-1.0000000000000002</v>
      </c>
      <c r="AG62" s="17">
        <v>-1.0000000000000002</v>
      </c>
      <c r="AH62" s="17">
        <v>4.6213663358235985E-2</v>
      </c>
      <c r="AI62" s="17">
        <v>4.815493831357788E-2</v>
      </c>
      <c r="AJ62" s="17">
        <v>0.19072624685860148</v>
      </c>
      <c r="AK62" s="17">
        <v>0.66453110178582175</v>
      </c>
      <c r="AL62" s="17">
        <v>-0.11314457867516711</v>
      </c>
      <c r="AM62" s="17">
        <v>-0.31063227287364942</v>
      </c>
      <c r="AN62" s="17">
        <v>-1.8749832325861708</v>
      </c>
      <c r="AO62" s="17">
        <v>-4.4431513129121258</v>
      </c>
      <c r="AP62" s="17">
        <v>45.822381697597727</v>
      </c>
      <c r="AQ62" s="17">
        <v>1.031237980915414</v>
      </c>
      <c r="AR62" s="17">
        <v>2.1722527385484165</v>
      </c>
      <c r="AS62" s="17">
        <v>-1.0000000000000002</v>
      </c>
      <c r="AT62" s="17">
        <v>-1.0000000000000002</v>
      </c>
      <c r="AU62" s="17">
        <v>1.9976282484311088</v>
      </c>
      <c r="AV62" s="17">
        <v>74.672725314354494</v>
      </c>
      <c r="AW62" s="17">
        <v>80.412492412877015</v>
      </c>
      <c r="AX62" s="17">
        <v>-7.3452133912407E-2</v>
      </c>
      <c r="AY62" s="17">
        <v>-38.750052657080175</v>
      </c>
      <c r="AZ62">
        <v>1387.4982796510078</v>
      </c>
    </row>
    <row r="63" spans="1:52" x14ac:dyDescent="0.25">
      <c r="A63">
        <v>6396</v>
      </c>
      <c r="B63" t="s">
        <v>3264</v>
      </c>
      <c r="C63" s="17">
        <v>5.324794774311405</v>
      </c>
      <c r="D63" s="17">
        <v>0.53715211930564055</v>
      </c>
      <c r="E63" s="17">
        <v>2.1406039062967785</v>
      </c>
      <c r="F63" s="17">
        <v>2.31006258399466</v>
      </c>
      <c r="G63" s="17">
        <v>0.2115383034744702</v>
      </c>
      <c r="H63" s="17">
        <v>-1.0981098100137619E-2</v>
      </c>
      <c r="I63" s="17">
        <v>12.033432322459957</v>
      </c>
      <c r="J63" s="17">
        <v>0.20055720537433261</v>
      </c>
      <c r="K63" s="17">
        <v>-1.0000000000000009</v>
      </c>
      <c r="L63" s="17">
        <v>-1.0000000000000009</v>
      </c>
      <c r="M63" s="17">
        <v>4.011144107486655</v>
      </c>
      <c r="N63" s="17">
        <v>19.668289680766019</v>
      </c>
      <c r="O63" s="17">
        <v>4.6794574729787417E-2</v>
      </c>
      <c r="P63" s="17">
        <v>-3.2852694728732335</v>
      </c>
      <c r="Q63" s="17">
        <v>-1.0876510699306698</v>
      </c>
      <c r="R63" s="17">
        <v>0.33333333333333359</v>
      </c>
      <c r="S63" s="17">
        <v>0.33158034536713654</v>
      </c>
      <c r="T63" s="17">
        <v>0.13259930021962571</v>
      </c>
      <c r="U63" s="17">
        <v>2.4044414136922897E-2</v>
      </c>
      <c r="V63" s="17">
        <v>24.840007507307472</v>
      </c>
      <c r="W63" s="17">
        <v>1.1390201590261788</v>
      </c>
      <c r="X63" s="17">
        <v>-1.0000000000000009</v>
      </c>
      <c r="Y63" s="17">
        <v>-1.0000000000000009</v>
      </c>
      <c r="Z63" s="17">
        <v>43.441811240688565</v>
      </c>
      <c r="AA63" s="17">
        <v>-3.2797513259143145E-2</v>
      </c>
      <c r="AB63" s="17">
        <v>0.28397751862010256</v>
      </c>
      <c r="AC63" s="17">
        <v>0.14260909070527616</v>
      </c>
      <c r="AD63" s="17">
        <v>19.68945480331179</v>
      </c>
      <c r="AE63" s="17">
        <v>0.6</v>
      </c>
      <c r="AF63" s="17">
        <v>-1.0000000000000009</v>
      </c>
      <c r="AG63" s="17">
        <v>-1.0000000000000009</v>
      </c>
      <c r="AH63" s="17">
        <v>5.3550589483653536E-2</v>
      </c>
      <c r="AI63" s="17">
        <v>2.4044414136922897E-2</v>
      </c>
      <c r="AJ63" s="17">
        <v>5.9440725025048526E-2</v>
      </c>
      <c r="AK63" s="17">
        <v>7.7960368935456881E-3</v>
      </c>
      <c r="AL63" s="17">
        <v>1.0160197936832669</v>
      </c>
      <c r="AM63" s="17">
        <v>-7.9212487977035576E-2</v>
      </c>
      <c r="AN63" s="17">
        <v>25.697698467206909</v>
      </c>
      <c r="AO63" s="17">
        <v>-1.9413320149581605</v>
      </c>
      <c r="AP63" s="17">
        <v>36.87343982976742</v>
      </c>
      <c r="AQ63" s="17">
        <v>0.82155739305701891</v>
      </c>
      <c r="AR63" s="17">
        <v>1.3395773644005102</v>
      </c>
      <c r="AS63" s="17">
        <v>-1.0000000000000009</v>
      </c>
      <c r="AT63" s="17">
        <v>-1.0000000000000009</v>
      </c>
      <c r="AU63" s="17">
        <v>1.2224115140639895</v>
      </c>
      <c r="AV63" s="17">
        <v>61.168768906496425</v>
      </c>
      <c r="AW63" s="17">
        <v>64.644222109861801</v>
      </c>
      <c r="AX63" s="17">
        <v>-0.19691643819773488</v>
      </c>
      <c r="AY63" s="17">
        <v>-72.030500335334452</v>
      </c>
      <c r="AZ63">
        <v>1389.7379738967152</v>
      </c>
    </row>
    <row r="64" spans="1:52" x14ac:dyDescent="0.25">
      <c r="A64">
        <v>6414</v>
      </c>
      <c r="B64" t="s">
        <v>3282</v>
      </c>
      <c r="C64" s="17">
        <v>3.6874267513710128</v>
      </c>
      <c r="D64" s="17">
        <v>-0.11925835988068641</v>
      </c>
      <c r="E64" s="17">
        <v>-9.8758006924671793E-2</v>
      </c>
      <c r="F64" s="17">
        <v>-0.12969143433057856</v>
      </c>
      <c r="G64" s="17">
        <v>0.13933698150316154</v>
      </c>
      <c r="H64" s="17">
        <v>4.0719451605653566E-4</v>
      </c>
      <c r="I64" s="17">
        <v>8.3846505611530908</v>
      </c>
      <c r="J64" s="17">
        <v>0.13974417601921812</v>
      </c>
      <c r="K64" s="17">
        <v>-0.99999999999999967</v>
      </c>
      <c r="L64" s="17">
        <v>-0.99999999999999967</v>
      </c>
      <c r="M64" s="17">
        <v>2.7948835203843578</v>
      </c>
      <c r="N64" s="17">
        <v>11.942385878193511</v>
      </c>
      <c r="O64" s="17">
        <v>-0.2318558857026026</v>
      </c>
      <c r="P64" s="17">
        <v>-3.1868010809375078</v>
      </c>
      <c r="Q64" s="17">
        <v>-1.089099389060151</v>
      </c>
      <c r="R64" s="17">
        <v>0.33333333333333315</v>
      </c>
      <c r="S64" s="17">
        <v>0.32646972466831403</v>
      </c>
      <c r="T64" s="17">
        <v>0.25426070872029827</v>
      </c>
      <c r="U64" s="17">
        <v>-0.32129625786878324</v>
      </c>
      <c r="V64" s="17">
        <v>18.120933313357767</v>
      </c>
      <c r="W64" s="17">
        <v>-0.39067583034907732</v>
      </c>
      <c r="X64" s="17">
        <v>-0.99999999999999967</v>
      </c>
      <c r="Y64" s="17">
        <v>-0.99999999999999967</v>
      </c>
      <c r="Z64" s="17">
        <v>38.858653617004073</v>
      </c>
      <c r="AA64" s="17">
        <v>-5.793953802983709E-2</v>
      </c>
      <c r="AB64" s="17">
        <v>7.8241216616677101E-2</v>
      </c>
      <c r="AC64" s="17">
        <v>0.41623471526728995</v>
      </c>
      <c r="AD64" s="17">
        <v>21.826819692706483</v>
      </c>
      <c r="AE64" s="17">
        <v>0.4</v>
      </c>
      <c r="AF64" s="17">
        <v>-0.99999999999999967</v>
      </c>
      <c r="AG64" s="17">
        <v>-0.99999999999999967</v>
      </c>
      <c r="AH64" s="17">
        <v>-3.0430840383900495E-2</v>
      </c>
      <c r="AI64" s="17">
        <v>-0.32129625786878324</v>
      </c>
      <c r="AJ64" s="17">
        <v>0.16740087008037752</v>
      </c>
      <c r="AK64" s="17">
        <v>-3.545878071990529E-2</v>
      </c>
      <c r="AL64" s="17">
        <v>0.39164982245881619</v>
      </c>
      <c r="AM64" s="17">
        <v>0.27925119844208046</v>
      </c>
      <c r="AN64" s="17">
        <v>10.628249911872292</v>
      </c>
      <c r="AO64" s="17">
        <v>6.8039860574524855</v>
      </c>
      <c r="AP64" s="17">
        <v>26.505583874510844</v>
      </c>
      <c r="AQ64" s="17">
        <v>0.5927675088531621</v>
      </c>
      <c r="AR64" s="17">
        <v>-0.25093165432985831</v>
      </c>
      <c r="AS64" s="17">
        <v>-0.99999999999999967</v>
      </c>
      <c r="AT64" s="17">
        <v>-0.99999999999999967</v>
      </c>
      <c r="AU64" s="17">
        <v>-1.2187908233907305</v>
      </c>
      <c r="AV64" s="17">
        <v>57.605025552650133</v>
      </c>
      <c r="AW64" s="17">
        <v>24.866782958093761</v>
      </c>
      <c r="AX64" s="17">
        <v>-7.5478150254074311E-2</v>
      </c>
      <c r="AY64" s="17">
        <v>-80.792283674670117</v>
      </c>
      <c r="AZ64">
        <v>1336.9949098386583</v>
      </c>
    </row>
    <row r="65" spans="1:52" x14ac:dyDescent="0.25">
      <c r="A65">
        <v>6443</v>
      </c>
      <c r="B65" t="s">
        <v>2101</v>
      </c>
      <c r="C65" s="17">
        <v>4.3999444356536355</v>
      </c>
      <c r="D65" s="17">
        <v>-3.8457908669972903E-2</v>
      </c>
      <c r="E65" s="17">
        <v>0.31579483852122536</v>
      </c>
      <c r="F65" s="17">
        <v>0.30886138757305825</v>
      </c>
      <c r="G65" s="17">
        <v>0.17224350216858791</v>
      </c>
      <c r="H65" s="17">
        <v>5.4208763299972316E-3</v>
      </c>
      <c r="I65" s="17">
        <v>10.659862709915117</v>
      </c>
      <c r="J65" s="17">
        <v>0.17766437849858516</v>
      </c>
      <c r="K65" s="17">
        <v>-0.99999999999999933</v>
      </c>
      <c r="L65" s="17">
        <v>-0.99999999999999933</v>
      </c>
      <c r="M65" s="17">
        <v>3.5532875699717024</v>
      </c>
      <c r="N65" s="17">
        <v>15.368668533141809</v>
      </c>
      <c r="O65" s="17">
        <v>-0.3967135148176299</v>
      </c>
      <c r="P65" s="17">
        <v>-9.4058215783056429</v>
      </c>
      <c r="Q65" s="17">
        <v>-3.1830008315265204</v>
      </c>
      <c r="R65" s="17">
        <v>0.33333333333333343</v>
      </c>
      <c r="S65" s="17">
        <v>0.33348884028259423</v>
      </c>
      <c r="T65" s="17">
        <v>0.1666670419172355</v>
      </c>
      <c r="U65" s="17">
        <v>8.6360401209302062E-3</v>
      </c>
      <c r="V65" s="17">
        <v>26.578435086220328</v>
      </c>
      <c r="W65" s="17">
        <v>1.207642203511867</v>
      </c>
      <c r="X65" s="17">
        <v>-0.99999999999999933</v>
      </c>
      <c r="Y65" s="17">
        <v>-0.99999999999999933</v>
      </c>
      <c r="Z65" s="17">
        <v>65.076805175556345</v>
      </c>
      <c r="AA65" s="17">
        <v>0.29571070578584963</v>
      </c>
      <c r="AB65" s="17">
        <v>0.14971383390990242</v>
      </c>
      <c r="AC65" s="17">
        <v>0.38820287872149883</v>
      </c>
      <c r="AD65" s="17">
        <v>41.681370920862562</v>
      </c>
      <c r="AE65" s="17">
        <v>0.9</v>
      </c>
      <c r="AF65" s="17">
        <v>-0.99999999999999933</v>
      </c>
      <c r="AG65" s="17">
        <v>-0.99999999999999933</v>
      </c>
      <c r="AH65" s="17">
        <v>-0.11165831872818556</v>
      </c>
      <c r="AI65" s="17">
        <v>8.6360401209302062E-3</v>
      </c>
      <c r="AJ65" s="17">
        <v>1.0330112052145457E-2</v>
      </c>
      <c r="AK65" s="17">
        <v>0.38337412524745629</v>
      </c>
      <c r="AL65" s="17">
        <v>9.1499209744143536E-2</v>
      </c>
      <c r="AM65" s="17">
        <v>0.27231221926473764</v>
      </c>
      <c r="AN65" s="17">
        <v>2.3391308038643159</v>
      </c>
      <c r="AO65" s="17">
        <v>8.7246761078557196</v>
      </c>
      <c r="AP65" s="17">
        <v>37.238297796135477</v>
      </c>
      <c r="AQ65" s="17">
        <v>0.84212525565409324</v>
      </c>
      <c r="AR65" s="17">
        <v>1.385306582010452</v>
      </c>
      <c r="AS65" s="17">
        <v>-0.99999999999999933</v>
      </c>
      <c r="AT65" s="17">
        <v>-0.99999999999999933</v>
      </c>
      <c r="AU65" s="17">
        <v>-2.8741394439534611</v>
      </c>
      <c r="AV65" s="17">
        <v>89.170149816553874</v>
      </c>
      <c r="AW65" s="17">
        <v>87.800587454083228</v>
      </c>
      <c r="AX65" s="17">
        <v>3.9985116930659134E-2</v>
      </c>
      <c r="AY65" s="17">
        <v>-37.929220107789305</v>
      </c>
      <c r="AZ65">
        <v>1428.0605296606807</v>
      </c>
    </row>
    <row r="66" spans="1:52" x14ac:dyDescent="0.25">
      <c r="A66">
        <v>6502</v>
      </c>
      <c r="B66" t="s">
        <v>3346</v>
      </c>
      <c r="C66" s="17">
        <v>5.2366342248345408</v>
      </c>
      <c r="D66" s="17">
        <v>-0.35290789751470952</v>
      </c>
      <c r="E66" s="17">
        <v>-0.52536909102931317</v>
      </c>
      <c r="F66" s="17">
        <v>-0.6294543481617465</v>
      </c>
      <c r="G66" s="17">
        <v>0.43295553035714884</v>
      </c>
      <c r="H66" s="17">
        <v>-5.1461987849118172E-4</v>
      </c>
      <c r="I66" s="17">
        <v>25.946454628719444</v>
      </c>
      <c r="J66" s="17">
        <v>0.43244091047865763</v>
      </c>
      <c r="K66" s="17">
        <v>-0.99999999999999967</v>
      </c>
      <c r="L66" s="17">
        <v>-0.99999999999999967</v>
      </c>
      <c r="M66" s="17">
        <v>8.6488182095731503</v>
      </c>
      <c r="N66" s="17">
        <v>30.553634505392235</v>
      </c>
      <c r="O66" s="17">
        <v>-0.17574536694155987</v>
      </c>
      <c r="P66" s="17">
        <v>12.264801577294106</v>
      </c>
      <c r="Q66" s="17">
        <v>3.981772750375467</v>
      </c>
      <c r="R66" s="17">
        <v>0.33333333333333337</v>
      </c>
      <c r="S66" s="17">
        <v>0.33780607588636813</v>
      </c>
      <c r="T66" s="17">
        <v>0.41512034334110859</v>
      </c>
      <c r="U66" s="17">
        <v>-4.0068619016922786E-3</v>
      </c>
      <c r="V66" s="17">
        <v>25.992479207218409</v>
      </c>
      <c r="W66" s="17">
        <v>1.8751387006953242</v>
      </c>
      <c r="X66" s="17">
        <v>-0.99999999999999967</v>
      </c>
      <c r="Y66" s="17">
        <v>-0.99999999999999967</v>
      </c>
      <c r="Z66" s="17">
        <v>110.07223655193964</v>
      </c>
      <c r="AA66" s="17">
        <v>0.51848232102650094</v>
      </c>
      <c r="AB66" s="17">
        <v>0.57301279375360359</v>
      </c>
      <c r="AC66" s="17">
        <v>0.51046457710681048</v>
      </c>
      <c r="AD66" s="17">
        <v>80.097984594345718</v>
      </c>
      <c r="AE66" s="17">
        <v>1</v>
      </c>
      <c r="AF66" s="17">
        <v>-0.99999999999999967</v>
      </c>
      <c r="AG66" s="17">
        <v>-0.99999999999999967</v>
      </c>
      <c r="AH66" s="17">
        <v>-2.4215880016600074E-2</v>
      </c>
      <c r="AI66" s="17">
        <v>-4.0068619016922786E-3</v>
      </c>
      <c r="AJ66" s="17">
        <v>5.5680284831108637E-2</v>
      </c>
      <c r="AK66" s="17">
        <v>3.1866365568007635E-2</v>
      </c>
      <c r="AL66" s="17">
        <v>0.57358077846818545</v>
      </c>
      <c r="AM66" s="17">
        <v>0.14796257482058631</v>
      </c>
      <c r="AN66" s="17">
        <v>14.617920885860174</v>
      </c>
      <c r="AO66" s="17">
        <v>3.8583961983546957</v>
      </c>
      <c r="AP66" s="17">
        <v>51.938933835937881</v>
      </c>
      <c r="AQ66" s="17">
        <v>1.0822528906591178</v>
      </c>
      <c r="AR66" s="17">
        <v>2.3075796111739817</v>
      </c>
      <c r="AS66" s="17">
        <v>-0.99999999999999967</v>
      </c>
      <c r="AT66" s="17">
        <v>-0.99999999999999967</v>
      </c>
      <c r="AU66" s="17">
        <v>3.3523184022137187</v>
      </c>
      <c r="AV66" s="17">
        <v>144.48426725568649</v>
      </c>
      <c r="AW66" s="17">
        <v>143.59926346518523</v>
      </c>
      <c r="AX66" s="17">
        <v>0.34026284827104258</v>
      </c>
      <c r="AY66" s="17">
        <v>45.664571994309021</v>
      </c>
      <c r="AZ66">
        <v>1503.9185375944023</v>
      </c>
    </row>
    <row r="67" spans="1:52" x14ac:dyDescent="0.25">
      <c r="A67">
        <v>6530</v>
      </c>
      <c r="B67" t="s">
        <v>3371</v>
      </c>
      <c r="C67" s="17">
        <v>5.7433449438381752</v>
      </c>
      <c r="D67" s="17">
        <v>3.6117529034344183E-2</v>
      </c>
      <c r="E67" s="17">
        <v>0.37923751905358177</v>
      </c>
      <c r="F67" s="17">
        <v>0.38488764590108243</v>
      </c>
      <c r="G67" s="17">
        <v>0.18723710291031664</v>
      </c>
      <c r="H67" s="17">
        <v>1.7075447223279978E-2</v>
      </c>
      <c r="I67" s="17">
        <v>12.258753008015796</v>
      </c>
      <c r="J67" s="17">
        <v>0.20431255013359653</v>
      </c>
      <c r="K67" s="17">
        <v>-1</v>
      </c>
      <c r="L67" s="17">
        <v>-1</v>
      </c>
      <c r="M67" s="17">
        <v>4.0862510026719345</v>
      </c>
      <c r="N67" s="17">
        <v>18.38698559775505</v>
      </c>
      <c r="O67" s="17">
        <v>1.970841228249492</v>
      </c>
      <c r="P67" s="17">
        <v>4.5320825689848716</v>
      </c>
      <c r="Q67" s="17">
        <v>1.7919447026210484</v>
      </c>
      <c r="R67" s="17">
        <v>0.33333333333333387</v>
      </c>
      <c r="S67" s="17">
        <v>0.34151064798259562</v>
      </c>
      <c r="T67" s="17">
        <v>0.28632705978890644</v>
      </c>
      <c r="U67" s="17">
        <v>1.9617413775714639E-2</v>
      </c>
      <c r="V67" s="17">
        <v>31.059036189878132</v>
      </c>
      <c r="W67" s="17">
        <v>1.7335441529922462</v>
      </c>
      <c r="X67" s="17">
        <v>-1</v>
      </c>
      <c r="Y67" s="17">
        <v>-1</v>
      </c>
      <c r="Z67" s="17">
        <v>76.59540402084528</v>
      </c>
      <c r="AA67" s="17">
        <v>0.26953716940085626</v>
      </c>
      <c r="AB67" s="17">
        <v>0.27611678702921066</v>
      </c>
      <c r="AC67" s="17">
        <v>0.32923450613685529</v>
      </c>
      <c r="AD67" s="17">
        <v>43.744423128346135</v>
      </c>
      <c r="AE67" s="17">
        <v>0.7</v>
      </c>
      <c r="AF67" s="17">
        <v>-1</v>
      </c>
      <c r="AG67" s="17">
        <v>-1</v>
      </c>
      <c r="AH67" s="17">
        <v>8.9725532613443251E-2</v>
      </c>
      <c r="AI67" s="17">
        <v>1.9617413775714639E-2</v>
      </c>
      <c r="AJ67" s="17">
        <v>0.20220742555030696</v>
      </c>
      <c r="AK67" s="17">
        <v>0.27949684980457468</v>
      </c>
      <c r="AL67" s="17">
        <v>0.27118610270826637</v>
      </c>
      <c r="AM67" s="17">
        <v>0.31769017153480805</v>
      </c>
      <c r="AN67" s="17">
        <v>7.7906896954581919</v>
      </c>
      <c r="AO67" s="17">
        <v>9.3397385373930764</v>
      </c>
      <c r="AP67" s="17">
        <v>43.317789197893902</v>
      </c>
      <c r="AQ67" s="17">
        <v>0.98078845488054933</v>
      </c>
      <c r="AR67" s="17">
        <v>1.9378567031258414</v>
      </c>
      <c r="AS67" s="17">
        <v>-1</v>
      </c>
      <c r="AT67" s="17">
        <v>-1</v>
      </c>
      <c r="AU67" s="17">
        <v>2.176832348522133</v>
      </c>
      <c r="AV67" s="17">
        <v>104.32212815599351</v>
      </c>
      <c r="AW67" s="17">
        <v>108.07838018583384</v>
      </c>
      <c r="AX67" s="17">
        <v>0.23373370301133145</v>
      </c>
      <c r="AY67" s="17">
        <v>3.8125810032391136</v>
      </c>
      <c r="AZ67">
        <v>1476.9431915814046</v>
      </c>
    </row>
    <row r="68" spans="1:52" x14ac:dyDescent="0.25">
      <c r="A68">
        <v>6695</v>
      </c>
      <c r="B68" t="s">
        <v>3513</v>
      </c>
      <c r="C68" s="17">
        <v>3.8875794389579048</v>
      </c>
      <c r="D68" s="17">
        <v>2.8466352432209706E-2</v>
      </c>
      <c r="E68" s="17">
        <v>-0.89328488419714613</v>
      </c>
      <c r="F68" s="17">
        <v>-0.88924119850003436</v>
      </c>
      <c r="G68" s="17">
        <v>0.1823118463702508</v>
      </c>
      <c r="H68" s="17">
        <v>5.5051624177111097E-3</v>
      </c>
      <c r="I68" s="17">
        <v>11.269020527277712</v>
      </c>
      <c r="J68" s="17">
        <v>0.1878170087879619</v>
      </c>
      <c r="K68" s="17">
        <v>-1.0000000000000013</v>
      </c>
      <c r="L68" s="17">
        <v>-1.0000000000000013</v>
      </c>
      <c r="M68" s="17">
        <v>3.7563401757592367</v>
      </c>
      <c r="N68" s="17">
        <v>14.267358767735589</v>
      </c>
      <c r="O68" s="17">
        <v>-0.14436362532013111</v>
      </c>
      <c r="P68" s="17">
        <v>4.9152626292361594</v>
      </c>
      <c r="Q68" s="17">
        <v>1.5612600105147219</v>
      </c>
      <c r="R68" s="17">
        <v>0.33333333333333387</v>
      </c>
      <c r="S68" s="17">
        <v>0.3313066136223099</v>
      </c>
      <c r="T68" s="17">
        <v>0.39190516023514949</v>
      </c>
      <c r="U68" s="17">
        <v>4.8333950374104109E-2</v>
      </c>
      <c r="V68" s="17">
        <v>36.68248195107742</v>
      </c>
      <c r="W68" s="17">
        <v>2.3344472813529054</v>
      </c>
      <c r="X68" s="17">
        <v>-1.0000000000000013</v>
      </c>
      <c r="Y68" s="17">
        <v>-1.0000000000000013</v>
      </c>
      <c r="Z68" s="17">
        <v>62.175964799922838</v>
      </c>
      <c r="AA68" s="17">
        <v>0.15925933723544991</v>
      </c>
      <c r="AB68" s="17">
        <v>0.33450697598468843</v>
      </c>
      <c r="AC68" s="17">
        <v>-1.5121856453524584E-2</v>
      </c>
      <c r="AD68" s="17">
        <v>23.932222838330684</v>
      </c>
      <c r="AE68" s="17">
        <v>0.7</v>
      </c>
      <c r="AF68" s="17">
        <v>-1.0000000000000013</v>
      </c>
      <c r="AG68" s="17">
        <v>-1.0000000000000013</v>
      </c>
      <c r="AH68" s="17">
        <v>3.5027394051320784E-3</v>
      </c>
      <c r="AI68" s="17">
        <v>4.8333950374104109E-2</v>
      </c>
      <c r="AJ68" s="17">
        <v>-1.4610392071733661E-3</v>
      </c>
      <c r="AK68" s="17">
        <v>0.10108151945620317</v>
      </c>
      <c r="AL68" s="17">
        <v>-6.4697277747659099E-2</v>
      </c>
      <c r="AM68" s="17">
        <v>0.27781725454241107</v>
      </c>
      <c r="AN68" s="17">
        <v>-1.6247371397273436</v>
      </c>
      <c r="AO68" s="17">
        <v>7.4508389608412973</v>
      </c>
      <c r="AP68" s="17">
        <v>47.951502478355117</v>
      </c>
      <c r="AQ68" s="17">
        <v>1.1048790575648972</v>
      </c>
      <c r="AR68" s="17">
        <v>2.5222642901408645</v>
      </c>
      <c r="AS68" s="17">
        <v>-1.0000000000000013</v>
      </c>
      <c r="AT68" s="17">
        <v>-1.0000000000000013</v>
      </c>
      <c r="AU68" s="17">
        <v>0.67201881201468683</v>
      </c>
      <c r="AV68" s="17">
        <v>83.894162528499749</v>
      </c>
      <c r="AW68" s="17">
        <v>88.797612354012728</v>
      </c>
      <c r="AX68" s="17">
        <v>0.19398534632552003</v>
      </c>
      <c r="AY68" s="17">
        <v>5.5926124916990592</v>
      </c>
      <c r="AZ68">
        <v>1457.2631062058697</v>
      </c>
    </row>
    <row r="69" spans="1:52" x14ac:dyDescent="0.25">
      <c r="A69">
        <v>6704</v>
      </c>
      <c r="B69" t="s">
        <v>3520</v>
      </c>
      <c r="C69" s="17">
        <v>4.7608679468087125</v>
      </c>
      <c r="D69" s="17">
        <v>0.18162534908438666</v>
      </c>
      <c r="E69" s="17">
        <v>-2.4577140496251633</v>
      </c>
      <c r="F69" s="17">
        <v>-2.4030356212624171</v>
      </c>
      <c r="G69" s="17">
        <v>-0.44564817087040171</v>
      </c>
      <c r="H69" s="17">
        <v>1.3600262136093513E-2</v>
      </c>
      <c r="I69" s="17">
        <v>-25.922874524058493</v>
      </c>
      <c r="J69" s="17">
        <v>-0.43204790873430826</v>
      </c>
      <c r="K69" s="17">
        <v>-1.0000000000000002</v>
      </c>
      <c r="L69" s="17">
        <v>-1.0000000000000002</v>
      </c>
      <c r="M69" s="17">
        <v>-8.6409581746861619</v>
      </c>
      <c r="N69" s="17">
        <v>-23.565042198512192</v>
      </c>
      <c r="O69" s="17">
        <v>-2.3846988465583831E-2</v>
      </c>
      <c r="P69" s="17">
        <v>-2.4710757393275635</v>
      </c>
      <c r="Q69" s="17">
        <v>-0.7784499072907487</v>
      </c>
      <c r="R69" s="17">
        <v>0.3333333333333332</v>
      </c>
      <c r="S69" s="17">
        <v>0.34562427079606212</v>
      </c>
      <c r="T69" s="17">
        <v>0.2880025451631556</v>
      </c>
      <c r="U69" s="17">
        <v>0.12050253897439259</v>
      </c>
      <c r="V69" s="17">
        <v>60.780423880050016</v>
      </c>
      <c r="W69" s="17">
        <v>2.9860309273626813</v>
      </c>
      <c r="X69" s="17">
        <v>-1.0000000000000002</v>
      </c>
      <c r="Y69" s="17">
        <v>-1.0000000000000002</v>
      </c>
      <c r="Z69" s="17">
        <v>94.337271480762212</v>
      </c>
      <c r="AA69" s="17">
        <v>0.31899335399682899</v>
      </c>
      <c r="AB69" s="17">
        <v>0.22607426265906969</v>
      </c>
      <c r="AC69" s="17">
        <v>0.14163833350416014</v>
      </c>
      <c r="AD69" s="17">
        <v>34.335297508002931</v>
      </c>
      <c r="AE69" s="17">
        <v>0.7</v>
      </c>
      <c r="AF69" s="17">
        <v>-1.0000000000000002</v>
      </c>
      <c r="AG69" s="17">
        <v>-1.0000000000000002</v>
      </c>
      <c r="AH69" s="17">
        <v>-8.7778466487221998E-2</v>
      </c>
      <c r="AI69" s="17">
        <v>0.12050253897439259</v>
      </c>
      <c r="AJ69" s="17">
        <v>1.9131996414984375E-2</v>
      </c>
      <c r="AK69" s="17">
        <v>0.12657231225760454</v>
      </c>
      <c r="AL69" s="17">
        <v>-0.34305978381681712</v>
      </c>
      <c r="AM69" s="17">
        <v>-0.24378984443141768</v>
      </c>
      <c r="AN69" s="17">
        <v>-8.4808346133455057</v>
      </c>
      <c r="AO69" s="17">
        <v>-5.4618845494974213</v>
      </c>
      <c r="AP69" s="17">
        <v>34.857549355991559</v>
      </c>
      <c r="AQ69" s="17">
        <v>1.087462688266944</v>
      </c>
      <c r="AR69" s="17">
        <v>2.5539830186283732</v>
      </c>
      <c r="AS69" s="17">
        <v>-1.0000000000000002</v>
      </c>
      <c r="AT69" s="17">
        <v>-1.0000000000000002</v>
      </c>
      <c r="AU69" s="17">
        <v>-3.1814855285531678</v>
      </c>
      <c r="AV69" s="17">
        <v>65.310344732752597</v>
      </c>
      <c r="AW69" s="17">
        <v>75.605029300447498</v>
      </c>
      <c r="AX69" s="17">
        <v>-1.2560714579728897E-2</v>
      </c>
      <c r="AY69" s="17">
        <v>-3.7941869322709794</v>
      </c>
      <c r="AZ69">
        <v>1475.0260905309844</v>
      </c>
    </row>
    <row r="70" spans="1:52"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1:52"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1:52"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1:52"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1:52"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1:52"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1:52"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1:52"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1:52"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1:52"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1:52"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62">
      <sortCondition descending="1" ref="AV2"/>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F69"/>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6" ht="102.75" customHeight="1" x14ac:dyDescent="0.25">
      <c r="A2" s="1" t="s">
        <v>55</v>
      </c>
      <c r="B2" s="1" t="s">
        <v>56</v>
      </c>
      <c r="C2" s="1" t="s">
        <v>3583</v>
      </c>
      <c r="D2" s="1" t="s">
        <v>3581</v>
      </c>
      <c r="E2" s="1" t="s">
        <v>3582</v>
      </c>
    </row>
    <row r="3" spans="1:6" x14ac:dyDescent="0.25">
      <c r="A3">
        <v>179</v>
      </c>
      <c r="B3" t="s">
        <v>524</v>
      </c>
      <c r="C3">
        <v>14</v>
      </c>
      <c r="D3">
        <v>2</v>
      </c>
      <c r="E3">
        <v>2942</v>
      </c>
      <c r="F3">
        <v>10</v>
      </c>
    </row>
    <row r="4" spans="1:6" x14ac:dyDescent="0.25">
      <c r="A4">
        <v>231</v>
      </c>
      <c r="B4" t="s">
        <v>550</v>
      </c>
      <c r="C4">
        <v>11</v>
      </c>
      <c r="D4">
        <v>2.1</v>
      </c>
      <c r="E4">
        <v>3199</v>
      </c>
      <c r="F4">
        <v>10</v>
      </c>
    </row>
    <row r="5" spans="1:6" x14ac:dyDescent="0.25">
      <c r="A5">
        <v>599</v>
      </c>
      <c r="B5" t="s">
        <v>679</v>
      </c>
      <c r="C5">
        <v>39</v>
      </c>
      <c r="D5">
        <v>1.5</v>
      </c>
      <c r="E5">
        <v>3000</v>
      </c>
      <c r="F5">
        <v>10</v>
      </c>
    </row>
    <row r="6" spans="1:6" x14ac:dyDescent="0.25">
      <c r="A6">
        <v>932</v>
      </c>
      <c r="B6" t="s">
        <v>775</v>
      </c>
      <c r="C6">
        <v>22</v>
      </c>
      <c r="D6">
        <v>1.8</v>
      </c>
      <c r="E6">
        <v>3172</v>
      </c>
      <c r="F6">
        <v>10</v>
      </c>
    </row>
    <row r="7" spans="1:6" x14ac:dyDescent="0.25">
      <c r="A7">
        <v>971</v>
      </c>
      <c r="B7" t="s">
        <v>786</v>
      </c>
      <c r="C7">
        <v>2</v>
      </c>
      <c r="D7">
        <v>3.2999999999999901</v>
      </c>
      <c r="E7">
        <v>3458</v>
      </c>
      <c r="F7">
        <v>10</v>
      </c>
    </row>
    <row r="8" spans="1:6" x14ac:dyDescent="0.25">
      <c r="A8">
        <v>987</v>
      </c>
      <c r="B8" t="s">
        <v>792</v>
      </c>
      <c r="C8">
        <v>5</v>
      </c>
      <c r="D8">
        <v>2.3999999999999901</v>
      </c>
      <c r="E8">
        <v>3538</v>
      </c>
      <c r="F8">
        <v>10</v>
      </c>
    </row>
    <row r="9" spans="1:6" x14ac:dyDescent="0.25">
      <c r="A9">
        <v>1266</v>
      </c>
      <c r="B9" t="s">
        <v>866</v>
      </c>
      <c r="C9">
        <v>42</v>
      </c>
      <c r="D9">
        <v>1.3999999999999899</v>
      </c>
      <c r="E9">
        <v>2935</v>
      </c>
      <c r="F9">
        <v>10</v>
      </c>
    </row>
    <row r="10" spans="1:6" x14ac:dyDescent="0.25">
      <c r="A10">
        <v>1311</v>
      </c>
      <c r="B10" t="s">
        <v>884</v>
      </c>
      <c r="C10">
        <v>66</v>
      </c>
      <c r="D10">
        <v>0.4</v>
      </c>
      <c r="E10">
        <v>2664</v>
      </c>
      <c r="F10">
        <v>10</v>
      </c>
    </row>
    <row r="11" spans="1:6" x14ac:dyDescent="0.25">
      <c r="A11">
        <v>1425</v>
      </c>
      <c r="B11" t="s">
        <v>913</v>
      </c>
      <c r="C11">
        <v>16</v>
      </c>
      <c r="D11">
        <v>1.8999999999999899</v>
      </c>
      <c r="E11">
        <v>3289</v>
      </c>
      <c r="F11">
        <v>10</v>
      </c>
    </row>
    <row r="12" spans="1:6" x14ac:dyDescent="0.25">
      <c r="A12">
        <v>1577</v>
      </c>
      <c r="B12" t="s">
        <v>963</v>
      </c>
      <c r="C12">
        <v>41</v>
      </c>
      <c r="D12">
        <v>1.5</v>
      </c>
      <c r="E12">
        <v>2740</v>
      </c>
      <c r="F12">
        <v>10</v>
      </c>
    </row>
    <row r="13" spans="1:6" x14ac:dyDescent="0.25">
      <c r="A13">
        <v>1648</v>
      </c>
      <c r="B13" t="s">
        <v>988</v>
      </c>
      <c r="C13">
        <v>28</v>
      </c>
      <c r="D13">
        <v>1.7</v>
      </c>
      <c r="E13">
        <v>3045</v>
      </c>
      <c r="F13">
        <v>10</v>
      </c>
    </row>
    <row r="14" spans="1:6" x14ac:dyDescent="0.25">
      <c r="A14">
        <v>1671</v>
      </c>
      <c r="B14" t="s">
        <v>996</v>
      </c>
      <c r="C14">
        <v>7</v>
      </c>
      <c r="D14">
        <v>2.2999999999999901</v>
      </c>
      <c r="E14">
        <v>3235</v>
      </c>
      <c r="F14">
        <v>10</v>
      </c>
    </row>
    <row r="15" spans="1:6" x14ac:dyDescent="0.25">
      <c r="A15">
        <v>1690</v>
      </c>
      <c r="B15" t="s">
        <v>1004</v>
      </c>
      <c r="C15">
        <v>1</v>
      </c>
      <c r="D15">
        <v>3.2999999999999901</v>
      </c>
      <c r="E15">
        <v>3616</v>
      </c>
      <c r="F15">
        <v>10</v>
      </c>
    </row>
    <row r="16" spans="1:6" x14ac:dyDescent="0.25">
      <c r="A16">
        <v>1700</v>
      </c>
      <c r="B16" t="s">
        <v>1006</v>
      </c>
      <c r="C16">
        <v>30</v>
      </c>
      <c r="D16">
        <v>1.7</v>
      </c>
      <c r="E16">
        <v>3041</v>
      </c>
      <c r="F16">
        <v>10</v>
      </c>
    </row>
    <row r="17" spans="1:6" x14ac:dyDescent="0.25">
      <c r="A17">
        <v>1746</v>
      </c>
      <c r="B17" t="s">
        <v>1036</v>
      </c>
      <c r="C17">
        <v>17</v>
      </c>
      <c r="D17">
        <v>1.8999999999999899</v>
      </c>
      <c r="E17">
        <v>3288</v>
      </c>
      <c r="F17">
        <v>10</v>
      </c>
    </row>
    <row r="18" spans="1:6" x14ac:dyDescent="0.25">
      <c r="A18">
        <v>1902</v>
      </c>
      <c r="B18" t="s">
        <v>1091</v>
      </c>
      <c r="C18">
        <v>64</v>
      </c>
      <c r="D18">
        <v>0.59999999999999898</v>
      </c>
      <c r="E18">
        <v>2897</v>
      </c>
      <c r="F18">
        <v>10</v>
      </c>
    </row>
    <row r="19" spans="1:6" x14ac:dyDescent="0.25">
      <c r="A19">
        <v>1937</v>
      </c>
      <c r="B19" t="s">
        <v>1098</v>
      </c>
      <c r="C19">
        <v>29</v>
      </c>
      <c r="D19">
        <v>1.7</v>
      </c>
      <c r="E19">
        <v>3043</v>
      </c>
      <c r="F19">
        <v>10</v>
      </c>
    </row>
    <row r="20" spans="1:6" x14ac:dyDescent="0.25">
      <c r="A20">
        <v>2059</v>
      </c>
      <c r="B20" t="s">
        <v>1135</v>
      </c>
      <c r="C20">
        <v>20</v>
      </c>
      <c r="D20">
        <v>1.8999999999999899</v>
      </c>
      <c r="E20">
        <v>2921</v>
      </c>
      <c r="F20">
        <v>10</v>
      </c>
    </row>
    <row r="21" spans="1:6" x14ac:dyDescent="0.25">
      <c r="A21">
        <v>2122</v>
      </c>
      <c r="B21" t="s">
        <v>1155</v>
      </c>
      <c r="C21">
        <v>3</v>
      </c>
      <c r="D21">
        <v>2.7999999999999901</v>
      </c>
      <c r="E21">
        <v>3613</v>
      </c>
      <c r="F21">
        <v>10</v>
      </c>
    </row>
    <row r="22" spans="1:6" x14ac:dyDescent="0.25">
      <c r="A22">
        <v>2359</v>
      </c>
      <c r="B22" t="s">
        <v>1228</v>
      </c>
      <c r="C22">
        <v>15</v>
      </c>
      <c r="D22">
        <v>2</v>
      </c>
      <c r="E22">
        <v>2927</v>
      </c>
      <c r="F22">
        <v>10</v>
      </c>
    </row>
    <row r="23" spans="1:6" x14ac:dyDescent="0.25">
      <c r="A23">
        <v>2471</v>
      </c>
      <c r="B23" t="s">
        <v>1269</v>
      </c>
      <c r="C23">
        <v>26</v>
      </c>
      <c r="D23">
        <v>1.8</v>
      </c>
      <c r="E23">
        <v>3016</v>
      </c>
      <c r="F23">
        <v>10</v>
      </c>
    </row>
    <row r="24" spans="1:6" x14ac:dyDescent="0.25">
      <c r="A24">
        <v>2556</v>
      </c>
      <c r="B24" t="s">
        <v>1319</v>
      </c>
      <c r="C24">
        <v>35</v>
      </c>
      <c r="D24">
        <v>1.6</v>
      </c>
      <c r="E24">
        <v>3137</v>
      </c>
      <c r="F24">
        <v>10</v>
      </c>
    </row>
    <row r="25" spans="1:6" x14ac:dyDescent="0.25">
      <c r="A25">
        <v>2557</v>
      </c>
      <c r="B25" t="s">
        <v>1320</v>
      </c>
      <c r="C25">
        <v>27</v>
      </c>
      <c r="D25">
        <v>1.8</v>
      </c>
      <c r="E25">
        <v>3001</v>
      </c>
      <c r="F25">
        <v>10</v>
      </c>
    </row>
    <row r="26" spans="1:6" x14ac:dyDescent="0.25">
      <c r="A26">
        <v>2637</v>
      </c>
      <c r="B26" t="s">
        <v>1353</v>
      </c>
      <c r="C26">
        <v>38</v>
      </c>
      <c r="D26">
        <v>1.6</v>
      </c>
      <c r="E26">
        <v>2923</v>
      </c>
      <c r="F26">
        <v>10</v>
      </c>
    </row>
    <row r="27" spans="1:6" x14ac:dyDescent="0.25">
      <c r="A27">
        <v>2930</v>
      </c>
      <c r="B27" t="s">
        <v>1454</v>
      </c>
      <c r="C27">
        <v>8</v>
      </c>
      <c r="D27">
        <v>2.2000000000000002</v>
      </c>
      <c r="E27">
        <v>3399</v>
      </c>
      <c r="F27">
        <v>10</v>
      </c>
    </row>
    <row r="28" spans="1:6" x14ac:dyDescent="0.25">
      <c r="A28">
        <v>2974</v>
      </c>
      <c r="B28" t="s">
        <v>1467</v>
      </c>
      <c r="C28">
        <v>46</v>
      </c>
      <c r="D28">
        <v>1.3</v>
      </c>
      <c r="E28">
        <v>2945</v>
      </c>
      <c r="F28">
        <v>10</v>
      </c>
    </row>
    <row r="29" spans="1:6" x14ac:dyDescent="0.25">
      <c r="A29">
        <v>2992</v>
      </c>
      <c r="B29" t="s">
        <v>1478</v>
      </c>
      <c r="C29">
        <v>21</v>
      </c>
      <c r="D29">
        <v>1.8999999999999899</v>
      </c>
      <c r="E29">
        <v>2913</v>
      </c>
      <c r="F29">
        <v>10</v>
      </c>
    </row>
    <row r="30" spans="1:6" x14ac:dyDescent="0.25">
      <c r="A30">
        <v>3024</v>
      </c>
      <c r="B30" t="s">
        <v>1498</v>
      </c>
      <c r="C30">
        <v>36</v>
      </c>
      <c r="D30">
        <v>1.6</v>
      </c>
      <c r="E30">
        <v>3021</v>
      </c>
      <c r="F30">
        <v>10</v>
      </c>
    </row>
    <row r="31" spans="1:6" x14ac:dyDescent="0.25">
      <c r="A31">
        <v>3035</v>
      </c>
      <c r="B31" t="s">
        <v>1503</v>
      </c>
      <c r="C31">
        <v>59</v>
      </c>
      <c r="D31">
        <v>1</v>
      </c>
      <c r="E31">
        <v>2516</v>
      </c>
      <c r="F31">
        <v>10</v>
      </c>
    </row>
    <row r="32" spans="1:6" x14ac:dyDescent="0.25">
      <c r="A32">
        <v>3128</v>
      </c>
      <c r="B32" t="s">
        <v>1536</v>
      </c>
      <c r="C32">
        <v>58</v>
      </c>
      <c r="D32">
        <v>1</v>
      </c>
      <c r="E32">
        <v>2752</v>
      </c>
      <c r="F32">
        <v>10</v>
      </c>
    </row>
    <row r="33" spans="1:6" x14ac:dyDescent="0.25">
      <c r="A33">
        <v>3196</v>
      </c>
      <c r="B33" t="s">
        <v>1573</v>
      </c>
      <c r="C33">
        <v>48</v>
      </c>
      <c r="D33">
        <v>1.3</v>
      </c>
      <c r="E33">
        <v>2901</v>
      </c>
      <c r="F33">
        <v>10</v>
      </c>
    </row>
    <row r="34" spans="1:6" x14ac:dyDescent="0.25">
      <c r="A34">
        <v>3238</v>
      </c>
      <c r="B34" t="s">
        <v>1591</v>
      </c>
      <c r="C34">
        <v>6</v>
      </c>
      <c r="D34">
        <v>2.3999999999999901</v>
      </c>
      <c r="E34">
        <v>3246</v>
      </c>
      <c r="F34">
        <v>10</v>
      </c>
    </row>
    <row r="35" spans="1:6" x14ac:dyDescent="0.25">
      <c r="A35">
        <v>3256</v>
      </c>
      <c r="B35" t="s">
        <v>1601</v>
      </c>
      <c r="C35">
        <v>51</v>
      </c>
      <c r="D35">
        <v>1.2</v>
      </c>
      <c r="E35">
        <v>2940</v>
      </c>
      <c r="F35">
        <v>10</v>
      </c>
    </row>
    <row r="36" spans="1:6" x14ac:dyDescent="0.25">
      <c r="A36">
        <v>3339</v>
      </c>
      <c r="B36" t="s">
        <v>1649</v>
      </c>
      <c r="C36">
        <v>9</v>
      </c>
      <c r="D36">
        <v>2.1</v>
      </c>
      <c r="E36">
        <v>3233</v>
      </c>
      <c r="F36">
        <v>10</v>
      </c>
    </row>
    <row r="37" spans="1:6" x14ac:dyDescent="0.25">
      <c r="A37">
        <v>3490</v>
      </c>
      <c r="B37" t="s">
        <v>1709</v>
      </c>
      <c r="C37">
        <v>44</v>
      </c>
      <c r="D37">
        <v>1.3</v>
      </c>
      <c r="E37">
        <v>3162</v>
      </c>
      <c r="F37">
        <v>10</v>
      </c>
    </row>
    <row r="38" spans="1:6" x14ac:dyDescent="0.25">
      <c r="A38">
        <v>3646</v>
      </c>
      <c r="B38" t="s">
        <v>1786</v>
      </c>
      <c r="C38">
        <v>61</v>
      </c>
      <c r="D38">
        <v>0.8</v>
      </c>
      <c r="E38">
        <v>2577</v>
      </c>
      <c r="F38">
        <v>10</v>
      </c>
    </row>
    <row r="39" spans="1:6" x14ac:dyDescent="0.25">
      <c r="A39">
        <v>3648</v>
      </c>
      <c r="B39" t="s">
        <v>1788</v>
      </c>
      <c r="C39">
        <v>45</v>
      </c>
      <c r="D39">
        <v>1.3</v>
      </c>
      <c r="E39">
        <v>2956</v>
      </c>
      <c r="F39">
        <v>10</v>
      </c>
    </row>
    <row r="40" spans="1:6" x14ac:dyDescent="0.25">
      <c r="A40">
        <v>3674</v>
      </c>
      <c r="B40" t="s">
        <v>1803</v>
      </c>
      <c r="C40">
        <v>23</v>
      </c>
      <c r="D40">
        <v>1.8</v>
      </c>
      <c r="E40">
        <v>3169</v>
      </c>
      <c r="F40">
        <v>10</v>
      </c>
    </row>
    <row r="41" spans="1:6" x14ac:dyDescent="0.25">
      <c r="A41">
        <v>3721</v>
      </c>
      <c r="B41" t="s">
        <v>656</v>
      </c>
      <c r="C41">
        <v>32</v>
      </c>
      <c r="D41">
        <v>1.7</v>
      </c>
      <c r="E41">
        <v>2893</v>
      </c>
      <c r="F41">
        <v>10</v>
      </c>
    </row>
    <row r="42" spans="1:6" x14ac:dyDescent="0.25">
      <c r="A42">
        <v>3802</v>
      </c>
      <c r="B42" t="s">
        <v>1853</v>
      </c>
      <c r="C42">
        <v>24</v>
      </c>
      <c r="D42">
        <v>1.8</v>
      </c>
      <c r="E42">
        <v>3120</v>
      </c>
      <c r="F42">
        <v>10</v>
      </c>
    </row>
    <row r="43" spans="1:6" x14ac:dyDescent="0.25">
      <c r="A43">
        <v>3925</v>
      </c>
      <c r="B43" t="s">
        <v>1886</v>
      </c>
      <c r="C43">
        <v>13</v>
      </c>
      <c r="D43">
        <v>2</v>
      </c>
      <c r="E43">
        <v>2973</v>
      </c>
      <c r="F43">
        <v>10</v>
      </c>
    </row>
    <row r="44" spans="1:6" x14ac:dyDescent="0.25">
      <c r="A44">
        <v>4063</v>
      </c>
      <c r="B44" t="s">
        <v>1967</v>
      </c>
      <c r="C44">
        <v>10</v>
      </c>
      <c r="D44">
        <v>2.1</v>
      </c>
      <c r="E44">
        <v>3217</v>
      </c>
      <c r="F44">
        <v>10</v>
      </c>
    </row>
    <row r="45" spans="1:6" x14ac:dyDescent="0.25">
      <c r="A45">
        <v>4091</v>
      </c>
      <c r="B45" t="s">
        <v>1982</v>
      </c>
      <c r="C45">
        <v>62</v>
      </c>
      <c r="D45">
        <v>0.69999999999999896</v>
      </c>
      <c r="E45">
        <v>2624</v>
      </c>
      <c r="F45">
        <v>10</v>
      </c>
    </row>
    <row r="46" spans="1:6" x14ac:dyDescent="0.25">
      <c r="A46">
        <v>4125</v>
      </c>
      <c r="B46" t="s">
        <v>1998</v>
      </c>
      <c r="C46">
        <v>52</v>
      </c>
      <c r="D46">
        <v>1.2</v>
      </c>
      <c r="E46">
        <v>2936</v>
      </c>
      <c r="F46">
        <v>10</v>
      </c>
    </row>
    <row r="47" spans="1:6" x14ac:dyDescent="0.25">
      <c r="A47">
        <v>4334</v>
      </c>
      <c r="B47" t="s">
        <v>2097</v>
      </c>
      <c r="C47">
        <v>4</v>
      </c>
      <c r="D47">
        <v>2.5</v>
      </c>
      <c r="E47">
        <v>3332</v>
      </c>
      <c r="F47">
        <v>10</v>
      </c>
    </row>
    <row r="48" spans="1:6" x14ac:dyDescent="0.25">
      <c r="A48">
        <v>4501</v>
      </c>
      <c r="B48" t="s">
        <v>2170</v>
      </c>
      <c r="C48">
        <v>37</v>
      </c>
      <c r="D48">
        <v>1.6</v>
      </c>
      <c r="E48">
        <v>2975</v>
      </c>
      <c r="F48">
        <v>10</v>
      </c>
    </row>
    <row r="49" spans="1:6" x14ac:dyDescent="0.25">
      <c r="A49">
        <v>4910</v>
      </c>
      <c r="B49" t="s">
        <v>2366</v>
      </c>
      <c r="C49">
        <v>33</v>
      </c>
      <c r="D49">
        <v>1.7</v>
      </c>
      <c r="E49">
        <v>2821</v>
      </c>
      <c r="F49">
        <v>10</v>
      </c>
    </row>
    <row r="50" spans="1:6" x14ac:dyDescent="0.25">
      <c r="A50">
        <v>4911</v>
      </c>
      <c r="B50" t="s">
        <v>532</v>
      </c>
      <c r="C50">
        <v>18</v>
      </c>
      <c r="D50">
        <v>1.8999999999999899</v>
      </c>
      <c r="E50">
        <v>3203</v>
      </c>
      <c r="F50">
        <v>10</v>
      </c>
    </row>
    <row r="51" spans="1:6" x14ac:dyDescent="0.25">
      <c r="A51">
        <v>4990</v>
      </c>
      <c r="B51" t="s">
        <v>2411</v>
      </c>
      <c r="C51">
        <v>40</v>
      </c>
      <c r="D51">
        <v>1.5</v>
      </c>
      <c r="E51">
        <v>2898</v>
      </c>
      <c r="F51">
        <v>10</v>
      </c>
    </row>
    <row r="52" spans="1:6" x14ac:dyDescent="0.25">
      <c r="A52">
        <v>5006</v>
      </c>
      <c r="B52" t="s">
        <v>2417</v>
      </c>
      <c r="C52">
        <v>67</v>
      </c>
      <c r="D52">
        <v>0.29999999999999899</v>
      </c>
      <c r="E52">
        <v>2412</v>
      </c>
      <c r="F52">
        <v>10</v>
      </c>
    </row>
    <row r="53" spans="1:6" x14ac:dyDescent="0.25">
      <c r="A53">
        <v>5293</v>
      </c>
      <c r="B53" t="s">
        <v>2581</v>
      </c>
      <c r="C53">
        <v>19</v>
      </c>
      <c r="D53">
        <v>1.8999999999999899</v>
      </c>
      <c r="E53">
        <v>2983</v>
      </c>
      <c r="F53">
        <v>10</v>
      </c>
    </row>
    <row r="54" spans="1:6" x14ac:dyDescent="0.25">
      <c r="A54">
        <v>5468</v>
      </c>
      <c r="B54" t="s">
        <v>2652</v>
      </c>
      <c r="C54">
        <v>12</v>
      </c>
      <c r="D54">
        <v>2</v>
      </c>
      <c r="E54">
        <v>3086</v>
      </c>
      <c r="F54">
        <v>10</v>
      </c>
    </row>
    <row r="55" spans="1:6" x14ac:dyDescent="0.25">
      <c r="A55">
        <v>5511</v>
      </c>
      <c r="B55" t="s">
        <v>2681</v>
      </c>
      <c r="C55">
        <v>31</v>
      </c>
      <c r="D55">
        <v>1.7</v>
      </c>
      <c r="E55">
        <v>2983</v>
      </c>
      <c r="F55">
        <v>10</v>
      </c>
    </row>
    <row r="56" spans="1:6" x14ac:dyDescent="0.25">
      <c r="A56">
        <v>5526</v>
      </c>
      <c r="B56" t="s">
        <v>2692</v>
      </c>
      <c r="C56">
        <v>57</v>
      </c>
      <c r="D56">
        <v>1</v>
      </c>
      <c r="E56">
        <v>2754</v>
      </c>
      <c r="F56">
        <v>10</v>
      </c>
    </row>
    <row r="57" spans="1:6" x14ac:dyDescent="0.25">
      <c r="A57">
        <v>5607</v>
      </c>
      <c r="B57" t="s">
        <v>2744</v>
      </c>
      <c r="C57">
        <v>53</v>
      </c>
      <c r="D57">
        <v>1.2</v>
      </c>
      <c r="E57">
        <v>2727</v>
      </c>
      <c r="F57">
        <v>10</v>
      </c>
    </row>
    <row r="58" spans="1:6" x14ac:dyDescent="0.25">
      <c r="A58">
        <v>5627</v>
      </c>
      <c r="B58" t="s">
        <v>2759</v>
      </c>
      <c r="C58">
        <v>50</v>
      </c>
      <c r="D58">
        <v>1.2</v>
      </c>
      <c r="E58">
        <v>2975</v>
      </c>
      <c r="F58">
        <v>10</v>
      </c>
    </row>
    <row r="59" spans="1:6" x14ac:dyDescent="0.25">
      <c r="A59">
        <v>5985</v>
      </c>
      <c r="B59" t="s">
        <v>2994</v>
      </c>
      <c r="C59">
        <v>49</v>
      </c>
      <c r="D59">
        <v>1.2</v>
      </c>
      <c r="E59">
        <v>2977</v>
      </c>
      <c r="F59">
        <v>10</v>
      </c>
    </row>
    <row r="60" spans="1:6" x14ac:dyDescent="0.25">
      <c r="A60">
        <v>6133</v>
      </c>
      <c r="B60" t="s">
        <v>3105</v>
      </c>
      <c r="C60">
        <v>56</v>
      </c>
      <c r="D60">
        <v>1.1000000000000001</v>
      </c>
      <c r="E60">
        <v>2532</v>
      </c>
      <c r="F60">
        <v>10</v>
      </c>
    </row>
    <row r="61" spans="1:6" x14ac:dyDescent="0.25">
      <c r="A61">
        <v>6314</v>
      </c>
      <c r="B61" t="s">
        <v>3187</v>
      </c>
      <c r="C61">
        <v>54</v>
      </c>
      <c r="D61">
        <v>1.1000000000000001</v>
      </c>
      <c r="E61">
        <v>2770</v>
      </c>
      <c r="F61">
        <v>10</v>
      </c>
    </row>
    <row r="62" spans="1:6" x14ac:dyDescent="0.25">
      <c r="A62">
        <v>6348</v>
      </c>
      <c r="B62" t="s">
        <v>3218</v>
      </c>
      <c r="C62">
        <v>47</v>
      </c>
      <c r="D62">
        <v>1.3</v>
      </c>
      <c r="E62">
        <v>2911</v>
      </c>
      <c r="F62">
        <v>10</v>
      </c>
    </row>
    <row r="63" spans="1:6" x14ac:dyDescent="0.25">
      <c r="A63">
        <v>6396</v>
      </c>
      <c r="B63" t="s">
        <v>3264</v>
      </c>
      <c r="C63">
        <v>60</v>
      </c>
      <c r="D63">
        <v>0.8</v>
      </c>
      <c r="E63">
        <v>2606</v>
      </c>
      <c r="F63">
        <v>10</v>
      </c>
    </row>
    <row r="64" spans="1:6" x14ac:dyDescent="0.25">
      <c r="A64">
        <v>6414</v>
      </c>
      <c r="B64" t="s">
        <v>3282</v>
      </c>
      <c r="C64">
        <v>65</v>
      </c>
      <c r="D64">
        <v>0.5</v>
      </c>
      <c r="E64">
        <v>2578</v>
      </c>
      <c r="F64">
        <v>10</v>
      </c>
    </row>
    <row r="65" spans="1:6" x14ac:dyDescent="0.25">
      <c r="A65">
        <v>6443</v>
      </c>
      <c r="B65" t="s">
        <v>2101</v>
      </c>
      <c r="C65">
        <v>43</v>
      </c>
      <c r="D65">
        <v>1.3999999999999899</v>
      </c>
      <c r="E65">
        <v>2866</v>
      </c>
      <c r="F65">
        <v>10</v>
      </c>
    </row>
    <row r="66" spans="1:6" x14ac:dyDescent="0.25">
      <c r="A66">
        <v>6502</v>
      </c>
      <c r="B66" t="s">
        <v>3346</v>
      </c>
      <c r="C66">
        <v>34</v>
      </c>
      <c r="D66">
        <v>1.6</v>
      </c>
      <c r="E66">
        <v>3303</v>
      </c>
      <c r="F66">
        <v>10</v>
      </c>
    </row>
    <row r="67" spans="1:6" x14ac:dyDescent="0.25">
      <c r="A67">
        <v>6530</v>
      </c>
      <c r="B67" t="s">
        <v>3371</v>
      </c>
      <c r="C67">
        <v>25</v>
      </c>
      <c r="D67">
        <v>1.8</v>
      </c>
      <c r="E67">
        <v>3033</v>
      </c>
      <c r="F67">
        <v>10</v>
      </c>
    </row>
    <row r="68" spans="1:6" x14ac:dyDescent="0.25">
      <c r="A68">
        <v>6695</v>
      </c>
      <c r="B68" t="s">
        <v>3513</v>
      </c>
      <c r="C68">
        <v>55</v>
      </c>
      <c r="D68">
        <v>1.1000000000000001</v>
      </c>
      <c r="E68">
        <v>2670</v>
      </c>
      <c r="F68">
        <v>10</v>
      </c>
    </row>
    <row r="69" spans="1:6" x14ac:dyDescent="0.25">
      <c r="A69">
        <v>6704</v>
      </c>
      <c r="B69" t="s">
        <v>3520</v>
      </c>
      <c r="C69">
        <v>63</v>
      </c>
      <c r="D69">
        <v>0.69999999999999896</v>
      </c>
      <c r="E69">
        <v>2550</v>
      </c>
      <c r="F69">
        <v>10</v>
      </c>
    </row>
  </sheetData>
  <sortState ref="A3:F160">
    <sortCondition ref="A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69"/>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179</v>
      </c>
      <c r="B3" t="s">
        <v>524</v>
      </c>
      <c r="C3">
        <v>0</v>
      </c>
      <c r="D3">
        <v>0</v>
      </c>
      <c r="E3">
        <v>1</v>
      </c>
      <c r="F3">
        <v>1</v>
      </c>
      <c r="G3">
        <v>0</v>
      </c>
      <c r="H3">
        <v>0</v>
      </c>
      <c r="I3">
        <v>0</v>
      </c>
      <c r="J3">
        <v>0</v>
      </c>
      <c r="K3">
        <v>0</v>
      </c>
      <c r="L3">
        <v>0</v>
      </c>
      <c r="M3">
        <v>0</v>
      </c>
      <c r="N3">
        <v>0</v>
      </c>
      <c r="O3">
        <v>0</v>
      </c>
      <c r="P3">
        <v>0</v>
      </c>
      <c r="Q3">
        <v>0</v>
      </c>
      <c r="R3">
        <v>0</v>
      </c>
      <c r="S3">
        <v>0</v>
      </c>
      <c r="T3">
        <v>1</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row>
    <row r="4" spans="1:206" x14ac:dyDescent="0.25">
      <c r="A4">
        <v>231</v>
      </c>
      <c r="B4" t="s">
        <v>550</v>
      </c>
      <c r="C4">
        <v>0</v>
      </c>
      <c r="D4">
        <v>1</v>
      </c>
      <c r="E4">
        <v>1</v>
      </c>
      <c r="F4">
        <v>1</v>
      </c>
      <c r="G4">
        <v>0</v>
      </c>
      <c r="H4">
        <v>0</v>
      </c>
      <c r="I4">
        <v>0</v>
      </c>
      <c r="J4">
        <v>0</v>
      </c>
      <c r="K4">
        <v>0</v>
      </c>
      <c r="L4">
        <v>0</v>
      </c>
      <c r="M4">
        <v>0</v>
      </c>
      <c r="N4">
        <v>0</v>
      </c>
      <c r="O4">
        <v>0</v>
      </c>
      <c r="P4">
        <v>0</v>
      </c>
      <c r="Q4">
        <v>1</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row>
    <row r="5" spans="1:206" x14ac:dyDescent="0.25">
      <c r="A5">
        <v>599</v>
      </c>
      <c r="B5" t="s">
        <v>679</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1</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row>
    <row r="6" spans="1:206" x14ac:dyDescent="0.25">
      <c r="A6">
        <v>932</v>
      </c>
      <c r="B6" t="s">
        <v>775</v>
      </c>
      <c r="C6">
        <v>0</v>
      </c>
      <c r="D6">
        <v>0</v>
      </c>
      <c r="E6">
        <v>0</v>
      </c>
      <c r="F6">
        <v>1</v>
      </c>
      <c r="G6">
        <v>0</v>
      </c>
      <c r="H6">
        <v>0</v>
      </c>
      <c r="I6">
        <v>0</v>
      </c>
      <c r="J6">
        <v>0</v>
      </c>
      <c r="K6">
        <v>0</v>
      </c>
      <c r="L6">
        <v>0</v>
      </c>
      <c r="M6">
        <v>0</v>
      </c>
      <c r="N6">
        <v>0</v>
      </c>
      <c r="O6">
        <v>0</v>
      </c>
      <c r="P6">
        <v>0</v>
      </c>
      <c r="Q6">
        <v>0</v>
      </c>
      <c r="R6">
        <v>0</v>
      </c>
      <c r="S6">
        <v>0</v>
      </c>
      <c r="T6">
        <v>0</v>
      </c>
      <c r="U6">
        <v>0</v>
      </c>
      <c r="V6">
        <v>0</v>
      </c>
      <c r="W6">
        <v>0</v>
      </c>
      <c r="X6">
        <v>0</v>
      </c>
      <c r="Y6">
        <v>0</v>
      </c>
      <c r="Z6">
        <v>0</v>
      </c>
      <c r="AA6">
        <v>0</v>
      </c>
      <c r="AB6">
        <v>1</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row>
    <row r="7" spans="1:206" x14ac:dyDescent="0.25">
      <c r="A7">
        <v>971</v>
      </c>
      <c r="B7" t="s">
        <v>786</v>
      </c>
      <c r="C7">
        <v>1</v>
      </c>
      <c r="D7">
        <v>1</v>
      </c>
      <c r="E7">
        <v>1</v>
      </c>
      <c r="F7">
        <v>1</v>
      </c>
      <c r="G7">
        <v>0</v>
      </c>
      <c r="H7">
        <v>1</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row>
    <row r="8" spans="1:206" x14ac:dyDescent="0.25">
      <c r="A8">
        <v>987</v>
      </c>
      <c r="B8" t="s">
        <v>792</v>
      </c>
      <c r="C8">
        <v>1</v>
      </c>
      <c r="D8">
        <v>1</v>
      </c>
      <c r="E8">
        <v>1</v>
      </c>
      <c r="F8">
        <v>1</v>
      </c>
      <c r="G8">
        <v>0</v>
      </c>
      <c r="H8">
        <v>0</v>
      </c>
      <c r="I8">
        <v>0</v>
      </c>
      <c r="J8">
        <v>0</v>
      </c>
      <c r="K8">
        <v>1</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row>
    <row r="9" spans="1:206" x14ac:dyDescent="0.25">
      <c r="A9">
        <v>1266</v>
      </c>
      <c r="B9" t="s">
        <v>866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1</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row>
    <row r="10" spans="1:206" x14ac:dyDescent="0.25">
      <c r="A10">
        <v>1311</v>
      </c>
      <c r="B10" t="s">
        <v>884</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1</v>
      </c>
      <c r="BU10">
        <v>0</v>
      </c>
    </row>
    <row r="11" spans="1:206" x14ac:dyDescent="0.25">
      <c r="A11">
        <v>1425</v>
      </c>
      <c r="B11" t="s">
        <v>913</v>
      </c>
      <c r="C11">
        <v>0</v>
      </c>
      <c r="D11">
        <v>0</v>
      </c>
      <c r="E11">
        <v>0</v>
      </c>
      <c r="F11">
        <v>1</v>
      </c>
      <c r="G11">
        <v>0</v>
      </c>
      <c r="H11">
        <v>0</v>
      </c>
      <c r="I11">
        <v>0</v>
      </c>
      <c r="J11">
        <v>0</v>
      </c>
      <c r="K11">
        <v>0</v>
      </c>
      <c r="L11">
        <v>0</v>
      </c>
      <c r="M11">
        <v>0</v>
      </c>
      <c r="N11">
        <v>0</v>
      </c>
      <c r="O11">
        <v>0</v>
      </c>
      <c r="P11">
        <v>0</v>
      </c>
      <c r="Q11">
        <v>0</v>
      </c>
      <c r="R11">
        <v>0</v>
      </c>
      <c r="S11">
        <v>0</v>
      </c>
      <c r="T11">
        <v>0</v>
      </c>
      <c r="U11">
        <v>0</v>
      </c>
      <c r="V11">
        <v>1</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row>
    <row r="12" spans="1:206" x14ac:dyDescent="0.25">
      <c r="A12">
        <v>1577</v>
      </c>
      <c r="B12" t="s">
        <v>963</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1</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row>
    <row r="13" spans="1:206" x14ac:dyDescent="0.25">
      <c r="A13">
        <v>1648</v>
      </c>
      <c r="B13" t="s">
        <v>988</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1</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row>
    <row r="14" spans="1:206" x14ac:dyDescent="0.25">
      <c r="A14">
        <v>1671</v>
      </c>
      <c r="B14" t="s">
        <v>996</v>
      </c>
      <c r="C14">
        <v>1</v>
      </c>
      <c r="D14">
        <v>1</v>
      </c>
      <c r="E14">
        <v>1</v>
      </c>
      <c r="F14">
        <v>1</v>
      </c>
      <c r="G14">
        <v>0</v>
      </c>
      <c r="H14">
        <v>0</v>
      </c>
      <c r="I14">
        <v>0</v>
      </c>
      <c r="J14">
        <v>0</v>
      </c>
      <c r="K14">
        <v>0</v>
      </c>
      <c r="L14">
        <v>0</v>
      </c>
      <c r="M14">
        <v>1</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row>
    <row r="15" spans="1:206" x14ac:dyDescent="0.25">
      <c r="A15">
        <v>1690</v>
      </c>
      <c r="B15" t="s">
        <v>1004</v>
      </c>
      <c r="C15">
        <v>1</v>
      </c>
      <c r="D15">
        <v>1</v>
      </c>
      <c r="E15">
        <v>1</v>
      </c>
      <c r="F15">
        <v>1</v>
      </c>
      <c r="G15">
        <v>1</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row>
    <row r="16" spans="1:206" x14ac:dyDescent="0.25">
      <c r="A16">
        <v>1700</v>
      </c>
      <c r="B16" t="s">
        <v>1006</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1</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row>
    <row r="17" spans="1:73" x14ac:dyDescent="0.25">
      <c r="A17">
        <v>1746</v>
      </c>
      <c r="B17" t="s">
        <v>1036</v>
      </c>
      <c r="C17">
        <v>0</v>
      </c>
      <c r="D17">
        <v>0</v>
      </c>
      <c r="E17">
        <v>0</v>
      </c>
      <c r="F17">
        <v>1</v>
      </c>
      <c r="G17">
        <v>0</v>
      </c>
      <c r="H17">
        <v>0</v>
      </c>
      <c r="I17">
        <v>0</v>
      </c>
      <c r="J17">
        <v>0</v>
      </c>
      <c r="K17">
        <v>0</v>
      </c>
      <c r="L17">
        <v>0</v>
      </c>
      <c r="M17">
        <v>0</v>
      </c>
      <c r="N17">
        <v>0</v>
      </c>
      <c r="O17">
        <v>0</v>
      </c>
      <c r="P17">
        <v>0</v>
      </c>
      <c r="Q17">
        <v>0</v>
      </c>
      <c r="R17">
        <v>0</v>
      </c>
      <c r="S17">
        <v>0</v>
      </c>
      <c r="T17">
        <v>0</v>
      </c>
      <c r="U17">
        <v>0</v>
      </c>
      <c r="V17">
        <v>0</v>
      </c>
      <c r="W17">
        <v>1</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row>
    <row r="18" spans="1:73" x14ac:dyDescent="0.25">
      <c r="A18">
        <v>1902</v>
      </c>
      <c r="B18" t="s">
        <v>1091</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1</v>
      </c>
      <c r="BS18">
        <v>0</v>
      </c>
      <c r="BT18">
        <v>0</v>
      </c>
      <c r="BU18">
        <v>0</v>
      </c>
    </row>
    <row r="19" spans="1:73" x14ac:dyDescent="0.25">
      <c r="A19">
        <v>1937</v>
      </c>
      <c r="B19" t="s">
        <v>1098</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1</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row>
    <row r="20" spans="1:73" x14ac:dyDescent="0.25">
      <c r="A20">
        <v>2059</v>
      </c>
      <c r="B20" t="s">
        <v>1135</v>
      </c>
      <c r="C20">
        <v>0</v>
      </c>
      <c r="D20">
        <v>0</v>
      </c>
      <c r="E20">
        <v>0</v>
      </c>
      <c r="F20">
        <v>1</v>
      </c>
      <c r="G20">
        <v>0</v>
      </c>
      <c r="H20">
        <v>0</v>
      </c>
      <c r="I20">
        <v>0</v>
      </c>
      <c r="J20">
        <v>0</v>
      </c>
      <c r="K20">
        <v>0</v>
      </c>
      <c r="L20">
        <v>0</v>
      </c>
      <c r="M20">
        <v>0</v>
      </c>
      <c r="N20">
        <v>0</v>
      </c>
      <c r="O20">
        <v>0</v>
      </c>
      <c r="P20">
        <v>0</v>
      </c>
      <c r="Q20">
        <v>0</v>
      </c>
      <c r="R20">
        <v>0</v>
      </c>
      <c r="S20">
        <v>0</v>
      </c>
      <c r="T20">
        <v>0</v>
      </c>
      <c r="U20">
        <v>0</v>
      </c>
      <c r="V20">
        <v>0</v>
      </c>
      <c r="W20">
        <v>0</v>
      </c>
      <c r="X20">
        <v>0</v>
      </c>
      <c r="Y20">
        <v>0</v>
      </c>
      <c r="Z20">
        <v>1</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row>
    <row r="21" spans="1:73" x14ac:dyDescent="0.25">
      <c r="A21">
        <v>2122</v>
      </c>
      <c r="B21" t="s">
        <v>1155</v>
      </c>
      <c r="C21">
        <v>1</v>
      </c>
      <c r="D21">
        <v>1</v>
      </c>
      <c r="E21">
        <v>1</v>
      </c>
      <c r="F21">
        <v>1</v>
      </c>
      <c r="G21">
        <v>0</v>
      </c>
      <c r="H21">
        <v>0</v>
      </c>
      <c r="I21">
        <v>1</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row>
    <row r="22" spans="1:73" x14ac:dyDescent="0.25">
      <c r="A22">
        <v>2359</v>
      </c>
      <c r="B22" t="s">
        <v>1228</v>
      </c>
      <c r="C22">
        <v>0</v>
      </c>
      <c r="D22">
        <v>0</v>
      </c>
      <c r="E22">
        <v>1</v>
      </c>
      <c r="F22">
        <v>1</v>
      </c>
      <c r="G22">
        <v>0</v>
      </c>
      <c r="H22">
        <v>0</v>
      </c>
      <c r="I22">
        <v>0</v>
      </c>
      <c r="J22">
        <v>0</v>
      </c>
      <c r="K22">
        <v>0</v>
      </c>
      <c r="L22">
        <v>0</v>
      </c>
      <c r="M22">
        <v>0</v>
      </c>
      <c r="N22">
        <v>0</v>
      </c>
      <c r="O22">
        <v>0</v>
      </c>
      <c r="P22">
        <v>0</v>
      </c>
      <c r="Q22">
        <v>0</v>
      </c>
      <c r="R22">
        <v>0</v>
      </c>
      <c r="S22">
        <v>0</v>
      </c>
      <c r="T22">
        <v>0</v>
      </c>
      <c r="U22">
        <v>1</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row>
    <row r="23" spans="1:73" x14ac:dyDescent="0.25">
      <c r="A23">
        <v>2471</v>
      </c>
      <c r="B23" t="s">
        <v>1269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1</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row>
    <row r="24" spans="1:73" x14ac:dyDescent="0.25">
      <c r="A24">
        <v>2556</v>
      </c>
      <c r="B24" t="s">
        <v>1319</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1</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row>
    <row r="25" spans="1:73" x14ac:dyDescent="0.25">
      <c r="A25">
        <v>2557</v>
      </c>
      <c r="B25" t="s">
        <v>1320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1</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row>
    <row r="26" spans="1:73" x14ac:dyDescent="0.25">
      <c r="A26">
        <v>2637</v>
      </c>
      <c r="B26" t="s">
        <v>1353</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1</v>
      </c>
      <c r="AS26">
        <v>0</v>
      </c>
      <c r="AT26">
        <v>0</v>
      </c>
      <c r="AU26">
        <v>0</v>
      </c>
      <c r="AV26">
        <v>0</v>
      </c>
      <c r="AW26">
        <v>0</v>
      </c>
      <c r="AX26">
        <v>0</v>
      </c>
      <c r="AY26">
        <v>0</v>
      </c>
      <c r="AZ26">
        <v>0</v>
      </c>
      <c r="BA26">
        <v>0</v>
      </c>
      <c r="BB26">
        <v>0</v>
      </c>
      <c r="BC26">
        <v>0</v>
      </c>
      <c r="BD26">
        <v>0</v>
      </c>
      <c r="BE26">
        <v>0</v>
      </c>
      <c r="BF26">
        <v>0</v>
      </c>
      <c r="BG26">
        <v>0</v>
      </c>
      <c r="BH26">
        <v>0</v>
      </c>
      <c r="BI26">
        <v>0</v>
      </c>
      <c r="BJ26">
        <v>0</v>
      </c>
      <c r="BK26">
        <v>0</v>
      </c>
      <c r="BL26">
        <v>0</v>
      </c>
      <c r="BM26">
        <v>0</v>
      </c>
      <c r="BN26">
        <v>0</v>
      </c>
      <c r="BO26">
        <v>0</v>
      </c>
      <c r="BP26">
        <v>0</v>
      </c>
      <c r="BQ26">
        <v>0</v>
      </c>
      <c r="BR26">
        <v>0</v>
      </c>
      <c r="BS26">
        <v>0</v>
      </c>
      <c r="BT26">
        <v>0</v>
      </c>
      <c r="BU26">
        <v>0</v>
      </c>
    </row>
    <row r="27" spans="1:73" x14ac:dyDescent="0.25">
      <c r="A27">
        <v>2930</v>
      </c>
      <c r="B27" t="s">
        <v>1454</v>
      </c>
      <c r="C27">
        <v>1</v>
      </c>
      <c r="D27">
        <v>1</v>
      </c>
      <c r="E27">
        <v>1</v>
      </c>
      <c r="F27">
        <v>1</v>
      </c>
      <c r="G27">
        <v>0</v>
      </c>
      <c r="H27">
        <v>0</v>
      </c>
      <c r="I27">
        <v>0</v>
      </c>
      <c r="J27">
        <v>0</v>
      </c>
      <c r="K27">
        <v>0</v>
      </c>
      <c r="L27">
        <v>0</v>
      </c>
      <c r="M27">
        <v>0</v>
      </c>
      <c r="N27">
        <v>1</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v>0</v>
      </c>
      <c r="BJ27">
        <v>0</v>
      </c>
      <c r="BK27">
        <v>0</v>
      </c>
      <c r="BL27">
        <v>0</v>
      </c>
      <c r="BM27">
        <v>0</v>
      </c>
      <c r="BN27">
        <v>0</v>
      </c>
      <c r="BO27">
        <v>0</v>
      </c>
      <c r="BP27">
        <v>0</v>
      </c>
      <c r="BQ27">
        <v>0</v>
      </c>
      <c r="BR27">
        <v>0</v>
      </c>
      <c r="BS27">
        <v>0</v>
      </c>
      <c r="BT27">
        <v>0</v>
      </c>
      <c r="BU27">
        <v>0</v>
      </c>
    </row>
    <row r="28" spans="1:73" x14ac:dyDescent="0.25">
      <c r="A28">
        <v>2974</v>
      </c>
      <c r="B28" t="s">
        <v>1467</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1</v>
      </c>
      <c r="BA28">
        <v>0</v>
      </c>
      <c r="BB28">
        <v>0</v>
      </c>
      <c r="BC28">
        <v>0</v>
      </c>
      <c r="BD28">
        <v>0</v>
      </c>
      <c r="BE28">
        <v>0</v>
      </c>
      <c r="BF28">
        <v>0</v>
      </c>
      <c r="BG28">
        <v>0</v>
      </c>
      <c r="BH28">
        <v>0</v>
      </c>
      <c r="BI28">
        <v>0</v>
      </c>
      <c r="BJ28">
        <v>0</v>
      </c>
      <c r="BK28">
        <v>0</v>
      </c>
      <c r="BL28">
        <v>0</v>
      </c>
      <c r="BM28">
        <v>0</v>
      </c>
      <c r="BN28">
        <v>0</v>
      </c>
      <c r="BO28">
        <v>0</v>
      </c>
      <c r="BP28">
        <v>0</v>
      </c>
      <c r="BQ28">
        <v>0</v>
      </c>
      <c r="BR28">
        <v>0</v>
      </c>
      <c r="BS28">
        <v>0</v>
      </c>
      <c r="BT28">
        <v>0</v>
      </c>
      <c r="BU28">
        <v>0</v>
      </c>
    </row>
    <row r="29" spans="1:73" x14ac:dyDescent="0.25">
      <c r="A29">
        <v>2992</v>
      </c>
      <c r="B29" t="s">
        <v>1478</v>
      </c>
      <c r="C29">
        <v>0</v>
      </c>
      <c r="D29">
        <v>0</v>
      </c>
      <c r="E29">
        <v>0</v>
      </c>
      <c r="F29">
        <v>1</v>
      </c>
      <c r="G29">
        <v>0</v>
      </c>
      <c r="H29">
        <v>0</v>
      </c>
      <c r="I29">
        <v>0</v>
      </c>
      <c r="J29">
        <v>0</v>
      </c>
      <c r="K29">
        <v>0</v>
      </c>
      <c r="L29">
        <v>0</v>
      </c>
      <c r="M29">
        <v>0</v>
      </c>
      <c r="N29">
        <v>0</v>
      </c>
      <c r="O29">
        <v>0</v>
      </c>
      <c r="P29">
        <v>0</v>
      </c>
      <c r="Q29">
        <v>0</v>
      </c>
      <c r="R29">
        <v>0</v>
      </c>
      <c r="S29">
        <v>0</v>
      </c>
      <c r="T29">
        <v>0</v>
      </c>
      <c r="U29">
        <v>0</v>
      </c>
      <c r="V29">
        <v>0</v>
      </c>
      <c r="W29">
        <v>0</v>
      </c>
      <c r="X29">
        <v>0</v>
      </c>
      <c r="Y29">
        <v>0</v>
      </c>
      <c r="Z29">
        <v>0</v>
      </c>
      <c r="AA29">
        <v>1</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c r="BJ29">
        <v>0</v>
      </c>
      <c r="BK29">
        <v>0</v>
      </c>
      <c r="BL29">
        <v>0</v>
      </c>
      <c r="BM29">
        <v>0</v>
      </c>
      <c r="BN29">
        <v>0</v>
      </c>
      <c r="BO29">
        <v>0</v>
      </c>
      <c r="BP29">
        <v>0</v>
      </c>
      <c r="BQ29">
        <v>0</v>
      </c>
      <c r="BR29">
        <v>0</v>
      </c>
      <c r="BS29">
        <v>0</v>
      </c>
      <c r="BT29">
        <v>0</v>
      </c>
      <c r="BU29">
        <v>0</v>
      </c>
    </row>
    <row r="30" spans="1:73" x14ac:dyDescent="0.25">
      <c r="A30">
        <v>3024</v>
      </c>
      <c r="B30" t="s">
        <v>1498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1</v>
      </c>
      <c r="AQ30">
        <v>0</v>
      </c>
      <c r="AR30">
        <v>0</v>
      </c>
      <c r="AS30">
        <v>0</v>
      </c>
      <c r="AT30">
        <v>0</v>
      </c>
      <c r="AU30">
        <v>0</v>
      </c>
      <c r="AV30">
        <v>0</v>
      </c>
      <c r="AW30">
        <v>0</v>
      </c>
      <c r="AX30">
        <v>0</v>
      </c>
      <c r="AY30">
        <v>0</v>
      </c>
      <c r="AZ30">
        <v>0</v>
      </c>
      <c r="BA30">
        <v>0</v>
      </c>
      <c r="BB30">
        <v>0</v>
      </c>
      <c r="BC30">
        <v>0</v>
      </c>
      <c r="BD30">
        <v>0</v>
      </c>
      <c r="BE30">
        <v>0</v>
      </c>
      <c r="BF30">
        <v>0</v>
      </c>
      <c r="BG30">
        <v>0</v>
      </c>
      <c r="BH30">
        <v>0</v>
      </c>
      <c r="BI30">
        <v>0</v>
      </c>
      <c r="BJ30">
        <v>0</v>
      </c>
      <c r="BK30">
        <v>0</v>
      </c>
      <c r="BL30">
        <v>0</v>
      </c>
      <c r="BM30">
        <v>0</v>
      </c>
      <c r="BN30">
        <v>0</v>
      </c>
      <c r="BO30">
        <v>0</v>
      </c>
      <c r="BP30">
        <v>0</v>
      </c>
      <c r="BQ30">
        <v>0</v>
      </c>
      <c r="BR30">
        <v>0</v>
      </c>
      <c r="BS30">
        <v>0</v>
      </c>
      <c r="BT30">
        <v>0</v>
      </c>
      <c r="BU30">
        <v>0</v>
      </c>
    </row>
    <row r="31" spans="1:73" x14ac:dyDescent="0.25">
      <c r="A31">
        <v>3035</v>
      </c>
      <c r="B31" t="s">
        <v>1503</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v>0</v>
      </c>
      <c r="BJ31">
        <v>0</v>
      </c>
      <c r="BK31">
        <v>0</v>
      </c>
      <c r="BL31">
        <v>0</v>
      </c>
      <c r="BM31">
        <v>1</v>
      </c>
      <c r="BN31">
        <v>0</v>
      </c>
      <c r="BO31">
        <v>0</v>
      </c>
      <c r="BP31">
        <v>0</v>
      </c>
      <c r="BQ31">
        <v>0</v>
      </c>
      <c r="BR31">
        <v>0</v>
      </c>
      <c r="BS31">
        <v>0</v>
      </c>
      <c r="BT31">
        <v>0</v>
      </c>
      <c r="BU31">
        <v>0</v>
      </c>
    </row>
    <row r="32" spans="1:73" x14ac:dyDescent="0.25">
      <c r="A32">
        <v>3128</v>
      </c>
      <c r="B32" t="s">
        <v>1536</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v>0</v>
      </c>
      <c r="BJ32">
        <v>0</v>
      </c>
      <c r="BK32">
        <v>0</v>
      </c>
      <c r="BL32">
        <v>1</v>
      </c>
      <c r="BM32">
        <v>0</v>
      </c>
      <c r="BN32">
        <v>0</v>
      </c>
      <c r="BO32">
        <v>0</v>
      </c>
      <c r="BP32">
        <v>0</v>
      </c>
      <c r="BQ32">
        <v>0</v>
      </c>
      <c r="BR32">
        <v>0</v>
      </c>
      <c r="BS32">
        <v>0</v>
      </c>
      <c r="BT32">
        <v>0</v>
      </c>
      <c r="BU32">
        <v>0</v>
      </c>
    </row>
    <row r="33" spans="1:73" x14ac:dyDescent="0.25">
      <c r="A33">
        <v>3196</v>
      </c>
      <c r="B33" t="s">
        <v>1573</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1</v>
      </c>
      <c r="BC33">
        <v>0</v>
      </c>
      <c r="BD33">
        <v>0</v>
      </c>
      <c r="BE33">
        <v>0</v>
      </c>
      <c r="BF33">
        <v>0</v>
      </c>
      <c r="BG33">
        <v>0</v>
      </c>
      <c r="BH33">
        <v>0</v>
      </c>
      <c r="BI33">
        <v>0</v>
      </c>
      <c r="BJ33">
        <v>0</v>
      </c>
      <c r="BK33">
        <v>0</v>
      </c>
      <c r="BL33">
        <v>0</v>
      </c>
      <c r="BM33">
        <v>0</v>
      </c>
      <c r="BN33">
        <v>0</v>
      </c>
      <c r="BO33">
        <v>0</v>
      </c>
      <c r="BP33">
        <v>0</v>
      </c>
      <c r="BQ33">
        <v>0</v>
      </c>
      <c r="BR33">
        <v>0</v>
      </c>
      <c r="BS33">
        <v>0</v>
      </c>
      <c r="BT33">
        <v>0</v>
      </c>
      <c r="BU33">
        <v>0</v>
      </c>
    </row>
    <row r="34" spans="1:73" x14ac:dyDescent="0.25">
      <c r="A34">
        <v>3238</v>
      </c>
      <c r="B34" t="s">
        <v>1591</v>
      </c>
      <c r="C34">
        <v>1</v>
      </c>
      <c r="D34">
        <v>1</v>
      </c>
      <c r="E34">
        <v>1</v>
      </c>
      <c r="F34">
        <v>1</v>
      </c>
      <c r="G34">
        <v>0</v>
      </c>
      <c r="H34">
        <v>0</v>
      </c>
      <c r="I34">
        <v>0</v>
      </c>
      <c r="J34">
        <v>0</v>
      </c>
      <c r="K34">
        <v>0</v>
      </c>
      <c r="L34">
        <v>1</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v>0</v>
      </c>
      <c r="BJ34">
        <v>0</v>
      </c>
      <c r="BK34">
        <v>0</v>
      </c>
      <c r="BL34">
        <v>0</v>
      </c>
      <c r="BM34">
        <v>0</v>
      </c>
      <c r="BN34">
        <v>0</v>
      </c>
      <c r="BO34">
        <v>0</v>
      </c>
      <c r="BP34">
        <v>0</v>
      </c>
      <c r="BQ34">
        <v>0</v>
      </c>
      <c r="BR34">
        <v>0</v>
      </c>
      <c r="BS34">
        <v>0</v>
      </c>
      <c r="BT34">
        <v>0</v>
      </c>
      <c r="BU34">
        <v>0</v>
      </c>
    </row>
    <row r="35" spans="1:73" x14ac:dyDescent="0.25">
      <c r="A35">
        <v>3256</v>
      </c>
      <c r="B35" t="s">
        <v>1601</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0</v>
      </c>
      <c r="BA35">
        <v>0</v>
      </c>
      <c r="BB35">
        <v>0</v>
      </c>
      <c r="BC35">
        <v>0</v>
      </c>
      <c r="BD35">
        <v>0</v>
      </c>
      <c r="BE35">
        <v>1</v>
      </c>
      <c r="BF35">
        <v>0</v>
      </c>
      <c r="BG35">
        <v>0</v>
      </c>
      <c r="BH35">
        <v>0</v>
      </c>
      <c r="BI35">
        <v>0</v>
      </c>
      <c r="BJ35">
        <v>0</v>
      </c>
      <c r="BK35">
        <v>0</v>
      </c>
      <c r="BL35">
        <v>0</v>
      </c>
      <c r="BM35">
        <v>0</v>
      </c>
      <c r="BN35">
        <v>0</v>
      </c>
      <c r="BO35">
        <v>0</v>
      </c>
      <c r="BP35">
        <v>0</v>
      </c>
      <c r="BQ35">
        <v>0</v>
      </c>
      <c r="BR35">
        <v>0</v>
      </c>
      <c r="BS35">
        <v>0</v>
      </c>
      <c r="BT35">
        <v>0</v>
      </c>
      <c r="BU35">
        <v>0</v>
      </c>
    </row>
    <row r="36" spans="1:73" x14ac:dyDescent="0.25">
      <c r="A36">
        <v>3339</v>
      </c>
      <c r="B36" t="s">
        <v>1649</v>
      </c>
      <c r="C36">
        <v>0</v>
      </c>
      <c r="D36">
        <v>1</v>
      </c>
      <c r="E36">
        <v>1</v>
      </c>
      <c r="F36">
        <v>1</v>
      </c>
      <c r="G36">
        <v>0</v>
      </c>
      <c r="H36">
        <v>0</v>
      </c>
      <c r="I36">
        <v>0</v>
      </c>
      <c r="J36">
        <v>0</v>
      </c>
      <c r="K36">
        <v>0</v>
      </c>
      <c r="L36">
        <v>0</v>
      </c>
      <c r="M36">
        <v>0</v>
      </c>
      <c r="N36">
        <v>0</v>
      </c>
      <c r="O36">
        <v>1</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v>0</v>
      </c>
      <c r="BJ36">
        <v>0</v>
      </c>
      <c r="BK36">
        <v>0</v>
      </c>
      <c r="BL36">
        <v>0</v>
      </c>
      <c r="BM36">
        <v>0</v>
      </c>
      <c r="BN36">
        <v>0</v>
      </c>
      <c r="BO36">
        <v>0</v>
      </c>
      <c r="BP36">
        <v>0</v>
      </c>
      <c r="BQ36">
        <v>0</v>
      </c>
      <c r="BR36">
        <v>0</v>
      </c>
      <c r="BS36">
        <v>0</v>
      </c>
      <c r="BT36">
        <v>0</v>
      </c>
      <c r="BU36">
        <v>0</v>
      </c>
    </row>
    <row r="37" spans="1:73" x14ac:dyDescent="0.25">
      <c r="A37">
        <v>3490</v>
      </c>
      <c r="B37" t="s">
        <v>1709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1</v>
      </c>
      <c r="AY37">
        <v>0</v>
      </c>
      <c r="AZ37">
        <v>0</v>
      </c>
      <c r="BA37">
        <v>0</v>
      </c>
      <c r="BB37">
        <v>0</v>
      </c>
      <c r="BC37">
        <v>0</v>
      </c>
      <c r="BD37">
        <v>0</v>
      </c>
      <c r="BE37">
        <v>0</v>
      </c>
      <c r="BF37">
        <v>0</v>
      </c>
      <c r="BG37">
        <v>0</v>
      </c>
      <c r="BH37">
        <v>0</v>
      </c>
      <c r="BI37">
        <v>0</v>
      </c>
      <c r="BJ37">
        <v>0</v>
      </c>
      <c r="BK37">
        <v>0</v>
      </c>
      <c r="BL37">
        <v>0</v>
      </c>
      <c r="BM37">
        <v>0</v>
      </c>
      <c r="BN37">
        <v>0</v>
      </c>
      <c r="BO37">
        <v>0</v>
      </c>
      <c r="BP37">
        <v>0</v>
      </c>
      <c r="BQ37">
        <v>0</v>
      </c>
      <c r="BR37">
        <v>0</v>
      </c>
      <c r="BS37">
        <v>0</v>
      </c>
      <c r="BT37">
        <v>0</v>
      </c>
      <c r="BU37">
        <v>0</v>
      </c>
    </row>
    <row r="38" spans="1:73" x14ac:dyDescent="0.25">
      <c r="A38">
        <v>3646</v>
      </c>
      <c r="B38" t="s">
        <v>1786</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v>0</v>
      </c>
      <c r="BJ38">
        <v>0</v>
      </c>
      <c r="BK38">
        <v>0</v>
      </c>
      <c r="BL38">
        <v>0</v>
      </c>
      <c r="BM38">
        <v>0</v>
      </c>
      <c r="BN38">
        <v>0</v>
      </c>
      <c r="BO38">
        <v>1</v>
      </c>
      <c r="BP38">
        <v>0</v>
      </c>
      <c r="BQ38">
        <v>0</v>
      </c>
      <c r="BR38">
        <v>0</v>
      </c>
      <c r="BS38">
        <v>0</v>
      </c>
      <c r="BT38">
        <v>0</v>
      </c>
      <c r="BU38">
        <v>0</v>
      </c>
    </row>
    <row r="39" spans="1:73" x14ac:dyDescent="0.25">
      <c r="A39">
        <v>3648</v>
      </c>
      <c r="B39" t="s">
        <v>1788</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1</v>
      </c>
      <c r="AZ39">
        <v>0</v>
      </c>
      <c r="BA39">
        <v>0</v>
      </c>
      <c r="BB39">
        <v>0</v>
      </c>
      <c r="BC39">
        <v>0</v>
      </c>
      <c r="BD39">
        <v>0</v>
      </c>
      <c r="BE39">
        <v>0</v>
      </c>
      <c r="BF39">
        <v>0</v>
      </c>
      <c r="BG39">
        <v>0</v>
      </c>
      <c r="BH39">
        <v>0</v>
      </c>
      <c r="BI39">
        <v>0</v>
      </c>
      <c r="BJ39">
        <v>0</v>
      </c>
      <c r="BK39">
        <v>0</v>
      </c>
      <c r="BL39">
        <v>0</v>
      </c>
      <c r="BM39">
        <v>0</v>
      </c>
      <c r="BN39">
        <v>0</v>
      </c>
      <c r="BO39">
        <v>0</v>
      </c>
      <c r="BP39">
        <v>0</v>
      </c>
      <c r="BQ39">
        <v>0</v>
      </c>
      <c r="BR39">
        <v>0</v>
      </c>
      <c r="BS39">
        <v>0</v>
      </c>
      <c r="BT39">
        <v>0</v>
      </c>
      <c r="BU39">
        <v>0</v>
      </c>
    </row>
    <row r="40" spans="1:73" x14ac:dyDescent="0.25">
      <c r="A40">
        <v>3674</v>
      </c>
      <c r="B40" t="s">
        <v>1803</v>
      </c>
      <c r="C40">
        <v>0</v>
      </c>
      <c r="D40">
        <v>0</v>
      </c>
      <c r="E40">
        <v>0</v>
      </c>
      <c r="F40">
        <v>1</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1</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v>0</v>
      </c>
      <c r="BJ40">
        <v>0</v>
      </c>
      <c r="BK40">
        <v>0</v>
      </c>
      <c r="BL40">
        <v>0</v>
      </c>
      <c r="BM40">
        <v>0</v>
      </c>
      <c r="BN40">
        <v>0</v>
      </c>
      <c r="BO40">
        <v>0</v>
      </c>
      <c r="BP40">
        <v>0</v>
      </c>
      <c r="BQ40">
        <v>0</v>
      </c>
      <c r="BR40">
        <v>0</v>
      </c>
      <c r="BS40">
        <v>0</v>
      </c>
      <c r="BT40">
        <v>0</v>
      </c>
      <c r="BU40">
        <v>0</v>
      </c>
    </row>
    <row r="41" spans="1:73" x14ac:dyDescent="0.25">
      <c r="A41">
        <v>3721</v>
      </c>
      <c r="B41" t="s">
        <v>656</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1</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c r="BJ41">
        <v>0</v>
      </c>
      <c r="BK41">
        <v>0</v>
      </c>
      <c r="BL41">
        <v>0</v>
      </c>
      <c r="BM41">
        <v>0</v>
      </c>
      <c r="BN41">
        <v>0</v>
      </c>
      <c r="BO41">
        <v>0</v>
      </c>
      <c r="BP41">
        <v>0</v>
      </c>
      <c r="BQ41">
        <v>0</v>
      </c>
      <c r="BR41">
        <v>0</v>
      </c>
      <c r="BS41">
        <v>0</v>
      </c>
      <c r="BT41">
        <v>0</v>
      </c>
      <c r="BU41">
        <v>0</v>
      </c>
    </row>
    <row r="42" spans="1:73" x14ac:dyDescent="0.25">
      <c r="A42">
        <v>3802</v>
      </c>
      <c r="B42" t="s">
        <v>1853</v>
      </c>
      <c r="C42">
        <v>0</v>
      </c>
      <c r="D42">
        <v>0</v>
      </c>
      <c r="E42">
        <v>0</v>
      </c>
      <c r="F42">
        <v>1</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1</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v>0</v>
      </c>
      <c r="BJ42">
        <v>0</v>
      </c>
      <c r="BK42">
        <v>0</v>
      </c>
      <c r="BL42">
        <v>0</v>
      </c>
      <c r="BM42">
        <v>0</v>
      </c>
      <c r="BN42">
        <v>0</v>
      </c>
      <c r="BO42">
        <v>0</v>
      </c>
      <c r="BP42">
        <v>0</v>
      </c>
      <c r="BQ42">
        <v>0</v>
      </c>
      <c r="BR42">
        <v>0</v>
      </c>
      <c r="BS42">
        <v>0</v>
      </c>
      <c r="BT42">
        <v>0</v>
      </c>
      <c r="BU42">
        <v>0</v>
      </c>
    </row>
    <row r="43" spans="1:73" x14ac:dyDescent="0.25">
      <c r="A43">
        <v>3925</v>
      </c>
      <c r="B43" t="s">
        <v>1886</v>
      </c>
      <c r="C43">
        <v>0</v>
      </c>
      <c r="D43">
        <v>0</v>
      </c>
      <c r="E43">
        <v>1</v>
      </c>
      <c r="F43">
        <v>1</v>
      </c>
      <c r="G43">
        <v>0</v>
      </c>
      <c r="H43">
        <v>0</v>
      </c>
      <c r="I43">
        <v>0</v>
      </c>
      <c r="J43">
        <v>0</v>
      </c>
      <c r="K43">
        <v>0</v>
      </c>
      <c r="L43">
        <v>0</v>
      </c>
      <c r="M43">
        <v>0</v>
      </c>
      <c r="N43">
        <v>0</v>
      </c>
      <c r="O43">
        <v>0</v>
      </c>
      <c r="P43">
        <v>0</v>
      </c>
      <c r="Q43">
        <v>0</v>
      </c>
      <c r="R43">
        <v>0</v>
      </c>
      <c r="S43">
        <v>1</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c r="BJ43">
        <v>0</v>
      </c>
      <c r="BK43">
        <v>0</v>
      </c>
      <c r="BL43">
        <v>0</v>
      </c>
      <c r="BM43">
        <v>0</v>
      </c>
      <c r="BN43">
        <v>0</v>
      </c>
      <c r="BO43">
        <v>0</v>
      </c>
      <c r="BP43">
        <v>0</v>
      </c>
      <c r="BQ43">
        <v>0</v>
      </c>
      <c r="BR43">
        <v>0</v>
      </c>
      <c r="BS43">
        <v>0</v>
      </c>
      <c r="BT43">
        <v>0</v>
      </c>
      <c r="BU43">
        <v>0</v>
      </c>
    </row>
    <row r="44" spans="1:73" x14ac:dyDescent="0.25">
      <c r="A44">
        <v>4063</v>
      </c>
      <c r="B44" t="s">
        <v>1967</v>
      </c>
      <c r="C44">
        <v>0</v>
      </c>
      <c r="D44">
        <v>1</v>
      </c>
      <c r="E44">
        <v>1</v>
      </c>
      <c r="F44">
        <v>1</v>
      </c>
      <c r="G44">
        <v>0</v>
      </c>
      <c r="H44">
        <v>0</v>
      </c>
      <c r="I44">
        <v>0</v>
      </c>
      <c r="J44">
        <v>0</v>
      </c>
      <c r="K44">
        <v>0</v>
      </c>
      <c r="L44">
        <v>0</v>
      </c>
      <c r="M44">
        <v>0</v>
      </c>
      <c r="N44">
        <v>0</v>
      </c>
      <c r="O44">
        <v>0</v>
      </c>
      <c r="P44">
        <v>1</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v>0</v>
      </c>
      <c r="BJ44">
        <v>0</v>
      </c>
      <c r="BK44">
        <v>0</v>
      </c>
      <c r="BL44">
        <v>0</v>
      </c>
      <c r="BM44">
        <v>0</v>
      </c>
      <c r="BN44">
        <v>0</v>
      </c>
      <c r="BO44">
        <v>0</v>
      </c>
      <c r="BP44">
        <v>0</v>
      </c>
      <c r="BQ44">
        <v>0</v>
      </c>
      <c r="BR44">
        <v>0</v>
      </c>
      <c r="BS44">
        <v>0</v>
      </c>
      <c r="BT44">
        <v>0</v>
      </c>
      <c r="BU44">
        <v>0</v>
      </c>
    </row>
    <row r="45" spans="1:73" x14ac:dyDescent="0.25">
      <c r="A45">
        <v>4091</v>
      </c>
      <c r="B45" t="s">
        <v>1982</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0</v>
      </c>
      <c r="BB45">
        <v>0</v>
      </c>
      <c r="BC45">
        <v>0</v>
      </c>
      <c r="BD45">
        <v>0</v>
      </c>
      <c r="BE45">
        <v>0</v>
      </c>
      <c r="BF45">
        <v>0</v>
      </c>
      <c r="BG45">
        <v>0</v>
      </c>
      <c r="BH45">
        <v>0</v>
      </c>
      <c r="BI45">
        <v>0</v>
      </c>
      <c r="BJ45">
        <v>0</v>
      </c>
      <c r="BK45">
        <v>0</v>
      </c>
      <c r="BL45">
        <v>0</v>
      </c>
      <c r="BM45">
        <v>0</v>
      </c>
      <c r="BN45">
        <v>0</v>
      </c>
      <c r="BO45">
        <v>0</v>
      </c>
      <c r="BP45">
        <v>1</v>
      </c>
      <c r="BQ45">
        <v>0</v>
      </c>
      <c r="BR45">
        <v>0</v>
      </c>
      <c r="BS45">
        <v>0</v>
      </c>
      <c r="BT45">
        <v>0</v>
      </c>
      <c r="BU45">
        <v>0</v>
      </c>
    </row>
    <row r="46" spans="1:73" x14ac:dyDescent="0.25">
      <c r="A46">
        <v>4125</v>
      </c>
      <c r="B46" t="s">
        <v>1998</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0</v>
      </c>
      <c r="BA46">
        <v>0</v>
      </c>
      <c r="BB46">
        <v>0</v>
      </c>
      <c r="BC46">
        <v>0</v>
      </c>
      <c r="BD46">
        <v>0</v>
      </c>
      <c r="BE46">
        <v>0</v>
      </c>
      <c r="BF46">
        <v>1</v>
      </c>
      <c r="BG46">
        <v>0</v>
      </c>
      <c r="BH46">
        <v>0</v>
      </c>
      <c r="BI46">
        <v>0</v>
      </c>
      <c r="BJ46">
        <v>0</v>
      </c>
      <c r="BK46">
        <v>0</v>
      </c>
      <c r="BL46">
        <v>0</v>
      </c>
      <c r="BM46">
        <v>0</v>
      </c>
      <c r="BN46">
        <v>0</v>
      </c>
      <c r="BO46">
        <v>0</v>
      </c>
      <c r="BP46">
        <v>0</v>
      </c>
      <c r="BQ46">
        <v>0</v>
      </c>
      <c r="BR46">
        <v>0</v>
      </c>
      <c r="BS46">
        <v>0</v>
      </c>
      <c r="BT46">
        <v>0</v>
      </c>
      <c r="BU46">
        <v>0</v>
      </c>
    </row>
    <row r="47" spans="1:73" x14ac:dyDescent="0.25">
      <c r="A47">
        <v>4334</v>
      </c>
      <c r="B47" t="s">
        <v>2097</v>
      </c>
      <c r="C47">
        <v>1</v>
      </c>
      <c r="D47">
        <v>1</v>
      </c>
      <c r="E47">
        <v>1</v>
      </c>
      <c r="F47">
        <v>1</v>
      </c>
      <c r="G47">
        <v>0</v>
      </c>
      <c r="H47">
        <v>0</v>
      </c>
      <c r="I47">
        <v>0</v>
      </c>
      <c r="J47">
        <v>1</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0</v>
      </c>
      <c r="BA47">
        <v>0</v>
      </c>
      <c r="BB47">
        <v>0</v>
      </c>
      <c r="BC47">
        <v>0</v>
      </c>
      <c r="BD47">
        <v>0</v>
      </c>
      <c r="BE47">
        <v>0</v>
      </c>
      <c r="BF47">
        <v>0</v>
      </c>
      <c r="BG47">
        <v>0</v>
      </c>
      <c r="BH47">
        <v>0</v>
      </c>
      <c r="BI47">
        <v>0</v>
      </c>
      <c r="BJ47">
        <v>0</v>
      </c>
      <c r="BK47">
        <v>0</v>
      </c>
      <c r="BL47">
        <v>0</v>
      </c>
      <c r="BM47">
        <v>0</v>
      </c>
      <c r="BN47">
        <v>0</v>
      </c>
      <c r="BO47">
        <v>0</v>
      </c>
      <c r="BP47">
        <v>0</v>
      </c>
      <c r="BQ47">
        <v>0</v>
      </c>
      <c r="BR47">
        <v>0</v>
      </c>
      <c r="BS47">
        <v>0</v>
      </c>
      <c r="BT47">
        <v>0</v>
      </c>
      <c r="BU47">
        <v>0</v>
      </c>
    </row>
    <row r="48" spans="1:73" x14ac:dyDescent="0.25">
      <c r="A48">
        <v>4501</v>
      </c>
      <c r="B48" t="s">
        <v>2170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1</v>
      </c>
      <c r="AR48">
        <v>0</v>
      </c>
      <c r="AS48">
        <v>0</v>
      </c>
      <c r="AT48">
        <v>0</v>
      </c>
      <c r="AU48">
        <v>0</v>
      </c>
      <c r="AV48">
        <v>0</v>
      </c>
      <c r="AW48">
        <v>0</v>
      </c>
      <c r="AX48">
        <v>0</v>
      </c>
      <c r="AY48">
        <v>0</v>
      </c>
      <c r="AZ48">
        <v>0</v>
      </c>
      <c r="BA48">
        <v>0</v>
      </c>
      <c r="BB48">
        <v>0</v>
      </c>
      <c r="BC48">
        <v>0</v>
      </c>
      <c r="BD48">
        <v>0</v>
      </c>
      <c r="BE48">
        <v>0</v>
      </c>
      <c r="BF48">
        <v>0</v>
      </c>
      <c r="BG48">
        <v>0</v>
      </c>
      <c r="BH48">
        <v>0</v>
      </c>
      <c r="BI48">
        <v>0</v>
      </c>
      <c r="BJ48">
        <v>0</v>
      </c>
      <c r="BK48">
        <v>0</v>
      </c>
      <c r="BL48">
        <v>0</v>
      </c>
      <c r="BM48">
        <v>0</v>
      </c>
      <c r="BN48">
        <v>0</v>
      </c>
      <c r="BO48">
        <v>0</v>
      </c>
      <c r="BP48">
        <v>0</v>
      </c>
      <c r="BQ48">
        <v>0</v>
      </c>
      <c r="BR48">
        <v>0</v>
      </c>
      <c r="BS48">
        <v>0</v>
      </c>
      <c r="BT48">
        <v>0</v>
      </c>
      <c r="BU48">
        <v>0</v>
      </c>
    </row>
    <row r="49" spans="1:73" x14ac:dyDescent="0.25">
      <c r="A49">
        <v>4910</v>
      </c>
      <c r="B49" t="s">
        <v>2366</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1</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v>0</v>
      </c>
      <c r="BJ49">
        <v>0</v>
      </c>
      <c r="BK49">
        <v>0</v>
      </c>
      <c r="BL49">
        <v>0</v>
      </c>
      <c r="BM49">
        <v>0</v>
      </c>
      <c r="BN49">
        <v>0</v>
      </c>
      <c r="BO49">
        <v>0</v>
      </c>
      <c r="BP49">
        <v>0</v>
      </c>
      <c r="BQ49">
        <v>0</v>
      </c>
      <c r="BR49">
        <v>0</v>
      </c>
      <c r="BS49">
        <v>0</v>
      </c>
      <c r="BT49">
        <v>0</v>
      </c>
      <c r="BU49">
        <v>0</v>
      </c>
    </row>
    <row r="50" spans="1:73" x14ac:dyDescent="0.25">
      <c r="A50">
        <v>4911</v>
      </c>
      <c r="B50" t="s">
        <v>532</v>
      </c>
      <c r="C50">
        <v>0</v>
      </c>
      <c r="D50">
        <v>0</v>
      </c>
      <c r="E50">
        <v>0</v>
      </c>
      <c r="F50">
        <v>1</v>
      </c>
      <c r="G50">
        <v>0</v>
      </c>
      <c r="H50">
        <v>0</v>
      </c>
      <c r="I50">
        <v>0</v>
      </c>
      <c r="J50">
        <v>0</v>
      </c>
      <c r="K50">
        <v>0</v>
      </c>
      <c r="L50">
        <v>0</v>
      </c>
      <c r="M50">
        <v>0</v>
      </c>
      <c r="N50">
        <v>0</v>
      </c>
      <c r="O50">
        <v>0</v>
      </c>
      <c r="P50">
        <v>0</v>
      </c>
      <c r="Q50">
        <v>0</v>
      </c>
      <c r="R50">
        <v>0</v>
      </c>
      <c r="S50">
        <v>0</v>
      </c>
      <c r="T50">
        <v>0</v>
      </c>
      <c r="U50">
        <v>0</v>
      </c>
      <c r="V50">
        <v>0</v>
      </c>
      <c r="W50">
        <v>0</v>
      </c>
      <c r="X50">
        <v>1</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c r="BJ50">
        <v>0</v>
      </c>
      <c r="BK50">
        <v>0</v>
      </c>
      <c r="BL50">
        <v>0</v>
      </c>
      <c r="BM50">
        <v>0</v>
      </c>
      <c r="BN50">
        <v>0</v>
      </c>
      <c r="BO50">
        <v>0</v>
      </c>
      <c r="BP50">
        <v>0</v>
      </c>
      <c r="BQ50">
        <v>0</v>
      </c>
      <c r="BR50">
        <v>0</v>
      </c>
      <c r="BS50">
        <v>0</v>
      </c>
      <c r="BT50">
        <v>0</v>
      </c>
      <c r="BU50">
        <v>0</v>
      </c>
    </row>
    <row r="51" spans="1:73" x14ac:dyDescent="0.25">
      <c r="A51">
        <v>4990</v>
      </c>
      <c r="B51" t="s">
        <v>2411</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1</v>
      </c>
      <c r="AU51">
        <v>0</v>
      </c>
      <c r="AV51">
        <v>0</v>
      </c>
      <c r="AW51">
        <v>0</v>
      </c>
      <c r="AX51">
        <v>0</v>
      </c>
      <c r="AY51">
        <v>0</v>
      </c>
      <c r="AZ51">
        <v>0</v>
      </c>
      <c r="BA51">
        <v>0</v>
      </c>
      <c r="BB51">
        <v>0</v>
      </c>
      <c r="BC51">
        <v>0</v>
      </c>
      <c r="BD51">
        <v>0</v>
      </c>
      <c r="BE51">
        <v>0</v>
      </c>
      <c r="BF51">
        <v>0</v>
      </c>
      <c r="BG51">
        <v>0</v>
      </c>
      <c r="BH51">
        <v>0</v>
      </c>
      <c r="BI51">
        <v>0</v>
      </c>
      <c r="BJ51">
        <v>0</v>
      </c>
      <c r="BK51">
        <v>0</v>
      </c>
      <c r="BL51">
        <v>0</v>
      </c>
      <c r="BM51">
        <v>0</v>
      </c>
      <c r="BN51">
        <v>0</v>
      </c>
      <c r="BO51">
        <v>0</v>
      </c>
      <c r="BP51">
        <v>0</v>
      </c>
      <c r="BQ51">
        <v>0</v>
      </c>
      <c r="BR51">
        <v>0</v>
      </c>
      <c r="BS51">
        <v>0</v>
      </c>
      <c r="BT51">
        <v>0</v>
      </c>
      <c r="BU51">
        <v>0</v>
      </c>
    </row>
    <row r="52" spans="1:73" x14ac:dyDescent="0.25">
      <c r="A52">
        <v>5006</v>
      </c>
      <c r="B52" t="s">
        <v>2417</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v>0</v>
      </c>
      <c r="BJ52">
        <v>0</v>
      </c>
      <c r="BK52">
        <v>0</v>
      </c>
      <c r="BL52">
        <v>0</v>
      </c>
      <c r="BM52">
        <v>0</v>
      </c>
      <c r="BN52">
        <v>0</v>
      </c>
      <c r="BO52">
        <v>0</v>
      </c>
      <c r="BP52">
        <v>0</v>
      </c>
      <c r="BQ52">
        <v>0</v>
      </c>
      <c r="BR52">
        <v>0</v>
      </c>
      <c r="BS52">
        <v>0</v>
      </c>
      <c r="BT52">
        <v>0</v>
      </c>
      <c r="BU52">
        <v>1</v>
      </c>
    </row>
    <row r="53" spans="1:73" x14ac:dyDescent="0.25">
      <c r="A53">
        <v>5293</v>
      </c>
      <c r="B53" t="s">
        <v>2581</v>
      </c>
      <c r="C53">
        <v>0</v>
      </c>
      <c r="D53">
        <v>0</v>
      </c>
      <c r="E53">
        <v>0</v>
      </c>
      <c r="F53">
        <v>1</v>
      </c>
      <c r="G53">
        <v>0</v>
      </c>
      <c r="H53">
        <v>0</v>
      </c>
      <c r="I53">
        <v>0</v>
      </c>
      <c r="J53">
        <v>0</v>
      </c>
      <c r="K53">
        <v>0</v>
      </c>
      <c r="L53">
        <v>0</v>
      </c>
      <c r="M53">
        <v>0</v>
      </c>
      <c r="N53">
        <v>0</v>
      </c>
      <c r="O53">
        <v>0</v>
      </c>
      <c r="P53">
        <v>0</v>
      </c>
      <c r="Q53">
        <v>0</v>
      </c>
      <c r="R53">
        <v>0</v>
      </c>
      <c r="S53">
        <v>0</v>
      </c>
      <c r="T53">
        <v>0</v>
      </c>
      <c r="U53">
        <v>0</v>
      </c>
      <c r="V53">
        <v>0</v>
      </c>
      <c r="W53">
        <v>0</v>
      </c>
      <c r="X53">
        <v>0</v>
      </c>
      <c r="Y53">
        <v>1</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0</v>
      </c>
      <c r="BA53">
        <v>0</v>
      </c>
      <c r="BB53">
        <v>0</v>
      </c>
      <c r="BC53">
        <v>0</v>
      </c>
      <c r="BD53">
        <v>0</v>
      </c>
      <c r="BE53">
        <v>0</v>
      </c>
      <c r="BF53">
        <v>0</v>
      </c>
      <c r="BG53">
        <v>0</v>
      </c>
      <c r="BH53">
        <v>0</v>
      </c>
      <c r="BI53">
        <v>0</v>
      </c>
      <c r="BJ53">
        <v>0</v>
      </c>
      <c r="BK53">
        <v>0</v>
      </c>
      <c r="BL53">
        <v>0</v>
      </c>
      <c r="BM53">
        <v>0</v>
      </c>
      <c r="BN53">
        <v>0</v>
      </c>
      <c r="BO53">
        <v>0</v>
      </c>
      <c r="BP53">
        <v>0</v>
      </c>
      <c r="BQ53">
        <v>0</v>
      </c>
      <c r="BR53">
        <v>0</v>
      </c>
      <c r="BS53">
        <v>0</v>
      </c>
      <c r="BT53">
        <v>0</v>
      </c>
      <c r="BU53">
        <v>0</v>
      </c>
    </row>
    <row r="54" spans="1:73" x14ac:dyDescent="0.25">
      <c r="A54">
        <v>5468</v>
      </c>
      <c r="B54" t="s">
        <v>2652</v>
      </c>
      <c r="C54">
        <v>0</v>
      </c>
      <c r="D54">
        <v>1</v>
      </c>
      <c r="E54">
        <v>1</v>
      </c>
      <c r="F54">
        <v>1</v>
      </c>
      <c r="G54">
        <v>0</v>
      </c>
      <c r="H54">
        <v>0</v>
      </c>
      <c r="I54">
        <v>0</v>
      </c>
      <c r="J54">
        <v>0</v>
      </c>
      <c r="K54">
        <v>0</v>
      </c>
      <c r="L54">
        <v>0</v>
      </c>
      <c r="M54">
        <v>0</v>
      </c>
      <c r="N54">
        <v>0</v>
      </c>
      <c r="O54">
        <v>0</v>
      </c>
      <c r="P54">
        <v>0</v>
      </c>
      <c r="Q54">
        <v>0</v>
      </c>
      <c r="R54">
        <v>1</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row>
    <row r="55" spans="1:73" x14ac:dyDescent="0.25">
      <c r="A55">
        <v>5511</v>
      </c>
      <c r="B55" t="s">
        <v>2681</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1</v>
      </c>
      <c r="AL55">
        <v>0</v>
      </c>
      <c r="AM55">
        <v>0</v>
      </c>
      <c r="AN55">
        <v>0</v>
      </c>
      <c r="AO55">
        <v>0</v>
      </c>
      <c r="AP55">
        <v>0</v>
      </c>
      <c r="AQ55">
        <v>0</v>
      </c>
      <c r="AR55">
        <v>0</v>
      </c>
      <c r="AS55">
        <v>0</v>
      </c>
      <c r="AT55">
        <v>0</v>
      </c>
      <c r="AU55">
        <v>0</v>
      </c>
      <c r="AV55">
        <v>0</v>
      </c>
      <c r="AW55">
        <v>0</v>
      </c>
      <c r="AX55">
        <v>0</v>
      </c>
      <c r="AY55">
        <v>0</v>
      </c>
      <c r="AZ55">
        <v>0</v>
      </c>
      <c r="BA55">
        <v>0</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row>
    <row r="56" spans="1:73" x14ac:dyDescent="0.25">
      <c r="A56">
        <v>5526</v>
      </c>
      <c r="B56" t="s">
        <v>2692</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1</v>
      </c>
      <c r="BL56">
        <v>0</v>
      </c>
      <c r="BM56">
        <v>0</v>
      </c>
      <c r="BN56">
        <v>0</v>
      </c>
      <c r="BO56">
        <v>0</v>
      </c>
      <c r="BP56">
        <v>0</v>
      </c>
      <c r="BQ56">
        <v>0</v>
      </c>
      <c r="BR56">
        <v>0</v>
      </c>
      <c r="BS56">
        <v>0</v>
      </c>
      <c r="BT56">
        <v>0</v>
      </c>
      <c r="BU56">
        <v>0</v>
      </c>
    </row>
    <row r="57" spans="1:73" x14ac:dyDescent="0.25">
      <c r="A57">
        <v>5607</v>
      </c>
      <c r="B57" t="s">
        <v>2744</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1</v>
      </c>
      <c r="BH57">
        <v>0</v>
      </c>
      <c r="BI57">
        <v>0</v>
      </c>
      <c r="BJ57">
        <v>0</v>
      </c>
      <c r="BK57">
        <v>0</v>
      </c>
      <c r="BL57">
        <v>0</v>
      </c>
      <c r="BM57">
        <v>0</v>
      </c>
      <c r="BN57">
        <v>0</v>
      </c>
      <c r="BO57">
        <v>0</v>
      </c>
      <c r="BP57">
        <v>0</v>
      </c>
      <c r="BQ57">
        <v>0</v>
      </c>
      <c r="BR57">
        <v>0</v>
      </c>
      <c r="BS57">
        <v>0</v>
      </c>
      <c r="BT57">
        <v>0</v>
      </c>
      <c r="BU57">
        <v>0</v>
      </c>
    </row>
    <row r="58" spans="1:73" x14ac:dyDescent="0.25">
      <c r="A58">
        <v>5627</v>
      </c>
      <c r="B58" t="s">
        <v>2759</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1</v>
      </c>
      <c r="BE58">
        <v>0</v>
      </c>
      <c r="BF58">
        <v>0</v>
      </c>
      <c r="BG58">
        <v>0</v>
      </c>
      <c r="BH58">
        <v>0</v>
      </c>
      <c r="BI58">
        <v>0</v>
      </c>
      <c r="BJ58">
        <v>0</v>
      </c>
      <c r="BK58">
        <v>0</v>
      </c>
      <c r="BL58">
        <v>0</v>
      </c>
      <c r="BM58">
        <v>0</v>
      </c>
      <c r="BN58">
        <v>0</v>
      </c>
      <c r="BO58">
        <v>0</v>
      </c>
      <c r="BP58">
        <v>0</v>
      </c>
      <c r="BQ58">
        <v>0</v>
      </c>
      <c r="BR58">
        <v>0</v>
      </c>
      <c r="BS58">
        <v>0</v>
      </c>
      <c r="BT58">
        <v>0</v>
      </c>
      <c r="BU58">
        <v>0</v>
      </c>
    </row>
    <row r="59" spans="1:73" x14ac:dyDescent="0.25">
      <c r="A59">
        <v>5985</v>
      </c>
      <c r="B59" t="s">
        <v>2994</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1</v>
      </c>
      <c r="BD59">
        <v>0</v>
      </c>
      <c r="BE59">
        <v>0</v>
      </c>
      <c r="BF59">
        <v>0</v>
      </c>
      <c r="BG59">
        <v>0</v>
      </c>
      <c r="BH59">
        <v>0</v>
      </c>
      <c r="BI59">
        <v>0</v>
      </c>
      <c r="BJ59">
        <v>0</v>
      </c>
      <c r="BK59">
        <v>0</v>
      </c>
      <c r="BL59">
        <v>0</v>
      </c>
      <c r="BM59">
        <v>0</v>
      </c>
      <c r="BN59">
        <v>0</v>
      </c>
      <c r="BO59">
        <v>0</v>
      </c>
      <c r="BP59">
        <v>0</v>
      </c>
      <c r="BQ59">
        <v>0</v>
      </c>
      <c r="BR59">
        <v>0</v>
      </c>
      <c r="BS59">
        <v>0</v>
      </c>
      <c r="BT59">
        <v>0</v>
      </c>
      <c r="BU59">
        <v>0</v>
      </c>
    </row>
    <row r="60" spans="1:73" x14ac:dyDescent="0.25">
      <c r="A60">
        <v>6133</v>
      </c>
      <c r="B60" t="s">
        <v>3105</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1</v>
      </c>
      <c r="BK60">
        <v>0</v>
      </c>
      <c r="BL60">
        <v>0</v>
      </c>
      <c r="BM60">
        <v>0</v>
      </c>
      <c r="BN60">
        <v>0</v>
      </c>
      <c r="BO60">
        <v>0</v>
      </c>
      <c r="BP60">
        <v>0</v>
      </c>
      <c r="BQ60">
        <v>0</v>
      </c>
      <c r="BR60">
        <v>0</v>
      </c>
      <c r="BS60">
        <v>0</v>
      </c>
      <c r="BT60">
        <v>0</v>
      </c>
      <c r="BU60">
        <v>0</v>
      </c>
    </row>
    <row r="61" spans="1:73" x14ac:dyDescent="0.25">
      <c r="A61">
        <v>6314</v>
      </c>
      <c r="B61" t="s">
        <v>3187</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1</v>
      </c>
      <c r="BI61">
        <v>0</v>
      </c>
      <c r="BJ61">
        <v>0</v>
      </c>
      <c r="BK61">
        <v>0</v>
      </c>
      <c r="BL61">
        <v>0</v>
      </c>
      <c r="BM61">
        <v>0</v>
      </c>
      <c r="BN61">
        <v>0</v>
      </c>
      <c r="BO61">
        <v>0</v>
      </c>
      <c r="BP61">
        <v>0</v>
      </c>
      <c r="BQ61">
        <v>0</v>
      </c>
      <c r="BR61">
        <v>0</v>
      </c>
      <c r="BS61">
        <v>0</v>
      </c>
      <c r="BT61">
        <v>0</v>
      </c>
      <c r="BU61">
        <v>0</v>
      </c>
    </row>
    <row r="62" spans="1:73" x14ac:dyDescent="0.25">
      <c r="A62">
        <v>6348</v>
      </c>
      <c r="B62" t="s">
        <v>3218</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0</v>
      </c>
      <c r="BA62">
        <v>1</v>
      </c>
      <c r="BB62">
        <v>0</v>
      </c>
      <c r="BC62">
        <v>0</v>
      </c>
      <c r="BD62">
        <v>0</v>
      </c>
      <c r="BE62">
        <v>0</v>
      </c>
      <c r="BF62">
        <v>0</v>
      </c>
      <c r="BG62">
        <v>0</v>
      </c>
      <c r="BH62">
        <v>0</v>
      </c>
      <c r="BI62">
        <v>0</v>
      </c>
      <c r="BJ62">
        <v>0</v>
      </c>
      <c r="BK62">
        <v>0</v>
      </c>
      <c r="BL62">
        <v>0</v>
      </c>
      <c r="BM62">
        <v>0</v>
      </c>
      <c r="BN62">
        <v>0</v>
      </c>
      <c r="BO62">
        <v>0</v>
      </c>
      <c r="BP62">
        <v>0</v>
      </c>
      <c r="BQ62">
        <v>0</v>
      </c>
      <c r="BR62">
        <v>0</v>
      </c>
      <c r="BS62">
        <v>0</v>
      </c>
      <c r="BT62">
        <v>0</v>
      </c>
      <c r="BU62">
        <v>0</v>
      </c>
    </row>
    <row r="63" spans="1:73" x14ac:dyDescent="0.25">
      <c r="A63">
        <v>6396</v>
      </c>
      <c r="B63" t="s">
        <v>3264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0</v>
      </c>
      <c r="AS63">
        <v>0</v>
      </c>
      <c r="AT63">
        <v>0</v>
      </c>
      <c r="AU63">
        <v>0</v>
      </c>
      <c r="AV63">
        <v>0</v>
      </c>
      <c r="AW63">
        <v>0</v>
      </c>
      <c r="AX63">
        <v>0</v>
      </c>
      <c r="AY63">
        <v>0</v>
      </c>
      <c r="AZ63">
        <v>0</v>
      </c>
      <c r="BA63">
        <v>0</v>
      </c>
      <c r="BB63">
        <v>0</v>
      </c>
      <c r="BC63">
        <v>0</v>
      </c>
      <c r="BD63">
        <v>0</v>
      </c>
      <c r="BE63">
        <v>0</v>
      </c>
      <c r="BF63">
        <v>0</v>
      </c>
      <c r="BG63">
        <v>0</v>
      </c>
      <c r="BH63">
        <v>0</v>
      </c>
      <c r="BI63">
        <v>0</v>
      </c>
      <c r="BJ63">
        <v>0</v>
      </c>
      <c r="BK63">
        <v>0</v>
      </c>
      <c r="BL63">
        <v>0</v>
      </c>
      <c r="BM63">
        <v>0</v>
      </c>
      <c r="BN63">
        <v>1</v>
      </c>
      <c r="BO63">
        <v>0</v>
      </c>
      <c r="BP63">
        <v>0</v>
      </c>
      <c r="BQ63">
        <v>0</v>
      </c>
      <c r="BR63">
        <v>0</v>
      </c>
      <c r="BS63">
        <v>0</v>
      </c>
      <c r="BT63">
        <v>0</v>
      </c>
      <c r="BU63">
        <v>0</v>
      </c>
    </row>
    <row r="64" spans="1:73" x14ac:dyDescent="0.25">
      <c r="A64">
        <v>6414</v>
      </c>
      <c r="B64" t="s">
        <v>3282</v>
      </c>
      <c r="C64">
        <v>0</v>
      </c>
      <c r="D64">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0</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c r="BJ64">
        <v>0</v>
      </c>
      <c r="BK64">
        <v>0</v>
      </c>
      <c r="BL64">
        <v>0</v>
      </c>
      <c r="BM64">
        <v>0</v>
      </c>
      <c r="BN64">
        <v>0</v>
      </c>
      <c r="BO64">
        <v>0</v>
      </c>
      <c r="BP64">
        <v>0</v>
      </c>
      <c r="BQ64">
        <v>0</v>
      </c>
      <c r="BR64">
        <v>0</v>
      </c>
      <c r="BS64">
        <v>1</v>
      </c>
      <c r="BT64">
        <v>0</v>
      </c>
      <c r="BU64">
        <v>0</v>
      </c>
    </row>
    <row r="65" spans="1:73" x14ac:dyDescent="0.25">
      <c r="A65">
        <v>6443</v>
      </c>
      <c r="B65" t="s">
        <v>2101</v>
      </c>
      <c r="C65">
        <v>0</v>
      </c>
      <c r="D65">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1</v>
      </c>
      <c r="AX65">
        <v>0</v>
      </c>
      <c r="AY65">
        <v>0</v>
      </c>
      <c r="AZ65">
        <v>0</v>
      </c>
      <c r="BA65">
        <v>0</v>
      </c>
      <c r="BB65">
        <v>0</v>
      </c>
      <c r="BC65">
        <v>0</v>
      </c>
      <c r="BD65">
        <v>0</v>
      </c>
      <c r="BE65">
        <v>0</v>
      </c>
      <c r="BF65">
        <v>0</v>
      </c>
      <c r="BG65">
        <v>0</v>
      </c>
      <c r="BH65">
        <v>0</v>
      </c>
      <c r="BI65">
        <v>0</v>
      </c>
      <c r="BJ65">
        <v>0</v>
      </c>
      <c r="BK65">
        <v>0</v>
      </c>
      <c r="BL65">
        <v>0</v>
      </c>
      <c r="BM65">
        <v>0</v>
      </c>
      <c r="BN65">
        <v>0</v>
      </c>
      <c r="BO65">
        <v>0</v>
      </c>
      <c r="BP65">
        <v>0</v>
      </c>
      <c r="BQ65">
        <v>0</v>
      </c>
      <c r="BR65">
        <v>0</v>
      </c>
      <c r="BS65">
        <v>0</v>
      </c>
      <c r="BT65">
        <v>0</v>
      </c>
      <c r="BU65">
        <v>0</v>
      </c>
    </row>
    <row r="66" spans="1:73" x14ac:dyDescent="0.25">
      <c r="A66">
        <v>6502</v>
      </c>
      <c r="B66" t="s">
        <v>3346</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1</v>
      </c>
      <c r="AO66">
        <v>0</v>
      </c>
      <c r="AP66">
        <v>0</v>
      </c>
      <c r="AQ66">
        <v>0</v>
      </c>
      <c r="AR66">
        <v>0</v>
      </c>
      <c r="AS66">
        <v>0</v>
      </c>
      <c r="AT66">
        <v>0</v>
      </c>
      <c r="AU66">
        <v>0</v>
      </c>
      <c r="AV66">
        <v>0</v>
      </c>
      <c r="AW66">
        <v>0</v>
      </c>
      <c r="AX66">
        <v>0</v>
      </c>
      <c r="AY66">
        <v>0</v>
      </c>
      <c r="AZ66">
        <v>0</v>
      </c>
      <c r="BA66">
        <v>0</v>
      </c>
      <c r="BB66">
        <v>0</v>
      </c>
      <c r="BC66">
        <v>0</v>
      </c>
      <c r="BD66">
        <v>0</v>
      </c>
      <c r="BE66">
        <v>0</v>
      </c>
      <c r="BF66">
        <v>0</v>
      </c>
      <c r="BG66">
        <v>0</v>
      </c>
      <c r="BH66">
        <v>0</v>
      </c>
      <c r="BI66">
        <v>0</v>
      </c>
      <c r="BJ66">
        <v>0</v>
      </c>
      <c r="BK66">
        <v>0</v>
      </c>
      <c r="BL66">
        <v>0</v>
      </c>
      <c r="BM66">
        <v>0</v>
      </c>
      <c r="BN66">
        <v>0</v>
      </c>
      <c r="BO66">
        <v>0</v>
      </c>
      <c r="BP66">
        <v>0</v>
      </c>
      <c r="BQ66">
        <v>0</v>
      </c>
      <c r="BR66">
        <v>0</v>
      </c>
      <c r="BS66">
        <v>0</v>
      </c>
      <c r="BT66">
        <v>0</v>
      </c>
      <c r="BU66">
        <v>0</v>
      </c>
    </row>
    <row r="67" spans="1:73" x14ac:dyDescent="0.25">
      <c r="A67">
        <v>6530</v>
      </c>
      <c r="B67" t="s">
        <v>3371</v>
      </c>
      <c r="C67">
        <v>0</v>
      </c>
      <c r="D67">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1</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c r="BJ67">
        <v>0</v>
      </c>
      <c r="BK67">
        <v>0</v>
      </c>
      <c r="BL67">
        <v>0</v>
      </c>
      <c r="BM67">
        <v>0</v>
      </c>
      <c r="BN67">
        <v>0</v>
      </c>
      <c r="BO67">
        <v>0</v>
      </c>
      <c r="BP67">
        <v>0</v>
      </c>
      <c r="BQ67">
        <v>0</v>
      </c>
      <c r="BR67">
        <v>0</v>
      </c>
      <c r="BS67">
        <v>0</v>
      </c>
      <c r="BT67">
        <v>0</v>
      </c>
      <c r="BU67">
        <v>0</v>
      </c>
    </row>
    <row r="68" spans="1:73" x14ac:dyDescent="0.25">
      <c r="A68">
        <v>6695</v>
      </c>
      <c r="B68" t="s">
        <v>3513</v>
      </c>
      <c r="C68">
        <v>0</v>
      </c>
      <c r="D68">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1</v>
      </c>
      <c r="BJ68">
        <v>0</v>
      </c>
      <c r="BK68">
        <v>0</v>
      </c>
      <c r="BL68">
        <v>0</v>
      </c>
      <c r="BM68">
        <v>0</v>
      </c>
      <c r="BN68">
        <v>0</v>
      </c>
      <c r="BO68">
        <v>0</v>
      </c>
      <c r="BP68">
        <v>0</v>
      </c>
      <c r="BQ68">
        <v>0</v>
      </c>
      <c r="BR68">
        <v>0</v>
      </c>
      <c r="BS68">
        <v>0</v>
      </c>
      <c r="BT68">
        <v>0</v>
      </c>
      <c r="BU68">
        <v>0</v>
      </c>
    </row>
    <row r="69" spans="1:73" x14ac:dyDescent="0.25">
      <c r="A69">
        <v>6704</v>
      </c>
      <c r="B69" t="s">
        <v>3520</v>
      </c>
      <c r="C69">
        <v>0</v>
      </c>
      <c r="D69">
        <v>0</v>
      </c>
      <c r="E69">
        <v>0</v>
      </c>
      <c r="F69">
        <v>0</v>
      </c>
      <c r="G69">
        <v>0</v>
      </c>
      <c r="H69">
        <v>0</v>
      </c>
      <c r="I69">
        <v>0</v>
      </c>
      <c r="J69">
        <v>0</v>
      </c>
      <c r="K69">
        <v>0</v>
      </c>
      <c r="L69">
        <v>0</v>
      </c>
      <c r="M69">
        <v>0</v>
      </c>
      <c r="N69">
        <v>0</v>
      </c>
      <c r="O69">
        <v>0</v>
      </c>
      <c r="P69">
        <v>0</v>
      </c>
      <c r="Q69">
        <v>0</v>
      </c>
      <c r="R69">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c r="BJ69">
        <v>0</v>
      </c>
      <c r="BK69">
        <v>0</v>
      </c>
      <c r="BL69">
        <v>0</v>
      </c>
      <c r="BM69">
        <v>0</v>
      </c>
      <c r="BN69">
        <v>0</v>
      </c>
      <c r="BO69">
        <v>0</v>
      </c>
      <c r="BP69">
        <v>0</v>
      </c>
      <c r="BQ69">
        <v>1</v>
      </c>
      <c r="BR69">
        <v>0</v>
      </c>
      <c r="BS69">
        <v>0</v>
      </c>
      <c r="BT69">
        <v>0</v>
      </c>
      <c r="BU69">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971</v>
      </c>
      <c r="B3" t="s">
        <v>786</v>
      </c>
      <c r="C3" s="26">
        <v>1</v>
      </c>
      <c r="D3" s="26">
        <v>1</v>
      </c>
      <c r="E3" s="26">
        <v>1</v>
      </c>
      <c r="F3" s="26">
        <v>1</v>
      </c>
      <c r="G3" s="26">
        <v>0</v>
      </c>
      <c r="H3" s="26">
        <v>1</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v>0</v>
      </c>
      <c r="BJ3" s="26">
        <v>0</v>
      </c>
      <c r="BK3" s="26">
        <v>0</v>
      </c>
      <c r="BL3" s="26">
        <v>0</v>
      </c>
      <c r="BM3" s="26">
        <v>0</v>
      </c>
      <c r="BN3" s="26">
        <v>0</v>
      </c>
      <c r="BO3" s="26">
        <v>0</v>
      </c>
      <c r="BP3" s="26">
        <v>0</v>
      </c>
      <c r="BQ3" s="26">
        <v>0</v>
      </c>
      <c r="BR3" s="26">
        <v>0</v>
      </c>
      <c r="BS3" s="26">
        <v>0</v>
      </c>
      <c r="BT3" s="26">
        <v>0</v>
      </c>
      <c r="BU3" s="26">
        <v>0</v>
      </c>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row>
    <row r="4" spans="1:206" x14ac:dyDescent="0.25">
      <c r="A4">
        <v>987</v>
      </c>
      <c r="B4" t="s">
        <v>792</v>
      </c>
      <c r="C4" s="26">
        <v>1</v>
      </c>
      <c r="D4" s="26">
        <v>1</v>
      </c>
      <c r="E4" s="26">
        <v>1</v>
      </c>
      <c r="F4" s="26">
        <v>1</v>
      </c>
      <c r="G4" s="26">
        <v>0</v>
      </c>
      <c r="H4" s="26">
        <v>0</v>
      </c>
      <c r="I4" s="26">
        <v>0</v>
      </c>
      <c r="J4" s="26">
        <v>0</v>
      </c>
      <c r="K4" s="26">
        <v>1</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v>0</v>
      </c>
      <c r="BJ4" s="26">
        <v>0</v>
      </c>
      <c r="BK4" s="26">
        <v>0</v>
      </c>
      <c r="BL4" s="26">
        <v>0</v>
      </c>
      <c r="BM4" s="26">
        <v>0</v>
      </c>
      <c r="BN4" s="26">
        <v>0</v>
      </c>
      <c r="BO4" s="26">
        <v>0</v>
      </c>
      <c r="BP4" s="26">
        <v>0</v>
      </c>
      <c r="BQ4" s="26">
        <v>0</v>
      </c>
      <c r="BR4" s="26">
        <v>0</v>
      </c>
      <c r="BS4" s="26">
        <v>0</v>
      </c>
      <c r="BT4" s="26">
        <v>0</v>
      </c>
      <c r="BU4" s="26">
        <v>0</v>
      </c>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row>
    <row r="5" spans="1:206" x14ac:dyDescent="0.25">
      <c r="A5">
        <v>1671</v>
      </c>
      <c r="B5" t="s">
        <v>996</v>
      </c>
      <c r="C5" s="26">
        <v>1</v>
      </c>
      <c r="D5" s="26">
        <v>1</v>
      </c>
      <c r="E5" s="26">
        <v>1</v>
      </c>
      <c r="F5" s="26">
        <v>1</v>
      </c>
      <c r="G5" s="26">
        <v>0</v>
      </c>
      <c r="H5" s="26">
        <v>0</v>
      </c>
      <c r="I5" s="26">
        <v>0</v>
      </c>
      <c r="J5" s="26">
        <v>0</v>
      </c>
      <c r="K5" s="26">
        <v>0</v>
      </c>
      <c r="L5" s="26">
        <v>0</v>
      </c>
      <c r="M5" s="26">
        <v>1</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v>0</v>
      </c>
      <c r="BJ5" s="26">
        <v>0</v>
      </c>
      <c r="BK5" s="26">
        <v>0</v>
      </c>
      <c r="BL5" s="26">
        <v>0</v>
      </c>
      <c r="BM5" s="26">
        <v>0</v>
      </c>
      <c r="BN5" s="26">
        <v>0</v>
      </c>
      <c r="BO5" s="26">
        <v>0</v>
      </c>
      <c r="BP5" s="26">
        <v>0</v>
      </c>
      <c r="BQ5" s="26">
        <v>0</v>
      </c>
      <c r="BR5" s="26">
        <v>0</v>
      </c>
      <c r="BS5" s="26">
        <v>0</v>
      </c>
      <c r="BT5" s="26">
        <v>0</v>
      </c>
      <c r="BU5" s="26">
        <v>0</v>
      </c>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row>
    <row r="6" spans="1:206" x14ac:dyDescent="0.25">
      <c r="A6">
        <v>1690</v>
      </c>
      <c r="B6" t="s">
        <v>1004</v>
      </c>
      <c r="C6" s="26">
        <v>1</v>
      </c>
      <c r="D6" s="26">
        <v>1</v>
      </c>
      <c r="E6" s="26">
        <v>1</v>
      </c>
      <c r="F6" s="26">
        <v>1</v>
      </c>
      <c r="G6" s="26">
        <v>1</v>
      </c>
      <c r="H6" s="26">
        <v>0</v>
      </c>
      <c r="I6" s="26">
        <v>0</v>
      </c>
      <c r="J6" s="26">
        <v>0</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v>0</v>
      </c>
      <c r="BJ6" s="26">
        <v>0</v>
      </c>
      <c r="BK6" s="26">
        <v>0</v>
      </c>
      <c r="BL6" s="26">
        <v>0</v>
      </c>
      <c r="BM6" s="26">
        <v>0</v>
      </c>
      <c r="BN6" s="26">
        <v>0</v>
      </c>
      <c r="BO6" s="26">
        <v>0</v>
      </c>
      <c r="BP6" s="26">
        <v>0</v>
      </c>
      <c r="BQ6" s="26">
        <v>0</v>
      </c>
      <c r="BR6" s="26">
        <v>0</v>
      </c>
      <c r="BS6" s="26">
        <v>0</v>
      </c>
      <c r="BT6" s="26">
        <v>0</v>
      </c>
      <c r="BU6" s="26">
        <v>0</v>
      </c>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row>
    <row r="7" spans="1:206" x14ac:dyDescent="0.25">
      <c r="A7">
        <v>2122</v>
      </c>
      <c r="B7" t="s">
        <v>1155</v>
      </c>
      <c r="C7" s="26">
        <v>1</v>
      </c>
      <c r="D7" s="26">
        <v>1</v>
      </c>
      <c r="E7" s="26">
        <v>1</v>
      </c>
      <c r="F7" s="26">
        <v>1</v>
      </c>
      <c r="G7" s="26">
        <v>0</v>
      </c>
      <c r="H7" s="26">
        <v>0</v>
      </c>
      <c r="I7" s="26">
        <v>1</v>
      </c>
      <c r="J7" s="26">
        <v>0</v>
      </c>
      <c r="K7" s="26">
        <v>0</v>
      </c>
      <c r="L7" s="26">
        <v>0</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v>0</v>
      </c>
      <c r="BJ7" s="26">
        <v>0</v>
      </c>
      <c r="BK7" s="26">
        <v>0</v>
      </c>
      <c r="BL7" s="26">
        <v>0</v>
      </c>
      <c r="BM7" s="26">
        <v>0</v>
      </c>
      <c r="BN7" s="26">
        <v>0</v>
      </c>
      <c r="BO7" s="26">
        <v>0</v>
      </c>
      <c r="BP7" s="26">
        <v>0</v>
      </c>
      <c r="BQ7" s="26">
        <v>0</v>
      </c>
      <c r="BR7" s="26">
        <v>0</v>
      </c>
      <c r="BS7" s="26">
        <v>0</v>
      </c>
      <c r="BT7" s="26">
        <v>0</v>
      </c>
      <c r="BU7" s="26">
        <v>0</v>
      </c>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row>
    <row r="8" spans="1:206" x14ac:dyDescent="0.25">
      <c r="A8">
        <v>2930</v>
      </c>
      <c r="B8" t="s">
        <v>1454</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v>0</v>
      </c>
      <c r="BJ8" s="26">
        <v>0</v>
      </c>
      <c r="BK8" s="26">
        <v>0</v>
      </c>
      <c r="BL8" s="26">
        <v>0</v>
      </c>
      <c r="BM8" s="26">
        <v>0</v>
      </c>
      <c r="BN8" s="26">
        <v>0</v>
      </c>
      <c r="BO8" s="26">
        <v>0</v>
      </c>
      <c r="BP8" s="26">
        <v>0</v>
      </c>
      <c r="BQ8" s="26">
        <v>0</v>
      </c>
      <c r="BR8" s="26">
        <v>0</v>
      </c>
      <c r="BS8" s="26">
        <v>0</v>
      </c>
      <c r="BT8" s="26">
        <v>0</v>
      </c>
      <c r="BU8" s="26">
        <v>0</v>
      </c>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row>
    <row r="9" spans="1:206" x14ac:dyDescent="0.25">
      <c r="A9">
        <v>3238</v>
      </c>
      <c r="B9" t="s">
        <v>1591</v>
      </c>
      <c r="C9" s="26">
        <v>1</v>
      </c>
      <c r="D9" s="26">
        <v>1</v>
      </c>
      <c r="E9" s="26">
        <v>1</v>
      </c>
      <c r="F9" s="26">
        <v>1</v>
      </c>
      <c r="G9" s="26">
        <v>0</v>
      </c>
      <c r="H9" s="26">
        <v>0</v>
      </c>
      <c r="I9" s="26">
        <v>0</v>
      </c>
      <c r="J9" s="26">
        <v>0</v>
      </c>
      <c r="K9" s="26">
        <v>0</v>
      </c>
      <c r="L9" s="26">
        <v>1</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v>0</v>
      </c>
      <c r="BJ9" s="26">
        <v>0</v>
      </c>
      <c r="BK9" s="26">
        <v>0</v>
      </c>
      <c r="BL9" s="26">
        <v>0</v>
      </c>
      <c r="BM9" s="26">
        <v>0</v>
      </c>
      <c r="BN9" s="26">
        <v>0</v>
      </c>
      <c r="BO9" s="26">
        <v>0</v>
      </c>
      <c r="BP9" s="26">
        <v>0</v>
      </c>
      <c r="BQ9" s="26">
        <v>0</v>
      </c>
      <c r="BR9" s="26">
        <v>0</v>
      </c>
      <c r="BS9" s="26">
        <v>0</v>
      </c>
      <c r="BT9" s="26">
        <v>0</v>
      </c>
      <c r="BU9" s="26">
        <v>0</v>
      </c>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row>
    <row r="10" spans="1:206" x14ac:dyDescent="0.25">
      <c r="A10">
        <v>4334</v>
      </c>
      <c r="B10" t="s">
        <v>2097</v>
      </c>
      <c r="C10" s="26">
        <v>1</v>
      </c>
      <c r="D10" s="26">
        <v>1</v>
      </c>
      <c r="E10" s="26">
        <v>1</v>
      </c>
      <c r="F10" s="26">
        <v>1</v>
      </c>
      <c r="G10" s="26">
        <v>0</v>
      </c>
      <c r="H10" s="26">
        <v>0</v>
      </c>
      <c r="I10" s="26">
        <v>0</v>
      </c>
      <c r="J10" s="26">
        <v>1</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v>0</v>
      </c>
      <c r="BJ10" s="26">
        <v>0</v>
      </c>
      <c r="BK10" s="26">
        <v>0</v>
      </c>
      <c r="BL10" s="26">
        <v>0</v>
      </c>
      <c r="BM10" s="26">
        <v>0</v>
      </c>
      <c r="BN10" s="26">
        <v>0</v>
      </c>
      <c r="BO10" s="26">
        <v>0</v>
      </c>
      <c r="BP10" s="26">
        <v>0</v>
      </c>
      <c r="BQ10" s="26">
        <v>0</v>
      </c>
      <c r="BR10" s="26">
        <v>0</v>
      </c>
      <c r="BS10" s="26">
        <v>0</v>
      </c>
      <c r="BT10" s="26">
        <v>0</v>
      </c>
      <c r="BU10" s="26">
        <v>0</v>
      </c>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row>
    <row r="11" spans="1:206" x14ac:dyDescent="0.25">
      <c r="A11">
        <v>179</v>
      </c>
      <c r="B11" t="s">
        <v>524</v>
      </c>
      <c r="C11" s="26">
        <v>0</v>
      </c>
      <c r="D11" s="26">
        <v>0</v>
      </c>
      <c r="E11" s="26">
        <v>1</v>
      </c>
      <c r="F11" s="26">
        <v>1</v>
      </c>
      <c r="G11" s="26">
        <v>0</v>
      </c>
      <c r="H11" s="26">
        <v>0</v>
      </c>
      <c r="I11" s="26">
        <v>0</v>
      </c>
      <c r="J11" s="26">
        <v>0</v>
      </c>
      <c r="K11" s="26">
        <v>0</v>
      </c>
      <c r="L11" s="26">
        <v>0</v>
      </c>
      <c r="M11" s="26">
        <v>0</v>
      </c>
      <c r="N11" s="26">
        <v>0</v>
      </c>
      <c r="O11" s="26">
        <v>0</v>
      </c>
      <c r="P11" s="26">
        <v>0</v>
      </c>
      <c r="Q11" s="26">
        <v>0</v>
      </c>
      <c r="R11" s="26">
        <v>0</v>
      </c>
      <c r="S11" s="26">
        <v>0</v>
      </c>
      <c r="T11" s="26">
        <v>1</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v>0</v>
      </c>
      <c r="BJ11" s="26">
        <v>0</v>
      </c>
      <c r="BK11" s="26">
        <v>0</v>
      </c>
      <c r="BL11" s="26">
        <v>0</v>
      </c>
      <c r="BM11" s="26">
        <v>0</v>
      </c>
      <c r="BN11" s="26">
        <v>0</v>
      </c>
      <c r="BO11" s="26">
        <v>0</v>
      </c>
      <c r="BP11" s="26">
        <v>0</v>
      </c>
      <c r="BQ11" s="26">
        <v>0</v>
      </c>
      <c r="BR11" s="26">
        <v>0</v>
      </c>
      <c r="BS11" s="26">
        <v>0</v>
      </c>
      <c r="BT11" s="26">
        <v>0</v>
      </c>
      <c r="BU11" s="26">
        <v>0</v>
      </c>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row>
    <row r="12" spans="1:206" x14ac:dyDescent="0.25">
      <c r="A12">
        <v>231</v>
      </c>
      <c r="B12" t="s">
        <v>550</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v>0</v>
      </c>
      <c r="BJ12" s="26">
        <v>0</v>
      </c>
      <c r="BK12" s="26">
        <v>0</v>
      </c>
      <c r="BL12" s="26">
        <v>0</v>
      </c>
      <c r="BM12" s="26">
        <v>0</v>
      </c>
      <c r="BN12" s="26">
        <v>0</v>
      </c>
      <c r="BO12" s="26">
        <v>0</v>
      </c>
      <c r="BP12" s="26">
        <v>0</v>
      </c>
      <c r="BQ12" s="26">
        <v>0</v>
      </c>
      <c r="BR12" s="26">
        <v>0</v>
      </c>
      <c r="BS12" s="26">
        <v>0</v>
      </c>
      <c r="BT12" s="26">
        <v>0</v>
      </c>
      <c r="BU12" s="26">
        <v>0</v>
      </c>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row>
    <row r="13" spans="1:206" x14ac:dyDescent="0.25">
      <c r="A13">
        <v>599</v>
      </c>
      <c r="B13" t="s">
        <v>679</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1</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v>0</v>
      </c>
      <c r="BJ13" s="26">
        <v>0</v>
      </c>
      <c r="BK13" s="26">
        <v>0</v>
      </c>
      <c r="BL13" s="26">
        <v>0</v>
      </c>
      <c r="BM13" s="26">
        <v>0</v>
      </c>
      <c r="BN13" s="26">
        <v>0</v>
      </c>
      <c r="BO13" s="26">
        <v>0</v>
      </c>
      <c r="BP13" s="26">
        <v>0</v>
      </c>
      <c r="BQ13" s="26">
        <v>0</v>
      </c>
      <c r="BR13" s="26">
        <v>0</v>
      </c>
      <c r="BS13" s="26">
        <v>0</v>
      </c>
      <c r="BT13" s="26">
        <v>0</v>
      </c>
      <c r="BU13" s="26">
        <v>0</v>
      </c>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row>
    <row r="14" spans="1:206" x14ac:dyDescent="0.25">
      <c r="A14">
        <v>932</v>
      </c>
      <c r="B14" t="s">
        <v>775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0</v>
      </c>
      <c r="AA14" s="26">
        <v>0</v>
      </c>
      <c r="AB14" s="26">
        <v>1</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v>0</v>
      </c>
      <c r="BJ14" s="26">
        <v>0</v>
      </c>
      <c r="BK14" s="26">
        <v>0</v>
      </c>
      <c r="BL14" s="26">
        <v>0</v>
      </c>
      <c r="BM14" s="26">
        <v>0</v>
      </c>
      <c r="BN14" s="26">
        <v>0</v>
      </c>
      <c r="BO14" s="26">
        <v>0</v>
      </c>
      <c r="BP14" s="26">
        <v>0</v>
      </c>
      <c r="BQ14" s="26">
        <v>0</v>
      </c>
      <c r="BR14" s="26">
        <v>0</v>
      </c>
      <c r="BS14" s="26">
        <v>0</v>
      </c>
      <c r="BT14" s="26">
        <v>0</v>
      </c>
      <c r="BU14" s="26">
        <v>0</v>
      </c>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row>
    <row r="15" spans="1:206" x14ac:dyDescent="0.25">
      <c r="A15">
        <v>1266</v>
      </c>
      <c r="B15" t="s">
        <v>866</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1</v>
      </c>
      <c r="AW15" s="26">
        <v>0</v>
      </c>
      <c r="AX15" s="26">
        <v>0</v>
      </c>
      <c r="AY15" s="26">
        <v>0</v>
      </c>
      <c r="AZ15" s="26">
        <v>0</v>
      </c>
      <c r="BA15" s="26">
        <v>0</v>
      </c>
      <c r="BB15" s="26">
        <v>0</v>
      </c>
      <c r="BC15" s="26">
        <v>0</v>
      </c>
      <c r="BD15" s="26">
        <v>0</v>
      </c>
      <c r="BE15" s="26">
        <v>0</v>
      </c>
      <c r="BF15" s="26">
        <v>0</v>
      </c>
      <c r="BG15" s="26">
        <v>0</v>
      </c>
      <c r="BH15" s="26">
        <v>0</v>
      </c>
      <c r="BI15" s="26">
        <v>0</v>
      </c>
      <c r="BJ15" s="26">
        <v>0</v>
      </c>
      <c r="BK15" s="26">
        <v>0</v>
      </c>
      <c r="BL15" s="26">
        <v>0</v>
      </c>
      <c r="BM15" s="26">
        <v>0</v>
      </c>
      <c r="BN15" s="26">
        <v>0</v>
      </c>
      <c r="BO15" s="26">
        <v>0</v>
      </c>
      <c r="BP15" s="26">
        <v>0</v>
      </c>
      <c r="BQ15" s="26">
        <v>0</v>
      </c>
      <c r="BR15" s="26">
        <v>0</v>
      </c>
      <c r="BS15" s="26">
        <v>0</v>
      </c>
      <c r="BT15" s="26">
        <v>0</v>
      </c>
      <c r="BU15" s="26">
        <v>0</v>
      </c>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row>
    <row r="16" spans="1:206" x14ac:dyDescent="0.25">
      <c r="A16">
        <v>1311</v>
      </c>
      <c r="B16" t="s">
        <v>884</v>
      </c>
      <c r="C16" s="26">
        <v>0</v>
      </c>
      <c r="D16" s="26">
        <v>0</v>
      </c>
      <c r="E16" s="26">
        <v>0</v>
      </c>
      <c r="F16" s="26">
        <v>0</v>
      </c>
      <c r="G16" s="26">
        <v>0</v>
      </c>
      <c r="H16" s="26">
        <v>0</v>
      </c>
      <c r="I16" s="26">
        <v>0</v>
      </c>
      <c r="J16" s="26">
        <v>0</v>
      </c>
      <c r="K16" s="26">
        <v>0</v>
      </c>
      <c r="L16" s="26">
        <v>0</v>
      </c>
      <c r="M16" s="26">
        <v>0</v>
      </c>
      <c r="N16" s="26">
        <v>0</v>
      </c>
      <c r="O16" s="26">
        <v>0</v>
      </c>
      <c r="P16" s="26">
        <v>0</v>
      </c>
      <c r="Q16" s="26">
        <v>0</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v>0</v>
      </c>
      <c r="BJ16" s="26">
        <v>0</v>
      </c>
      <c r="BK16" s="26">
        <v>0</v>
      </c>
      <c r="BL16" s="26">
        <v>0</v>
      </c>
      <c r="BM16" s="26">
        <v>0</v>
      </c>
      <c r="BN16" s="26">
        <v>0</v>
      </c>
      <c r="BO16" s="26">
        <v>0</v>
      </c>
      <c r="BP16" s="26">
        <v>0</v>
      </c>
      <c r="BQ16" s="26">
        <v>0</v>
      </c>
      <c r="BR16" s="26">
        <v>0</v>
      </c>
      <c r="BS16" s="26">
        <v>0</v>
      </c>
      <c r="BT16" s="26">
        <v>1</v>
      </c>
      <c r="BU16" s="26">
        <v>0</v>
      </c>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row>
    <row r="17" spans="1:182" x14ac:dyDescent="0.25">
      <c r="A17">
        <v>1425</v>
      </c>
      <c r="B17" t="s">
        <v>913</v>
      </c>
      <c r="C17" s="26">
        <v>0</v>
      </c>
      <c r="D17" s="26">
        <v>0</v>
      </c>
      <c r="E17" s="26">
        <v>0</v>
      </c>
      <c r="F17" s="26">
        <v>1</v>
      </c>
      <c r="G17" s="26">
        <v>0</v>
      </c>
      <c r="H17" s="26">
        <v>0</v>
      </c>
      <c r="I17" s="26">
        <v>0</v>
      </c>
      <c r="J17" s="26">
        <v>0</v>
      </c>
      <c r="K17" s="26">
        <v>0</v>
      </c>
      <c r="L17" s="26">
        <v>0</v>
      </c>
      <c r="M17" s="26">
        <v>0</v>
      </c>
      <c r="N17" s="26">
        <v>0</v>
      </c>
      <c r="O17" s="26">
        <v>0</v>
      </c>
      <c r="P17" s="26">
        <v>0</v>
      </c>
      <c r="Q17" s="26">
        <v>0</v>
      </c>
      <c r="R17" s="26">
        <v>0</v>
      </c>
      <c r="S17" s="26">
        <v>0</v>
      </c>
      <c r="T17" s="26">
        <v>0</v>
      </c>
      <c r="U17" s="26">
        <v>0</v>
      </c>
      <c r="V17" s="26">
        <v>1</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v>0</v>
      </c>
      <c r="BJ17" s="26">
        <v>0</v>
      </c>
      <c r="BK17" s="26">
        <v>0</v>
      </c>
      <c r="BL17" s="26">
        <v>0</v>
      </c>
      <c r="BM17" s="26">
        <v>0</v>
      </c>
      <c r="BN17" s="26">
        <v>0</v>
      </c>
      <c r="BO17" s="26">
        <v>0</v>
      </c>
      <c r="BP17" s="26">
        <v>0</v>
      </c>
      <c r="BQ17" s="26">
        <v>0</v>
      </c>
      <c r="BR17" s="26">
        <v>0</v>
      </c>
      <c r="BS17" s="26">
        <v>0</v>
      </c>
      <c r="BT17" s="26">
        <v>0</v>
      </c>
      <c r="BU17" s="26">
        <v>0</v>
      </c>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row>
    <row r="18" spans="1:182" x14ac:dyDescent="0.25">
      <c r="A18">
        <v>1577</v>
      </c>
      <c r="B18" t="s">
        <v>963</v>
      </c>
      <c r="C18" s="26">
        <v>0</v>
      </c>
      <c r="D18" s="26">
        <v>0</v>
      </c>
      <c r="E18" s="26">
        <v>0</v>
      </c>
      <c r="F18" s="26">
        <v>0</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1</v>
      </c>
      <c r="AV18" s="26">
        <v>0</v>
      </c>
      <c r="AW18" s="26">
        <v>0</v>
      </c>
      <c r="AX18" s="26">
        <v>0</v>
      </c>
      <c r="AY18" s="26">
        <v>0</v>
      </c>
      <c r="AZ18" s="26">
        <v>0</v>
      </c>
      <c r="BA18" s="26">
        <v>0</v>
      </c>
      <c r="BB18" s="26">
        <v>0</v>
      </c>
      <c r="BC18" s="26">
        <v>0</v>
      </c>
      <c r="BD18" s="26">
        <v>0</v>
      </c>
      <c r="BE18" s="26">
        <v>0</v>
      </c>
      <c r="BF18" s="26">
        <v>0</v>
      </c>
      <c r="BG18" s="26">
        <v>0</v>
      </c>
      <c r="BH18" s="26">
        <v>0</v>
      </c>
      <c r="BI18" s="26">
        <v>0</v>
      </c>
      <c r="BJ18" s="26">
        <v>0</v>
      </c>
      <c r="BK18" s="26">
        <v>0</v>
      </c>
      <c r="BL18" s="26">
        <v>0</v>
      </c>
      <c r="BM18" s="26">
        <v>0</v>
      </c>
      <c r="BN18" s="26">
        <v>0</v>
      </c>
      <c r="BO18" s="26">
        <v>0</v>
      </c>
      <c r="BP18" s="26">
        <v>0</v>
      </c>
      <c r="BQ18" s="26">
        <v>0</v>
      </c>
      <c r="BR18" s="26">
        <v>0</v>
      </c>
      <c r="BS18" s="26">
        <v>0</v>
      </c>
      <c r="BT18" s="26">
        <v>0</v>
      </c>
      <c r="BU18" s="26">
        <v>0</v>
      </c>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row>
    <row r="19" spans="1:182" x14ac:dyDescent="0.25">
      <c r="A19">
        <v>1648</v>
      </c>
      <c r="B19" t="s">
        <v>988</v>
      </c>
      <c r="C19" s="26">
        <v>0</v>
      </c>
      <c r="D19" s="26">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1</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v>0</v>
      </c>
      <c r="BJ19" s="26">
        <v>0</v>
      </c>
      <c r="BK19" s="26">
        <v>0</v>
      </c>
      <c r="BL19" s="26">
        <v>0</v>
      </c>
      <c r="BM19" s="26">
        <v>0</v>
      </c>
      <c r="BN19" s="26">
        <v>0</v>
      </c>
      <c r="BO19" s="26">
        <v>0</v>
      </c>
      <c r="BP19" s="26">
        <v>0</v>
      </c>
      <c r="BQ19" s="26">
        <v>0</v>
      </c>
      <c r="BR19" s="26">
        <v>0</v>
      </c>
      <c r="BS19" s="26">
        <v>0</v>
      </c>
      <c r="BT19" s="26">
        <v>0</v>
      </c>
      <c r="BU19" s="26">
        <v>0</v>
      </c>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row>
    <row r="20" spans="1:182" x14ac:dyDescent="0.25">
      <c r="A20">
        <v>1700</v>
      </c>
      <c r="B20" t="s">
        <v>1006</v>
      </c>
      <c r="C20" s="26">
        <v>0</v>
      </c>
      <c r="D20" s="26">
        <v>0</v>
      </c>
      <c r="E20" s="26">
        <v>0</v>
      </c>
      <c r="F20" s="26">
        <v>0</v>
      </c>
      <c r="G20" s="26">
        <v>0</v>
      </c>
      <c r="H20" s="26">
        <v>0</v>
      </c>
      <c r="I20" s="26">
        <v>0</v>
      </c>
      <c r="J20" s="26">
        <v>0</v>
      </c>
      <c r="K20" s="26">
        <v>0</v>
      </c>
      <c r="L20" s="26">
        <v>0</v>
      </c>
      <c r="M20" s="26">
        <v>0</v>
      </c>
      <c r="N20" s="26">
        <v>0</v>
      </c>
      <c r="O20" s="26">
        <v>0</v>
      </c>
      <c r="P20" s="26">
        <v>0</v>
      </c>
      <c r="Q20" s="26">
        <v>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1</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v>0</v>
      </c>
      <c r="BJ20" s="26">
        <v>0</v>
      </c>
      <c r="BK20" s="26">
        <v>0</v>
      </c>
      <c r="BL20" s="26">
        <v>0</v>
      </c>
      <c r="BM20" s="26">
        <v>0</v>
      </c>
      <c r="BN20" s="26">
        <v>0</v>
      </c>
      <c r="BO20" s="26">
        <v>0</v>
      </c>
      <c r="BP20" s="26">
        <v>0</v>
      </c>
      <c r="BQ20" s="26">
        <v>0</v>
      </c>
      <c r="BR20" s="26">
        <v>0</v>
      </c>
      <c r="BS20" s="26">
        <v>0</v>
      </c>
      <c r="BT20" s="26">
        <v>0</v>
      </c>
      <c r="BU20" s="26">
        <v>0</v>
      </c>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row>
    <row r="21" spans="1:182" x14ac:dyDescent="0.25">
      <c r="A21">
        <v>1746</v>
      </c>
      <c r="B21" t="s">
        <v>1036</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1</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v>0</v>
      </c>
      <c r="BJ21" s="26">
        <v>0</v>
      </c>
      <c r="BK21" s="26">
        <v>0</v>
      </c>
      <c r="BL21" s="26">
        <v>0</v>
      </c>
      <c r="BM21" s="26">
        <v>0</v>
      </c>
      <c r="BN21" s="26">
        <v>0</v>
      </c>
      <c r="BO21" s="26">
        <v>0</v>
      </c>
      <c r="BP21" s="26">
        <v>0</v>
      </c>
      <c r="BQ21" s="26">
        <v>0</v>
      </c>
      <c r="BR21" s="26">
        <v>0</v>
      </c>
      <c r="BS21" s="26">
        <v>0</v>
      </c>
      <c r="BT21" s="26">
        <v>0</v>
      </c>
      <c r="BU21" s="26">
        <v>0</v>
      </c>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row>
    <row r="22" spans="1:182" x14ac:dyDescent="0.25">
      <c r="A22">
        <v>1902</v>
      </c>
      <c r="B22" t="s">
        <v>1091</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v>0</v>
      </c>
      <c r="BJ22" s="26">
        <v>0</v>
      </c>
      <c r="BK22" s="26">
        <v>0</v>
      </c>
      <c r="BL22" s="26">
        <v>0</v>
      </c>
      <c r="BM22" s="26">
        <v>0</v>
      </c>
      <c r="BN22" s="26">
        <v>0</v>
      </c>
      <c r="BO22" s="26">
        <v>0</v>
      </c>
      <c r="BP22" s="26">
        <v>0</v>
      </c>
      <c r="BQ22" s="26">
        <v>0</v>
      </c>
      <c r="BR22" s="26">
        <v>1</v>
      </c>
      <c r="BS22" s="26">
        <v>0</v>
      </c>
      <c r="BT22" s="26">
        <v>0</v>
      </c>
      <c r="BU22" s="26">
        <v>0</v>
      </c>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row>
    <row r="23" spans="1:182" x14ac:dyDescent="0.25">
      <c r="A23">
        <v>1937</v>
      </c>
      <c r="B23" t="s">
        <v>1098</v>
      </c>
      <c r="C23" s="26">
        <v>0</v>
      </c>
      <c r="D23" s="26">
        <v>0</v>
      </c>
      <c r="E23" s="26">
        <v>0</v>
      </c>
      <c r="F23" s="26">
        <v>0</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1</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v>0</v>
      </c>
      <c r="BJ23" s="26">
        <v>0</v>
      </c>
      <c r="BK23" s="26">
        <v>0</v>
      </c>
      <c r="BL23" s="26">
        <v>0</v>
      </c>
      <c r="BM23" s="26">
        <v>0</v>
      </c>
      <c r="BN23" s="26">
        <v>0</v>
      </c>
      <c r="BO23" s="26">
        <v>0</v>
      </c>
      <c r="BP23" s="26">
        <v>0</v>
      </c>
      <c r="BQ23" s="26">
        <v>0</v>
      </c>
      <c r="BR23" s="26">
        <v>0</v>
      </c>
      <c r="BS23" s="26">
        <v>0</v>
      </c>
      <c r="BT23" s="26">
        <v>0</v>
      </c>
      <c r="BU23" s="26">
        <v>0</v>
      </c>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row>
    <row r="24" spans="1:182" x14ac:dyDescent="0.25">
      <c r="A24">
        <v>2059</v>
      </c>
      <c r="B24" t="s">
        <v>1135</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0</v>
      </c>
      <c r="X24" s="26">
        <v>0</v>
      </c>
      <c r="Y24" s="26">
        <v>0</v>
      </c>
      <c r="Z24" s="26">
        <v>1</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v>0</v>
      </c>
      <c r="BJ24" s="26">
        <v>0</v>
      </c>
      <c r="BK24" s="26">
        <v>0</v>
      </c>
      <c r="BL24" s="26">
        <v>0</v>
      </c>
      <c r="BM24" s="26">
        <v>0</v>
      </c>
      <c r="BN24" s="26">
        <v>0</v>
      </c>
      <c r="BO24" s="26">
        <v>0</v>
      </c>
      <c r="BP24" s="26">
        <v>0</v>
      </c>
      <c r="BQ24" s="26">
        <v>0</v>
      </c>
      <c r="BR24" s="26">
        <v>0</v>
      </c>
      <c r="BS24" s="26">
        <v>0</v>
      </c>
      <c r="BT24" s="26">
        <v>0</v>
      </c>
      <c r="BU24" s="26">
        <v>0</v>
      </c>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row>
    <row r="25" spans="1:182" x14ac:dyDescent="0.25">
      <c r="A25">
        <v>2359</v>
      </c>
      <c r="B25" t="s">
        <v>1228</v>
      </c>
      <c r="C25" s="26">
        <v>0</v>
      </c>
      <c r="D25" s="26">
        <v>0</v>
      </c>
      <c r="E25" s="26">
        <v>1</v>
      </c>
      <c r="F25" s="26">
        <v>1</v>
      </c>
      <c r="G25" s="26">
        <v>0</v>
      </c>
      <c r="H25" s="26">
        <v>0</v>
      </c>
      <c r="I25" s="26">
        <v>0</v>
      </c>
      <c r="J25" s="26">
        <v>0</v>
      </c>
      <c r="K25" s="26">
        <v>0</v>
      </c>
      <c r="L25" s="26">
        <v>0</v>
      </c>
      <c r="M25" s="26">
        <v>0</v>
      </c>
      <c r="N25" s="26">
        <v>0</v>
      </c>
      <c r="O25" s="26">
        <v>0</v>
      </c>
      <c r="P25" s="26">
        <v>0</v>
      </c>
      <c r="Q25" s="26">
        <v>0</v>
      </c>
      <c r="R25" s="26">
        <v>0</v>
      </c>
      <c r="S25" s="26">
        <v>0</v>
      </c>
      <c r="T25" s="26">
        <v>0</v>
      </c>
      <c r="U25" s="26">
        <v>1</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v>0</v>
      </c>
      <c r="BJ25" s="26">
        <v>0</v>
      </c>
      <c r="BK25" s="26">
        <v>0</v>
      </c>
      <c r="BL25" s="26">
        <v>0</v>
      </c>
      <c r="BM25" s="26">
        <v>0</v>
      </c>
      <c r="BN25" s="26">
        <v>0</v>
      </c>
      <c r="BO25" s="26">
        <v>0</v>
      </c>
      <c r="BP25" s="26">
        <v>0</v>
      </c>
      <c r="BQ25" s="26">
        <v>0</v>
      </c>
      <c r="BR25" s="26">
        <v>0</v>
      </c>
      <c r="BS25" s="26">
        <v>0</v>
      </c>
      <c r="BT25" s="26">
        <v>0</v>
      </c>
      <c r="BU25" s="26">
        <v>0</v>
      </c>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row>
    <row r="26" spans="1:182" x14ac:dyDescent="0.25">
      <c r="A26">
        <v>2471</v>
      </c>
      <c r="B26" t="s">
        <v>1269</v>
      </c>
      <c r="C26" s="26">
        <v>0</v>
      </c>
      <c r="D26" s="26">
        <v>0</v>
      </c>
      <c r="E26" s="26">
        <v>0</v>
      </c>
      <c r="F26" s="26">
        <v>0</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1</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v>0</v>
      </c>
      <c r="BJ26" s="26">
        <v>0</v>
      </c>
      <c r="BK26" s="26">
        <v>0</v>
      </c>
      <c r="BL26" s="26">
        <v>0</v>
      </c>
      <c r="BM26" s="26">
        <v>0</v>
      </c>
      <c r="BN26" s="26">
        <v>0</v>
      </c>
      <c r="BO26" s="26">
        <v>0</v>
      </c>
      <c r="BP26" s="26">
        <v>0</v>
      </c>
      <c r="BQ26" s="26">
        <v>0</v>
      </c>
      <c r="BR26" s="26">
        <v>0</v>
      </c>
      <c r="BS26" s="26">
        <v>0</v>
      </c>
      <c r="BT26" s="26">
        <v>0</v>
      </c>
      <c r="BU26" s="26">
        <v>0</v>
      </c>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row>
    <row r="27" spans="1:182" x14ac:dyDescent="0.25">
      <c r="A27">
        <v>2556</v>
      </c>
      <c r="B27" t="s">
        <v>1319</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0</v>
      </c>
      <c r="AK27" s="26">
        <v>0</v>
      </c>
      <c r="AL27" s="26">
        <v>0</v>
      </c>
      <c r="AM27" s="26">
        <v>0</v>
      </c>
      <c r="AN27" s="26">
        <v>0</v>
      </c>
      <c r="AO27" s="26">
        <v>1</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v>0</v>
      </c>
      <c r="BJ27" s="26">
        <v>0</v>
      </c>
      <c r="BK27" s="26">
        <v>0</v>
      </c>
      <c r="BL27" s="26">
        <v>0</v>
      </c>
      <c r="BM27" s="26">
        <v>0</v>
      </c>
      <c r="BN27" s="26">
        <v>0</v>
      </c>
      <c r="BO27" s="26">
        <v>0</v>
      </c>
      <c r="BP27" s="26">
        <v>0</v>
      </c>
      <c r="BQ27" s="26">
        <v>0</v>
      </c>
      <c r="BR27" s="26">
        <v>0</v>
      </c>
      <c r="BS27" s="26">
        <v>0</v>
      </c>
      <c r="BT27" s="26">
        <v>0</v>
      </c>
      <c r="BU27" s="26">
        <v>0</v>
      </c>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row>
    <row r="28" spans="1:182" x14ac:dyDescent="0.25">
      <c r="A28">
        <v>2557</v>
      </c>
      <c r="B28" t="s">
        <v>1320</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1</v>
      </c>
      <c r="AH28" s="26">
        <v>0</v>
      </c>
      <c r="AI28" s="26">
        <v>0</v>
      </c>
      <c r="AJ28" s="26">
        <v>0</v>
      </c>
      <c r="AK28" s="26">
        <v>0</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v>0</v>
      </c>
      <c r="BJ28" s="26">
        <v>0</v>
      </c>
      <c r="BK28" s="26">
        <v>0</v>
      </c>
      <c r="BL28" s="26">
        <v>0</v>
      </c>
      <c r="BM28" s="26">
        <v>0</v>
      </c>
      <c r="BN28" s="26">
        <v>0</v>
      </c>
      <c r="BO28" s="26">
        <v>0</v>
      </c>
      <c r="BP28" s="26">
        <v>0</v>
      </c>
      <c r="BQ28" s="26">
        <v>0</v>
      </c>
      <c r="BR28" s="26">
        <v>0</v>
      </c>
      <c r="BS28" s="26">
        <v>0</v>
      </c>
      <c r="BT28" s="26">
        <v>0</v>
      </c>
      <c r="BU28" s="26">
        <v>0</v>
      </c>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row>
    <row r="29" spans="1:182" x14ac:dyDescent="0.25">
      <c r="A29">
        <v>2637</v>
      </c>
      <c r="B29" t="s">
        <v>1353</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v>0</v>
      </c>
      <c r="AQ29" s="26">
        <v>0</v>
      </c>
      <c r="AR29" s="26">
        <v>1</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v>0</v>
      </c>
      <c r="BJ29" s="26">
        <v>0</v>
      </c>
      <c r="BK29" s="26">
        <v>0</v>
      </c>
      <c r="BL29" s="26">
        <v>0</v>
      </c>
      <c r="BM29" s="26">
        <v>0</v>
      </c>
      <c r="BN29" s="26">
        <v>0</v>
      </c>
      <c r="BO29" s="26">
        <v>0</v>
      </c>
      <c r="BP29" s="26">
        <v>0</v>
      </c>
      <c r="BQ29" s="26">
        <v>0</v>
      </c>
      <c r="BR29" s="26">
        <v>0</v>
      </c>
      <c r="BS29" s="26">
        <v>0</v>
      </c>
      <c r="BT29" s="26">
        <v>0</v>
      </c>
      <c r="BU29" s="26">
        <v>0</v>
      </c>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row>
    <row r="30" spans="1:182" x14ac:dyDescent="0.25">
      <c r="A30">
        <v>2974</v>
      </c>
      <c r="B30" t="s">
        <v>1467</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0</v>
      </c>
      <c r="AV30" s="26">
        <v>0</v>
      </c>
      <c r="AW30" s="26">
        <v>0</v>
      </c>
      <c r="AX30" s="26">
        <v>0</v>
      </c>
      <c r="AY30" s="26">
        <v>0</v>
      </c>
      <c r="AZ30" s="26">
        <v>1</v>
      </c>
      <c r="BA30" s="26">
        <v>0</v>
      </c>
      <c r="BB30" s="26">
        <v>0</v>
      </c>
      <c r="BC30" s="26">
        <v>0</v>
      </c>
      <c r="BD30" s="26">
        <v>0</v>
      </c>
      <c r="BE30" s="26">
        <v>0</v>
      </c>
      <c r="BF30" s="26">
        <v>0</v>
      </c>
      <c r="BG30" s="26">
        <v>0</v>
      </c>
      <c r="BH30" s="26">
        <v>0</v>
      </c>
      <c r="BI30" s="26">
        <v>0</v>
      </c>
      <c r="BJ30" s="26">
        <v>0</v>
      </c>
      <c r="BK30" s="26">
        <v>0</v>
      </c>
      <c r="BL30" s="26">
        <v>0</v>
      </c>
      <c r="BM30" s="26">
        <v>0</v>
      </c>
      <c r="BN30" s="26">
        <v>0</v>
      </c>
      <c r="BO30" s="26">
        <v>0</v>
      </c>
      <c r="BP30" s="26">
        <v>0</v>
      </c>
      <c r="BQ30" s="26">
        <v>0</v>
      </c>
      <c r="BR30" s="26">
        <v>0</v>
      </c>
      <c r="BS30" s="26">
        <v>0</v>
      </c>
      <c r="BT30" s="26">
        <v>0</v>
      </c>
      <c r="BU30" s="26">
        <v>0</v>
      </c>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row>
    <row r="31" spans="1:182" x14ac:dyDescent="0.25">
      <c r="A31">
        <v>2992</v>
      </c>
      <c r="B31" t="s">
        <v>1478</v>
      </c>
      <c r="C31" s="26">
        <v>0</v>
      </c>
      <c r="D31" s="26">
        <v>0</v>
      </c>
      <c r="E31" s="26">
        <v>0</v>
      </c>
      <c r="F31" s="26">
        <v>1</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1</v>
      </c>
      <c r="AB31" s="26">
        <v>0</v>
      </c>
      <c r="AC31" s="26">
        <v>0</v>
      </c>
      <c r="AD31" s="26">
        <v>0</v>
      </c>
      <c r="AE31" s="26">
        <v>0</v>
      </c>
      <c r="AF31" s="26">
        <v>0</v>
      </c>
      <c r="AG31" s="26">
        <v>0</v>
      </c>
      <c r="AH31" s="26">
        <v>0</v>
      </c>
      <c r="AI31" s="26">
        <v>0</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v>0</v>
      </c>
      <c r="BJ31" s="26">
        <v>0</v>
      </c>
      <c r="BK31" s="26">
        <v>0</v>
      </c>
      <c r="BL31" s="26">
        <v>0</v>
      </c>
      <c r="BM31" s="26">
        <v>0</v>
      </c>
      <c r="BN31" s="26">
        <v>0</v>
      </c>
      <c r="BO31" s="26">
        <v>0</v>
      </c>
      <c r="BP31" s="26">
        <v>0</v>
      </c>
      <c r="BQ31" s="26">
        <v>0</v>
      </c>
      <c r="BR31" s="26">
        <v>0</v>
      </c>
      <c r="BS31" s="26">
        <v>0</v>
      </c>
      <c r="BT31" s="26">
        <v>0</v>
      </c>
      <c r="BU31" s="26">
        <v>0</v>
      </c>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row>
    <row r="32" spans="1:182" x14ac:dyDescent="0.25">
      <c r="A32">
        <v>3024</v>
      </c>
      <c r="B32" t="s">
        <v>1498</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1</v>
      </c>
      <c r="AQ32" s="26">
        <v>0</v>
      </c>
      <c r="AR32" s="26">
        <v>0</v>
      </c>
      <c r="AS32" s="26">
        <v>0</v>
      </c>
      <c r="AT32" s="26">
        <v>0</v>
      </c>
      <c r="AU32" s="26">
        <v>0</v>
      </c>
      <c r="AV32" s="26">
        <v>0</v>
      </c>
      <c r="AW32" s="26">
        <v>0</v>
      </c>
      <c r="AX32" s="26">
        <v>0</v>
      </c>
      <c r="AY32" s="26">
        <v>0</v>
      </c>
      <c r="AZ32" s="26">
        <v>0</v>
      </c>
      <c r="BA32" s="26">
        <v>0</v>
      </c>
      <c r="BB32" s="26">
        <v>0</v>
      </c>
      <c r="BC32" s="26">
        <v>0</v>
      </c>
      <c r="BD32" s="26">
        <v>0</v>
      </c>
      <c r="BE32" s="26">
        <v>0</v>
      </c>
      <c r="BF32" s="26">
        <v>0</v>
      </c>
      <c r="BG32" s="26">
        <v>0</v>
      </c>
      <c r="BH32" s="26">
        <v>0</v>
      </c>
      <c r="BI32" s="26">
        <v>0</v>
      </c>
      <c r="BJ32" s="26">
        <v>0</v>
      </c>
      <c r="BK32" s="26">
        <v>0</v>
      </c>
      <c r="BL32" s="26">
        <v>0</v>
      </c>
      <c r="BM32" s="26">
        <v>0</v>
      </c>
      <c r="BN32" s="26">
        <v>0</v>
      </c>
      <c r="BO32" s="26">
        <v>0</v>
      </c>
      <c r="BP32" s="26">
        <v>0</v>
      </c>
      <c r="BQ32" s="26">
        <v>0</v>
      </c>
      <c r="BR32" s="26">
        <v>0</v>
      </c>
      <c r="BS32" s="26">
        <v>0</v>
      </c>
      <c r="BT32" s="26">
        <v>0</v>
      </c>
      <c r="BU32" s="26">
        <v>0</v>
      </c>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row>
    <row r="33" spans="1:182" x14ac:dyDescent="0.25">
      <c r="A33">
        <v>3035</v>
      </c>
      <c r="B33" t="s">
        <v>1503</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0</v>
      </c>
      <c r="BI33" s="26">
        <v>0</v>
      </c>
      <c r="BJ33" s="26">
        <v>0</v>
      </c>
      <c r="BK33" s="26">
        <v>0</v>
      </c>
      <c r="BL33" s="26">
        <v>0</v>
      </c>
      <c r="BM33" s="26">
        <v>1</v>
      </c>
      <c r="BN33" s="26">
        <v>0</v>
      </c>
      <c r="BO33" s="26">
        <v>0</v>
      </c>
      <c r="BP33" s="26">
        <v>0</v>
      </c>
      <c r="BQ33" s="26">
        <v>0</v>
      </c>
      <c r="BR33" s="26">
        <v>0</v>
      </c>
      <c r="BS33" s="26">
        <v>0</v>
      </c>
      <c r="BT33" s="26">
        <v>0</v>
      </c>
      <c r="BU33" s="26">
        <v>0</v>
      </c>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row>
    <row r="34" spans="1:182" x14ac:dyDescent="0.25">
      <c r="A34">
        <v>3128</v>
      </c>
      <c r="B34" t="s">
        <v>1536</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v>0</v>
      </c>
      <c r="BJ34" s="26">
        <v>0</v>
      </c>
      <c r="BK34" s="26">
        <v>0</v>
      </c>
      <c r="BL34" s="26">
        <v>1</v>
      </c>
      <c r="BM34" s="26">
        <v>0</v>
      </c>
      <c r="BN34" s="26">
        <v>0</v>
      </c>
      <c r="BO34" s="26">
        <v>0</v>
      </c>
      <c r="BP34" s="26">
        <v>0</v>
      </c>
      <c r="BQ34" s="26">
        <v>0</v>
      </c>
      <c r="BR34" s="26">
        <v>0</v>
      </c>
      <c r="BS34" s="26">
        <v>0</v>
      </c>
      <c r="BT34" s="26">
        <v>0</v>
      </c>
      <c r="BU34" s="26">
        <v>0</v>
      </c>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row>
    <row r="35" spans="1:182" x14ac:dyDescent="0.25">
      <c r="A35">
        <v>3196</v>
      </c>
      <c r="B35" t="s">
        <v>1573</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0</v>
      </c>
      <c r="AP35" s="26">
        <v>0</v>
      </c>
      <c r="AQ35" s="26">
        <v>0</v>
      </c>
      <c r="AR35" s="26">
        <v>0</v>
      </c>
      <c r="AS35" s="26">
        <v>0</v>
      </c>
      <c r="AT35" s="26">
        <v>0</v>
      </c>
      <c r="AU35" s="26">
        <v>0</v>
      </c>
      <c r="AV35" s="26">
        <v>0</v>
      </c>
      <c r="AW35" s="26">
        <v>0</v>
      </c>
      <c r="AX35" s="26">
        <v>0</v>
      </c>
      <c r="AY35" s="26">
        <v>0</v>
      </c>
      <c r="AZ35" s="26">
        <v>0</v>
      </c>
      <c r="BA35" s="26">
        <v>0</v>
      </c>
      <c r="BB35" s="26">
        <v>1</v>
      </c>
      <c r="BC35" s="26">
        <v>0</v>
      </c>
      <c r="BD35" s="26">
        <v>0</v>
      </c>
      <c r="BE35" s="26">
        <v>0</v>
      </c>
      <c r="BF35" s="26">
        <v>0</v>
      </c>
      <c r="BG35" s="26">
        <v>0</v>
      </c>
      <c r="BH35" s="26">
        <v>0</v>
      </c>
      <c r="BI35" s="26">
        <v>0</v>
      </c>
      <c r="BJ35" s="26">
        <v>0</v>
      </c>
      <c r="BK35" s="26">
        <v>0</v>
      </c>
      <c r="BL35" s="26">
        <v>0</v>
      </c>
      <c r="BM35" s="26">
        <v>0</v>
      </c>
      <c r="BN35" s="26">
        <v>0</v>
      </c>
      <c r="BO35" s="26">
        <v>0</v>
      </c>
      <c r="BP35" s="26">
        <v>0</v>
      </c>
      <c r="BQ35" s="26">
        <v>0</v>
      </c>
      <c r="BR35" s="26">
        <v>0</v>
      </c>
      <c r="BS35" s="26">
        <v>0</v>
      </c>
      <c r="BT35" s="26">
        <v>0</v>
      </c>
      <c r="BU35" s="26">
        <v>0</v>
      </c>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row>
    <row r="36" spans="1:182" x14ac:dyDescent="0.25">
      <c r="A36">
        <v>3256</v>
      </c>
      <c r="B36" t="s">
        <v>1601</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0</v>
      </c>
      <c r="AZ36" s="26">
        <v>0</v>
      </c>
      <c r="BA36" s="26">
        <v>0</v>
      </c>
      <c r="BB36" s="26">
        <v>0</v>
      </c>
      <c r="BC36" s="26">
        <v>0</v>
      </c>
      <c r="BD36" s="26">
        <v>0</v>
      </c>
      <c r="BE36" s="26">
        <v>1</v>
      </c>
      <c r="BF36" s="26">
        <v>0</v>
      </c>
      <c r="BG36" s="26">
        <v>0</v>
      </c>
      <c r="BH36" s="26">
        <v>0</v>
      </c>
      <c r="BI36" s="26">
        <v>0</v>
      </c>
      <c r="BJ36" s="26">
        <v>0</v>
      </c>
      <c r="BK36" s="26">
        <v>0</v>
      </c>
      <c r="BL36" s="26">
        <v>0</v>
      </c>
      <c r="BM36" s="26">
        <v>0</v>
      </c>
      <c r="BN36" s="26">
        <v>0</v>
      </c>
      <c r="BO36" s="26">
        <v>0</v>
      </c>
      <c r="BP36" s="26">
        <v>0</v>
      </c>
      <c r="BQ36" s="26">
        <v>0</v>
      </c>
      <c r="BR36" s="26">
        <v>0</v>
      </c>
      <c r="BS36" s="26">
        <v>0</v>
      </c>
      <c r="BT36" s="26">
        <v>0</v>
      </c>
      <c r="BU36" s="26">
        <v>0</v>
      </c>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row>
    <row r="37" spans="1:182" x14ac:dyDescent="0.25">
      <c r="A37">
        <v>3339</v>
      </c>
      <c r="B37" t="s">
        <v>1649</v>
      </c>
      <c r="C37" s="26">
        <v>0</v>
      </c>
      <c r="D37" s="26">
        <v>1</v>
      </c>
      <c r="E37" s="26">
        <v>1</v>
      </c>
      <c r="F37" s="26">
        <v>1</v>
      </c>
      <c r="G37" s="26">
        <v>0</v>
      </c>
      <c r="H37" s="26">
        <v>0</v>
      </c>
      <c r="I37" s="26">
        <v>0</v>
      </c>
      <c r="J37" s="26">
        <v>0</v>
      </c>
      <c r="K37" s="26">
        <v>0</v>
      </c>
      <c r="L37" s="26">
        <v>0</v>
      </c>
      <c r="M37" s="26">
        <v>0</v>
      </c>
      <c r="N37" s="26">
        <v>0</v>
      </c>
      <c r="O37" s="26">
        <v>1</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0</v>
      </c>
      <c r="BH37" s="26">
        <v>0</v>
      </c>
      <c r="BI37" s="26">
        <v>0</v>
      </c>
      <c r="BJ37" s="26">
        <v>0</v>
      </c>
      <c r="BK37" s="26">
        <v>0</v>
      </c>
      <c r="BL37" s="26">
        <v>0</v>
      </c>
      <c r="BM37" s="26">
        <v>0</v>
      </c>
      <c r="BN37" s="26">
        <v>0</v>
      </c>
      <c r="BO37" s="26">
        <v>0</v>
      </c>
      <c r="BP37" s="26">
        <v>0</v>
      </c>
      <c r="BQ37" s="26">
        <v>0</v>
      </c>
      <c r="BR37" s="26">
        <v>0</v>
      </c>
      <c r="BS37" s="26">
        <v>0</v>
      </c>
      <c r="BT37" s="26">
        <v>0</v>
      </c>
      <c r="BU37" s="26">
        <v>0</v>
      </c>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row>
    <row r="38" spans="1:182" x14ac:dyDescent="0.25">
      <c r="A38">
        <v>3490</v>
      </c>
      <c r="B38" t="s">
        <v>1709</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0</v>
      </c>
      <c r="AS38" s="26">
        <v>0</v>
      </c>
      <c r="AT38" s="26">
        <v>0</v>
      </c>
      <c r="AU38" s="26">
        <v>0</v>
      </c>
      <c r="AV38" s="26">
        <v>0</v>
      </c>
      <c r="AW38" s="26">
        <v>0</v>
      </c>
      <c r="AX38" s="26">
        <v>1</v>
      </c>
      <c r="AY38" s="26">
        <v>0</v>
      </c>
      <c r="AZ38" s="26">
        <v>0</v>
      </c>
      <c r="BA38" s="26">
        <v>0</v>
      </c>
      <c r="BB38" s="26">
        <v>0</v>
      </c>
      <c r="BC38" s="26">
        <v>0</v>
      </c>
      <c r="BD38" s="26">
        <v>0</v>
      </c>
      <c r="BE38" s="26">
        <v>0</v>
      </c>
      <c r="BF38" s="26">
        <v>0</v>
      </c>
      <c r="BG38" s="26">
        <v>0</v>
      </c>
      <c r="BH38" s="26">
        <v>0</v>
      </c>
      <c r="BI38" s="26">
        <v>0</v>
      </c>
      <c r="BJ38" s="26">
        <v>0</v>
      </c>
      <c r="BK38" s="26">
        <v>0</v>
      </c>
      <c r="BL38" s="26">
        <v>0</v>
      </c>
      <c r="BM38" s="26">
        <v>0</v>
      </c>
      <c r="BN38" s="26">
        <v>0</v>
      </c>
      <c r="BO38" s="26">
        <v>0</v>
      </c>
      <c r="BP38" s="26">
        <v>0</v>
      </c>
      <c r="BQ38" s="26">
        <v>0</v>
      </c>
      <c r="BR38" s="26">
        <v>0</v>
      </c>
      <c r="BS38" s="26">
        <v>0</v>
      </c>
      <c r="BT38" s="26">
        <v>0</v>
      </c>
      <c r="BU38" s="26">
        <v>0</v>
      </c>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row>
    <row r="39" spans="1:182" x14ac:dyDescent="0.25">
      <c r="A39">
        <v>3646</v>
      </c>
      <c r="B39" t="s">
        <v>1786</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0</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v>0</v>
      </c>
      <c r="BJ39" s="26">
        <v>0</v>
      </c>
      <c r="BK39" s="26">
        <v>0</v>
      </c>
      <c r="BL39" s="26">
        <v>0</v>
      </c>
      <c r="BM39" s="26">
        <v>0</v>
      </c>
      <c r="BN39" s="26">
        <v>0</v>
      </c>
      <c r="BO39" s="26">
        <v>1</v>
      </c>
      <c r="BP39" s="26">
        <v>0</v>
      </c>
      <c r="BQ39" s="26">
        <v>0</v>
      </c>
      <c r="BR39" s="26">
        <v>0</v>
      </c>
      <c r="BS39" s="26">
        <v>0</v>
      </c>
      <c r="BT39" s="26">
        <v>0</v>
      </c>
      <c r="BU39" s="26">
        <v>0</v>
      </c>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row>
    <row r="40" spans="1:182" x14ac:dyDescent="0.25">
      <c r="A40">
        <v>3648</v>
      </c>
      <c r="B40" t="s">
        <v>1788</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0</v>
      </c>
      <c r="AN40" s="26">
        <v>0</v>
      </c>
      <c r="AO40" s="26">
        <v>0</v>
      </c>
      <c r="AP40" s="26">
        <v>0</v>
      </c>
      <c r="AQ40" s="26">
        <v>0</v>
      </c>
      <c r="AR40" s="26">
        <v>0</v>
      </c>
      <c r="AS40" s="26">
        <v>0</v>
      </c>
      <c r="AT40" s="26">
        <v>0</v>
      </c>
      <c r="AU40" s="26">
        <v>0</v>
      </c>
      <c r="AV40" s="26">
        <v>0</v>
      </c>
      <c r="AW40" s="26">
        <v>0</v>
      </c>
      <c r="AX40" s="26">
        <v>0</v>
      </c>
      <c r="AY40" s="26">
        <v>1</v>
      </c>
      <c r="AZ40" s="26">
        <v>0</v>
      </c>
      <c r="BA40" s="26">
        <v>0</v>
      </c>
      <c r="BB40" s="26">
        <v>0</v>
      </c>
      <c r="BC40" s="26">
        <v>0</v>
      </c>
      <c r="BD40" s="26">
        <v>0</v>
      </c>
      <c r="BE40" s="26">
        <v>0</v>
      </c>
      <c r="BF40" s="26">
        <v>0</v>
      </c>
      <c r="BG40" s="26">
        <v>0</v>
      </c>
      <c r="BH40" s="26">
        <v>0</v>
      </c>
      <c r="BI40" s="26">
        <v>0</v>
      </c>
      <c r="BJ40" s="26">
        <v>0</v>
      </c>
      <c r="BK40" s="26">
        <v>0</v>
      </c>
      <c r="BL40" s="26">
        <v>0</v>
      </c>
      <c r="BM40" s="26">
        <v>0</v>
      </c>
      <c r="BN40" s="26">
        <v>0</v>
      </c>
      <c r="BO40" s="26">
        <v>0</v>
      </c>
      <c r="BP40" s="26">
        <v>0</v>
      </c>
      <c r="BQ40" s="26">
        <v>0</v>
      </c>
      <c r="BR40" s="26">
        <v>0</v>
      </c>
      <c r="BS40" s="26">
        <v>0</v>
      </c>
      <c r="BT40" s="26">
        <v>0</v>
      </c>
      <c r="BU40" s="26">
        <v>0</v>
      </c>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row>
    <row r="41" spans="1:182" x14ac:dyDescent="0.25">
      <c r="A41">
        <v>3674</v>
      </c>
      <c r="B41" t="s">
        <v>1803</v>
      </c>
      <c r="C41" s="26">
        <v>0</v>
      </c>
      <c r="D41" s="26">
        <v>0</v>
      </c>
      <c r="E41" s="26">
        <v>0</v>
      </c>
      <c r="F41" s="26">
        <v>1</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1</v>
      </c>
      <c r="AD41" s="26">
        <v>0</v>
      </c>
      <c r="AE41" s="26">
        <v>0</v>
      </c>
      <c r="AF41" s="26">
        <v>0</v>
      </c>
      <c r="AG41" s="26">
        <v>0</v>
      </c>
      <c r="AH41" s="26">
        <v>0</v>
      </c>
      <c r="AI41" s="26">
        <v>0</v>
      </c>
      <c r="AJ41" s="26">
        <v>0</v>
      </c>
      <c r="AK41" s="26">
        <v>0</v>
      </c>
      <c r="AL41" s="26">
        <v>0</v>
      </c>
      <c r="AM41" s="26">
        <v>0</v>
      </c>
      <c r="AN41" s="26">
        <v>0</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v>0</v>
      </c>
      <c r="BJ41" s="26">
        <v>0</v>
      </c>
      <c r="BK41" s="26">
        <v>0</v>
      </c>
      <c r="BL41" s="26">
        <v>0</v>
      </c>
      <c r="BM41" s="26">
        <v>0</v>
      </c>
      <c r="BN41" s="26">
        <v>0</v>
      </c>
      <c r="BO41" s="26">
        <v>0</v>
      </c>
      <c r="BP41" s="26">
        <v>0</v>
      </c>
      <c r="BQ41" s="26">
        <v>0</v>
      </c>
      <c r="BR41" s="26">
        <v>0</v>
      </c>
      <c r="BS41" s="26">
        <v>0</v>
      </c>
      <c r="BT41" s="26">
        <v>0</v>
      </c>
      <c r="BU41" s="26">
        <v>0</v>
      </c>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row>
    <row r="42" spans="1:182" x14ac:dyDescent="0.25">
      <c r="A42">
        <v>3721</v>
      </c>
      <c r="B42" t="s">
        <v>656</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1</v>
      </c>
      <c r="AM42" s="26">
        <v>0</v>
      </c>
      <c r="AN42" s="26">
        <v>0</v>
      </c>
      <c r="AO42" s="26">
        <v>0</v>
      </c>
      <c r="AP42" s="26">
        <v>0</v>
      </c>
      <c r="AQ42" s="26">
        <v>0</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v>0</v>
      </c>
      <c r="BJ42" s="26">
        <v>0</v>
      </c>
      <c r="BK42" s="26">
        <v>0</v>
      </c>
      <c r="BL42" s="26">
        <v>0</v>
      </c>
      <c r="BM42" s="26">
        <v>0</v>
      </c>
      <c r="BN42" s="26">
        <v>0</v>
      </c>
      <c r="BO42" s="26">
        <v>0</v>
      </c>
      <c r="BP42" s="26">
        <v>0</v>
      </c>
      <c r="BQ42" s="26">
        <v>0</v>
      </c>
      <c r="BR42" s="26">
        <v>0</v>
      </c>
      <c r="BS42" s="26">
        <v>0</v>
      </c>
      <c r="BT42" s="26">
        <v>0</v>
      </c>
      <c r="BU42" s="26">
        <v>0</v>
      </c>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row>
    <row r="43" spans="1:182" x14ac:dyDescent="0.25">
      <c r="A43">
        <v>3802</v>
      </c>
      <c r="B43" t="s">
        <v>1853</v>
      </c>
      <c r="C43" s="26">
        <v>0</v>
      </c>
      <c r="D43" s="26">
        <v>0</v>
      </c>
      <c r="E43" s="26">
        <v>0</v>
      </c>
      <c r="F43" s="26">
        <v>1</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1</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0</v>
      </c>
      <c r="BB43" s="26">
        <v>0</v>
      </c>
      <c r="BC43" s="26">
        <v>0</v>
      </c>
      <c r="BD43" s="26">
        <v>0</v>
      </c>
      <c r="BE43" s="26">
        <v>0</v>
      </c>
      <c r="BF43" s="26">
        <v>0</v>
      </c>
      <c r="BG43" s="26">
        <v>0</v>
      </c>
      <c r="BH43" s="26">
        <v>0</v>
      </c>
      <c r="BI43" s="26">
        <v>0</v>
      </c>
      <c r="BJ43" s="26">
        <v>0</v>
      </c>
      <c r="BK43" s="26">
        <v>0</v>
      </c>
      <c r="BL43" s="26">
        <v>0</v>
      </c>
      <c r="BM43" s="26">
        <v>0</v>
      </c>
      <c r="BN43" s="26">
        <v>0</v>
      </c>
      <c r="BO43" s="26">
        <v>0</v>
      </c>
      <c r="BP43" s="26">
        <v>0</v>
      </c>
      <c r="BQ43" s="26">
        <v>0</v>
      </c>
      <c r="BR43" s="26">
        <v>0</v>
      </c>
      <c r="BS43" s="26">
        <v>0</v>
      </c>
      <c r="BT43" s="26">
        <v>0</v>
      </c>
      <c r="BU43" s="26">
        <v>0</v>
      </c>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row>
    <row r="44" spans="1:182" x14ac:dyDescent="0.25">
      <c r="A44">
        <v>3925</v>
      </c>
      <c r="B44" t="s">
        <v>1886</v>
      </c>
      <c r="C44" s="26">
        <v>0</v>
      </c>
      <c r="D44" s="26">
        <v>0</v>
      </c>
      <c r="E44" s="26">
        <v>1</v>
      </c>
      <c r="F44" s="26">
        <v>1</v>
      </c>
      <c r="G44" s="26">
        <v>0</v>
      </c>
      <c r="H44" s="26">
        <v>0</v>
      </c>
      <c r="I44" s="26">
        <v>0</v>
      </c>
      <c r="J44" s="26">
        <v>0</v>
      </c>
      <c r="K44" s="26">
        <v>0</v>
      </c>
      <c r="L44" s="26">
        <v>0</v>
      </c>
      <c r="M44" s="26">
        <v>0</v>
      </c>
      <c r="N44" s="26">
        <v>0</v>
      </c>
      <c r="O44" s="26">
        <v>0</v>
      </c>
      <c r="P44" s="26">
        <v>0</v>
      </c>
      <c r="Q44" s="26">
        <v>0</v>
      </c>
      <c r="R44" s="26">
        <v>0</v>
      </c>
      <c r="S44" s="26">
        <v>1</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0</v>
      </c>
      <c r="AW44" s="26">
        <v>0</v>
      </c>
      <c r="AX44" s="26">
        <v>0</v>
      </c>
      <c r="AY44" s="26">
        <v>0</v>
      </c>
      <c r="AZ44" s="26">
        <v>0</v>
      </c>
      <c r="BA44" s="26">
        <v>0</v>
      </c>
      <c r="BB44" s="26">
        <v>0</v>
      </c>
      <c r="BC44" s="26">
        <v>0</v>
      </c>
      <c r="BD44" s="26">
        <v>0</v>
      </c>
      <c r="BE44" s="26">
        <v>0</v>
      </c>
      <c r="BF44" s="26">
        <v>0</v>
      </c>
      <c r="BG44" s="26">
        <v>0</v>
      </c>
      <c r="BH44" s="26">
        <v>0</v>
      </c>
      <c r="BI44" s="26">
        <v>0</v>
      </c>
      <c r="BJ44" s="26">
        <v>0</v>
      </c>
      <c r="BK44" s="26">
        <v>0</v>
      </c>
      <c r="BL44" s="26">
        <v>0</v>
      </c>
      <c r="BM44" s="26">
        <v>0</v>
      </c>
      <c r="BN44" s="26">
        <v>0</v>
      </c>
      <c r="BO44" s="26">
        <v>0</v>
      </c>
      <c r="BP44" s="26">
        <v>0</v>
      </c>
      <c r="BQ44" s="26">
        <v>0</v>
      </c>
      <c r="BR44" s="26">
        <v>0</v>
      </c>
      <c r="BS44" s="26">
        <v>0</v>
      </c>
      <c r="BT44" s="26">
        <v>0</v>
      </c>
      <c r="BU44" s="26">
        <v>0</v>
      </c>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row>
    <row r="45" spans="1:182" x14ac:dyDescent="0.25">
      <c r="A45">
        <v>4063</v>
      </c>
      <c r="B45" t="s">
        <v>1967</v>
      </c>
      <c r="C45" s="26">
        <v>0</v>
      </c>
      <c r="D45" s="26">
        <v>1</v>
      </c>
      <c r="E45" s="26">
        <v>1</v>
      </c>
      <c r="F45" s="26">
        <v>1</v>
      </c>
      <c r="G45" s="26">
        <v>0</v>
      </c>
      <c r="H45" s="26">
        <v>0</v>
      </c>
      <c r="I45" s="26">
        <v>0</v>
      </c>
      <c r="J45" s="26">
        <v>0</v>
      </c>
      <c r="K45" s="26">
        <v>0</v>
      </c>
      <c r="L45" s="26">
        <v>0</v>
      </c>
      <c r="M45" s="26">
        <v>0</v>
      </c>
      <c r="N45" s="26">
        <v>0</v>
      </c>
      <c r="O45" s="26">
        <v>0</v>
      </c>
      <c r="P45" s="26">
        <v>1</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0</v>
      </c>
      <c r="BE45" s="26">
        <v>0</v>
      </c>
      <c r="BF45" s="26">
        <v>0</v>
      </c>
      <c r="BG45" s="26">
        <v>0</v>
      </c>
      <c r="BH45" s="26">
        <v>0</v>
      </c>
      <c r="BI45" s="26">
        <v>0</v>
      </c>
      <c r="BJ45" s="26">
        <v>0</v>
      </c>
      <c r="BK45" s="26">
        <v>0</v>
      </c>
      <c r="BL45" s="26">
        <v>0</v>
      </c>
      <c r="BM45" s="26">
        <v>0</v>
      </c>
      <c r="BN45" s="26">
        <v>0</v>
      </c>
      <c r="BO45" s="26">
        <v>0</v>
      </c>
      <c r="BP45" s="26">
        <v>0</v>
      </c>
      <c r="BQ45" s="26">
        <v>0</v>
      </c>
      <c r="BR45" s="26">
        <v>0</v>
      </c>
      <c r="BS45" s="26">
        <v>0</v>
      </c>
      <c r="BT45" s="26">
        <v>0</v>
      </c>
      <c r="BU45" s="26">
        <v>0</v>
      </c>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row>
    <row r="46" spans="1:182" x14ac:dyDescent="0.25">
      <c r="A46">
        <v>4091</v>
      </c>
      <c r="B46" t="s">
        <v>1982</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0</v>
      </c>
      <c r="BF46" s="26">
        <v>0</v>
      </c>
      <c r="BG46" s="26">
        <v>0</v>
      </c>
      <c r="BH46" s="26">
        <v>0</v>
      </c>
      <c r="BI46" s="26">
        <v>0</v>
      </c>
      <c r="BJ46" s="26">
        <v>0</v>
      </c>
      <c r="BK46" s="26">
        <v>0</v>
      </c>
      <c r="BL46" s="26">
        <v>0</v>
      </c>
      <c r="BM46" s="26">
        <v>0</v>
      </c>
      <c r="BN46" s="26">
        <v>0</v>
      </c>
      <c r="BO46" s="26">
        <v>0</v>
      </c>
      <c r="BP46" s="26">
        <v>1</v>
      </c>
      <c r="BQ46" s="26">
        <v>0</v>
      </c>
      <c r="BR46" s="26">
        <v>0</v>
      </c>
      <c r="BS46" s="26">
        <v>0</v>
      </c>
      <c r="BT46" s="26">
        <v>0</v>
      </c>
      <c r="BU46" s="26">
        <v>0</v>
      </c>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row>
    <row r="47" spans="1:182" x14ac:dyDescent="0.25">
      <c r="A47">
        <v>4125</v>
      </c>
      <c r="B47" t="s">
        <v>1998</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0</v>
      </c>
      <c r="BC47" s="26">
        <v>0</v>
      </c>
      <c r="BD47" s="26">
        <v>0</v>
      </c>
      <c r="BE47" s="26">
        <v>0</v>
      </c>
      <c r="BF47" s="26">
        <v>1</v>
      </c>
      <c r="BG47" s="26">
        <v>0</v>
      </c>
      <c r="BH47" s="26">
        <v>0</v>
      </c>
      <c r="BI47" s="26">
        <v>0</v>
      </c>
      <c r="BJ47" s="26">
        <v>0</v>
      </c>
      <c r="BK47" s="26">
        <v>0</v>
      </c>
      <c r="BL47" s="26">
        <v>0</v>
      </c>
      <c r="BM47" s="26">
        <v>0</v>
      </c>
      <c r="BN47" s="26">
        <v>0</v>
      </c>
      <c r="BO47" s="26">
        <v>0</v>
      </c>
      <c r="BP47" s="26">
        <v>0</v>
      </c>
      <c r="BQ47" s="26">
        <v>0</v>
      </c>
      <c r="BR47" s="26">
        <v>0</v>
      </c>
      <c r="BS47" s="26">
        <v>0</v>
      </c>
      <c r="BT47" s="26">
        <v>0</v>
      </c>
      <c r="BU47" s="26">
        <v>0</v>
      </c>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row>
    <row r="48" spans="1:182" x14ac:dyDescent="0.25">
      <c r="A48">
        <v>4501</v>
      </c>
      <c r="B48" t="s">
        <v>2170</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1</v>
      </c>
      <c r="AR48" s="26">
        <v>0</v>
      </c>
      <c r="AS48" s="26">
        <v>0</v>
      </c>
      <c r="AT48" s="26">
        <v>0</v>
      </c>
      <c r="AU48" s="26">
        <v>0</v>
      </c>
      <c r="AV48" s="26">
        <v>0</v>
      </c>
      <c r="AW48" s="26">
        <v>0</v>
      </c>
      <c r="AX48" s="26">
        <v>0</v>
      </c>
      <c r="AY48" s="26">
        <v>0</v>
      </c>
      <c r="AZ48" s="26">
        <v>0</v>
      </c>
      <c r="BA48" s="26">
        <v>0</v>
      </c>
      <c r="BB48" s="26">
        <v>0</v>
      </c>
      <c r="BC48" s="26">
        <v>0</v>
      </c>
      <c r="BD48" s="26">
        <v>0</v>
      </c>
      <c r="BE48" s="26">
        <v>0</v>
      </c>
      <c r="BF48" s="26">
        <v>0</v>
      </c>
      <c r="BG48" s="26">
        <v>0</v>
      </c>
      <c r="BH48" s="26">
        <v>0</v>
      </c>
      <c r="BI48" s="26">
        <v>0</v>
      </c>
      <c r="BJ48" s="26">
        <v>0</v>
      </c>
      <c r="BK48" s="26">
        <v>0</v>
      </c>
      <c r="BL48" s="26">
        <v>0</v>
      </c>
      <c r="BM48" s="26">
        <v>0</v>
      </c>
      <c r="BN48" s="26">
        <v>0</v>
      </c>
      <c r="BO48" s="26">
        <v>0</v>
      </c>
      <c r="BP48" s="26">
        <v>0</v>
      </c>
      <c r="BQ48" s="26">
        <v>0</v>
      </c>
      <c r="BR48" s="26">
        <v>0</v>
      </c>
      <c r="BS48" s="26">
        <v>0</v>
      </c>
      <c r="BT48" s="26">
        <v>0</v>
      </c>
      <c r="BU48" s="26">
        <v>0</v>
      </c>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row>
    <row r="49" spans="1:182" x14ac:dyDescent="0.25">
      <c r="A49">
        <v>4910</v>
      </c>
      <c r="B49" t="s">
        <v>2366</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1</v>
      </c>
      <c r="AN49" s="26">
        <v>0</v>
      </c>
      <c r="AO49" s="26">
        <v>0</v>
      </c>
      <c r="AP49" s="26">
        <v>0</v>
      </c>
      <c r="AQ49" s="26">
        <v>0</v>
      </c>
      <c r="AR49" s="26">
        <v>0</v>
      </c>
      <c r="AS49" s="26">
        <v>0</v>
      </c>
      <c r="AT49" s="26">
        <v>0</v>
      </c>
      <c r="AU49" s="26">
        <v>0</v>
      </c>
      <c r="AV49" s="26">
        <v>0</v>
      </c>
      <c r="AW49" s="26">
        <v>0</v>
      </c>
      <c r="AX49" s="26">
        <v>0</v>
      </c>
      <c r="AY49" s="26">
        <v>0</v>
      </c>
      <c r="AZ49" s="26">
        <v>0</v>
      </c>
      <c r="BA49" s="26">
        <v>0</v>
      </c>
      <c r="BB49" s="26">
        <v>0</v>
      </c>
      <c r="BC49" s="26">
        <v>0</v>
      </c>
      <c r="BD49" s="26">
        <v>0</v>
      </c>
      <c r="BE49" s="26">
        <v>0</v>
      </c>
      <c r="BF49" s="26">
        <v>0</v>
      </c>
      <c r="BG49" s="26">
        <v>0</v>
      </c>
      <c r="BH49" s="26">
        <v>0</v>
      </c>
      <c r="BI49" s="26">
        <v>0</v>
      </c>
      <c r="BJ49" s="26">
        <v>0</v>
      </c>
      <c r="BK49" s="26">
        <v>0</v>
      </c>
      <c r="BL49" s="26">
        <v>0</v>
      </c>
      <c r="BM49" s="26">
        <v>0</v>
      </c>
      <c r="BN49" s="26">
        <v>0</v>
      </c>
      <c r="BO49" s="26">
        <v>0</v>
      </c>
      <c r="BP49" s="26">
        <v>0</v>
      </c>
      <c r="BQ49" s="26">
        <v>0</v>
      </c>
      <c r="BR49" s="26">
        <v>0</v>
      </c>
      <c r="BS49" s="26">
        <v>0</v>
      </c>
      <c r="BT49" s="26">
        <v>0</v>
      </c>
      <c r="BU49" s="26">
        <v>0</v>
      </c>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row>
    <row r="50" spans="1:182" x14ac:dyDescent="0.25">
      <c r="A50">
        <v>4911</v>
      </c>
      <c r="B50" t="s">
        <v>532</v>
      </c>
      <c r="C50" s="26">
        <v>0</v>
      </c>
      <c r="D50" s="26">
        <v>0</v>
      </c>
      <c r="E50" s="26">
        <v>0</v>
      </c>
      <c r="F50" s="26">
        <v>1</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1</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0</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v>0</v>
      </c>
      <c r="BJ50" s="26">
        <v>0</v>
      </c>
      <c r="BK50" s="26">
        <v>0</v>
      </c>
      <c r="BL50" s="26">
        <v>0</v>
      </c>
      <c r="BM50" s="26">
        <v>0</v>
      </c>
      <c r="BN50" s="26">
        <v>0</v>
      </c>
      <c r="BO50" s="26">
        <v>0</v>
      </c>
      <c r="BP50" s="26">
        <v>0</v>
      </c>
      <c r="BQ50" s="26">
        <v>0</v>
      </c>
      <c r="BR50" s="26">
        <v>0</v>
      </c>
      <c r="BS50" s="26">
        <v>0</v>
      </c>
      <c r="BT50" s="26">
        <v>0</v>
      </c>
      <c r="BU50" s="26">
        <v>0</v>
      </c>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row>
    <row r="51" spans="1:182" x14ac:dyDescent="0.25">
      <c r="A51">
        <v>4990</v>
      </c>
      <c r="B51" t="s">
        <v>2411</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0</v>
      </c>
      <c r="AI51" s="26">
        <v>0</v>
      </c>
      <c r="AJ51" s="26">
        <v>0</v>
      </c>
      <c r="AK51" s="26">
        <v>0</v>
      </c>
      <c r="AL51" s="26">
        <v>0</v>
      </c>
      <c r="AM51" s="26">
        <v>0</v>
      </c>
      <c r="AN51" s="26">
        <v>0</v>
      </c>
      <c r="AO51" s="26">
        <v>0</v>
      </c>
      <c r="AP51" s="26">
        <v>0</v>
      </c>
      <c r="AQ51" s="26">
        <v>0</v>
      </c>
      <c r="AR51" s="26">
        <v>0</v>
      </c>
      <c r="AS51" s="26">
        <v>0</v>
      </c>
      <c r="AT51" s="26">
        <v>1</v>
      </c>
      <c r="AU51" s="26">
        <v>0</v>
      </c>
      <c r="AV51" s="26">
        <v>0</v>
      </c>
      <c r="AW51" s="26">
        <v>0</v>
      </c>
      <c r="AX51" s="26">
        <v>0</v>
      </c>
      <c r="AY51" s="26">
        <v>0</v>
      </c>
      <c r="AZ51" s="26">
        <v>0</v>
      </c>
      <c r="BA51" s="26">
        <v>0</v>
      </c>
      <c r="BB51" s="26">
        <v>0</v>
      </c>
      <c r="BC51" s="26">
        <v>0</v>
      </c>
      <c r="BD51" s="26">
        <v>0</v>
      </c>
      <c r="BE51" s="26">
        <v>0</v>
      </c>
      <c r="BF51" s="26">
        <v>0</v>
      </c>
      <c r="BG51" s="26">
        <v>0</v>
      </c>
      <c r="BH51" s="26">
        <v>0</v>
      </c>
      <c r="BI51" s="26">
        <v>0</v>
      </c>
      <c r="BJ51" s="26">
        <v>0</v>
      </c>
      <c r="BK51" s="26">
        <v>0</v>
      </c>
      <c r="BL51" s="26">
        <v>0</v>
      </c>
      <c r="BM51" s="26">
        <v>0</v>
      </c>
      <c r="BN51" s="26">
        <v>0</v>
      </c>
      <c r="BO51" s="26">
        <v>0</v>
      </c>
      <c r="BP51" s="26">
        <v>0</v>
      </c>
      <c r="BQ51" s="26">
        <v>0</v>
      </c>
      <c r="BR51" s="26">
        <v>0</v>
      </c>
      <c r="BS51" s="26">
        <v>0</v>
      </c>
      <c r="BT51" s="26">
        <v>0</v>
      </c>
      <c r="BU51" s="26">
        <v>0</v>
      </c>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row>
    <row r="52" spans="1:182" x14ac:dyDescent="0.25">
      <c r="A52">
        <v>5006</v>
      </c>
      <c r="B52" t="s">
        <v>2417</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0</v>
      </c>
      <c r="AX52" s="26">
        <v>0</v>
      </c>
      <c r="AY52" s="26">
        <v>0</v>
      </c>
      <c r="AZ52" s="26">
        <v>0</v>
      </c>
      <c r="BA52" s="26">
        <v>0</v>
      </c>
      <c r="BB52" s="26">
        <v>0</v>
      </c>
      <c r="BC52" s="26">
        <v>0</v>
      </c>
      <c r="BD52" s="26">
        <v>0</v>
      </c>
      <c r="BE52" s="26">
        <v>0</v>
      </c>
      <c r="BF52" s="26">
        <v>0</v>
      </c>
      <c r="BG52" s="26">
        <v>0</v>
      </c>
      <c r="BH52" s="26">
        <v>0</v>
      </c>
      <c r="BI52" s="26">
        <v>0</v>
      </c>
      <c r="BJ52" s="26">
        <v>0</v>
      </c>
      <c r="BK52" s="26">
        <v>0</v>
      </c>
      <c r="BL52" s="26">
        <v>0</v>
      </c>
      <c r="BM52" s="26">
        <v>0</v>
      </c>
      <c r="BN52" s="26">
        <v>0</v>
      </c>
      <c r="BO52" s="26">
        <v>0</v>
      </c>
      <c r="BP52" s="26">
        <v>0</v>
      </c>
      <c r="BQ52" s="26">
        <v>0</v>
      </c>
      <c r="BR52" s="26">
        <v>0</v>
      </c>
      <c r="BS52" s="26">
        <v>0</v>
      </c>
      <c r="BT52" s="26">
        <v>0</v>
      </c>
      <c r="BU52" s="26">
        <v>1</v>
      </c>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row>
    <row r="53" spans="1:182" x14ac:dyDescent="0.25">
      <c r="A53">
        <v>5293</v>
      </c>
      <c r="B53" t="s">
        <v>2581</v>
      </c>
      <c r="C53" s="26">
        <v>0</v>
      </c>
      <c r="D53" s="26">
        <v>0</v>
      </c>
      <c r="E53" s="26">
        <v>0</v>
      </c>
      <c r="F53" s="26">
        <v>1</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1</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0</v>
      </c>
      <c r="BA53" s="26">
        <v>0</v>
      </c>
      <c r="BB53" s="26">
        <v>0</v>
      </c>
      <c r="BC53" s="26">
        <v>0</v>
      </c>
      <c r="BD53" s="26">
        <v>0</v>
      </c>
      <c r="BE53" s="26">
        <v>0</v>
      </c>
      <c r="BF53" s="26">
        <v>0</v>
      </c>
      <c r="BG53" s="26">
        <v>0</v>
      </c>
      <c r="BH53" s="26">
        <v>0</v>
      </c>
      <c r="BI53" s="26">
        <v>0</v>
      </c>
      <c r="BJ53" s="26">
        <v>0</v>
      </c>
      <c r="BK53" s="26">
        <v>0</v>
      </c>
      <c r="BL53" s="26">
        <v>0</v>
      </c>
      <c r="BM53" s="26">
        <v>0</v>
      </c>
      <c r="BN53" s="26">
        <v>0</v>
      </c>
      <c r="BO53" s="26">
        <v>0</v>
      </c>
      <c r="BP53" s="26">
        <v>0</v>
      </c>
      <c r="BQ53" s="26">
        <v>0</v>
      </c>
      <c r="BR53" s="26">
        <v>0</v>
      </c>
      <c r="BS53" s="26">
        <v>0</v>
      </c>
      <c r="BT53" s="26">
        <v>0</v>
      </c>
      <c r="BU53" s="26">
        <v>0</v>
      </c>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row>
    <row r="54" spans="1:182" x14ac:dyDescent="0.25">
      <c r="A54">
        <v>5468</v>
      </c>
      <c r="B54" t="s">
        <v>2652</v>
      </c>
      <c r="C54" s="26">
        <v>0</v>
      </c>
      <c r="D54" s="26">
        <v>1</v>
      </c>
      <c r="E54" s="26">
        <v>1</v>
      </c>
      <c r="F54" s="26">
        <v>1</v>
      </c>
      <c r="G54" s="26">
        <v>0</v>
      </c>
      <c r="H54" s="26">
        <v>0</v>
      </c>
      <c r="I54" s="26">
        <v>0</v>
      </c>
      <c r="J54" s="26">
        <v>0</v>
      </c>
      <c r="K54" s="26">
        <v>0</v>
      </c>
      <c r="L54" s="26">
        <v>0</v>
      </c>
      <c r="M54" s="26">
        <v>0</v>
      </c>
      <c r="N54" s="26">
        <v>0</v>
      </c>
      <c r="O54" s="26">
        <v>0</v>
      </c>
      <c r="P54" s="26">
        <v>0</v>
      </c>
      <c r="Q54" s="26">
        <v>0</v>
      </c>
      <c r="R54" s="26">
        <v>1</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0</v>
      </c>
      <c r="BG54" s="26">
        <v>0</v>
      </c>
      <c r="BH54" s="26">
        <v>0</v>
      </c>
      <c r="BI54" s="26">
        <v>0</v>
      </c>
      <c r="BJ54" s="26">
        <v>0</v>
      </c>
      <c r="BK54" s="26">
        <v>0</v>
      </c>
      <c r="BL54" s="26">
        <v>0</v>
      </c>
      <c r="BM54" s="26">
        <v>0</v>
      </c>
      <c r="BN54" s="26">
        <v>0</v>
      </c>
      <c r="BO54" s="26">
        <v>0</v>
      </c>
      <c r="BP54" s="26">
        <v>0</v>
      </c>
      <c r="BQ54" s="26">
        <v>0</v>
      </c>
      <c r="BR54" s="26">
        <v>0</v>
      </c>
      <c r="BS54" s="26">
        <v>0</v>
      </c>
      <c r="BT54" s="26">
        <v>0</v>
      </c>
      <c r="BU54" s="26">
        <v>0</v>
      </c>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row>
    <row r="55" spans="1:182" x14ac:dyDescent="0.25">
      <c r="A55">
        <v>5511</v>
      </c>
      <c r="B55" t="s">
        <v>2681</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1</v>
      </c>
      <c r="AL55" s="26">
        <v>0</v>
      </c>
      <c r="AM55" s="26">
        <v>0</v>
      </c>
      <c r="AN55" s="26">
        <v>0</v>
      </c>
      <c r="AO55" s="26">
        <v>0</v>
      </c>
      <c r="AP55" s="26">
        <v>0</v>
      </c>
      <c r="AQ55" s="26">
        <v>0</v>
      </c>
      <c r="AR55" s="26">
        <v>0</v>
      </c>
      <c r="AS55" s="26">
        <v>0</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v>0</v>
      </c>
      <c r="BJ55" s="26">
        <v>0</v>
      </c>
      <c r="BK55" s="26">
        <v>0</v>
      </c>
      <c r="BL55" s="26">
        <v>0</v>
      </c>
      <c r="BM55" s="26">
        <v>0</v>
      </c>
      <c r="BN55" s="26">
        <v>0</v>
      </c>
      <c r="BO55" s="26">
        <v>0</v>
      </c>
      <c r="BP55" s="26">
        <v>0</v>
      </c>
      <c r="BQ55" s="26">
        <v>0</v>
      </c>
      <c r="BR55" s="26">
        <v>0</v>
      </c>
      <c r="BS55" s="26">
        <v>0</v>
      </c>
      <c r="BT55" s="26">
        <v>0</v>
      </c>
      <c r="BU55" s="26">
        <v>0</v>
      </c>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row>
    <row r="56" spans="1:182" x14ac:dyDescent="0.25">
      <c r="A56">
        <v>5526</v>
      </c>
      <c r="B56" t="s">
        <v>2692</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0</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v>0</v>
      </c>
      <c r="BJ56" s="26">
        <v>0</v>
      </c>
      <c r="BK56" s="26">
        <v>1</v>
      </c>
      <c r="BL56" s="26">
        <v>0</v>
      </c>
      <c r="BM56" s="26">
        <v>0</v>
      </c>
      <c r="BN56" s="26">
        <v>0</v>
      </c>
      <c r="BO56" s="26">
        <v>0</v>
      </c>
      <c r="BP56" s="26">
        <v>0</v>
      </c>
      <c r="BQ56" s="26">
        <v>0</v>
      </c>
      <c r="BR56" s="26">
        <v>0</v>
      </c>
      <c r="BS56" s="26">
        <v>0</v>
      </c>
      <c r="BT56" s="26">
        <v>0</v>
      </c>
      <c r="BU56" s="26">
        <v>0</v>
      </c>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row>
    <row r="57" spans="1:182" x14ac:dyDescent="0.25">
      <c r="A57">
        <v>5607</v>
      </c>
      <c r="B57" t="s">
        <v>2744</v>
      </c>
      <c r="C57" s="26">
        <v>0</v>
      </c>
      <c r="D57" s="26">
        <v>0</v>
      </c>
      <c r="E57" s="26">
        <v>0</v>
      </c>
      <c r="F57" s="26">
        <v>0</v>
      </c>
      <c r="G57" s="26">
        <v>0</v>
      </c>
      <c r="H57" s="26">
        <v>0</v>
      </c>
      <c r="I57" s="26">
        <v>0</v>
      </c>
      <c r="J57" s="26">
        <v>0</v>
      </c>
      <c r="K57" s="26">
        <v>0</v>
      </c>
      <c r="L57" s="26">
        <v>0</v>
      </c>
      <c r="M57" s="26">
        <v>0</v>
      </c>
      <c r="N57" s="26">
        <v>0</v>
      </c>
      <c r="O57" s="26">
        <v>0</v>
      </c>
      <c r="P57" s="26">
        <v>0</v>
      </c>
      <c r="Q57" s="26">
        <v>0</v>
      </c>
      <c r="R57" s="26">
        <v>0</v>
      </c>
      <c r="S57" s="26">
        <v>0</v>
      </c>
      <c r="T57" s="26">
        <v>0</v>
      </c>
      <c r="U57" s="26">
        <v>0</v>
      </c>
      <c r="V57" s="26">
        <v>0</v>
      </c>
      <c r="W57" s="26">
        <v>0</v>
      </c>
      <c r="X57" s="26">
        <v>0</v>
      </c>
      <c r="Y57" s="26">
        <v>0</v>
      </c>
      <c r="Z57" s="26">
        <v>0</v>
      </c>
      <c r="AA57" s="26">
        <v>0</v>
      </c>
      <c r="AB57" s="26">
        <v>0</v>
      </c>
      <c r="AC57" s="26">
        <v>0</v>
      </c>
      <c r="AD57" s="26">
        <v>0</v>
      </c>
      <c r="AE57" s="26">
        <v>0</v>
      </c>
      <c r="AF57" s="26">
        <v>0</v>
      </c>
      <c r="AG57" s="26">
        <v>0</v>
      </c>
      <c r="AH57" s="26">
        <v>0</v>
      </c>
      <c r="AI57" s="26">
        <v>0</v>
      </c>
      <c r="AJ57" s="26">
        <v>0</v>
      </c>
      <c r="AK57" s="26">
        <v>0</v>
      </c>
      <c r="AL57" s="26">
        <v>0</v>
      </c>
      <c r="AM57" s="26">
        <v>0</v>
      </c>
      <c r="AN57" s="26">
        <v>0</v>
      </c>
      <c r="AO57" s="26">
        <v>0</v>
      </c>
      <c r="AP57" s="26">
        <v>0</v>
      </c>
      <c r="AQ57" s="26">
        <v>0</v>
      </c>
      <c r="AR57" s="26">
        <v>0</v>
      </c>
      <c r="AS57" s="26">
        <v>0</v>
      </c>
      <c r="AT57" s="26">
        <v>0</v>
      </c>
      <c r="AU57" s="26">
        <v>0</v>
      </c>
      <c r="AV57" s="26">
        <v>0</v>
      </c>
      <c r="AW57" s="26">
        <v>0</v>
      </c>
      <c r="AX57" s="26">
        <v>0</v>
      </c>
      <c r="AY57" s="26">
        <v>0</v>
      </c>
      <c r="AZ57" s="26">
        <v>0</v>
      </c>
      <c r="BA57" s="26">
        <v>0</v>
      </c>
      <c r="BB57" s="26">
        <v>0</v>
      </c>
      <c r="BC57" s="26">
        <v>0</v>
      </c>
      <c r="BD57" s="26">
        <v>0</v>
      </c>
      <c r="BE57" s="26">
        <v>0</v>
      </c>
      <c r="BF57" s="26">
        <v>0</v>
      </c>
      <c r="BG57" s="26">
        <v>1</v>
      </c>
      <c r="BH57" s="26">
        <v>0</v>
      </c>
      <c r="BI57" s="26">
        <v>0</v>
      </c>
      <c r="BJ57" s="26">
        <v>0</v>
      </c>
      <c r="BK57" s="26">
        <v>0</v>
      </c>
      <c r="BL57" s="26">
        <v>0</v>
      </c>
      <c r="BM57" s="26">
        <v>0</v>
      </c>
      <c r="BN57" s="26">
        <v>0</v>
      </c>
      <c r="BO57" s="26">
        <v>0</v>
      </c>
      <c r="BP57" s="26">
        <v>0</v>
      </c>
      <c r="BQ57" s="26">
        <v>0</v>
      </c>
      <c r="BR57" s="26">
        <v>0</v>
      </c>
      <c r="BS57" s="26">
        <v>0</v>
      </c>
      <c r="BT57" s="26">
        <v>0</v>
      </c>
      <c r="BU57" s="26">
        <v>0</v>
      </c>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82" x14ac:dyDescent="0.25">
      <c r="A58">
        <v>5627</v>
      </c>
      <c r="B58" t="s">
        <v>2759</v>
      </c>
      <c r="C58" s="26">
        <v>0</v>
      </c>
      <c r="D58" s="26">
        <v>0</v>
      </c>
      <c r="E58" s="26">
        <v>0</v>
      </c>
      <c r="F58" s="26">
        <v>0</v>
      </c>
      <c r="G58" s="26">
        <v>0</v>
      </c>
      <c r="H58" s="26">
        <v>0</v>
      </c>
      <c r="I58" s="26">
        <v>0</v>
      </c>
      <c r="J58" s="26">
        <v>0</v>
      </c>
      <c r="K58" s="26">
        <v>0</v>
      </c>
      <c r="L58" s="26">
        <v>0</v>
      </c>
      <c r="M58" s="26">
        <v>0</v>
      </c>
      <c r="N58" s="26">
        <v>0</v>
      </c>
      <c r="O58" s="26">
        <v>0</v>
      </c>
      <c r="P58" s="26">
        <v>0</v>
      </c>
      <c r="Q58" s="26">
        <v>0</v>
      </c>
      <c r="R58" s="26">
        <v>0</v>
      </c>
      <c r="S58" s="26">
        <v>0</v>
      </c>
      <c r="T58" s="26">
        <v>0</v>
      </c>
      <c r="U58" s="26">
        <v>0</v>
      </c>
      <c r="V58" s="26">
        <v>0</v>
      </c>
      <c r="W58" s="26">
        <v>0</v>
      </c>
      <c r="X58" s="26">
        <v>0</v>
      </c>
      <c r="Y58" s="26">
        <v>0</v>
      </c>
      <c r="Z58" s="26">
        <v>0</v>
      </c>
      <c r="AA58" s="26">
        <v>0</v>
      </c>
      <c r="AB58" s="26">
        <v>0</v>
      </c>
      <c r="AC58" s="26">
        <v>0</v>
      </c>
      <c r="AD58" s="26">
        <v>0</v>
      </c>
      <c r="AE58" s="26">
        <v>0</v>
      </c>
      <c r="AF58" s="26">
        <v>0</v>
      </c>
      <c r="AG58" s="26">
        <v>0</v>
      </c>
      <c r="AH58" s="26">
        <v>0</v>
      </c>
      <c r="AI58" s="26">
        <v>0</v>
      </c>
      <c r="AJ58" s="26">
        <v>0</v>
      </c>
      <c r="AK58" s="26">
        <v>0</v>
      </c>
      <c r="AL58" s="26">
        <v>0</v>
      </c>
      <c r="AM58" s="26">
        <v>0</v>
      </c>
      <c r="AN58" s="26">
        <v>0</v>
      </c>
      <c r="AO58" s="26">
        <v>0</v>
      </c>
      <c r="AP58" s="26">
        <v>0</v>
      </c>
      <c r="AQ58" s="26">
        <v>0</v>
      </c>
      <c r="AR58" s="26">
        <v>0</v>
      </c>
      <c r="AS58" s="26">
        <v>0</v>
      </c>
      <c r="AT58" s="26">
        <v>0</v>
      </c>
      <c r="AU58" s="26">
        <v>0</v>
      </c>
      <c r="AV58" s="26">
        <v>0</v>
      </c>
      <c r="AW58" s="26">
        <v>0</v>
      </c>
      <c r="AX58" s="26">
        <v>0</v>
      </c>
      <c r="AY58" s="26">
        <v>0</v>
      </c>
      <c r="AZ58" s="26">
        <v>0</v>
      </c>
      <c r="BA58" s="26">
        <v>0</v>
      </c>
      <c r="BB58" s="26">
        <v>0</v>
      </c>
      <c r="BC58" s="26">
        <v>0</v>
      </c>
      <c r="BD58" s="26">
        <v>1</v>
      </c>
      <c r="BE58" s="26">
        <v>0</v>
      </c>
      <c r="BF58" s="26">
        <v>0</v>
      </c>
      <c r="BG58" s="26">
        <v>0</v>
      </c>
      <c r="BH58" s="26">
        <v>0</v>
      </c>
      <c r="BI58" s="26">
        <v>0</v>
      </c>
      <c r="BJ58" s="26">
        <v>0</v>
      </c>
      <c r="BK58" s="26">
        <v>0</v>
      </c>
      <c r="BL58" s="26">
        <v>0</v>
      </c>
      <c r="BM58" s="26">
        <v>0</v>
      </c>
      <c r="BN58" s="26">
        <v>0</v>
      </c>
      <c r="BO58" s="26">
        <v>0</v>
      </c>
      <c r="BP58" s="26">
        <v>0</v>
      </c>
      <c r="BQ58" s="26">
        <v>0</v>
      </c>
      <c r="BR58" s="26">
        <v>0</v>
      </c>
      <c r="BS58" s="26">
        <v>0</v>
      </c>
      <c r="BT58" s="26">
        <v>0</v>
      </c>
      <c r="BU58" s="26">
        <v>0</v>
      </c>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82" x14ac:dyDescent="0.25">
      <c r="A59">
        <v>5985</v>
      </c>
      <c r="B59" t="s">
        <v>2994</v>
      </c>
      <c r="C59" s="26">
        <v>0</v>
      </c>
      <c r="D59" s="26">
        <v>0</v>
      </c>
      <c r="E59" s="26">
        <v>0</v>
      </c>
      <c r="F59" s="26">
        <v>0</v>
      </c>
      <c r="G59" s="26">
        <v>0</v>
      </c>
      <c r="H59" s="26">
        <v>0</v>
      </c>
      <c r="I59" s="26">
        <v>0</v>
      </c>
      <c r="J59" s="26">
        <v>0</v>
      </c>
      <c r="K59" s="26">
        <v>0</v>
      </c>
      <c r="L59" s="26">
        <v>0</v>
      </c>
      <c r="M59" s="26">
        <v>0</v>
      </c>
      <c r="N59" s="26">
        <v>0</v>
      </c>
      <c r="O59" s="26">
        <v>0</v>
      </c>
      <c r="P59" s="26">
        <v>0</v>
      </c>
      <c r="Q59" s="26">
        <v>0</v>
      </c>
      <c r="R59" s="26">
        <v>0</v>
      </c>
      <c r="S59" s="26">
        <v>0</v>
      </c>
      <c r="T59" s="26">
        <v>0</v>
      </c>
      <c r="U59" s="26">
        <v>0</v>
      </c>
      <c r="V59" s="26">
        <v>0</v>
      </c>
      <c r="W59" s="26">
        <v>0</v>
      </c>
      <c r="X59" s="26">
        <v>0</v>
      </c>
      <c r="Y59" s="26">
        <v>0</v>
      </c>
      <c r="Z59" s="26">
        <v>0</v>
      </c>
      <c r="AA59" s="26">
        <v>0</v>
      </c>
      <c r="AB59" s="26">
        <v>0</v>
      </c>
      <c r="AC59" s="26">
        <v>0</v>
      </c>
      <c r="AD59" s="26">
        <v>0</v>
      </c>
      <c r="AE59" s="26">
        <v>0</v>
      </c>
      <c r="AF59" s="26">
        <v>0</v>
      </c>
      <c r="AG59" s="26">
        <v>0</v>
      </c>
      <c r="AH59" s="26">
        <v>0</v>
      </c>
      <c r="AI59" s="26">
        <v>0</v>
      </c>
      <c r="AJ59" s="26">
        <v>0</v>
      </c>
      <c r="AK59" s="26">
        <v>0</v>
      </c>
      <c r="AL59" s="26">
        <v>0</v>
      </c>
      <c r="AM59" s="26">
        <v>0</v>
      </c>
      <c r="AN59" s="26">
        <v>0</v>
      </c>
      <c r="AO59" s="26">
        <v>0</v>
      </c>
      <c r="AP59" s="26">
        <v>0</v>
      </c>
      <c r="AQ59" s="26">
        <v>0</v>
      </c>
      <c r="AR59" s="26">
        <v>0</v>
      </c>
      <c r="AS59" s="26">
        <v>0</v>
      </c>
      <c r="AT59" s="26">
        <v>0</v>
      </c>
      <c r="AU59" s="26">
        <v>0</v>
      </c>
      <c r="AV59" s="26">
        <v>0</v>
      </c>
      <c r="AW59" s="26">
        <v>0</v>
      </c>
      <c r="AX59" s="26">
        <v>0</v>
      </c>
      <c r="AY59" s="26">
        <v>0</v>
      </c>
      <c r="AZ59" s="26">
        <v>0</v>
      </c>
      <c r="BA59" s="26">
        <v>0</v>
      </c>
      <c r="BB59" s="26">
        <v>0</v>
      </c>
      <c r="BC59" s="26">
        <v>1</v>
      </c>
      <c r="BD59" s="26">
        <v>0</v>
      </c>
      <c r="BE59" s="26">
        <v>0</v>
      </c>
      <c r="BF59" s="26">
        <v>0</v>
      </c>
      <c r="BG59" s="26">
        <v>0</v>
      </c>
      <c r="BH59" s="26">
        <v>0</v>
      </c>
      <c r="BI59" s="26">
        <v>0</v>
      </c>
      <c r="BJ59" s="26">
        <v>0</v>
      </c>
      <c r="BK59" s="26">
        <v>0</v>
      </c>
      <c r="BL59" s="26">
        <v>0</v>
      </c>
      <c r="BM59" s="26">
        <v>0</v>
      </c>
      <c r="BN59" s="26">
        <v>0</v>
      </c>
      <c r="BO59" s="26">
        <v>0</v>
      </c>
      <c r="BP59" s="26">
        <v>0</v>
      </c>
      <c r="BQ59" s="26">
        <v>0</v>
      </c>
      <c r="BR59" s="26">
        <v>0</v>
      </c>
      <c r="BS59" s="26">
        <v>0</v>
      </c>
      <c r="BT59" s="26">
        <v>0</v>
      </c>
      <c r="BU59" s="26">
        <v>0</v>
      </c>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82" x14ac:dyDescent="0.25">
      <c r="A60">
        <v>6133</v>
      </c>
      <c r="B60" t="s">
        <v>3105</v>
      </c>
      <c r="C60" s="26">
        <v>0</v>
      </c>
      <c r="D60" s="26">
        <v>0</v>
      </c>
      <c r="E60" s="26">
        <v>0</v>
      </c>
      <c r="F60" s="26">
        <v>0</v>
      </c>
      <c r="G60" s="26">
        <v>0</v>
      </c>
      <c r="H60" s="26">
        <v>0</v>
      </c>
      <c r="I60" s="26">
        <v>0</v>
      </c>
      <c r="J60" s="26">
        <v>0</v>
      </c>
      <c r="K60" s="26">
        <v>0</v>
      </c>
      <c r="L60" s="26">
        <v>0</v>
      </c>
      <c r="M60" s="26">
        <v>0</v>
      </c>
      <c r="N60" s="26">
        <v>0</v>
      </c>
      <c r="O60" s="26">
        <v>0</v>
      </c>
      <c r="P60" s="26">
        <v>0</v>
      </c>
      <c r="Q60" s="26">
        <v>0</v>
      </c>
      <c r="R60" s="26">
        <v>0</v>
      </c>
      <c r="S60" s="26">
        <v>0</v>
      </c>
      <c r="T60" s="26">
        <v>0</v>
      </c>
      <c r="U60" s="26">
        <v>0</v>
      </c>
      <c r="V60" s="26">
        <v>0</v>
      </c>
      <c r="W60" s="26">
        <v>0</v>
      </c>
      <c r="X60" s="26">
        <v>0</v>
      </c>
      <c r="Y60" s="26">
        <v>0</v>
      </c>
      <c r="Z60" s="26">
        <v>0</v>
      </c>
      <c r="AA60" s="26">
        <v>0</v>
      </c>
      <c r="AB60" s="26">
        <v>0</v>
      </c>
      <c r="AC60" s="26">
        <v>0</v>
      </c>
      <c r="AD60" s="26">
        <v>0</v>
      </c>
      <c r="AE60" s="26">
        <v>0</v>
      </c>
      <c r="AF60" s="26">
        <v>0</v>
      </c>
      <c r="AG60" s="26">
        <v>0</v>
      </c>
      <c r="AH60" s="26">
        <v>0</v>
      </c>
      <c r="AI60" s="26">
        <v>0</v>
      </c>
      <c r="AJ60" s="26">
        <v>0</v>
      </c>
      <c r="AK60" s="26">
        <v>0</v>
      </c>
      <c r="AL60" s="26">
        <v>0</v>
      </c>
      <c r="AM60" s="26">
        <v>0</v>
      </c>
      <c r="AN60" s="26">
        <v>0</v>
      </c>
      <c r="AO60" s="26">
        <v>0</v>
      </c>
      <c r="AP60" s="26">
        <v>0</v>
      </c>
      <c r="AQ60" s="26">
        <v>0</v>
      </c>
      <c r="AR60" s="26">
        <v>0</v>
      </c>
      <c r="AS60" s="26">
        <v>0</v>
      </c>
      <c r="AT60" s="26">
        <v>0</v>
      </c>
      <c r="AU60" s="26">
        <v>0</v>
      </c>
      <c r="AV60" s="26">
        <v>0</v>
      </c>
      <c r="AW60" s="26">
        <v>0</v>
      </c>
      <c r="AX60" s="26">
        <v>0</v>
      </c>
      <c r="AY60" s="26">
        <v>0</v>
      </c>
      <c r="AZ60" s="26">
        <v>0</v>
      </c>
      <c r="BA60" s="26">
        <v>0</v>
      </c>
      <c r="BB60" s="26">
        <v>0</v>
      </c>
      <c r="BC60" s="26">
        <v>0</v>
      </c>
      <c r="BD60" s="26">
        <v>0</v>
      </c>
      <c r="BE60" s="26">
        <v>0</v>
      </c>
      <c r="BF60" s="26">
        <v>0</v>
      </c>
      <c r="BG60" s="26">
        <v>0</v>
      </c>
      <c r="BH60" s="26">
        <v>0</v>
      </c>
      <c r="BI60" s="26">
        <v>0</v>
      </c>
      <c r="BJ60" s="26">
        <v>1</v>
      </c>
      <c r="BK60" s="26">
        <v>0</v>
      </c>
      <c r="BL60" s="26">
        <v>0</v>
      </c>
      <c r="BM60" s="26">
        <v>0</v>
      </c>
      <c r="BN60" s="26">
        <v>0</v>
      </c>
      <c r="BO60" s="26">
        <v>0</v>
      </c>
      <c r="BP60" s="26">
        <v>0</v>
      </c>
      <c r="BQ60" s="26">
        <v>0</v>
      </c>
      <c r="BR60" s="26">
        <v>0</v>
      </c>
      <c r="BS60" s="26">
        <v>0</v>
      </c>
      <c r="BT60" s="26">
        <v>0</v>
      </c>
      <c r="BU60" s="26">
        <v>0</v>
      </c>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82" x14ac:dyDescent="0.25">
      <c r="A61">
        <v>6314</v>
      </c>
      <c r="B61" t="s">
        <v>3187</v>
      </c>
      <c r="C61" s="26">
        <v>0</v>
      </c>
      <c r="D61" s="26">
        <v>0</v>
      </c>
      <c r="E61" s="26">
        <v>0</v>
      </c>
      <c r="F61" s="26">
        <v>0</v>
      </c>
      <c r="G61" s="26">
        <v>0</v>
      </c>
      <c r="H61" s="26">
        <v>0</v>
      </c>
      <c r="I61" s="26">
        <v>0</v>
      </c>
      <c r="J61" s="26">
        <v>0</v>
      </c>
      <c r="K61" s="26">
        <v>0</v>
      </c>
      <c r="L61" s="26">
        <v>0</v>
      </c>
      <c r="M61" s="26">
        <v>0</v>
      </c>
      <c r="N61" s="26">
        <v>0</v>
      </c>
      <c r="O61" s="26">
        <v>0</v>
      </c>
      <c r="P61" s="26">
        <v>0</v>
      </c>
      <c r="Q61" s="26">
        <v>0</v>
      </c>
      <c r="R61" s="26">
        <v>0</v>
      </c>
      <c r="S61" s="26">
        <v>0</v>
      </c>
      <c r="T61" s="26">
        <v>0</v>
      </c>
      <c r="U61" s="26">
        <v>0</v>
      </c>
      <c r="V61" s="26">
        <v>0</v>
      </c>
      <c r="W61" s="26">
        <v>0</v>
      </c>
      <c r="X61" s="26">
        <v>0</v>
      </c>
      <c r="Y61" s="26">
        <v>0</v>
      </c>
      <c r="Z61" s="26">
        <v>0</v>
      </c>
      <c r="AA61" s="26">
        <v>0</v>
      </c>
      <c r="AB61" s="26">
        <v>0</v>
      </c>
      <c r="AC61" s="26">
        <v>0</v>
      </c>
      <c r="AD61" s="26">
        <v>0</v>
      </c>
      <c r="AE61" s="26">
        <v>0</v>
      </c>
      <c r="AF61" s="26">
        <v>0</v>
      </c>
      <c r="AG61" s="26">
        <v>0</v>
      </c>
      <c r="AH61" s="26">
        <v>0</v>
      </c>
      <c r="AI61" s="26">
        <v>0</v>
      </c>
      <c r="AJ61" s="26">
        <v>0</v>
      </c>
      <c r="AK61" s="26">
        <v>0</v>
      </c>
      <c r="AL61" s="26">
        <v>0</v>
      </c>
      <c r="AM61" s="26">
        <v>0</v>
      </c>
      <c r="AN61" s="26">
        <v>0</v>
      </c>
      <c r="AO61" s="26">
        <v>0</v>
      </c>
      <c r="AP61" s="26">
        <v>0</v>
      </c>
      <c r="AQ61" s="26">
        <v>0</v>
      </c>
      <c r="AR61" s="26">
        <v>0</v>
      </c>
      <c r="AS61" s="26">
        <v>0</v>
      </c>
      <c r="AT61" s="26">
        <v>0</v>
      </c>
      <c r="AU61" s="26">
        <v>0</v>
      </c>
      <c r="AV61" s="26">
        <v>0</v>
      </c>
      <c r="AW61" s="26">
        <v>0</v>
      </c>
      <c r="AX61" s="26">
        <v>0</v>
      </c>
      <c r="AY61" s="26">
        <v>0</v>
      </c>
      <c r="AZ61" s="26">
        <v>0</v>
      </c>
      <c r="BA61" s="26">
        <v>0</v>
      </c>
      <c r="BB61" s="26">
        <v>0</v>
      </c>
      <c r="BC61" s="26">
        <v>0</v>
      </c>
      <c r="BD61" s="26">
        <v>0</v>
      </c>
      <c r="BE61" s="26">
        <v>0</v>
      </c>
      <c r="BF61" s="26">
        <v>0</v>
      </c>
      <c r="BG61" s="26">
        <v>0</v>
      </c>
      <c r="BH61" s="26">
        <v>1</v>
      </c>
      <c r="BI61" s="26">
        <v>0</v>
      </c>
      <c r="BJ61" s="26">
        <v>0</v>
      </c>
      <c r="BK61" s="26">
        <v>0</v>
      </c>
      <c r="BL61" s="26">
        <v>0</v>
      </c>
      <c r="BM61" s="26">
        <v>0</v>
      </c>
      <c r="BN61" s="26">
        <v>0</v>
      </c>
      <c r="BO61" s="26">
        <v>0</v>
      </c>
      <c r="BP61" s="26">
        <v>0</v>
      </c>
      <c r="BQ61" s="26">
        <v>0</v>
      </c>
      <c r="BR61" s="26">
        <v>0</v>
      </c>
      <c r="BS61" s="26">
        <v>0</v>
      </c>
      <c r="BT61" s="26">
        <v>0</v>
      </c>
      <c r="BU61" s="26">
        <v>0</v>
      </c>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82" x14ac:dyDescent="0.25">
      <c r="A62">
        <v>6348</v>
      </c>
      <c r="B62" t="s">
        <v>3218</v>
      </c>
      <c r="C62" s="26">
        <v>0</v>
      </c>
      <c r="D62" s="26">
        <v>0</v>
      </c>
      <c r="E62" s="26">
        <v>0</v>
      </c>
      <c r="F62" s="26">
        <v>0</v>
      </c>
      <c r="G62" s="26">
        <v>0</v>
      </c>
      <c r="H62" s="26">
        <v>0</v>
      </c>
      <c r="I62" s="26">
        <v>0</v>
      </c>
      <c r="J62" s="26">
        <v>0</v>
      </c>
      <c r="K62" s="26">
        <v>0</v>
      </c>
      <c r="L62" s="26">
        <v>0</v>
      </c>
      <c r="M62" s="26">
        <v>0</v>
      </c>
      <c r="N62" s="26">
        <v>0</v>
      </c>
      <c r="O62" s="26">
        <v>0</v>
      </c>
      <c r="P62" s="26">
        <v>0</v>
      </c>
      <c r="Q62" s="26">
        <v>0</v>
      </c>
      <c r="R62" s="26">
        <v>0</v>
      </c>
      <c r="S62" s="26">
        <v>0</v>
      </c>
      <c r="T62" s="26">
        <v>0</v>
      </c>
      <c r="U62" s="26">
        <v>0</v>
      </c>
      <c r="V62" s="26">
        <v>0</v>
      </c>
      <c r="W62" s="26">
        <v>0</v>
      </c>
      <c r="X62" s="26">
        <v>0</v>
      </c>
      <c r="Y62" s="26">
        <v>0</v>
      </c>
      <c r="Z62" s="26">
        <v>0</v>
      </c>
      <c r="AA62" s="26">
        <v>0</v>
      </c>
      <c r="AB62" s="26">
        <v>0</v>
      </c>
      <c r="AC62" s="26">
        <v>0</v>
      </c>
      <c r="AD62" s="26">
        <v>0</v>
      </c>
      <c r="AE62" s="26">
        <v>0</v>
      </c>
      <c r="AF62" s="26">
        <v>0</v>
      </c>
      <c r="AG62" s="26">
        <v>0</v>
      </c>
      <c r="AH62" s="26">
        <v>0</v>
      </c>
      <c r="AI62" s="26">
        <v>0</v>
      </c>
      <c r="AJ62" s="26">
        <v>0</v>
      </c>
      <c r="AK62" s="26">
        <v>0</v>
      </c>
      <c r="AL62" s="26">
        <v>0</v>
      </c>
      <c r="AM62" s="26">
        <v>0</v>
      </c>
      <c r="AN62" s="26">
        <v>0</v>
      </c>
      <c r="AO62" s="26">
        <v>0</v>
      </c>
      <c r="AP62" s="26">
        <v>0</v>
      </c>
      <c r="AQ62" s="26">
        <v>0</v>
      </c>
      <c r="AR62" s="26">
        <v>0</v>
      </c>
      <c r="AS62" s="26">
        <v>0</v>
      </c>
      <c r="AT62" s="26">
        <v>0</v>
      </c>
      <c r="AU62" s="26">
        <v>0</v>
      </c>
      <c r="AV62" s="26">
        <v>0</v>
      </c>
      <c r="AW62" s="26">
        <v>0</v>
      </c>
      <c r="AX62" s="26">
        <v>0</v>
      </c>
      <c r="AY62" s="26">
        <v>0</v>
      </c>
      <c r="AZ62" s="26">
        <v>0</v>
      </c>
      <c r="BA62" s="26">
        <v>1</v>
      </c>
      <c r="BB62" s="26">
        <v>0</v>
      </c>
      <c r="BC62" s="26">
        <v>0</v>
      </c>
      <c r="BD62" s="26">
        <v>0</v>
      </c>
      <c r="BE62" s="26">
        <v>0</v>
      </c>
      <c r="BF62" s="26">
        <v>0</v>
      </c>
      <c r="BG62" s="26">
        <v>0</v>
      </c>
      <c r="BH62" s="26">
        <v>0</v>
      </c>
      <c r="BI62" s="26">
        <v>0</v>
      </c>
      <c r="BJ62" s="26">
        <v>0</v>
      </c>
      <c r="BK62" s="26">
        <v>0</v>
      </c>
      <c r="BL62" s="26">
        <v>0</v>
      </c>
      <c r="BM62" s="26">
        <v>0</v>
      </c>
      <c r="BN62" s="26">
        <v>0</v>
      </c>
      <c r="BO62" s="26">
        <v>0</v>
      </c>
      <c r="BP62" s="26">
        <v>0</v>
      </c>
      <c r="BQ62" s="26">
        <v>0</v>
      </c>
      <c r="BR62" s="26">
        <v>0</v>
      </c>
      <c r="BS62" s="26">
        <v>0</v>
      </c>
      <c r="BT62" s="26">
        <v>0</v>
      </c>
      <c r="BU62" s="26">
        <v>0</v>
      </c>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82" x14ac:dyDescent="0.25">
      <c r="A63">
        <v>6396</v>
      </c>
      <c r="B63" t="s">
        <v>3264</v>
      </c>
      <c r="C63" s="26">
        <v>0</v>
      </c>
      <c r="D63" s="26">
        <v>0</v>
      </c>
      <c r="E63" s="26">
        <v>0</v>
      </c>
      <c r="F63" s="26">
        <v>0</v>
      </c>
      <c r="G63" s="26">
        <v>0</v>
      </c>
      <c r="H63" s="26">
        <v>0</v>
      </c>
      <c r="I63" s="26">
        <v>0</v>
      </c>
      <c r="J63" s="26">
        <v>0</v>
      </c>
      <c r="K63" s="26">
        <v>0</v>
      </c>
      <c r="L63" s="26">
        <v>0</v>
      </c>
      <c r="M63" s="26">
        <v>0</v>
      </c>
      <c r="N63" s="26">
        <v>0</v>
      </c>
      <c r="O63" s="26">
        <v>0</v>
      </c>
      <c r="P63" s="26">
        <v>0</v>
      </c>
      <c r="Q63" s="26">
        <v>0</v>
      </c>
      <c r="R63" s="26">
        <v>0</v>
      </c>
      <c r="S63" s="26">
        <v>0</v>
      </c>
      <c r="T63" s="26">
        <v>0</v>
      </c>
      <c r="U63" s="26">
        <v>0</v>
      </c>
      <c r="V63" s="26">
        <v>0</v>
      </c>
      <c r="W63" s="26">
        <v>0</v>
      </c>
      <c r="X63" s="26">
        <v>0</v>
      </c>
      <c r="Y63" s="26">
        <v>0</v>
      </c>
      <c r="Z63" s="26">
        <v>0</v>
      </c>
      <c r="AA63" s="26">
        <v>0</v>
      </c>
      <c r="AB63" s="26">
        <v>0</v>
      </c>
      <c r="AC63" s="26">
        <v>0</v>
      </c>
      <c r="AD63" s="26">
        <v>0</v>
      </c>
      <c r="AE63" s="26">
        <v>0</v>
      </c>
      <c r="AF63" s="26">
        <v>0</v>
      </c>
      <c r="AG63" s="26">
        <v>0</v>
      </c>
      <c r="AH63" s="26">
        <v>0</v>
      </c>
      <c r="AI63" s="26">
        <v>0</v>
      </c>
      <c r="AJ63" s="26">
        <v>0</v>
      </c>
      <c r="AK63" s="26">
        <v>0</v>
      </c>
      <c r="AL63" s="26">
        <v>0</v>
      </c>
      <c r="AM63" s="26">
        <v>0</v>
      </c>
      <c r="AN63" s="26">
        <v>0</v>
      </c>
      <c r="AO63" s="26">
        <v>0</v>
      </c>
      <c r="AP63" s="26">
        <v>0</v>
      </c>
      <c r="AQ63" s="26">
        <v>0</v>
      </c>
      <c r="AR63" s="26">
        <v>0</v>
      </c>
      <c r="AS63" s="26">
        <v>0</v>
      </c>
      <c r="AT63" s="26">
        <v>0</v>
      </c>
      <c r="AU63" s="26">
        <v>0</v>
      </c>
      <c r="AV63" s="26">
        <v>0</v>
      </c>
      <c r="AW63" s="26">
        <v>0</v>
      </c>
      <c r="AX63" s="26">
        <v>0</v>
      </c>
      <c r="AY63" s="26">
        <v>0</v>
      </c>
      <c r="AZ63" s="26">
        <v>0</v>
      </c>
      <c r="BA63" s="26">
        <v>0</v>
      </c>
      <c r="BB63" s="26">
        <v>0</v>
      </c>
      <c r="BC63" s="26">
        <v>0</v>
      </c>
      <c r="BD63" s="26">
        <v>0</v>
      </c>
      <c r="BE63" s="26">
        <v>0</v>
      </c>
      <c r="BF63" s="26">
        <v>0</v>
      </c>
      <c r="BG63" s="26">
        <v>0</v>
      </c>
      <c r="BH63" s="26">
        <v>0</v>
      </c>
      <c r="BI63" s="26">
        <v>0</v>
      </c>
      <c r="BJ63" s="26">
        <v>0</v>
      </c>
      <c r="BK63" s="26">
        <v>0</v>
      </c>
      <c r="BL63" s="26">
        <v>0</v>
      </c>
      <c r="BM63" s="26">
        <v>0</v>
      </c>
      <c r="BN63" s="26">
        <v>1</v>
      </c>
      <c r="BO63" s="26">
        <v>0</v>
      </c>
      <c r="BP63" s="26">
        <v>0</v>
      </c>
      <c r="BQ63" s="26">
        <v>0</v>
      </c>
      <c r="BR63" s="26">
        <v>0</v>
      </c>
      <c r="BS63" s="26">
        <v>0</v>
      </c>
      <c r="BT63" s="26">
        <v>0</v>
      </c>
      <c r="BU63" s="26">
        <v>0</v>
      </c>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82" x14ac:dyDescent="0.25">
      <c r="A64">
        <v>6414</v>
      </c>
      <c r="B64" t="s">
        <v>3282</v>
      </c>
      <c r="C64" s="26">
        <v>0</v>
      </c>
      <c r="D64" s="26">
        <v>0</v>
      </c>
      <c r="E64" s="26">
        <v>0</v>
      </c>
      <c r="F64" s="26">
        <v>0</v>
      </c>
      <c r="G64" s="26">
        <v>0</v>
      </c>
      <c r="H64" s="26">
        <v>0</v>
      </c>
      <c r="I64" s="26">
        <v>0</v>
      </c>
      <c r="J64" s="26">
        <v>0</v>
      </c>
      <c r="K64" s="26">
        <v>0</v>
      </c>
      <c r="L64" s="26">
        <v>0</v>
      </c>
      <c r="M64" s="26">
        <v>0</v>
      </c>
      <c r="N64" s="26">
        <v>0</v>
      </c>
      <c r="O64" s="26">
        <v>0</v>
      </c>
      <c r="P64" s="26">
        <v>0</v>
      </c>
      <c r="Q64" s="26">
        <v>0</v>
      </c>
      <c r="R64" s="26">
        <v>0</v>
      </c>
      <c r="S64" s="26">
        <v>0</v>
      </c>
      <c r="T64" s="26">
        <v>0</v>
      </c>
      <c r="U64" s="26">
        <v>0</v>
      </c>
      <c r="V64" s="26">
        <v>0</v>
      </c>
      <c r="W64" s="26">
        <v>0</v>
      </c>
      <c r="X64" s="26">
        <v>0</v>
      </c>
      <c r="Y64" s="26">
        <v>0</v>
      </c>
      <c r="Z64" s="26">
        <v>0</v>
      </c>
      <c r="AA64" s="26">
        <v>0</v>
      </c>
      <c r="AB64" s="26">
        <v>0</v>
      </c>
      <c r="AC64" s="26">
        <v>0</v>
      </c>
      <c r="AD64" s="26">
        <v>0</v>
      </c>
      <c r="AE64" s="26">
        <v>0</v>
      </c>
      <c r="AF64" s="26">
        <v>0</v>
      </c>
      <c r="AG64" s="26">
        <v>0</v>
      </c>
      <c r="AH64" s="26">
        <v>0</v>
      </c>
      <c r="AI64" s="26">
        <v>0</v>
      </c>
      <c r="AJ64" s="26">
        <v>0</v>
      </c>
      <c r="AK64" s="26">
        <v>0</v>
      </c>
      <c r="AL64" s="26">
        <v>0</v>
      </c>
      <c r="AM64" s="26">
        <v>0</v>
      </c>
      <c r="AN64" s="26">
        <v>0</v>
      </c>
      <c r="AO64" s="26">
        <v>0</v>
      </c>
      <c r="AP64" s="26">
        <v>0</v>
      </c>
      <c r="AQ64" s="26">
        <v>0</v>
      </c>
      <c r="AR64" s="26">
        <v>0</v>
      </c>
      <c r="AS64" s="26">
        <v>0</v>
      </c>
      <c r="AT64" s="26">
        <v>0</v>
      </c>
      <c r="AU64" s="26">
        <v>0</v>
      </c>
      <c r="AV64" s="26">
        <v>0</v>
      </c>
      <c r="AW64" s="26">
        <v>0</v>
      </c>
      <c r="AX64" s="26">
        <v>0</v>
      </c>
      <c r="AY64" s="26">
        <v>0</v>
      </c>
      <c r="AZ64" s="26">
        <v>0</v>
      </c>
      <c r="BA64" s="26">
        <v>0</v>
      </c>
      <c r="BB64" s="26">
        <v>0</v>
      </c>
      <c r="BC64" s="26">
        <v>0</v>
      </c>
      <c r="BD64" s="26">
        <v>0</v>
      </c>
      <c r="BE64" s="26">
        <v>0</v>
      </c>
      <c r="BF64" s="26">
        <v>0</v>
      </c>
      <c r="BG64" s="26">
        <v>0</v>
      </c>
      <c r="BH64" s="26">
        <v>0</v>
      </c>
      <c r="BI64" s="26">
        <v>0</v>
      </c>
      <c r="BJ64" s="26">
        <v>0</v>
      </c>
      <c r="BK64" s="26">
        <v>0</v>
      </c>
      <c r="BL64" s="26">
        <v>0</v>
      </c>
      <c r="BM64" s="26">
        <v>0</v>
      </c>
      <c r="BN64" s="26">
        <v>0</v>
      </c>
      <c r="BO64" s="26">
        <v>0</v>
      </c>
      <c r="BP64" s="26">
        <v>0</v>
      </c>
      <c r="BQ64" s="26">
        <v>0</v>
      </c>
      <c r="BR64" s="26">
        <v>0</v>
      </c>
      <c r="BS64" s="26">
        <v>1</v>
      </c>
      <c r="BT64" s="26">
        <v>0</v>
      </c>
      <c r="BU64" s="26">
        <v>0</v>
      </c>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1:182" x14ac:dyDescent="0.25">
      <c r="A65">
        <v>6443</v>
      </c>
      <c r="B65" t="s">
        <v>2101</v>
      </c>
      <c r="C65" s="26">
        <v>0</v>
      </c>
      <c r="D65" s="26">
        <v>0</v>
      </c>
      <c r="E65" s="26">
        <v>0</v>
      </c>
      <c r="F65" s="26">
        <v>0</v>
      </c>
      <c r="G65" s="26">
        <v>0</v>
      </c>
      <c r="H65" s="26">
        <v>0</v>
      </c>
      <c r="I65" s="26">
        <v>0</v>
      </c>
      <c r="J65" s="26">
        <v>0</v>
      </c>
      <c r="K65" s="26">
        <v>0</v>
      </c>
      <c r="L65" s="26">
        <v>0</v>
      </c>
      <c r="M65" s="26">
        <v>0</v>
      </c>
      <c r="N65" s="26">
        <v>0</v>
      </c>
      <c r="O65" s="26">
        <v>0</v>
      </c>
      <c r="P65" s="26">
        <v>0</v>
      </c>
      <c r="Q65" s="26">
        <v>0</v>
      </c>
      <c r="R65" s="26">
        <v>0</v>
      </c>
      <c r="S65" s="26">
        <v>0</v>
      </c>
      <c r="T65" s="26">
        <v>0</v>
      </c>
      <c r="U65" s="26">
        <v>0</v>
      </c>
      <c r="V65" s="26">
        <v>0</v>
      </c>
      <c r="W65" s="26">
        <v>0</v>
      </c>
      <c r="X65" s="26">
        <v>0</v>
      </c>
      <c r="Y65" s="26">
        <v>0</v>
      </c>
      <c r="Z65" s="26">
        <v>0</v>
      </c>
      <c r="AA65" s="26">
        <v>0</v>
      </c>
      <c r="AB65" s="26">
        <v>0</v>
      </c>
      <c r="AC65" s="26">
        <v>0</v>
      </c>
      <c r="AD65" s="26">
        <v>0</v>
      </c>
      <c r="AE65" s="26">
        <v>0</v>
      </c>
      <c r="AF65" s="26">
        <v>0</v>
      </c>
      <c r="AG65" s="26">
        <v>0</v>
      </c>
      <c r="AH65" s="26">
        <v>0</v>
      </c>
      <c r="AI65" s="26">
        <v>0</v>
      </c>
      <c r="AJ65" s="26">
        <v>0</v>
      </c>
      <c r="AK65" s="26">
        <v>0</v>
      </c>
      <c r="AL65" s="26">
        <v>0</v>
      </c>
      <c r="AM65" s="26">
        <v>0</v>
      </c>
      <c r="AN65" s="26">
        <v>0</v>
      </c>
      <c r="AO65" s="26">
        <v>0</v>
      </c>
      <c r="AP65" s="26">
        <v>0</v>
      </c>
      <c r="AQ65" s="26">
        <v>0</v>
      </c>
      <c r="AR65" s="26">
        <v>0</v>
      </c>
      <c r="AS65" s="26">
        <v>0</v>
      </c>
      <c r="AT65" s="26">
        <v>0</v>
      </c>
      <c r="AU65" s="26">
        <v>0</v>
      </c>
      <c r="AV65" s="26">
        <v>0</v>
      </c>
      <c r="AW65" s="26">
        <v>1</v>
      </c>
      <c r="AX65" s="26">
        <v>0</v>
      </c>
      <c r="AY65" s="26">
        <v>0</v>
      </c>
      <c r="AZ65" s="26">
        <v>0</v>
      </c>
      <c r="BA65" s="26">
        <v>0</v>
      </c>
      <c r="BB65" s="26">
        <v>0</v>
      </c>
      <c r="BC65" s="26">
        <v>0</v>
      </c>
      <c r="BD65" s="26">
        <v>0</v>
      </c>
      <c r="BE65" s="26">
        <v>0</v>
      </c>
      <c r="BF65" s="26">
        <v>0</v>
      </c>
      <c r="BG65" s="26">
        <v>0</v>
      </c>
      <c r="BH65" s="26">
        <v>0</v>
      </c>
      <c r="BI65" s="26">
        <v>0</v>
      </c>
      <c r="BJ65" s="26">
        <v>0</v>
      </c>
      <c r="BK65" s="26">
        <v>0</v>
      </c>
      <c r="BL65" s="26">
        <v>0</v>
      </c>
      <c r="BM65" s="26">
        <v>0</v>
      </c>
      <c r="BN65" s="26">
        <v>0</v>
      </c>
      <c r="BO65" s="26">
        <v>0</v>
      </c>
      <c r="BP65" s="26">
        <v>0</v>
      </c>
      <c r="BQ65" s="26">
        <v>0</v>
      </c>
      <c r="BR65" s="26">
        <v>0</v>
      </c>
      <c r="BS65" s="26">
        <v>0</v>
      </c>
      <c r="BT65" s="26">
        <v>0</v>
      </c>
      <c r="BU65" s="26">
        <v>0</v>
      </c>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1:182" x14ac:dyDescent="0.25">
      <c r="A66">
        <v>6502</v>
      </c>
      <c r="B66" t="s">
        <v>3346</v>
      </c>
      <c r="C66" s="26">
        <v>0</v>
      </c>
      <c r="D66" s="26">
        <v>0</v>
      </c>
      <c r="E66" s="26">
        <v>0</v>
      </c>
      <c r="F66" s="26">
        <v>0</v>
      </c>
      <c r="G66" s="26">
        <v>0</v>
      </c>
      <c r="H66" s="26">
        <v>0</v>
      </c>
      <c r="I66" s="26">
        <v>0</v>
      </c>
      <c r="J66" s="26">
        <v>0</v>
      </c>
      <c r="K66" s="26">
        <v>0</v>
      </c>
      <c r="L66" s="26">
        <v>0</v>
      </c>
      <c r="M66" s="26">
        <v>0</v>
      </c>
      <c r="N66" s="26">
        <v>0</v>
      </c>
      <c r="O66" s="26">
        <v>0</v>
      </c>
      <c r="P66" s="26">
        <v>0</v>
      </c>
      <c r="Q66" s="26">
        <v>0</v>
      </c>
      <c r="R66" s="26">
        <v>0</v>
      </c>
      <c r="S66" s="26">
        <v>0</v>
      </c>
      <c r="T66" s="26">
        <v>0</v>
      </c>
      <c r="U66" s="26">
        <v>0</v>
      </c>
      <c r="V66" s="26">
        <v>0</v>
      </c>
      <c r="W66" s="26">
        <v>0</v>
      </c>
      <c r="X66" s="26">
        <v>0</v>
      </c>
      <c r="Y66" s="26">
        <v>0</v>
      </c>
      <c r="Z66" s="26">
        <v>0</v>
      </c>
      <c r="AA66" s="26">
        <v>0</v>
      </c>
      <c r="AB66" s="26">
        <v>0</v>
      </c>
      <c r="AC66" s="26">
        <v>0</v>
      </c>
      <c r="AD66" s="26">
        <v>0</v>
      </c>
      <c r="AE66" s="26">
        <v>0</v>
      </c>
      <c r="AF66" s="26">
        <v>0</v>
      </c>
      <c r="AG66" s="26">
        <v>0</v>
      </c>
      <c r="AH66" s="26">
        <v>0</v>
      </c>
      <c r="AI66" s="26">
        <v>0</v>
      </c>
      <c r="AJ66" s="26">
        <v>0</v>
      </c>
      <c r="AK66" s="26">
        <v>0</v>
      </c>
      <c r="AL66" s="26">
        <v>0</v>
      </c>
      <c r="AM66" s="26">
        <v>0</v>
      </c>
      <c r="AN66" s="26">
        <v>1</v>
      </c>
      <c r="AO66" s="26">
        <v>0</v>
      </c>
      <c r="AP66" s="26">
        <v>0</v>
      </c>
      <c r="AQ66" s="26">
        <v>0</v>
      </c>
      <c r="AR66" s="26">
        <v>0</v>
      </c>
      <c r="AS66" s="26">
        <v>0</v>
      </c>
      <c r="AT66" s="26">
        <v>0</v>
      </c>
      <c r="AU66" s="26">
        <v>0</v>
      </c>
      <c r="AV66" s="26">
        <v>0</v>
      </c>
      <c r="AW66" s="26">
        <v>0</v>
      </c>
      <c r="AX66" s="26">
        <v>0</v>
      </c>
      <c r="AY66" s="26">
        <v>0</v>
      </c>
      <c r="AZ66" s="26">
        <v>0</v>
      </c>
      <c r="BA66" s="26">
        <v>0</v>
      </c>
      <c r="BB66" s="26">
        <v>0</v>
      </c>
      <c r="BC66" s="26">
        <v>0</v>
      </c>
      <c r="BD66" s="26">
        <v>0</v>
      </c>
      <c r="BE66" s="26">
        <v>0</v>
      </c>
      <c r="BF66" s="26">
        <v>0</v>
      </c>
      <c r="BG66" s="26">
        <v>0</v>
      </c>
      <c r="BH66" s="26">
        <v>0</v>
      </c>
      <c r="BI66" s="26">
        <v>0</v>
      </c>
      <c r="BJ66" s="26">
        <v>0</v>
      </c>
      <c r="BK66" s="26">
        <v>0</v>
      </c>
      <c r="BL66" s="26">
        <v>0</v>
      </c>
      <c r="BM66" s="26">
        <v>0</v>
      </c>
      <c r="BN66" s="26">
        <v>0</v>
      </c>
      <c r="BO66" s="26">
        <v>0</v>
      </c>
      <c r="BP66" s="26">
        <v>0</v>
      </c>
      <c r="BQ66" s="26">
        <v>0</v>
      </c>
      <c r="BR66" s="26">
        <v>0</v>
      </c>
      <c r="BS66" s="26">
        <v>0</v>
      </c>
      <c r="BT66" s="26">
        <v>0</v>
      </c>
      <c r="BU66" s="26">
        <v>0</v>
      </c>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1:182" x14ac:dyDescent="0.25">
      <c r="A67">
        <v>6530</v>
      </c>
      <c r="B67" t="s">
        <v>3371</v>
      </c>
      <c r="C67" s="26">
        <v>0</v>
      </c>
      <c r="D67" s="26">
        <v>0</v>
      </c>
      <c r="E67" s="26">
        <v>0</v>
      </c>
      <c r="F67" s="26">
        <v>0</v>
      </c>
      <c r="G67" s="26">
        <v>0</v>
      </c>
      <c r="H67" s="26">
        <v>0</v>
      </c>
      <c r="I67" s="26">
        <v>0</v>
      </c>
      <c r="J67" s="26">
        <v>0</v>
      </c>
      <c r="K67" s="26">
        <v>0</v>
      </c>
      <c r="L67" s="26">
        <v>0</v>
      </c>
      <c r="M67" s="26">
        <v>0</v>
      </c>
      <c r="N67" s="26">
        <v>0</v>
      </c>
      <c r="O67" s="26">
        <v>0</v>
      </c>
      <c r="P67" s="26">
        <v>0</v>
      </c>
      <c r="Q67" s="26">
        <v>0</v>
      </c>
      <c r="R67" s="26">
        <v>0</v>
      </c>
      <c r="S67" s="26">
        <v>0</v>
      </c>
      <c r="T67" s="26">
        <v>0</v>
      </c>
      <c r="U67" s="26">
        <v>0</v>
      </c>
      <c r="V67" s="26">
        <v>0</v>
      </c>
      <c r="W67" s="26">
        <v>0</v>
      </c>
      <c r="X67" s="26">
        <v>0</v>
      </c>
      <c r="Y67" s="26">
        <v>0</v>
      </c>
      <c r="Z67" s="26">
        <v>0</v>
      </c>
      <c r="AA67" s="26">
        <v>0</v>
      </c>
      <c r="AB67" s="26">
        <v>0</v>
      </c>
      <c r="AC67" s="26">
        <v>0</v>
      </c>
      <c r="AD67" s="26">
        <v>0</v>
      </c>
      <c r="AE67" s="26">
        <v>1</v>
      </c>
      <c r="AF67" s="26">
        <v>0</v>
      </c>
      <c r="AG67" s="26">
        <v>0</v>
      </c>
      <c r="AH67" s="26">
        <v>0</v>
      </c>
      <c r="AI67" s="26">
        <v>0</v>
      </c>
      <c r="AJ67" s="26">
        <v>0</v>
      </c>
      <c r="AK67" s="26">
        <v>0</v>
      </c>
      <c r="AL67" s="26">
        <v>0</v>
      </c>
      <c r="AM67" s="26">
        <v>0</v>
      </c>
      <c r="AN67" s="26">
        <v>0</v>
      </c>
      <c r="AO67" s="26">
        <v>0</v>
      </c>
      <c r="AP67" s="26">
        <v>0</v>
      </c>
      <c r="AQ67" s="26">
        <v>0</v>
      </c>
      <c r="AR67" s="26">
        <v>0</v>
      </c>
      <c r="AS67" s="26">
        <v>0</v>
      </c>
      <c r="AT67" s="26">
        <v>0</v>
      </c>
      <c r="AU67" s="26">
        <v>0</v>
      </c>
      <c r="AV67" s="26">
        <v>0</v>
      </c>
      <c r="AW67" s="26">
        <v>0</v>
      </c>
      <c r="AX67" s="26">
        <v>0</v>
      </c>
      <c r="AY67" s="26">
        <v>0</v>
      </c>
      <c r="AZ67" s="26">
        <v>0</v>
      </c>
      <c r="BA67" s="26">
        <v>0</v>
      </c>
      <c r="BB67" s="26">
        <v>0</v>
      </c>
      <c r="BC67" s="26">
        <v>0</v>
      </c>
      <c r="BD67" s="26">
        <v>0</v>
      </c>
      <c r="BE67" s="26">
        <v>0</v>
      </c>
      <c r="BF67" s="26">
        <v>0</v>
      </c>
      <c r="BG67" s="26">
        <v>0</v>
      </c>
      <c r="BH67" s="26">
        <v>0</v>
      </c>
      <c r="BI67" s="26">
        <v>0</v>
      </c>
      <c r="BJ67" s="26">
        <v>0</v>
      </c>
      <c r="BK67" s="26">
        <v>0</v>
      </c>
      <c r="BL67" s="26">
        <v>0</v>
      </c>
      <c r="BM67" s="26">
        <v>0</v>
      </c>
      <c r="BN67" s="26">
        <v>0</v>
      </c>
      <c r="BO67" s="26">
        <v>0</v>
      </c>
      <c r="BP67" s="26">
        <v>0</v>
      </c>
      <c r="BQ67" s="26">
        <v>0</v>
      </c>
      <c r="BR67" s="26">
        <v>0</v>
      </c>
      <c r="BS67" s="26">
        <v>0</v>
      </c>
      <c r="BT67" s="26">
        <v>0</v>
      </c>
      <c r="BU67" s="26">
        <v>0</v>
      </c>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1:182" x14ac:dyDescent="0.25">
      <c r="A68">
        <v>6695</v>
      </c>
      <c r="B68" t="s">
        <v>3513</v>
      </c>
      <c r="C68" s="26">
        <v>0</v>
      </c>
      <c r="D68" s="26">
        <v>0</v>
      </c>
      <c r="E68" s="26">
        <v>0</v>
      </c>
      <c r="F68" s="26">
        <v>0</v>
      </c>
      <c r="G68" s="26">
        <v>0</v>
      </c>
      <c r="H68" s="26">
        <v>0</v>
      </c>
      <c r="I68" s="26">
        <v>0</v>
      </c>
      <c r="J68" s="26">
        <v>0</v>
      </c>
      <c r="K68" s="26">
        <v>0</v>
      </c>
      <c r="L68" s="26">
        <v>0</v>
      </c>
      <c r="M68" s="26">
        <v>0</v>
      </c>
      <c r="N68" s="26">
        <v>0</v>
      </c>
      <c r="O68" s="26">
        <v>0</v>
      </c>
      <c r="P68" s="26">
        <v>0</v>
      </c>
      <c r="Q68" s="26">
        <v>0</v>
      </c>
      <c r="R68" s="26">
        <v>0</v>
      </c>
      <c r="S68" s="26">
        <v>0</v>
      </c>
      <c r="T68" s="26">
        <v>0</v>
      </c>
      <c r="U68" s="26">
        <v>0</v>
      </c>
      <c r="V68" s="26">
        <v>0</v>
      </c>
      <c r="W68" s="26">
        <v>0</v>
      </c>
      <c r="X68" s="26">
        <v>0</v>
      </c>
      <c r="Y68" s="26">
        <v>0</v>
      </c>
      <c r="Z68" s="26">
        <v>0</v>
      </c>
      <c r="AA68" s="26">
        <v>0</v>
      </c>
      <c r="AB68" s="26">
        <v>0</v>
      </c>
      <c r="AC68" s="26">
        <v>0</v>
      </c>
      <c r="AD68" s="26">
        <v>0</v>
      </c>
      <c r="AE68" s="26">
        <v>0</v>
      </c>
      <c r="AF68" s="26">
        <v>0</v>
      </c>
      <c r="AG68" s="26">
        <v>0</v>
      </c>
      <c r="AH68" s="26">
        <v>0</v>
      </c>
      <c r="AI68" s="26">
        <v>0</v>
      </c>
      <c r="AJ68" s="26">
        <v>0</v>
      </c>
      <c r="AK68" s="26">
        <v>0</v>
      </c>
      <c r="AL68" s="26">
        <v>0</v>
      </c>
      <c r="AM68" s="26">
        <v>0</v>
      </c>
      <c r="AN68" s="26">
        <v>0</v>
      </c>
      <c r="AO68" s="26">
        <v>0</v>
      </c>
      <c r="AP68" s="26">
        <v>0</v>
      </c>
      <c r="AQ68" s="26">
        <v>0</v>
      </c>
      <c r="AR68" s="26">
        <v>0</v>
      </c>
      <c r="AS68" s="26">
        <v>0</v>
      </c>
      <c r="AT68" s="26">
        <v>0</v>
      </c>
      <c r="AU68" s="26">
        <v>0</v>
      </c>
      <c r="AV68" s="26">
        <v>0</v>
      </c>
      <c r="AW68" s="26">
        <v>0</v>
      </c>
      <c r="AX68" s="26">
        <v>0</v>
      </c>
      <c r="AY68" s="26">
        <v>0</v>
      </c>
      <c r="AZ68" s="26">
        <v>0</v>
      </c>
      <c r="BA68" s="26">
        <v>0</v>
      </c>
      <c r="BB68" s="26">
        <v>0</v>
      </c>
      <c r="BC68" s="26">
        <v>0</v>
      </c>
      <c r="BD68" s="26">
        <v>0</v>
      </c>
      <c r="BE68" s="26">
        <v>0</v>
      </c>
      <c r="BF68" s="26">
        <v>0</v>
      </c>
      <c r="BG68" s="26">
        <v>0</v>
      </c>
      <c r="BH68" s="26">
        <v>0</v>
      </c>
      <c r="BI68" s="26">
        <v>1</v>
      </c>
      <c r="BJ68" s="26">
        <v>0</v>
      </c>
      <c r="BK68" s="26">
        <v>0</v>
      </c>
      <c r="BL68" s="26">
        <v>0</v>
      </c>
      <c r="BM68" s="26">
        <v>0</v>
      </c>
      <c r="BN68" s="26">
        <v>0</v>
      </c>
      <c r="BO68" s="26">
        <v>0</v>
      </c>
      <c r="BP68" s="26">
        <v>0</v>
      </c>
      <c r="BQ68" s="26">
        <v>0</v>
      </c>
      <c r="BR68" s="26">
        <v>0</v>
      </c>
      <c r="BS68" s="26">
        <v>0</v>
      </c>
      <c r="BT68" s="26">
        <v>0</v>
      </c>
      <c r="BU68" s="26">
        <v>0</v>
      </c>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1:182" x14ac:dyDescent="0.25">
      <c r="A69">
        <v>6704</v>
      </c>
      <c r="B69" t="s">
        <v>3520</v>
      </c>
      <c r="C69" s="26">
        <v>0</v>
      </c>
      <c r="D69" s="26">
        <v>0</v>
      </c>
      <c r="E69" s="26">
        <v>0</v>
      </c>
      <c r="F69" s="26">
        <v>0</v>
      </c>
      <c r="G69" s="26">
        <v>0</v>
      </c>
      <c r="H69" s="26">
        <v>0</v>
      </c>
      <c r="I69" s="26">
        <v>0</v>
      </c>
      <c r="J69" s="26">
        <v>0</v>
      </c>
      <c r="K69" s="26">
        <v>0</v>
      </c>
      <c r="L69" s="26">
        <v>0</v>
      </c>
      <c r="M69" s="26">
        <v>0</v>
      </c>
      <c r="N69" s="26">
        <v>0</v>
      </c>
      <c r="O69" s="26">
        <v>0</v>
      </c>
      <c r="P69" s="26">
        <v>0</v>
      </c>
      <c r="Q69" s="26">
        <v>0</v>
      </c>
      <c r="R69" s="26">
        <v>0</v>
      </c>
      <c r="S69" s="26">
        <v>0</v>
      </c>
      <c r="T69" s="26">
        <v>0</v>
      </c>
      <c r="U69" s="26">
        <v>0</v>
      </c>
      <c r="V69" s="26">
        <v>0</v>
      </c>
      <c r="W69" s="26">
        <v>0</v>
      </c>
      <c r="X69" s="26">
        <v>0</v>
      </c>
      <c r="Y69" s="26">
        <v>0</v>
      </c>
      <c r="Z69" s="26">
        <v>0</v>
      </c>
      <c r="AA69" s="26">
        <v>0</v>
      </c>
      <c r="AB69" s="26">
        <v>0</v>
      </c>
      <c r="AC69" s="26">
        <v>0</v>
      </c>
      <c r="AD69" s="26">
        <v>0</v>
      </c>
      <c r="AE69" s="26">
        <v>0</v>
      </c>
      <c r="AF69" s="26">
        <v>0</v>
      </c>
      <c r="AG69" s="26">
        <v>0</v>
      </c>
      <c r="AH69" s="26">
        <v>0</v>
      </c>
      <c r="AI69" s="26">
        <v>0</v>
      </c>
      <c r="AJ69" s="26">
        <v>0</v>
      </c>
      <c r="AK69" s="26">
        <v>0</v>
      </c>
      <c r="AL69" s="26">
        <v>0</v>
      </c>
      <c r="AM69" s="26">
        <v>0</v>
      </c>
      <c r="AN69" s="26">
        <v>0</v>
      </c>
      <c r="AO69" s="26">
        <v>0</v>
      </c>
      <c r="AP69" s="26">
        <v>0</v>
      </c>
      <c r="AQ69" s="26">
        <v>0</v>
      </c>
      <c r="AR69" s="26">
        <v>0</v>
      </c>
      <c r="AS69" s="26">
        <v>0</v>
      </c>
      <c r="AT69" s="26">
        <v>0</v>
      </c>
      <c r="AU69" s="26">
        <v>0</v>
      </c>
      <c r="AV69" s="26">
        <v>0</v>
      </c>
      <c r="AW69" s="26">
        <v>0</v>
      </c>
      <c r="AX69" s="26">
        <v>0</v>
      </c>
      <c r="AY69" s="26">
        <v>0</v>
      </c>
      <c r="AZ69" s="26">
        <v>0</v>
      </c>
      <c r="BA69" s="26">
        <v>0</v>
      </c>
      <c r="BB69" s="26">
        <v>0</v>
      </c>
      <c r="BC69" s="26">
        <v>0</v>
      </c>
      <c r="BD69" s="26">
        <v>0</v>
      </c>
      <c r="BE69" s="26">
        <v>0</v>
      </c>
      <c r="BF69" s="26">
        <v>0</v>
      </c>
      <c r="BG69" s="26">
        <v>0</v>
      </c>
      <c r="BH69" s="26">
        <v>0</v>
      </c>
      <c r="BI69" s="26">
        <v>0</v>
      </c>
      <c r="BJ69" s="26">
        <v>0</v>
      </c>
      <c r="BK69" s="26">
        <v>0</v>
      </c>
      <c r="BL69" s="26">
        <v>0</v>
      </c>
      <c r="BM69" s="26">
        <v>0</v>
      </c>
      <c r="BN69" s="26">
        <v>0</v>
      </c>
      <c r="BO69" s="26">
        <v>0</v>
      </c>
      <c r="BP69" s="26">
        <v>0</v>
      </c>
      <c r="BQ69" s="26">
        <v>1</v>
      </c>
      <c r="BR69" s="26">
        <v>0</v>
      </c>
      <c r="BS69" s="26">
        <v>0</v>
      </c>
      <c r="BT69" s="26">
        <v>0</v>
      </c>
      <c r="BU69" s="26">
        <v>0</v>
      </c>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1:182"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1:182"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1:182"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1:182"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1:182"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1:182"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1:182"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1:182"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1:182"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1:182"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1:182"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ref="G2"/>
    </sortState>
  </autoFilter>
  <sortState ref="A3:FZ300">
    <sortCondition descending="1" ref="C2"/>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F69"/>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3" width="6.28515625" customWidth="1"/>
    <col min="4" max="7" width="6.42578125" customWidth="1"/>
  </cols>
  <sheetData>
    <row r="2" spans="1:6" ht="102.75" customHeight="1" x14ac:dyDescent="0.25">
      <c r="A2" s="1" t="s">
        <v>55</v>
      </c>
      <c r="B2" s="1" t="s">
        <v>56</v>
      </c>
      <c r="C2" s="1" t="s">
        <v>3583</v>
      </c>
      <c r="D2" s="1" t="s">
        <v>3663</v>
      </c>
      <c r="E2" s="1" t="s">
        <v>3664</v>
      </c>
      <c r="F2" s="1" t="s">
        <v>3741</v>
      </c>
    </row>
    <row r="3" spans="1:6" x14ac:dyDescent="0.25">
      <c r="A3">
        <v>1690</v>
      </c>
      <c r="B3" t="s">
        <v>1004</v>
      </c>
      <c r="C3">
        <v>1</v>
      </c>
      <c r="D3">
        <v>3.2999999999999901</v>
      </c>
      <c r="E3">
        <v>3616</v>
      </c>
      <c r="F3">
        <v>10</v>
      </c>
    </row>
    <row r="4" spans="1:6" x14ac:dyDescent="0.25">
      <c r="A4">
        <v>971</v>
      </c>
      <c r="B4" t="s">
        <v>786</v>
      </c>
      <c r="C4">
        <v>2</v>
      </c>
      <c r="D4">
        <v>3.2999999999999901</v>
      </c>
      <c r="E4">
        <v>3458</v>
      </c>
      <c r="F4">
        <v>10</v>
      </c>
    </row>
    <row r="5" spans="1:6" x14ac:dyDescent="0.25">
      <c r="A5">
        <v>2122</v>
      </c>
      <c r="B5" t="s">
        <v>1155</v>
      </c>
      <c r="C5">
        <v>3</v>
      </c>
      <c r="D5">
        <v>2.7999999999999901</v>
      </c>
      <c r="E5">
        <v>3613</v>
      </c>
      <c r="F5">
        <v>10</v>
      </c>
    </row>
    <row r="6" spans="1:6" x14ac:dyDescent="0.25">
      <c r="A6">
        <v>4334</v>
      </c>
      <c r="B6" t="s">
        <v>2097</v>
      </c>
      <c r="C6">
        <v>4</v>
      </c>
      <c r="D6">
        <v>2.5</v>
      </c>
      <c r="E6">
        <v>3332</v>
      </c>
      <c r="F6">
        <v>10</v>
      </c>
    </row>
    <row r="7" spans="1:6" x14ac:dyDescent="0.25">
      <c r="A7">
        <v>987</v>
      </c>
      <c r="B7" t="s">
        <v>792</v>
      </c>
      <c r="C7">
        <v>5</v>
      </c>
      <c r="D7">
        <v>2.3999999999999901</v>
      </c>
      <c r="E7">
        <v>3538</v>
      </c>
      <c r="F7">
        <v>10</v>
      </c>
    </row>
    <row r="8" spans="1:6" x14ac:dyDescent="0.25">
      <c r="A8">
        <v>3238</v>
      </c>
      <c r="B8" t="s">
        <v>1591</v>
      </c>
      <c r="C8">
        <v>6</v>
      </c>
      <c r="D8">
        <v>2.3999999999999901</v>
      </c>
      <c r="E8">
        <v>3246</v>
      </c>
      <c r="F8">
        <v>10</v>
      </c>
    </row>
    <row r="9" spans="1:6" x14ac:dyDescent="0.25">
      <c r="A9">
        <v>1671</v>
      </c>
      <c r="B9" t="s">
        <v>996</v>
      </c>
      <c r="C9">
        <v>7</v>
      </c>
      <c r="D9">
        <v>2.2999999999999901</v>
      </c>
      <c r="E9">
        <v>3235</v>
      </c>
      <c r="F9">
        <v>10</v>
      </c>
    </row>
    <row r="10" spans="1:6" x14ac:dyDescent="0.25">
      <c r="A10">
        <v>2930</v>
      </c>
      <c r="B10" t="s">
        <v>1454</v>
      </c>
      <c r="C10">
        <v>8</v>
      </c>
      <c r="D10">
        <v>2.2000000000000002</v>
      </c>
      <c r="E10">
        <v>3399</v>
      </c>
      <c r="F10">
        <v>10</v>
      </c>
    </row>
    <row r="11" spans="1:6" x14ac:dyDescent="0.25">
      <c r="A11">
        <v>3339</v>
      </c>
      <c r="B11" t="s">
        <v>1649</v>
      </c>
      <c r="C11">
        <v>9</v>
      </c>
      <c r="D11">
        <v>2.1</v>
      </c>
      <c r="E11">
        <v>3233</v>
      </c>
      <c r="F11">
        <v>10</v>
      </c>
    </row>
    <row r="12" spans="1:6" x14ac:dyDescent="0.25">
      <c r="A12">
        <v>4063</v>
      </c>
      <c r="B12" t="s">
        <v>1967</v>
      </c>
      <c r="C12">
        <v>10</v>
      </c>
      <c r="D12">
        <v>2.1</v>
      </c>
      <c r="E12">
        <v>3217</v>
      </c>
      <c r="F12">
        <v>10</v>
      </c>
    </row>
    <row r="13" spans="1:6" x14ac:dyDescent="0.25">
      <c r="A13">
        <v>231</v>
      </c>
      <c r="B13" t="s">
        <v>550</v>
      </c>
      <c r="C13">
        <v>11</v>
      </c>
      <c r="D13">
        <v>2.1</v>
      </c>
      <c r="E13">
        <v>3199</v>
      </c>
      <c r="F13">
        <v>10</v>
      </c>
    </row>
    <row r="14" spans="1:6" x14ac:dyDescent="0.25">
      <c r="A14">
        <v>5468</v>
      </c>
      <c r="B14" t="s">
        <v>2652</v>
      </c>
      <c r="C14">
        <v>12</v>
      </c>
      <c r="D14">
        <v>2</v>
      </c>
      <c r="E14">
        <v>3086</v>
      </c>
      <c r="F14">
        <v>10</v>
      </c>
    </row>
    <row r="15" spans="1:6" x14ac:dyDescent="0.25">
      <c r="A15">
        <v>3925</v>
      </c>
      <c r="B15" t="s">
        <v>1886</v>
      </c>
      <c r="C15">
        <v>13</v>
      </c>
      <c r="D15">
        <v>2</v>
      </c>
      <c r="E15">
        <v>2973</v>
      </c>
      <c r="F15">
        <v>10</v>
      </c>
    </row>
    <row r="16" spans="1:6" x14ac:dyDescent="0.25">
      <c r="A16">
        <v>179</v>
      </c>
      <c r="B16" t="s">
        <v>524</v>
      </c>
      <c r="C16">
        <v>14</v>
      </c>
      <c r="D16">
        <v>2</v>
      </c>
      <c r="E16">
        <v>2942</v>
      </c>
      <c r="F16">
        <v>10</v>
      </c>
    </row>
    <row r="17" spans="1:6" x14ac:dyDescent="0.25">
      <c r="A17">
        <v>2359</v>
      </c>
      <c r="B17" t="s">
        <v>1228</v>
      </c>
      <c r="C17">
        <v>15</v>
      </c>
      <c r="D17">
        <v>2</v>
      </c>
      <c r="E17">
        <v>2927</v>
      </c>
      <c r="F17">
        <v>10</v>
      </c>
    </row>
    <row r="18" spans="1:6" x14ac:dyDescent="0.25">
      <c r="A18">
        <v>1425</v>
      </c>
      <c r="B18" t="s">
        <v>913</v>
      </c>
      <c r="C18">
        <v>16</v>
      </c>
      <c r="D18">
        <v>1.8999999999999899</v>
      </c>
      <c r="E18">
        <v>3289</v>
      </c>
      <c r="F18">
        <v>10</v>
      </c>
    </row>
    <row r="19" spans="1:6" x14ac:dyDescent="0.25">
      <c r="A19">
        <v>1746</v>
      </c>
      <c r="B19" t="s">
        <v>1036</v>
      </c>
      <c r="C19">
        <v>17</v>
      </c>
      <c r="D19">
        <v>1.8999999999999899</v>
      </c>
      <c r="E19">
        <v>3288</v>
      </c>
      <c r="F19">
        <v>10</v>
      </c>
    </row>
    <row r="20" spans="1:6" x14ac:dyDescent="0.25">
      <c r="A20">
        <v>4911</v>
      </c>
      <c r="B20" t="s">
        <v>532</v>
      </c>
      <c r="C20">
        <v>18</v>
      </c>
      <c r="D20">
        <v>1.8999999999999899</v>
      </c>
      <c r="E20">
        <v>3203</v>
      </c>
      <c r="F20">
        <v>10</v>
      </c>
    </row>
    <row r="21" spans="1:6" x14ac:dyDescent="0.25">
      <c r="A21">
        <v>5293</v>
      </c>
      <c r="B21" t="s">
        <v>2581</v>
      </c>
      <c r="C21">
        <v>19</v>
      </c>
      <c r="D21">
        <v>1.8999999999999899</v>
      </c>
      <c r="E21">
        <v>2983</v>
      </c>
      <c r="F21">
        <v>10</v>
      </c>
    </row>
    <row r="22" spans="1:6" x14ac:dyDescent="0.25">
      <c r="A22">
        <v>2059</v>
      </c>
      <c r="B22" t="s">
        <v>1135</v>
      </c>
      <c r="C22">
        <v>20</v>
      </c>
      <c r="D22">
        <v>1.8999999999999899</v>
      </c>
      <c r="E22">
        <v>2921</v>
      </c>
      <c r="F22">
        <v>10</v>
      </c>
    </row>
    <row r="23" spans="1:6" x14ac:dyDescent="0.25">
      <c r="A23">
        <v>2992</v>
      </c>
      <c r="B23" t="s">
        <v>1478</v>
      </c>
      <c r="C23">
        <v>21</v>
      </c>
      <c r="D23">
        <v>1.8999999999999899</v>
      </c>
      <c r="E23">
        <v>2913</v>
      </c>
      <c r="F23">
        <v>10</v>
      </c>
    </row>
    <row r="24" spans="1:6" x14ac:dyDescent="0.25">
      <c r="A24">
        <v>932</v>
      </c>
      <c r="B24" t="s">
        <v>775</v>
      </c>
      <c r="C24">
        <v>22</v>
      </c>
      <c r="D24">
        <v>1.8</v>
      </c>
      <c r="E24">
        <v>3172</v>
      </c>
      <c r="F24">
        <v>10</v>
      </c>
    </row>
    <row r="25" spans="1:6" x14ac:dyDescent="0.25">
      <c r="A25">
        <v>3674</v>
      </c>
      <c r="B25" t="s">
        <v>1803</v>
      </c>
      <c r="C25">
        <v>23</v>
      </c>
      <c r="D25">
        <v>1.8</v>
      </c>
      <c r="E25">
        <v>3169</v>
      </c>
      <c r="F25">
        <v>10</v>
      </c>
    </row>
    <row r="26" spans="1:6" x14ac:dyDescent="0.25">
      <c r="A26">
        <v>3802</v>
      </c>
      <c r="B26" t="s">
        <v>1853</v>
      </c>
      <c r="C26">
        <v>24</v>
      </c>
      <c r="D26">
        <v>1.8</v>
      </c>
      <c r="E26">
        <v>3120</v>
      </c>
      <c r="F26">
        <v>10</v>
      </c>
    </row>
    <row r="27" spans="1:6" x14ac:dyDescent="0.25">
      <c r="A27">
        <v>6530</v>
      </c>
      <c r="B27" t="s">
        <v>3371</v>
      </c>
      <c r="C27">
        <v>25</v>
      </c>
      <c r="D27">
        <v>1.8</v>
      </c>
      <c r="E27">
        <v>3033</v>
      </c>
      <c r="F27">
        <v>10</v>
      </c>
    </row>
    <row r="28" spans="1:6" x14ac:dyDescent="0.25">
      <c r="A28">
        <v>2471</v>
      </c>
      <c r="B28" t="s">
        <v>1269</v>
      </c>
      <c r="C28">
        <v>26</v>
      </c>
      <c r="D28">
        <v>1.8</v>
      </c>
      <c r="E28">
        <v>3016</v>
      </c>
      <c r="F28">
        <v>10</v>
      </c>
    </row>
    <row r="29" spans="1:6" x14ac:dyDescent="0.25">
      <c r="A29">
        <v>2557</v>
      </c>
      <c r="B29" t="s">
        <v>1320</v>
      </c>
      <c r="C29">
        <v>27</v>
      </c>
      <c r="D29">
        <v>1.8</v>
      </c>
      <c r="E29">
        <v>3001</v>
      </c>
      <c r="F29">
        <v>10</v>
      </c>
    </row>
    <row r="30" spans="1:6" x14ac:dyDescent="0.25">
      <c r="A30">
        <v>1648</v>
      </c>
      <c r="B30" t="s">
        <v>988</v>
      </c>
      <c r="C30">
        <v>28</v>
      </c>
      <c r="D30">
        <v>1.7</v>
      </c>
      <c r="E30">
        <v>3045</v>
      </c>
      <c r="F30">
        <v>10</v>
      </c>
    </row>
    <row r="31" spans="1:6" x14ac:dyDescent="0.25">
      <c r="A31">
        <v>1937</v>
      </c>
      <c r="B31" t="s">
        <v>1098</v>
      </c>
      <c r="C31">
        <v>29</v>
      </c>
      <c r="D31">
        <v>1.7</v>
      </c>
      <c r="E31">
        <v>3043</v>
      </c>
      <c r="F31">
        <v>10</v>
      </c>
    </row>
    <row r="32" spans="1:6" x14ac:dyDescent="0.25">
      <c r="A32">
        <v>1700</v>
      </c>
      <c r="B32" t="s">
        <v>1006</v>
      </c>
      <c r="C32">
        <v>30</v>
      </c>
      <c r="D32">
        <v>1.7</v>
      </c>
      <c r="E32">
        <v>3041</v>
      </c>
      <c r="F32">
        <v>10</v>
      </c>
    </row>
    <row r="33" spans="1:6" x14ac:dyDescent="0.25">
      <c r="A33">
        <v>5511</v>
      </c>
      <c r="B33" t="s">
        <v>2681</v>
      </c>
      <c r="C33">
        <v>31</v>
      </c>
      <c r="D33">
        <v>1.7</v>
      </c>
      <c r="E33">
        <v>2983</v>
      </c>
      <c r="F33">
        <v>10</v>
      </c>
    </row>
    <row r="34" spans="1:6" x14ac:dyDescent="0.25">
      <c r="A34">
        <v>3721</v>
      </c>
      <c r="B34" t="s">
        <v>656</v>
      </c>
      <c r="C34">
        <v>32</v>
      </c>
      <c r="D34">
        <v>1.7</v>
      </c>
      <c r="E34">
        <v>2893</v>
      </c>
      <c r="F34">
        <v>10</v>
      </c>
    </row>
    <row r="35" spans="1:6" x14ac:dyDescent="0.25">
      <c r="A35">
        <v>4910</v>
      </c>
      <c r="B35" t="s">
        <v>2366</v>
      </c>
      <c r="C35">
        <v>33</v>
      </c>
      <c r="D35">
        <v>1.7</v>
      </c>
      <c r="E35">
        <v>2821</v>
      </c>
      <c r="F35">
        <v>10</v>
      </c>
    </row>
    <row r="36" spans="1:6" x14ac:dyDescent="0.25">
      <c r="A36">
        <v>6502</v>
      </c>
      <c r="B36" t="s">
        <v>3346</v>
      </c>
      <c r="C36">
        <v>34</v>
      </c>
      <c r="D36">
        <v>1.6</v>
      </c>
      <c r="E36">
        <v>3303</v>
      </c>
      <c r="F36">
        <v>10</v>
      </c>
    </row>
    <row r="37" spans="1:6" x14ac:dyDescent="0.25">
      <c r="A37">
        <v>2556</v>
      </c>
      <c r="B37" t="s">
        <v>1319</v>
      </c>
      <c r="C37">
        <v>35</v>
      </c>
      <c r="D37">
        <v>1.6</v>
      </c>
      <c r="E37">
        <v>3137</v>
      </c>
      <c r="F37">
        <v>10</v>
      </c>
    </row>
    <row r="38" spans="1:6" x14ac:dyDescent="0.25">
      <c r="A38">
        <v>3024</v>
      </c>
      <c r="B38" t="s">
        <v>1498</v>
      </c>
      <c r="C38">
        <v>36</v>
      </c>
      <c r="D38">
        <v>1.6</v>
      </c>
      <c r="E38">
        <v>3021</v>
      </c>
      <c r="F38">
        <v>10</v>
      </c>
    </row>
    <row r="39" spans="1:6" x14ac:dyDescent="0.25">
      <c r="A39">
        <v>4501</v>
      </c>
      <c r="B39" t="s">
        <v>2170</v>
      </c>
      <c r="C39">
        <v>37</v>
      </c>
      <c r="D39">
        <v>1.6</v>
      </c>
      <c r="E39">
        <v>2975</v>
      </c>
      <c r="F39">
        <v>10</v>
      </c>
    </row>
    <row r="40" spans="1:6" x14ac:dyDescent="0.25">
      <c r="A40">
        <v>2637</v>
      </c>
      <c r="B40" t="s">
        <v>1353</v>
      </c>
      <c r="C40">
        <v>38</v>
      </c>
      <c r="D40">
        <v>1.6</v>
      </c>
      <c r="E40">
        <v>2923</v>
      </c>
      <c r="F40">
        <v>10</v>
      </c>
    </row>
    <row r="41" spans="1:6" x14ac:dyDescent="0.25">
      <c r="A41">
        <v>599</v>
      </c>
      <c r="B41" t="s">
        <v>679</v>
      </c>
      <c r="C41">
        <v>39</v>
      </c>
      <c r="D41">
        <v>1.5</v>
      </c>
      <c r="E41">
        <v>3000</v>
      </c>
      <c r="F41">
        <v>10</v>
      </c>
    </row>
    <row r="42" spans="1:6" x14ac:dyDescent="0.25">
      <c r="A42">
        <v>4990</v>
      </c>
      <c r="B42" t="s">
        <v>2411</v>
      </c>
      <c r="C42">
        <v>40</v>
      </c>
      <c r="D42">
        <v>1.5</v>
      </c>
      <c r="E42">
        <v>2898</v>
      </c>
      <c r="F42">
        <v>10</v>
      </c>
    </row>
    <row r="43" spans="1:6" x14ac:dyDescent="0.25">
      <c r="A43">
        <v>1577</v>
      </c>
      <c r="B43" t="s">
        <v>963</v>
      </c>
      <c r="C43">
        <v>41</v>
      </c>
      <c r="D43">
        <v>1.5</v>
      </c>
      <c r="E43">
        <v>2740</v>
      </c>
      <c r="F43">
        <v>10</v>
      </c>
    </row>
    <row r="44" spans="1:6" x14ac:dyDescent="0.25">
      <c r="A44">
        <v>1266</v>
      </c>
      <c r="B44" t="s">
        <v>866</v>
      </c>
      <c r="C44">
        <v>42</v>
      </c>
      <c r="D44">
        <v>1.3999999999999899</v>
      </c>
      <c r="E44">
        <v>2935</v>
      </c>
      <c r="F44">
        <v>10</v>
      </c>
    </row>
    <row r="45" spans="1:6" x14ac:dyDescent="0.25">
      <c r="A45">
        <v>6443</v>
      </c>
      <c r="B45" t="s">
        <v>2101</v>
      </c>
      <c r="C45">
        <v>43</v>
      </c>
      <c r="D45">
        <v>1.3999999999999899</v>
      </c>
      <c r="E45">
        <v>2866</v>
      </c>
      <c r="F45">
        <v>10</v>
      </c>
    </row>
    <row r="46" spans="1:6" x14ac:dyDescent="0.25">
      <c r="A46">
        <v>3490</v>
      </c>
      <c r="B46" t="s">
        <v>1709</v>
      </c>
      <c r="C46">
        <v>44</v>
      </c>
      <c r="D46">
        <v>1.3</v>
      </c>
      <c r="E46">
        <v>3162</v>
      </c>
      <c r="F46">
        <v>10</v>
      </c>
    </row>
    <row r="47" spans="1:6" x14ac:dyDescent="0.25">
      <c r="A47">
        <v>3648</v>
      </c>
      <c r="B47" t="s">
        <v>1788</v>
      </c>
      <c r="C47">
        <v>45</v>
      </c>
      <c r="D47">
        <v>1.3</v>
      </c>
      <c r="E47">
        <v>2956</v>
      </c>
      <c r="F47">
        <v>10</v>
      </c>
    </row>
    <row r="48" spans="1:6" x14ac:dyDescent="0.25">
      <c r="A48">
        <v>2974</v>
      </c>
      <c r="B48" t="s">
        <v>1467</v>
      </c>
      <c r="C48">
        <v>46</v>
      </c>
      <c r="D48">
        <v>1.3</v>
      </c>
      <c r="E48">
        <v>2945</v>
      </c>
      <c r="F48">
        <v>10</v>
      </c>
    </row>
    <row r="49" spans="1:6" x14ac:dyDescent="0.25">
      <c r="A49">
        <v>6348</v>
      </c>
      <c r="B49" t="s">
        <v>3218</v>
      </c>
      <c r="C49">
        <v>47</v>
      </c>
      <c r="D49">
        <v>1.3</v>
      </c>
      <c r="E49">
        <v>2911</v>
      </c>
      <c r="F49">
        <v>10</v>
      </c>
    </row>
    <row r="50" spans="1:6" x14ac:dyDescent="0.25">
      <c r="A50">
        <v>3196</v>
      </c>
      <c r="B50" t="s">
        <v>1573</v>
      </c>
      <c r="C50">
        <v>48</v>
      </c>
      <c r="D50">
        <v>1.3</v>
      </c>
      <c r="E50">
        <v>2901</v>
      </c>
      <c r="F50">
        <v>10</v>
      </c>
    </row>
    <row r="51" spans="1:6" x14ac:dyDescent="0.25">
      <c r="A51">
        <v>5985</v>
      </c>
      <c r="B51" t="s">
        <v>2994</v>
      </c>
      <c r="C51">
        <v>49</v>
      </c>
      <c r="D51">
        <v>1.2</v>
      </c>
      <c r="E51">
        <v>2977</v>
      </c>
      <c r="F51">
        <v>10</v>
      </c>
    </row>
    <row r="52" spans="1:6" x14ac:dyDescent="0.25">
      <c r="A52">
        <v>5627</v>
      </c>
      <c r="B52" t="s">
        <v>2759</v>
      </c>
      <c r="C52">
        <v>50</v>
      </c>
      <c r="D52">
        <v>1.2</v>
      </c>
      <c r="E52">
        <v>2975</v>
      </c>
      <c r="F52">
        <v>10</v>
      </c>
    </row>
    <row r="53" spans="1:6" x14ac:dyDescent="0.25">
      <c r="A53">
        <v>3256</v>
      </c>
      <c r="B53" t="s">
        <v>1601</v>
      </c>
      <c r="C53">
        <v>51</v>
      </c>
      <c r="D53">
        <v>1.2</v>
      </c>
      <c r="E53">
        <v>2940</v>
      </c>
      <c r="F53">
        <v>10</v>
      </c>
    </row>
    <row r="54" spans="1:6" x14ac:dyDescent="0.25">
      <c r="A54">
        <v>4125</v>
      </c>
      <c r="B54" t="s">
        <v>1998</v>
      </c>
      <c r="C54">
        <v>52</v>
      </c>
      <c r="D54">
        <v>1.2</v>
      </c>
      <c r="E54">
        <v>2936</v>
      </c>
      <c r="F54">
        <v>10</v>
      </c>
    </row>
    <row r="55" spans="1:6" x14ac:dyDescent="0.25">
      <c r="A55">
        <v>5607</v>
      </c>
      <c r="B55" t="s">
        <v>2744</v>
      </c>
      <c r="C55">
        <v>53</v>
      </c>
      <c r="D55">
        <v>1.2</v>
      </c>
      <c r="E55">
        <v>2727</v>
      </c>
      <c r="F55">
        <v>10</v>
      </c>
    </row>
    <row r="56" spans="1:6" x14ac:dyDescent="0.25">
      <c r="A56">
        <v>6314</v>
      </c>
      <c r="B56" t="s">
        <v>3187</v>
      </c>
      <c r="C56">
        <v>54</v>
      </c>
      <c r="D56">
        <v>1.1000000000000001</v>
      </c>
      <c r="E56">
        <v>2770</v>
      </c>
      <c r="F56">
        <v>10</v>
      </c>
    </row>
    <row r="57" spans="1:6" x14ac:dyDescent="0.25">
      <c r="A57">
        <v>6695</v>
      </c>
      <c r="B57" t="s">
        <v>3513</v>
      </c>
      <c r="C57">
        <v>55</v>
      </c>
      <c r="D57">
        <v>1.1000000000000001</v>
      </c>
      <c r="E57">
        <v>2670</v>
      </c>
      <c r="F57">
        <v>10</v>
      </c>
    </row>
    <row r="58" spans="1:6" x14ac:dyDescent="0.25">
      <c r="A58">
        <v>6133</v>
      </c>
      <c r="B58" t="s">
        <v>3105</v>
      </c>
      <c r="C58">
        <v>56</v>
      </c>
      <c r="D58">
        <v>1.1000000000000001</v>
      </c>
      <c r="E58">
        <v>2532</v>
      </c>
      <c r="F58">
        <v>10</v>
      </c>
    </row>
    <row r="59" spans="1:6" x14ac:dyDescent="0.25">
      <c r="A59">
        <v>5526</v>
      </c>
      <c r="B59" t="s">
        <v>2692</v>
      </c>
      <c r="C59">
        <v>57</v>
      </c>
      <c r="D59">
        <v>1</v>
      </c>
      <c r="E59">
        <v>2754</v>
      </c>
      <c r="F59">
        <v>10</v>
      </c>
    </row>
    <row r="60" spans="1:6" x14ac:dyDescent="0.25">
      <c r="A60">
        <v>3128</v>
      </c>
      <c r="B60" t="s">
        <v>1536</v>
      </c>
      <c r="C60">
        <v>58</v>
      </c>
      <c r="D60">
        <v>1</v>
      </c>
      <c r="E60">
        <v>2752</v>
      </c>
      <c r="F60">
        <v>10</v>
      </c>
    </row>
    <row r="61" spans="1:6" x14ac:dyDescent="0.25">
      <c r="A61">
        <v>3035</v>
      </c>
      <c r="B61" t="s">
        <v>1503</v>
      </c>
      <c r="C61">
        <v>59</v>
      </c>
      <c r="D61">
        <v>1</v>
      </c>
      <c r="E61">
        <v>2516</v>
      </c>
      <c r="F61">
        <v>10</v>
      </c>
    </row>
    <row r="62" spans="1:6" x14ac:dyDescent="0.25">
      <c r="A62">
        <v>6396</v>
      </c>
      <c r="B62" t="s">
        <v>3264</v>
      </c>
      <c r="C62">
        <v>60</v>
      </c>
      <c r="D62">
        <v>0.8</v>
      </c>
      <c r="E62">
        <v>2606</v>
      </c>
      <c r="F62">
        <v>10</v>
      </c>
    </row>
    <row r="63" spans="1:6" x14ac:dyDescent="0.25">
      <c r="A63">
        <v>3646</v>
      </c>
      <c r="B63" t="s">
        <v>1786</v>
      </c>
      <c r="C63">
        <v>61</v>
      </c>
      <c r="D63">
        <v>0.8</v>
      </c>
      <c r="E63">
        <v>2577</v>
      </c>
      <c r="F63">
        <v>10</v>
      </c>
    </row>
    <row r="64" spans="1:6" x14ac:dyDescent="0.25">
      <c r="A64">
        <v>4091</v>
      </c>
      <c r="B64" t="s">
        <v>1982</v>
      </c>
      <c r="C64">
        <v>62</v>
      </c>
      <c r="D64">
        <v>0.69999999999999896</v>
      </c>
      <c r="E64">
        <v>2624</v>
      </c>
      <c r="F64">
        <v>10</v>
      </c>
    </row>
    <row r="65" spans="1:6" x14ac:dyDescent="0.25">
      <c r="A65">
        <v>6704</v>
      </c>
      <c r="B65" t="s">
        <v>3520</v>
      </c>
      <c r="C65">
        <v>63</v>
      </c>
      <c r="D65">
        <v>0.69999999999999896</v>
      </c>
      <c r="E65">
        <v>2550</v>
      </c>
      <c r="F65">
        <v>10</v>
      </c>
    </row>
    <row r="66" spans="1:6" x14ac:dyDescent="0.25">
      <c r="A66">
        <v>1902</v>
      </c>
      <c r="B66" t="s">
        <v>1091</v>
      </c>
      <c r="C66">
        <v>64</v>
      </c>
      <c r="D66">
        <v>0.59999999999999898</v>
      </c>
      <c r="E66">
        <v>2897</v>
      </c>
      <c r="F66">
        <v>10</v>
      </c>
    </row>
    <row r="67" spans="1:6" x14ac:dyDescent="0.25">
      <c r="A67">
        <v>6414</v>
      </c>
      <c r="B67" t="s">
        <v>3282</v>
      </c>
      <c r="C67">
        <v>65</v>
      </c>
      <c r="D67">
        <v>0.5</v>
      </c>
      <c r="E67">
        <v>2578</v>
      </c>
      <c r="F67">
        <v>10</v>
      </c>
    </row>
    <row r="68" spans="1:6" x14ac:dyDescent="0.25">
      <c r="A68">
        <v>1311</v>
      </c>
      <c r="B68" t="s">
        <v>884</v>
      </c>
      <c r="C68">
        <v>66</v>
      </c>
      <c r="D68">
        <v>0.4</v>
      </c>
      <c r="E68">
        <v>2664</v>
      </c>
      <c r="F68">
        <v>10</v>
      </c>
    </row>
    <row r="69" spans="1:6" x14ac:dyDescent="0.25">
      <c r="A69">
        <v>5006</v>
      </c>
      <c r="B69" t="s">
        <v>2417</v>
      </c>
      <c r="C69">
        <v>67</v>
      </c>
      <c r="D69">
        <v>0.29999999999999899</v>
      </c>
      <c r="E69">
        <v>2412</v>
      </c>
      <c r="F69">
        <v>10</v>
      </c>
    </row>
  </sheetData>
  <autoFilter ref="A2:F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762</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0</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1</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0</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0</v>
      </c>
      <c r="EU3" s="30">
        <f>(AY3-'predicted rankings sorted'!AY6)^2</f>
        <v>0</v>
      </c>
      <c r="EV3" s="30">
        <f>(AZ3-'predicted rankings sorted'!AZ6)^2</f>
        <v>0</v>
      </c>
      <c r="EW3" s="30">
        <f>(BA3-'predicted rankings sorted'!BA6)^2</f>
        <v>0</v>
      </c>
      <c r="EX3" s="30">
        <f>(BB3-'predicted rankings sorted'!BB6)^2</f>
        <v>0</v>
      </c>
      <c r="EY3" s="30">
        <f>(BC3-'predicted rankings sorted'!BC6)^2</f>
        <v>0</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1113</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0</v>
      </c>
      <c r="DD4" s="30">
        <f>(H4-'predicted rankings sorted'!H11)^2</f>
        <v>1</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0</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1</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2801</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0</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0</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1</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1247</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1</v>
      </c>
      <c r="DD6" s="30">
        <f>(H6-'predicted rankings sorted'!H15)^2</f>
        <v>0</v>
      </c>
      <c r="DE6" s="30">
        <f>(I6-'predicted rankings sorted'!I15)^2</f>
        <v>0</v>
      </c>
      <c r="DF6" s="30">
        <f>(J6-'predicted rankings sorted'!J15)^2</f>
        <v>1</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0</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1296</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0</v>
      </c>
      <c r="DO7" s="30">
        <f>(S7-'predicted rankings sorted'!S18)^2</f>
        <v>0</v>
      </c>
      <c r="DP7" s="30">
        <f>(T7-'predicted rankings sorted'!T18)^2</f>
        <v>0</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0</v>
      </c>
      <c r="EM7" s="30">
        <f>(AQ7-'predicted rankings sorted'!AQ18)^2</f>
        <v>0</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1726</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0</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0</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0</v>
      </c>
      <c r="EH8" s="30">
        <f>(AL8-'predicted rankings sorted'!AL24)^2</f>
        <v>0</v>
      </c>
      <c r="EI8" s="30">
        <f>(AM8-'predicted rankings sorted'!AM24)^2</f>
        <v>0</v>
      </c>
      <c r="EJ8" s="30">
        <f>(AN8-'predicted rankings sorted'!AN24)^2</f>
        <v>0</v>
      </c>
      <c r="EK8" s="30">
        <f>(AO8-'predicted rankings sorted'!AO24)^2</f>
        <v>1</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0</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2094</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0</v>
      </c>
      <c r="DY9" s="30">
        <f>(AC9-'predicted rankings sorted'!AC30)^2</f>
        <v>0</v>
      </c>
      <c r="DZ9" s="30">
        <f>(AD9-'predicted rankings sorted'!AD30)^2</f>
        <v>0</v>
      </c>
      <c r="EA9" s="30">
        <f>(AE9-'predicted rankings sorted'!AE30)^2</f>
        <v>0</v>
      </c>
      <c r="EB9" s="30">
        <f>(AF9-'predicted rankings sorted'!AF30)^2</f>
        <v>0</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1</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2192</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0</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0</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0</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0</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515</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0</v>
      </c>
      <c r="DP11" s="30">
        <f>(T11-'predicted rankings sorted'!T3)^2</f>
        <v>1</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0</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0</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1146</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0</v>
      </c>
      <c r="DM12" s="30">
        <f>(Q12-'predicted rankings sorted'!Q13)^2</f>
        <v>1</v>
      </c>
      <c r="DN12" s="30">
        <f>(R12-'predicted rankings sorted'!R13)^2</f>
        <v>0</v>
      </c>
      <c r="DO12" s="30">
        <f>(S12-'predicted rankings sorted'!S13)^2</f>
        <v>0</v>
      </c>
      <c r="DP12" s="30">
        <f>(T12-'predicted rankings sorted'!T13)^2</f>
        <v>0</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0</v>
      </c>
      <c r="EA12" s="30">
        <f>(AE12-'predicted rankings sorted'!AE13)^2</f>
        <v>0</v>
      </c>
      <c r="EB12" s="30">
        <f>(AF12-'predicted rankings sorted'!AF13)^2</f>
        <v>0</v>
      </c>
      <c r="EC12" s="30">
        <f>(AG12-'predicted rankings sorted'!AG13)^2</f>
        <v>0</v>
      </c>
      <c r="ED12" s="30">
        <f>(AH12-'predicted rankings sorted'!AH13)^2</f>
        <v>1</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0</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1936</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1</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0</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0</v>
      </c>
      <c r="EC13" s="30">
        <f>(AG13-'predicted rankings sorted'!AG27)^2</f>
        <v>0</v>
      </c>
      <c r="ED13" s="30">
        <f>(AH13-'predicted rankings sorted'!AH27)^2</f>
        <v>0</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0</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2258</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0</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0</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0</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0</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1</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653</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0</v>
      </c>
      <c r="DM15" s="30">
        <f>(Q15-'predicted rankings sorted'!Q4)^2</f>
        <v>1</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0</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0</v>
      </c>
      <c r="EB15" s="30">
        <f>(AF15-'predicted rankings sorted'!AF4)^2</f>
        <v>0</v>
      </c>
      <c r="EC15" s="30">
        <f>(AG15-'predicted rankings sorted'!AG4)^2</f>
        <v>0</v>
      </c>
      <c r="ED15" s="30">
        <f>(AH15-'predicted rankings sorted'!AH4)^2</f>
        <v>0</v>
      </c>
      <c r="EE15" s="30">
        <f>(AI15-'predicted rankings sorted'!AI4)^2</f>
        <v>0</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1888</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0</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0</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0</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0</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1</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3229</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0</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0</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1</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784</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1</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0</v>
      </c>
      <c r="DW18" s="30">
        <f>(AA18-'predicted rankings sorted'!AA7)^2</f>
        <v>0</v>
      </c>
      <c r="DX18" s="30">
        <f>(AB18-'predicted rankings sorted'!AB7)^2</f>
        <v>0</v>
      </c>
      <c r="DY18" s="30">
        <f>(AC18-'predicted rankings sorted'!AC7)^2</f>
        <v>1</v>
      </c>
      <c r="DZ18" s="30">
        <f>(AD18-'predicted rankings sorted'!AD7)^2</f>
        <v>0</v>
      </c>
      <c r="EA18" s="30">
        <f>(AE18-'predicted rankings sorted'!AE7)^2</f>
        <v>0</v>
      </c>
      <c r="EB18" s="30">
        <f>(AF18-'predicted rankings sorted'!AF7)^2</f>
        <v>0</v>
      </c>
      <c r="EC18" s="30">
        <f>(AG18-'predicted rankings sorted'!AG7)^2</f>
        <v>0</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1305</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0</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0</v>
      </c>
      <c r="EC19" s="30">
        <f>(AG19-'predicted rankings sorted'!AG19)^2</f>
        <v>0</v>
      </c>
      <c r="ED19" s="30">
        <f>(AH19-'predicted rankings sorted'!AH19)^2</f>
        <v>0</v>
      </c>
      <c r="EE19" s="30">
        <f>(AI19-'predicted rankings sorted'!AI19)^2</f>
        <v>1</v>
      </c>
      <c r="EF19" s="30">
        <f>(AJ19-'predicted rankings sorted'!AJ19)^2</f>
        <v>0</v>
      </c>
      <c r="EG19" s="30">
        <f>(AK19-'predicted rankings sorted'!AK19)^2</f>
        <v>0</v>
      </c>
      <c r="EH19" s="30">
        <f>(AL19-'predicted rankings sorted'!AL19)^2</f>
        <v>0</v>
      </c>
      <c r="EI19" s="30">
        <f>(AM19-'predicted rankings sorted'!AM19)^2</f>
        <v>0</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1495</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1</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0</v>
      </c>
      <c r="DT20" s="30">
        <f>(X20-'predicted rankings sorted'!X21)^2</f>
        <v>0</v>
      </c>
      <c r="DU20" s="30">
        <f>(Y20-'predicted rankings sorted'!Y21)^2</f>
        <v>0</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0</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0</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1579</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1</v>
      </c>
      <c r="DR21" s="30">
        <f>(V21-'predicted rankings sorted'!V22)^2</f>
        <v>0</v>
      </c>
      <c r="DS21" s="30">
        <f>(W21-'predicted rankings sorted'!W22)^2</f>
        <v>0</v>
      </c>
      <c r="DT21" s="30">
        <f>(X21-'predicted rankings sorted'!X22)^2</f>
        <v>0</v>
      </c>
      <c r="DU21" s="30">
        <f>(Y21-'predicted rankings sorted'!Y22)^2</f>
        <v>1</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0</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0</v>
      </c>
      <c r="EJ21" s="30">
        <f>(AN21-'predicted rankings sorted'!AN22)^2</f>
        <v>0</v>
      </c>
      <c r="EK21" s="30">
        <f>(AO21-'predicted rankings sorted'!AO22)^2</f>
        <v>0</v>
      </c>
      <c r="EL21" s="30">
        <f>(AP21-'predicted rankings sorted'!AP22)^2</f>
        <v>0</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1608</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0</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0</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1</v>
      </c>
      <c r="EC22" s="30">
        <f>(AG22-'predicted rankings sorted'!AG23)^2</f>
        <v>0</v>
      </c>
      <c r="ED22" s="30">
        <f>(AH22-'predicted rankings sorted'!AH23)^2</f>
        <v>0</v>
      </c>
      <c r="EE22" s="30">
        <f>(AI22-'predicted rankings sorted'!AI23)^2</f>
        <v>0</v>
      </c>
      <c r="EF22" s="30">
        <f>(AJ22-'predicted rankings sorted'!AJ23)^2</f>
        <v>0</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2727</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0</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0</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1</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0</v>
      </c>
      <c r="FC23" s="30">
        <f>(BG23-'predicted rankings sorted'!BG37)^2</f>
        <v>0</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2767</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0</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0</v>
      </c>
      <c r="EK24" s="30">
        <f>(AO24-'predicted rankings sorted'!AO38)^2</f>
        <v>0</v>
      </c>
      <c r="EL24" s="30">
        <f>(AP24-'predicted rankings sorted'!AP38)^2</f>
        <v>0</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3316</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1</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0</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3452</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0</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0</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696</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0</v>
      </c>
      <c r="DD27" s="30">
        <f>(H27-'predicted rankings sorted'!H5)^2</f>
        <v>0</v>
      </c>
      <c r="DE27" s="30">
        <f>(I27-'predicted rankings sorted'!I5)^2</f>
        <v>0</v>
      </c>
      <c r="DF27" s="30">
        <f>(J27-'predicted rankings sorted'!J5)^2</f>
        <v>0</v>
      </c>
      <c r="DG27" s="30">
        <f>(K27-'predicted rankings sorted'!K5)^2</f>
        <v>0</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0</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1</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819</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1</v>
      </c>
      <c r="DH28" s="30">
        <f>(L28-'predicted rankings sorted'!L8)^2</f>
        <v>0</v>
      </c>
      <c r="DI28" s="30">
        <f>(M28-'predicted rankings sorted'!M8)^2</f>
        <v>0</v>
      </c>
      <c r="DJ28" s="30">
        <f>(N28-'predicted rankings sorted'!N8)^2</f>
        <v>0</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0</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844</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0</v>
      </c>
      <c r="DE29" s="30">
        <f>(I29-'predicted rankings sorted'!I9)^2</f>
        <v>0</v>
      </c>
      <c r="DF29" s="30">
        <f>(J29-'predicted rankings sorted'!J9)^2</f>
        <v>0</v>
      </c>
      <c r="DG29" s="30">
        <f>(K29-'predicted rankings sorted'!K9)^2</f>
        <v>0</v>
      </c>
      <c r="DH29" s="30">
        <f>(L29-'predicted rankings sorted'!L9)^2</f>
        <v>0</v>
      </c>
      <c r="DI29" s="30">
        <f>(M29-'predicted rankings sorted'!M9)^2</f>
        <v>0</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0</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1</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1055</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0</v>
      </c>
      <c r="DZ30" s="30">
        <f>(AD30-'predicted rankings sorted'!AD10)^2</f>
        <v>0</v>
      </c>
      <c r="EA30" s="30">
        <f>(AE30-'predicted rankings sorted'!AE10)^2</f>
        <v>0</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0</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1127</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0</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0</v>
      </c>
      <c r="ED31" s="30">
        <f>(AH31-'predicted rankings sorted'!AH12)^2</f>
        <v>0</v>
      </c>
      <c r="EE31" s="30">
        <f>(AI31-'predicted rankings sorted'!AI12)^2</f>
        <v>1</v>
      </c>
      <c r="EF31" s="30">
        <f>(AJ31-'predicted rankings sorted'!AJ12)^2</f>
        <v>0</v>
      </c>
      <c r="EG31" s="30">
        <f>(AK31-'predicted rankings sorted'!AK12)^2</f>
        <v>0</v>
      </c>
      <c r="EH31" s="30">
        <f>(AL31-'predicted rankings sorted'!AL12)^2</f>
        <v>0</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1</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1179</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1</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0</v>
      </c>
      <c r="DS32" s="30">
        <f>(W32-'predicted rankings sorted'!W14)^2</f>
        <v>0</v>
      </c>
      <c r="DT32" s="30">
        <f>(X32-'predicted rankings sorted'!X14)^2</f>
        <v>0</v>
      </c>
      <c r="DU32" s="30">
        <f>(Y32-'predicted rankings sorted'!Y14)^2</f>
        <v>0</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0</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1262</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0</v>
      </c>
      <c r="DT33" s="30">
        <f>(X33-'predicted rankings sorted'!X16)^2</f>
        <v>0</v>
      </c>
      <c r="DU33" s="30">
        <f>(Y33-'predicted rankings sorted'!Y16)^2</f>
        <v>0</v>
      </c>
      <c r="DV33" s="30">
        <f>(Z33-'predicted rankings sorted'!Z16)^2</f>
        <v>0</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1</v>
      </c>
      <c r="EG33" s="30">
        <f>(AK33-'predicted rankings sorted'!AK16)^2</f>
        <v>0</v>
      </c>
      <c r="EH33" s="30">
        <f>(AL33-'predicted rankings sorted'!AL16)^2</f>
        <v>0</v>
      </c>
      <c r="EI33" s="30">
        <f>(AM33-'predicted rankings sorted'!AM16)^2</f>
        <v>0</v>
      </c>
      <c r="EJ33" s="30">
        <f>(AN33-'predicted rankings sorted'!AN16)^2</f>
        <v>0</v>
      </c>
      <c r="EK33" s="30">
        <f>(AO33-'predicted rankings sorted'!AO16)^2</f>
        <v>0</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1288</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0</v>
      </c>
      <c r="DN34" s="30">
        <f>(R34-'predicted rankings sorted'!R17)^2</f>
        <v>0</v>
      </c>
      <c r="DO34" s="30">
        <f>(S34-'predicted rankings sorted'!S17)^2</f>
        <v>0</v>
      </c>
      <c r="DP34" s="30">
        <f>(T34-'predicted rankings sorted'!T17)^2</f>
        <v>0</v>
      </c>
      <c r="DQ34" s="30">
        <f>(U34-'predicted rankings sorted'!U17)^2</f>
        <v>0</v>
      </c>
      <c r="DR34" s="30">
        <f>(V34-'predicted rankings sorted'!V17)^2</f>
        <v>0</v>
      </c>
      <c r="DS34" s="30">
        <f>(W34-'predicted rankings sorted'!W17)^2</f>
        <v>1</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0</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0</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1323</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0</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1</v>
      </c>
      <c r="DW35" s="30">
        <f>(AA35-'predicted rankings sorted'!AA20)^2</f>
        <v>0</v>
      </c>
      <c r="DX35" s="30">
        <f>(AB35-'predicted rankings sorted'!AB20)^2</f>
        <v>0</v>
      </c>
      <c r="DY35" s="30">
        <f>(AC35-'predicted rankings sorted'!AC20)^2</f>
        <v>0</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0</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0</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1780</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0</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1</v>
      </c>
      <c r="ED36" s="30">
        <f>(AH36-'predicted rankings sorted'!AH25)^2</f>
        <v>0</v>
      </c>
      <c r="EE36" s="30">
        <f>(AI36-'predicted rankings sorted'!AI25)^2</f>
        <v>0</v>
      </c>
      <c r="EF36" s="30">
        <f>(AJ36-'predicted rankings sorted'!AJ25)^2</f>
        <v>0</v>
      </c>
      <c r="EG36" s="30">
        <f>(AK36-'predicted rankings sorted'!AK25)^2</f>
        <v>0</v>
      </c>
      <c r="EH36" s="30">
        <f>(AL36-'predicted rankings sorted'!AL25)^2</f>
        <v>0</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1938</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0</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0</v>
      </c>
      <c r="DW37" s="30">
        <f>(AA37-'predicted rankings sorted'!AA28)^2</f>
        <v>0</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0</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1</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2044</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0</v>
      </c>
      <c r="DG38" s="30">
        <f>(K38-'predicted rankings sorted'!K29)^2</f>
        <v>0</v>
      </c>
      <c r="DH38" s="30">
        <f>(L38-'predicted rankings sorted'!L29)^2</f>
        <v>0</v>
      </c>
      <c r="DI38" s="30">
        <f>(M38-'predicted rankings sorted'!M29)^2</f>
        <v>0</v>
      </c>
      <c r="DJ38" s="30">
        <f>(N38-'predicted rankings sorted'!N29)^2</f>
        <v>0</v>
      </c>
      <c r="DK38" s="30">
        <f>(O38-'predicted rankings sorted'!O29)^2</f>
        <v>0</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0</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1</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2173</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0</v>
      </c>
      <c r="ED39" s="30">
        <f>(AH39-'predicted rankings sorted'!AH31)^2</f>
        <v>0</v>
      </c>
      <c r="EE39" s="30">
        <f>(AI39-'predicted rankings sorted'!AI31)^2</f>
        <v>0</v>
      </c>
      <c r="EF39" s="30">
        <f>(AJ39-'predicted rankings sorted'!AJ31)^2</f>
        <v>0</v>
      </c>
      <c r="EG39" s="30">
        <f>(AK39-'predicted rankings sorted'!AK31)^2</f>
        <v>0</v>
      </c>
      <c r="EH39" s="30">
        <f>(AL39-'predicted rankings sorted'!AL31)^2</f>
        <v>0</v>
      </c>
      <c r="EI39" s="30">
        <f>(AM39-'predicted rankings sorted'!AM31)^2</f>
        <v>0</v>
      </c>
      <c r="EJ39" s="30">
        <f>(AN39-'predicted rankings sorted'!AN31)^2</f>
        <v>0</v>
      </c>
      <c r="EK39" s="30">
        <f>(AO39-'predicted rankings sorted'!AO31)^2</f>
        <v>0</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2344</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1</v>
      </c>
      <c r="DI40" s="30">
        <f>(M40-'predicted rankings sorted'!M34)^2</f>
        <v>0</v>
      </c>
      <c r="DJ40" s="30">
        <f>(N40-'predicted rankings sorted'!N34)^2</f>
        <v>0</v>
      </c>
      <c r="DK40" s="30">
        <f>(O40-'predicted rankings sorted'!O34)^2</f>
        <v>0</v>
      </c>
      <c r="DL40" s="30">
        <f>(P40-'predicted rankings sorted'!P34)^2</f>
        <v>0</v>
      </c>
      <c r="DM40" s="30">
        <f>(Q40-'predicted rankings sorted'!Q34)^2</f>
        <v>0</v>
      </c>
      <c r="DN40" s="30">
        <f>(R40-'predicted rankings sorted'!R34)^2</f>
        <v>0</v>
      </c>
      <c r="DO40" s="30">
        <f>(S40-'predicted rankings sorted'!S34)^2</f>
        <v>0</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2434</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0</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0</v>
      </c>
      <c r="EG41" s="30">
        <f>(AK41-'predicted rankings sorted'!AK35)^2</f>
        <v>0</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1</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748</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0</v>
      </c>
      <c r="DK42" s="30">
        <f>(O42-'predicted rankings sorted'!O36)^2</f>
        <v>1</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0</v>
      </c>
      <c r="DS42" s="30">
        <f>(W42-'predicted rankings sorted'!W36)^2</f>
        <v>0</v>
      </c>
      <c r="DT42" s="30">
        <f>(X42-'predicted rankings sorted'!X36)^2</f>
        <v>0</v>
      </c>
      <c r="DU42" s="30">
        <f>(Y42-'predicted rankings sorted'!Y36)^2</f>
        <v>0</v>
      </c>
      <c r="DV42" s="30">
        <f>(Z42-'predicted rankings sorted'!Z36)^2</f>
        <v>0</v>
      </c>
      <c r="DW42" s="30">
        <f>(AA42-'predicted rankings sorted'!AA36)^2</f>
        <v>0</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2863</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1</v>
      </c>
      <c r="DZ43" s="30">
        <f>(AD43-'predicted rankings sorted'!AD40)^2</f>
        <v>0</v>
      </c>
      <c r="EA43" s="30">
        <f>(AE43-'predicted rankings sorted'!AE40)^2</f>
        <v>0</v>
      </c>
      <c r="EB43" s="30">
        <f>(AF43-'predicted rankings sorted'!AF40)^2</f>
        <v>0</v>
      </c>
      <c r="EC43" s="30">
        <f>(AG43-'predicted rankings sorted'!AG40)^2</f>
        <v>0</v>
      </c>
      <c r="ED43" s="30">
        <f>(AH43-'predicted rankings sorted'!AH40)^2</f>
        <v>0</v>
      </c>
      <c r="EE43" s="30">
        <f>(AI43-'predicted rankings sorted'!AI40)^2</f>
        <v>0</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2885</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1</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0</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2934</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0</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1</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1</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2956</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1</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0</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1</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1845</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1</v>
      </c>
      <c r="DM47" s="30">
        <f>(Q47-'predicted rankings sorted'!Q44)^2</f>
        <v>0</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3124</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0</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0</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3189</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0</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0</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1</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3192</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1</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0</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0</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3239</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0</v>
      </c>
      <c r="DG51" s="30">
        <f>(K51-'predicted rankings sorted'!K49)^2</f>
        <v>0</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1</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3247</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1</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0</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0</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3280</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0</v>
      </c>
      <c r="EP53" s="30">
        <f>(AT53-'predicted rankings sorted'!AT51)^2</f>
        <v>1</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3287</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0</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0</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1900</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1</v>
      </c>
      <c r="DO55" s="30">
        <f>(S55-'predicted rankings sorted'!S54)^2</f>
        <v>0</v>
      </c>
      <c r="DP55" s="30">
        <f>(T55-'predicted rankings sorted'!T54)^2</f>
        <v>0</v>
      </c>
      <c r="DQ55" s="30">
        <f>(U55-'predicted rankings sorted'!U54)^2</f>
        <v>0</v>
      </c>
      <c r="DR55" s="30">
        <f>(V55-'predicted rankings sorted'!V54)^2</f>
        <v>0</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0</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3377</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0</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1</v>
      </c>
      <c r="EH56" s="30">
        <f>(AL56-'predicted rankings sorted'!AL55)^2</f>
        <v>1</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3686</v>
      </c>
      <c r="D60" s="23">
        <v>0.12755893402462892</v>
      </c>
      <c r="E60" s="31"/>
      <c r="F60" s="26" t="s">
        <v>3691</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3687</v>
      </c>
      <c r="D61" s="23">
        <v>0.16664808262721809</v>
      </c>
      <c r="E61" s="31"/>
      <c r="F61" s="26" t="s">
        <v>3692</v>
      </c>
      <c r="G61" s="26">
        <f>_xlfn.VAR.P(DC3:FD56)</f>
        <v>3.3117505047597008E-2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3688</v>
      </c>
      <c r="D62" s="23">
        <v>0.19696166866056375</v>
      </c>
      <c r="E62" s="31"/>
      <c r="F62" s="26" t="s">
        <v>3693</v>
      </c>
      <c r="G62" s="23">
        <f>1-G61/G60</f>
        <v>-0.82208763620363934</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3689</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3690</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ALR367"/>
  <sheetViews>
    <sheetView topLeftCell="A4" workbookViewId="0">
      <selection activeCell="J30" sqref="J30"/>
    </sheetView>
  </sheetViews>
  <sheetFormatPr defaultRowHeight="15" x14ac:dyDescent="0.25"/>
  <sheetData>
    <row r="5" spans="1:9" x14ac:dyDescent="0.25">
      <c r="A5" t="s">
        <v>78</v>
      </c>
      <c r="B5" t="s">
        <v>89</v>
      </c>
      <c r="C5" t="s">
        <v>90</v>
      </c>
      <c r="D5" t="s">
        <v>91</v>
      </c>
      <c r="E5" t="s">
        <v>92</v>
      </c>
      <c r="F5" t="s">
        <v>93</v>
      </c>
      <c r="G5" t="s">
        <v>94</v>
      </c>
      <c r="H5" t="s">
        <v>3679</v>
      </c>
      <c r="I5" t="s">
        <v>3680</v>
      </c>
    </row>
    <row r="6" spans="1:9" x14ac:dyDescent="0.25">
      <c r="A6">
        <v>1</v>
      </c>
      <c r="B6">
        <v>231</v>
      </c>
      <c r="C6">
        <v>5468</v>
      </c>
      <c r="D6">
        <v>6530</v>
      </c>
      <c r="E6">
        <v>5627</v>
      </c>
      <c r="F6">
        <v>2557</v>
      </c>
      <c r="G6">
        <v>2059</v>
      </c>
      <c r="H6">
        <v>3.0037199999999999</v>
      </c>
      <c r="I6">
        <v>2.5500000000000002E-3</v>
      </c>
    </row>
    <row r="7" spans="1:9" x14ac:dyDescent="0.25">
      <c r="A7">
        <v>2</v>
      </c>
      <c r="B7">
        <v>4334</v>
      </c>
      <c r="C7">
        <v>1266</v>
      </c>
      <c r="D7">
        <v>3721</v>
      </c>
      <c r="E7">
        <v>2992</v>
      </c>
      <c r="F7">
        <v>6443</v>
      </c>
      <c r="G7">
        <v>1311</v>
      </c>
      <c r="H7">
        <v>2.0028000000000001</v>
      </c>
      <c r="I7">
        <v>2.1800000000000001E-3</v>
      </c>
    </row>
    <row r="8" spans="1:9" x14ac:dyDescent="0.25">
      <c r="A8">
        <v>3</v>
      </c>
      <c r="B8">
        <v>6396</v>
      </c>
      <c r="C8">
        <v>5607</v>
      </c>
      <c r="D8">
        <v>5526</v>
      </c>
      <c r="E8">
        <v>6502</v>
      </c>
      <c r="F8">
        <v>6348</v>
      </c>
      <c r="G8">
        <v>971</v>
      </c>
      <c r="H8">
        <v>2.0999999999999999E-3</v>
      </c>
      <c r="I8">
        <v>3.0039600000000002</v>
      </c>
    </row>
    <row r="9" spans="1:9" x14ac:dyDescent="0.25">
      <c r="A9">
        <v>4</v>
      </c>
      <c r="B9">
        <v>5985</v>
      </c>
      <c r="C9">
        <v>179</v>
      </c>
      <c r="D9">
        <v>4910</v>
      </c>
      <c r="E9">
        <v>2930</v>
      </c>
      <c r="F9">
        <v>1671</v>
      </c>
      <c r="G9">
        <v>3646</v>
      </c>
      <c r="H9">
        <v>1.00295</v>
      </c>
      <c r="I9">
        <v>2.0032999999999999</v>
      </c>
    </row>
    <row r="10" spans="1:9" x14ac:dyDescent="0.25">
      <c r="A10">
        <v>5</v>
      </c>
      <c r="B10">
        <v>5511</v>
      </c>
      <c r="C10">
        <v>3648</v>
      </c>
      <c r="D10">
        <v>3339</v>
      </c>
      <c r="E10">
        <v>1700</v>
      </c>
      <c r="F10">
        <v>2471</v>
      </c>
      <c r="G10">
        <v>3674</v>
      </c>
      <c r="H10">
        <v>2.3999999999999998E-3</v>
      </c>
      <c r="I10">
        <v>3.0037699999999998</v>
      </c>
    </row>
    <row r="11" spans="1:9" x14ac:dyDescent="0.25">
      <c r="A11">
        <v>6</v>
      </c>
      <c r="B11">
        <v>4501</v>
      </c>
      <c r="C11">
        <v>1577</v>
      </c>
      <c r="D11">
        <v>3035</v>
      </c>
      <c r="E11">
        <v>1746</v>
      </c>
      <c r="F11">
        <v>3490</v>
      </c>
      <c r="G11">
        <v>987</v>
      </c>
      <c r="H11">
        <v>1.5299999999999999E-3</v>
      </c>
      <c r="I11">
        <v>2.0033400000000001</v>
      </c>
    </row>
    <row r="12" spans="1:9" x14ac:dyDescent="0.25">
      <c r="A12">
        <v>7</v>
      </c>
      <c r="B12">
        <v>1902</v>
      </c>
      <c r="C12">
        <v>4063</v>
      </c>
      <c r="D12">
        <v>599</v>
      </c>
      <c r="E12">
        <v>4091</v>
      </c>
      <c r="F12">
        <v>2637</v>
      </c>
      <c r="G12">
        <v>6695</v>
      </c>
      <c r="H12">
        <v>2.5600000000000002E-3</v>
      </c>
      <c r="I12">
        <v>2.0028100000000002</v>
      </c>
    </row>
    <row r="13" spans="1:9" x14ac:dyDescent="0.25">
      <c r="A13">
        <v>8</v>
      </c>
      <c r="B13">
        <v>6314</v>
      </c>
      <c r="C13">
        <v>3802</v>
      </c>
      <c r="D13">
        <v>2974</v>
      </c>
      <c r="E13">
        <v>1937</v>
      </c>
      <c r="F13">
        <v>932</v>
      </c>
      <c r="G13">
        <v>5293</v>
      </c>
      <c r="H13">
        <v>1.0024500000000001</v>
      </c>
      <c r="I13">
        <v>3.0026799999999998</v>
      </c>
    </row>
    <row r="14" spans="1:9" x14ac:dyDescent="0.25">
      <c r="A14">
        <v>9</v>
      </c>
      <c r="B14">
        <v>3024</v>
      </c>
      <c r="C14">
        <v>5006</v>
      </c>
      <c r="D14">
        <v>2359</v>
      </c>
      <c r="E14">
        <v>2556</v>
      </c>
      <c r="F14">
        <v>3128</v>
      </c>
      <c r="G14">
        <v>4911</v>
      </c>
      <c r="H14">
        <v>2.0025499999999998</v>
      </c>
      <c r="I14">
        <v>1.8400000000000001E-3</v>
      </c>
    </row>
    <row r="15" spans="1:9" x14ac:dyDescent="0.25">
      <c r="A15">
        <v>10</v>
      </c>
      <c r="B15">
        <v>1648</v>
      </c>
      <c r="C15">
        <v>3925</v>
      </c>
      <c r="D15">
        <v>4990</v>
      </c>
      <c r="E15">
        <v>3238</v>
      </c>
      <c r="F15">
        <v>4125</v>
      </c>
      <c r="G15">
        <v>6704</v>
      </c>
      <c r="H15">
        <v>2.00244</v>
      </c>
      <c r="I15">
        <v>2.3500000000000001E-3</v>
      </c>
    </row>
    <row r="16" spans="1:9" x14ac:dyDescent="0.25">
      <c r="A16">
        <v>11</v>
      </c>
      <c r="B16">
        <v>2122</v>
      </c>
      <c r="C16">
        <v>1425</v>
      </c>
      <c r="D16">
        <v>3196</v>
      </c>
      <c r="E16">
        <v>3256</v>
      </c>
      <c r="F16">
        <v>6414</v>
      </c>
      <c r="G16">
        <v>6133</v>
      </c>
      <c r="H16">
        <v>4.0038600000000004</v>
      </c>
      <c r="I16">
        <v>2.5000000000000001E-3</v>
      </c>
    </row>
    <row r="17" spans="1:9" x14ac:dyDescent="0.25">
      <c r="A17">
        <v>12</v>
      </c>
      <c r="B17">
        <v>1690</v>
      </c>
      <c r="C17">
        <v>3490</v>
      </c>
      <c r="D17">
        <v>5526</v>
      </c>
      <c r="E17">
        <v>4091</v>
      </c>
      <c r="F17">
        <v>3339</v>
      </c>
      <c r="G17">
        <v>5985</v>
      </c>
      <c r="H17">
        <v>3.0033599999999998</v>
      </c>
      <c r="I17">
        <v>1.00261</v>
      </c>
    </row>
    <row r="18" spans="1:9" x14ac:dyDescent="0.25">
      <c r="A18">
        <v>13</v>
      </c>
      <c r="B18">
        <v>1902</v>
      </c>
      <c r="C18">
        <v>3674</v>
      </c>
      <c r="D18">
        <v>2974</v>
      </c>
      <c r="E18">
        <v>971</v>
      </c>
      <c r="F18">
        <v>179</v>
      </c>
      <c r="G18">
        <v>1266</v>
      </c>
      <c r="H18">
        <v>3.13E-3</v>
      </c>
      <c r="I18">
        <v>3.00325</v>
      </c>
    </row>
    <row r="19" spans="1:9" x14ac:dyDescent="0.25">
      <c r="A19">
        <v>14</v>
      </c>
      <c r="B19">
        <v>2471</v>
      </c>
      <c r="C19">
        <v>231</v>
      </c>
      <c r="D19">
        <v>4334</v>
      </c>
      <c r="E19">
        <v>3802</v>
      </c>
      <c r="F19">
        <v>1577</v>
      </c>
      <c r="G19">
        <v>3128</v>
      </c>
      <c r="H19">
        <v>3.00258</v>
      </c>
      <c r="I19">
        <v>1.0024500000000001</v>
      </c>
    </row>
    <row r="20" spans="1:9" x14ac:dyDescent="0.25">
      <c r="A20">
        <v>15</v>
      </c>
      <c r="B20">
        <v>6502</v>
      </c>
      <c r="C20">
        <v>2556</v>
      </c>
      <c r="D20">
        <v>2059</v>
      </c>
      <c r="E20">
        <v>4990</v>
      </c>
      <c r="F20">
        <v>4501</v>
      </c>
      <c r="G20">
        <v>3648</v>
      </c>
      <c r="H20">
        <v>2.00305</v>
      </c>
      <c r="I20">
        <v>2.8500000000000001E-3</v>
      </c>
    </row>
    <row r="21" spans="1:9" x14ac:dyDescent="0.25">
      <c r="A21">
        <v>16</v>
      </c>
      <c r="B21">
        <v>3196</v>
      </c>
      <c r="C21">
        <v>3035</v>
      </c>
      <c r="D21">
        <v>6695</v>
      </c>
      <c r="E21">
        <v>3925</v>
      </c>
      <c r="F21">
        <v>3646</v>
      </c>
      <c r="G21">
        <v>5293</v>
      </c>
      <c r="H21">
        <v>1.8500000000000001E-3</v>
      </c>
      <c r="I21">
        <v>3.0030199999999998</v>
      </c>
    </row>
    <row r="22" spans="1:9" x14ac:dyDescent="0.25">
      <c r="A22">
        <v>17</v>
      </c>
      <c r="B22">
        <v>4125</v>
      </c>
      <c r="C22">
        <v>2930</v>
      </c>
      <c r="D22">
        <v>5468</v>
      </c>
      <c r="E22">
        <v>2359</v>
      </c>
      <c r="F22">
        <v>4911</v>
      </c>
      <c r="G22">
        <v>6133</v>
      </c>
      <c r="H22">
        <v>1.0025599999999999</v>
      </c>
      <c r="I22">
        <v>2.0025599999999999</v>
      </c>
    </row>
    <row r="23" spans="1:9" x14ac:dyDescent="0.25">
      <c r="A23">
        <v>18</v>
      </c>
      <c r="B23">
        <v>1700</v>
      </c>
      <c r="C23">
        <v>5627</v>
      </c>
      <c r="D23">
        <v>2992</v>
      </c>
      <c r="E23">
        <v>3024</v>
      </c>
      <c r="F23">
        <v>5607</v>
      </c>
      <c r="G23">
        <v>1425</v>
      </c>
      <c r="H23">
        <v>3.00345</v>
      </c>
      <c r="I23">
        <v>1.0032000000000001</v>
      </c>
    </row>
    <row r="24" spans="1:9" x14ac:dyDescent="0.25">
      <c r="A24">
        <v>19</v>
      </c>
      <c r="B24">
        <v>1746</v>
      </c>
      <c r="C24">
        <v>6348</v>
      </c>
      <c r="D24">
        <v>599</v>
      </c>
      <c r="E24">
        <v>6530</v>
      </c>
      <c r="F24">
        <v>2557</v>
      </c>
      <c r="G24">
        <v>1671</v>
      </c>
      <c r="H24">
        <v>3.0000000000000001E-3</v>
      </c>
      <c r="I24">
        <v>3.00325</v>
      </c>
    </row>
    <row r="25" spans="1:9" x14ac:dyDescent="0.25">
      <c r="A25">
        <v>20</v>
      </c>
      <c r="B25">
        <v>3256</v>
      </c>
      <c r="C25">
        <v>2637</v>
      </c>
      <c r="D25">
        <v>6396</v>
      </c>
      <c r="E25">
        <v>1937</v>
      </c>
      <c r="F25">
        <v>3238</v>
      </c>
      <c r="G25">
        <v>5511</v>
      </c>
      <c r="H25">
        <v>2.5500000000000002E-3</v>
      </c>
      <c r="I25">
        <v>2.00305</v>
      </c>
    </row>
    <row r="26" spans="1:9" x14ac:dyDescent="0.25">
      <c r="A26">
        <v>21</v>
      </c>
      <c r="B26">
        <v>6314</v>
      </c>
      <c r="C26">
        <v>932</v>
      </c>
      <c r="D26">
        <v>1648</v>
      </c>
      <c r="E26">
        <v>4063</v>
      </c>
      <c r="F26">
        <v>6414</v>
      </c>
      <c r="G26">
        <v>4910</v>
      </c>
      <c r="H26">
        <v>2.7599999999999999E-3</v>
      </c>
      <c r="I26">
        <v>2.0030399999999999</v>
      </c>
    </row>
    <row r="27" spans="1:9" x14ac:dyDescent="0.25">
      <c r="A27">
        <v>22</v>
      </c>
      <c r="B27">
        <v>2122</v>
      </c>
      <c r="C27">
        <v>987</v>
      </c>
      <c r="D27">
        <v>6704</v>
      </c>
      <c r="E27">
        <v>3721</v>
      </c>
      <c r="F27">
        <v>5006</v>
      </c>
      <c r="G27">
        <v>6443</v>
      </c>
      <c r="H27">
        <v>4.0038099999999996</v>
      </c>
      <c r="I27">
        <v>2.15E-3</v>
      </c>
    </row>
    <row r="28" spans="1:9" x14ac:dyDescent="0.25">
      <c r="A28">
        <v>23</v>
      </c>
      <c r="B28">
        <v>179</v>
      </c>
      <c r="C28">
        <v>1311</v>
      </c>
      <c r="D28">
        <v>4911</v>
      </c>
      <c r="E28">
        <v>1690</v>
      </c>
      <c r="F28">
        <v>1700</v>
      </c>
      <c r="G28">
        <v>231</v>
      </c>
      <c r="H28">
        <v>3.0000000000000001E-3</v>
      </c>
      <c r="I28">
        <v>4.0038799999999997</v>
      </c>
    </row>
    <row r="29" spans="1:9" x14ac:dyDescent="0.25">
      <c r="A29">
        <v>24</v>
      </c>
      <c r="C29">
        <v>2556</v>
      </c>
      <c r="D29">
        <v>3490</v>
      </c>
      <c r="F29">
        <v>3802</v>
      </c>
      <c r="G29">
        <v>1425</v>
      </c>
      <c r="H29">
        <v>3.0999999999999999E-3</v>
      </c>
      <c r="I29">
        <v>3.00345</v>
      </c>
    </row>
    <row r="30" spans="1:9" x14ac:dyDescent="0.25">
      <c r="A30">
        <v>25</v>
      </c>
      <c r="B30">
        <v>1746</v>
      </c>
      <c r="C30">
        <v>5511</v>
      </c>
      <c r="D30">
        <v>6530</v>
      </c>
      <c r="E30">
        <v>5526</v>
      </c>
      <c r="F30">
        <v>4334</v>
      </c>
      <c r="G30">
        <v>4990</v>
      </c>
      <c r="H30">
        <v>2.0033799999999999</v>
      </c>
      <c r="I30">
        <v>2.3999999999999998E-3</v>
      </c>
    </row>
    <row r="31" spans="1:9" x14ac:dyDescent="0.25">
      <c r="A31">
        <v>26</v>
      </c>
      <c r="B31">
        <v>2557</v>
      </c>
      <c r="C31">
        <v>2471</v>
      </c>
      <c r="D31">
        <v>6695</v>
      </c>
      <c r="E31">
        <v>6502</v>
      </c>
      <c r="F31">
        <v>2359</v>
      </c>
      <c r="G31">
        <v>6414</v>
      </c>
      <c r="H31">
        <v>1.00281</v>
      </c>
      <c r="I31">
        <v>2.0030600000000001</v>
      </c>
    </row>
    <row r="32" spans="1:9" x14ac:dyDescent="0.25">
      <c r="A32">
        <v>27</v>
      </c>
      <c r="B32">
        <v>4501</v>
      </c>
      <c r="C32">
        <v>4910</v>
      </c>
      <c r="D32">
        <v>2930</v>
      </c>
      <c r="E32">
        <v>971</v>
      </c>
      <c r="F32">
        <v>5468</v>
      </c>
      <c r="G32">
        <v>6443</v>
      </c>
      <c r="H32">
        <v>2.8500000000000001E-3</v>
      </c>
      <c r="I32">
        <v>2.0033300000000001</v>
      </c>
    </row>
    <row r="33" spans="1:9" x14ac:dyDescent="0.25">
      <c r="A33">
        <v>28</v>
      </c>
      <c r="B33">
        <v>2992</v>
      </c>
      <c r="C33">
        <v>3196</v>
      </c>
      <c r="D33">
        <v>4063</v>
      </c>
      <c r="E33">
        <v>6396</v>
      </c>
      <c r="F33">
        <v>6704</v>
      </c>
      <c r="G33">
        <v>3035</v>
      </c>
      <c r="H33">
        <v>3.00345</v>
      </c>
      <c r="I33">
        <v>1.3500000000000001E-3</v>
      </c>
    </row>
    <row r="34" spans="1:9" x14ac:dyDescent="0.25">
      <c r="A34">
        <v>29</v>
      </c>
      <c r="B34">
        <v>4125</v>
      </c>
      <c r="C34">
        <v>3646</v>
      </c>
      <c r="D34">
        <v>5006</v>
      </c>
      <c r="E34">
        <v>5607</v>
      </c>
      <c r="F34">
        <v>2974</v>
      </c>
      <c r="G34">
        <v>1577</v>
      </c>
      <c r="H34">
        <v>2.3E-3</v>
      </c>
      <c r="I34">
        <v>3.0029599999999999</v>
      </c>
    </row>
    <row r="35" spans="1:9" x14ac:dyDescent="0.25">
      <c r="A35">
        <v>30</v>
      </c>
      <c r="B35">
        <v>3925</v>
      </c>
      <c r="C35">
        <v>3238</v>
      </c>
      <c r="D35">
        <v>1690</v>
      </c>
      <c r="E35">
        <v>3128</v>
      </c>
      <c r="F35">
        <v>1902</v>
      </c>
      <c r="G35">
        <v>987</v>
      </c>
      <c r="H35">
        <v>4.0041900000000004</v>
      </c>
      <c r="I35">
        <v>1.00373</v>
      </c>
    </row>
    <row r="36" spans="1:9" x14ac:dyDescent="0.25">
      <c r="A36">
        <v>31</v>
      </c>
      <c r="B36">
        <v>6133</v>
      </c>
      <c r="C36">
        <v>3721</v>
      </c>
      <c r="D36">
        <v>599</v>
      </c>
      <c r="E36">
        <v>5985</v>
      </c>
      <c r="F36">
        <v>5627</v>
      </c>
      <c r="G36">
        <v>932</v>
      </c>
      <c r="H36">
        <v>2.00305</v>
      </c>
      <c r="I36">
        <v>2.4499999999999999E-3</v>
      </c>
    </row>
    <row r="37" spans="1:9" x14ac:dyDescent="0.25">
      <c r="A37">
        <v>32</v>
      </c>
      <c r="B37">
        <v>2637</v>
      </c>
      <c r="C37">
        <v>6348</v>
      </c>
      <c r="D37">
        <v>2059</v>
      </c>
      <c r="E37">
        <v>3339</v>
      </c>
      <c r="F37">
        <v>1311</v>
      </c>
      <c r="G37">
        <v>6314</v>
      </c>
      <c r="H37">
        <v>3.0030399999999999</v>
      </c>
      <c r="I37">
        <v>1.0022599999999999</v>
      </c>
    </row>
    <row r="38" spans="1:9" x14ac:dyDescent="0.25">
      <c r="A38">
        <v>33</v>
      </c>
      <c r="B38">
        <v>1266</v>
      </c>
      <c r="C38">
        <v>3674</v>
      </c>
      <c r="D38">
        <v>4091</v>
      </c>
      <c r="E38">
        <v>2122</v>
      </c>
      <c r="F38">
        <v>1937</v>
      </c>
      <c r="G38">
        <v>1648</v>
      </c>
      <c r="H38">
        <v>1.00345</v>
      </c>
      <c r="I38">
        <v>4.0036899999999997</v>
      </c>
    </row>
    <row r="39" spans="1:9" x14ac:dyDescent="0.25">
      <c r="A39">
        <v>34</v>
      </c>
      <c r="B39">
        <v>3256</v>
      </c>
      <c r="C39">
        <v>3024</v>
      </c>
      <c r="D39">
        <v>3646</v>
      </c>
      <c r="E39">
        <v>1671</v>
      </c>
      <c r="F39">
        <v>5293</v>
      </c>
      <c r="G39">
        <v>971</v>
      </c>
      <c r="H39">
        <v>1.00275</v>
      </c>
      <c r="I39">
        <v>3.00332</v>
      </c>
    </row>
    <row r="40" spans="1:9" x14ac:dyDescent="0.25">
      <c r="A40">
        <v>35</v>
      </c>
      <c r="B40">
        <v>6414</v>
      </c>
      <c r="C40">
        <v>6704</v>
      </c>
      <c r="D40">
        <v>1902</v>
      </c>
      <c r="E40">
        <v>5511</v>
      </c>
      <c r="F40">
        <v>4334</v>
      </c>
      <c r="G40">
        <v>987</v>
      </c>
      <c r="H40">
        <v>1.9E-3</v>
      </c>
      <c r="I40">
        <v>4.0038900000000002</v>
      </c>
    </row>
    <row r="41" spans="1:9" x14ac:dyDescent="0.25">
      <c r="A41">
        <v>36</v>
      </c>
      <c r="B41">
        <v>6695</v>
      </c>
      <c r="C41">
        <v>6443</v>
      </c>
      <c r="D41">
        <v>1425</v>
      </c>
      <c r="E41">
        <v>6396</v>
      </c>
      <c r="F41">
        <v>5006</v>
      </c>
      <c r="G41">
        <v>2471</v>
      </c>
      <c r="H41">
        <v>2.0023499999999999</v>
      </c>
      <c r="I41">
        <v>1.00197</v>
      </c>
    </row>
    <row r="42" spans="1:9" x14ac:dyDescent="0.25">
      <c r="A42">
        <v>37</v>
      </c>
      <c r="B42">
        <v>2556</v>
      </c>
      <c r="C42">
        <v>1700</v>
      </c>
      <c r="D42">
        <v>6133</v>
      </c>
      <c r="E42">
        <v>6348</v>
      </c>
      <c r="F42">
        <v>3238</v>
      </c>
      <c r="G42">
        <v>4910</v>
      </c>
      <c r="H42">
        <v>2.5600000000000002E-3</v>
      </c>
      <c r="I42">
        <v>3.0029499999999998</v>
      </c>
    </row>
    <row r="43" spans="1:9" x14ac:dyDescent="0.25">
      <c r="A43">
        <v>38</v>
      </c>
      <c r="B43">
        <v>1937</v>
      </c>
      <c r="C43">
        <v>1577</v>
      </c>
      <c r="D43">
        <v>3490</v>
      </c>
      <c r="E43">
        <v>3925</v>
      </c>
      <c r="F43">
        <v>5468</v>
      </c>
      <c r="G43">
        <v>4063</v>
      </c>
      <c r="H43">
        <v>2.65E-3</v>
      </c>
      <c r="I43">
        <v>2.0030600000000001</v>
      </c>
    </row>
    <row r="44" spans="1:9" x14ac:dyDescent="0.25">
      <c r="A44">
        <v>39</v>
      </c>
      <c r="B44">
        <v>4091</v>
      </c>
      <c r="C44">
        <v>179</v>
      </c>
      <c r="D44">
        <v>2974</v>
      </c>
      <c r="E44">
        <v>2557</v>
      </c>
      <c r="F44">
        <v>3648</v>
      </c>
      <c r="G44">
        <v>3721</v>
      </c>
      <c r="H44">
        <v>1.9300000000000001E-3</v>
      </c>
      <c r="I44">
        <v>2.0024000000000002</v>
      </c>
    </row>
    <row r="45" spans="1:9" x14ac:dyDescent="0.25">
      <c r="A45">
        <v>40</v>
      </c>
      <c r="B45">
        <v>3024</v>
      </c>
      <c r="C45">
        <v>2930</v>
      </c>
      <c r="D45">
        <v>1690</v>
      </c>
      <c r="E45">
        <v>3035</v>
      </c>
      <c r="F45">
        <v>3674</v>
      </c>
      <c r="G45">
        <v>2637</v>
      </c>
      <c r="H45">
        <v>3.00299</v>
      </c>
      <c r="I45">
        <v>1.00295</v>
      </c>
    </row>
    <row r="46" spans="1:9" x14ac:dyDescent="0.25">
      <c r="A46">
        <v>41</v>
      </c>
      <c r="B46">
        <v>2359</v>
      </c>
      <c r="C46">
        <v>2122</v>
      </c>
      <c r="D46">
        <v>1311</v>
      </c>
      <c r="E46">
        <v>1746</v>
      </c>
      <c r="F46">
        <v>1671</v>
      </c>
      <c r="G46">
        <v>932</v>
      </c>
      <c r="H46">
        <v>1.00298</v>
      </c>
      <c r="I46">
        <v>3.0038299999999998</v>
      </c>
    </row>
    <row r="47" spans="1:9" x14ac:dyDescent="0.25">
      <c r="A47">
        <v>42</v>
      </c>
      <c r="B47">
        <v>4990</v>
      </c>
      <c r="C47">
        <v>3128</v>
      </c>
      <c r="D47">
        <v>5985</v>
      </c>
      <c r="E47">
        <v>6314</v>
      </c>
      <c r="F47">
        <v>5627</v>
      </c>
      <c r="G47">
        <v>3196</v>
      </c>
      <c r="H47">
        <v>2.00305</v>
      </c>
      <c r="I47">
        <v>2.0500000000000002E-3</v>
      </c>
    </row>
    <row r="48" spans="1:9" x14ac:dyDescent="0.25">
      <c r="A48">
        <v>43</v>
      </c>
      <c r="B48">
        <v>3802</v>
      </c>
      <c r="C48">
        <v>5607</v>
      </c>
      <c r="D48">
        <v>4501</v>
      </c>
      <c r="E48">
        <v>1266</v>
      </c>
      <c r="F48">
        <v>6530</v>
      </c>
      <c r="G48">
        <v>4911</v>
      </c>
      <c r="H48">
        <v>2.5500000000000002E-3</v>
      </c>
      <c r="I48">
        <v>2.0028800000000002</v>
      </c>
    </row>
    <row r="49" spans="1:9" x14ac:dyDescent="0.25">
      <c r="A49">
        <v>44</v>
      </c>
      <c r="B49">
        <v>1648</v>
      </c>
      <c r="C49">
        <v>4125</v>
      </c>
      <c r="D49">
        <v>3256</v>
      </c>
      <c r="E49">
        <v>231</v>
      </c>
      <c r="F49">
        <v>6502</v>
      </c>
      <c r="G49">
        <v>3339</v>
      </c>
      <c r="H49">
        <v>1.0034799999999999</v>
      </c>
      <c r="I49">
        <v>3.0038900000000002</v>
      </c>
    </row>
    <row r="50" spans="1:9" x14ac:dyDescent="0.25">
      <c r="A50">
        <v>45</v>
      </c>
      <c r="B50">
        <v>5526</v>
      </c>
      <c r="C50">
        <v>599</v>
      </c>
      <c r="D50">
        <v>4910</v>
      </c>
      <c r="E50">
        <v>2059</v>
      </c>
      <c r="F50">
        <v>2992</v>
      </c>
      <c r="G50">
        <v>2974</v>
      </c>
      <c r="H50">
        <v>2.0018500000000001</v>
      </c>
      <c r="I50">
        <v>1.5499999999999999E-3</v>
      </c>
    </row>
    <row r="51" spans="1:9" x14ac:dyDescent="0.25">
      <c r="A51">
        <v>46</v>
      </c>
      <c r="B51">
        <v>3490</v>
      </c>
      <c r="C51">
        <v>2557</v>
      </c>
      <c r="D51">
        <v>4063</v>
      </c>
      <c r="E51">
        <v>1311</v>
      </c>
      <c r="F51">
        <v>5006</v>
      </c>
      <c r="G51">
        <v>1902</v>
      </c>
      <c r="H51">
        <v>2.00305</v>
      </c>
      <c r="I51">
        <v>2.3500000000000001E-3</v>
      </c>
    </row>
    <row r="52" spans="1:9" x14ac:dyDescent="0.25">
      <c r="A52">
        <v>47</v>
      </c>
      <c r="B52">
        <v>6695</v>
      </c>
      <c r="C52">
        <v>1746</v>
      </c>
      <c r="D52">
        <v>3648</v>
      </c>
      <c r="E52">
        <v>932</v>
      </c>
      <c r="F52">
        <v>1690</v>
      </c>
      <c r="G52">
        <v>5468</v>
      </c>
      <c r="H52">
        <v>2.9399999999999999E-3</v>
      </c>
      <c r="I52">
        <v>4.0033899999999996</v>
      </c>
    </row>
    <row r="53" spans="1:9" x14ac:dyDescent="0.25">
      <c r="A53">
        <v>48</v>
      </c>
      <c r="B53">
        <v>3128</v>
      </c>
      <c r="C53">
        <v>5607</v>
      </c>
      <c r="D53">
        <v>3674</v>
      </c>
      <c r="E53">
        <v>6414</v>
      </c>
      <c r="F53">
        <v>6396</v>
      </c>
      <c r="G53">
        <v>5293</v>
      </c>
      <c r="H53">
        <v>3.00345</v>
      </c>
      <c r="I53">
        <v>2.3600000000000001E-3</v>
      </c>
    </row>
    <row r="54" spans="1:9" x14ac:dyDescent="0.25">
      <c r="A54">
        <v>49</v>
      </c>
      <c r="B54">
        <v>1937</v>
      </c>
      <c r="C54">
        <v>6502</v>
      </c>
      <c r="D54">
        <v>179</v>
      </c>
      <c r="E54">
        <v>6133</v>
      </c>
      <c r="F54">
        <v>6530</v>
      </c>
      <c r="G54">
        <v>6443</v>
      </c>
      <c r="H54">
        <v>3.0035400000000001</v>
      </c>
      <c r="I54">
        <v>1.6999999999999999E-3</v>
      </c>
    </row>
    <row r="55" spans="1:9" x14ac:dyDescent="0.25">
      <c r="A55">
        <v>50</v>
      </c>
      <c r="B55">
        <v>5627</v>
      </c>
      <c r="C55">
        <v>4091</v>
      </c>
      <c r="D55">
        <v>987</v>
      </c>
      <c r="E55">
        <v>3256</v>
      </c>
      <c r="F55">
        <v>4334</v>
      </c>
      <c r="G55">
        <v>2556</v>
      </c>
      <c r="H55">
        <v>1.00359</v>
      </c>
      <c r="I55">
        <v>3.0037199999999999</v>
      </c>
    </row>
    <row r="56" spans="1:9" x14ac:dyDescent="0.25">
      <c r="A56">
        <v>51</v>
      </c>
      <c r="B56">
        <v>971</v>
      </c>
      <c r="C56">
        <v>2637</v>
      </c>
      <c r="D56">
        <v>1648</v>
      </c>
      <c r="E56">
        <v>1425</v>
      </c>
      <c r="F56">
        <v>5985</v>
      </c>
      <c r="G56">
        <v>1577</v>
      </c>
      <c r="H56">
        <v>4.0033700000000003</v>
      </c>
      <c r="I56">
        <v>1.00325</v>
      </c>
    </row>
    <row r="57" spans="1:9" x14ac:dyDescent="0.25">
      <c r="A57">
        <v>52</v>
      </c>
      <c r="B57">
        <v>1700</v>
      </c>
      <c r="C57">
        <v>2359</v>
      </c>
      <c r="D57">
        <v>3646</v>
      </c>
      <c r="E57">
        <v>6704</v>
      </c>
      <c r="F57">
        <v>2059</v>
      </c>
      <c r="G57">
        <v>5526</v>
      </c>
      <c r="H57">
        <v>1.4499999999999999E-3</v>
      </c>
      <c r="I57">
        <v>2.0028999999999999</v>
      </c>
    </row>
    <row r="58" spans="1:9" x14ac:dyDescent="0.25">
      <c r="A58">
        <v>53</v>
      </c>
      <c r="B58">
        <v>2471</v>
      </c>
      <c r="C58">
        <v>3721</v>
      </c>
      <c r="D58">
        <v>3925</v>
      </c>
      <c r="E58">
        <v>1671</v>
      </c>
      <c r="F58">
        <v>4990</v>
      </c>
      <c r="G58">
        <v>4911</v>
      </c>
      <c r="H58">
        <v>1.00288</v>
      </c>
      <c r="I58">
        <v>3.0033400000000001</v>
      </c>
    </row>
    <row r="59" spans="1:9" x14ac:dyDescent="0.25">
      <c r="A59">
        <v>54</v>
      </c>
      <c r="B59">
        <v>6348</v>
      </c>
      <c r="C59">
        <v>6314</v>
      </c>
      <c r="D59">
        <v>4125</v>
      </c>
      <c r="E59">
        <v>2122</v>
      </c>
      <c r="F59">
        <v>2992</v>
      </c>
      <c r="G59">
        <v>4501</v>
      </c>
      <c r="H59">
        <v>1.0022500000000001</v>
      </c>
      <c r="I59">
        <v>4.0041900000000004</v>
      </c>
    </row>
    <row r="60" spans="1:9" x14ac:dyDescent="0.25">
      <c r="A60">
        <v>55</v>
      </c>
      <c r="B60">
        <v>3024</v>
      </c>
      <c r="C60">
        <v>231</v>
      </c>
      <c r="D60">
        <v>3035</v>
      </c>
      <c r="E60">
        <v>1266</v>
      </c>
      <c r="F60">
        <v>5511</v>
      </c>
      <c r="G60">
        <v>599</v>
      </c>
      <c r="H60">
        <v>3.0029499999999998</v>
      </c>
      <c r="I60">
        <v>2.5500000000000002E-3</v>
      </c>
    </row>
    <row r="61" spans="1:9" x14ac:dyDescent="0.25">
      <c r="A61">
        <v>56</v>
      </c>
      <c r="B61">
        <v>3238</v>
      </c>
      <c r="C61">
        <v>6414</v>
      </c>
      <c r="D61">
        <v>3196</v>
      </c>
      <c r="E61">
        <v>3802</v>
      </c>
      <c r="F61">
        <v>3339</v>
      </c>
      <c r="G61">
        <v>2930</v>
      </c>
      <c r="H61">
        <v>3.0500000000000002E-3</v>
      </c>
      <c r="I61">
        <v>3.0036</v>
      </c>
    </row>
    <row r="62" spans="1:9" x14ac:dyDescent="0.25">
      <c r="A62">
        <v>57</v>
      </c>
      <c r="B62">
        <v>1937</v>
      </c>
      <c r="C62">
        <v>6704</v>
      </c>
      <c r="D62">
        <v>3648</v>
      </c>
      <c r="E62">
        <v>5607</v>
      </c>
      <c r="F62">
        <v>1746</v>
      </c>
      <c r="G62">
        <v>5985</v>
      </c>
      <c r="H62">
        <v>1.0027999999999999</v>
      </c>
      <c r="I62">
        <v>2.0028299999999999</v>
      </c>
    </row>
    <row r="63" spans="1:9" x14ac:dyDescent="0.25">
      <c r="A63">
        <v>58</v>
      </c>
      <c r="B63">
        <v>971</v>
      </c>
      <c r="C63">
        <v>6133</v>
      </c>
      <c r="D63">
        <v>3925</v>
      </c>
      <c r="E63">
        <v>2637</v>
      </c>
      <c r="F63">
        <v>2557</v>
      </c>
      <c r="G63">
        <v>5006</v>
      </c>
      <c r="H63">
        <v>4.0031999999999996</v>
      </c>
      <c r="I63">
        <v>2.8500000000000001E-3</v>
      </c>
    </row>
    <row r="64" spans="1:9" x14ac:dyDescent="0.25">
      <c r="A64">
        <v>59</v>
      </c>
      <c r="B64">
        <v>6530</v>
      </c>
      <c r="C64">
        <v>987</v>
      </c>
      <c r="D64">
        <v>932</v>
      </c>
      <c r="E64">
        <v>3490</v>
      </c>
      <c r="F64">
        <v>2992</v>
      </c>
      <c r="G64">
        <v>1425</v>
      </c>
      <c r="H64">
        <v>1.0035400000000001</v>
      </c>
      <c r="I64">
        <v>2.0035500000000002</v>
      </c>
    </row>
    <row r="65" spans="1:9" x14ac:dyDescent="0.25">
      <c r="A65">
        <v>60</v>
      </c>
      <c r="B65">
        <v>6314</v>
      </c>
      <c r="C65">
        <v>5526</v>
      </c>
      <c r="D65">
        <v>5468</v>
      </c>
      <c r="E65">
        <v>6396</v>
      </c>
      <c r="F65">
        <v>1266</v>
      </c>
      <c r="G65">
        <v>2556</v>
      </c>
      <c r="H65">
        <v>2.0034800000000001</v>
      </c>
      <c r="I65">
        <v>2.0034800000000001</v>
      </c>
    </row>
    <row r="66" spans="1:9" x14ac:dyDescent="0.25">
      <c r="A66">
        <v>61</v>
      </c>
      <c r="B66">
        <v>4990</v>
      </c>
      <c r="C66">
        <v>6695</v>
      </c>
      <c r="D66">
        <v>231</v>
      </c>
      <c r="E66">
        <v>2930</v>
      </c>
      <c r="F66">
        <v>3674</v>
      </c>
      <c r="G66">
        <v>6348</v>
      </c>
      <c r="H66">
        <v>3.00345</v>
      </c>
      <c r="I66">
        <v>1.00315</v>
      </c>
    </row>
    <row r="67" spans="1:9" x14ac:dyDescent="0.25">
      <c r="A67">
        <v>62</v>
      </c>
      <c r="B67">
        <v>1311</v>
      </c>
      <c r="C67">
        <v>6502</v>
      </c>
      <c r="D67">
        <v>5627</v>
      </c>
      <c r="E67">
        <v>5293</v>
      </c>
      <c r="F67">
        <v>1902</v>
      </c>
      <c r="G67">
        <v>1577</v>
      </c>
      <c r="H67">
        <v>3.0500000000000002E-3</v>
      </c>
      <c r="I67">
        <v>3.0034000000000001</v>
      </c>
    </row>
    <row r="68" spans="1:9" x14ac:dyDescent="0.25">
      <c r="A68">
        <v>63</v>
      </c>
      <c r="B68">
        <v>5511</v>
      </c>
      <c r="C68">
        <v>1700</v>
      </c>
      <c r="D68">
        <v>4911</v>
      </c>
      <c r="E68">
        <v>3646</v>
      </c>
      <c r="F68">
        <v>3196</v>
      </c>
      <c r="G68">
        <v>4091</v>
      </c>
      <c r="H68">
        <v>3.0038</v>
      </c>
      <c r="I68">
        <v>2.3500000000000001E-3</v>
      </c>
    </row>
    <row r="69" spans="1:9" x14ac:dyDescent="0.25">
      <c r="A69">
        <v>64</v>
      </c>
      <c r="B69">
        <v>1671</v>
      </c>
      <c r="C69">
        <v>2059</v>
      </c>
      <c r="D69">
        <v>6443</v>
      </c>
      <c r="E69">
        <v>4125</v>
      </c>
      <c r="F69">
        <v>3802</v>
      </c>
      <c r="G69">
        <v>1690</v>
      </c>
      <c r="H69">
        <v>3.0042</v>
      </c>
      <c r="I69">
        <v>2.0039500000000001</v>
      </c>
    </row>
    <row r="70" spans="1:9" x14ac:dyDescent="0.25">
      <c r="A70">
        <v>65</v>
      </c>
      <c r="B70">
        <v>4910</v>
      </c>
      <c r="C70">
        <v>3339</v>
      </c>
      <c r="D70">
        <v>4334</v>
      </c>
      <c r="E70">
        <v>2359</v>
      </c>
      <c r="F70">
        <v>3035</v>
      </c>
      <c r="G70">
        <v>3721</v>
      </c>
      <c r="H70">
        <v>3.0030800000000002</v>
      </c>
      <c r="I70">
        <v>2.3500000000000001E-3</v>
      </c>
    </row>
    <row r="71" spans="1:9" x14ac:dyDescent="0.25">
      <c r="A71">
        <v>66</v>
      </c>
      <c r="B71">
        <v>3128</v>
      </c>
      <c r="C71">
        <v>599</v>
      </c>
      <c r="D71">
        <v>3256</v>
      </c>
      <c r="E71">
        <v>179</v>
      </c>
      <c r="F71">
        <v>4501</v>
      </c>
      <c r="G71">
        <v>1648</v>
      </c>
      <c r="H71">
        <v>2.3999999999999998E-3</v>
      </c>
      <c r="I71">
        <v>2.0028800000000002</v>
      </c>
    </row>
    <row r="72" spans="1:9" x14ac:dyDescent="0.25">
      <c r="A72">
        <v>67</v>
      </c>
      <c r="B72">
        <v>3238</v>
      </c>
      <c r="C72">
        <v>4063</v>
      </c>
      <c r="D72">
        <v>2471</v>
      </c>
      <c r="E72">
        <v>3024</v>
      </c>
      <c r="F72">
        <v>2974</v>
      </c>
      <c r="G72">
        <v>2122</v>
      </c>
      <c r="H72">
        <v>3.0039699999999998</v>
      </c>
      <c r="I72">
        <v>1.0037199999999999</v>
      </c>
    </row>
    <row r="73" spans="1:9" x14ac:dyDescent="0.25">
      <c r="A73">
        <v>68</v>
      </c>
      <c r="B73">
        <v>2930</v>
      </c>
      <c r="C73">
        <v>1425</v>
      </c>
      <c r="D73">
        <v>4911</v>
      </c>
      <c r="E73">
        <v>6502</v>
      </c>
      <c r="F73">
        <v>6314</v>
      </c>
      <c r="G73">
        <v>1902</v>
      </c>
      <c r="H73">
        <v>3.0046300000000001</v>
      </c>
      <c r="I73">
        <v>3.0000000000000001E-3</v>
      </c>
    </row>
    <row r="74" spans="1:9" x14ac:dyDescent="0.25">
      <c r="A74">
        <v>69</v>
      </c>
      <c r="B74">
        <v>3802</v>
      </c>
      <c r="C74">
        <v>1937</v>
      </c>
      <c r="D74">
        <v>6133</v>
      </c>
      <c r="E74">
        <v>6695</v>
      </c>
      <c r="F74">
        <v>1311</v>
      </c>
      <c r="G74">
        <v>6704</v>
      </c>
      <c r="H74">
        <v>3.0029499999999998</v>
      </c>
      <c r="I74">
        <v>2.3900000000000002E-3</v>
      </c>
    </row>
    <row r="75" spans="1:9" x14ac:dyDescent="0.25">
      <c r="A75">
        <v>70</v>
      </c>
      <c r="B75">
        <v>1671</v>
      </c>
      <c r="C75">
        <v>1266</v>
      </c>
      <c r="D75">
        <v>2637</v>
      </c>
      <c r="E75">
        <v>2556</v>
      </c>
      <c r="F75">
        <v>1746</v>
      </c>
      <c r="G75">
        <v>3196</v>
      </c>
      <c r="H75">
        <v>1.0022800000000001</v>
      </c>
      <c r="I75">
        <v>3.00359</v>
      </c>
    </row>
    <row r="76" spans="1:9" x14ac:dyDescent="0.25">
      <c r="A76">
        <v>71</v>
      </c>
      <c r="B76">
        <v>2359</v>
      </c>
      <c r="C76">
        <v>6396</v>
      </c>
      <c r="D76">
        <v>987</v>
      </c>
      <c r="E76">
        <v>4990</v>
      </c>
      <c r="F76">
        <v>5293</v>
      </c>
      <c r="G76">
        <v>599</v>
      </c>
      <c r="H76">
        <v>3.0032999999999999</v>
      </c>
      <c r="I76">
        <v>2.5699999999999998E-3</v>
      </c>
    </row>
    <row r="77" spans="1:9" x14ac:dyDescent="0.25">
      <c r="A77">
        <v>72</v>
      </c>
      <c r="B77">
        <v>1577</v>
      </c>
      <c r="C77">
        <v>3256</v>
      </c>
      <c r="D77">
        <v>6443</v>
      </c>
      <c r="E77">
        <v>6348</v>
      </c>
      <c r="F77">
        <v>3024</v>
      </c>
      <c r="G77">
        <v>3648</v>
      </c>
      <c r="H77">
        <v>3.0028000000000001</v>
      </c>
      <c r="I77">
        <v>2.5500000000000002E-3</v>
      </c>
    </row>
    <row r="78" spans="1:9" x14ac:dyDescent="0.25">
      <c r="A78">
        <v>73</v>
      </c>
      <c r="B78">
        <v>2059</v>
      </c>
      <c r="C78">
        <v>971</v>
      </c>
      <c r="D78">
        <v>6530</v>
      </c>
      <c r="E78">
        <v>2471</v>
      </c>
      <c r="F78">
        <v>1648</v>
      </c>
      <c r="G78">
        <v>3035</v>
      </c>
      <c r="H78">
        <v>3.0031099999999999</v>
      </c>
      <c r="I78">
        <v>1.00281</v>
      </c>
    </row>
    <row r="79" spans="1:9" x14ac:dyDescent="0.25">
      <c r="A79">
        <v>74</v>
      </c>
      <c r="B79">
        <v>2992</v>
      </c>
      <c r="C79">
        <v>4091</v>
      </c>
      <c r="D79">
        <v>5006</v>
      </c>
      <c r="E79">
        <v>3238</v>
      </c>
      <c r="F79">
        <v>179</v>
      </c>
      <c r="G79">
        <v>5468</v>
      </c>
      <c r="H79">
        <v>1.5499999999999999E-3</v>
      </c>
      <c r="I79">
        <v>2.00231</v>
      </c>
    </row>
    <row r="80" spans="1:9" x14ac:dyDescent="0.25">
      <c r="A80">
        <v>75</v>
      </c>
      <c r="B80">
        <v>5607</v>
      </c>
      <c r="C80">
        <v>2122</v>
      </c>
      <c r="D80">
        <v>5511</v>
      </c>
      <c r="E80">
        <v>3128</v>
      </c>
      <c r="F80">
        <v>4910</v>
      </c>
      <c r="G80">
        <v>3490</v>
      </c>
      <c r="H80">
        <v>3.0029300000000001</v>
      </c>
      <c r="I80">
        <v>2.5999999999999999E-3</v>
      </c>
    </row>
    <row r="81" spans="1:9" x14ac:dyDescent="0.25">
      <c r="A81">
        <v>76</v>
      </c>
      <c r="B81">
        <v>4063</v>
      </c>
      <c r="C81">
        <v>3721</v>
      </c>
      <c r="D81">
        <v>5627</v>
      </c>
      <c r="E81">
        <v>3646</v>
      </c>
      <c r="F81">
        <v>5526</v>
      </c>
      <c r="G81">
        <v>3674</v>
      </c>
      <c r="H81">
        <v>3.0034900000000002</v>
      </c>
      <c r="I81">
        <v>1.0024500000000001</v>
      </c>
    </row>
    <row r="82" spans="1:9" x14ac:dyDescent="0.25">
      <c r="A82">
        <v>77</v>
      </c>
      <c r="B82">
        <v>2557</v>
      </c>
      <c r="C82">
        <v>4334</v>
      </c>
      <c r="D82">
        <v>932</v>
      </c>
      <c r="E82">
        <v>1700</v>
      </c>
      <c r="F82">
        <v>5985</v>
      </c>
      <c r="G82">
        <v>4125</v>
      </c>
      <c r="H82">
        <v>3.00325</v>
      </c>
      <c r="I82">
        <v>1.00295</v>
      </c>
    </row>
    <row r="83" spans="1:9" x14ac:dyDescent="0.25">
      <c r="A83">
        <v>78</v>
      </c>
      <c r="B83">
        <v>3925</v>
      </c>
      <c r="C83">
        <v>231</v>
      </c>
      <c r="D83">
        <v>6414</v>
      </c>
      <c r="E83">
        <v>4501</v>
      </c>
      <c r="F83">
        <v>2974</v>
      </c>
      <c r="G83">
        <v>1690</v>
      </c>
      <c r="H83">
        <v>2.0699999999999998E-3</v>
      </c>
      <c r="I83">
        <v>3.00345</v>
      </c>
    </row>
    <row r="84" spans="1:9" x14ac:dyDescent="0.25">
      <c r="A84">
        <v>79</v>
      </c>
      <c r="B84">
        <v>6396</v>
      </c>
      <c r="C84">
        <v>3802</v>
      </c>
      <c r="D84">
        <v>1746</v>
      </c>
      <c r="E84">
        <v>3339</v>
      </c>
      <c r="F84">
        <v>3024</v>
      </c>
      <c r="G84">
        <v>179</v>
      </c>
      <c r="H84">
        <v>2.5500000000000002E-3</v>
      </c>
      <c r="I84">
        <v>3.0036499999999999</v>
      </c>
    </row>
    <row r="85" spans="1:9" x14ac:dyDescent="0.25">
      <c r="A85">
        <v>80</v>
      </c>
      <c r="B85">
        <v>6704</v>
      </c>
      <c r="C85">
        <v>6530</v>
      </c>
      <c r="D85">
        <v>1577</v>
      </c>
      <c r="E85">
        <v>4910</v>
      </c>
      <c r="F85">
        <v>6314</v>
      </c>
      <c r="G85">
        <v>6695</v>
      </c>
      <c r="H85">
        <v>2.3500000000000001E-3</v>
      </c>
      <c r="I85">
        <v>3.0029499999999998</v>
      </c>
    </row>
    <row r="86" spans="1:9" x14ac:dyDescent="0.25">
      <c r="A86">
        <v>81</v>
      </c>
      <c r="B86">
        <v>3648</v>
      </c>
      <c r="C86">
        <v>2930</v>
      </c>
      <c r="D86">
        <v>1902</v>
      </c>
      <c r="E86">
        <v>2992</v>
      </c>
      <c r="F86">
        <v>1648</v>
      </c>
      <c r="G86">
        <v>3646</v>
      </c>
      <c r="H86">
        <v>2.0032999999999999</v>
      </c>
      <c r="I86">
        <v>2.3E-3</v>
      </c>
    </row>
    <row r="87" spans="1:9" x14ac:dyDescent="0.25">
      <c r="A87">
        <v>82</v>
      </c>
      <c r="B87">
        <v>3490</v>
      </c>
      <c r="C87">
        <v>5293</v>
      </c>
      <c r="D87">
        <v>4911</v>
      </c>
      <c r="E87">
        <v>3238</v>
      </c>
      <c r="F87">
        <v>971</v>
      </c>
      <c r="G87">
        <v>599</v>
      </c>
      <c r="H87">
        <v>1.0035000000000001</v>
      </c>
      <c r="I87">
        <v>4.0038900000000002</v>
      </c>
    </row>
    <row r="88" spans="1:9" x14ac:dyDescent="0.25">
      <c r="A88">
        <v>83</v>
      </c>
      <c r="B88">
        <v>2557</v>
      </c>
      <c r="C88">
        <v>4501</v>
      </c>
      <c r="D88">
        <v>3674</v>
      </c>
      <c r="E88">
        <v>5006</v>
      </c>
      <c r="F88">
        <v>5526</v>
      </c>
      <c r="G88">
        <v>3196</v>
      </c>
      <c r="H88">
        <v>3.00345</v>
      </c>
      <c r="I88">
        <v>3.0500000000000002E-3</v>
      </c>
    </row>
    <row r="89" spans="1:9" x14ac:dyDescent="0.25">
      <c r="A89">
        <v>84</v>
      </c>
      <c r="B89">
        <v>2974</v>
      </c>
      <c r="C89">
        <v>1937</v>
      </c>
      <c r="D89">
        <v>6348</v>
      </c>
      <c r="E89">
        <v>1425</v>
      </c>
      <c r="F89">
        <v>2359</v>
      </c>
      <c r="G89">
        <v>5627</v>
      </c>
      <c r="H89">
        <v>3.0599999999999998E-3</v>
      </c>
      <c r="I89">
        <v>3.0034700000000001</v>
      </c>
    </row>
    <row r="90" spans="1:9" x14ac:dyDescent="0.25">
      <c r="A90">
        <v>85</v>
      </c>
      <c r="B90">
        <v>6502</v>
      </c>
      <c r="C90">
        <v>5985</v>
      </c>
      <c r="D90">
        <v>5468</v>
      </c>
      <c r="E90">
        <v>231</v>
      </c>
      <c r="F90">
        <v>987</v>
      </c>
      <c r="G90">
        <v>1311</v>
      </c>
      <c r="H90">
        <v>2.0033300000000001</v>
      </c>
      <c r="I90">
        <v>1.00295</v>
      </c>
    </row>
    <row r="91" spans="1:9" x14ac:dyDescent="0.25">
      <c r="A91">
        <v>86</v>
      </c>
      <c r="B91">
        <v>3128</v>
      </c>
      <c r="C91">
        <v>1700</v>
      </c>
      <c r="D91">
        <v>6414</v>
      </c>
      <c r="E91">
        <v>3721</v>
      </c>
      <c r="F91">
        <v>2637</v>
      </c>
      <c r="G91">
        <v>4125</v>
      </c>
      <c r="H91">
        <v>2.0500000000000002E-3</v>
      </c>
      <c r="I91">
        <v>2.0035599999999998</v>
      </c>
    </row>
    <row r="92" spans="1:9" x14ac:dyDescent="0.25">
      <c r="A92">
        <v>87</v>
      </c>
      <c r="B92">
        <v>1266</v>
      </c>
      <c r="C92">
        <v>2059</v>
      </c>
      <c r="D92">
        <v>2471</v>
      </c>
      <c r="E92">
        <v>932</v>
      </c>
      <c r="F92">
        <v>3925</v>
      </c>
      <c r="G92">
        <v>3256</v>
      </c>
      <c r="H92">
        <v>3.00326</v>
      </c>
      <c r="I92">
        <v>1.0032000000000001</v>
      </c>
    </row>
    <row r="93" spans="1:9" x14ac:dyDescent="0.25">
      <c r="A93">
        <v>88</v>
      </c>
      <c r="B93">
        <v>3339</v>
      </c>
      <c r="C93">
        <v>3035</v>
      </c>
      <c r="D93">
        <v>1671</v>
      </c>
      <c r="E93">
        <v>6133</v>
      </c>
      <c r="F93">
        <v>4091</v>
      </c>
      <c r="G93">
        <v>5607</v>
      </c>
      <c r="H93">
        <v>3.00332</v>
      </c>
      <c r="I93">
        <v>1.9E-3</v>
      </c>
    </row>
    <row r="94" spans="1:9" x14ac:dyDescent="0.25">
      <c r="A94">
        <v>89</v>
      </c>
      <c r="B94">
        <v>4990</v>
      </c>
      <c r="C94">
        <v>5511</v>
      </c>
      <c r="D94">
        <v>2556</v>
      </c>
      <c r="E94">
        <v>6443</v>
      </c>
      <c r="F94">
        <v>1690</v>
      </c>
      <c r="G94">
        <v>4063</v>
      </c>
      <c r="H94">
        <v>2.3800000000000002E-3</v>
      </c>
      <c r="I94">
        <v>3.0036999999999998</v>
      </c>
    </row>
    <row r="95" spans="1:9" x14ac:dyDescent="0.25">
      <c r="A95">
        <v>90</v>
      </c>
      <c r="B95">
        <v>2122</v>
      </c>
      <c r="C95">
        <v>3646</v>
      </c>
      <c r="D95">
        <v>6502</v>
      </c>
      <c r="E95">
        <v>4334</v>
      </c>
      <c r="F95">
        <v>599</v>
      </c>
      <c r="G95">
        <v>3802</v>
      </c>
      <c r="H95">
        <v>1.0033000000000001</v>
      </c>
      <c r="I95">
        <v>3.0042</v>
      </c>
    </row>
    <row r="96" spans="1:9" x14ac:dyDescent="0.25">
      <c r="A96">
        <v>91</v>
      </c>
      <c r="B96">
        <v>6348</v>
      </c>
      <c r="C96">
        <v>3196</v>
      </c>
      <c r="D96">
        <v>3721</v>
      </c>
      <c r="E96">
        <v>1648</v>
      </c>
      <c r="F96">
        <v>3490</v>
      </c>
      <c r="G96">
        <v>5468</v>
      </c>
      <c r="H96">
        <v>2.0028000000000001</v>
      </c>
      <c r="I96">
        <v>2.7699999999999999E-3</v>
      </c>
    </row>
    <row r="97" spans="1:9" x14ac:dyDescent="0.25">
      <c r="A97">
        <v>92</v>
      </c>
      <c r="B97">
        <v>5526</v>
      </c>
      <c r="C97">
        <v>1425</v>
      </c>
      <c r="D97">
        <v>1311</v>
      </c>
      <c r="E97">
        <v>3128</v>
      </c>
      <c r="F97">
        <v>3925</v>
      </c>
      <c r="G97">
        <v>179</v>
      </c>
      <c r="H97">
        <v>2.5799999999999998E-3</v>
      </c>
      <c r="I97">
        <v>3.0030999999999999</v>
      </c>
    </row>
    <row r="98" spans="1:9" x14ac:dyDescent="0.25">
      <c r="A98">
        <v>93</v>
      </c>
      <c r="B98">
        <v>1746</v>
      </c>
      <c r="C98">
        <v>4910</v>
      </c>
      <c r="D98">
        <v>5293</v>
      </c>
      <c r="E98">
        <v>4125</v>
      </c>
      <c r="F98">
        <v>2471</v>
      </c>
      <c r="G98">
        <v>4091</v>
      </c>
      <c r="H98">
        <v>3.0033699999999999</v>
      </c>
      <c r="I98">
        <v>1.00315</v>
      </c>
    </row>
    <row r="99" spans="1:9" x14ac:dyDescent="0.25">
      <c r="A99">
        <v>94</v>
      </c>
      <c r="B99">
        <v>2637</v>
      </c>
      <c r="C99">
        <v>932</v>
      </c>
      <c r="D99">
        <v>3238</v>
      </c>
      <c r="E99">
        <v>5607</v>
      </c>
      <c r="F99">
        <v>6443</v>
      </c>
      <c r="G99">
        <v>6704</v>
      </c>
      <c r="H99">
        <v>3.00325</v>
      </c>
      <c r="I99">
        <v>2.8E-3</v>
      </c>
    </row>
    <row r="100" spans="1:9" x14ac:dyDescent="0.25">
      <c r="A100">
        <v>95</v>
      </c>
      <c r="B100">
        <v>3648</v>
      </c>
      <c r="C100">
        <v>1690</v>
      </c>
      <c r="D100">
        <v>987</v>
      </c>
      <c r="E100">
        <v>2557</v>
      </c>
      <c r="F100">
        <v>3024</v>
      </c>
      <c r="G100">
        <v>6396</v>
      </c>
      <c r="H100">
        <v>3.00332</v>
      </c>
      <c r="I100">
        <v>1.00295</v>
      </c>
    </row>
    <row r="101" spans="1:9" x14ac:dyDescent="0.25">
      <c r="A101">
        <v>96</v>
      </c>
      <c r="B101">
        <v>5006</v>
      </c>
      <c r="C101">
        <v>3256</v>
      </c>
      <c r="D101">
        <v>3035</v>
      </c>
      <c r="E101">
        <v>6314</v>
      </c>
      <c r="F101">
        <v>4990</v>
      </c>
      <c r="G101">
        <v>1700</v>
      </c>
      <c r="H101">
        <v>2.5500000000000002E-3</v>
      </c>
      <c r="I101">
        <v>2.00305</v>
      </c>
    </row>
    <row r="102" spans="1:9" x14ac:dyDescent="0.25">
      <c r="A102">
        <v>97</v>
      </c>
      <c r="B102">
        <v>4501</v>
      </c>
      <c r="C102">
        <v>971</v>
      </c>
      <c r="D102">
        <v>5511</v>
      </c>
      <c r="E102">
        <v>1671</v>
      </c>
      <c r="F102">
        <v>6695</v>
      </c>
      <c r="G102">
        <v>5627</v>
      </c>
      <c r="H102">
        <v>3.0030999999999999</v>
      </c>
      <c r="I102">
        <v>2.5999999999999999E-3</v>
      </c>
    </row>
    <row r="103" spans="1:9" x14ac:dyDescent="0.25">
      <c r="A103">
        <v>98</v>
      </c>
      <c r="B103">
        <v>6414</v>
      </c>
      <c r="C103">
        <v>1266</v>
      </c>
      <c r="D103">
        <v>5985</v>
      </c>
      <c r="E103">
        <v>2359</v>
      </c>
      <c r="F103">
        <v>4063</v>
      </c>
      <c r="G103">
        <v>6530</v>
      </c>
      <c r="H103">
        <v>2.8500000000000001E-3</v>
      </c>
      <c r="I103">
        <v>3.0034999999999998</v>
      </c>
    </row>
    <row r="104" spans="1:9" x14ac:dyDescent="0.25">
      <c r="A104">
        <v>99</v>
      </c>
      <c r="B104">
        <v>2992</v>
      </c>
      <c r="C104">
        <v>4911</v>
      </c>
      <c r="D104">
        <v>3674</v>
      </c>
      <c r="E104">
        <v>1577</v>
      </c>
      <c r="F104">
        <v>6133</v>
      </c>
      <c r="G104">
        <v>2059</v>
      </c>
      <c r="H104">
        <v>3.00298</v>
      </c>
      <c r="I104">
        <v>2.0999999999999999E-3</v>
      </c>
    </row>
    <row r="105" spans="1:9" x14ac:dyDescent="0.25">
      <c r="A105">
        <v>100</v>
      </c>
      <c r="B105">
        <v>3339</v>
      </c>
      <c r="C105">
        <v>2122</v>
      </c>
      <c r="D105">
        <v>2556</v>
      </c>
      <c r="E105">
        <v>1937</v>
      </c>
      <c r="F105">
        <v>1902</v>
      </c>
      <c r="G105">
        <v>231</v>
      </c>
      <c r="H105">
        <v>4.0041500000000001</v>
      </c>
      <c r="I105">
        <v>3.0500000000000002E-3</v>
      </c>
    </row>
    <row r="106" spans="1:9" x14ac:dyDescent="0.25">
      <c r="A106">
        <v>101</v>
      </c>
      <c r="B106">
        <v>4334</v>
      </c>
      <c r="C106">
        <v>6396</v>
      </c>
      <c r="D106">
        <v>1700</v>
      </c>
      <c r="E106">
        <v>2974</v>
      </c>
      <c r="F106">
        <v>2930</v>
      </c>
      <c r="G106">
        <v>3490</v>
      </c>
      <c r="H106">
        <v>1.00345</v>
      </c>
      <c r="I106">
        <v>3.0036999999999998</v>
      </c>
    </row>
    <row r="107" spans="1:9" x14ac:dyDescent="0.25">
      <c r="A107">
        <v>102</v>
      </c>
      <c r="B107">
        <v>5627</v>
      </c>
      <c r="C107">
        <v>3648</v>
      </c>
      <c r="D107">
        <v>3802</v>
      </c>
      <c r="E107">
        <v>2637</v>
      </c>
      <c r="F107">
        <v>4910</v>
      </c>
      <c r="G107">
        <v>3925</v>
      </c>
      <c r="H107">
        <v>2.00305</v>
      </c>
      <c r="I107">
        <v>2.5699999999999998E-3</v>
      </c>
    </row>
    <row r="108" spans="1:9" x14ac:dyDescent="0.25">
      <c r="A108">
        <v>103</v>
      </c>
      <c r="B108">
        <v>1311</v>
      </c>
      <c r="C108">
        <v>4091</v>
      </c>
      <c r="D108">
        <v>3024</v>
      </c>
      <c r="E108">
        <v>4501</v>
      </c>
      <c r="F108">
        <v>6414</v>
      </c>
      <c r="G108">
        <v>6530</v>
      </c>
      <c r="H108">
        <v>1.0028999999999999</v>
      </c>
      <c r="I108">
        <v>1.0028999999999999</v>
      </c>
    </row>
    <row r="109" spans="1:9" x14ac:dyDescent="0.25">
      <c r="A109">
        <v>104</v>
      </c>
      <c r="B109">
        <v>5293</v>
      </c>
      <c r="C109">
        <v>4125</v>
      </c>
      <c r="D109">
        <v>179</v>
      </c>
      <c r="E109">
        <v>5511</v>
      </c>
      <c r="F109">
        <v>4063</v>
      </c>
      <c r="G109">
        <v>6348</v>
      </c>
      <c r="H109">
        <v>3.0028100000000002</v>
      </c>
      <c r="I109">
        <v>2.3500000000000001E-3</v>
      </c>
    </row>
    <row r="110" spans="1:9" x14ac:dyDescent="0.25">
      <c r="A110">
        <v>105</v>
      </c>
      <c r="B110">
        <v>5607</v>
      </c>
      <c r="C110">
        <v>6695</v>
      </c>
      <c r="D110">
        <v>1902</v>
      </c>
      <c r="E110">
        <v>2059</v>
      </c>
      <c r="F110">
        <v>3256</v>
      </c>
      <c r="G110">
        <v>3721</v>
      </c>
      <c r="H110">
        <v>2.5500000000000002E-3</v>
      </c>
      <c r="I110">
        <v>3.00345</v>
      </c>
    </row>
    <row r="111" spans="1:9" x14ac:dyDescent="0.25">
      <c r="A111">
        <v>106</v>
      </c>
      <c r="B111">
        <v>6443</v>
      </c>
      <c r="C111">
        <v>231</v>
      </c>
      <c r="D111">
        <v>6314</v>
      </c>
      <c r="E111">
        <v>971</v>
      </c>
      <c r="F111">
        <v>1746</v>
      </c>
      <c r="G111">
        <v>2359</v>
      </c>
      <c r="H111">
        <v>1.00345</v>
      </c>
      <c r="I111">
        <v>4.0040500000000003</v>
      </c>
    </row>
    <row r="112" spans="1:9" x14ac:dyDescent="0.25">
      <c r="A112">
        <v>107</v>
      </c>
      <c r="B112">
        <v>2974</v>
      </c>
      <c r="C112">
        <v>2556</v>
      </c>
      <c r="D112">
        <v>5985</v>
      </c>
      <c r="E112">
        <v>2122</v>
      </c>
      <c r="F112">
        <v>4911</v>
      </c>
      <c r="G112">
        <v>3035</v>
      </c>
      <c r="H112">
        <v>2.0034999999999998</v>
      </c>
      <c r="I112">
        <v>2.0034999999999998</v>
      </c>
    </row>
    <row r="113" spans="1:9" x14ac:dyDescent="0.25">
      <c r="A113">
        <v>108</v>
      </c>
      <c r="B113">
        <v>1690</v>
      </c>
      <c r="C113">
        <v>2992</v>
      </c>
      <c r="D113">
        <v>599</v>
      </c>
      <c r="E113">
        <v>3196</v>
      </c>
      <c r="F113">
        <v>2471</v>
      </c>
      <c r="G113">
        <v>1937</v>
      </c>
      <c r="H113">
        <v>4.0039300000000004</v>
      </c>
      <c r="I113">
        <v>1.0029600000000001</v>
      </c>
    </row>
    <row r="114" spans="1:9" x14ac:dyDescent="0.25">
      <c r="A114">
        <v>109</v>
      </c>
      <c r="B114">
        <v>932</v>
      </c>
      <c r="C114">
        <v>5526</v>
      </c>
      <c r="D114">
        <v>3339</v>
      </c>
      <c r="E114">
        <v>1577</v>
      </c>
      <c r="F114">
        <v>987</v>
      </c>
      <c r="G114">
        <v>2930</v>
      </c>
      <c r="H114">
        <v>3.3700000000000002E-3</v>
      </c>
      <c r="I114">
        <v>4.0039100000000003</v>
      </c>
    </row>
    <row r="115" spans="1:9" x14ac:dyDescent="0.25">
      <c r="A115">
        <v>110</v>
      </c>
      <c r="B115">
        <v>3674</v>
      </c>
      <c r="C115">
        <v>1671</v>
      </c>
      <c r="D115">
        <v>5468</v>
      </c>
      <c r="E115">
        <v>6704</v>
      </c>
      <c r="F115">
        <v>3128</v>
      </c>
      <c r="G115">
        <v>6502</v>
      </c>
      <c r="H115">
        <v>2.00291</v>
      </c>
      <c r="I115">
        <v>2.8500000000000001E-3</v>
      </c>
    </row>
    <row r="116" spans="1:9" x14ac:dyDescent="0.25">
      <c r="A116">
        <v>111</v>
      </c>
      <c r="B116">
        <v>3238</v>
      </c>
      <c r="C116">
        <v>4990</v>
      </c>
      <c r="D116">
        <v>2557</v>
      </c>
      <c r="E116">
        <v>1266</v>
      </c>
      <c r="F116">
        <v>1425</v>
      </c>
      <c r="G116">
        <v>3646</v>
      </c>
      <c r="H116">
        <v>3.00345</v>
      </c>
      <c r="I116">
        <v>2.5500000000000002E-3</v>
      </c>
    </row>
    <row r="117" spans="1:9" x14ac:dyDescent="0.25">
      <c r="A117">
        <v>112</v>
      </c>
      <c r="B117">
        <v>5006</v>
      </c>
      <c r="C117">
        <v>6133</v>
      </c>
      <c r="D117">
        <v>5293</v>
      </c>
      <c r="E117">
        <v>3648</v>
      </c>
      <c r="F117">
        <v>1648</v>
      </c>
      <c r="G117">
        <v>4334</v>
      </c>
      <c r="H117">
        <v>2.8E-3</v>
      </c>
      <c r="I117">
        <v>3.0039500000000001</v>
      </c>
    </row>
    <row r="300" spans="1:1006" x14ac:dyDescent="0.25">
      <c r="A300" t="s">
        <v>3681</v>
      </c>
      <c r="B300" t="s">
        <v>3682</v>
      </c>
      <c r="C300" t="s">
        <v>3683</v>
      </c>
      <c r="H300" t="s">
        <v>3681</v>
      </c>
    </row>
    <row r="301" spans="1:1006" x14ac:dyDescent="0.25">
      <c r="A301">
        <v>13</v>
      </c>
      <c r="B301">
        <v>33.036159999999995</v>
      </c>
      <c r="H301">
        <v>13</v>
      </c>
      <c r="J301">
        <v>13</v>
      </c>
      <c r="L301">
        <v>13</v>
      </c>
      <c r="N301">
        <v>13</v>
      </c>
      <c r="P301">
        <v>13</v>
      </c>
      <c r="R301">
        <v>13</v>
      </c>
      <c r="T301">
        <v>13</v>
      </c>
      <c r="V301">
        <v>13</v>
      </c>
      <c r="X301">
        <v>13</v>
      </c>
      <c r="Z301">
        <v>13</v>
      </c>
      <c r="AB301">
        <v>13</v>
      </c>
      <c r="AD301">
        <v>13</v>
      </c>
      <c r="AF301">
        <v>13</v>
      </c>
      <c r="AH301">
        <v>13</v>
      </c>
      <c r="AJ301">
        <v>13</v>
      </c>
      <c r="AL301">
        <v>13</v>
      </c>
      <c r="AN301">
        <v>13</v>
      </c>
      <c r="AP301">
        <v>13</v>
      </c>
      <c r="AR301">
        <v>13</v>
      </c>
      <c r="AT301">
        <v>13</v>
      </c>
      <c r="AV301">
        <v>13</v>
      </c>
      <c r="AX301">
        <v>13</v>
      </c>
      <c r="AZ301">
        <v>13</v>
      </c>
      <c r="BB301">
        <v>13</v>
      </c>
      <c r="BD301">
        <v>13</v>
      </c>
      <c r="BF301">
        <v>13</v>
      </c>
      <c r="BH301">
        <v>13</v>
      </c>
      <c r="BJ301">
        <v>13</v>
      </c>
      <c r="BL301">
        <v>13</v>
      </c>
      <c r="BN301">
        <v>13</v>
      </c>
      <c r="BP301">
        <v>13</v>
      </c>
      <c r="BR301">
        <v>13</v>
      </c>
      <c r="BT301">
        <v>13</v>
      </c>
      <c r="BV301">
        <v>13</v>
      </c>
      <c r="BX301">
        <v>13</v>
      </c>
      <c r="BZ301">
        <v>13</v>
      </c>
      <c r="CB301">
        <v>13</v>
      </c>
      <c r="CD301">
        <v>13</v>
      </c>
      <c r="CF301">
        <v>13</v>
      </c>
      <c r="CH301">
        <v>13</v>
      </c>
      <c r="CJ301">
        <v>13</v>
      </c>
      <c r="CL301">
        <v>13</v>
      </c>
      <c r="CN301">
        <v>13</v>
      </c>
      <c r="CP301">
        <v>13</v>
      </c>
      <c r="CR301">
        <v>13</v>
      </c>
      <c r="CT301">
        <v>13</v>
      </c>
      <c r="CV301">
        <v>13</v>
      </c>
      <c r="CX301">
        <v>13</v>
      </c>
      <c r="CZ301">
        <v>13</v>
      </c>
      <c r="DB301">
        <v>13</v>
      </c>
      <c r="DD301">
        <v>13</v>
      </c>
      <c r="DF301">
        <v>13</v>
      </c>
      <c r="DH301">
        <v>13</v>
      </c>
      <c r="DJ301">
        <v>13</v>
      </c>
      <c r="DL301">
        <v>13</v>
      </c>
      <c r="DN301">
        <v>13</v>
      </c>
      <c r="DP301">
        <v>13</v>
      </c>
      <c r="DR301">
        <v>13</v>
      </c>
      <c r="DT301">
        <v>13</v>
      </c>
      <c r="DV301">
        <v>13</v>
      </c>
      <c r="DX301">
        <v>13</v>
      </c>
      <c r="DZ301">
        <v>13</v>
      </c>
      <c r="EB301">
        <v>13</v>
      </c>
      <c r="ED301">
        <v>13</v>
      </c>
      <c r="EF301">
        <v>13</v>
      </c>
      <c r="EH301">
        <v>13</v>
      </c>
      <c r="EJ301">
        <v>13</v>
      </c>
      <c r="EL301">
        <v>13</v>
      </c>
      <c r="EN301">
        <v>13</v>
      </c>
      <c r="EP301">
        <v>13</v>
      </c>
      <c r="ER301">
        <v>13</v>
      </c>
      <c r="ET301">
        <v>13</v>
      </c>
      <c r="EV301">
        <v>13</v>
      </c>
      <c r="EX301">
        <v>13</v>
      </c>
      <c r="EZ301">
        <v>13</v>
      </c>
      <c r="FB301">
        <v>13</v>
      </c>
      <c r="FD301">
        <v>13</v>
      </c>
      <c r="FF301">
        <v>13</v>
      </c>
      <c r="FH301">
        <v>13</v>
      </c>
      <c r="FJ301">
        <v>13</v>
      </c>
      <c r="FL301">
        <v>13</v>
      </c>
      <c r="FN301">
        <v>13</v>
      </c>
      <c r="FP301">
        <v>13</v>
      </c>
      <c r="FR301">
        <v>13</v>
      </c>
      <c r="FT301">
        <v>13</v>
      </c>
      <c r="FV301">
        <v>13</v>
      </c>
      <c r="FX301">
        <v>13</v>
      </c>
      <c r="FZ301">
        <v>13</v>
      </c>
      <c r="GB301">
        <v>13</v>
      </c>
      <c r="GD301">
        <v>13</v>
      </c>
      <c r="GF301">
        <v>13</v>
      </c>
      <c r="GH301">
        <v>13</v>
      </c>
      <c r="GJ301">
        <v>13</v>
      </c>
      <c r="GL301">
        <v>13</v>
      </c>
      <c r="GN301">
        <v>13</v>
      </c>
      <c r="GP301">
        <v>13</v>
      </c>
      <c r="GR301">
        <v>13</v>
      </c>
      <c r="GT301">
        <v>13</v>
      </c>
      <c r="GV301">
        <v>13</v>
      </c>
      <c r="GX301">
        <v>13</v>
      </c>
      <c r="GZ301">
        <v>13</v>
      </c>
      <c r="HB301">
        <v>13</v>
      </c>
      <c r="HD301">
        <v>13</v>
      </c>
      <c r="HF301">
        <v>13</v>
      </c>
      <c r="HH301">
        <v>13</v>
      </c>
      <c r="HJ301">
        <v>13</v>
      </c>
      <c r="HL301">
        <v>13</v>
      </c>
      <c r="HN301">
        <v>13</v>
      </c>
      <c r="HP301">
        <v>13</v>
      </c>
      <c r="HR301">
        <v>13</v>
      </c>
      <c r="HT301">
        <v>13</v>
      </c>
      <c r="HV301">
        <v>13</v>
      </c>
      <c r="HX301">
        <v>13</v>
      </c>
      <c r="HZ301">
        <v>13</v>
      </c>
      <c r="IB301">
        <v>13</v>
      </c>
      <c r="ID301">
        <v>13</v>
      </c>
      <c r="IF301">
        <v>13</v>
      </c>
      <c r="IH301">
        <v>13</v>
      </c>
      <c r="IJ301">
        <v>13</v>
      </c>
      <c r="IL301">
        <v>13</v>
      </c>
      <c r="IN301">
        <v>13</v>
      </c>
      <c r="IP301">
        <v>13</v>
      </c>
      <c r="IR301">
        <v>13</v>
      </c>
      <c r="IT301">
        <v>13</v>
      </c>
      <c r="IV301">
        <v>13</v>
      </c>
      <c r="IX301">
        <v>13</v>
      </c>
      <c r="IZ301">
        <v>13</v>
      </c>
      <c r="JB301">
        <v>13</v>
      </c>
      <c r="JD301">
        <v>13</v>
      </c>
      <c r="JF301">
        <v>13</v>
      </c>
      <c r="JH301">
        <v>13</v>
      </c>
      <c r="JJ301">
        <v>13</v>
      </c>
      <c r="JL301">
        <v>13</v>
      </c>
      <c r="JN301">
        <v>13</v>
      </c>
      <c r="JP301">
        <v>13</v>
      </c>
      <c r="JR301">
        <v>13</v>
      </c>
      <c r="JT301">
        <v>13</v>
      </c>
      <c r="JV301">
        <v>13</v>
      </c>
      <c r="JX301">
        <v>13</v>
      </c>
      <c r="JZ301">
        <v>13</v>
      </c>
      <c r="KB301">
        <v>13</v>
      </c>
      <c r="KD301">
        <v>13</v>
      </c>
      <c r="KF301">
        <v>13</v>
      </c>
      <c r="KH301">
        <v>13</v>
      </c>
      <c r="KJ301">
        <v>13</v>
      </c>
      <c r="KL301">
        <v>13</v>
      </c>
      <c r="KN301">
        <v>13</v>
      </c>
      <c r="KP301">
        <v>13</v>
      </c>
      <c r="KR301">
        <v>13</v>
      </c>
      <c r="KT301">
        <v>13</v>
      </c>
      <c r="KV301">
        <v>13</v>
      </c>
      <c r="KX301">
        <v>13</v>
      </c>
      <c r="KZ301">
        <v>13</v>
      </c>
      <c r="LB301">
        <v>13</v>
      </c>
      <c r="LD301">
        <v>13</v>
      </c>
      <c r="LF301">
        <v>13</v>
      </c>
      <c r="LH301">
        <v>13</v>
      </c>
      <c r="LJ301">
        <v>13</v>
      </c>
      <c r="LL301">
        <v>13</v>
      </c>
      <c r="LN301">
        <v>13</v>
      </c>
      <c r="LP301">
        <v>13</v>
      </c>
      <c r="LR301">
        <v>13</v>
      </c>
      <c r="LT301">
        <v>13</v>
      </c>
      <c r="LV301">
        <v>13</v>
      </c>
      <c r="LX301">
        <v>13</v>
      </c>
      <c r="LZ301">
        <v>13</v>
      </c>
      <c r="MB301">
        <v>13</v>
      </c>
      <c r="MD301">
        <v>13</v>
      </c>
      <c r="MF301">
        <v>13</v>
      </c>
      <c r="MH301">
        <v>13</v>
      </c>
      <c r="MJ301">
        <v>13</v>
      </c>
      <c r="ML301">
        <v>13</v>
      </c>
      <c r="MN301">
        <v>13</v>
      </c>
      <c r="MP301">
        <v>13</v>
      </c>
      <c r="MR301">
        <v>13</v>
      </c>
      <c r="MT301">
        <v>13</v>
      </c>
      <c r="MV301">
        <v>13</v>
      </c>
      <c r="MX301">
        <v>13</v>
      </c>
      <c r="MZ301">
        <v>13</v>
      </c>
      <c r="NB301">
        <v>13</v>
      </c>
      <c r="ND301">
        <v>13</v>
      </c>
      <c r="NF301">
        <v>13</v>
      </c>
      <c r="NH301">
        <v>13</v>
      </c>
      <c r="NJ301">
        <v>13</v>
      </c>
      <c r="NL301">
        <v>13</v>
      </c>
      <c r="NN301">
        <v>13</v>
      </c>
      <c r="NP301">
        <v>13</v>
      </c>
      <c r="NR301">
        <v>13</v>
      </c>
      <c r="NT301">
        <v>13</v>
      </c>
      <c r="NV301">
        <v>13</v>
      </c>
      <c r="NX301">
        <v>13</v>
      </c>
      <c r="NZ301">
        <v>13</v>
      </c>
      <c r="OB301">
        <v>13</v>
      </c>
      <c r="OD301">
        <v>13</v>
      </c>
      <c r="OF301">
        <v>13</v>
      </c>
      <c r="OH301">
        <v>13</v>
      </c>
      <c r="OJ301">
        <v>13</v>
      </c>
      <c r="OL301">
        <v>13</v>
      </c>
      <c r="ON301">
        <v>13</v>
      </c>
      <c r="OP301">
        <v>13</v>
      </c>
      <c r="OR301">
        <v>13</v>
      </c>
      <c r="OT301">
        <v>13</v>
      </c>
      <c r="OV301">
        <v>13</v>
      </c>
      <c r="OX301">
        <v>13</v>
      </c>
      <c r="OZ301">
        <v>13</v>
      </c>
      <c r="PB301">
        <v>13</v>
      </c>
      <c r="PD301">
        <v>13</v>
      </c>
      <c r="PF301">
        <v>13</v>
      </c>
      <c r="PH301">
        <v>13</v>
      </c>
      <c r="PJ301">
        <v>13</v>
      </c>
      <c r="PL301">
        <v>13</v>
      </c>
      <c r="PN301">
        <v>13</v>
      </c>
      <c r="PP301">
        <v>13</v>
      </c>
      <c r="PR301">
        <v>13</v>
      </c>
      <c r="PT301">
        <v>13</v>
      </c>
      <c r="PV301">
        <v>13</v>
      </c>
      <c r="PX301">
        <v>13</v>
      </c>
      <c r="PZ301">
        <v>13</v>
      </c>
      <c r="QB301">
        <v>13</v>
      </c>
      <c r="QD301">
        <v>13</v>
      </c>
      <c r="QF301">
        <v>13</v>
      </c>
      <c r="QH301">
        <v>13</v>
      </c>
      <c r="QJ301">
        <v>13</v>
      </c>
      <c r="QL301">
        <v>13</v>
      </c>
      <c r="QN301">
        <v>13</v>
      </c>
      <c r="QP301">
        <v>13</v>
      </c>
      <c r="QR301">
        <v>13</v>
      </c>
      <c r="QT301">
        <v>13</v>
      </c>
      <c r="QV301">
        <v>13</v>
      </c>
      <c r="QX301">
        <v>13</v>
      </c>
      <c r="QZ301">
        <v>13</v>
      </c>
      <c r="RB301">
        <v>13</v>
      </c>
      <c r="RD301">
        <v>13</v>
      </c>
      <c r="RF301">
        <v>13</v>
      </c>
      <c r="RH301">
        <v>13</v>
      </c>
      <c r="RJ301">
        <v>13</v>
      </c>
      <c r="RL301">
        <v>13</v>
      </c>
      <c r="RN301">
        <v>13</v>
      </c>
      <c r="RP301">
        <v>13</v>
      </c>
      <c r="RR301">
        <v>13</v>
      </c>
      <c r="RT301">
        <v>13</v>
      </c>
      <c r="RV301">
        <v>13</v>
      </c>
      <c r="RX301">
        <v>13</v>
      </c>
      <c r="RZ301">
        <v>13</v>
      </c>
      <c r="SB301">
        <v>13</v>
      </c>
      <c r="SD301">
        <v>13</v>
      </c>
      <c r="SF301">
        <v>13</v>
      </c>
      <c r="SH301">
        <v>13</v>
      </c>
      <c r="SJ301">
        <v>13</v>
      </c>
      <c r="SL301">
        <v>13</v>
      </c>
      <c r="SN301">
        <v>13</v>
      </c>
      <c r="SP301">
        <v>13</v>
      </c>
      <c r="SR301">
        <v>13</v>
      </c>
      <c r="ST301">
        <v>13</v>
      </c>
      <c r="SV301">
        <v>13</v>
      </c>
      <c r="SX301">
        <v>13</v>
      </c>
      <c r="SZ301">
        <v>13</v>
      </c>
      <c r="TB301">
        <v>13</v>
      </c>
      <c r="TD301">
        <v>13</v>
      </c>
      <c r="TF301">
        <v>13</v>
      </c>
      <c r="TH301">
        <v>13</v>
      </c>
      <c r="TJ301">
        <v>13</v>
      </c>
      <c r="TL301">
        <v>13</v>
      </c>
      <c r="TN301">
        <v>13</v>
      </c>
      <c r="TP301">
        <v>13</v>
      </c>
      <c r="TR301">
        <v>13</v>
      </c>
      <c r="TT301">
        <v>13</v>
      </c>
      <c r="TV301">
        <v>13</v>
      </c>
      <c r="TX301">
        <v>13</v>
      </c>
      <c r="TZ301">
        <v>13</v>
      </c>
      <c r="UB301">
        <v>13</v>
      </c>
      <c r="UD301">
        <v>13</v>
      </c>
      <c r="UF301">
        <v>13</v>
      </c>
      <c r="UH301">
        <v>13</v>
      </c>
      <c r="UJ301">
        <v>13</v>
      </c>
      <c r="UL301">
        <v>13</v>
      </c>
      <c r="UN301">
        <v>13</v>
      </c>
      <c r="UP301">
        <v>13</v>
      </c>
      <c r="UR301">
        <v>13</v>
      </c>
      <c r="UT301">
        <v>13</v>
      </c>
      <c r="UV301">
        <v>13</v>
      </c>
      <c r="UX301">
        <v>13</v>
      </c>
      <c r="UZ301">
        <v>13</v>
      </c>
      <c r="VB301">
        <v>13</v>
      </c>
      <c r="VD301">
        <v>13</v>
      </c>
      <c r="VF301">
        <v>13</v>
      </c>
      <c r="VH301">
        <v>13</v>
      </c>
      <c r="VJ301">
        <v>13</v>
      </c>
      <c r="VL301">
        <v>13</v>
      </c>
      <c r="VN301">
        <v>13</v>
      </c>
      <c r="VP301">
        <v>13</v>
      </c>
      <c r="VR301">
        <v>13</v>
      </c>
      <c r="VT301">
        <v>13</v>
      </c>
      <c r="VV301">
        <v>13</v>
      </c>
      <c r="VX301">
        <v>13</v>
      </c>
      <c r="VZ301">
        <v>13</v>
      </c>
      <c r="WB301">
        <v>13</v>
      </c>
      <c r="WD301">
        <v>13</v>
      </c>
      <c r="WF301">
        <v>13</v>
      </c>
      <c r="WH301">
        <v>13</v>
      </c>
      <c r="WJ301">
        <v>13</v>
      </c>
      <c r="WL301">
        <v>13</v>
      </c>
      <c r="WN301">
        <v>13</v>
      </c>
      <c r="WP301">
        <v>13</v>
      </c>
      <c r="WR301">
        <v>13</v>
      </c>
      <c r="WT301">
        <v>13</v>
      </c>
      <c r="WV301">
        <v>13</v>
      </c>
      <c r="WX301">
        <v>13</v>
      </c>
      <c r="WZ301">
        <v>13</v>
      </c>
      <c r="XB301">
        <v>13</v>
      </c>
      <c r="XD301">
        <v>13</v>
      </c>
      <c r="XF301">
        <v>13</v>
      </c>
      <c r="XH301">
        <v>13</v>
      </c>
      <c r="XJ301">
        <v>13</v>
      </c>
      <c r="XL301">
        <v>13</v>
      </c>
      <c r="XN301">
        <v>13</v>
      </c>
      <c r="XP301">
        <v>13</v>
      </c>
      <c r="XR301">
        <v>13</v>
      </c>
      <c r="XT301">
        <v>13</v>
      </c>
      <c r="XV301">
        <v>13</v>
      </c>
      <c r="XX301">
        <v>13</v>
      </c>
      <c r="XZ301">
        <v>13</v>
      </c>
      <c r="YB301">
        <v>13</v>
      </c>
      <c r="YD301">
        <v>13</v>
      </c>
      <c r="YF301">
        <v>13</v>
      </c>
      <c r="YH301">
        <v>13</v>
      </c>
      <c r="YJ301">
        <v>13</v>
      </c>
      <c r="YL301">
        <v>13</v>
      </c>
      <c r="YN301">
        <v>13</v>
      </c>
      <c r="YP301">
        <v>13</v>
      </c>
      <c r="YR301">
        <v>13</v>
      </c>
      <c r="YT301">
        <v>13</v>
      </c>
      <c r="YV301">
        <v>13</v>
      </c>
      <c r="YX301">
        <v>13</v>
      </c>
      <c r="YZ301">
        <v>13</v>
      </c>
      <c r="ZB301">
        <v>13</v>
      </c>
      <c r="ZD301">
        <v>13</v>
      </c>
      <c r="ZF301">
        <v>13</v>
      </c>
      <c r="ZH301">
        <v>13</v>
      </c>
      <c r="ZJ301">
        <v>13</v>
      </c>
      <c r="ZL301">
        <v>13</v>
      </c>
      <c r="ZN301">
        <v>13</v>
      </c>
      <c r="ZP301">
        <v>13</v>
      </c>
      <c r="ZR301">
        <v>13</v>
      </c>
      <c r="ZT301">
        <v>13</v>
      </c>
      <c r="ZV301">
        <v>13</v>
      </c>
      <c r="ZX301">
        <v>13</v>
      </c>
      <c r="ZZ301">
        <v>13</v>
      </c>
      <c r="AAB301">
        <v>13</v>
      </c>
      <c r="AAD301">
        <v>13</v>
      </c>
      <c r="AAF301">
        <v>13</v>
      </c>
      <c r="AAH301">
        <v>13</v>
      </c>
      <c r="AAJ301">
        <v>13</v>
      </c>
      <c r="AAL301">
        <v>13</v>
      </c>
      <c r="AAN301">
        <v>13</v>
      </c>
      <c r="AAP301">
        <v>13</v>
      </c>
      <c r="AAR301">
        <v>13</v>
      </c>
      <c r="AAT301">
        <v>13</v>
      </c>
      <c r="AAV301">
        <v>13</v>
      </c>
      <c r="AAX301">
        <v>13</v>
      </c>
      <c r="AAZ301">
        <v>13</v>
      </c>
      <c r="ABB301">
        <v>13</v>
      </c>
      <c r="ABD301">
        <v>13</v>
      </c>
      <c r="ABF301">
        <v>13</v>
      </c>
      <c r="ABH301">
        <v>13</v>
      </c>
      <c r="ABJ301">
        <v>13</v>
      </c>
      <c r="ABL301">
        <v>13</v>
      </c>
      <c r="ABN301">
        <v>13</v>
      </c>
      <c r="ABP301">
        <v>13</v>
      </c>
      <c r="ABR301">
        <v>13</v>
      </c>
      <c r="ABT301">
        <v>13</v>
      </c>
      <c r="ABV301">
        <v>13</v>
      </c>
      <c r="ABX301">
        <v>13</v>
      </c>
      <c r="ABZ301">
        <v>13</v>
      </c>
      <c r="ACB301">
        <v>13</v>
      </c>
      <c r="ACD301">
        <v>13</v>
      </c>
      <c r="ACF301">
        <v>13</v>
      </c>
      <c r="ACH301">
        <v>13</v>
      </c>
      <c r="ACJ301">
        <v>13</v>
      </c>
      <c r="ACL301">
        <v>13</v>
      </c>
      <c r="ACN301">
        <v>13</v>
      </c>
      <c r="ACP301">
        <v>13</v>
      </c>
      <c r="ACR301">
        <v>13</v>
      </c>
      <c r="ACT301">
        <v>13</v>
      </c>
      <c r="ACV301">
        <v>13</v>
      </c>
      <c r="ACX301">
        <v>13</v>
      </c>
      <c r="ACZ301">
        <v>13</v>
      </c>
      <c r="ADB301">
        <v>13</v>
      </c>
      <c r="ADD301">
        <v>13</v>
      </c>
      <c r="ADF301">
        <v>13</v>
      </c>
      <c r="ADH301">
        <v>13</v>
      </c>
      <c r="ADJ301">
        <v>13</v>
      </c>
      <c r="ADL301">
        <v>13</v>
      </c>
      <c r="ADN301">
        <v>13</v>
      </c>
      <c r="ADP301">
        <v>13</v>
      </c>
      <c r="ADR301">
        <v>13</v>
      </c>
      <c r="ADT301">
        <v>13</v>
      </c>
      <c r="ADV301">
        <v>13</v>
      </c>
      <c r="ADX301">
        <v>13</v>
      </c>
      <c r="ADZ301">
        <v>13</v>
      </c>
      <c r="AEB301">
        <v>13</v>
      </c>
      <c r="AED301">
        <v>13</v>
      </c>
      <c r="AEF301">
        <v>13</v>
      </c>
      <c r="AEH301">
        <v>13</v>
      </c>
      <c r="AEJ301">
        <v>13</v>
      </c>
      <c r="AEL301">
        <v>13</v>
      </c>
      <c r="AEN301">
        <v>13</v>
      </c>
      <c r="AEP301">
        <v>13</v>
      </c>
      <c r="AER301">
        <v>13</v>
      </c>
      <c r="AET301">
        <v>13</v>
      </c>
      <c r="AEV301">
        <v>13</v>
      </c>
      <c r="AEX301">
        <v>13</v>
      </c>
      <c r="AEZ301">
        <v>13</v>
      </c>
      <c r="AFB301">
        <v>13</v>
      </c>
      <c r="AFD301">
        <v>13</v>
      </c>
      <c r="AFF301">
        <v>13</v>
      </c>
      <c r="AFH301">
        <v>13</v>
      </c>
      <c r="AFJ301">
        <v>13</v>
      </c>
      <c r="AFL301">
        <v>13</v>
      </c>
      <c r="AFN301">
        <v>13</v>
      </c>
      <c r="AFP301">
        <v>13</v>
      </c>
      <c r="AFR301">
        <v>13</v>
      </c>
      <c r="AFT301">
        <v>13</v>
      </c>
      <c r="AFV301">
        <v>13</v>
      </c>
      <c r="AFX301">
        <v>13</v>
      </c>
      <c r="AFZ301">
        <v>13</v>
      </c>
      <c r="AGB301">
        <v>13</v>
      </c>
      <c r="AGD301">
        <v>13</v>
      </c>
      <c r="AGF301">
        <v>13</v>
      </c>
      <c r="AGH301">
        <v>13</v>
      </c>
      <c r="AGJ301">
        <v>13</v>
      </c>
      <c r="AGL301">
        <v>13</v>
      </c>
      <c r="AGN301">
        <v>13</v>
      </c>
      <c r="AGP301">
        <v>13</v>
      </c>
      <c r="AGR301">
        <v>13</v>
      </c>
      <c r="AGT301">
        <v>13</v>
      </c>
      <c r="AGV301">
        <v>13</v>
      </c>
      <c r="AGX301">
        <v>13</v>
      </c>
      <c r="AGZ301">
        <v>13</v>
      </c>
      <c r="AHB301">
        <v>13</v>
      </c>
      <c r="AHD301">
        <v>13</v>
      </c>
      <c r="AHF301">
        <v>13</v>
      </c>
      <c r="AHH301">
        <v>13</v>
      </c>
      <c r="AHJ301">
        <v>13</v>
      </c>
      <c r="AHL301">
        <v>13</v>
      </c>
      <c r="AHN301">
        <v>13</v>
      </c>
      <c r="AHP301">
        <v>13</v>
      </c>
      <c r="AHR301">
        <v>13</v>
      </c>
      <c r="AHT301">
        <v>13</v>
      </c>
      <c r="AHV301">
        <v>13</v>
      </c>
      <c r="AHX301">
        <v>13</v>
      </c>
      <c r="AHZ301">
        <v>13</v>
      </c>
      <c r="AIB301">
        <v>13</v>
      </c>
      <c r="AID301">
        <v>13</v>
      </c>
      <c r="AIF301">
        <v>13</v>
      </c>
      <c r="AIH301">
        <v>13</v>
      </c>
      <c r="AIJ301">
        <v>13</v>
      </c>
      <c r="AIL301">
        <v>13</v>
      </c>
      <c r="AIN301">
        <v>13</v>
      </c>
      <c r="AIP301">
        <v>13</v>
      </c>
      <c r="AIR301">
        <v>13</v>
      </c>
      <c r="AIT301">
        <v>13</v>
      </c>
      <c r="AIV301">
        <v>13</v>
      </c>
      <c r="AIX301">
        <v>13</v>
      </c>
      <c r="AIZ301">
        <v>13</v>
      </c>
      <c r="AJB301">
        <v>13</v>
      </c>
      <c r="AJD301">
        <v>13</v>
      </c>
      <c r="AJF301">
        <v>13</v>
      </c>
      <c r="AJH301">
        <v>13</v>
      </c>
      <c r="AJJ301">
        <v>13</v>
      </c>
      <c r="AJL301">
        <v>13</v>
      </c>
      <c r="AJN301">
        <v>13</v>
      </c>
      <c r="AJP301">
        <v>13</v>
      </c>
      <c r="AJR301">
        <v>13</v>
      </c>
      <c r="AJT301">
        <v>13</v>
      </c>
      <c r="AJV301">
        <v>13</v>
      </c>
      <c r="AJX301">
        <v>13</v>
      </c>
      <c r="AJZ301">
        <v>13</v>
      </c>
      <c r="AKB301">
        <v>13</v>
      </c>
      <c r="AKD301">
        <v>13</v>
      </c>
      <c r="AKF301">
        <v>13</v>
      </c>
      <c r="AKH301">
        <v>13</v>
      </c>
      <c r="AKJ301">
        <v>13</v>
      </c>
      <c r="AKL301">
        <v>13</v>
      </c>
      <c r="AKN301">
        <v>13</v>
      </c>
      <c r="AKP301">
        <v>13</v>
      </c>
      <c r="AKR301">
        <v>13</v>
      </c>
      <c r="AKT301">
        <v>13</v>
      </c>
      <c r="AKV301">
        <v>13</v>
      </c>
      <c r="AKX301">
        <v>13</v>
      </c>
      <c r="AKZ301">
        <v>13</v>
      </c>
      <c r="ALB301">
        <v>13</v>
      </c>
      <c r="ALD301">
        <v>13</v>
      </c>
      <c r="ALF301">
        <v>13</v>
      </c>
      <c r="ALH301">
        <v>13</v>
      </c>
      <c r="ALJ301">
        <v>13</v>
      </c>
      <c r="ALL301">
        <v>13</v>
      </c>
      <c r="ALN301">
        <v>13</v>
      </c>
      <c r="ALP301">
        <v>13</v>
      </c>
      <c r="ALR301">
        <v>13</v>
      </c>
    </row>
    <row r="302" spans="1:1006" x14ac:dyDescent="0.25">
      <c r="A302">
        <v>5</v>
      </c>
      <c r="B302">
        <v>33.034580000000005</v>
      </c>
      <c r="H302">
        <v>5</v>
      </c>
      <c r="J302">
        <v>5</v>
      </c>
      <c r="L302">
        <v>5</v>
      </c>
      <c r="N302">
        <v>5</v>
      </c>
      <c r="P302">
        <v>5</v>
      </c>
      <c r="R302">
        <v>5</v>
      </c>
      <c r="T302">
        <v>5</v>
      </c>
      <c r="V302">
        <v>5</v>
      </c>
      <c r="X302">
        <v>5</v>
      </c>
      <c r="Z302">
        <v>5</v>
      </c>
      <c r="AB302">
        <v>5</v>
      </c>
      <c r="AD302">
        <v>5</v>
      </c>
      <c r="AF302">
        <v>5</v>
      </c>
      <c r="AH302">
        <v>5</v>
      </c>
      <c r="AJ302">
        <v>5</v>
      </c>
      <c r="AL302">
        <v>5</v>
      </c>
      <c r="AN302">
        <v>5</v>
      </c>
      <c r="AP302">
        <v>5</v>
      </c>
      <c r="AR302">
        <v>5</v>
      </c>
      <c r="AT302">
        <v>5</v>
      </c>
      <c r="AV302">
        <v>5</v>
      </c>
      <c r="AX302">
        <v>5</v>
      </c>
      <c r="AZ302">
        <v>5</v>
      </c>
      <c r="BB302">
        <v>5</v>
      </c>
      <c r="BD302">
        <v>5</v>
      </c>
      <c r="BF302">
        <v>5</v>
      </c>
      <c r="BH302">
        <v>5</v>
      </c>
      <c r="BJ302">
        <v>5</v>
      </c>
      <c r="BL302">
        <v>5</v>
      </c>
      <c r="BN302">
        <v>5</v>
      </c>
      <c r="BP302">
        <v>5</v>
      </c>
      <c r="BR302">
        <v>5</v>
      </c>
      <c r="BT302">
        <v>5</v>
      </c>
      <c r="BV302">
        <v>5</v>
      </c>
      <c r="BX302">
        <v>5</v>
      </c>
      <c r="BZ302">
        <v>5</v>
      </c>
      <c r="CB302">
        <v>5</v>
      </c>
      <c r="CD302">
        <v>5</v>
      </c>
      <c r="CF302">
        <v>5</v>
      </c>
      <c r="CH302">
        <v>5</v>
      </c>
      <c r="CJ302">
        <v>5</v>
      </c>
      <c r="CL302">
        <v>5</v>
      </c>
      <c r="CN302">
        <v>5</v>
      </c>
      <c r="CP302">
        <v>5</v>
      </c>
      <c r="CR302">
        <v>5</v>
      </c>
      <c r="CT302">
        <v>5</v>
      </c>
      <c r="CV302">
        <v>5</v>
      </c>
      <c r="CX302">
        <v>5</v>
      </c>
      <c r="CZ302">
        <v>5</v>
      </c>
      <c r="DB302">
        <v>5</v>
      </c>
      <c r="DD302">
        <v>5</v>
      </c>
      <c r="DF302">
        <v>5</v>
      </c>
      <c r="DH302">
        <v>5</v>
      </c>
      <c r="DJ302">
        <v>5</v>
      </c>
      <c r="DL302">
        <v>5</v>
      </c>
      <c r="DN302">
        <v>5</v>
      </c>
      <c r="DP302">
        <v>5</v>
      </c>
      <c r="DR302">
        <v>5</v>
      </c>
      <c r="DT302">
        <v>5</v>
      </c>
      <c r="DV302">
        <v>5</v>
      </c>
      <c r="DX302">
        <v>5</v>
      </c>
      <c r="DZ302">
        <v>5</v>
      </c>
      <c r="EB302">
        <v>5</v>
      </c>
      <c r="ED302">
        <v>5</v>
      </c>
      <c r="EF302">
        <v>5</v>
      </c>
      <c r="EH302">
        <v>5</v>
      </c>
      <c r="EJ302">
        <v>5</v>
      </c>
      <c r="EL302">
        <v>5</v>
      </c>
      <c r="EN302">
        <v>5</v>
      </c>
      <c r="EP302">
        <v>5</v>
      </c>
      <c r="ER302">
        <v>5</v>
      </c>
      <c r="ET302">
        <v>5</v>
      </c>
      <c r="EV302">
        <v>5</v>
      </c>
      <c r="EX302">
        <v>5</v>
      </c>
      <c r="EZ302">
        <v>5</v>
      </c>
      <c r="FB302">
        <v>5</v>
      </c>
      <c r="FD302">
        <v>5</v>
      </c>
      <c r="FF302">
        <v>5</v>
      </c>
      <c r="FH302">
        <v>5</v>
      </c>
      <c r="FJ302">
        <v>5</v>
      </c>
      <c r="FL302">
        <v>5</v>
      </c>
      <c r="FN302">
        <v>5</v>
      </c>
      <c r="FP302">
        <v>5</v>
      </c>
      <c r="FR302">
        <v>5</v>
      </c>
      <c r="FT302">
        <v>5</v>
      </c>
      <c r="FV302">
        <v>5</v>
      </c>
      <c r="FX302">
        <v>5</v>
      </c>
      <c r="FZ302">
        <v>5</v>
      </c>
      <c r="GB302">
        <v>5</v>
      </c>
      <c r="GD302">
        <v>5</v>
      </c>
      <c r="GF302">
        <v>5</v>
      </c>
      <c r="GH302">
        <v>5</v>
      </c>
      <c r="GJ302">
        <v>5</v>
      </c>
      <c r="GL302">
        <v>5</v>
      </c>
      <c r="GN302">
        <v>5</v>
      </c>
      <c r="GP302">
        <v>5</v>
      </c>
      <c r="GR302">
        <v>5</v>
      </c>
      <c r="GT302">
        <v>5</v>
      </c>
      <c r="GV302">
        <v>5</v>
      </c>
      <c r="GX302">
        <v>5</v>
      </c>
      <c r="GZ302">
        <v>5</v>
      </c>
      <c r="HB302">
        <v>5</v>
      </c>
      <c r="HD302">
        <v>5</v>
      </c>
      <c r="HF302">
        <v>5</v>
      </c>
      <c r="HH302">
        <v>5</v>
      </c>
      <c r="HJ302">
        <v>5</v>
      </c>
      <c r="HL302">
        <v>5</v>
      </c>
      <c r="HN302">
        <v>5</v>
      </c>
      <c r="HP302">
        <v>5</v>
      </c>
      <c r="HR302">
        <v>5</v>
      </c>
      <c r="HT302">
        <v>5</v>
      </c>
      <c r="HV302">
        <v>5</v>
      </c>
      <c r="HX302">
        <v>5</v>
      </c>
      <c r="HZ302">
        <v>5</v>
      </c>
      <c r="IB302">
        <v>5</v>
      </c>
      <c r="ID302">
        <v>5</v>
      </c>
      <c r="IF302">
        <v>5</v>
      </c>
      <c r="IH302">
        <v>5</v>
      </c>
      <c r="IJ302">
        <v>5</v>
      </c>
      <c r="IL302">
        <v>5</v>
      </c>
      <c r="IN302">
        <v>5</v>
      </c>
      <c r="IP302">
        <v>5</v>
      </c>
      <c r="IR302">
        <v>5</v>
      </c>
      <c r="IT302">
        <v>5</v>
      </c>
      <c r="IV302">
        <v>5</v>
      </c>
      <c r="IX302">
        <v>5</v>
      </c>
      <c r="IZ302">
        <v>5</v>
      </c>
      <c r="JB302">
        <v>5</v>
      </c>
      <c r="JD302">
        <v>5</v>
      </c>
      <c r="JF302">
        <v>5</v>
      </c>
      <c r="JH302">
        <v>5</v>
      </c>
      <c r="JJ302">
        <v>5</v>
      </c>
      <c r="JL302">
        <v>5</v>
      </c>
      <c r="JN302">
        <v>5</v>
      </c>
      <c r="JP302">
        <v>5</v>
      </c>
      <c r="JR302">
        <v>5</v>
      </c>
      <c r="JT302">
        <v>5</v>
      </c>
      <c r="JV302">
        <v>5</v>
      </c>
      <c r="JX302">
        <v>5</v>
      </c>
      <c r="JZ302">
        <v>5</v>
      </c>
      <c r="KB302">
        <v>5</v>
      </c>
      <c r="KD302">
        <v>5</v>
      </c>
      <c r="KF302">
        <v>5</v>
      </c>
      <c r="KH302">
        <v>5</v>
      </c>
      <c r="KJ302">
        <v>5</v>
      </c>
      <c r="KL302">
        <v>5</v>
      </c>
      <c r="KN302">
        <v>5</v>
      </c>
      <c r="KP302">
        <v>5</v>
      </c>
      <c r="KR302">
        <v>5</v>
      </c>
      <c r="KT302">
        <v>5</v>
      </c>
      <c r="KV302">
        <v>5</v>
      </c>
      <c r="KX302">
        <v>5</v>
      </c>
      <c r="KZ302">
        <v>5</v>
      </c>
      <c r="LB302">
        <v>5</v>
      </c>
      <c r="LD302">
        <v>5</v>
      </c>
      <c r="LF302">
        <v>5</v>
      </c>
      <c r="LH302">
        <v>5</v>
      </c>
      <c r="LJ302">
        <v>5</v>
      </c>
      <c r="LL302">
        <v>5</v>
      </c>
      <c r="LN302">
        <v>5</v>
      </c>
      <c r="LP302">
        <v>5</v>
      </c>
      <c r="LR302">
        <v>5</v>
      </c>
      <c r="LT302">
        <v>5</v>
      </c>
      <c r="LV302">
        <v>5</v>
      </c>
      <c r="LX302">
        <v>5</v>
      </c>
      <c r="LZ302">
        <v>5</v>
      </c>
      <c r="MB302">
        <v>5</v>
      </c>
      <c r="MD302">
        <v>5</v>
      </c>
      <c r="MF302">
        <v>5</v>
      </c>
      <c r="MH302">
        <v>5</v>
      </c>
      <c r="MJ302">
        <v>5</v>
      </c>
      <c r="ML302">
        <v>5</v>
      </c>
      <c r="MN302">
        <v>5</v>
      </c>
      <c r="MP302">
        <v>5</v>
      </c>
      <c r="MR302">
        <v>5</v>
      </c>
      <c r="MT302">
        <v>5</v>
      </c>
      <c r="MV302">
        <v>5</v>
      </c>
      <c r="MX302">
        <v>5</v>
      </c>
      <c r="MZ302">
        <v>5</v>
      </c>
      <c r="NB302">
        <v>5</v>
      </c>
      <c r="ND302">
        <v>5</v>
      </c>
      <c r="NF302">
        <v>5</v>
      </c>
      <c r="NH302">
        <v>5</v>
      </c>
      <c r="NJ302">
        <v>5</v>
      </c>
      <c r="NL302">
        <v>5</v>
      </c>
      <c r="NN302">
        <v>5</v>
      </c>
      <c r="NP302">
        <v>5</v>
      </c>
      <c r="NR302">
        <v>5</v>
      </c>
      <c r="NT302">
        <v>5</v>
      </c>
      <c r="NV302">
        <v>5</v>
      </c>
      <c r="NX302">
        <v>5</v>
      </c>
      <c r="NZ302">
        <v>5</v>
      </c>
      <c r="OB302">
        <v>5</v>
      </c>
      <c r="OD302">
        <v>5</v>
      </c>
      <c r="OF302">
        <v>5</v>
      </c>
      <c r="OH302">
        <v>5</v>
      </c>
      <c r="OJ302">
        <v>5</v>
      </c>
      <c r="OL302">
        <v>5</v>
      </c>
      <c r="ON302">
        <v>5</v>
      </c>
      <c r="OP302">
        <v>5</v>
      </c>
      <c r="OR302">
        <v>5</v>
      </c>
      <c r="OT302">
        <v>5</v>
      </c>
      <c r="OV302">
        <v>5</v>
      </c>
      <c r="OX302">
        <v>5</v>
      </c>
      <c r="OZ302">
        <v>5</v>
      </c>
      <c r="PB302">
        <v>5</v>
      </c>
      <c r="PD302">
        <v>5</v>
      </c>
      <c r="PF302">
        <v>5</v>
      </c>
      <c r="PH302">
        <v>5</v>
      </c>
      <c r="PJ302">
        <v>5</v>
      </c>
      <c r="PL302">
        <v>5</v>
      </c>
      <c r="PN302">
        <v>5</v>
      </c>
      <c r="PP302">
        <v>5</v>
      </c>
      <c r="PR302">
        <v>5</v>
      </c>
      <c r="PT302">
        <v>5</v>
      </c>
      <c r="PV302">
        <v>5</v>
      </c>
      <c r="PX302">
        <v>5</v>
      </c>
      <c r="PZ302">
        <v>5</v>
      </c>
      <c r="QB302">
        <v>5</v>
      </c>
      <c r="QD302">
        <v>5</v>
      </c>
      <c r="QF302">
        <v>5</v>
      </c>
      <c r="QH302">
        <v>5</v>
      </c>
      <c r="QJ302">
        <v>5</v>
      </c>
      <c r="QL302">
        <v>5</v>
      </c>
      <c r="QN302">
        <v>5</v>
      </c>
      <c r="QP302">
        <v>5</v>
      </c>
      <c r="QR302">
        <v>5</v>
      </c>
      <c r="QT302">
        <v>5</v>
      </c>
      <c r="QV302">
        <v>5</v>
      </c>
      <c r="QX302">
        <v>5</v>
      </c>
      <c r="QZ302">
        <v>5</v>
      </c>
      <c r="RB302">
        <v>5</v>
      </c>
      <c r="RD302">
        <v>5</v>
      </c>
      <c r="RF302">
        <v>5</v>
      </c>
      <c r="RH302">
        <v>5</v>
      </c>
      <c r="RJ302">
        <v>5</v>
      </c>
      <c r="RL302">
        <v>5</v>
      </c>
      <c r="RN302">
        <v>5</v>
      </c>
      <c r="RP302">
        <v>5</v>
      </c>
      <c r="RR302">
        <v>5</v>
      </c>
      <c r="RT302">
        <v>5</v>
      </c>
      <c r="RV302">
        <v>5</v>
      </c>
      <c r="RX302">
        <v>5</v>
      </c>
      <c r="RZ302">
        <v>5</v>
      </c>
      <c r="SB302">
        <v>5</v>
      </c>
      <c r="SD302">
        <v>5</v>
      </c>
      <c r="SF302">
        <v>5</v>
      </c>
      <c r="SH302">
        <v>5</v>
      </c>
      <c r="SJ302">
        <v>5</v>
      </c>
      <c r="SL302">
        <v>5</v>
      </c>
      <c r="SN302">
        <v>5</v>
      </c>
      <c r="SP302">
        <v>5</v>
      </c>
      <c r="SR302">
        <v>5</v>
      </c>
      <c r="ST302">
        <v>5</v>
      </c>
      <c r="SV302">
        <v>5</v>
      </c>
      <c r="SX302">
        <v>5</v>
      </c>
      <c r="SZ302">
        <v>5</v>
      </c>
      <c r="TB302">
        <v>5</v>
      </c>
      <c r="TD302">
        <v>5</v>
      </c>
      <c r="TF302">
        <v>5</v>
      </c>
      <c r="TH302">
        <v>5</v>
      </c>
      <c r="TJ302">
        <v>5</v>
      </c>
      <c r="TL302">
        <v>5</v>
      </c>
      <c r="TN302">
        <v>5</v>
      </c>
      <c r="TP302">
        <v>5</v>
      </c>
      <c r="TR302">
        <v>5</v>
      </c>
      <c r="TT302">
        <v>5</v>
      </c>
      <c r="TV302">
        <v>5</v>
      </c>
      <c r="TX302">
        <v>5</v>
      </c>
      <c r="TZ302">
        <v>5</v>
      </c>
      <c r="UB302">
        <v>5</v>
      </c>
      <c r="UD302">
        <v>5</v>
      </c>
      <c r="UF302">
        <v>5</v>
      </c>
      <c r="UH302">
        <v>5</v>
      </c>
      <c r="UJ302">
        <v>5</v>
      </c>
      <c r="UL302">
        <v>5</v>
      </c>
      <c r="UN302">
        <v>5</v>
      </c>
      <c r="UP302">
        <v>5</v>
      </c>
      <c r="UR302">
        <v>5</v>
      </c>
      <c r="UT302">
        <v>5</v>
      </c>
      <c r="UV302">
        <v>5</v>
      </c>
      <c r="UX302">
        <v>5</v>
      </c>
      <c r="UZ302">
        <v>5</v>
      </c>
      <c r="VB302">
        <v>5</v>
      </c>
      <c r="VD302">
        <v>5</v>
      </c>
      <c r="VF302">
        <v>5</v>
      </c>
      <c r="VH302">
        <v>5</v>
      </c>
      <c r="VJ302">
        <v>5</v>
      </c>
      <c r="VL302">
        <v>5</v>
      </c>
      <c r="VN302">
        <v>5</v>
      </c>
      <c r="VP302">
        <v>5</v>
      </c>
      <c r="VR302">
        <v>5</v>
      </c>
      <c r="VT302">
        <v>5</v>
      </c>
      <c r="VV302">
        <v>5</v>
      </c>
      <c r="VX302">
        <v>5</v>
      </c>
      <c r="VZ302">
        <v>5</v>
      </c>
      <c r="WB302">
        <v>5</v>
      </c>
      <c r="WD302">
        <v>5</v>
      </c>
      <c r="WF302">
        <v>5</v>
      </c>
      <c r="WH302">
        <v>5</v>
      </c>
      <c r="WJ302">
        <v>5</v>
      </c>
      <c r="WL302">
        <v>5</v>
      </c>
      <c r="WN302">
        <v>5</v>
      </c>
      <c r="WP302">
        <v>5</v>
      </c>
      <c r="WR302">
        <v>5</v>
      </c>
      <c r="WT302">
        <v>5</v>
      </c>
      <c r="WV302">
        <v>5</v>
      </c>
      <c r="WX302">
        <v>5</v>
      </c>
      <c r="WZ302">
        <v>5</v>
      </c>
      <c r="XB302">
        <v>5</v>
      </c>
      <c r="XD302">
        <v>5</v>
      </c>
      <c r="XF302">
        <v>5</v>
      </c>
      <c r="XH302">
        <v>5</v>
      </c>
      <c r="XJ302">
        <v>5</v>
      </c>
      <c r="XL302">
        <v>5</v>
      </c>
      <c r="XN302">
        <v>5</v>
      </c>
      <c r="XP302">
        <v>5</v>
      </c>
      <c r="XR302">
        <v>5</v>
      </c>
      <c r="XT302">
        <v>5</v>
      </c>
      <c r="XV302">
        <v>5</v>
      </c>
      <c r="XX302">
        <v>5</v>
      </c>
      <c r="XZ302">
        <v>5</v>
      </c>
      <c r="YB302">
        <v>5</v>
      </c>
      <c r="YD302">
        <v>5</v>
      </c>
      <c r="YF302">
        <v>5</v>
      </c>
      <c r="YH302">
        <v>5</v>
      </c>
      <c r="YJ302">
        <v>5</v>
      </c>
      <c r="YL302">
        <v>5</v>
      </c>
      <c r="YN302">
        <v>5</v>
      </c>
      <c r="YP302">
        <v>5</v>
      </c>
      <c r="YR302">
        <v>5</v>
      </c>
      <c r="YT302">
        <v>5</v>
      </c>
      <c r="YV302">
        <v>5</v>
      </c>
      <c r="YX302">
        <v>5</v>
      </c>
      <c r="YZ302">
        <v>5</v>
      </c>
      <c r="ZB302">
        <v>5</v>
      </c>
      <c r="ZD302">
        <v>5</v>
      </c>
      <c r="ZF302">
        <v>5</v>
      </c>
      <c r="ZH302">
        <v>5</v>
      </c>
      <c r="ZJ302">
        <v>5</v>
      </c>
      <c r="ZL302">
        <v>5</v>
      </c>
      <c r="ZN302">
        <v>5</v>
      </c>
      <c r="ZP302">
        <v>5</v>
      </c>
      <c r="ZR302">
        <v>5</v>
      </c>
      <c r="ZT302">
        <v>5</v>
      </c>
      <c r="ZV302">
        <v>5</v>
      </c>
      <c r="ZX302">
        <v>5</v>
      </c>
      <c r="ZZ302">
        <v>5</v>
      </c>
      <c r="AAB302">
        <v>5</v>
      </c>
      <c r="AAD302">
        <v>5</v>
      </c>
      <c r="AAF302">
        <v>5</v>
      </c>
      <c r="AAH302">
        <v>5</v>
      </c>
      <c r="AAJ302">
        <v>5</v>
      </c>
      <c r="AAL302">
        <v>5</v>
      </c>
      <c r="AAN302">
        <v>5</v>
      </c>
      <c r="AAP302">
        <v>5</v>
      </c>
      <c r="AAR302">
        <v>5</v>
      </c>
      <c r="AAT302">
        <v>5</v>
      </c>
      <c r="AAV302">
        <v>5</v>
      </c>
      <c r="AAX302">
        <v>5</v>
      </c>
      <c r="AAZ302">
        <v>5</v>
      </c>
      <c r="ABB302">
        <v>5</v>
      </c>
      <c r="ABD302">
        <v>5</v>
      </c>
      <c r="ABF302">
        <v>5</v>
      </c>
      <c r="ABH302">
        <v>5</v>
      </c>
      <c r="ABJ302">
        <v>5</v>
      </c>
      <c r="ABL302">
        <v>5</v>
      </c>
      <c r="ABN302">
        <v>5</v>
      </c>
      <c r="ABP302">
        <v>5</v>
      </c>
      <c r="ABR302">
        <v>5</v>
      </c>
      <c r="ABT302">
        <v>5</v>
      </c>
      <c r="ABV302">
        <v>5</v>
      </c>
      <c r="ABX302">
        <v>5</v>
      </c>
      <c r="ABZ302">
        <v>5</v>
      </c>
      <c r="ACB302">
        <v>5</v>
      </c>
      <c r="ACD302">
        <v>5</v>
      </c>
      <c r="ACF302">
        <v>5</v>
      </c>
      <c r="ACH302">
        <v>5</v>
      </c>
      <c r="ACJ302">
        <v>5</v>
      </c>
      <c r="ACL302">
        <v>5</v>
      </c>
      <c r="ACN302">
        <v>5</v>
      </c>
      <c r="ACP302">
        <v>5</v>
      </c>
      <c r="ACR302">
        <v>5</v>
      </c>
      <c r="ACT302">
        <v>5</v>
      </c>
      <c r="ACV302">
        <v>5</v>
      </c>
      <c r="ACX302">
        <v>5</v>
      </c>
      <c r="ACZ302">
        <v>5</v>
      </c>
      <c r="ADB302">
        <v>5</v>
      </c>
      <c r="ADD302">
        <v>5</v>
      </c>
      <c r="ADF302">
        <v>5</v>
      </c>
      <c r="ADH302">
        <v>5</v>
      </c>
      <c r="ADJ302">
        <v>5</v>
      </c>
      <c r="ADL302">
        <v>5</v>
      </c>
      <c r="ADN302">
        <v>5</v>
      </c>
      <c r="ADP302">
        <v>5</v>
      </c>
      <c r="ADR302">
        <v>5</v>
      </c>
      <c r="ADT302">
        <v>5</v>
      </c>
      <c r="ADV302">
        <v>5</v>
      </c>
      <c r="ADX302">
        <v>5</v>
      </c>
      <c r="ADZ302">
        <v>5</v>
      </c>
      <c r="AEB302">
        <v>5</v>
      </c>
      <c r="AED302">
        <v>5</v>
      </c>
      <c r="AEF302">
        <v>5</v>
      </c>
      <c r="AEH302">
        <v>5</v>
      </c>
      <c r="AEJ302">
        <v>5</v>
      </c>
      <c r="AEL302">
        <v>5</v>
      </c>
      <c r="AEN302">
        <v>5</v>
      </c>
      <c r="AEP302">
        <v>5</v>
      </c>
      <c r="AER302">
        <v>5</v>
      </c>
      <c r="AET302">
        <v>5</v>
      </c>
      <c r="AEV302">
        <v>5</v>
      </c>
      <c r="AEX302">
        <v>5</v>
      </c>
      <c r="AEZ302">
        <v>5</v>
      </c>
      <c r="AFB302">
        <v>5</v>
      </c>
      <c r="AFD302">
        <v>5</v>
      </c>
      <c r="AFF302">
        <v>5</v>
      </c>
      <c r="AFH302">
        <v>5</v>
      </c>
      <c r="AFJ302">
        <v>5</v>
      </c>
      <c r="AFL302">
        <v>5</v>
      </c>
      <c r="AFN302">
        <v>5</v>
      </c>
      <c r="AFP302">
        <v>5</v>
      </c>
      <c r="AFR302">
        <v>5</v>
      </c>
      <c r="AFT302">
        <v>5</v>
      </c>
      <c r="AFV302">
        <v>5</v>
      </c>
      <c r="AFX302">
        <v>5</v>
      </c>
      <c r="AFZ302">
        <v>5</v>
      </c>
      <c r="AGB302">
        <v>5</v>
      </c>
      <c r="AGD302">
        <v>5</v>
      </c>
      <c r="AGF302">
        <v>5</v>
      </c>
      <c r="AGH302">
        <v>5</v>
      </c>
      <c r="AGJ302">
        <v>5</v>
      </c>
      <c r="AGL302">
        <v>5</v>
      </c>
      <c r="AGN302">
        <v>5</v>
      </c>
      <c r="AGP302">
        <v>5</v>
      </c>
      <c r="AGR302">
        <v>5</v>
      </c>
      <c r="AGT302">
        <v>5</v>
      </c>
      <c r="AGV302">
        <v>5</v>
      </c>
      <c r="AGX302">
        <v>5</v>
      </c>
      <c r="AGZ302">
        <v>5</v>
      </c>
      <c r="AHB302">
        <v>5</v>
      </c>
      <c r="AHD302">
        <v>5</v>
      </c>
      <c r="AHF302">
        <v>5</v>
      </c>
      <c r="AHH302">
        <v>5</v>
      </c>
      <c r="AHJ302">
        <v>5</v>
      </c>
      <c r="AHL302">
        <v>5</v>
      </c>
      <c r="AHN302">
        <v>5</v>
      </c>
      <c r="AHP302">
        <v>5</v>
      </c>
      <c r="AHR302">
        <v>5</v>
      </c>
      <c r="AHT302">
        <v>5</v>
      </c>
      <c r="AHV302">
        <v>5</v>
      </c>
      <c r="AHX302">
        <v>5</v>
      </c>
      <c r="AHZ302">
        <v>5</v>
      </c>
      <c r="AIB302">
        <v>5</v>
      </c>
      <c r="AID302">
        <v>5</v>
      </c>
      <c r="AIF302">
        <v>5</v>
      </c>
      <c r="AIH302">
        <v>5</v>
      </c>
      <c r="AIJ302">
        <v>5</v>
      </c>
      <c r="AIL302">
        <v>5</v>
      </c>
      <c r="AIN302">
        <v>5</v>
      </c>
      <c r="AIP302">
        <v>5</v>
      </c>
      <c r="AIR302">
        <v>5</v>
      </c>
      <c r="AIT302">
        <v>5</v>
      </c>
      <c r="AIV302">
        <v>5</v>
      </c>
      <c r="AIX302">
        <v>5</v>
      </c>
      <c r="AIZ302">
        <v>5</v>
      </c>
      <c r="AJB302">
        <v>5</v>
      </c>
      <c r="AJD302">
        <v>5</v>
      </c>
      <c r="AJF302">
        <v>5</v>
      </c>
      <c r="AJH302">
        <v>5</v>
      </c>
      <c r="AJJ302">
        <v>5</v>
      </c>
      <c r="AJL302">
        <v>5</v>
      </c>
      <c r="AJN302">
        <v>5</v>
      </c>
      <c r="AJP302">
        <v>5</v>
      </c>
      <c r="AJR302">
        <v>5</v>
      </c>
      <c r="AJT302">
        <v>5</v>
      </c>
      <c r="AJV302">
        <v>5</v>
      </c>
      <c r="AJX302">
        <v>5</v>
      </c>
      <c r="AJZ302">
        <v>5</v>
      </c>
      <c r="AKB302">
        <v>5</v>
      </c>
      <c r="AKD302">
        <v>5</v>
      </c>
      <c r="AKF302">
        <v>5</v>
      </c>
      <c r="AKH302">
        <v>5</v>
      </c>
      <c r="AKJ302">
        <v>5</v>
      </c>
      <c r="AKL302">
        <v>5</v>
      </c>
      <c r="AKN302">
        <v>5</v>
      </c>
      <c r="AKP302">
        <v>5</v>
      </c>
      <c r="AKR302">
        <v>5</v>
      </c>
      <c r="AKT302">
        <v>5</v>
      </c>
      <c r="AKV302">
        <v>5</v>
      </c>
      <c r="AKX302">
        <v>5</v>
      </c>
      <c r="AKZ302">
        <v>5</v>
      </c>
      <c r="ALB302">
        <v>5</v>
      </c>
      <c r="ALD302">
        <v>5</v>
      </c>
      <c r="ALF302">
        <v>5</v>
      </c>
      <c r="ALH302">
        <v>5</v>
      </c>
      <c r="ALJ302">
        <v>5</v>
      </c>
      <c r="ALL302">
        <v>5</v>
      </c>
      <c r="ALN302">
        <v>5</v>
      </c>
      <c r="ALP302">
        <v>5</v>
      </c>
      <c r="ALR302">
        <v>5</v>
      </c>
    </row>
    <row r="303" spans="1:1006" x14ac:dyDescent="0.25">
      <c r="A303">
        <v>19</v>
      </c>
      <c r="B303">
        <v>28.03613</v>
      </c>
      <c r="H303">
        <v>19</v>
      </c>
      <c r="J303">
        <v>19</v>
      </c>
      <c r="L303">
        <v>19</v>
      </c>
      <c r="N303">
        <v>19</v>
      </c>
      <c r="P303">
        <v>19</v>
      </c>
      <c r="R303">
        <v>19</v>
      </c>
      <c r="T303">
        <v>19</v>
      </c>
      <c r="V303">
        <v>19</v>
      </c>
      <c r="X303">
        <v>19</v>
      </c>
      <c r="Z303">
        <v>19</v>
      </c>
      <c r="AB303">
        <v>19</v>
      </c>
      <c r="AD303">
        <v>19</v>
      </c>
      <c r="AF303">
        <v>19</v>
      </c>
      <c r="AH303">
        <v>19</v>
      </c>
      <c r="AJ303">
        <v>19</v>
      </c>
      <c r="AL303">
        <v>19</v>
      </c>
      <c r="AN303">
        <v>19</v>
      </c>
      <c r="AP303">
        <v>19</v>
      </c>
      <c r="AR303">
        <v>19</v>
      </c>
      <c r="AT303">
        <v>19</v>
      </c>
      <c r="AV303">
        <v>19</v>
      </c>
      <c r="AX303">
        <v>19</v>
      </c>
      <c r="AZ303">
        <v>19</v>
      </c>
      <c r="BB303">
        <v>19</v>
      </c>
      <c r="BD303">
        <v>19</v>
      </c>
      <c r="BF303">
        <v>19</v>
      </c>
      <c r="BH303">
        <v>19</v>
      </c>
      <c r="BJ303">
        <v>19</v>
      </c>
      <c r="BL303">
        <v>19</v>
      </c>
      <c r="BN303">
        <v>19</v>
      </c>
      <c r="BP303">
        <v>19</v>
      </c>
      <c r="BR303">
        <v>19</v>
      </c>
      <c r="BT303">
        <v>19</v>
      </c>
      <c r="BV303">
        <v>19</v>
      </c>
      <c r="BX303">
        <v>19</v>
      </c>
      <c r="BZ303">
        <v>19</v>
      </c>
      <c r="CB303">
        <v>19</v>
      </c>
      <c r="CD303">
        <v>19</v>
      </c>
      <c r="CF303">
        <v>19</v>
      </c>
      <c r="CH303">
        <v>19</v>
      </c>
      <c r="CJ303">
        <v>19</v>
      </c>
      <c r="CL303">
        <v>19</v>
      </c>
      <c r="CN303">
        <v>19</v>
      </c>
      <c r="CP303">
        <v>19</v>
      </c>
      <c r="CR303">
        <v>19</v>
      </c>
      <c r="CT303">
        <v>19</v>
      </c>
      <c r="CV303">
        <v>19</v>
      </c>
      <c r="CX303">
        <v>19</v>
      </c>
      <c r="CZ303">
        <v>19</v>
      </c>
      <c r="DB303">
        <v>19</v>
      </c>
      <c r="DD303">
        <v>19</v>
      </c>
      <c r="DF303">
        <v>19</v>
      </c>
      <c r="DH303">
        <v>19</v>
      </c>
      <c r="DJ303">
        <v>19</v>
      </c>
      <c r="DL303">
        <v>19</v>
      </c>
      <c r="DN303">
        <v>19</v>
      </c>
      <c r="DP303">
        <v>19</v>
      </c>
      <c r="DR303">
        <v>19</v>
      </c>
      <c r="DT303">
        <v>19</v>
      </c>
      <c r="DV303">
        <v>19</v>
      </c>
      <c r="DX303">
        <v>19</v>
      </c>
      <c r="DZ303">
        <v>19</v>
      </c>
      <c r="EB303">
        <v>19</v>
      </c>
      <c r="ED303">
        <v>19</v>
      </c>
      <c r="EF303">
        <v>19</v>
      </c>
      <c r="EH303">
        <v>19</v>
      </c>
      <c r="EJ303">
        <v>19</v>
      </c>
      <c r="EL303">
        <v>19</v>
      </c>
      <c r="EN303">
        <v>19</v>
      </c>
      <c r="EP303">
        <v>19</v>
      </c>
      <c r="ER303">
        <v>19</v>
      </c>
      <c r="ET303">
        <v>19</v>
      </c>
      <c r="EV303">
        <v>19</v>
      </c>
      <c r="EX303">
        <v>19</v>
      </c>
      <c r="EZ303">
        <v>19</v>
      </c>
      <c r="FB303">
        <v>19</v>
      </c>
      <c r="FD303">
        <v>19</v>
      </c>
      <c r="FF303">
        <v>19</v>
      </c>
      <c r="FH303">
        <v>19</v>
      </c>
      <c r="FJ303">
        <v>19</v>
      </c>
      <c r="FL303">
        <v>19</v>
      </c>
      <c r="FN303">
        <v>19</v>
      </c>
      <c r="FP303">
        <v>19</v>
      </c>
      <c r="FR303">
        <v>19</v>
      </c>
      <c r="FT303">
        <v>19</v>
      </c>
      <c r="FV303">
        <v>19</v>
      </c>
      <c r="FX303">
        <v>19</v>
      </c>
      <c r="FZ303">
        <v>19</v>
      </c>
      <c r="GB303">
        <v>19</v>
      </c>
      <c r="GD303">
        <v>19</v>
      </c>
      <c r="GF303">
        <v>19</v>
      </c>
      <c r="GH303">
        <v>19</v>
      </c>
      <c r="GJ303">
        <v>19</v>
      </c>
      <c r="GL303">
        <v>19</v>
      </c>
      <c r="GN303">
        <v>19</v>
      </c>
      <c r="GP303">
        <v>19</v>
      </c>
      <c r="GR303">
        <v>19</v>
      </c>
      <c r="GT303">
        <v>19</v>
      </c>
      <c r="GV303">
        <v>19</v>
      </c>
      <c r="GX303">
        <v>19</v>
      </c>
      <c r="GZ303">
        <v>19</v>
      </c>
      <c r="HB303">
        <v>19</v>
      </c>
      <c r="HD303">
        <v>19</v>
      </c>
      <c r="HF303">
        <v>19</v>
      </c>
      <c r="HH303">
        <v>19</v>
      </c>
      <c r="HJ303">
        <v>19</v>
      </c>
      <c r="HL303">
        <v>19</v>
      </c>
      <c r="HN303">
        <v>19</v>
      </c>
      <c r="HP303">
        <v>19</v>
      </c>
      <c r="HR303">
        <v>19</v>
      </c>
      <c r="HT303">
        <v>19</v>
      </c>
      <c r="HV303">
        <v>19</v>
      </c>
      <c r="HX303">
        <v>19</v>
      </c>
      <c r="HZ303">
        <v>19</v>
      </c>
      <c r="IB303">
        <v>19</v>
      </c>
      <c r="ID303">
        <v>19</v>
      </c>
      <c r="IF303">
        <v>19</v>
      </c>
      <c r="IH303">
        <v>19</v>
      </c>
      <c r="IJ303">
        <v>19</v>
      </c>
      <c r="IL303">
        <v>19</v>
      </c>
      <c r="IN303">
        <v>19</v>
      </c>
      <c r="IP303">
        <v>19</v>
      </c>
      <c r="IR303">
        <v>19</v>
      </c>
      <c r="IT303">
        <v>19</v>
      </c>
      <c r="IV303">
        <v>19</v>
      </c>
      <c r="IX303">
        <v>19</v>
      </c>
      <c r="IZ303">
        <v>19</v>
      </c>
      <c r="JB303">
        <v>19</v>
      </c>
      <c r="JD303">
        <v>19</v>
      </c>
      <c r="JF303">
        <v>19</v>
      </c>
      <c r="JH303">
        <v>19</v>
      </c>
      <c r="JJ303">
        <v>19</v>
      </c>
      <c r="JL303">
        <v>19</v>
      </c>
      <c r="JN303">
        <v>19</v>
      </c>
      <c r="JP303">
        <v>19</v>
      </c>
      <c r="JR303">
        <v>19</v>
      </c>
      <c r="JT303">
        <v>19</v>
      </c>
      <c r="JV303">
        <v>19</v>
      </c>
      <c r="JX303">
        <v>19</v>
      </c>
      <c r="JZ303">
        <v>19</v>
      </c>
      <c r="KB303">
        <v>19</v>
      </c>
      <c r="KD303">
        <v>19</v>
      </c>
      <c r="KF303">
        <v>19</v>
      </c>
      <c r="KH303">
        <v>19</v>
      </c>
      <c r="KJ303">
        <v>19</v>
      </c>
      <c r="KL303">
        <v>19</v>
      </c>
      <c r="KN303">
        <v>19</v>
      </c>
      <c r="KP303">
        <v>19</v>
      </c>
      <c r="KR303">
        <v>19</v>
      </c>
      <c r="KT303">
        <v>19</v>
      </c>
      <c r="KV303">
        <v>19</v>
      </c>
      <c r="KX303">
        <v>19</v>
      </c>
      <c r="KZ303">
        <v>19</v>
      </c>
      <c r="LB303">
        <v>19</v>
      </c>
      <c r="LD303">
        <v>19</v>
      </c>
      <c r="LF303">
        <v>19</v>
      </c>
      <c r="LH303">
        <v>19</v>
      </c>
      <c r="LJ303">
        <v>19</v>
      </c>
      <c r="LL303">
        <v>19</v>
      </c>
      <c r="LN303">
        <v>19</v>
      </c>
      <c r="LP303">
        <v>19</v>
      </c>
      <c r="LR303">
        <v>19</v>
      </c>
      <c r="LT303">
        <v>19</v>
      </c>
      <c r="LV303">
        <v>19</v>
      </c>
      <c r="LX303">
        <v>19</v>
      </c>
      <c r="LZ303">
        <v>19</v>
      </c>
      <c r="MB303">
        <v>19</v>
      </c>
      <c r="MD303">
        <v>19</v>
      </c>
      <c r="MF303">
        <v>19</v>
      </c>
      <c r="MH303">
        <v>19</v>
      </c>
      <c r="MJ303">
        <v>19</v>
      </c>
      <c r="ML303">
        <v>19</v>
      </c>
      <c r="MN303">
        <v>19</v>
      </c>
      <c r="MP303">
        <v>19</v>
      </c>
      <c r="MR303">
        <v>19</v>
      </c>
      <c r="MT303">
        <v>19</v>
      </c>
      <c r="MV303">
        <v>19</v>
      </c>
      <c r="MX303">
        <v>19</v>
      </c>
      <c r="MZ303">
        <v>19</v>
      </c>
      <c r="NB303">
        <v>19</v>
      </c>
      <c r="ND303">
        <v>19</v>
      </c>
      <c r="NF303">
        <v>19</v>
      </c>
      <c r="NH303">
        <v>19</v>
      </c>
      <c r="NJ303">
        <v>19</v>
      </c>
      <c r="NL303">
        <v>19</v>
      </c>
      <c r="NN303">
        <v>19</v>
      </c>
      <c r="NP303">
        <v>19</v>
      </c>
      <c r="NR303">
        <v>19</v>
      </c>
      <c r="NT303">
        <v>19</v>
      </c>
      <c r="NV303">
        <v>19</v>
      </c>
      <c r="NX303">
        <v>19</v>
      </c>
      <c r="NZ303">
        <v>19</v>
      </c>
      <c r="OB303">
        <v>19</v>
      </c>
      <c r="OD303">
        <v>19</v>
      </c>
      <c r="OF303">
        <v>19</v>
      </c>
      <c r="OH303">
        <v>19</v>
      </c>
      <c r="OJ303">
        <v>19</v>
      </c>
      <c r="OL303">
        <v>19</v>
      </c>
      <c r="ON303">
        <v>19</v>
      </c>
      <c r="OP303">
        <v>19</v>
      </c>
      <c r="OR303">
        <v>19</v>
      </c>
      <c r="OT303">
        <v>19</v>
      </c>
      <c r="OV303">
        <v>19</v>
      </c>
      <c r="OX303">
        <v>19</v>
      </c>
      <c r="OZ303">
        <v>19</v>
      </c>
      <c r="PB303">
        <v>19</v>
      </c>
      <c r="PD303">
        <v>19</v>
      </c>
      <c r="PF303">
        <v>19</v>
      </c>
      <c r="PH303">
        <v>19</v>
      </c>
      <c r="PJ303">
        <v>19</v>
      </c>
      <c r="PL303">
        <v>19</v>
      </c>
      <c r="PN303">
        <v>19</v>
      </c>
      <c r="PP303">
        <v>19</v>
      </c>
      <c r="PR303">
        <v>19</v>
      </c>
      <c r="PT303">
        <v>19</v>
      </c>
      <c r="PV303">
        <v>19</v>
      </c>
      <c r="PX303">
        <v>19</v>
      </c>
      <c r="PZ303">
        <v>19</v>
      </c>
      <c r="QB303">
        <v>19</v>
      </c>
      <c r="QD303">
        <v>19</v>
      </c>
      <c r="QF303">
        <v>19</v>
      </c>
      <c r="QH303">
        <v>19</v>
      </c>
      <c r="QJ303">
        <v>19</v>
      </c>
      <c r="QL303">
        <v>19</v>
      </c>
      <c r="QN303">
        <v>19</v>
      </c>
      <c r="QP303">
        <v>19</v>
      </c>
      <c r="QR303">
        <v>19</v>
      </c>
      <c r="QT303">
        <v>19</v>
      </c>
      <c r="QV303">
        <v>19</v>
      </c>
      <c r="QX303">
        <v>19</v>
      </c>
      <c r="QZ303">
        <v>19</v>
      </c>
      <c r="RB303">
        <v>19</v>
      </c>
      <c r="RD303">
        <v>19</v>
      </c>
      <c r="RF303">
        <v>19</v>
      </c>
      <c r="RH303">
        <v>19</v>
      </c>
      <c r="RJ303">
        <v>19</v>
      </c>
      <c r="RL303">
        <v>19</v>
      </c>
      <c r="RN303">
        <v>19</v>
      </c>
      <c r="RP303">
        <v>19</v>
      </c>
      <c r="RR303">
        <v>19</v>
      </c>
      <c r="RT303">
        <v>19</v>
      </c>
      <c r="RV303">
        <v>19</v>
      </c>
      <c r="RX303">
        <v>19</v>
      </c>
      <c r="RZ303">
        <v>19</v>
      </c>
      <c r="SB303">
        <v>19</v>
      </c>
      <c r="SD303">
        <v>19</v>
      </c>
      <c r="SF303">
        <v>19</v>
      </c>
      <c r="SH303">
        <v>19</v>
      </c>
      <c r="SJ303">
        <v>19</v>
      </c>
      <c r="SL303">
        <v>19</v>
      </c>
      <c r="SN303">
        <v>19</v>
      </c>
      <c r="SP303">
        <v>19</v>
      </c>
      <c r="SR303">
        <v>19</v>
      </c>
      <c r="ST303">
        <v>19</v>
      </c>
      <c r="SV303">
        <v>19</v>
      </c>
      <c r="SX303">
        <v>19</v>
      </c>
      <c r="SZ303">
        <v>19</v>
      </c>
      <c r="TB303">
        <v>19</v>
      </c>
      <c r="TD303">
        <v>19</v>
      </c>
      <c r="TF303">
        <v>19</v>
      </c>
      <c r="TH303">
        <v>19</v>
      </c>
      <c r="TJ303">
        <v>19</v>
      </c>
      <c r="TL303">
        <v>19</v>
      </c>
      <c r="TN303">
        <v>19</v>
      </c>
      <c r="TP303">
        <v>19</v>
      </c>
      <c r="TR303">
        <v>19</v>
      </c>
      <c r="TT303">
        <v>19</v>
      </c>
      <c r="TV303">
        <v>19</v>
      </c>
      <c r="TX303">
        <v>19</v>
      </c>
      <c r="TZ303">
        <v>19</v>
      </c>
      <c r="UB303">
        <v>19</v>
      </c>
      <c r="UD303">
        <v>19</v>
      </c>
      <c r="UF303">
        <v>19</v>
      </c>
      <c r="UH303">
        <v>19</v>
      </c>
      <c r="UJ303">
        <v>19</v>
      </c>
      <c r="UL303">
        <v>19</v>
      </c>
      <c r="UN303">
        <v>19</v>
      </c>
      <c r="UP303">
        <v>19</v>
      </c>
      <c r="UR303">
        <v>19</v>
      </c>
      <c r="UT303">
        <v>19</v>
      </c>
      <c r="UV303">
        <v>19</v>
      </c>
      <c r="UX303">
        <v>19</v>
      </c>
      <c r="UZ303">
        <v>19</v>
      </c>
      <c r="VB303">
        <v>19</v>
      </c>
      <c r="VD303">
        <v>19</v>
      </c>
      <c r="VF303">
        <v>19</v>
      </c>
      <c r="VH303">
        <v>19</v>
      </c>
      <c r="VJ303">
        <v>19</v>
      </c>
      <c r="VL303">
        <v>19</v>
      </c>
      <c r="VN303">
        <v>19</v>
      </c>
      <c r="VP303">
        <v>19</v>
      </c>
      <c r="VR303">
        <v>19</v>
      </c>
      <c r="VT303">
        <v>19</v>
      </c>
      <c r="VV303">
        <v>19</v>
      </c>
      <c r="VX303">
        <v>19</v>
      </c>
      <c r="VZ303">
        <v>19</v>
      </c>
      <c r="WB303">
        <v>19</v>
      </c>
      <c r="WD303">
        <v>19</v>
      </c>
      <c r="WF303">
        <v>19</v>
      </c>
      <c r="WH303">
        <v>19</v>
      </c>
      <c r="WJ303">
        <v>19</v>
      </c>
      <c r="WL303">
        <v>19</v>
      </c>
      <c r="WN303">
        <v>19</v>
      </c>
      <c r="WP303">
        <v>19</v>
      </c>
      <c r="WR303">
        <v>19</v>
      </c>
      <c r="WT303">
        <v>19</v>
      </c>
      <c r="WV303">
        <v>19</v>
      </c>
      <c r="WX303">
        <v>19</v>
      </c>
      <c r="WZ303">
        <v>19</v>
      </c>
      <c r="XB303">
        <v>19</v>
      </c>
      <c r="XD303">
        <v>19</v>
      </c>
      <c r="XF303">
        <v>19</v>
      </c>
      <c r="XH303">
        <v>19</v>
      </c>
      <c r="XJ303">
        <v>19</v>
      </c>
      <c r="XL303">
        <v>19</v>
      </c>
      <c r="XN303">
        <v>19</v>
      </c>
      <c r="XP303">
        <v>19</v>
      </c>
      <c r="XR303">
        <v>19</v>
      </c>
      <c r="XT303">
        <v>19</v>
      </c>
      <c r="XV303">
        <v>19</v>
      </c>
      <c r="XX303">
        <v>19</v>
      </c>
      <c r="XZ303">
        <v>19</v>
      </c>
      <c r="YB303">
        <v>19</v>
      </c>
      <c r="YD303">
        <v>19</v>
      </c>
      <c r="YF303">
        <v>19</v>
      </c>
      <c r="YH303">
        <v>19</v>
      </c>
      <c r="YJ303">
        <v>19</v>
      </c>
      <c r="YL303">
        <v>19</v>
      </c>
      <c r="YN303">
        <v>19</v>
      </c>
      <c r="YP303">
        <v>19</v>
      </c>
      <c r="YR303">
        <v>19</v>
      </c>
      <c r="YT303">
        <v>19</v>
      </c>
      <c r="YV303">
        <v>19</v>
      </c>
      <c r="YX303">
        <v>19</v>
      </c>
      <c r="YZ303">
        <v>19</v>
      </c>
      <c r="ZB303">
        <v>19</v>
      </c>
      <c r="ZD303">
        <v>19</v>
      </c>
      <c r="ZF303">
        <v>19</v>
      </c>
      <c r="ZH303">
        <v>19</v>
      </c>
      <c r="ZJ303">
        <v>19</v>
      </c>
      <c r="ZL303">
        <v>19</v>
      </c>
      <c r="ZN303">
        <v>19</v>
      </c>
      <c r="ZP303">
        <v>19</v>
      </c>
      <c r="ZR303">
        <v>19</v>
      </c>
      <c r="ZT303">
        <v>19</v>
      </c>
      <c r="ZV303">
        <v>19</v>
      </c>
      <c r="ZX303">
        <v>19</v>
      </c>
      <c r="ZZ303">
        <v>19</v>
      </c>
      <c r="AAB303">
        <v>19</v>
      </c>
      <c r="AAD303">
        <v>19</v>
      </c>
      <c r="AAF303">
        <v>19</v>
      </c>
      <c r="AAH303">
        <v>19</v>
      </c>
      <c r="AAJ303">
        <v>19</v>
      </c>
      <c r="AAL303">
        <v>19</v>
      </c>
      <c r="AAN303">
        <v>19</v>
      </c>
      <c r="AAP303">
        <v>19</v>
      </c>
      <c r="AAR303">
        <v>19</v>
      </c>
      <c r="AAT303">
        <v>19</v>
      </c>
      <c r="AAV303">
        <v>19</v>
      </c>
      <c r="AAX303">
        <v>19</v>
      </c>
      <c r="AAZ303">
        <v>19</v>
      </c>
      <c r="ABB303">
        <v>19</v>
      </c>
      <c r="ABD303">
        <v>19</v>
      </c>
      <c r="ABF303">
        <v>19</v>
      </c>
      <c r="ABH303">
        <v>19</v>
      </c>
      <c r="ABJ303">
        <v>19</v>
      </c>
      <c r="ABL303">
        <v>19</v>
      </c>
      <c r="ABN303">
        <v>19</v>
      </c>
      <c r="ABP303">
        <v>19</v>
      </c>
      <c r="ABR303">
        <v>19</v>
      </c>
      <c r="ABT303">
        <v>19</v>
      </c>
      <c r="ABV303">
        <v>19</v>
      </c>
      <c r="ABX303">
        <v>19</v>
      </c>
      <c r="ABZ303">
        <v>19</v>
      </c>
      <c r="ACB303">
        <v>19</v>
      </c>
      <c r="ACD303">
        <v>19</v>
      </c>
      <c r="ACF303">
        <v>19</v>
      </c>
      <c r="ACH303">
        <v>19</v>
      </c>
      <c r="ACJ303">
        <v>19</v>
      </c>
      <c r="ACL303">
        <v>19</v>
      </c>
      <c r="ACN303">
        <v>19</v>
      </c>
      <c r="ACP303">
        <v>19</v>
      </c>
      <c r="ACR303">
        <v>19</v>
      </c>
      <c r="ACT303">
        <v>19</v>
      </c>
      <c r="ACV303">
        <v>19</v>
      </c>
      <c r="ACX303">
        <v>19</v>
      </c>
      <c r="ACZ303">
        <v>19</v>
      </c>
      <c r="ADB303">
        <v>19</v>
      </c>
      <c r="ADD303">
        <v>19</v>
      </c>
      <c r="ADF303">
        <v>19</v>
      </c>
      <c r="ADH303">
        <v>19</v>
      </c>
      <c r="ADJ303">
        <v>19</v>
      </c>
      <c r="ADL303">
        <v>19</v>
      </c>
      <c r="ADN303">
        <v>19</v>
      </c>
      <c r="ADP303">
        <v>19</v>
      </c>
      <c r="ADR303">
        <v>19</v>
      </c>
      <c r="ADT303">
        <v>19</v>
      </c>
      <c r="ADV303">
        <v>19</v>
      </c>
      <c r="ADX303">
        <v>19</v>
      </c>
      <c r="ADZ303">
        <v>19</v>
      </c>
      <c r="AEB303">
        <v>19</v>
      </c>
      <c r="AED303">
        <v>19</v>
      </c>
      <c r="AEF303">
        <v>19</v>
      </c>
      <c r="AEH303">
        <v>19</v>
      </c>
      <c r="AEJ303">
        <v>19</v>
      </c>
      <c r="AEL303">
        <v>19</v>
      </c>
      <c r="AEN303">
        <v>19</v>
      </c>
      <c r="AEP303">
        <v>19</v>
      </c>
      <c r="AER303">
        <v>19</v>
      </c>
      <c r="AET303">
        <v>19</v>
      </c>
      <c r="AEV303">
        <v>19</v>
      </c>
      <c r="AEX303">
        <v>19</v>
      </c>
      <c r="AEZ303">
        <v>19</v>
      </c>
      <c r="AFB303">
        <v>19</v>
      </c>
      <c r="AFD303">
        <v>19</v>
      </c>
      <c r="AFF303">
        <v>19</v>
      </c>
      <c r="AFH303">
        <v>19</v>
      </c>
      <c r="AFJ303">
        <v>19</v>
      </c>
      <c r="AFL303">
        <v>19</v>
      </c>
      <c r="AFN303">
        <v>19</v>
      </c>
      <c r="AFP303">
        <v>19</v>
      </c>
      <c r="AFR303">
        <v>19</v>
      </c>
      <c r="AFT303">
        <v>19</v>
      </c>
      <c r="AFV303">
        <v>19</v>
      </c>
      <c r="AFX303">
        <v>19</v>
      </c>
      <c r="AFZ303">
        <v>19</v>
      </c>
      <c r="AGB303">
        <v>19</v>
      </c>
      <c r="AGD303">
        <v>19</v>
      </c>
      <c r="AGF303">
        <v>19</v>
      </c>
      <c r="AGH303">
        <v>19</v>
      </c>
      <c r="AGJ303">
        <v>19</v>
      </c>
      <c r="AGL303">
        <v>19</v>
      </c>
      <c r="AGN303">
        <v>19</v>
      </c>
      <c r="AGP303">
        <v>19</v>
      </c>
      <c r="AGR303">
        <v>19</v>
      </c>
      <c r="AGT303">
        <v>19</v>
      </c>
      <c r="AGV303">
        <v>19</v>
      </c>
      <c r="AGX303">
        <v>19</v>
      </c>
      <c r="AGZ303">
        <v>19</v>
      </c>
      <c r="AHB303">
        <v>19</v>
      </c>
      <c r="AHD303">
        <v>19</v>
      </c>
      <c r="AHF303">
        <v>19</v>
      </c>
      <c r="AHH303">
        <v>19</v>
      </c>
      <c r="AHJ303">
        <v>19</v>
      </c>
      <c r="AHL303">
        <v>19</v>
      </c>
      <c r="AHN303">
        <v>19</v>
      </c>
      <c r="AHP303">
        <v>19</v>
      </c>
      <c r="AHR303">
        <v>19</v>
      </c>
      <c r="AHT303">
        <v>19</v>
      </c>
      <c r="AHV303">
        <v>19</v>
      </c>
      <c r="AHX303">
        <v>19</v>
      </c>
      <c r="AHZ303">
        <v>19</v>
      </c>
      <c r="AIB303">
        <v>19</v>
      </c>
      <c r="AID303">
        <v>19</v>
      </c>
      <c r="AIF303">
        <v>19</v>
      </c>
      <c r="AIH303">
        <v>19</v>
      </c>
      <c r="AIJ303">
        <v>19</v>
      </c>
      <c r="AIL303">
        <v>19</v>
      </c>
      <c r="AIN303">
        <v>19</v>
      </c>
      <c r="AIP303">
        <v>19</v>
      </c>
      <c r="AIR303">
        <v>19</v>
      </c>
      <c r="AIT303">
        <v>19</v>
      </c>
      <c r="AIV303">
        <v>19</v>
      </c>
      <c r="AIX303">
        <v>19</v>
      </c>
      <c r="AIZ303">
        <v>19</v>
      </c>
      <c r="AJB303">
        <v>19</v>
      </c>
      <c r="AJD303">
        <v>19</v>
      </c>
      <c r="AJF303">
        <v>19</v>
      </c>
      <c r="AJH303">
        <v>19</v>
      </c>
      <c r="AJJ303">
        <v>19</v>
      </c>
      <c r="AJL303">
        <v>19</v>
      </c>
      <c r="AJN303">
        <v>19</v>
      </c>
      <c r="AJP303">
        <v>19</v>
      </c>
      <c r="AJR303">
        <v>19</v>
      </c>
      <c r="AJT303">
        <v>19</v>
      </c>
      <c r="AJV303">
        <v>19</v>
      </c>
      <c r="AJX303">
        <v>19</v>
      </c>
      <c r="AJZ303">
        <v>19</v>
      </c>
      <c r="AKB303">
        <v>19</v>
      </c>
      <c r="AKD303">
        <v>19</v>
      </c>
      <c r="AKF303">
        <v>19</v>
      </c>
      <c r="AKH303">
        <v>19</v>
      </c>
      <c r="AKJ303">
        <v>19</v>
      </c>
      <c r="AKL303">
        <v>19</v>
      </c>
      <c r="AKN303">
        <v>19</v>
      </c>
      <c r="AKP303">
        <v>19</v>
      </c>
      <c r="AKR303">
        <v>19</v>
      </c>
      <c r="AKT303">
        <v>19</v>
      </c>
      <c r="AKV303">
        <v>19</v>
      </c>
      <c r="AKX303">
        <v>19</v>
      </c>
      <c r="AKZ303">
        <v>19</v>
      </c>
      <c r="ALB303">
        <v>19</v>
      </c>
      <c r="ALD303">
        <v>19</v>
      </c>
      <c r="ALF303">
        <v>19</v>
      </c>
      <c r="ALH303">
        <v>19</v>
      </c>
      <c r="ALJ303">
        <v>19</v>
      </c>
      <c r="ALL303">
        <v>19</v>
      </c>
      <c r="ALN303">
        <v>19</v>
      </c>
      <c r="ALP303">
        <v>19</v>
      </c>
      <c r="ALR303">
        <v>19</v>
      </c>
    </row>
    <row r="304" spans="1:1006" x14ac:dyDescent="0.25">
      <c r="A304">
        <v>45</v>
      </c>
      <c r="B304">
        <v>25.033320000000003</v>
      </c>
      <c r="H304">
        <v>45</v>
      </c>
      <c r="J304">
        <v>45</v>
      </c>
      <c r="L304">
        <v>45</v>
      </c>
      <c r="N304">
        <v>45</v>
      </c>
      <c r="P304">
        <v>45</v>
      </c>
      <c r="R304">
        <v>45</v>
      </c>
      <c r="T304">
        <v>45</v>
      </c>
      <c r="V304">
        <v>45</v>
      </c>
      <c r="X304">
        <v>45</v>
      </c>
      <c r="Z304">
        <v>45</v>
      </c>
      <c r="AB304">
        <v>45</v>
      </c>
      <c r="AD304">
        <v>45</v>
      </c>
      <c r="AF304">
        <v>45</v>
      </c>
      <c r="AH304">
        <v>45</v>
      </c>
      <c r="AJ304">
        <v>45</v>
      </c>
      <c r="AL304">
        <v>45</v>
      </c>
      <c r="AN304">
        <v>45</v>
      </c>
      <c r="AP304">
        <v>45</v>
      </c>
      <c r="AR304">
        <v>45</v>
      </c>
      <c r="AT304">
        <v>45</v>
      </c>
      <c r="AV304">
        <v>45</v>
      </c>
      <c r="AX304">
        <v>45</v>
      </c>
      <c r="AZ304">
        <v>45</v>
      </c>
      <c r="BB304">
        <v>45</v>
      </c>
      <c r="BD304">
        <v>45</v>
      </c>
      <c r="BF304">
        <v>45</v>
      </c>
      <c r="BH304">
        <v>45</v>
      </c>
      <c r="BJ304">
        <v>45</v>
      </c>
      <c r="BL304">
        <v>45</v>
      </c>
      <c r="BN304">
        <v>45</v>
      </c>
      <c r="BP304">
        <v>45</v>
      </c>
      <c r="BR304">
        <v>45</v>
      </c>
      <c r="BT304">
        <v>45</v>
      </c>
      <c r="BV304">
        <v>45</v>
      </c>
      <c r="BX304">
        <v>45</v>
      </c>
      <c r="BZ304">
        <v>45</v>
      </c>
      <c r="CB304">
        <v>45</v>
      </c>
      <c r="CD304">
        <v>45</v>
      </c>
      <c r="CF304">
        <v>45</v>
      </c>
      <c r="CH304">
        <v>45</v>
      </c>
      <c r="CJ304">
        <v>45</v>
      </c>
      <c r="CL304">
        <v>45</v>
      </c>
      <c r="CN304">
        <v>45</v>
      </c>
      <c r="CP304">
        <v>45</v>
      </c>
      <c r="CR304">
        <v>45</v>
      </c>
      <c r="CT304">
        <v>45</v>
      </c>
      <c r="CV304">
        <v>45</v>
      </c>
      <c r="CX304">
        <v>45</v>
      </c>
      <c r="CZ304">
        <v>45</v>
      </c>
      <c r="DB304">
        <v>45</v>
      </c>
      <c r="DD304">
        <v>45</v>
      </c>
      <c r="DF304">
        <v>45</v>
      </c>
      <c r="DH304">
        <v>45</v>
      </c>
      <c r="DJ304">
        <v>45</v>
      </c>
      <c r="DL304">
        <v>45</v>
      </c>
      <c r="DN304">
        <v>45</v>
      </c>
      <c r="DP304">
        <v>45</v>
      </c>
      <c r="DR304">
        <v>45</v>
      </c>
      <c r="DT304">
        <v>45</v>
      </c>
      <c r="DV304">
        <v>45</v>
      </c>
      <c r="DX304">
        <v>45</v>
      </c>
      <c r="DZ304">
        <v>45</v>
      </c>
      <c r="EB304">
        <v>45</v>
      </c>
      <c r="ED304">
        <v>45</v>
      </c>
      <c r="EF304">
        <v>45</v>
      </c>
      <c r="EH304">
        <v>45</v>
      </c>
      <c r="EJ304">
        <v>45</v>
      </c>
      <c r="EL304">
        <v>45</v>
      </c>
      <c r="EN304">
        <v>45</v>
      </c>
      <c r="EP304">
        <v>45</v>
      </c>
      <c r="ER304">
        <v>45</v>
      </c>
      <c r="ET304">
        <v>45</v>
      </c>
      <c r="EV304">
        <v>45</v>
      </c>
      <c r="EX304">
        <v>45</v>
      </c>
      <c r="EZ304">
        <v>45</v>
      </c>
      <c r="FB304">
        <v>45</v>
      </c>
      <c r="FD304">
        <v>45</v>
      </c>
      <c r="FF304">
        <v>45</v>
      </c>
      <c r="FH304">
        <v>45</v>
      </c>
      <c r="FJ304">
        <v>45</v>
      </c>
      <c r="FL304">
        <v>45</v>
      </c>
      <c r="FN304">
        <v>45</v>
      </c>
      <c r="FP304">
        <v>45</v>
      </c>
      <c r="FR304">
        <v>45</v>
      </c>
      <c r="FT304">
        <v>45</v>
      </c>
      <c r="FV304">
        <v>45</v>
      </c>
      <c r="FX304">
        <v>45</v>
      </c>
      <c r="FZ304">
        <v>45</v>
      </c>
      <c r="GB304">
        <v>45</v>
      </c>
      <c r="GD304">
        <v>45</v>
      </c>
      <c r="GF304">
        <v>45</v>
      </c>
      <c r="GH304">
        <v>45</v>
      </c>
      <c r="GJ304">
        <v>45</v>
      </c>
      <c r="GL304">
        <v>45</v>
      </c>
      <c r="GN304">
        <v>45</v>
      </c>
      <c r="GP304">
        <v>45</v>
      </c>
      <c r="GR304">
        <v>45</v>
      </c>
      <c r="GT304">
        <v>45</v>
      </c>
      <c r="GV304">
        <v>45</v>
      </c>
      <c r="GX304">
        <v>45</v>
      </c>
      <c r="GZ304">
        <v>45</v>
      </c>
      <c r="HB304">
        <v>45</v>
      </c>
      <c r="HD304">
        <v>45</v>
      </c>
      <c r="HF304">
        <v>45</v>
      </c>
      <c r="HH304">
        <v>45</v>
      </c>
      <c r="HJ304">
        <v>45</v>
      </c>
      <c r="HL304">
        <v>45</v>
      </c>
      <c r="HN304">
        <v>45</v>
      </c>
      <c r="HP304">
        <v>45</v>
      </c>
      <c r="HR304">
        <v>45</v>
      </c>
      <c r="HT304">
        <v>45</v>
      </c>
      <c r="HV304">
        <v>45</v>
      </c>
      <c r="HX304">
        <v>45</v>
      </c>
      <c r="HZ304">
        <v>45</v>
      </c>
      <c r="IB304">
        <v>45</v>
      </c>
      <c r="ID304">
        <v>45</v>
      </c>
      <c r="IF304">
        <v>45</v>
      </c>
      <c r="IH304">
        <v>45</v>
      </c>
      <c r="IJ304">
        <v>45</v>
      </c>
      <c r="IL304">
        <v>45</v>
      </c>
      <c r="IN304">
        <v>45</v>
      </c>
      <c r="IP304">
        <v>45</v>
      </c>
      <c r="IR304">
        <v>45</v>
      </c>
      <c r="IT304">
        <v>45</v>
      </c>
      <c r="IV304">
        <v>45</v>
      </c>
      <c r="IX304">
        <v>45</v>
      </c>
      <c r="IZ304">
        <v>45</v>
      </c>
      <c r="JB304">
        <v>45</v>
      </c>
      <c r="JD304">
        <v>45</v>
      </c>
      <c r="JF304">
        <v>45</v>
      </c>
      <c r="JH304">
        <v>45</v>
      </c>
      <c r="JJ304">
        <v>45</v>
      </c>
      <c r="JL304">
        <v>45</v>
      </c>
      <c r="JN304">
        <v>45</v>
      </c>
      <c r="JP304">
        <v>45</v>
      </c>
      <c r="JR304">
        <v>45</v>
      </c>
      <c r="JT304">
        <v>45</v>
      </c>
      <c r="JV304">
        <v>45</v>
      </c>
      <c r="JX304">
        <v>45</v>
      </c>
      <c r="JZ304">
        <v>45</v>
      </c>
      <c r="KB304">
        <v>45</v>
      </c>
      <c r="KD304">
        <v>45</v>
      </c>
      <c r="KF304">
        <v>45</v>
      </c>
      <c r="KH304">
        <v>45</v>
      </c>
      <c r="KJ304">
        <v>45</v>
      </c>
      <c r="KL304">
        <v>45</v>
      </c>
      <c r="KN304">
        <v>45</v>
      </c>
      <c r="KP304">
        <v>45</v>
      </c>
      <c r="KR304">
        <v>45</v>
      </c>
      <c r="KT304">
        <v>45</v>
      </c>
      <c r="KV304">
        <v>45</v>
      </c>
      <c r="KX304">
        <v>45</v>
      </c>
      <c r="KZ304">
        <v>45</v>
      </c>
      <c r="LB304">
        <v>45</v>
      </c>
      <c r="LD304">
        <v>45</v>
      </c>
      <c r="LF304">
        <v>45</v>
      </c>
      <c r="LH304">
        <v>45</v>
      </c>
      <c r="LJ304">
        <v>45</v>
      </c>
      <c r="LL304">
        <v>45</v>
      </c>
      <c r="LN304">
        <v>45</v>
      </c>
      <c r="LP304">
        <v>45</v>
      </c>
      <c r="LR304">
        <v>45</v>
      </c>
      <c r="LT304">
        <v>45</v>
      </c>
      <c r="LV304">
        <v>45</v>
      </c>
      <c r="LX304">
        <v>45</v>
      </c>
      <c r="LZ304">
        <v>45</v>
      </c>
      <c r="MB304">
        <v>45</v>
      </c>
      <c r="MD304">
        <v>45</v>
      </c>
      <c r="MF304">
        <v>45</v>
      </c>
      <c r="MH304">
        <v>45</v>
      </c>
      <c r="MJ304">
        <v>45</v>
      </c>
      <c r="ML304">
        <v>45</v>
      </c>
      <c r="MN304">
        <v>45</v>
      </c>
      <c r="MP304">
        <v>45</v>
      </c>
      <c r="MR304">
        <v>45</v>
      </c>
      <c r="MT304">
        <v>45</v>
      </c>
      <c r="MV304">
        <v>45</v>
      </c>
      <c r="MX304">
        <v>45</v>
      </c>
      <c r="MZ304">
        <v>45</v>
      </c>
      <c r="NB304">
        <v>45</v>
      </c>
      <c r="ND304">
        <v>45</v>
      </c>
      <c r="NF304">
        <v>45</v>
      </c>
      <c r="NH304">
        <v>45</v>
      </c>
      <c r="NJ304">
        <v>45</v>
      </c>
      <c r="NL304">
        <v>45</v>
      </c>
      <c r="NN304">
        <v>45</v>
      </c>
      <c r="NP304">
        <v>45</v>
      </c>
      <c r="NR304">
        <v>45</v>
      </c>
      <c r="NT304">
        <v>45</v>
      </c>
      <c r="NV304">
        <v>45</v>
      </c>
      <c r="NX304">
        <v>45</v>
      </c>
      <c r="NZ304">
        <v>45</v>
      </c>
      <c r="OB304">
        <v>45</v>
      </c>
      <c r="OD304">
        <v>45</v>
      </c>
      <c r="OF304">
        <v>45</v>
      </c>
      <c r="OH304">
        <v>45</v>
      </c>
      <c r="OJ304">
        <v>45</v>
      </c>
      <c r="OL304">
        <v>45</v>
      </c>
      <c r="ON304">
        <v>45</v>
      </c>
      <c r="OP304">
        <v>45</v>
      </c>
      <c r="OR304">
        <v>45</v>
      </c>
      <c r="OT304">
        <v>45</v>
      </c>
      <c r="OV304">
        <v>45</v>
      </c>
      <c r="OX304">
        <v>45</v>
      </c>
      <c r="OZ304">
        <v>45</v>
      </c>
      <c r="PB304">
        <v>45</v>
      </c>
      <c r="PD304">
        <v>45</v>
      </c>
      <c r="PF304">
        <v>45</v>
      </c>
      <c r="PH304">
        <v>45</v>
      </c>
      <c r="PJ304">
        <v>45</v>
      </c>
      <c r="PL304">
        <v>45</v>
      </c>
      <c r="PN304">
        <v>45</v>
      </c>
      <c r="PP304">
        <v>45</v>
      </c>
      <c r="PR304">
        <v>45</v>
      </c>
      <c r="PT304">
        <v>45</v>
      </c>
      <c r="PV304">
        <v>45</v>
      </c>
      <c r="PX304">
        <v>45</v>
      </c>
      <c r="PZ304">
        <v>45</v>
      </c>
      <c r="QB304">
        <v>45</v>
      </c>
      <c r="QD304">
        <v>45</v>
      </c>
      <c r="QF304">
        <v>45</v>
      </c>
      <c r="QH304">
        <v>45</v>
      </c>
      <c r="QJ304">
        <v>45</v>
      </c>
      <c r="QL304">
        <v>45</v>
      </c>
      <c r="QN304">
        <v>45</v>
      </c>
      <c r="QP304">
        <v>45</v>
      </c>
      <c r="QR304">
        <v>45</v>
      </c>
      <c r="QT304">
        <v>45</v>
      </c>
      <c r="QV304">
        <v>45</v>
      </c>
      <c r="QX304">
        <v>45</v>
      </c>
      <c r="QZ304">
        <v>45</v>
      </c>
      <c r="RB304">
        <v>45</v>
      </c>
      <c r="RD304">
        <v>45</v>
      </c>
      <c r="RF304">
        <v>45</v>
      </c>
      <c r="RH304">
        <v>45</v>
      </c>
      <c r="RJ304">
        <v>45</v>
      </c>
      <c r="RL304">
        <v>45</v>
      </c>
      <c r="RN304">
        <v>45</v>
      </c>
      <c r="RP304">
        <v>45</v>
      </c>
      <c r="RR304">
        <v>45</v>
      </c>
      <c r="RT304">
        <v>45</v>
      </c>
      <c r="RV304">
        <v>45</v>
      </c>
      <c r="RX304">
        <v>45</v>
      </c>
      <c r="RZ304">
        <v>45</v>
      </c>
      <c r="SB304">
        <v>45</v>
      </c>
      <c r="SD304">
        <v>45</v>
      </c>
      <c r="SF304">
        <v>45</v>
      </c>
      <c r="SH304">
        <v>45</v>
      </c>
      <c r="SJ304">
        <v>45</v>
      </c>
      <c r="SL304">
        <v>45</v>
      </c>
      <c r="SN304">
        <v>45</v>
      </c>
      <c r="SP304">
        <v>45</v>
      </c>
      <c r="SR304">
        <v>45</v>
      </c>
      <c r="ST304">
        <v>45</v>
      </c>
      <c r="SV304">
        <v>45</v>
      </c>
      <c r="SX304">
        <v>45</v>
      </c>
      <c r="SZ304">
        <v>45</v>
      </c>
      <c r="TB304">
        <v>45</v>
      </c>
      <c r="TD304">
        <v>45</v>
      </c>
      <c r="TF304">
        <v>45</v>
      </c>
      <c r="TH304">
        <v>45</v>
      </c>
      <c r="TJ304">
        <v>45</v>
      </c>
      <c r="TL304">
        <v>45</v>
      </c>
      <c r="TN304">
        <v>45</v>
      </c>
      <c r="TP304">
        <v>45</v>
      </c>
      <c r="TR304">
        <v>45</v>
      </c>
      <c r="TT304">
        <v>45</v>
      </c>
      <c r="TV304">
        <v>45</v>
      </c>
      <c r="TX304">
        <v>45</v>
      </c>
      <c r="TZ304">
        <v>45</v>
      </c>
      <c r="UB304">
        <v>45</v>
      </c>
      <c r="UD304">
        <v>45</v>
      </c>
      <c r="UF304">
        <v>45</v>
      </c>
      <c r="UH304">
        <v>45</v>
      </c>
      <c r="UJ304">
        <v>45</v>
      </c>
      <c r="UL304">
        <v>45</v>
      </c>
      <c r="UN304">
        <v>45</v>
      </c>
      <c r="UP304">
        <v>45</v>
      </c>
      <c r="UR304">
        <v>45</v>
      </c>
      <c r="UT304">
        <v>45</v>
      </c>
      <c r="UV304">
        <v>45</v>
      </c>
      <c r="UX304">
        <v>45</v>
      </c>
      <c r="UZ304">
        <v>45</v>
      </c>
      <c r="VB304">
        <v>45</v>
      </c>
      <c r="VD304">
        <v>45</v>
      </c>
      <c r="VF304">
        <v>45</v>
      </c>
      <c r="VH304">
        <v>45</v>
      </c>
      <c r="VJ304">
        <v>45</v>
      </c>
      <c r="VL304">
        <v>45</v>
      </c>
      <c r="VN304">
        <v>45</v>
      </c>
      <c r="VP304">
        <v>45</v>
      </c>
      <c r="VR304">
        <v>45</v>
      </c>
      <c r="VT304">
        <v>45</v>
      </c>
      <c r="VV304">
        <v>45</v>
      </c>
      <c r="VX304">
        <v>45</v>
      </c>
      <c r="VZ304">
        <v>45</v>
      </c>
      <c r="WB304">
        <v>45</v>
      </c>
      <c r="WD304">
        <v>45</v>
      </c>
      <c r="WF304">
        <v>45</v>
      </c>
      <c r="WH304">
        <v>45</v>
      </c>
      <c r="WJ304">
        <v>45</v>
      </c>
      <c r="WL304">
        <v>45</v>
      </c>
      <c r="WN304">
        <v>45</v>
      </c>
      <c r="WP304">
        <v>45</v>
      </c>
      <c r="WR304">
        <v>45</v>
      </c>
      <c r="WT304">
        <v>45</v>
      </c>
      <c r="WV304">
        <v>45</v>
      </c>
      <c r="WX304">
        <v>45</v>
      </c>
      <c r="WZ304">
        <v>45</v>
      </c>
      <c r="XB304">
        <v>45</v>
      </c>
      <c r="XD304">
        <v>45</v>
      </c>
      <c r="XF304">
        <v>45</v>
      </c>
      <c r="XH304">
        <v>45</v>
      </c>
      <c r="XJ304">
        <v>45</v>
      </c>
      <c r="XL304">
        <v>45</v>
      </c>
      <c r="XN304">
        <v>45</v>
      </c>
      <c r="XP304">
        <v>45</v>
      </c>
      <c r="XR304">
        <v>45</v>
      </c>
      <c r="XT304">
        <v>45</v>
      </c>
      <c r="XV304">
        <v>45</v>
      </c>
      <c r="XX304">
        <v>45</v>
      </c>
      <c r="XZ304">
        <v>45</v>
      </c>
      <c r="YB304">
        <v>45</v>
      </c>
      <c r="YD304">
        <v>45</v>
      </c>
      <c r="YF304">
        <v>45</v>
      </c>
      <c r="YH304">
        <v>45</v>
      </c>
      <c r="YJ304">
        <v>45</v>
      </c>
      <c r="YL304">
        <v>45</v>
      </c>
      <c r="YN304">
        <v>45</v>
      </c>
      <c r="YP304">
        <v>45</v>
      </c>
      <c r="YR304">
        <v>45</v>
      </c>
      <c r="YT304">
        <v>45</v>
      </c>
      <c r="YV304">
        <v>45</v>
      </c>
      <c r="YX304">
        <v>45</v>
      </c>
      <c r="YZ304">
        <v>45</v>
      </c>
      <c r="ZB304">
        <v>45</v>
      </c>
      <c r="ZD304">
        <v>45</v>
      </c>
      <c r="ZF304">
        <v>45</v>
      </c>
      <c r="ZH304">
        <v>45</v>
      </c>
      <c r="ZJ304">
        <v>45</v>
      </c>
      <c r="ZL304">
        <v>45</v>
      </c>
      <c r="ZN304">
        <v>45</v>
      </c>
      <c r="ZP304">
        <v>45</v>
      </c>
      <c r="ZR304">
        <v>45</v>
      </c>
      <c r="ZT304">
        <v>45</v>
      </c>
      <c r="ZV304">
        <v>45</v>
      </c>
      <c r="ZX304">
        <v>45</v>
      </c>
      <c r="ZZ304">
        <v>45</v>
      </c>
      <c r="AAB304">
        <v>45</v>
      </c>
      <c r="AAD304">
        <v>45</v>
      </c>
      <c r="AAF304">
        <v>45</v>
      </c>
      <c r="AAH304">
        <v>45</v>
      </c>
      <c r="AAJ304">
        <v>45</v>
      </c>
      <c r="AAL304">
        <v>45</v>
      </c>
      <c r="AAN304">
        <v>45</v>
      </c>
      <c r="AAP304">
        <v>45</v>
      </c>
      <c r="AAR304">
        <v>45</v>
      </c>
      <c r="AAT304">
        <v>45</v>
      </c>
      <c r="AAV304">
        <v>45</v>
      </c>
      <c r="AAX304">
        <v>45</v>
      </c>
      <c r="AAZ304">
        <v>45</v>
      </c>
      <c r="ABB304">
        <v>45</v>
      </c>
      <c r="ABD304">
        <v>45</v>
      </c>
      <c r="ABF304">
        <v>45</v>
      </c>
      <c r="ABH304">
        <v>45</v>
      </c>
      <c r="ABJ304">
        <v>45</v>
      </c>
      <c r="ABL304">
        <v>45</v>
      </c>
      <c r="ABN304">
        <v>45</v>
      </c>
      <c r="ABP304">
        <v>45</v>
      </c>
      <c r="ABR304">
        <v>45</v>
      </c>
      <c r="ABT304">
        <v>45</v>
      </c>
      <c r="ABV304">
        <v>45</v>
      </c>
      <c r="ABX304">
        <v>45</v>
      </c>
      <c r="ABZ304">
        <v>45</v>
      </c>
      <c r="ACB304">
        <v>45</v>
      </c>
      <c r="ACD304">
        <v>45</v>
      </c>
      <c r="ACF304">
        <v>45</v>
      </c>
      <c r="ACH304">
        <v>45</v>
      </c>
      <c r="ACJ304">
        <v>45</v>
      </c>
      <c r="ACL304">
        <v>45</v>
      </c>
      <c r="ACN304">
        <v>45</v>
      </c>
      <c r="ACP304">
        <v>45</v>
      </c>
      <c r="ACR304">
        <v>45</v>
      </c>
      <c r="ACT304">
        <v>45</v>
      </c>
      <c r="ACV304">
        <v>45</v>
      </c>
      <c r="ACX304">
        <v>45</v>
      </c>
      <c r="ACZ304">
        <v>45</v>
      </c>
      <c r="ADB304">
        <v>45</v>
      </c>
      <c r="ADD304">
        <v>45</v>
      </c>
      <c r="ADF304">
        <v>45</v>
      </c>
      <c r="ADH304">
        <v>45</v>
      </c>
      <c r="ADJ304">
        <v>45</v>
      </c>
      <c r="ADL304">
        <v>45</v>
      </c>
      <c r="ADN304">
        <v>45</v>
      </c>
      <c r="ADP304">
        <v>45</v>
      </c>
      <c r="ADR304">
        <v>45</v>
      </c>
      <c r="ADT304">
        <v>45</v>
      </c>
      <c r="ADV304">
        <v>45</v>
      </c>
      <c r="ADX304">
        <v>45</v>
      </c>
      <c r="ADZ304">
        <v>45</v>
      </c>
      <c r="AEB304">
        <v>45</v>
      </c>
      <c r="AED304">
        <v>45</v>
      </c>
      <c r="AEF304">
        <v>45</v>
      </c>
      <c r="AEH304">
        <v>45</v>
      </c>
      <c r="AEJ304">
        <v>45</v>
      </c>
      <c r="AEL304">
        <v>45</v>
      </c>
      <c r="AEN304">
        <v>45</v>
      </c>
      <c r="AEP304">
        <v>45</v>
      </c>
      <c r="AER304">
        <v>45</v>
      </c>
      <c r="AET304">
        <v>45</v>
      </c>
      <c r="AEV304">
        <v>45</v>
      </c>
      <c r="AEX304">
        <v>45</v>
      </c>
      <c r="AEZ304">
        <v>45</v>
      </c>
      <c r="AFB304">
        <v>45</v>
      </c>
      <c r="AFD304">
        <v>45</v>
      </c>
      <c r="AFF304">
        <v>45</v>
      </c>
      <c r="AFH304">
        <v>45</v>
      </c>
      <c r="AFJ304">
        <v>45</v>
      </c>
      <c r="AFL304">
        <v>45</v>
      </c>
      <c r="AFN304">
        <v>45</v>
      </c>
      <c r="AFP304">
        <v>45</v>
      </c>
      <c r="AFR304">
        <v>45</v>
      </c>
      <c r="AFT304">
        <v>45</v>
      </c>
      <c r="AFV304">
        <v>45</v>
      </c>
      <c r="AFX304">
        <v>45</v>
      </c>
      <c r="AFZ304">
        <v>45</v>
      </c>
      <c r="AGB304">
        <v>45</v>
      </c>
      <c r="AGD304">
        <v>45</v>
      </c>
      <c r="AGF304">
        <v>45</v>
      </c>
      <c r="AGH304">
        <v>45</v>
      </c>
      <c r="AGJ304">
        <v>45</v>
      </c>
      <c r="AGL304">
        <v>45</v>
      </c>
      <c r="AGN304">
        <v>45</v>
      </c>
      <c r="AGP304">
        <v>45</v>
      </c>
      <c r="AGR304">
        <v>45</v>
      </c>
      <c r="AGT304">
        <v>45</v>
      </c>
      <c r="AGV304">
        <v>45</v>
      </c>
      <c r="AGX304">
        <v>45</v>
      </c>
      <c r="AGZ304">
        <v>45</v>
      </c>
      <c r="AHB304">
        <v>45</v>
      </c>
      <c r="AHD304">
        <v>45</v>
      </c>
      <c r="AHF304">
        <v>45</v>
      </c>
      <c r="AHH304">
        <v>45</v>
      </c>
      <c r="AHJ304">
        <v>45</v>
      </c>
      <c r="AHL304">
        <v>45</v>
      </c>
      <c r="AHN304">
        <v>45</v>
      </c>
      <c r="AHP304">
        <v>45</v>
      </c>
      <c r="AHR304">
        <v>45</v>
      </c>
      <c r="AHT304">
        <v>45</v>
      </c>
      <c r="AHV304">
        <v>45</v>
      </c>
      <c r="AHX304">
        <v>45</v>
      </c>
      <c r="AHZ304">
        <v>45</v>
      </c>
      <c r="AIB304">
        <v>45</v>
      </c>
      <c r="AID304">
        <v>45</v>
      </c>
      <c r="AIF304">
        <v>45</v>
      </c>
      <c r="AIH304">
        <v>45</v>
      </c>
      <c r="AIJ304">
        <v>45</v>
      </c>
      <c r="AIL304">
        <v>45</v>
      </c>
      <c r="AIN304">
        <v>45</v>
      </c>
      <c r="AIP304">
        <v>45</v>
      </c>
      <c r="AIR304">
        <v>45</v>
      </c>
      <c r="AIT304">
        <v>45</v>
      </c>
      <c r="AIV304">
        <v>45</v>
      </c>
      <c r="AIX304">
        <v>45</v>
      </c>
      <c r="AIZ304">
        <v>45</v>
      </c>
      <c r="AJB304">
        <v>45</v>
      </c>
      <c r="AJD304">
        <v>45</v>
      </c>
      <c r="AJF304">
        <v>45</v>
      </c>
      <c r="AJH304">
        <v>45</v>
      </c>
      <c r="AJJ304">
        <v>45</v>
      </c>
      <c r="AJL304">
        <v>45</v>
      </c>
      <c r="AJN304">
        <v>45</v>
      </c>
      <c r="AJP304">
        <v>45</v>
      </c>
      <c r="AJR304">
        <v>45</v>
      </c>
      <c r="AJT304">
        <v>45</v>
      </c>
      <c r="AJV304">
        <v>45</v>
      </c>
      <c r="AJX304">
        <v>45</v>
      </c>
      <c r="AJZ304">
        <v>45</v>
      </c>
      <c r="AKB304">
        <v>45</v>
      </c>
      <c r="AKD304">
        <v>45</v>
      </c>
      <c r="AKF304">
        <v>45</v>
      </c>
      <c r="AKH304">
        <v>45</v>
      </c>
      <c r="AKJ304">
        <v>45</v>
      </c>
      <c r="AKL304">
        <v>45</v>
      </c>
      <c r="AKN304">
        <v>45</v>
      </c>
      <c r="AKP304">
        <v>45</v>
      </c>
      <c r="AKR304">
        <v>45</v>
      </c>
      <c r="AKT304">
        <v>45</v>
      </c>
      <c r="AKV304">
        <v>45</v>
      </c>
      <c r="AKX304">
        <v>45</v>
      </c>
      <c r="AKZ304">
        <v>45</v>
      </c>
      <c r="ALB304">
        <v>45</v>
      </c>
      <c r="ALD304">
        <v>45</v>
      </c>
      <c r="ALF304">
        <v>45</v>
      </c>
      <c r="ALH304">
        <v>45</v>
      </c>
      <c r="ALJ304">
        <v>45</v>
      </c>
      <c r="ALL304">
        <v>45</v>
      </c>
      <c r="ALN304">
        <v>45</v>
      </c>
      <c r="ALP304">
        <v>45</v>
      </c>
      <c r="ALR304">
        <v>45</v>
      </c>
    </row>
    <row r="305" spans="1:1006" x14ac:dyDescent="0.25">
      <c r="A305">
        <v>6</v>
      </c>
      <c r="B305">
        <v>24.035379999999996</v>
      </c>
      <c r="H305">
        <v>6</v>
      </c>
      <c r="J305">
        <v>6</v>
      </c>
      <c r="L305">
        <v>6</v>
      </c>
      <c r="N305">
        <v>6</v>
      </c>
      <c r="P305">
        <v>6</v>
      </c>
      <c r="R305">
        <v>6</v>
      </c>
      <c r="T305">
        <v>6</v>
      </c>
      <c r="V305">
        <v>6</v>
      </c>
      <c r="X305">
        <v>6</v>
      </c>
      <c r="Z305">
        <v>6</v>
      </c>
      <c r="AB305">
        <v>6</v>
      </c>
      <c r="AD305">
        <v>6</v>
      </c>
      <c r="AF305">
        <v>6</v>
      </c>
      <c r="AH305">
        <v>6</v>
      </c>
      <c r="AJ305">
        <v>6</v>
      </c>
      <c r="AL305">
        <v>6</v>
      </c>
      <c r="AN305">
        <v>6</v>
      </c>
      <c r="AP305">
        <v>6</v>
      </c>
      <c r="AR305">
        <v>6</v>
      </c>
      <c r="AT305">
        <v>6</v>
      </c>
      <c r="AV305">
        <v>6</v>
      </c>
      <c r="AX305">
        <v>6</v>
      </c>
      <c r="AZ305">
        <v>6</v>
      </c>
      <c r="BB305">
        <v>6</v>
      </c>
      <c r="BD305">
        <v>6</v>
      </c>
      <c r="BF305">
        <v>6</v>
      </c>
      <c r="BH305">
        <v>6</v>
      </c>
      <c r="BJ305">
        <v>6</v>
      </c>
      <c r="BL305">
        <v>6</v>
      </c>
      <c r="BN305">
        <v>6</v>
      </c>
      <c r="BP305">
        <v>6</v>
      </c>
      <c r="BR305">
        <v>6</v>
      </c>
      <c r="BT305">
        <v>6</v>
      </c>
      <c r="BV305">
        <v>6</v>
      </c>
      <c r="BX305">
        <v>6</v>
      </c>
      <c r="BZ305">
        <v>6</v>
      </c>
      <c r="CB305">
        <v>6</v>
      </c>
      <c r="CD305">
        <v>6</v>
      </c>
      <c r="CF305">
        <v>6</v>
      </c>
      <c r="CH305">
        <v>6</v>
      </c>
      <c r="CJ305">
        <v>6</v>
      </c>
      <c r="CL305">
        <v>6</v>
      </c>
      <c r="CN305">
        <v>6</v>
      </c>
      <c r="CP305">
        <v>6</v>
      </c>
      <c r="CR305">
        <v>6</v>
      </c>
      <c r="CT305">
        <v>6</v>
      </c>
      <c r="CV305">
        <v>6</v>
      </c>
      <c r="CX305">
        <v>6</v>
      </c>
      <c r="CZ305">
        <v>6</v>
      </c>
      <c r="DB305">
        <v>6</v>
      </c>
      <c r="DD305">
        <v>6</v>
      </c>
      <c r="DF305">
        <v>6</v>
      </c>
      <c r="DH305">
        <v>6</v>
      </c>
      <c r="DJ305">
        <v>6</v>
      </c>
      <c r="DL305">
        <v>6</v>
      </c>
      <c r="DN305">
        <v>6</v>
      </c>
      <c r="DP305">
        <v>6</v>
      </c>
      <c r="DR305">
        <v>6</v>
      </c>
      <c r="DT305">
        <v>6</v>
      </c>
      <c r="DV305">
        <v>6</v>
      </c>
      <c r="DX305">
        <v>6</v>
      </c>
      <c r="DZ305">
        <v>6</v>
      </c>
      <c r="EB305">
        <v>6</v>
      </c>
      <c r="ED305">
        <v>6</v>
      </c>
      <c r="EF305">
        <v>6</v>
      </c>
      <c r="EH305">
        <v>6</v>
      </c>
      <c r="EJ305">
        <v>6</v>
      </c>
      <c r="EL305">
        <v>6</v>
      </c>
      <c r="EN305">
        <v>6</v>
      </c>
      <c r="EP305">
        <v>6</v>
      </c>
      <c r="ER305">
        <v>6</v>
      </c>
      <c r="ET305">
        <v>6</v>
      </c>
      <c r="EV305">
        <v>6</v>
      </c>
      <c r="EX305">
        <v>6</v>
      </c>
      <c r="EZ305">
        <v>6</v>
      </c>
      <c r="FB305">
        <v>6</v>
      </c>
      <c r="FD305">
        <v>6</v>
      </c>
      <c r="FF305">
        <v>6</v>
      </c>
      <c r="FH305">
        <v>6</v>
      </c>
      <c r="FJ305">
        <v>6</v>
      </c>
      <c r="FL305">
        <v>6</v>
      </c>
      <c r="FN305">
        <v>6</v>
      </c>
      <c r="FP305">
        <v>6</v>
      </c>
      <c r="FR305">
        <v>6</v>
      </c>
      <c r="FT305">
        <v>6</v>
      </c>
      <c r="FV305">
        <v>6</v>
      </c>
      <c r="FX305">
        <v>6</v>
      </c>
      <c r="FZ305">
        <v>6</v>
      </c>
      <c r="GB305">
        <v>6</v>
      </c>
      <c r="GD305">
        <v>6</v>
      </c>
      <c r="GF305">
        <v>6</v>
      </c>
      <c r="GH305">
        <v>6</v>
      </c>
      <c r="GJ305">
        <v>6</v>
      </c>
      <c r="GL305">
        <v>6</v>
      </c>
      <c r="GN305">
        <v>6</v>
      </c>
      <c r="GP305">
        <v>6</v>
      </c>
      <c r="GR305">
        <v>6</v>
      </c>
      <c r="GT305">
        <v>6</v>
      </c>
      <c r="GV305">
        <v>6</v>
      </c>
      <c r="GX305">
        <v>6</v>
      </c>
      <c r="GZ305">
        <v>6</v>
      </c>
      <c r="HB305">
        <v>6</v>
      </c>
      <c r="HD305">
        <v>6</v>
      </c>
      <c r="HF305">
        <v>6</v>
      </c>
      <c r="HH305">
        <v>6</v>
      </c>
      <c r="HJ305">
        <v>6</v>
      </c>
      <c r="HL305">
        <v>6</v>
      </c>
      <c r="HN305">
        <v>6</v>
      </c>
      <c r="HP305">
        <v>6</v>
      </c>
      <c r="HR305">
        <v>6</v>
      </c>
      <c r="HT305">
        <v>6</v>
      </c>
      <c r="HV305">
        <v>6</v>
      </c>
      <c r="HX305">
        <v>6</v>
      </c>
      <c r="HZ305">
        <v>6</v>
      </c>
      <c r="IB305">
        <v>6</v>
      </c>
      <c r="ID305">
        <v>6</v>
      </c>
      <c r="IF305">
        <v>6</v>
      </c>
      <c r="IH305">
        <v>6</v>
      </c>
      <c r="IJ305">
        <v>6</v>
      </c>
      <c r="IL305">
        <v>6</v>
      </c>
      <c r="IN305">
        <v>6</v>
      </c>
      <c r="IP305">
        <v>6</v>
      </c>
      <c r="IR305">
        <v>6</v>
      </c>
      <c r="IT305">
        <v>6</v>
      </c>
      <c r="IV305">
        <v>6</v>
      </c>
      <c r="IX305">
        <v>6</v>
      </c>
      <c r="IZ305">
        <v>6</v>
      </c>
      <c r="JB305">
        <v>6</v>
      </c>
      <c r="JD305">
        <v>6</v>
      </c>
      <c r="JF305">
        <v>6</v>
      </c>
      <c r="JH305">
        <v>6</v>
      </c>
      <c r="JJ305">
        <v>6</v>
      </c>
      <c r="JL305">
        <v>6</v>
      </c>
      <c r="JN305">
        <v>6</v>
      </c>
      <c r="JP305">
        <v>6</v>
      </c>
      <c r="JR305">
        <v>6</v>
      </c>
      <c r="JT305">
        <v>6</v>
      </c>
      <c r="JV305">
        <v>6</v>
      </c>
      <c r="JX305">
        <v>6</v>
      </c>
      <c r="JZ305">
        <v>6</v>
      </c>
      <c r="KB305">
        <v>6</v>
      </c>
      <c r="KD305">
        <v>6</v>
      </c>
      <c r="KF305">
        <v>6</v>
      </c>
      <c r="KH305">
        <v>6</v>
      </c>
      <c r="KJ305">
        <v>6</v>
      </c>
      <c r="KL305">
        <v>6</v>
      </c>
      <c r="KN305">
        <v>6</v>
      </c>
      <c r="KP305">
        <v>6</v>
      </c>
      <c r="KR305">
        <v>6</v>
      </c>
      <c r="KT305">
        <v>6</v>
      </c>
      <c r="KV305">
        <v>6</v>
      </c>
      <c r="KX305">
        <v>6</v>
      </c>
      <c r="KZ305">
        <v>6</v>
      </c>
      <c r="LB305">
        <v>6</v>
      </c>
      <c r="LD305">
        <v>6</v>
      </c>
      <c r="LF305">
        <v>6</v>
      </c>
      <c r="LH305">
        <v>6</v>
      </c>
      <c r="LJ305">
        <v>6</v>
      </c>
      <c r="LL305">
        <v>6</v>
      </c>
      <c r="LN305">
        <v>6</v>
      </c>
      <c r="LP305">
        <v>6</v>
      </c>
      <c r="LR305">
        <v>6</v>
      </c>
      <c r="LT305">
        <v>6</v>
      </c>
      <c r="LV305">
        <v>6</v>
      </c>
      <c r="LX305">
        <v>6</v>
      </c>
      <c r="LZ305">
        <v>6</v>
      </c>
      <c r="MB305">
        <v>6</v>
      </c>
      <c r="MD305">
        <v>6</v>
      </c>
      <c r="MF305">
        <v>6</v>
      </c>
      <c r="MH305">
        <v>6</v>
      </c>
      <c r="MJ305">
        <v>6</v>
      </c>
      <c r="ML305">
        <v>6</v>
      </c>
      <c r="MN305">
        <v>6</v>
      </c>
      <c r="MP305">
        <v>6</v>
      </c>
      <c r="MR305">
        <v>6</v>
      </c>
      <c r="MT305">
        <v>6</v>
      </c>
      <c r="MV305">
        <v>6</v>
      </c>
      <c r="MX305">
        <v>6</v>
      </c>
      <c r="MZ305">
        <v>6</v>
      </c>
      <c r="NB305">
        <v>6</v>
      </c>
      <c r="ND305">
        <v>6</v>
      </c>
      <c r="NF305">
        <v>6</v>
      </c>
      <c r="NH305">
        <v>6</v>
      </c>
      <c r="NJ305">
        <v>6</v>
      </c>
      <c r="NL305">
        <v>6</v>
      </c>
      <c r="NN305">
        <v>6</v>
      </c>
      <c r="NP305">
        <v>6</v>
      </c>
      <c r="NR305">
        <v>6</v>
      </c>
      <c r="NT305">
        <v>6</v>
      </c>
      <c r="NV305">
        <v>6</v>
      </c>
      <c r="NX305">
        <v>6</v>
      </c>
      <c r="NZ305">
        <v>6</v>
      </c>
      <c r="OB305">
        <v>6</v>
      </c>
      <c r="OD305">
        <v>6</v>
      </c>
      <c r="OF305">
        <v>6</v>
      </c>
      <c r="OH305">
        <v>6</v>
      </c>
      <c r="OJ305">
        <v>6</v>
      </c>
      <c r="OL305">
        <v>6</v>
      </c>
      <c r="ON305">
        <v>6</v>
      </c>
      <c r="OP305">
        <v>6</v>
      </c>
      <c r="OR305">
        <v>6</v>
      </c>
      <c r="OT305">
        <v>6</v>
      </c>
      <c r="OV305">
        <v>6</v>
      </c>
      <c r="OX305">
        <v>6</v>
      </c>
      <c r="OZ305">
        <v>6</v>
      </c>
      <c r="PB305">
        <v>6</v>
      </c>
      <c r="PD305">
        <v>6</v>
      </c>
      <c r="PF305">
        <v>6</v>
      </c>
      <c r="PH305">
        <v>6</v>
      </c>
      <c r="PJ305">
        <v>6</v>
      </c>
      <c r="PL305">
        <v>6</v>
      </c>
      <c r="PN305">
        <v>6</v>
      </c>
      <c r="PP305">
        <v>6</v>
      </c>
      <c r="PR305">
        <v>6</v>
      </c>
      <c r="PT305">
        <v>6</v>
      </c>
      <c r="PV305">
        <v>6</v>
      </c>
      <c r="PX305">
        <v>6</v>
      </c>
      <c r="PZ305">
        <v>6</v>
      </c>
      <c r="QB305">
        <v>6</v>
      </c>
      <c r="QD305">
        <v>6</v>
      </c>
      <c r="QF305">
        <v>6</v>
      </c>
      <c r="QH305">
        <v>6</v>
      </c>
      <c r="QJ305">
        <v>6</v>
      </c>
      <c r="QL305">
        <v>6</v>
      </c>
      <c r="QN305">
        <v>6</v>
      </c>
      <c r="QP305">
        <v>6</v>
      </c>
      <c r="QR305">
        <v>6</v>
      </c>
      <c r="QT305">
        <v>6</v>
      </c>
      <c r="QV305">
        <v>6</v>
      </c>
      <c r="QX305">
        <v>6</v>
      </c>
      <c r="QZ305">
        <v>6</v>
      </c>
      <c r="RB305">
        <v>6</v>
      </c>
      <c r="RD305">
        <v>6</v>
      </c>
      <c r="RF305">
        <v>6</v>
      </c>
      <c r="RH305">
        <v>6</v>
      </c>
      <c r="RJ305">
        <v>6</v>
      </c>
      <c r="RL305">
        <v>6</v>
      </c>
      <c r="RN305">
        <v>6</v>
      </c>
      <c r="RP305">
        <v>6</v>
      </c>
      <c r="RR305">
        <v>6</v>
      </c>
      <c r="RT305">
        <v>6</v>
      </c>
      <c r="RV305">
        <v>6</v>
      </c>
      <c r="RX305">
        <v>6</v>
      </c>
      <c r="RZ305">
        <v>6</v>
      </c>
      <c r="SB305">
        <v>6</v>
      </c>
      <c r="SD305">
        <v>6</v>
      </c>
      <c r="SF305">
        <v>6</v>
      </c>
      <c r="SH305">
        <v>6</v>
      </c>
      <c r="SJ305">
        <v>6</v>
      </c>
      <c r="SL305">
        <v>6</v>
      </c>
      <c r="SN305">
        <v>6</v>
      </c>
      <c r="SP305">
        <v>6</v>
      </c>
      <c r="SR305">
        <v>6</v>
      </c>
      <c r="ST305">
        <v>6</v>
      </c>
      <c r="SV305">
        <v>6</v>
      </c>
      <c r="SX305">
        <v>6</v>
      </c>
      <c r="SZ305">
        <v>6</v>
      </c>
      <c r="TB305">
        <v>6</v>
      </c>
      <c r="TD305">
        <v>6</v>
      </c>
      <c r="TF305">
        <v>6</v>
      </c>
      <c r="TH305">
        <v>6</v>
      </c>
      <c r="TJ305">
        <v>6</v>
      </c>
      <c r="TL305">
        <v>6</v>
      </c>
      <c r="TN305">
        <v>6</v>
      </c>
      <c r="TP305">
        <v>6</v>
      </c>
      <c r="TR305">
        <v>6</v>
      </c>
      <c r="TT305">
        <v>6</v>
      </c>
      <c r="TV305">
        <v>6</v>
      </c>
      <c r="TX305">
        <v>6</v>
      </c>
      <c r="TZ305">
        <v>6</v>
      </c>
      <c r="UB305">
        <v>6</v>
      </c>
      <c r="UD305">
        <v>6</v>
      </c>
      <c r="UF305">
        <v>6</v>
      </c>
      <c r="UH305">
        <v>6</v>
      </c>
      <c r="UJ305">
        <v>6</v>
      </c>
      <c r="UL305">
        <v>6</v>
      </c>
      <c r="UN305">
        <v>6</v>
      </c>
      <c r="UP305">
        <v>6</v>
      </c>
      <c r="UR305">
        <v>6</v>
      </c>
      <c r="UT305">
        <v>6</v>
      </c>
      <c r="UV305">
        <v>6</v>
      </c>
      <c r="UX305">
        <v>6</v>
      </c>
      <c r="UZ305">
        <v>6</v>
      </c>
      <c r="VB305">
        <v>6</v>
      </c>
      <c r="VD305">
        <v>6</v>
      </c>
      <c r="VF305">
        <v>6</v>
      </c>
      <c r="VH305">
        <v>6</v>
      </c>
      <c r="VJ305">
        <v>6</v>
      </c>
      <c r="VL305">
        <v>6</v>
      </c>
      <c r="VN305">
        <v>6</v>
      </c>
      <c r="VP305">
        <v>6</v>
      </c>
      <c r="VR305">
        <v>6</v>
      </c>
      <c r="VT305">
        <v>6</v>
      </c>
      <c r="VV305">
        <v>6</v>
      </c>
      <c r="VX305">
        <v>6</v>
      </c>
      <c r="VZ305">
        <v>6</v>
      </c>
      <c r="WB305">
        <v>6</v>
      </c>
      <c r="WD305">
        <v>6</v>
      </c>
      <c r="WF305">
        <v>6</v>
      </c>
      <c r="WH305">
        <v>6</v>
      </c>
      <c r="WJ305">
        <v>6</v>
      </c>
      <c r="WL305">
        <v>6</v>
      </c>
      <c r="WN305">
        <v>6</v>
      </c>
      <c r="WP305">
        <v>6</v>
      </c>
      <c r="WR305">
        <v>6</v>
      </c>
      <c r="WT305">
        <v>6</v>
      </c>
      <c r="WV305">
        <v>6</v>
      </c>
      <c r="WX305">
        <v>6</v>
      </c>
      <c r="WZ305">
        <v>6</v>
      </c>
      <c r="XB305">
        <v>6</v>
      </c>
      <c r="XD305">
        <v>6</v>
      </c>
      <c r="XF305">
        <v>6</v>
      </c>
      <c r="XH305">
        <v>6</v>
      </c>
      <c r="XJ305">
        <v>6</v>
      </c>
      <c r="XL305">
        <v>6</v>
      </c>
      <c r="XN305">
        <v>6</v>
      </c>
      <c r="XP305">
        <v>6</v>
      </c>
      <c r="XR305">
        <v>6</v>
      </c>
      <c r="XT305">
        <v>6</v>
      </c>
      <c r="XV305">
        <v>6</v>
      </c>
      <c r="XX305">
        <v>6</v>
      </c>
      <c r="XZ305">
        <v>6</v>
      </c>
      <c r="YB305">
        <v>6</v>
      </c>
      <c r="YD305">
        <v>6</v>
      </c>
      <c r="YF305">
        <v>6</v>
      </c>
      <c r="YH305">
        <v>6</v>
      </c>
      <c r="YJ305">
        <v>6</v>
      </c>
      <c r="YL305">
        <v>6</v>
      </c>
      <c r="YN305">
        <v>6</v>
      </c>
      <c r="YP305">
        <v>6</v>
      </c>
      <c r="YR305">
        <v>6</v>
      </c>
      <c r="YT305">
        <v>6</v>
      </c>
      <c r="YV305">
        <v>6</v>
      </c>
      <c r="YX305">
        <v>6</v>
      </c>
      <c r="YZ305">
        <v>6</v>
      </c>
      <c r="ZB305">
        <v>6</v>
      </c>
      <c r="ZD305">
        <v>6</v>
      </c>
      <c r="ZF305">
        <v>6</v>
      </c>
      <c r="ZH305">
        <v>6</v>
      </c>
      <c r="ZJ305">
        <v>6</v>
      </c>
      <c r="ZL305">
        <v>6</v>
      </c>
      <c r="ZN305">
        <v>6</v>
      </c>
      <c r="ZP305">
        <v>6</v>
      </c>
      <c r="ZR305">
        <v>6</v>
      </c>
      <c r="ZT305">
        <v>6</v>
      </c>
      <c r="ZV305">
        <v>6</v>
      </c>
      <c r="ZX305">
        <v>6</v>
      </c>
      <c r="ZZ305">
        <v>6</v>
      </c>
      <c r="AAB305">
        <v>6</v>
      </c>
      <c r="AAD305">
        <v>6</v>
      </c>
      <c r="AAF305">
        <v>6</v>
      </c>
      <c r="AAH305">
        <v>6</v>
      </c>
      <c r="AAJ305">
        <v>6</v>
      </c>
      <c r="AAL305">
        <v>6</v>
      </c>
      <c r="AAN305">
        <v>6</v>
      </c>
      <c r="AAP305">
        <v>6</v>
      </c>
      <c r="AAR305">
        <v>6</v>
      </c>
      <c r="AAT305">
        <v>6</v>
      </c>
      <c r="AAV305">
        <v>6</v>
      </c>
      <c r="AAX305">
        <v>6</v>
      </c>
      <c r="AAZ305">
        <v>6</v>
      </c>
      <c r="ABB305">
        <v>6</v>
      </c>
      <c r="ABD305">
        <v>6</v>
      </c>
      <c r="ABF305">
        <v>6</v>
      </c>
      <c r="ABH305">
        <v>6</v>
      </c>
      <c r="ABJ305">
        <v>6</v>
      </c>
      <c r="ABL305">
        <v>6</v>
      </c>
      <c r="ABN305">
        <v>6</v>
      </c>
      <c r="ABP305">
        <v>6</v>
      </c>
      <c r="ABR305">
        <v>6</v>
      </c>
      <c r="ABT305">
        <v>6</v>
      </c>
      <c r="ABV305">
        <v>6</v>
      </c>
      <c r="ABX305">
        <v>6</v>
      </c>
      <c r="ABZ305">
        <v>6</v>
      </c>
      <c r="ACB305">
        <v>6</v>
      </c>
      <c r="ACD305">
        <v>6</v>
      </c>
      <c r="ACF305">
        <v>6</v>
      </c>
      <c r="ACH305">
        <v>6</v>
      </c>
      <c r="ACJ305">
        <v>6</v>
      </c>
      <c r="ACL305">
        <v>6</v>
      </c>
      <c r="ACN305">
        <v>6</v>
      </c>
      <c r="ACP305">
        <v>6</v>
      </c>
      <c r="ACR305">
        <v>6</v>
      </c>
      <c r="ACT305">
        <v>6</v>
      </c>
      <c r="ACV305">
        <v>6</v>
      </c>
      <c r="ACX305">
        <v>6</v>
      </c>
      <c r="ACZ305">
        <v>6</v>
      </c>
      <c r="ADB305">
        <v>6</v>
      </c>
      <c r="ADD305">
        <v>6</v>
      </c>
      <c r="ADF305">
        <v>6</v>
      </c>
      <c r="ADH305">
        <v>6</v>
      </c>
      <c r="ADJ305">
        <v>6</v>
      </c>
      <c r="ADL305">
        <v>6</v>
      </c>
      <c r="ADN305">
        <v>6</v>
      </c>
      <c r="ADP305">
        <v>6</v>
      </c>
      <c r="ADR305">
        <v>6</v>
      </c>
      <c r="ADT305">
        <v>6</v>
      </c>
      <c r="ADV305">
        <v>6</v>
      </c>
      <c r="ADX305">
        <v>6</v>
      </c>
      <c r="ADZ305">
        <v>6</v>
      </c>
      <c r="AEB305">
        <v>6</v>
      </c>
      <c r="AED305">
        <v>6</v>
      </c>
      <c r="AEF305">
        <v>6</v>
      </c>
      <c r="AEH305">
        <v>6</v>
      </c>
      <c r="AEJ305">
        <v>6</v>
      </c>
      <c r="AEL305">
        <v>6</v>
      </c>
      <c r="AEN305">
        <v>6</v>
      </c>
      <c r="AEP305">
        <v>6</v>
      </c>
      <c r="AER305">
        <v>6</v>
      </c>
      <c r="AET305">
        <v>6</v>
      </c>
      <c r="AEV305">
        <v>6</v>
      </c>
      <c r="AEX305">
        <v>6</v>
      </c>
      <c r="AEZ305">
        <v>6</v>
      </c>
      <c r="AFB305">
        <v>6</v>
      </c>
      <c r="AFD305">
        <v>6</v>
      </c>
      <c r="AFF305">
        <v>6</v>
      </c>
      <c r="AFH305">
        <v>6</v>
      </c>
      <c r="AFJ305">
        <v>6</v>
      </c>
      <c r="AFL305">
        <v>6</v>
      </c>
      <c r="AFN305">
        <v>6</v>
      </c>
      <c r="AFP305">
        <v>6</v>
      </c>
      <c r="AFR305">
        <v>6</v>
      </c>
      <c r="AFT305">
        <v>6</v>
      </c>
      <c r="AFV305">
        <v>6</v>
      </c>
      <c r="AFX305">
        <v>6</v>
      </c>
      <c r="AFZ305">
        <v>6</v>
      </c>
      <c r="AGB305">
        <v>6</v>
      </c>
      <c r="AGD305">
        <v>6</v>
      </c>
      <c r="AGF305">
        <v>6</v>
      </c>
      <c r="AGH305">
        <v>6</v>
      </c>
      <c r="AGJ305">
        <v>6</v>
      </c>
      <c r="AGL305">
        <v>6</v>
      </c>
      <c r="AGN305">
        <v>6</v>
      </c>
      <c r="AGP305">
        <v>6</v>
      </c>
      <c r="AGR305">
        <v>6</v>
      </c>
      <c r="AGT305">
        <v>6</v>
      </c>
      <c r="AGV305">
        <v>6</v>
      </c>
      <c r="AGX305">
        <v>6</v>
      </c>
      <c r="AGZ305">
        <v>6</v>
      </c>
      <c r="AHB305">
        <v>6</v>
      </c>
      <c r="AHD305">
        <v>6</v>
      </c>
      <c r="AHF305">
        <v>6</v>
      </c>
      <c r="AHH305">
        <v>6</v>
      </c>
      <c r="AHJ305">
        <v>6</v>
      </c>
      <c r="AHL305">
        <v>6</v>
      </c>
      <c r="AHN305">
        <v>6</v>
      </c>
      <c r="AHP305">
        <v>6</v>
      </c>
      <c r="AHR305">
        <v>6</v>
      </c>
      <c r="AHT305">
        <v>6</v>
      </c>
      <c r="AHV305">
        <v>6</v>
      </c>
      <c r="AHX305">
        <v>6</v>
      </c>
      <c r="AHZ305">
        <v>6</v>
      </c>
      <c r="AIB305">
        <v>6</v>
      </c>
      <c r="AID305">
        <v>6</v>
      </c>
      <c r="AIF305">
        <v>6</v>
      </c>
      <c r="AIH305">
        <v>6</v>
      </c>
      <c r="AIJ305">
        <v>6</v>
      </c>
      <c r="AIL305">
        <v>6</v>
      </c>
      <c r="AIN305">
        <v>6</v>
      </c>
      <c r="AIP305">
        <v>6</v>
      </c>
      <c r="AIR305">
        <v>6</v>
      </c>
      <c r="AIT305">
        <v>6</v>
      </c>
      <c r="AIV305">
        <v>6</v>
      </c>
      <c r="AIX305">
        <v>6</v>
      </c>
      <c r="AIZ305">
        <v>6</v>
      </c>
      <c r="AJB305">
        <v>6</v>
      </c>
      <c r="AJD305">
        <v>6</v>
      </c>
      <c r="AJF305">
        <v>6</v>
      </c>
      <c r="AJH305">
        <v>6</v>
      </c>
      <c r="AJJ305">
        <v>6</v>
      </c>
      <c r="AJL305">
        <v>6</v>
      </c>
      <c r="AJN305">
        <v>6</v>
      </c>
      <c r="AJP305">
        <v>6</v>
      </c>
      <c r="AJR305">
        <v>6</v>
      </c>
      <c r="AJT305">
        <v>6</v>
      </c>
      <c r="AJV305">
        <v>6</v>
      </c>
      <c r="AJX305">
        <v>6</v>
      </c>
      <c r="AJZ305">
        <v>6</v>
      </c>
      <c r="AKB305">
        <v>6</v>
      </c>
      <c r="AKD305">
        <v>6</v>
      </c>
      <c r="AKF305">
        <v>6</v>
      </c>
      <c r="AKH305">
        <v>6</v>
      </c>
      <c r="AKJ305">
        <v>6</v>
      </c>
      <c r="AKL305">
        <v>6</v>
      </c>
      <c r="AKN305">
        <v>6</v>
      </c>
      <c r="AKP305">
        <v>6</v>
      </c>
      <c r="AKR305">
        <v>6</v>
      </c>
      <c r="AKT305">
        <v>6</v>
      </c>
      <c r="AKV305">
        <v>6</v>
      </c>
      <c r="AKX305">
        <v>6</v>
      </c>
      <c r="AKZ305">
        <v>6</v>
      </c>
      <c r="ALB305">
        <v>6</v>
      </c>
      <c r="ALD305">
        <v>6</v>
      </c>
      <c r="ALF305">
        <v>6</v>
      </c>
      <c r="ALH305">
        <v>6</v>
      </c>
      <c r="ALJ305">
        <v>6</v>
      </c>
      <c r="ALL305">
        <v>6</v>
      </c>
      <c r="ALN305">
        <v>6</v>
      </c>
      <c r="ALP305">
        <v>6</v>
      </c>
      <c r="ALR305">
        <v>6</v>
      </c>
    </row>
    <row r="306" spans="1:1006" x14ac:dyDescent="0.25">
      <c r="A306">
        <v>32</v>
      </c>
      <c r="B306">
        <v>24.03246</v>
      </c>
      <c r="H306">
        <v>32</v>
      </c>
      <c r="J306">
        <v>32</v>
      </c>
      <c r="L306">
        <v>32</v>
      </c>
      <c r="N306">
        <v>32</v>
      </c>
      <c r="P306">
        <v>32</v>
      </c>
      <c r="R306">
        <v>32</v>
      </c>
      <c r="T306">
        <v>32</v>
      </c>
      <c r="V306">
        <v>32</v>
      </c>
      <c r="X306">
        <v>32</v>
      </c>
      <c r="Z306">
        <v>32</v>
      </c>
      <c r="AB306">
        <v>32</v>
      </c>
      <c r="AD306">
        <v>32</v>
      </c>
      <c r="AF306">
        <v>32</v>
      </c>
      <c r="AH306">
        <v>32</v>
      </c>
      <c r="AJ306">
        <v>32</v>
      </c>
      <c r="AL306">
        <v>32</v>
      </c>
      <c r="AN306">
        <v>32</v>
      </c>
      <c r="AP306">
        <v>32</v>
      </c>
      <c r="AR306">
        <v>32</v>
      </c>
      <c r="AT306">
        <v>32</v>
      </c>
      <c r="AV306">
        <v>32</v>
      </c>
      <c r="AX306">
        <v>32</v>
      </c>
      <c r="AZ306">
        <v>32</v>
      </c>
      <c r="BB306">
        <v>32</v>
      </c>
      <c r="BD306">
        <v>32</v>
      </c>
      <c r="BF306">
        <v>32</v>
      </c>
      <c r="BH306">
        <v>32</v>
      </c>
      <c r="BJ306">
        <v>32</v>
      </c>
      <c r="BL306">
        <v>32</v>
      </c>
      <c r="BN306">
        <v>32</v>
      </c>
      <c r="BP306">
        <v>32</v>
      </c>
      <c r="BR306">
        <v>32</v>
      </c>
      <c r="BT306">
        <v>32</v>
      </c>
      <c r="BV306">
        <v>32</v>
      </c>
      <c r="BX306">
        <v>32</v>
      </c>
      <c r="BZ306">
        <v>32</v>
      </c>
      <c r="CB306">
        <v>32</v>
      </c>
      <c r="CD306">
        <v>32</v>
      </c>
      <c r="CF306">
        <v>32</v>
      </c>
      <c r="CH306">
        <v>32</v>
      </c>
      <c r="CJ306">
        <v>32</v>
      </c>
      <c r="CL306">
        <v>32</v>
      </c>
      <c r="CN306">
        <v>32</v>
      </c>
      <c r="CP306">
        <v>32</v>
      </c>
      <c r="CR306">
        <v>32</v>
      </c>
      <c r="CT306">
        <v>32</v>
      </c>
      <c r="CV306">
        <v>32</v>
      </c>
      <c r="CX306">
        <v>32</v>
      </c>
      <c r="CZ306">
        <v>32</v>
      </c>
      <c r="DB306">
        <v>32</v>
      </c>
      <c r="DD306">
        <v>32</v>
      </c>
      <c r="DF306">
        <v>32</v>
      </c>
      <c r="DH306">
        <v>32</v>
      </c>
      <c r="DJ306">
        <v>32</v>
      </c>
      <c r="DL306">
        <v>32</v>
      </c>
      <c r="DN306">
        <v>32</v>
      </c>
      <c r="DP306">
        <v>32</v>
      </c>
      <c r="DR306">
        <v>32</v>
      </c>
      <c r="DT306">
        <v>32</v>
      </c>
      <c r="DV306">
        <v>32</v>
      </c>
      <c r="DX306">
        <v>32</v>
      </c>
      <c r="DZ306">
        <v>32</v>
      </c>
      <c r="EB306">
        <v>32</v>
      </c>
      <c r="ED306">
        <v>32</v>
      </c>
      <c r="EF306">
        <v>32</v>
      </c>
      <c r="EH306">
        <v>32</v>
      </c>
      <c r="EJ306">
        <v>32</v>
      </c>
      <c r="EL306">
        <v>32</v>
      </c>
      <c r="EN306">
        <v>32</v>
      </c>
      <c r="EP306">
        <v>32</v>
      </c>
      <c r="ER306">
        <v>32</v>
      </c>
      <c r="ET306">
        <v>32</v>
      </c>
      <c r="EV306">
        <v>32</v>
      </c>
      <c r="EX306">
        <v>32</v>
      </c>
      <c r="EZ306">
        <v>32</v>
      </c>
      <c r="FB306">
        <v>32</v>
      </c>
      <c r="FD306">
        <v>32</v>
      </c>
      <c r="FF306">
        <v>32</v>
      </c>
      <c r="FH306">
        <v>32</v>
      </c>
      <c r="FJ306">
        <v>32</v>
      </c>
      <c r="FL306">
        <v>32</v>
      </c>
      <c r="FN306">
        <v>32</v>
      </c>
      <c r="FP306">
        <v>32</v>
      </c>
      <c r="FR306">
        <v>32</v>
      </c>
      <c r="FT306">
        <v>32</v>
      </c>
      <c r="FV306">
        <v>32</v>
      </c>
      <c r="FX306">
        <v>32</v>
      </c>
      <c r="FZ306">
        <v>32</v>
      </c>
      <c r="GB306">
        <v>32</v>
      </c>
      <c r="GD306">
        <v>32</v>
      </c>
      <c r="GF306">
        <v>32</v>
      </c>
      <c r="GH306">
        <v>32</v>
      </c>
      <c r="GJ306">
        <v>32</v>
      </c>
      <c r="GL306">
        <v>32</v>
      </c>
      <c r="GN306">
        <v>32</v>
      </c>
      <c r="GP306">
        <v>32</v>
      </c>
      <c r="GR306">
        <v>32</v>
      </c>
      <c r="GT306">
        <v>32</v>
      </c>
      <c r="GV306">
        <v>32</v>
      </c>
      <c r="GX306">
        <v>32</v>
      </c>
      <c r="GZ306">
        <v>32</v>
      </c>
      <c r="HB306">
        <v>32</v>
      </c>
      <c r="HD306">
        <v>32</v>
      </c>
      <c r="HF306">
        <v>32</v>
      </c>
      <c r="HH306">
        <v>32</v>
      </c>
      <c r="HJ306">
        <v>32</v>
      </c>
      <c r="HL306">
        <v>32</v>
      </c>
      <c r="HN306">
        <v>32</v>
      </c>
      <c r="HP306">
        <v>32</v>
      </c>
      <c r="HR306">
        <v>32</v>
      </c>
      <c r="HT306">
        <v>32</v>
      </c>
      <c r="HV306">
        <v>32</v>
      </c>
      <c r="HX306">
        <v>32</v>
      </c>
      <c r="HZ306">
        <v>32</v>
      </c>
      <c r="IB306">
        <v>32</v>
      </c>
      <c r="ID306">
        <v>32</v>
      </c>
      <c r="IF306">
        <v>32</v>
      </c>
      <c r="IH306">
        <v>32</v>
      </c>
      <c r="IJ306">
        <v>32</v>
      </c>
      <c r="IL306">
        <v>32</v>
      </c>
      <c r="IN306">
        <v>32</v>
      </c>
      <c r="IP306">
        <v>32</v>
      </c>
      <c r="IR306">
        <v>32</v>
      </c>
      <c r="IT306">
        <v>32</v>
      </c>
      <c r="IV306">
        <v>32</v>
      </c>
      <c r="IX306">
        <v>32</v>
      </c>
      <c r="IZ306">
        <v>32</v>
      </c>
      <c r="JB306">
        <v>32</v>
      </c>
      <c r="JD306">
        <v>32</v>
      </c>
      <c r="JF306">
        <v>32</v>
      </c>
      <c r="JH306">
        <v>32</v>
      </c>
      <c r="JJ306">
        <v>32</v>
      </c>
      <c r="JL306">
        <v>32</v>
      </c>
      <c r="JN306">
        <v>32</v>
      </c>
      <c r="JP306">
        <v>32</v>
      </c>
      <c r="JR306">
        <v>32</v>
      </c>
      <c r="JT306">
        <v>32</v>
      </c>
      <c r="JV306">
        <v>32</v>
      </c>
      <c r="JX306">
        <v>32</v>
      </c>
      <c r="JZ306">
        <v>32</v>
      </c>
      <c r="KB306">
        <v>32</v>
      </c>
      <c r="KD306">
        <v>32</v>
      </c>
      <c r="KF306">
        <v>32</v>
      </c>
      <c r="KH306">
        <v>32</v>
      </c>
      <c r="KJ306">
        <v>32</v>
      </c>
      <c r="KL306">
        <v>32</v>
      </c>
      <c r="KN306">
        <v>32</v>
      </c>
      <c r="KP306">
        <v>32</v>
      </c>
      <c r="KR306">
        <v>32</v>
      </c>
      <c r="KT306">
        <v>32</v>
      </c>
      <c r="KV306">
        <v>32</v>
      </c>
      <c r="KX306">
        <v>32</v>
      </c>
      <c r="KZ306">
        <v>32</v>
      </c>
      <c r="LB306">
        <v>32</v>
      </c>
      <c r="LD306">
        <v>32</v>
      </c>
      <c r="LF306">
        <v>32</v>
      </c>
      <c r="LH306">
        <v>32</v>
      </c>
      <c r="LJ306">
        <v>32</v>
      </c>
      <c r="LL306">
        <v>32</v>
      </c>
      <c r="LN306">
        <v>32</v>
      </c>
      <c r="LP306">
        <v>32</v>
      </c>
      <c r="LR306">
        <v>32</v>
      </c>
      <c r="LT306">
        <v>32</v>
      </c>
      <c r="LV306">
        <v>32</v>
      </c>
      <c r="LX306">
        <v>32</v>
      </c>
      <c r="LZ306">
        <v>32</v>
      </c>
      <c r="MB306">
        <v>32</v>
      </c>
      <c r="MD306">
        <v>32</v>
      </c>
      <c r="MF306">
        <v>32</v>
      </c>
      <c r="MH306">
        <v>32</v>
      </c>
      <c r="MJ306">
        <v>32</v>
      </c>
      <c r="ML306">
        <v>32</v>
      </c>
      <c r="MN306">
        <v>32</v>
      </c>
      <c r="MP306">
        <v>32</v>
      </c>
      <c r="MR306">
        <v>32</v>
      </c>
      <c r="MT306">
        <v>32</v>
      </c>
      <c r="MV306">
        <v>32</v>
      </c>
      <c r="MX306">
        <v>32</v>
      </c>
      <c r="MZ306">
        <v>32</v>
      </c>
      <c r="NB306">
        <v>32</v>
      </c>
      <c r="ND306">
        <v>32</v>
      </c>
      <c r="NF306">
        <v>32</v>
      </c>
      <c r="NH306">
        <v>32</v>
      </c>
      <c r="NJ306">
        <v>32</v>
      </c>
      <c r="NL306">
        <v>32</v>
      </c>
      <c r="NN306">
        <v>32</v>
      </c>
      <c r="NP306">
        <v>32</v>
      </c>
      <c r="NR306">
        <v>32</v>
      </c>
      <c r="NT306">
        <v>32</v>
      </c>
      <c r="NV306">
        <v>32</v>
      </c>
      <c r="NX306">
        <v>32</v>
      </c>
      <c r="NZ306">
        <v>32</v>
      </c>
      <c r="OB306">
        <v>32</v>
      </c>
      <c r="OD306">
        <v>32</v>
      </c>
      <c r="OF306">
        <v>32</v>
      </c>
      <c r="OH306">
        <v>32</v>
      </c>
      <c r="OJ306">
        <v>32</v>
      </c>
      <c r="OL306">
        <v>32</v>
      </c>
      <c r="ON306">
        <v>32</v>
      </c>
      <c r="OP306">
        <v>32</v>
      </c>
      <c r="OR306">
        <v>32</v>
      </c>
      <c r="OT306">
        <v>32</v>
      </c>
      <c r="OV306">
        <v>32</v>
      </c>
      <c r="OX306">
        <v>32</v>
      </c>
      <c r="OZ306">
        <v>32</v>
      </c>
      <c r="PB306">
        <v>32</v>
      </c>
      <c r="PD306">
        <v>32</v>
      </c>
      <c r="PF306">
        <v>32</v>
      </c>
      <c r="PH306">
        <v>32</v>
      </c>
      <c r="PJ306">
        <v>32</v>
      </c>
      <c r="PL306">
        <v>32</v>
      </c>
      <c r="PN306">
        <v>32</v>
      </c>
      <c r="PP306">
        <v>32</v>
      </c>
      <c r="PR306">
        <v>32</v>
      </c>
      <c r="PT306">
        <v>32</v>
      </c>
      <c r="PV306">
        <v>32</v>
      </c>
      <c r="PX306">
        <v>32</v>
      </c>
      <c r="PZ306">
        <v>32</v>
      </c>
      <c r="QB306">
        <v>32</v>
      </c>
      <c r="QD306">
        <v>32</v>
      </c>
      <c r="QF306">
        <v>32</v>
      </c>
      <c r="QH306">
        <v>32</v>
      </c>
      <c r="QJ306">
        <v>32</v>
      </c>
      <c r="QL306">
        <v>32</v>
      </c>
      <c r="QN306">
        <v>32</v>
      </c>
      <c r="QP306">
        <v>32</v>
      </c>
      <c r="QR306">
        <v>32</v>
      </c>
      <c r="QT306">
        <v>32</v>
      </c>
      <c r="QV306">
        <v>32</v>
      </c>
      <c r="QX306">
        <v>32</v>
      </c>
      <c r="QZ306">
        <v>32</v>
      </c>
      <c r="RB306">
        <v>32</v>
      </c>
      <c r="RD306">
        <v>32</v>
      </c>
      <c r="RF306">
        <v>32</v>
      </c>
      <c r="RH306">
        <v>32</v>
      </c>
      <c r="RJ306">
        <v>32</v>
      </c>
      <c r="RL306">
        <v>32</v>
      </c>
      <c r="RN306">
        <v>32</v>
      </c>
      <c r="RP306">
        <v>32</v>
      </c>
      <c r="RR306">
        <v>32</v>
      </c>
      <c r="RT306">
        <v>32</v>
      </c>
      <c r="RV306">
        <v>32</v>
      </c>
      <c r="RX306">
        <v>32</v>
      </c>
      <c r="RZ306">
        <v>32</v>
      </c>
      <c r="SB306">
        <v>32</v>
      </c>
      <c r="SD306">
        <v>32</v>
      </c>
      <c r="SF306">
        <v>32</v>
      </c>
      <c r="SH306">
        <v>32</v>
      </c>
      <c r="SJ306">
        <v>32</v>
      </c>
      <c r="SL306">
        <v>32</v>
      </c>
      <c r="SN306">
        <v>32</v>
      </c>
      <c r="SP306">
        <v>32</v>
      </c>
      <c r="SR306">
        <v>32</v>
      </c>
      <c r="ST306">
        <v>32</v>
      </c>
      <c r="SV306">
        <v>32</v>
      </c>
      <c r="SX306">
        <v>32</v>
      </c>
      <c r="SZ306">
        <v>32</v>
      </c>
      <c r="TB306">
        <v>32</v>
      </c>
      <c r="TD306">
        <v>32</v>
      </c>
      <c r="TF306">
        <v>32</v>
      </c>
      <c r="TH306">
        <v>32</v>
      </c>
      <c r="TJ306">
        <v>32</v>
      </c>
      <c r="TL306">
        <v>32</v>
      </c>
      <c r="TN306">
        <v>32</v>
      </c>
      <c r="TP306">
        <v>32</v>
      </c>
      <c r="TR306">
        <v>32</v>
      </c>
      <c r="TT306">
        <v>32</v>
      </c>
      <c r="TV306">
        <v>32</v>
      </c>
      <c r="TX306">
        <v>32</v>
      </c>
      <c r="TZ306">
        <v>32</v>
      </c>
      <c r="UB306">
        <v>32</v>
      </c>
      <c r="UD306">
        <v>32</v>
      </c>
      <c r="UF306">
        <v>32</v>
      </c>
      <c r="UH306">
        <v>32</v>
      </c>
      <c r="UJ306">
        <v>32</v>
      </c>
      <c r="UL306">
        <v>32</v>
      </c>
      <c r="UN306">
        <v>32</v>
      </c>
      <c r="UP306">
        <v>32</v>
      </c>
      <c r="UR306">
        <v>32</v>
      </c>
      <c r="UT306">
        <v>32</v>
      </c>
      <c r="UV306">
        <v>32</v>
      </c>
      <c r="UX306">
        <v>32</v>
      </c>
      <c r="UZ306">
        <v>32</v>
      </c>
      <c r="VB306">
        <v>32</v>
      </c>
      <c r="VD306">
        <v>32</v>
      </c>
      <c r="VF306">
        <v>32</v>
      </c>
      <c r="VH306">
        <v>32</v>
      </c>
      <c r="VJ306">
        <v>32</v>
      </c>
      <c r="VL306">
        <v>32</v>
      </c>
      <c r="VN306">
        <v>32</v>
      </c>
      <c r="VP306">
        <v>32</v>
      </c>
      <c r="VR306">
        <v>32</v>
      </c>
      <c r="VT306">
        <v>32</v>
      </c>
      <c r="VV306">
        <v>32</v>
      </c>
      <c r="VX306">
        <v>32</v>
      </c>
      <c r="VZ306">
        <v>32</v>
      </c>
      <c r="WB306">
        <v>32</v>
      </c>
      <c r="WD306">
        <v>32</v>
      </c>
      <c r="WF306">
        <v>32</v>
      </c>
      <c r="WH306">
        <v>32</v>
      </c>
      <c r="WJ306">
        <v>32</v>
      </c>
      <c r="WL306">
        <v>32</v>
      </c>
      <c r="WN306">
        <v>32</v>
      </c>
      <c r="WP306">
        <v>32</v>
      </c>
      <c r="WR306">
        <v>32</v>
      </c>
      <c r="WT306">
        <v>32</v>
      </c>
      <c r="WV306">
        <v>32</v>
      </c>
      <c r="WX306">
        <v>32</v>
      </c>
      <c r="WZ306">
        <v>32</v>
      </c>
      <c r="XB306">
        <v>32</v>
      </c>
      <c r="XD306">
        <v>32</v>
      </c>
      <c r="XF306">
        <v>32</v>
      </c>
      <c r="XH306">
        <v>32</v>
      </c>
      <c r="XJ306">
        <v>32</v>
      </c>
      <c r="XL306">
        <v>32</v>
      </c>
      <c r="XN306">
        <v>32</v>
      </c>
      <c r="XP306">
        <v>32</v>
      </c>
      <c r="XR306">
        <v>32</v>
      </c>
      <c r="XT306">
        <v>32</v>
      </c>
      <c r="XV306">
        <v>32</v>
      </c>
      <c r="XX306">
        <v>32</v>
      </c>
      <c r="XZ306">
        <v>32</v>
      </c>
      <c r="YB306">
        <v>32</v>
      </c>
      <c r="YD306">
        <v>32</v>
      </c>
      <c r="YF306">
        <v>32</v>
      </c>
      <c r="YH306">
        <v>32</v>
      </c>
      <c r="YJ306">
        <v>32</v>
      </c>
      <c r="YL306">
        <v>32</v>
      </c>
      <c r="YN306">
        <v>32</v>
      </c>
      <c r="YP306">
        <v>32</v>
      </c>
      <c r="YR306">
        <v>32</v>
      </c>
      <c r="YT306">
        <v>32</v>
      </c>
      <c r="YV306">
        <v>32</v>
      </c>
      <c r="YX306">
        <v>32</v>
      </c>
      <c r="YZ306">
        <v>32</v>
      </c>
      <c r="ZB306">
        <v>32</v>
      </c>
      <c r="ZD306">
        <v>32</v>
      </c>
      <c r="ZF306">
        <v>32</v>
      </c>
      <c r="ZH306">
        <v>32</v>
      </c>
      <c r="ZJ306">
        <v>32</v>
      </c>
      <c r="ZL306">
        <v>32</v>
      </c>
      <c r="ZN306">
        <v>32</v>
      </c>
      <c r="ZP306">
        <v>32</v>
      </c>
      <c r="ZR306">
        <v>32</v>
      </c>
      <c r="ZT306">
        <v>32</v>
      </c>
      <c r="ZV306">
        <v>32</v>
      </c>
      <c r="ZX306">
        <v>32</v>
      </c>
      <c r="ZZ306">
        <v>32</v>
      </c>
      <c r="AAB306">
        <v>32</v>
      </c>
      <c r="AAD306">
        <v>32</v>
      </c>
      <c r="AAF306">
        <v>32</v>
      </c>
      <c r="AAH306">
        <v>32</v>
      </c>
      <c r="AAJ306">
        <v>32</v>
      </c>
      <c r="AAL306">
        <v>32</v>
      </c>
      <c r="AAN306">
        <v>32</v>
      </c>
      <c r="AAP306">
        <v>32</v>
      </c>
      <c r="AAR306">
        <v>32</v>
      </c>
      <c r="AAT306">
        <v>32</v>
      </c>
      <c r="AAV306">
        <v>32</v>
      </c>
      <c r="AAX306">
        <v>32</v>
      </c>
      <c r="AAZ306">
        <v>32</v>
      </c>
      <c r="ABB306">
        <v>32</v>
      </c>
      <c r="ABD306">
        <v>32</v>
      </c>
      <c r="ABF306">
        <v>32</v>
      </c>
      <c r="ABH306">
        <v>32</v>
      </c>
      <c r="ABJ306">
        <v>32</v>
      </c>
      <c r="ABL306">
        <v>32</v>
      </c>
      <c r="ABN306">
        <v>32</v>
      </c>
      <c r="ABP306">
        <v>32</v>
      </c>
      <c r="ABR306">
        <v>32</v>
      </c>
      <c r="ABT306">
        <v>32</v>
      </c>
      <c r="ABV306">
        <v>32</v>
      </c>
      <c r="ABX306">
        <v>32</v>
      </c>
      <c r="ABZ306">
        <v>32</v>
      </c>
      <c r="ACB306">
        <v>32</v>
      </c>
      <c r="ACD306">
        <v>32</v>
      </c>
      <c r="ACF306">
        <v>32</v>
      </c>
      <c r="ACH306">
        <v>32</v>
      </c>
      <c r="ACJ306">
        <v>32</v>
      </c>
      <c r="ACL306">
        <v>32</v>
      </c>
      <c r="ACN306">
        <v>32</v>
      </c>
      <c r="ACP306">
        <v>32</v>
      </c>
      <c r="ACR306">
        <v>32</v>
      </c>
      <c r="ACT306">
        <v>32</v>
      </c>
      <c r="ACV306">
        <v>32</v>
      </c>
      <c r="ACX306">
        <v>32</v>
      </c>
      <c r="ACZ306">
        <v>32</v>
      </c>
      <c r="ADB306">
        <v>32</v>
      </c>
      <c r="ADD306">
        <v>32</v>
      </c>
      <c r="ADF306">
        <v>32</v>
      </c>
      <c r="ADH306">
        <v>32</v>
      </c>
      <c r="ADJ306">
        <v>32</v>
      </c>
      <c r="ADL306">
        <v>32</v>
      </c>
      <c r="ADN306">
        <v>32</v>
      </c>
      <c r="ADP306">
        <v>32</v>
      </c>
      <c r="ADR306">
        <v>32</v>
      </c>
      <c r="ADT306">
        <v>32</v>
      </c>
      <c r="ADV306">
        <v>32</v>
      </c>
      <c r="ADX306">
        <v>32</v>
      </c>
      <c r="ADZ306">
        <v>32</v>
      </c>
      <c r="AEB306">
        <v>32</v>
      </c>
      <c r="AED306">
        <v>32</v>
      </c>
      <c r="AEF306">
        <v>32</v>
      </c>
      <c r="AEH306">
        <v>32</v>
      </c>
      <c r="AEJ306">
        <v>32</v>
      </c>
      <c r="AEL306">
        <v>32</v>
      </c>
      <c r="AEN306">
        <v>32</v>
      </c>
      <c r="AEP306">
        <v>32</v>
      </c>
      <c r="AER306">
        <v>32</v>
      </c>
      <c r="AET306">
        <v>32</v>
      </c>
      <c r="AEV306">
        <v>32</v>
      </c>
      <c r="AEX306">
        <v>32</v>
      </c>
      <c r="AEZ306">
        <v>32</v>
      </c>
      <c r="AFB306">
        <v>32</v>
      </c>
      <c r="AFD306">
        <v>32</v>
      </c>
      <c r="AFF306">
        <v>32</v>
      </c>
      <c r="AFH306">
        <v>32</v>
      </c>
      <c r="AFJ306">
        <v>32</v>
      </c>
      <c r="AFL306">
        <v>32</v>
      </c>
      <c r="AFN306">
        <v>32</v>
      </c>
      <c r="AFP306">
        <v>32</v>
      </c>
      <c r="AFR306">
        <v>32</v>
      </c>
      <c r="AFT306">
        <v>32</v>
      </c>
      <c r="AFV306">
        <v>32</v>
      </c>
      <c r="AFX306">
        <v>32</v>
      </c>
      <c r="AFZ306">
        <v>32</v>
      </c>
      <c r="AGB306">
        <v>32</v>
      </c>
      <c r="AGD306">
        <v>32</v>
      </c>
      <c r="AGF306">
        <v>32</v>
      </c>
      <c r="AGH306">
        <v>32</v>
      </c>
      <c r="AGJ306">
        <v>32</v>
      </c>
      <c r="AGL306">
        <v>32</v>
      </c>
      <c r="AGN306">
        <v>32</v>
      </c>
      <c r="AGP306">
        <v>32</v>
      </c>
      <c r="AGR306">
        <v>32</v>
      </c>
      <c r="AGT306">
        <v>32</v>
      </c>
      <c r="AGV306">
        <v>32</v>
      </c>
      <c r="AGX306">
        <v>32</v>
      </c>
      <c r="AGZ306">
        <v>32</v>
      </c>
      <c r="AHB306">
        <v>32</v>
      </c>
      <c r="AHD306">
        <v>32</v>
      </c>
      <c r="AHF306">
        <v>32</v>
      </c>
      <c r="AHH306">
        <v>32</v>
      </c>
      <c r="AHJ306">
        <v>32</v>
      </c>
      <c r="AHL306">
        <v>32</v>
      </c>
      <c r="AHN306">
        <v>32</v>
      </c>
      <c r="AHP306">
        <v>32</v>
      </c>
      <c r="AHR306">
        <v>32</v>
      </c>
      <c r="AHT306">
        <v>32</v>
      </c>
      <c r="AHV306">
        <v>32</v>
      </c>
      <c r="AHX306">
        <v>32</v>
      </c>
      <c r="AHZ306">
        <v>32</v>
      </c>
      <c r="AIB306">
        <v>32</v>
      </c>
      <c r="AID306">
        <v>32</v>
      </c>
      <c r="AIF306">
        <v>32</v>
      </c>
      <c r="AIH306">
        <v>32</v>
      </c>
      <c r="AIJ306">
        <v>32</v>
      </c>
      <c r="AIL306">
        <v>32</v>
      </c>
      <c r="AIN306">
        <v>32</v>
      </c>
      <c r="AIP306">
        <v>32</v>
      </c>
      <c r="AIR306">
        <v>32</v>
      </c>
      <c r="AIT306">
        <v>32</v>
      </c>
      <c r="AIV306">
        <v>32</v>
      </c>
      <c r="AIX306">
        <v>32</v>
      </c>
      <c r="AIZ306">
        <v>32</v>
      </c>
      <c r="AJB306">
        <v>32</v>
      </c>
      <c r="AJD306">
        <v>32</v>
      </c>
      <c r="AJF306">
        <v>32</v>
      </c>
      <c r="AJH306">
        <v>32</v>
      </c>
      <c r="AJJ306">
        <v>32</v>
      </c>
      <c r="AJL306">
        <v>32</v>
      </c>
      <c r="AJN306">
        <v>32</v>
      </c>
      <c r="AJP306">
        <v>32</v>
      </c>
      <c r="AJR306">
        <v>32</v>
      </c>
      <c r="AJT306">
        <v>32</v>
      </c>
      <c r="AJV306">
        <v>32</v>
      </c>
      <c r="AJX306">
        <v>32</v>
      </c>
      <c r="AJZ306">
        <v>32</v>
      </c>
      <c r="AKB306">
        <v>32</v>
      </c>
      <c r="AKD306">
        <v>32</v>
      </c>
      <c r="AKF306">
        <v>32</v>
      </c>
      <c r="AKH306">
        <v>32</v>
      </c>
      <c r="AKJ306">
        <v>32</v>
      </c>
      <c r="AKL306">
        <v>32</v>
      </c>
      <c r="AKN306">
        <v>32</v>
      </c>
      <c r="AKP306">
        <v>32</v>
      </c>
      <c r="AKR306">
        <v>32</v>
      </c>
      <c r="AKT306">
        <v>32</v>
      </c>
      <c r="AKV306">
        <v>32</v>
      </c>
      <c r="AKX306">
        <v>32</v>
      </c>
      <c r="AKZ306">
        <v>32</v>
      </c>
      <c r="ALB306">
        <v>32</v>
      </c>
      <c r="ALD306">
        <v>32</v>
      </c>
      <c r="ALF306">
        <v>32</v>
      </c>
      <c r="ALH306">
        <v>32</v>
      </c>
      <c r="ALJ306">
        <v>32</v>
      </c>
      <c r="ALL306">
        <v>32</v>
      </c>
      <c r="ALN306">
        <v>32</v>
      </c>
      <c r="ALP306">
        <v>32</v>
      </c>
      <c r="ALR306">
        <v>32</v>
      </c>
    </row>
    <row r="307" spans="1:1006" x14ac:dyDescent="0.25">
      <c r="A307">
        <v>12</v>
      </c>
      <c r="B307">
        <v>23.032349999999997</v>
      </c>
      <c r="H307">
        <v>12</v>
      </c>
      <c r="J307">
        <v>12</v>
      </c>
      <c r="L307">
        <v>12</v>
      </c>
      <c r="N307">
        <v>12</v>
      </c>
      <c r="P307">
        <v>12</v>
      </c>
      <c r="R307">
        <v>12</v>
      </c>
      <c r="T307">
        <v>12</v>
      </c>
      <c r="V307">
        <v>12</v>
      </c>
      <c r="X307">
        <v>12</v>
      </c>
      <c r="Z307">
        <v>12</v>
      </c>
      <c r="AB307">
        <v>12</v>
      </c>
      <c r="AD307">
        <v>12</v>
      </c>
      <c r="AF307">
        <v>12</v>
      </c>
      <c r="AH307">
        <v>12</v>
      </c>
      <c r="AJ307">
        <v>12</v>
      </c>
      <c r="AL307">
        <v>12</v>
      </c>
      <c r="AN307">
        <v>12</v>
      </c>
      <c r="AP307">
        <v>12</v>
      </c>
      <c r="AR307">
        <v>12</v>
      </c>
      <c r="AT307">
        <v>12</v>
      </c>
      <c r="AV307">
        <v>12</v>
      </c>
      <c r="AX307">
        <v>12</v>
      </c>
      <c r="AZ307">
        <v>12</v>
      </c>
      <c r="BB307">
        <v>12</v>
      </c>
      <c r="BD307">
        <v>12</v>
      </c>
      <c r="BF307">
        <v>12</v>
      </c>
      <c r="BH307">
        <v>12</v>
      </c>
      <c r="BJ307">
        <v>12</v>
      </c>
      <c r="BL307">
        <v>12</v>
      </c>
      <c r="BN307">
        <v>12</v>
      </c>
      <c r="BP307">
        <v>12</v>
      </c>
      <c r="BR307">
        <v>12</v>
      </c>
      <c r="BT307">
        <v>12</v>
      </c>
      <c r="BV307">
        <v>12</v>
      </c>
      <c r="BX307">
        <v>12</v>
      </c>
      <c r="BZ307">
        <v>12</v>
      </c>
      <c r="CB307">
        <v>12</v>
      </c>
      <c r="CD307">
        <v>12</v>
      </c>
      <c r="CF307">
        <v>12</v>
      </c>
      <c r="CH307">
        <v>12</v>
      </c>
      <c r="CJ307">
        <v>12</v>
      </c>
      <c r="CL307">
        <v>12</v>
      </c>
      <c r="CN307">
        <v>12</v>
      </c>
      <c r="CP307">
        <v>12</v>
      </c>
      <c r="CR307">
        <v>12</v>
      </c>
      <c r="CT307">
        <v>12</v>
      </c>
      <c r="CV307">
        <v>12</v>
      </c>
      <c r="CX307">
        <v>12</v>
      </c>
      <c r="CZ307">
        <v>12</v>
      </c>
      <c r="DB307">
        <v>12</v>
      </c>
      <c r="DD307">
        <v>12</v>
      </c>
      <c r="DF307">
        <v>12</v>
      </c>
      <c r="DH307">
        <v>12</v>
      </c>
      <c r="DJ307">
        <v>12</v>
      </c>
      <c r="DL307">
        <v>12</v>
      </c>
      <c r="DN307">
        <v>12</v>
      </c>
      <c r="DP307">
        <v>12</v>
      </c>
      <c r="DR307">
        <v>12</v>
      </c>
      <c r="DT307">
        <v>12</v>
      </c>
      <c r="DV307">
        <v>12</v>
      </c>
      <c r="DX307">
        <v>12</v>
      </c>
      <c r="DZ307">
        <v>12</v>
      </c>
      <c r="EB307">
        <v>12</v>
      </c>
      <c r="ED307">
        <v>12</v>
      </c>
      <c r="EF307">
        <v>12</v>
      </c>
      <c r="EH307">
        <v>12</v>
      </c>
      <c r="EJ307">
        <v>12</v>
      </c>
      <c r="EL307">
        <v>12</v>
      </c>
      <c r="EN307">
        <v>12</v>
      </c>
      <c r="EP307">
        <v>12</v>
      </c>
      <c r="ER307">
        <v>12</v>
      </c>
      <c r="ET307">
        <v>12</v>
      </c>
      <c r="EV307">
        <v>12</v>
      </c>
      <c r="EX307">
        <v>12</v>
      </c>
      <c r="EZ307">
        <v>12</v>
      </c>
      <c r="FB307">
        <v>12</v>
      </c>
      <c r="FD307">
        <v>12</v>
      </c>
      <c r="FF307">
        <v>12</v>
      </c>
      <c r="FH307">
        <v>12</v>
      </c>
      <c r="FJ307">
        <v>12</v>
      </c>
      <c r="FL307">
        <v>12</v>
      </c>
      <c r="FN307">
        <v>12</v>
      </c>
      <c r="FP307">
        <v>12</v>
      </c>
      <c r="FR307">
        <v>12</v>
      </c>
      <c r="FT307">
        <v>12</v>
      </c>
      <c r="FV307">
        <v>12</v>
      </c>
      <c r="FX307">
        <v>12</v>
      </c>
      <c r="FZ307">
        <v>12</v>
      </c>
      <c r="GB307">
        <v>12</v>
      </c>
      <c r="GD307">
        <v>12</v>
      </c>
      <c r="GF307">
        <v>12</v>
      </c>
      <c r="GH307">
        <v>12</v>
      </c>
      <c r="GJ307">
        <v>12</v>
      </c>
      <c r="GL307">
        <v>12</v>
      </c>
      <c r="GN307">
        <v>12</v>
      </c>
      <c r="GP307">
        <v>12</v>
      </c>
      <c r="GR307">
        <v>12</v>
      </c>
      <c r="GT307">
        <v>12</v>
      </c>
      <c r="GV307">
        <v>12</v>
      </c>
      <c r="GX307">
        <v>12</v>
      </c>
      <c r="GZ307">
        <v>12</v>
      </c>
      <c r="HB307">
        <v>12</v>
      </c>
      <c r="HD307">
        <v>12</v>
      </c>
      <c r="HF307">
        <v>12</v>
      </c>
      <c r="HH307">
        <v>12</v>
      </c>
      <c r="HJ307">
        <v>12</v>
      </c>
      <c r="HL307">
        <v>12</v>
      </c>
      <c r="HN307">
        <v>12</v>
      </c>
      <c r="HP307">
        <v>12</v>
      </c>
      <c r="HR307">
        <v>12</v>
      </c>
      <c r="HT307">
        <v>12</v>
      </c>
      <c r="HV307">
        <v>12</v>
      </c>
      <c r="HX307">
        <v>12</v>
      </c>
      <c r="HZ307">
        <v>12</v>
      </c>
      <c r="IB307">
        <v>12</v>
      </c>
      <c r="ID307">
        <v>12</v>
      </c>
      <c r="IF307">
        <v>12</v>
      </c>
      <c r="IH307">
        <v>12</v>
      </c>
      <c r="IJ307">
        <v>12</v>
      </c>
      <c r="IL307">
        <v>12</v>
      </c>
      <c r="IN307">
        <v>12</v>
      </c>
      <c r="IP307">
        <v>12</v>
      </c>
      <c r="IR307">
        <v>12</v>
      </c>
      <c r="IT307">
        <v>12</v>
      </c>
      <c r="IV307">
        <v>12</v>
      </c>
      <c r="IX307">
        <v>12</v>
      </c>
      <c r="IZ307">
        <v>12</v>
      </c>
      <c r="JB307">
        <v>12</v>
      </c>
      <c r="JD307">
        <v>12</v>
      </c>
      <c r="JF307">
        <v>12</v>
      </c>
      <c r="JH307">
        <v>12</v>
      </c>
      <c r="JJ307">
        <v>12</v>
      </c>
      <c r="JL307">
        <v>12</v>
      </c>
      <c r="JN307">
        <v>12</v>
      </c>
      <c r="JP307">
        <v>12</v>
      </c>
      <c r="JR307">
        <v>12</v>
      </c>
      <c r="JT307">
        <v>12</v>
      </c>
      <c r="JV307">
        <v>12</v>
      </c>
      <c r="JX307">
        <v>12</v>
      </c>
      <c r="JZ307">
        <v>12</v>
      </c>
      <c r="KB307">
        <v>12</v>
      </c>
      <c r="KD307">
        <v>12</v>
      </c>
      <c r="KF307">
        <v>12</v>
      </c>
      <c r="KH307">
        <v>12</v>
      </c>
      <c r="KJ307">
        <v>12</v>
      </c>
      <c r="KL307">
        <v>12</v>
      </c>
      <c r="KN307">
        <v>12</v>
      </c>
      <c r="KP307">
        <v>12</v>
      </c>
      <c r="KR307">
        <v>12</v>
      </c>
      <c r="KT307">
        <v>12</v>
      </c>
      <c r="KV307">
        <v>12</v>
      </c>
      <c r="KX307">
        <v>12</v>
      </c>
      <c r="KZ307">
        <v>12</v>
      </c>
      <c r="LB307">
        <v>12</v>
      </c>
      <c r="LD307">
        <v>12</v>
      </c>
      <c r="LF307">
        <v>12</v>
      </c>
      <c r="LH307">
        <v>12</v>
      </c>
      <c r="LJ307">
        <v>12</v>
      </c>
      <c r="LL307">
        <v>12</v>
      </c>
      <c r="LN307">
        <v>12</v>
      </c>
      <c r="LP307">
        <v>12</v>
      </c>
      <c r="LR307">
        <v>12</v>
      </c>
      <c r="LT307">
        <v>12</v>
      </c>
      <c r="LV307">
        <v>12</v>
      </c>
      <c r="LX307">
        <v>12</v>
      </c>
      <c r="LZ307">
        <v>12</v>
      </c>
      <c r="MB307">
        <v>12</v>
      </c>
      <c r="MD307">
        <v>12</v>
      </c>
      <c r="MF307">
        <v>12</v>
      </c>
      <c r="MH307">
        <v>12</v>
      </c>
      <c r="MJ307">
        <v>12</v>
      </c>
      <c r="ML307">
        <v>12</v>
      </c>
      <c r="MN307">
        <v>12</v>
      </c>
      <c r="MP307">
        <v>12</v>
      </c>
      <c r="MR307">
        <v>12</v>
      </c>
      <c r="MT307">
        <v>12</v>
      </c>
      <c r="MV307">
        <v>12</v>
      </c>
      <c r="MX307">
        <v>12</v>
      </c>
      <c r="MZ307">
        <v>12</v>
      </c>
      <c r="NB307">
        <v>12</v>
      </c>
      <c r="ND307">
        <v>12</v>
      </c>
      <c r="NF307">
        <v>12</v>
      </c>
      <c r="NH307">
        <v>12</v>
      </c>
      <c r="NJ307">
        <v>12</v>
      </c>
      <c r="NL307">
        <v>12</v>
      </c>
      <c r="NN307">
        <v>12</v>
      </c>
      <c r="NP307">
        <v>12</v>
      </c>
      <c r="NR307">
        <v>12</v>
      </c>
      <c r="NT307">
        <v>12</v>
      </c>
      <c r="NV307">
        <v>12</v>
      </c>
      <c r="NX307">
        <v>12</v>
      </c>
      <c r="NZ307">
        <v>12</v>
      </c>
      <c r="OB307">
        <v>12</v>
      </c>
      <c r="OD307">
        <v>12</v>
      </c>
      <c r="OF307">
        <v>12</v>
      </c>
      <c r="OH307">
        <v>12</v>
      </c>
      <c r="OJ307">
        <v>12</v>
      </c>
      <c r="OL307">
        <v>12</v>
      </c>
      <c r="ON307">
        <v>12</v>
      </c>
      <c r="OP307">
        <v>12</v>
      </c>
      <c r="OR307">
        <v>12</v>
      </c>
      <c r="OT307">
        <v>12</v>
      </c>
      <c r="OV307">
        <v>12</v>
      </c>
      <c r="OX307">
        <v>12</v>
      </c>
      <c r="OZ307">
        <v>12</v>
      </c>
      <c r="PB307">
        <v>12</v>
      </c>
      <c r="PD307">
        <v>12</v>
      </c>
      <c r="PF307">
        <v>12</v>
      </c>
      <c r="PH307">
        <v>12</v>
      </c>
      <c r="PJ307">
        <v>12</v>
      </c>
      <c r="PL307">
        <v>12</v>
      </c>
      <c r="PN307">
        <v>12</v>
      </c>
      <c r="PP307">
        <v>12</v>
      </c>
      <c r="PR307">
        <v>12</v>
      </c>
      <c r="PT307">
        <v>12</v>
      </c>
      <c r="PV307">
        <v>12</v>
      </c>
      <c r="PX307">
        <v>12</v>
      </c>
      <c r="PZ307">
        <v>12</v>
      </c>
      <c r="QB307">
        <v>12</v>
      </c>
      <c r="QD307">
        <v>12</v>
      </c>
      <c r="QF307">
        <v>12</v>
      </c>
      <c r="QH307">
        <v>12</v>
      </c>
      <c r="QJ307">
        <v>12</v>
      </c>
      <c r="QL307">
        <v>12</v>
      </c>
      <c r="QN307">
        <v>12</v>
      </c>
      <c r="QP307">
        <v>12</v>
      </c>
      <c r="QR307">
        <v>12</v>
      </c>
      <c r="QT307">
        <v>12</v>
      </c>
      <c r="QV307">
        <v>12</v>
      </c>
      <c r="QX307">
        <v>12</v>
      </c>
      <c r="QZ307">
        <v>12</v>
      </c>
      <c r="RB307">
        <v>12</v>
      </c>
      <c r="RD307">
        <v>12</v>
      </c>
      <c r="RF307">
        <v>12</v>
      </c>
      <c r="RH307">
        <v>12</v>
      </c>
      <c r="RJ307">
        <v>12</v>
      </c>
      <c r="RL307">
        <v>12</v>
      </c>
      <c r="RN307">
        <v>12</v>
      </c>
      <c r="RP307">
        <v>12</v>
      </c>
      <c r="RR307">
        <v>12</v>
      </c>
      <c r="RT307">
        <v>12</v>
      </c>
      <c r="RV307">
        <v>12</v>
      </c>
      <c r="RX307">
        <v>12</v>
      </c>
      <c r="RZ307">
        <v>12</v>
      </c>
      <c r="SB307">
        <v>12</v>
      </c>
      <c r="SD307">
        <v>12</v>
      </c>
      <c r="SF307">
        <v>12</v>
      </c>
      <c r="SH307">
        <v>12</v>
      </c>
      <c r="SJ307">
        <v>12</v>
      </c>
      <c r="SL307">
        <v>12</v>
      </c>
      <c r="SN307">
        <v>12</v>
      </c>
      <c r="SP307">
        <v>12</v>
      </c>
      <c r="SR307">
        <v>12</v>
      </c>
      <c r="ST307">
        <v>12</v>
      </c>
      <c r="SV307">
        <v>12</v>
      </c>
      <c r="SX307">
        <v>12</v>
      </c>
      <c r="SZ307">
        <v>12</v>
      </c>
      <c r="TB307">
        <v>12</v>
      </c>
      <c r="TD307">
        <v>12</v>
      </c>
      <c r="TF307">
        <v>12</v>
      </c>
      <c r="TH307">
        <v>12</v>
      </c>
      <c r="TJ307">
        <v>12</v>
      </c>
      <c r="TL307">
        <v>12</v>
      </c>
      <c r="TN307">
        <v>12</v>
      </c>
      <c r="TP307">
        <v>12</v>
      </c>
      <c r="TR307">
        <v>12</v>
      </c>
      <c r="TT307">
        <v>12</v>
      </c>
      <c r="TV307">
        <v>12</v>
      </c>
      <c r="TX307">
        <v>12</v>
      </c>
      <c r="TZ307">
        <v>12</v>
      </c>
      <c r="UB307">
        <v>12</v>
      </c>
      <c r="UD307">
        <v>12</v>
      </c>
      <c r="UF307">
        <v>12</v>
      </c>
      <c r="UH307">
        <v>12</v>
      </c>
      <c r="UJ307">
        <v>12</v>
      </c>
      <c r="UL307">
        <v>12</v>
      </c>
      <c r="UN307">
        <v>12</v>
      </c>
      <c r="UP307">
        <v>12</v>
      </c>
      <c r="UR307">
        <v>12</v>
      </c>
      <c r="UT307">
        <v>12</v>
      </c>
      <c r="UV307">
        <v>12</v>
      </c>
      <c r="UX307">
        <v>12</v>
      </c>
      <c r="UZ307">
        <v>12</v>
      </c>
      <c r="VB307">
        <v>12</v>
      </c>
      <c r="VD307">
        <v>12</v>
      </c>
      <c r="VF307">
        <v>12</v>
      </c>
      <c r="VH307">
        <v>12</v>
      </c>
      <c r="VJ307">
        <v>12</v>
      </c>
      <c r="VL307">
        <v>12</v>
      </c>
      <c r="VN307">
        <v>12</v>
      </c>
      <c r="VP307">
        <v>12</v>
      </c>
      <c r="VR307">
        <v>12</v>
      </c>
      <c r="VT307">
        <v>12</v>
      </c>
      <c r="VV307">
        <v>12</v>
      </c>
      <c r="VX307">
        <v>12</v>
      </c>
      <c r="VZ307">
        <v>12</v>
      </c>
      <c r="WB307">
        <v>12</v>
      </c>
      <c r="WD307">
        <v>12</v>
      </c>
      <c r="WF307">
        <v>12</v>
      </c>
      <c r="WH307">
        <v>12</v>
      </c>
      <c r="WJ307">
        <v>12</v>
      </c>
      <c r="WL307">
        <v>12</v>
      </c>
      <c r="WN307">
        <v>12</v>
      </c>
      <c r="WP307">
        <v>12</v>
      </c>
      <c r="WR307">
        <v>12</v>
      </c>
      <c r="WT307">
        <v>12</v>
      </c>
      <c r="WV307">
        <v>12</v>
      </c>
      <c r="WX307">
        <v>12</v>
      </c>
      <c r="WZ307">
        <v>12</v>
      </c>
      <c r="XB307">
        <v>12</v>
      </c>
      <c r="XD307">
        <v>12</v>
      </c>
      <c r="XF307">
        <v>12</v>
      </c>
      <c r="XH307">
        <v>12</v>
      </c>
      <c r="XJ307">
        <v>12</v>
      </c>
      <c r="XL307">
        <v>12</v>
      </c>
      <c r="XN307">
        <v>12</v>
      </c>
      <c r="XP307">
        <v>12</v>
      </c>
      <c r="XR307">
        <v>12</v>
      </c>
      <c r="XT307">
        <v>12</v>
      </c>
      <c r="XV307">
        <v>12</v>
      </c>
      <c r="XX307">
        <v>12</v>
      </c>
      <c r="XZ307">
        <v>12</v>
      </c>
      <c r="YB307">
        <v>12</v>
      </c>
      <c r="YD307">
        <v>12</v>
      </c>
      <c r="YF307">
        <v>12</v>
      </c>
      <c r="YH307">
        <v>12</v>
      </c>
      <c r="YJ307">
        <v>12</v>
      </c>
      <c r="YL307">
        <v>12</v>
      </c>
      <c r="YN307">
        <v>12</v>
      </c>
      <c r="YP307">
        <v>12</v>
      </c>
      <c r="YR307">
        <v>12</v>
      </c>
      <c r="YT307">
        <v>12</v>
      </c>
      <c r="YV307">
        <v>12</v>
      </c>
      <c r="YX307">
        <v>12</v>
      </c>
      <c r="YZ307">
        <v>12</v>
      </c>
      <c r="ZB307">
        <v>12</v>
      </c>
      <c r="ZD307">
        <v>12</v>
      </c>
      <c r="ZF307">
        <v>12</v>
      </c>
      <c r="ZH307">
        <v>12</v>
      </c>
      <c r="ZJ307">
        <v>12</v>
      </c>
      <c r="ZL307">
        <v>12</v>
      </c>
      <c r="ZN307">
        <v>12</v>
      </c>
      <c r="ZP307">
        <v>12</v>
      </c>
      <c r="ZR307">
        <v>12</v>
      </c>
      <c r="ZT307">
        <v>12</v>
      </c>
      <c r="ZV307">
        <v>12</v>
      </c>
      <c r="ZX307">
        <v>12</v>
      </c>
      <c r="ZZ307">
        <v>12</v>
      </c>
      <c r="AAB307">
        <v>12</v>
      </c>
      <c r="AAD307">
        <v>12</v>
      </c>
      <c r="AAF307">
        <v>12</v>
      </c>
      <c r="AAH307">
        <v>12</v>
      </c>
      <c r="AAJ307">
        <v>12</v>
      </c>
      <c r="AAL307">
        <v>12</v>
      </c>
      <c r="AAN307">
        <v>12</v>
      </c>
      <c r="AAP307">
        <v>12</v>
      </c>
      <c r="AAR307">
        <v>12</v>
      </c>
      <c r="AAT307">
        <v>12</v>
      </c>
      <c r="AAV307">
        <v>12</v>
      </c>
      <c r="AAX307">
        <v>12</v>
      </c>
      <c r="AAZ307">
        <v>12</v>
      </c>
      <c r="ABB307">
        <v>12</v>
      </c>
      <c r="ABD307">
        <v>12</v>
      </c>
      <c r="ABF307">
        <v>12</v>
      </c>
      <c r="ABH307">
        <v>12</v>
      </c>
      <c r="ABJ307">
        <v>12</v>
      </c>
      <c r="ABL307">
        <v>12</v>
      </c>
      <c r="ABN307">
        <v>12</v>
      </c>
      <c r="ABP307">
        <v>12</v>
      </c>
      <c r="ABR307">
        <v>12</v>
      </c>
      <c r="ABT307">
        <v>12</v>
      </c>
      <c r="ABV307">
        <v>12</v>
      </c>
      <c r="ABX307">
        <v>12</v>
      </c>
      <c r="ABZ307">
        <v>12</v>
      </c>
      <c r="ACB307">
        <v>12</v>
      </c>
      <c r="ACD307">
        <v>12</v>
      </c>
      <c r="ACF307">
        <v>12</v>
      </c>
      <c r="ACH307">
        <v>12</v>
      </c>
      <c r="ACJ307">
        <v>12</v>
      </c>
      <c r="ACL307">
        <v>12</v>
      </c>
      <c r="ACN307">
        <v>12</v>
      </c>
      <c r="ACP307">
        <v>12</v>
      </c>
      <c r="ACR307">
        <v>12</v>
      </c>
      <c r="ACT307">
        <v>12</v>
      </c>
      <c r="ACV307">
        <v>12</v>
      </c>
      <c r="ACX307">
        <v>12</v>
      </c>
      <c r="ACZ307">
        <v>12</v>
      </c>
      <c r="ADB307">
        <v>12</v>
      </c>
      <c r="ADD307">
        <v>12</v>
      </c>
      <c r="ADF307">
        <v>12</v>
      </c>
      <c r="ADH307">
        <v>12</v>
      </c>
      <c r="ADJ307">
        <v>12</v>
      </c>
      <c r="ADL307">
        <v>12</v>
      </c>
      <c r="ADN307">
        <v>12</v>
      </c>
      <c r="ADP307">
        <v>12</v>
      </c>
      <c r="ADR307">
        <v>12</v>
      </c>
      <c r="ADT307">
        <v>12</v>
      </c>
      <c r="ADV307">
        <v>12</v>
      </c>
      <c r="ADX307">
        <v>12</v>
      </c>
      <c r="ADZ307">
        <v>12</v>
      </c>
      <c r="AEB307">
        <v>12</v>
      </c>
      <c r="AED307">
        <v>12</v>
      </c>
      <c r="AEF307">
        <v>12</v>
      </c>
      <c r="AEH307">
        <v>12</v>
      </c>
      <c r="AEJ307">
        <v>12</v>
      </c>
      <c r="AEL307">
        <v>12</v>
      </c>
      <c r="AEN307">
        <v>12</v>
      </c>
      <c r="AEP307">
        <v>12</v>
      </c>
      <c r="AER307">
        <v>12</v>
      </c>
      <c r="AET307">
        <v>12</v>
      </c>
      <c r="AEV307">
        <v>12</v>
      </c>
      <c r="AEX307">
        <v>12</v>
      </c>
      <c r="AEZ307">
        <v>12</v>
      </c>
      <c r="AFB307">
        <v>12</v>
      </c>
      <c r="AFD307">
        <v>12</v>
      </c>
      <c r="AFF307">
        <v>12</v>
      </c>
      <c r="AFH307">
        <v>12</v>
      </c>
      <c r="AFJ307">
        <v>12</v>
      </c>
      <c r="AFL307">
        <v>12</v>
      </c>
      <c r="AFN307">
        <v>12</v>
      </c>
      <c r="AFP307">
        <v>12</v>
      </c>
      <c r="AFR307">
        <v>12</v>
      </c>
      <c r="AFT307">
        <v>12</v>
      </c>
      <c r="AFV307">
        <v>12</v>
      </c>
      <c r="AFX307">
        <v>12</v>
      </c>
      <c r="AFZ307">
        <v>12</v>
      </c>
      <c r="AGB307">
        <v>12</v>
      </c>
      <c r="AGD307">
        <v>12</v>
      </c>
      <c r="AGF307">
        <v>12</v>
      </c>
      <c r="AGH307">
        <v>12</v>
      </c>
      <c r="AGJ307">
        <v>12</v>
      </c>
      <c r="AGL307">
        <v>12</v>
      </c>
      <c r="AGN307">
        <v>12</v>
      </c>
      <c r="AGP307">
        <v>12</v>
      </c>
      <c r="AGR307">
        <v>12</v>
      </c>
      <c r="AGT307">
        <v>12</v>
      </c>
      <c r="AGV307">
        <v>12</v>
      </c>
      <c r="AGX307">
        <v>12</v>
      </c>
      <c r="AGZ307">
        <v>12</v>
      </c>
      <c r="AHB307">
        <v>12</v>
      </c>
      <c r="AHD307">
        <v>12</v>
      </c>
      <c r="AHF307">
        <v>12</v>
      </c>
      <c r="AHH307">
        <v>12</v>
      </c>
      <c r="AHJ307">
        <v>12</v>
      </c>
      <c r="AHL307">
        <v>12</v>
      </c>
      <c r="AHN307">
        <v>12</v>
      </c>
      <c r="AHP307">
        <v>12</v>
      </c>
      <c r="AHR307">
        <v>12</v>
      </c>
      <c r="AHT307">
        <v>12</v>
      </c>
      <c r="AHV307">
        <v>12</v>
      </c>
      <c r="AHX307">
        <v>12</v>
      </c>
      <c r="AHZ307">
        <v>12</v>
      </c>
      <c r="AIB307">
        <v>12</v>
      </c>
      <c r="AID307">
        <v>12</v>
      </c>
      <c r="AIF307">
        <v>12</v>
      </c>
      <c r="AIH307">
        <v>12</v>
      </c>
      <c r="AIJ307">
        <v>12</v>
      </c>
      <c r="AIL307">
        <v>12</v>
      </c>
      <c r="AIN307">
        <v>12</v>
      </c>
      <c r="AIP307">
        <v>12</v>
      </c>
      <c r="AIR307">
        <v>12</v>
      </c>
      <c r="AIT307">
        <v>12</v>
      </c>
      <c r="AIV307">
        <v>12</v>
      </c>
      <c r="AIX307">
        <v>12</v>
      </c>
      <c r="AIZ307">
        <v>12</v>
      </c>
      <c r="AJB307">
        <v>12</v>
      </c>
      <c r="AJD307">
        <v>12</v>
      </c>
      <c r="AJF307">
        <v>12</v>
      </c>
      <c r="AJH307">
        <v>12</v>
      </c>
      <c r="AJJ307">
        <v>12</v>
      </c>
      <c r="AJL307">
        <v>12</v>
      </c>
      <c r="AJN307">
        <v>12</v>
      </c>
      <c r="AJP307">
        <v>12</v>
      </c>
      <c r="AJR307">
        <v>12</v>
      </c>
      <c r="AJT307">
        <v>12</v>
      </c>
      <c r="AJV307">
        <v>12</v>
      </c>
      <c r="AJX307">
        <v>12</v>
      </c>
      <c r="AJZ307">
        <v>12</v>
      </c>
      <c r="AKB307">
        <v>12</v>
      </c>
      <c r="AKD307">
        <v>12</v>
      </c>
      <c r="AKF307">
        <v>12</v>
      </c>
      <c r="AKH307">
        <v>12</v>
      </c>
      <c r="AKJ307">
        <v>12</v>
      </c>
      <c r="AKL307">
        <v>12</v>
      </c>
      <c r="AKN307">
        <v>12</v>
      </c>
      <c r="AKP307">
        <v>12</v>
      </c>
      <c r="AKR307">
        <v>12</v>
      </c>
      <c r="AKT307">
        <v>12</v>
      </c>
      <c r="AKV307">
        <v>12</v>
      </c>
      <c r="AKX307">
        <v>12</v>
      </c>
      <c r="AKZ307">
        <v>12</v>
      </c>
      <c r="ALB307">
        <v>12</v>
      </c>
      <c r="ALD307">
        <v>12</v>
      </c>
      <c r="ALF307">
        <v>12</v>
      </c>
      <c r="ALH307">
        <v>12</v>
      </c>
      <c r="ALJ307">
        <v>12</v>
      </c>
      <c r="ALL307">
        <v>12</v>
      </c>
      <c r="ALN307">
        <v>12</v>
      </c>
      <c r="ALP307">
        <v>12</v>
      </c>
      <c r="ALR307">
        <v>12</v>
      </c>
    </row>
    <row r="308" spans="1:1006" x14ac:dyDescent="0.25">
      <c r="A308">
        <v>25</v>
      </c>
      <c r="B308">
        <v>22.033989999999999</v>
      </c>
      <c r="H308">
        <v>25</v>
      </c>
      <c r="J308">
        <v>25</v>
      </c>
      <c r="L308">
        <v>25</v>
      </c>
      <c r="N308">
        <v>25</v>
      </c>
      <c r="P308">
        <v>25</v>
      </c>
      <c r="R308">
        <v>25</v>
      </c>
      <c r="T308">
        <v>25</v>
      </c>
      <c r="V308">
        <v>25</v>
      </c>
      <c r="X308">
        <v>25</v>
      </c>
      <c r="Z308">
        <v>25</v>
      </c>
      <c r="AB308">
        <v>25</v>
      </c>
      <c r="AD308">
        <v>25</v>
      </c>
      <c r="AF308">
        <v>25</v>
      </c>
      <c r="AH308">
        <v>25</v>
      </c>
      <c r="AJ308">
        <v>25</v>
      </c>
      <c r="AL308">
        <v>25</v>
      </c>
      <c r="AN308">
        <v>25</v>
      </c>
      <c r="AP308">
        <v>25</v>
      </c>
      <c r="AR308">
        <v>25</v>
      </c>
      <c r="AT308">
        <v>25</v>
      </c>
      <c r="AV308">
        <v>25</v>
      </c>
      <c r="AX308">
        <v>25</v>
      </c>
      <c r="AZ308">
        <v>25</v>
      </c>
      <c r="BB308">
        <v>25</v>
      </c>
      <c r="BD308">
        <v>25</v>
      </c>
      <c r="BF308">
        <v>25</v>
      </c>
      <c r="BH308">
        <v>25</v>
      </c>
      <c r="BJ308">
        <v>25</v>
      </c>
      <c r="BL308">
        <v>25</v>
      </c>
      <c r="BN308">
        <v>25</v>
      </c>
      <c r="BP308">
        <v>25</v>
      </c>
      <c r="BR308">
        <v>25</v>
      </c>
      <c r="BT308">
        <v>25</v>
      </c>
      <c r="BV308">
        <v>25</v>
      </c>
      <c r="BX308">
        <v>25</v>
      </c>
      <c r="BZ308">
        <v>25</v>
      </c>
      <c r="CB308">
        <v>25</v>
      </c>
      <c r="CD308">
        <v>25</v>
      </c>
      <c r="CF308">
        <v>25</v>
      </c>
      <c r="CH308">
        <v>25</v>
      </c>
      <c r="CJ308">
        <v>25</v>
      </c>
      <c r="CL308">
        <v>25</v>
      </c>
      <c r="CN308">
        <v>25</v>
      </c>
      <c r="CP308">
        <v>25</v>
      </c>
      <c r="CR308">
        <v>25</v>
      </c>
      <c r="CT308">
        <v>25</v>
      </c>
      <c r="CV308">
        <v>25</v>
      </c>
      <c r="CX308">
        <v>25</v>
      </c>
      <c r="CZ308">
        <v>25</v>
      </c>
      <c r="DB308">
        <v>25</v>
      </c>
      <c r="DD308">
        <v>25</v>
      </c>
      <c r="DF308">
        <v>25</v>
      </c>
      <c r="DH308">
        <v>25</v>
      </c>
      <c r="DJ308">
        <v>25</v>
      </c>
      <c r="DL308">
        <v>25</v>
      </c>
      <c r="DN308">
        <v>25</v>
      </c>
      <c r="DP308">
        <v>25</v>
      </c>
      <c r="DR308">
        <v>25</v>
      </c>
      <c r="DT308">
        <v>25</v>
      </c>
      <c r="DV308">
        <v>25</v>
      </c>
      <c r="DX308">
        <v>25</v>
      </c>
      <c r="DZ308">
        <v>25</v>
      </c>
      <c r="EB308">
        <v>25</v>
      </c>
      <c r="ED308">
        <v>25</v>
      </c>
      <c r="EF308">
        <v>25</v>
      </c>
      <c r="EH308">
        <v>25</v>
      </c>
      <c r="EJ308">
        <v>25</v>
      </c>
      <c r="EL308">
        <v>25</v>
      </c>
      <c r="EN308">
        <v>25</v>
      </c>
      <c r="EP308">
        <v>25</v>
      </c>
      <c r="ER308">
        <v>25</v>
      </c>
      <c r="ET308">
        <v>25</v>
      </c>
      <c r="EV308">
        <v>25</v>
      </c>
      <c r="EX308">
        <v>25</v>
      </c>
      <c r="EZ308">
        <v>25</v>
      </c>
      <c r="FB308">
        <v>25</v>
      </c>
      <c r="FD308">
        <v>25</v>
      </c>
      <c r="FF308">
        <v>25</v>
      </c>
      <c r="FH308">
        <v>25</v>
      </c>
      <c r="FJ308">
        <v>25</v>
      </c>
      <c r="FL308">
        <v>25</v>
      </c>
      <c r="FN308">
        <v>25</v>
      </c>
      <c r="FP308">
        <v>25</v>
      </c>
      <c r="FR308">
        <v>25</v>
      </c>
      <c r="FT308">
        <v>25</v>
      </c>
      <c r="FV308">
        <v>25</v>
      </c>
      <c r="FX308">
        <v>25</v>
      </c>
      <c r="FZ308">
        <v>25</v>
      </c>
      <c r="GB308">
        <v>25</v>
      </c>
      <c r="GD308">
        <v>25</v>
      </c>
      <c r="GF308">
        <v>25</v>
      </c>
      <c r="GH308">
        <v>25</v>
      </c>
      <c r="GJ308">
        <v>25</v>
      </c>
      <c r="GL308">
        <v>25</v>
      </c>
      <c r="GN308">
        <v>25</v>
      </c>
      <c r="GP308">
        <v>25</v>
      </c>
      <c r="GR308">
        <v>25</v>
      </c>
      <c r="GT308">
        <v>25</v>
      </c>
      <c r="GV308">
        <v>25</v>
      </c>
      <c r="GX308">
        <v>25</v>
      </c>
      <c r="GZ308">
        <v>25</v>
      </c>
      <c r="HB308">
        <v>25</v>
      </c>
      <c r="HD308">
        <v>25</v>
      </c>
      <c r="HF308">
        <v>25</v>
      </c>
      <c r="HH308">
        <v>25</v>
      </c>
      <c r="HJ308">
        <v>25</v>
      </c>
      <c r="HL308">
        <v>25</v>
      </c>
      <c r="HN308">
        <v>25</v>
      </c>
      <c r="HP308">
        <v>25</v>
      </c>
      <c r="HR308">
        <v>25</v>
      </c>
      <c r="HT308">
        <v>25</v>
      </c>
      <c r="HV308">
        <v>25</v>
      </c>
      <c r="HX308">
        <v>25</v>
      </c>
      <c r="HZ308">
        <v>25</v>
      </c>
      <c r="IB308">
        <v>25</v>
      </c>
      <c r="ID308">
        <v>25</v>
      </c>
      <c r="IF308">
        <v>25</v>
      </c>
      <c r="IH308">
        <v>25</v>
      </c>
      <c r="IJ308">
        <v>25</v>
      </c>
      <c r="IL308">
        <v>25</v>
      </c>
      <c r="IN308">
        <v>25</v>
      </c>
      <c r="IP308">
        <v>25</v>
      </c>
      <c r="IR308">
        <v>25</v>
      </c>
      <c r="IT308">
        <v>25</v>
      </c>
      <c r="IV308">
        <v>25</v>
      </c>
      <c r="IX308">
        <v>25</v>
      </c>
      <c r="IZ308">
        <v>25</v>
      </c>
      <c r="JB308">
        <v>25</v>
      </c>
      <c r="JD308">
        <v>25</v>
      </c>
      <c r="JF308">
        <v>25</v>
      </c>
      <c r="JH308">
        <v>25</v>
      </c>
      <c r="JJ308">
        <v>25</v>
      </c>
      <c r="JL308">
        <v>25</v>
      </c>
      <c r="JN308">
        <v>25</v>
      </c>
      <c r="JP308">
        <v>25</v>
      </c>
      <c r="JR308">
        <v>25</v>
      </c>
      <c r="JT308">
        <v>25</v>
      </c>
      <c r="JV308">
        <v>25</v>
      </c>
      <c r="JX308">
        <v>25</v>
      </c>
      <c r="JZ308">
        <v>25</v>
      </c>
      <c r="KB308">
        <v>25</v>
      </c>
      <c r="KD308">
        <v>25</v>
      </c>
      <c r="KF308">
        <v>25</v>
      </c>
      <c r="KH308">
        <v>25</v>
      </c>
      <c r="KJ308">
        <v>25</v>
      </c>
      <c r="KL308">
        <v>25</v>
      </c>
      <c r="KN308">
        <v>25</v>
      </c>
      <c r="KP308">
        <v>25</v>
      </c>
      <c r="KR308">
        <v>25</v>
      </c>
      <c r="KT308">
        <v>25</v>
      </c>
      <c r="KV308">
        <v>25</v>
      </c>
      <c r="KX308">
        <v>25</v>
      </c>
      <c r="KZ308">
        <v>25</v>
      </c>
      <c r="LB308">
        <v>25</v>
      </c>
      <c r="LD308">
        <v>25</v>
      </c>
      <c r="LF308">
        <v>25</v>
      </c>
      <c r="LH308">
        <v>25</v>
      </c>
      <c r="LJ308">
        <v>25</v>
      </c>
      <c r="LL308">
        <v>25</v>
      </c>
      <c r="LN308">
        <v>25</v>
      </c>
      <c r="LP308">
        <v>25</v>
      </c>
      <c r="LR308">
        <v>25</v>
      </c>
      <c r="LT308">
        <v>25</v>
      </c>
      <c r="LV308">
        <v>25</v>
      </c>
      <c r="LX308">
        <v>25</v>
      </c>
      <c r="LZ308">
        <v>25</v>
      </c>
      <c r="MB308">
        <v>25</v>
      </c>
      <c r="MD308">
        <v>25</v>
      </c>
      <c r="MF308">
        <v>25</v>
      </c>
      <c r="MH308">
        <v>25</v>
      </c>
      <c r="MJ308">
        <v>25</v>
      </c>
      <c r="ML308">
        <v>25</v>
      </c>
      <c r="MN308">
        <v>25</v>
      </c>
      <c r="MP308">
        <v>25</v>
      </c>
      <c r="MR308">
        <v>25</v>
      </c>
      <c r="MT308">
        <v>25</v>
      </c>
      <c r="MV308">
        <v>25</v>
      </c>
      <c r="MX308">
        <v>25</v>
      </c>
      <c r="MZ308">
        <v>25</v>
      </c>
      <c r="NB308">
        <v>25</v>
      </c>
      <c r="ND308">
        <v>25</v>
      </c>
      <c r="NF308">
        <v>25</v>
      </c>
      <c r="NH308">
        <v>25</v>
      </c>
      <c r="NJ308">
        <v>25</v>
      </c>
      <c r="NL308">
        <v>25</v>
      </c>
      <c r="NN308">
        <v>25</v>
      </c>
      <c r="NP308">
        <v>25</v>
      </c>
      <c r="NR308">
        <v>25</v>
      </c>
      <c r="NT308">
        <v>25</v>
      </c>
      <c r="NV308">
        <v>25</v>
      </c>
      <c r="NX308">
        <v>25</v>
      </c>
      <c r="NZ308">
        <v>25</v>
      </c>
      <c r="OB308">
        <v>25</v>
      </c>
      <c r="OD308">
        <v>25</v>
      </c>
      <c r="OF308">
        <v>25</v>
      </c>
      <c r="OH308">
        <v>25</v>
      </c>
      <c r="OJ308">
        <v>25</v>
      </c>
      <c r="OL308">
        <v>25</v>
      </c>
      <c r="ON308">
        <v>25</v>
      </c>
      <c r="OP308">
        <v>25</v>
      </c>
      <c r="OR308">
        <v>25</v>
      </c>
      <c r="OT308">
        <v>25</v>
      </c>
      <c r="OV308">
        <v>25</v>
      </c>
      <c r="OX308">
        <v>25</v>
      </c>
      <c r="OZ308">
        <v>25</v>
      </c>
      <c r="PB308">
        <v>25</v>
      </c>
      <c r="PD308">
        <v>25</v>
      </c>
      <c r="PF308">
        <v>25</v>
      </c>
      <c r="PH308">
        <v>25</v>
      </c>
      <c r="PJ308">
        <v>25</v>
      </c>
      <c r="PL308">
        <v>25</v>
      </c>
      <c r="PN308">
        <v>25</v>
      </c>
      <c r="PP308">
        <v>25</v>
      </c>
      <c r="PR308">
        <v>25</v>
      </c>
      <c r="PT308">
        <v>25</v>
      </c>
      <c r="PV308">
        <v>25</v>
      </c>
      <c r="PX308">
        <v>25</v>
      </c>
      <c r="PZ308">
        <v>25</v>
      </c>
      <c r="QB308">
        <v>25</v>
      </c>
      <c r="QD308">
        <v>25</v>
      </c>
      <c r="QF308">
        <v>25</v>
      </c>
      <c r="QH308">
        <v>25</v>
      </c>
      <c r="QJ308">
        <v>25</v>
      </c>
      <c r="QL308">
        <v>25</v>
      </c>
      <c r="QN308">
        <v>25</v>
      </c>
      <c r="QP308">
        <v>25</v>
      </c>
      <c r="QR308">
        <v>25</v>
      </c>
      <c r="QT308">
        <v>25</v>
      </c>
      <c r="QV308">
        <v>25</v>
      </c>
      <c r="QX308">
        <v>25</v>
      </c>
      <c r="QZ308">
        <v>25</v>
      </c>
      <c r="RB308">
        <v>25</v>
      </c>
      <c r="RD308">
        <v>25</v>
      </c>
      <c r="RF308">
        <v>25</v>
      </c>
      <c r="RH308">
        <v>25</v>
      </c>
      <c r="RJ308">
        <v>25</v>
      </c>
      <c r="RL308">
        <v>25</v>
      </c>
      <c r="RN308">
        <v>25</v>
      </c>
      <c r="RP308">
        <v>25</v>
      </c>
      <c r="RR308">
        <v>25</v>
      </c>
      <c r="RT308">
        <v>25</v>
      </c>
      <c r="RV308">
        <v>25</v>
      </c>
      <c r="RX308">
        <v>25</v>
      </c>
      <c r="RZ308">
        <v>25</v>
      </c>
      <c r="SB308">
        <v>25</v>
      </c>
      <c r="SD308">
        <v>25</v>
      </c>
      <c r="SF308">
        <v>25</v>
      </c>
      <c r="SH308">
        <v>25</v>
      </c>
      <c r="SJ308">
        <v>25</v>
      </c>
      <c r="SL308">
        <v>25</v>
      </c>
      <c r="SN308">
        <v>25</v>
      </c>
      <c r="SP308">
        <v>25</v>
      </c>
      <c r="SR308">
        <v>25</v>
      </c>
      <c r="ST308">
        <v>25</v>
      </c>
      <c r="SV308">
        <v>25</v>
      </c>
      <c r="SX308">
        <v>25</v>
      </c>
      <c r="SZ308">
        <v>25</v>
      </c>
      <c r="TB308">
        <v>25</v>
      </c>
      <c r="TD308">
        <v>25</v>
      </c>
      <c r="TF308">
        <v>25</v>
      </c>
      <c r="TH308">
        <v>25</v>
      </c>
      <c r="TJ308">
        <v>25</v>
      </c>
      <c r="TL308">
        <v>25</v>
      </c>
      <c r="TN308">
        <v>25</v>
      </c>
      <c r="TP308">
        <v>25</v>
      </c>
      <c r="TR308">
        <v>25</v>
      </c>
      <c r="TT308">
        <v>25</v>
      </c>
      <c r="TV308">
        <v>25</v>
      </c>
      <c r="TX308">
        <v>25</v>
      </c>
      <c r="TZ308">
        <v>25</v>
      </c>
      <c r="UB308">
        <v>25</v>
      </c>
      <c r="UD308">
        <v>25</v>
      </c>
      <c r="UF308">
        <v>25</v>
      </c>
      <c r="UH308">
        <v>25</v>
      </c>
      <c r="UJ308">
        <v>25</v>
      </c>
      <c r="UL308">
        <v>25</v>
      </c>
      <c r="UN308">
        <v>25</v>
      </c>
      <c r="UP308">
        <v>25</v>
      </c>
      <c r="UR308">
        <v>25</v>
      </c>
      <c r="UT308">
        <v>25</v>
      </c>
      <c r="UV308">
        <v>25</v>
      </c>
      <c r="UX308">
        <v>25</v>
      </c>
      <c r="UZ308">
        <v>25</v>
      </c>
      <c r="VB308">
        <v>25</v>
      </c>
      <c r="VD308">
        <v>25</v>
      </c>
      <c r="VF308">
        <v>25</v>
      </c>
      <c r="VH308">
        <v>25</v>
      </c>
      <c r="VJ308">
        <v>25</v>
      </c>
      <c r="VL308">
        <v>25</v>
      </c>
      <c r="VN308">
        <v>25</v>
      </c>
      <c r="VP308">
        <v>25</v>
      </c>
      <c r="VR308">
        <v>25</v>
      </c>
      <c r="VT308">
        <v>25</v>
      </c>
      <c r="VV308">
        <v>25</v>
      </c>
      <c r="VX308">
        <v>25</v>
      </c>
      <c r="VZ308">
        <v>25</v>
      </c>
      <c r="WB308">
        <v>25</v>
      </c>
      <c r="WD308">
        <v>25</v>
      </c>
      <c r="WF308">
        <v>25</v>
      </c>
      <c r="WH308">
        <v>25</v>
      </c>
      <c r="WJ308">
        <v>25</v>
      </c>
      <c r="WL308">
        <v>25</v>
      </c>
      <c r="WN308">
        <v>25</v>
      </c>
      <c r="WP308">
        <v>25</v>
      </c>
      <c r="WR308">
        <v>25</v>
      </c>
      <c r="WT308">
        <v>25</v>
      </c>
      <c r="WV308">
        <v>25</v>
      </c>
      <c r="WX308">
        <v>25</v>
      </c>
      <c r="WZ308">
        <v>25</v>
      </c>
      <c r="XB308">
        <v>25</v>
      </c>
      <c r="XD308">
        <v>25</v>
      </c>
      <c r="XF308">
        <v>25</v>
      </c>
      <c r="XH308">
        <v>25</v>
      </c>
      <c r="XJ308">
        <v>25</v>
      </c>
      <c r="XL308">
        <v>25</v>
      </c>
      <c r="XN308">
        <v>25</v>
      </c>
      <c r="XP308">
        <v>25</v>
      </c>
      <c r="XR308">
        <v>25</v>
      </c>
      <c r="XT308">
        <v>25</v>
      </c>
      <c r="XV308">
        <v>25</v>
      </c>
      <c r="XX308">
        <v>25</v>
      </c>
      <c r="XZ308">
        <v>25</v>
      </c>
      <c r="YB308">
        <v>25</v>
      </c>
      <c r="YD308">
        <v>25</v>
      </c>
      <c r="YF308">
        <v>25</v>
      </c>
      <c r="YH308">
        <v>25</v>
      </c>
      <c r="YJ308">
        <v>25</v>
      </c>
      <c r="YL308">
        <v>25</v>
      </c>
      <c r="YN308">
        <v>25</v>
      </c>
      <c r="YP308">
        <v>25</v>
      </c>
      <c r="YR308">
        <v>25</v>
      </c>
      <c r="YT308">
        <v>25</v>
      </c>
      <c r="YV308">
        <v>25</v>
      </c>
      <c r="YX308">
        <v>25</v>
      </c>
      <c r="YZ308">
        <v>25</v>
      </c>
      <c r="ZB308">
        <v>25</v>
      </c>
      <c r="ZD308">
        <v>25</v>
      </c>
      <c r="ZF308">
        <v>25</v>
      </c>
      <c r="ZH308">
        <v>25</v>
      </c>
      <c r="ZJ308">
        <v>25</v>
      </c>
      <c r="ZL308">
        <v>25</v>
      </c>
      <c r="ZN308">
        <v>25</v>
      </c>
      <c r="ZP308">
        <v>25</v>
      </c>
      <c r="ZR308">
        <v>25</v>
      </c>
      <c r="ZT308">
        <v>25</v>
      </c>
      <c r="ZV308">
        <v>25</v>
      </c>
      <c r="ZX308">
        <v>25</v>
      </c>
      <c r="ZZ308">
        <v>25</v>
      </c>
      <c r="AAB308">
        <v>25</v>
      </c>
      <c r="AAD308">
        <v>25</v>
      </c>
      <c r="AAF308">
        <v>25</v>
      </c>
      <c r="AAH308">
        <v>25</v>
      </c>
      <c r="AAJ308">
        <v>25</v>
      </c>
      <c r="AAL308">
        <v>25</v>
      </c>
      <c r="AAN308">
        <v>25</v>
      </c>
      <c r="AAP308">
        <v>25</v>
      </c>
      <c r="AAR308">
        <v>25</v>
      </c>
      <c r="AAT308">
        <v>25</v>
      </c>
      <c r="AAV308">
        <v>25</v>
      </c>
      <c r="AAX308">
        <v>25</v>
      </c>
      <c r="AAZ308">
        <v>25</v>
      </c>
      <c r="ABB308">
        <v>25</v>
      </c>
      <c r="ABD308">
        <v>25</v>
      </c>
      <c r="ABF308">
        <v>25</v>
      </c>
      <c r="ABH308">
        <v>25</v>
      </c>
      <c r="ABJ308">
        <v>25</v>
      </c>
      <c r="ABL308">
        <v>25</v>
      </c>
      <c r="ABN308">
        <v>25</v>
      </c>
      <c r="ABP308">
        <v>25</v>
      </c>
      <c r="ABR308">
        <v>25</v>
      </c>
      <c r="ABT308">
        <v>25</v>
      </c>
      <c r="ABV308">
        <v>25</v>
      </c>
      <c r="ABX308">
        <v>25</v>
      </c>
      <c r="ABZ308">
        <v>25</v>
      </c>
      <c r="ACB308">
        <v>25</v>
      </c>
      <c r="ACD308">
        <v>25</v>
      </c>
      <c r="ACF308">
        <v>25</v>
      </c>
      <c r="ACH308">
        <v>25</v>
      </c>
      <c r="ACJ308">
        <v>25</v>
      </c>
      <c r="ACL308">
        <v>25</v>
      </c>
      <c r="ACN308">
        <v>25</v>
      </c>
      <c r="ACP308">
        <v>25</v>
      </c>
      <c r="ACR308">
        <v>25</v>
      </c>
      <c r="ACT308">
        <v>25</v>
      </c>
      <c r="ACV308">
        <v>25</v>
      </c>
      <c r="ACX308">
        <v>25</v>
      </c>
      <c r="ACZ308">
        <v>25</v>
      </c>
      <c r="ADB308">
        <v>25</v>
      </c>
      <c r="ADD308">
        <v>25</v>
      </c>
      <c r="ADF308">
        <v>25</v>
      </c>
      <c r="ADH308">
        <v>25</v>
      </c>
      <c r="ADJ308">
        <v>25</v>
      </c>
      <c r="ADL308">
        <v>25</v>
      </c>
      <c r="ADN308">
        <v>25</v>
      </c>
      <c r="ADP308">
        <v>25</v>
      </c>
      <c r="ADR308">
        <v>25</v>
      </c>
      <c r="ADT308">
        <v>25</v>
      </c>
      <c r="ADV308">
        <v>25</v>
      </c>
      <c r="ADX308">
        <v>25</v>
      </c>
      <c r="ADZ308">
        <v>25</v>
      </c>
      <c r="AEB308">
        <v>25</v>
      </c>
      <c r="AED308">
        <v>25</v>
      </c>
      <c r="AEF308">
        <v>25</v>
      </c>
      <c r="AEH308">
        <v>25</v>
      </c>
      <c r="AEJ308">
        <v>25</v>
      </c>
      <c r="AEL308">
        <v>25</v>
      </c>
      <c r="AEN308">
        <v>25</v>
      </c>
      <c r="AEP308">
        <v>25</v>
      </c>
      <c r="AER308">
        <v>25</v>
      </c>
      <c r="AET308">
        <v>25</v>
      </c>
      <c r="AEV308">
        <v>25</v>
      </c>
      <c r="AEX308">
        <v>25</v>
      </c>
      <c r="AEZ308">
        <v>25</v>
      </c>
      <c r="AFB308">
        <v>25</v>
      </c>
      <c r="AFD308">
        <v>25</v>
      </c>
      <c r="AFF308">
        <v>25</v>
      </c>
      <c r="AFH308">
        <v>25</v>
      </c>
      <c r="AFJ308">
        <v>25</v>
      </c>
      <c r="AFL308">
        <v>25</v>
      </c>
      <c r="AFN308">
        <v>25</v>
      </c>
      <c r="AFP308">
        <v>25</v>
      </c>
      <c r="AFR308">
        <v>25</v>
      </c>
      <c r="AFT308">
        <v>25</v>
      </c>
      <c r="AFV308">
        <v>25</v>
      </c>
      <c r="AFX308">
        <v>25</v>
      </c>
      <c r="AFZ308">
        <v>25</v>
      </c>
      <c r="AGB308">
        <v>25</v>
      </c>
      <c r="AGD308">
        <v>25</v>
      </c>
      <c r="AGF308">
        <v>25</v>
      </c>
      <c r="AGH308">
        <v>25</v>
      </c>
      <c r="AGJ308">
        <v>25</v>
      </c>
      <c r="AGL308">
        <v>25</v>
      </c>
      <c r="AGN308">
        <v>25</v>
      </c>
      <c r="AGP308">
        <v>25</v>
      </c>
      <c r="AGR308">
        <v>25</v>
      </c>
      <c r="AGT308">
        <v>25</v>
      </c>
      <c r="AGV308">
        <v>25</v>
      </c>
      <c r="AGX308">
        <v>25</v>
      </c>
      <c r="AGZ308">
        <v>25</v>
      </c>
      <c r="AHB308">
        <v>25</v>
      </c>
      <c r="AHD308">
        <v>25</v>
      </c>
      <c r="AHF308">
        <v>25</v>
      </c>
      <c r="AHH308">
        <v>25</v>
      </c>
      <c r="AHJ308">
        <v>25</v>
      </c>
      <c r="AHL308">
        <v>25</v>
      </c>
      <c r="AHN308">
        <v>25</v>
      </c>
      <c r="AHP308">
        <v>25</v>
      </c>
      <c r="AHR308">
        <v>25</v>
      </c>
      <c r="AHT308">
        <v>25</v>
      </c>
      <c r="AHV308">
        <v>25</v>
      </c>
      <c r="AHX308">
        <v>25</v>
      </c>
      <c r="AHZ308">
        <v>25</v>
      </c>
      <c r="AIB308">
        <v>25</v>
      </c>
      <c r="AID308">
        <v>25</v>
      </c>
      <c r="AIF308">
        <v>25</v>
      </c>
      <c r="AIH308">
        <v>25</v>
      </c>
      <c r="AIJ308">
        <v>25</v>
      </c>
      <c r="AIL308">
        <v>25</v>
      </c>
      <c r="AIN308">
        <v>25</v>
      </c>
      <c r="AIP308">
        <v>25</v>
      </c>
      <c r="AIR308">
        <v>25</v>
      </c>
      <c r="AIT308">
        <v>25</v>
      </c>
      <c r="AIV308">
        <v>25</v>
      </c>
      <c r="AIX308">
        <v>25</v>
      </c>
      <c r="AIZ308">
        <v>25</v>
      </c>
      <c r="AJB308">
        <v>25</v>
      </c>
      <c r="AJD308">
        <v>25</v>
      </c>
      <c r="AJF308">
        <v>25</v>
      </c>
      <c r="AJH308">
        <v>25</v>
      </c>
      <c r="AJJ308">
        <v>25</v>
      </c>
      <c r="AJL308">
        <v>25</v>
      </c>
      <c r="AJN308">
        <v>25</v>
      </c>
      <c r="AJP308">
        <v>25</v>
      </c>
      <c r="AJR308">
        <v>25</v>
      </c>
      <c r="AJT308">
        <v>25</v>
      </c>
      <c r="AJV308">
        <v>25</v>
      </c>
      <c r="AJX308">
        <v>25</v>
      </c>
      <c r="AJZ308">
        <v>25</v>
      </c>
      <c r="AKB308">
        <v>25</v>
      </c>
      <c r="AKD308">
        <v>25</v>
      </c>
      <c r="AKF308">
        <v>25</v>
      </c>
      <c r="AKH308">
        <v>25</v>
      </c>
      <c r="AKJ308">
        <v>25</v>
      </c>
      <c r="AKL308">
        <v>25</v>
      </c>
      <c r="AKN308">
        <v>25</v>
      </c>
      <c r="AKP308">
        <v>25</v>
      </c>
      <c r="AKR308">
        <v>25</v>
      </c>
      <c r="AKT308">
        <v>25</v>
      </c>
      <c r="AKV308">
        <v>25</v>
      </c>
      <c r="AKX308">
        <v>25</v>
      </c>
      <c r="AKZ308">
        <v>25</v>
      </c>
      <c r="ALB308">
        <v>25</v>
      </c>
      <c r="ALD308">
        <v>25</v>
      </c>
      <c r="ALF308">
        <v>25</v>
      </c>
      <c r="ALH308">
        <v>25</v>
      </c>
      <c r="ALJ308">
        <v>25</v>
      </c>
      <c r="ALL308">
        <v>25</v>
      </c>
      <c r="ALN308">
        <v>25</v>
      </c>
      <c r="ALP308">
        <v>25</v>
      </c>
      <c r="ALR308">
        <v>25</v>
      </c>
    </row>
    <row r="309" spans="1:1006" x14ac:dyDescent="0.25">
      <c r="A309">
        <v>34</v>
      </c>
      <c r="B309">
        <v>21.032330000000002</v>
      </c>
      <c r="H309">
        <v>34</v>
      </c>
      <c r="J309">
        <v>34</v>
      </c>
      <c r="L309">
        <v>34</v>
      </c>
      <c r="N309">
        <v>34</v>
      </c>
      <c r="P309">
        <v>34</v>
      </c>
      <c r="R309">
        <v>34</v>
      </c>
      <c r="T309">
        <v>34</v>
      </c>
      <c r="V309">
        <v>34</v>
      </c>
      <c r="X309">
        <v>34</v>
      </c>
      <c r="Z309">
        <v>34</v>
      </c>
      <c r="AB309">
        <v>34</v>
      </c>
      <c r="AD309">
        <v>34</v>
      </c>
      <c r="AF309">
        <v>34</v>
      </c>
      <c r="AH309">
        <v>34</v>
      </c>
      <c r="AJ309">
        <v>34</v>
      </c>
      <c r="AL309">
        <v>34</v>
      </c>
      <c r="AN309">
        <v>34</v>
      </c>
      <c r="AP309">
        <v>34</v>
      </c>
      <c r="AR309">
        <v>34</v>
      </c>
      <c r="AT309">
        <v>34</v>
      </c>
      <c r="AV309">
        <v>34</v>
      </c>
      <c r="AX309">
        <v>34</v>
      </c>
      <c r="AZ309">
        <v>34</v>
      </c>
      <c r="BB309">
        <v>34</v>
      </c>
      <c r="BD309">
        <v>34</v>
      </c>
      <c r="BF309">
        <v>34</v>
      </c>
      <c r="BH309">
        <v>34</v>
      </c>
      <c r="BJ309">
        <v>34</v>
      </c>
      <c r="BL309">
        <v>34</v>
      </c>
      <c r="BN309">
        <v>34</v>
      </c>
      <c r="BP309">
        <v>34</v>
      </c>
      <c r="BR309">
        <v>34</v>
      </c>
      <c r="BT309">
        <v>34</v>
      </c>
      <c r="BV309">
        <v>34</v>
      </c>
      <c r="BX309">
        <v>34</v>
      </c>
      <c r="BZ309">
        <v>34</v>
      </c>
      <c r="CB309">
        <v>34</v>
      </c>
      <c r="CD309">
        <v>34</v>
      </c>
      <c r="CF309">
        <v>34</v>
      </c>
      <c r="CH309">
        <v>34</v>
      </c>
      <c r="CJ309">
        <v>34</v>
      </c>
      <c r="CL309">
        <v>34</v>
      </c>
      <c r="CN309">
        <v>34</v>
      </c>
      <c r="CP309">
        <v>34</v>
      </c>
      <c r="CR309">
        <v>34</v>
      </c>
      <c r="CT309">
        <v>34</v>
      </c>
      <c r="CV309">
        <v>34</v>
      </c>
      <c r="CX309">
        <v>34</v>
      </c>
      <c r="CZ309">
        <v>34</v>
      </c>
      <c r="DB309">
        <v>34</v>
      </c>
      <c r="DD309">
        <v>34</v>
      </c>
      <c r="DF309">
        <v>34</v>
      </c>
      <c r="DH309">
        <v>34</v>
      </c>
      <c r="DJ309">
        <v>34</v>
      </c>
      <c r="DL309">
        <v>34</v>
      </c>
      <c r="DN309">
        <v>34</v>
      </c>
      <c r="DP309">
        <v>34</v>
      </c>
      <c r="DR309">
        <v>34</v>
      </c>
      <c r="DT309">
        <v>34</v>
      </c>
      <c r="DV309">
        <v>34</v>
      </c>
      <c r="DX309">
        <v>34</v>
      </c>
      <c r="DZ309">
        <v>34</v>
      </c>
      <c r="EB309">
        <v>34</v>
      </c>
      <c r="ED309">
        <v>34</v>
      </c>
      <c r="EF309">
        <v>34</v>
      </c>
      <c r="EH309">
        <v>34</v>
      </c>
      <c r="EJ309">
        <v>34</v>
      </c>
      <c r="EL309">
        <v>34</v>
      </c>
      <c r="EN309">
        <v>34</v>
      </c>
      <c r="EP309">
        <v>34</v>
      </c>
      <c r="ER309">
        <v>34</v>
      </c>
      <c r="ET309">
        <v>34</v>
      </c>
      <c r="EV309">
        <v>34</v>
      </c>
      <c r="EX309">
        <v>34</v>
      </c>
      <c r="EZ309">
        <v>34</v>
      </c>
      <c r="FB309">
        <v>34</v>
      </c>
      <c r="FD309">
        <v>34</v>
      </c>
      <c r="FF309">
        <v>34</v>
      </c>
      <c r="FH309">
        <v>34</v>
      </c>
      <c r="FJ309">
        <v>34</v>
      </c>
      <c r="FL309">
        <v>34</v>
      </c>
      <c r="FN309">
        <v>34</v>
      </c>
      <c r="FP309">
        <v>34</v>
      </c>
      <c r="FR309">
        <v>34</v>
      </c>
      <c r="FT309">
        <v>34</v>
      </c>
      <c r="FV309">
        <v>34</v>
      </c>
      <c r="FX309">
        <v>34</v>
      </c>
      <c r="FZ309">
        <v>34</v>
      </c>
      <c r="GB309">
        <v>34</v>
      </c>
      <c r="GD309">
        <v>34</v>
      </c>
      <c r="GF309">
        <v>34</v>
      </c>
      <c r="GH309">
        <v>34</v>
      </c>
      <c r="GJ309">
        <v>34</v>
      </c>
      <c r="GL309">
        <v>34</v>
      </c>
      <c r="GN309">
        <v>34</v>
      </c>
      <c r="GP309">
        <v>34</v>
      </c>
      <c r="GR309">
        <v>34</v>
      </c>
      <c r="GT309">
        <v>34</v>
      </c>
      <c r="GV309">
        <v>34</v>
      </c>
      <c r="GX309">
        <v>34</v>
      </c>
      <c r="GZ309">
        <v>34</v>
      </c>
      <c r="HB309">
        <v>34</v>
      </c>
      <c r="HD309">
        <v>34</v>
      </c>
      <c r="HF309">
        <v>34</v>
      </c>
      <c r="HH309">
        <v>34</v>
      </c>
      <c r="HJ309">
        <v>34</v>
      </c>
      <c r="HL309">
        <v>34</v>
      </c>
      <c r="HN309">
        <v>34</v>
      </c>
      <c r="HP309">
        <v>34</v>
      </c>
      <c r="HR309">
        <v>34</v>
      </c>
      <c r="HT309">
        <v>34</v>
      </c>
      <c r="HV309">
        <v>34</v>
      </c>
      <c r="HX309">
        <v>34</v>
      </c>
      <c r="HZ309">
        <v>34</v>
      </c>
      <c r="IB309">
        <v>34</v>
      </c>
      <c r="ID309">
        <v>34</v>
      </c>
      <c r="IF309">
        <v>34</v>
      </c>
      <c r="IH309">
        <v>34</v>
      </c>
      <c r="IJ309">
        <v>34</v>
      </c>
      <c r="IL309">
        <v>34</v>
      </c>
      <c r="IN309">
        <v>34</v>
      </c>
      <c r="IP309">
        <v>34</v>
      </c>
      <c r="IR309">
        <v>34</v>
      </c>
      <c r="IT309">
        <v>34</v>
      </c>
      <c r="IV309">
        <v>34</v>
      </c>
      <c r="IX309">
        <v>34</v>
      </c>
      <c r="IZ309">
        <v>34</v>
      </c>
      <c r="JB309">
        <v>34</v>
      </c>
      <c r="JD309">
        <v>34</v>
      </c>
      <c r="JF309">
        <v>34</v>
      </c>
      <c r="JH309">
        <v>34</v>
      </c>
      <c r="JJ309">
        <v>34</v>
      </c>
      <c r="JL309">
        <v>34</v>
      </c>
      <c r="JN309">
        <v>34</v>
      </c>
      <c r="JP309">
        <v>34</v>
      </c>
      <c r="JR309">
        <v>34</v>
      </c>
      <c r="JT309">
        <v>34</v>
      </c>
      <c r="JV309">
        <v>34</v>
      </c>
      <c r="JX309">
        <v>34</v>
      </c>
      <c r="JZ309">
        <v>34</v>
      </c>
      <c r="KB309">
        <v>34</v>
      </c>
      <c r="KD309">
        <v>34</v>
      </c>
      <c r="KF309">
        <v>34</v>
      </c>
      <c r="KH309">
        <v>34</v>
      </c>
      <c r="KJ309">
        <v>34</v>
      </c>
      <c r="KL309">
        <v>34</v>
      </c>
      <c r="KN309">
        <v>34</v>
      </c>
      <c r="KP309">
        <v>34</v>
      </c>
      <c r="KR309">
        <v>34</v>
      </c>
      <c r="KT309">
        <v>34</v>
      </c>
      <c r="KV309">
        <v>34</v>
      </c>
      <c r="KX309">
        <v>34</v>
      </c>
      <c r="KZ309">
        <v>34</v>
      </c>
      <c r="LB309">
        <v>34</v>
      </c>
      <c r="LD309">
        <v>34</v>
      </c>
      <c r="LF309">
        <v>34</v>
      </c>
      <c r="LH309">
        <v>34</v>
      </c>
      <c r="LJ309">
        <v>34</v>
      </c>
      <c r="LL309">
        <v>34</v>
      </c>
      <c r="LN309">
        <v>34</v>
      </c>
      <c r="LP309">
        <v>34</v>
      </c>
      <c r="LR309">
        <v>34</v>
      </c>
      <c r="LT309">
        <v>34</v>
      </c>
      <c r="LV309">
        <v>34</v>
      </c>
      <c r="LX309">
        <v>34</v>
      </c>
      <c r="LZ309">
        <v>34</v>
      </c>
      <c r="MB309">
        <v>34</v>
      </c>
      <c r="MD309">
        <v>34</v>
      </c>
      <c r="MF309">
        <v>34</v>
      </c>
      <c r="MH309">
        <v>34</v>
      </c>
      <c r="MJ309">
        <v>34</v>
      </c>
      <c r="ML309">
        <v>34</v>
      </c>
      <c r="MN309">
        <v>34</v>
      </c>
      <c r="MP309">
        <v>34</v>
      </c>
      <c r="MR309">
        <v>34</v>
      </c>
      <c r="MT309">
        <v>34</v>
      </c>
      <c r="MV309">
        <v>34</v>
      </c>
      <c r="MX309">
        <v>34</v>
      </c>
      <c r="MZ309">
        <v>34</v>
      </c>
      <c r="NB309">
        <v>34</v>
      </c>
      <c r="ND309">
        <v>34</v>
      </c>
      <c r="NF309">
        <v>34</v>
      </c>
      <c r="NH309">
        <v>34</v>
      </c>
      <c r="NJ309">
        <v>34</v>
      </c>
      <c r="NL309">
        <v>34</v>
      </c>
      <c r="NN309">
        <v>34</v>
      </c>
      <c r="NP309">
        <v>34</v>
      </c>
      <c r="NR309">
        <v>34</v>
      </c>
      <c r="NT309">
        <v>34</v>
      </c>
      <c r="NV309">
        <v>34</v>
      </c>
      <c r="NX309">
        <v>34</v>
      </c>
      <c r="NZ309">
        <v>34</v>
      </c>
      <c r="OB309">
        <v>34</v>
      </c>
      <c r="OD309">
        <v>34</v>
      </c>
      <c r="OF309">
        <v>34</v>
      </c>
      <c r="OH309">
        <v>34</v>
      </c>
      <c r="OJ309">
        <v>34</v>
      </c>
      <c r="OL309">
        <v>34</v>
      </c>
      <c r="ON309">
        <v>34</v>
      </c>
      <c r="OP309">
        <v>34</v>
      </c>
      <c r="OR309">
        <v>34</v>
      </c>
      <c r="OT309">
        <v>34</v>
      </c>
      <c r="OV309">
        <v>34</v>
      </c>
      <c r="OX309">
        <v>34</v>
      </c>
      <c r="OZ309">
        <v>34</v>
      </c>
      <c r="PB309">
        <v>34</v>
      </c>
      <c r="PD309">
        <v>34</v>
      </c>
      <c r="PF309">
        <v>34</v>
      </c>
      <c r="PH309">
        <v>34</v>
      </c>
      <c r="PJ309">
        <v>34</v>
      </c>
      <c r="PL309">
        <v>34</v>
      </c>
      <c r="PN309">
        <v>34</v>
      </c>
      <c r="PP309">
        <v>34</v>
      </c>
      <c r="PR309">
        <v>34</v>
      </c>
      <c r="PT309">
        <v>34</v>
      </c>
      <c r="PV309">
        <v>34</v>
      </c>
      <c r="PX309">
        <v>34</v>
      </c>
      <c r="PZ309">
        <v>34</v>
      </c>
      <c r="QB309">
        <v>34</v>
      </c>
      <c r="QD309">
        <v>34</v>
      </c>
      <c r="QF309">
        <v>34</v>
      </c>
      <c r="QH309">
        <v>34</v>
      </c>
      <c r="QJ309">
        <v>34</v>
      </c>
      <c r="QL309">
        <v>34</v>
      </c>
      <c r="QN309">
        <v>34</v>
      </c>
      <c r="QP309">
        <v>34</v>
      </c>
      <c r="QR309">
        <v>34</v>
      </c>
      <c r="QT309">
        <v>34</v>
      </c>
      <c r="QV309">
        <v>34</v>
      </c>
      <c r="QX309">
        <v>34</v>
      </c>
      <c r="QZ309">
        <v>34</v>
      </c>
      <c r="RB309">
        <v>34</v>
      </c>
      <c r="RD309">
        <v>34</v>
      </c>
      <c r="RF309">
        <v>34</v>
      </c>
      <c r="RH309">
        <v>34</v>
      </c>
      <c r="RJ309">
        <v>34</v>
      </c>
      <c r="RL309">
        <v>34</v>
      </c>
      <c r="RN309">
        <v>34</v>
      </c>
      <c r="RP309">
        <v>34</v>
      </c>
      <c r="RR309">
        <v>34</v>
      </c>
      <c r="RT309">
        <v>34</v>
      </c>
      <c r="RV309">
        <v>34</v>
      </c>
      <c r="RX309">
        <v>34</v>
      </c>
      <c r="RZ309">
        <v>34</v>
      </c>
      <c r="SB309">
        <v>34</v>
      </c>
      <c r="SD309">
        <v>34</v>
      </c>
      <c r="SF309">
        <v>34</v>
      </c>
      <c r="SH309">
        <v>34</v>
      </c>
      <c r="SJ309">
        <v>34</v>
      </c>
      <c r="SL309">
        <v>34</v>
      </c>
      <c r="SN309">
        <v>34</v>
      </c>
      <c r="SP309">
        <v>34</v>
      </c>
      <c r="SR309">
        <v>34</v>
      </c>
      <c r="ST309">
        <v>34</v>
      </c>
      <c r="SV309">
        <v>34</v>
      </c>
      <c r="SX309">
        <v>34</v>
      </c>
      <c r="SZ309">
        <v>34</v>
      </c>
      <c r="TB309">
        <v>34</v>
      </c>
      <c r="TD309">
        <v>34</v>
      </c>
      <c r="TF309">
        <v>34</v>
      </c>
      <c r="TH309">
        <v>34</v>
      </c>
      <c r="TJ309">
        <v>34</v>
      </c>
      <c r="TL309">
        <v>34</v>
      </c>
      <c r="TN309">
        <v>34</v>
      </c>
      <c r="TP309">
        <v>34</v>
      </c>
      <c r="TR309">
        <v>34</v>
      </c>
      <c r="TT309">
        <v>34</v>
      </c>
      <c r="TV309">
        <v>34</v>
      </c>
      <c r="TX309">
        <v>34</v>
      </c>
      <c r="TZ309">
        <v>34</v>
      </c>
      <c r="UB309">
        <v>34</v>
      </c>
      <c r="UD309">
        <v>34</v>
      </c>
      <c r="UF309">
        <v>34</v>
      </c>
      <c r="UH309">
        <v>34</v>
      </c>
      <c r="UJ309">
        <v>34</v>
      </c>
      <c r="UL309">
        <v>34</v>
      </c>
      <c r="UN309">
        <v>34</v>
      </c>
      <c r="UP309">
        <v>34</v>
      </c>
      <c r="UR309">
        <v>34</v>
      </c>
      <c r="UT309">
        <v>34</v>
      </c>
      <c r="UV309">
        <v>34</v>
      </c>
      <c r="UX309">
        <v>34</v>
      </c>
      <c r="UZ309">
        <v>34</v>
      </c>
      <c r="VB309">
        <v>34</v>
      </c>
      <c r="VD309">
        <v>34</v>
      </c>
      <c r="VF309">
        <v>34</v>
      </c>
      <c r="VH309">
        <v>34</v>
      </c>
      <c r="VJ309">
        <v>34</v>
      </c>
      <c r="VL309">
        <v>34</v>
      </c>
      <c r="VN309">
        <v>34</v>
      </c>
      <c r="VP309">
        <v>34</v>
      </c>
      <c r="VR309">
        <v>34</v>
      </c>
      <c r="VT309">
        <v>34</v>
      </c>
      <c r="VV309">
        <v>34</v>
      </c>
      <c r="VX309">
        <v>34</v>
      </c>
      <c r="VZ309">
        <v>34</v>
      </c>
      <c r="WB309">
        <v>34</v>
      </c>
      <c r="WD309">
        <v>34</v>
      </c>
      <c r="WF309">
        <v>34</v>
      </c>
      <c r="WH309">
        <v>34</v>
      </c>
      <c r="WJ309">
        <v>34</v>
      </c>
      <c r="WL309">
        <v>34</v>
      </c>
      <c r="WN309">
        <v>34</v>
      </c>
      <c r="WP309">
        <v>34</v>
      </c>
      <c r="WR309">
        <v>34</v>
      </c>
      <c r="WT309">
        <v>34</v>
      </c>
      <c r="WV309">
        <v>34</v>
      </c>
      <c r="WX309">
        <v>34</v>
      </c>
      <c r="WZ309">
        <v>34</v>
      </c>
      <c r="XB309">
        <v>34</v>
      </c>
      <c r="XD309">
        <v>34</v>
      </c>
      <c r="XF309">
        <v>34</v>
      </c>
      <c r="XH309">
        <v>34</v>
      </c>
      <c r="XJ309">
        <v>34</v>
      </c>
      <c r="XL309">
        <v>34</v>
      </c>
      <c r="XN309">
        <v>34</v>
      </c>
      <c r="XP309">
        <v>34</v>
      </c>
      <c r="XR309">
        <v>34</v>
      </c>
      <c r="XT309">
        <v>34</v>
      </c>
      <c r="XV309">
        <v>34</v>
      </c>
      <c r="XX309">
        <v>34</v>
      </c>
      <c r="XZ309">
        <v>34</v>
      </c>
      <c r="YB309">
        <v>34</v>
      </c>
      <c r="YD309">
        <v>34</v>
      </c>
      <c r="YF309">
        <v>34</v>
      </c>
      <c r="YH309">
        <v>34</v>
      </c>
      <c r="YJ309">
        <v>34</v>
      </c>
      <c r="YL309">
        <v>34</v>
      </c>
      <c r="YN309">
        <v>34</v>
      </c>
      <c r="YP309">
        <v>34</v>
      </c>
      <c r="YR309">
        <v>34</v>
      </c>
      <c r="YT309">
        <v>34</v>
      </c>
      <c r="YV309">
        <v>34</v>
      </c>
      <c r="YX309">
        <v>34</v>
      </c>
      <c r="YZ309">
        <v>34</v>
      </c>
      <c r="ZB309">
        <v>34</v>
      </c>
      <c r="ZD309">
        <v>34</v>
      </c>
      <c r="ZF309">
        <v>34</v>
      </c>
      <c r="ZH309">
        <v>34</v>
      </c>
      <c r="ZJ309">
        <v>34</v>
      </c>
      <c r="ZL309">
        <v>34</v>
      </c>
      <c r="ZN309">
        <v>34</v>
      </c>
      <c r="ZP309">
        <v>34</v>
      </c>
      <c r="ZR309">
        <v>34</v>
      </c>
      <c r="ZT309">
        <v>34</v>
      </c>
      <c r="ZV309">
        <v>34</v>
      </c>
      <c r="ZX309">
        <v>34</v>
      </c>
      <c r="ZZ309">
        <v>34</v>
      </c>
      <c r="AAB309">
        <v>34</v>
      </c>
      <c r="AAD309">
        <v>34</v>
      </c>
      <c r="AAF309">
        <v>34</v>
      </c>
      <c r="AAH309">
        <v>34</v>
      </c>
      <c r="AAJ309">
        <v>34</v>
      </c>
      <c r="AAL309">
        <v>34</v>
      </c>
      <c r="AAN309">
        <v>34</v>
      </c>
      <c r="AAP309">
        <v>34</v>
      </c>
      <c r="AAR309">
        <v>34</v>
      </c>
      <c r="AAT309">
        <v>34</v>
      </c>
      <c r="AAV309">
        <v>34</v>
      </c>
      <c r="AAX309">
        <v>34</v>
      </c>
      <c r="AAZ309">
        <v>34</v>
      </c>
      <c r="ABB309">
        <v>34</v>
      </c>
      <c r="ABD309">
        <v>34</v>
      </c>
      <c r="ABF309">
        <v>34</v>
      </c>
      <c r="ABH309">
        <v>34</v>
      </c>
      <c r="ABJ309">
        <v>34</v>
      </c>
      <c r="ABL309">
        <v>34</v>
      </c>
      <c r="ABN309">
        <v>34</v>
      </c>
      <c r="ABP309">
        <v>34</v>
      </c>
      <c r="ABR309">
        <v>34</v>
      </c>
      <c r="ABT309">
        <v>34</v>
      </c>
      <c r="ABV309">
        <v>34</v>
      </c>
      <c r="ABX309">
        <v>34</v>
      </c>
      <c r="ABZ309">
        <v>34</v>
      </c>
      <c r="ACB309">
        <v>34</v>
      </c>
      <c r="ACD309">
        <v>34</v>
      </c>
      <c r="ACF309">
        <v>34</v>
      </c>
      <c r="ACH309">
        <v>34</v>
      </c>
      <c r="ACJ309">
        <v>34</v>
      </c>
      <c r="ACL309">
        <v>34</v>
      </c>
      <c r="ACN309">
        <v>34</v>
      </c>
      <c r="ACP309">
        <v>34</v>
      </c>
      <c r="ACR309">
        <v>34</v>
      </c>
      <c r="ACT309">
        <v>34</v>
      </c>
      <c r="ACV309">
        <v>34</v>
      </c>
      <c r="ACX309">
        <v>34</v>
      </c>
      <c r="ACZ309">
        <v>34</v>
      </c>
      <c r="ADB309">
        <v>34</v>
      </c>
      <c r="ADD309">
        <v>34</v>
      </c>
      <c r="ADF309">
        <v>34</v>
      </c>
      <c r="ADH309">
        <v>34</v>
      </c>
      <c r="ADJ309">
        <v>34</v>
      </c>
      <c r="ADL309">
        <v>34</v>
      </c>
      <c r="ADN309">
        <v>34</v>
      </c>
      <c r="ADP309">
        <v>34</v>
      </c>
      <c r="ADR309">
        <v>34</v>
      </c>
      <c r="ADT309">
        <v>34</v>
      </c>
      <c r="ADV309">
        <v>34</v>
      </c>
      <c r="ADX309">
        <v>34</v>
      </c>
      <c r="ADZ309">
        <v>34</v>
      </c>
      <c r="AEB309">
        <v>34</v>
      </c>
      <c r="AED309">
        <v>34</v>
      </c>
      <c r="AEF309">
        <v>34</v>
      </c>
      <c r="AEH309">
        <v>34</v>
      </c>
      <c r="AEJ309">
        <v>34</v>
      </c>
      <c r="AEL309">
        <v>34</v>
      </c>
      <c r="AEN309">
        <v>34</v>
      </c>
      <c r="AEP309">
        <v>34</v>
      </c>
      <c r="AER309">
        <v>34</v>
      </c>
      <c r="AET309">
        <v>34</v>
      </c>
      <c r="AEV309">
        <v>34</v>
      </c>
      <c r="AEX309">
        <v>34</v>
      </c>
      <c r="AEZ309">
        <v>34</v>
      </c>
      <c r="AFB309">
        <v>34</v>
      </c>
      <c r="AFD309">
        <v>34</v>
      </c>
      <c r="AFF309">
        <v>34</v>
      </c>
      <c r="AFH309">
        <v>34</v>
      </c>
      <c r="AFJ309">
        <v>34</v>
      </c>
      <c r="AFL309">
        <v>34</v>
      </c>
      <c r="AFN309">
        <v>34</v>
      </c>
      <c r="AFP309">
        <v>34</v>
      </c>
      <c r="AFR309">
        <v>34</v>
      </c>
      <c r="AFT309">
        <v>34</v>
      </c>
      <c r="AFV309">
        <v>34</v>
      </c>
      <c r="AFX309">
        <v>34</v>
      </c>
      <c r="AFZ309">
        <v>34</v>
      </c>
      <c r="AGB309">
        <v>34</v>
      </c>
      <c r="AGD309">
        <v>34</v>
      </c>
      <c r="AGF309">
        <v>34</v>
      </c>
      <c r="AGH309">
        <v>34</v>
      </c>
      <c r="AGJ309">
        <v>34</v>
      </c>
      <c r="AGL309">
        <v>34</v>
      </c>
      <c r="AGN309">
        <v>34</v>
      </c>
      <c r="AGP309">
        <v>34</v>
      </c>
      <c r="AGR309">
        <v>34</v>
      </c>
      <c r="AGT309">
        <v>34</v>
      </c>
      <c r="AGV309">
        <v>34</v>
      </c>
      <c r="AGX309">
        <v>34</v>
      </c>
      <c r="AGZ309">
        <v>34</v>
      </c>
      <c r="AHB309">
        <v>34</v>
      </c>
      <c r="AHD309">
        <v>34</v>
      </c>
      <c r="AHF309">
        <v>34</v>
      </c>
      <c r="AHH309">
        <v>34</v>
      </c>
      <c r="AHJ309">
        <v>34</v>
      </c>
      <c r="AHL309">
        <v>34</v>
      </c>
      <c r="AHN309">
        <v>34</v>
      </c>
      <c r="AHP309">
        <v>34</v>
      </c>
      <c r="AHR309">
        <v>34</v>
      </c>
      <c r="AHT309">
        <v>34</v>
      </c>
      <c r="AHV309">
        <v>34</v>
      </c>
      <c r="AHX309">
        <v>34</v>
      </c>
      <c r="AHZ309">
        <v>34</v>
      </c>
      <c r="AIB309">
        <v>34</v>
      </c>
      <c r="AID309">
        <v>34</v>
      </c>
      <c r="AIF309">
        <v>34</v>
      </c>
      <c r="AIH309">
        <v>34</v>
      </c>
      <c r="AIJ309">
        <v>34</v>
      </c>
      <c r="AIL309">
        <v>34</v>
      </c>
      <c r="AIN309">
        <v>34</v>
      </c>
      <c r="AIP309">
        <v>34</v>
      </c>
      <c r="AIR309">
        <v>34</v>
      </c>
      <c r="AIT309">
        <v>34</v>
      </c>
      <c r="AIV309">
        <v>34</v>
      </c>
      <c r="AIX309">
        <v>34</v>
      </c>
      <c r="AIZ309">
        <v>34</v>
      </c>
      <c r="AJB309">
        <v>34</v>
      </c>
      <c r="AJD309">
        <v>34</v>
      </c>
      <c r="AJF309">
        <v>34</v>
      </c>
      <c r="AJH309">
        <v>34</v>
      </c>
      <c r="AJJ309">
        <v>34</v>
      </c>
      <c r="AJL309">
        <v>34</v>
      </c>
      <c r="AJN309">
        <v>34</v>
      </c>
      <c r="AJP309">
        <v>34</v>
      </c>
      <c r="AJR309">
        <v>34</v>
      </c>
      <c r="AJT309">
        <v>34</v>
      </c>
      <c r="AJV309">
        <v>34</v>
      </c>
      <c r="AJX309">
        <v>34</v>
      </c>
      <c r="AJZ309">
        <v>34</v>
      </c>
      <c r="AKB309">
        <v>34</v>
      </c>
      <c r="AKD309">
        <v>34</v>
      </c>
      <c r="AKF309">
        <v>34</v>
      </c>
      <c r="AKH309">
        <v>34</v>
      </c>
      <c r="AKJ309">
        <v>34</v>
      </c>
      <c r="AKL309">
        <v>34</v>
      </c>
      <c r="AKN309">
        <v>34</v>
      </c>
      <c r="AKP309">
        <v>34</v>
      </c>
      <c r="AKR309">
        <v>34</v>
      </c>
      <c r="AKT309">
        <v>34</v>
      </c>
      <c r="AKV309">
        <v>34</v>
      </c>
      <c r="AKX309">
        <v>34</v>
      </c>
      <c r="AKZ309">
        <v>34</v>
      </c>
      <c r="ALB309">
        <v>34</v>
      </c>
      <c r="ALD309">
        <v>34</v>
      </c>
      <c r="ALF309">
        <v>34</v>
      </c>
      <c r="ALH309">
        <v>34</v>
      </c>
      <c r="ALJ309">
        <v>34</v>
      </c>
      <c r="ALL309">
        <v>34</v>
      </c>
      <c r="ALN309">
        <v>34</v>
      </c>
      <c r="ALP309">
        <v>34</v>
      </c>
      <c r="ALR309">
        <v>34</v>
      </c>
    </row>
    <row r="310" spans="1:1006" x14ac:dyDescent="0.25">
      <c r="A310">
        <v>42</v>
      </c>
      <c r="B310">
        <v>21.032169999999997</v>
      </c>
      <c r="H310">
        <v>42</v>
      </c>
      <c r="J310">
        <v>42</v>
      </c>
      <c r="L310">
        <v>42</v>
      </c>
      <c r="N310">
        <v>42</v>
      </c>
      <c r="P310">
        <v>42</v>
      </c>
      <c r="R310">
        <v>42</v>
      </c>
      <c r="T310">
        <v>42</v>
      </c>
      <c r="V310">
        <v>42</v>
      </c>
      <c r="X310">
        <v>42</v>
      </c>
      <c r="Z310">
        <v>42</v>
      </c>
      <c r="AB310">
        <v>42</v>
      </c>
      <c r="AD310">
        <v>42</v>
      </c>
      <c r="AF310">
        <v>42</v>
      </c>
      <c r="AH310">
        <v>42</v>
      </c>
      <c r="AJ310">
        <v>42</v>
      </c>
      <c r="AL310">
        <v>42</v>
      </c>
      <c r="AN310">
        <v>42</v>
      </c>
      <c r="AP310">
        <v>42</v>
      </c>
      <c r="AR310">
        <v>42</v>
      </c>
      <c r="AT310">
        <v>42</v>
      </c>
      <c r="AV310">
        <v>42</v>
      </c>
      <c r="AX310">
        <v>42</v>
      </c>
      <c r="AZ310">
        <v>42</v>
      </c>
      <c r="BB310">
        <v>42</v>
      </c>
      <c r="BD310">
        <v>42</v>
      </c>
      <c r="BF310">
        <v>42</v>
      </c>
      <c r="BH310">
        <v>42</v>
      </c>
      <c r="BJ310">
        <v>42</v>
      </c>
      <c r="BL310">
        <v>42</v>
      </c>
      <c r="BN310">
        <v>42</v>
      </c>
      <c r="BP310">
        <v>42</v>
      </c>
      <c r="BR310">
        <v>42</v>
      </c>
      <c r="BT310">
        <v>42</v>
      </c>
      <c r="BV310">
        <v>42</v>
      </c>
      <c r="BX310">
        <v>42</v>
      </c>
      <c r="BZ310">
        <v>42</v>
      </c>
      <c r="CB310">
        <v>42</v>
      </c>
      <c r="CD310">
        <v>42</v>
      </c>
      <c r="CF310">
        <v>42</v>
      </c>
      <c r="CH310">
        <v>42</v>
      </c>
      <c r="CJ310">
        <v>42</v>
      </c>
      <c r="CL310">
        <v>42</v>
      </c>
      <c r="CN310">
        <v>42</v>
      </c>
      <c r="CP310">
        <v>42</v>
      </c>
      <c r="CR310">
        <v>42</v>
      </c>
      <c r="CT310">
        <v>42</v>
      </c>
      <c r="CV310">
        <v>42</v>
      </c>
      <c r="CX310">
        <v>42</v>
      </c>
      <c r="CZ310">
        <v>42</v>
      </c>
      <c r="DB310">
        <v>42</v>
      </c>
      <c r="DD310">
        <v>42</v>
      </c>
      <c r="DF310">
        <v>42</v>
      </c>
      <c r="DH310">
        <v>42</v>
      </c>
      <c r="DJ310">
        <v>42</v>
      </c>
      <c r="DL310">
        <v>42</v>
      </c>
      <c r="DN310">
        <v>42</v>
      </c>
      <c r="DP310">
        <v>42</v>
      </c>
      <c r="DR310">
        <v>42</v>
      </c>
      <c r="DT310">
        <v>42</v>
      </c>
      <c r="DV310">
        <v>42</v>
      </c>
      <c r="DX310">
        <v>42</v>
      </c>
      <c r="DZ310">
        <v>42</v>
      </c>
      <c r="EB310">
        <v>42</v>
      </c>
      <c r="ED310">
        <v>42</v>
      </c>
      <c r="EF310">
        <v>42</v>
      </c>
      <c r="EH310">
        <v>42</v>
      </c>
      <c r="EJ310">
        <v>42</v>
      </c>
      <c r="EL310">
        <v>42</v>
      </c>
      <c r="EN310">
        <v>42</v>
      </c>
      <c r="EP310">
        <v>42</v>
      </c>
      <c r="ER310">
        <v>42</v>
      </c>
      <c r="ET310">
        <v>42</v>
      </c>
      <c r="EV310">
        <v>42</v>
      </c>
      <c r="EX310">
        <v>42</v>
      </c>
      <c r="EZ310">
        <v>42</v>
      </c>
      <c r="FB310">
        <v>42</v>
      </c>
      <c r="FD310">
        <v>42</v>
      </c>
      <c r="FF310">
        <v>42</v>
      </c>
      <c r="FH310">
        <v>42</v>
      </c>
      <c r="FJ310">
        <v>42</v>
      </c>
      <c r="FL310">
        <v>42</v>
      </c>
      <c r="FN310">
        <v>42</v>
      </c>
      <c r="FP310">
        <v>42</v>
      </c>
      <c r="FR310">
        <v>42</v>
      </c>
      <c r="FT310">
        <v>42</v>
      </c>
      <c r="FV310">
        <v>42</v>
      </c>
      <c r="FX310">
        <v>42</v>
      </c>
      <c r="FZ310">
        <v>42</v>
      </c>
      <c r="GB310">
        <v>42</v>
      </c>
      <c r="GD310">
        <v>42</v>
      </c>
      <c r="GF310">
        <v>42</v>
      </c>
      <c r="GH310">
        <v>42</v>
      </c>
      <c r="GJ310">
        <v>42</v>
      </c>
      <c r="GL310">
        <v>42</v>
      </c>
      <c r="GN310">
        <v>42</v>
      </c>
      <c r="GP310">
        <v>42</v>
      </c>
      <c r="GR310">
        <v>42</v>
      </c>
      <c r="GT310">
        <v>42</v>
      </c>
      <c r="GV310">
        <v>42</v>
      </c>
      <c r="GX310">
        <v>42</v>
      </c>
      <c r="GZ310">
        <v>42</v>
      </c>
      <c r="HB310">
        <v>42</v>
      </c>
      <c r="HD310">
        <v>42</v>
      </c>
      <c r="HF310">
        <v>42</v>
      </c>
      <c r="HH310">
        <v>42</v>
      </c>
      <c r="HJ310">
        <v>42</v>
      </c>
      <c r="HL310">
        <v>42</v>
      </c>
      <c r="HN310">
        <v>42</v>
      </c>
      <c r="HP310">
        <v>42</v>
      </c>
      <c r="HR310">
        <v>42</v>
      </c>
      <c r="HT310">
        <v>42</v>
      </c>
      <c r="HV310">
        <v>42</v>
      </c>
      <c r="HX310">
        <v>42</v>
      </c>
      <c r="HZ310">
        <v>42</v>
      </c>
      <c r="IB310">
        <v>42</v>
      </c>
      <c r="ID310">
        <v>42</v>
      </c>
      <c r="IF310">
        <v>42</v>
      </c>
      <c r="IH310">
        <v>42</v>
      </c>
      <c r="IJ310">
        <v>42</v>
      </c>
      <c r="IL310">
        <v>42</v>
      </c>
      <c r="IN310">
        <v>42</v>
      </c>
      <c r="IP310">
        <v>42</v>
      </c>
      <c r="IR310">
        <v>42</v>
      </c>
      <c r="IT310">
        <v>42</v>
      </c>
      <c r="IV310">
        <v>42</v>
      </c>
      <c r="IX310">
        <v>42</v>
      </c>
      <c r="IZ310">
        <v>42</v>
      </c>
      <c r="JB310">
        <v>42</v>
      </c>
      <c r="JD310">
        <v>42</v>
      </c>
      <c r="JF310">
        <v>42</v>
      </c>
      <c r="JH310">
        <v>42</v>
      </c>
      <c r="JJ310">
        <v>42</v>
      </c>
      <c r="JL310">
        <v>42</v>
      </c>
      <c r="JN310">
        <v>42</v>
      </c>
      <c r="JP310">
        <v>42</v>
      </c>
      <c r="JR310">
        <v>42</v>
      </c>
      <c r="JT310">
        <v>42</v>
      </c>
      <c r="JV310">
        <v>42</v>
      </c>
      <c r="JX310">
        <v>42</v>
      </c>
      <c r="JZ310">
        <v>42</v>
      </c>
      <c r="KB310">
        <v>42</v>
      </c>
      <c r="KD310">
        <v>42</v>
      </c>
      <c r="KF310">
        <v>42</v>
      </c>
      <c r="KH310">
        <v>42</v>
      </c>
      <c r="KJ310">
        <v>42</v>
      </c>
      <c r="KL310">
        <v>42</v>
      </c>
      <c r="KN310">
        <v>42</v>
      </c>
      <c r="KP310">
        <v>42</v>
      </c>
      <c r="KR310">
        <v>42</v>
      </c>
      <c r="KT310">
        <v>42</v>
      </c>
      <c r="KV310">
        <v>42</v>
      </c>
      <c r="KX310">
        <v>42</v>
      </c>
      <c r="KZ310">
        <v>42</v>
      </c>
      <c r="LB310">
        <v>42</v>
      </c>
      <c r="LD310">
        <v>42</v>
      </c>
      <c r="LF310">
        <v>42</v>
      </c>
      <c r="LH310">
        <v>42</v>
      </c>
      <c r="LJ310">
        <v>42</v>
      </c>
      <c r="LL310">
        <v>42</v>
      </c>
      <c r="LN310">
        <v>42</v>
      </c>
      <c r="LP310">
        <v>42</v>
      </c>
      <c r="LR310">
        <v>42</v>
      </c>
      <c r="LT310">
        <v>42</v>
      </c>
      <c r="LV310">
        <v>42</v>
      </c>
      <c r="LX310">
        <v>42</v>
      </c>
      <c r="LZ310">
        <v>42</v>
      </c>
      <c r="MB310">
        <v>42</v>
      </c>
      <c r="MD310">
        <v>42</v>
      </c>
      <c r="MF310">
        <v>42</v>
      </c>
      <c r="MH310">
        <v>42</v>
      </c>
      <c r="MJ310">
        <v>42</v>
      </c>
      <c r="ML310">
        <v>42</v>
      </c>
      <c r="MN310">
        <v>42</v>
      </c>
      <c r="MP310">
        <v>42</v>
      </c>
      <c r="MR310">
        <v>42</v>
      </c>
      <c r="MT310">
        <v>42</v>
      </c>
      <c r="MV310">
        <v>42</v>
      </c>
      <c r="MX310">
        <v>42</v>
      </c>
      <c r="MZ310">
        <v>42</v>
      </c>
      <c r="NB310">
        <v>42</v>
      </c>
      <c r="ND310">
        <v>42</v>
      </c>
      <c r="NF310">
        <v>42</v>
      </c>
      <c r="NH310">
        <v>42</v>
      </c>
      <c r="NJ310">
        <v>42</v>
      </c>
      <c r="NL310">
        <v>42</v>
      </c>
      <c r="NN310">
        <v>42</v>
      </c>
      <c r="NP310">
        <v>42</v>
      </c>
      <c r="NR310">
        <v>42</v>
      </c>
      <c r="NT310">
        <v>42</v>
      </c>
      <c r="NV310">
        <v>42</v>
      </c>
      <c r="NX310">
        <v>42</v>
      </c>
      <c r="NZ310">
        <v>42</v>
      </c>
      <c r="OB310">
        <v>42</v>
      </c>
      <c r="OD310">
        <v>42</v>
      </c>
      <c r="OF310">
        <v>42</v>
      </c>
      <c r="OH310">
        <v>42</v>
      </c>
      <c r="OJ310">
        <v>42</v>
      </c>
      <c r="OL310">
        <v>42</v>
      </c>
      <c r="ON310">
        <v>42</v>
      </c>
      <c r="OP310">
        <v>42</v>
      </c>
      <c r="OR310">
        <v>42</v>
      </c>
      <c r="OT310">
        <v>42</v>
      </c>
      <c r="OV310">
        <v>42</v>
      </c>
      <c r="OX310">
        <v>42</v>
      </c>
      <c r="OZ310">
        <v>42</v>
      </c>
      <c r="PB310">
        <v>42</v>
      </c>
      <c r="PD310">
        <v>42</v>
      </c>
      <c r="PF310">
        <v>42</v>
      </c>
      <c r="PH310">
        <v>42</v>
      </c>
      <c r="PJ310">
        <v>42</v>
      </c>
      <c r="PL310">
        <v>42</v>
      </c>
      <c r="PN310">
        <v>42</v>
      </c>
      <c r="PP310">
        <v>42</v>
      </c>
      <c r="PR310">
        <v>42</v>
      </c>
      <c r="PT310">
        <v>42</v>
      </c>
      <c r="PV310">
        <v>42</v>
      </c>
      <c r="PX310">
        <v>42</v>
      </c>
      <c r="PZ310">
        <v>42</v>
      </c>
      <c r="QB310">
        <v>42</v>
      </c>
      <c r="QD310">
        <v>42</v>
      </c>
      <c r="QF310">
        <v>42</v>
      </c>
      <c r="QH310">
        <v>42</v>
      </c>
      <c r="QJ310">
        <v>42</v>
      </c>
      <c r="QL310">
        <v>42</v>
      </c>
      <c r="QN310">
        <v>42</v>
      </c>
      <c r="QP310">
        <v>42</v>
      </c>
      <c r="QR310">
        <v>42</v>
      </c>
      <c r="QT310">
        <v>42</v>
      </c>
      <c r="QV310">
        <v>42</v>
      </c>
      <c r="QX310">
        <v>42</v>
      </c>
      <c r="QZ310">
        <v>42</v>
      </c>
      <c r="RB310">
        <v>42</v>
      </c>
      <c r="RD310">
        <v>42</v>
      </c>
      <c r="RF310">
        <v>42</v>
      </c>
      <c r="RH310">
        <v>42</v>
      </c>
      <c r="RJ310">
        <v>42</v>
      </c>
      <c r="RL310">
        <v>42</v>
      </c>
      <c r="RN310">
        <v>42</v>
      </c>
      <c r="RP310">
        <v>42</v>
      </c>
      <c r="RR310">
        <v>42</v>
      </c>
      <c r="RT310">
        <v>42</v>
      </c>
      <c r="RV310">
        <v>42</v>
      </c>
      <c r="RX310">
        <v>42</v>
      </c>
      <c r="RZ310">
        <v>42</v>
      </c>
      <c r="SB310">
        <v>42</v>
      </c>
      <c r="SD310">
        <v>42</v>
      </c>
      <c r="SF310">
        <v>42</v>
      </c>
      <c r="SH310">
        <v>42</v>
      </c>
      <c r="SJ310">
        <v>42</v>
      </c>
      <c r="SL310">
        <v>42</v>
      </c>
      <c r="SN310">
        <v>42</v>
      </c>
      <c r="SP310">
        <v>42</v>
      </c>
      <c r="SR310">
        <v>42</v>
      </c>
      <c r="ST310">
        <v>42</v>
      </c>
      <c r="SV310">
        <v>42</v>
      </c>
      <c r="SX310">
        <v>42</v>
      </c>
      <c r="SZ310">
        <v>42</v>
      </c>
      <c r="TB310">
        <v>42</v>
      </c>
      <c r="TD310">
        <v>42</v>
      </c>
      <c r="TF310">
        <v>42</v>
      </c>
      <c r="TH310">
        <v>42</v>
      </c>
      <c r="TJ310">
        <v>42</v>
      </c>
      <c r="TL310">
        <v>42</v>
      </c>
      <c r="TN310">
        <v>42</v>
      </c>
      <c r="TP310">
        <v>42</v>
      </c>
      <c r="TR310">
        <v>42</v>
      </c>
      <c r="TT310">
        <v>42</v>
      </c>
      <c r="TV310">
        <v>42</v>
      </c>
      <c r="TX310">
        <v>42</v>
      </c>
      <c r="TZ310">
        <v>42</v>
      </c>
      <c r="UB310">
        <v>42</v>
      </c>
      <c r="UD310">
        <v>42</v>
      </c>
      <c r="UF310">
        <v>42</v>
      </c>
      <c r="UH310">
        <v>42</v>
      </c>
      <c r="UJ310">
        <v>42</v>
      </c>
      <c r="UL310">
        <v>42</v>
      </c>
      <c r="UN310">
        <v>42</v>
      </c>
      <c r="UP310">
        <v>42</v>
      </c>
      <c r="UR310">
        <v>42</v>
      </c>
      <c r="UT310">
        <v>42</v>
      </c>
      <c r="UV310">
        <v>42</v>
      </c>
      <c r="UX310">
        <v>42</v>
      </c>
      <c r="UZ310">
        <v>42</v>
      </c>
      <c r="VB310">
        <v>42</v>
      </c>
      <c r="VD310">
        <v>42</v>
      </c>
      <c r="VF310">
        <v>42</v>
      </c>
      <c r="VH310">
        <v>42</v>
      </c>
      <c r="VJ310">
        <v>42</v>
      </c>
      <c r="VL310">
        <v>42</v>
      </c>
      <c r="VN310">
        <v>42</v>
      </c>
      <c r="VP310">
        <v>42</v>
      </c>
      <c r="VR310">
        <v>42</v>
      </c>
      <c r="VT310">
        <v>42</v>
      </c>
      <c r="VV310">
        <v>42</v>
      </c>
      <c r="VX310">
        <v>42</v>
      </c>
      <c r="VZ310">
        <v>42</v>
      </c>
      <c r="WB310">
        <v>42</v>
      </c>
      <c r="WD310">
        <v>42</v>
      </c>
      <c r="WF310">
        <v>42</v>
      </c>
      <c r="WH310">
        <v>42</v>
      </c>
      <c r="WJ310">
        <v>42</v>
      </c>
      <c r="WL310">
        <v>42</v>
      </c>
      <c r="WN310">
        <v>42</v>
      </c>
      <c r="WP310">
        <v>42</v>
      </c>
      <c r="WR310">
        <v>42</v>
      </c>
      <c r="WT310">
        <v>42</v>
      </c>
      <c r="WV310">
        <v>42</v>
      </c>
      <c r="WX310">
        <v>42</v>
      </c>
      <c r="WZ310">
        <v>42</v>
      </c>
      <c r="XB310">
        <v>42</v>
      </c>
      <c r="XD310">
        <v>42</v>
      </c>
      <c r="XF310">
        <v>42</v>
      </c>
      <c r="XH310">
        <v>42</v>
      </c>
      <c r="XJ310">
        <v>42</v>
      </c>
      <c r="XL310">
        <v>42</v>
      </c>
      <c r="XN310">
        <v>42</v>
      </c>
      <c r="XP310">
        <v>42</v>
      </c>
      <c r="XR310">
        <v>42</v>
      </c>
      <c r="XT310">
        <v>42</v>
      </c>
      <c r="XV310">
        <v>42</v>
      </c>
      <c r="XX310">
        <v>42</v>
      </c>
      <c r="XZ310">
        <v>42</v>
      </c>
      <c r="YB310">
        <v>42</v>
      </c>
      <c r="YD310">
        <v>42</v>
      </c>
      <c r="YF310">
        <v>42</v>
      </c>
      <c r="YH310">
        <v>42</v>
      </c>
      <c r="YJ310">
        <v>42</v>
      </c>
      <c r="YL310">
        <v>42</v>
      </c>
      <c r="YN310">
        <v>42</v>
      </c>
      <c r="YP310">
        <v>42</v>
      </c>
      <c r="YR310">
        <v>42</v>
      </c>
      <c r="YT310">
        <v>42</v>
      </c>
      <c r="YV310">
        <v>42</v>
      </c>
      <c r="YX310">
        <v>42</v>
      </c>
      <c r="YZ310">
        <v>42</v>
      </c>
      <c r="ZB310">
        <v>42</v>
      </c>
      <c r="ZD310">
        <v>42</v>
      </c>
      <c r="ZF310">
        <v>42</v>
      </c>
      <c r="ZH310">
        <v>42</v>
      </c>
      <c r="ZJ310">
        <v>42</v>
      </c>
      <c r="ZL310">
        <v>42</v>
      </c>
      <c r="ZN310">
        <v>42</v>
      </c>
      <c r="ZP310">
        <v>42</v>
      </c>
      <c r="ZR310">
        <v>42</v>
      </c>
      <c r="ZT310">
        <v>42</v>
      </c>
      <c r="ZV310">
        <v>42</v>
      </c>
      <c r="ZX310">
        <v>42</v>
      </c>
      <c r="ZZ310">
        <v>42</v>
      </c>
      <c r="AAB310">
        <v>42</v>
      </c>
      <c r="AAD310">
        <v>42</v>
      </c>
      <c r="AAF310">
        <v>42</v>
      </c>
      <c r="AAH310">
        <v>42</v>
      </c>
      <c r="AAJ310">
        <v>42</v>
      </c>
      <c r="AAL310">
        <v>42</v>
      </c>
      <c r="AAN310">
        <v>42</v>
      </c>
      <c r="AAP310">
        <v>42</v>
      </c>
      <c r="AAR310">
        <v>42</v>
      </c>
      <c r="AAT310">
        <v>42</v>
      </c>
      <c r="AAV310">
        <v>42</v>
      </c>
      <c r="AAX310">
        <v>42</v>
      </c>
      <c r="AAZ310">
        <v>42</v>
      </c>
      <c r="ABB310">
        <v>42</v>
      </c>
      <c r="ABD310">
        <v>42</v>
      </c>
      <c r="ABF310">
        <v>42</v>
      </c>
      <c r="ABH310">
        <v>42</v>
      </c>
      <c r="ABJ310">
        <v>42</v>
      </c>
      <c r="ABL310">
        <v>42</v>
      </c>
      <c r="ABN310">
        <v>42</v>
      </c>
      <c r="ABP310">
        <v>42</v>
      </c>
      <c r="ABR310">
        <v>42</v>
      </c>
      <c r="ABT310">
        <v>42</v>
      </c>
      <c r="ABV310">
        <v>42</v>
      </c>
      <c r="ABX310">
        <v>42</v>
      </c>
      <c r="ABZ310">
        <v>42</v>
      </c>
      <c r="ACB310">
        <v>42</v>
      </c>
      <c r="ACD310">
        <v>42</v>
      </c>
      <c r="ACF310">
        <v>42</v>
      </c>
      <c r="ACH310">
        <v>42</v>
      </c>
      <c r="ACJ310">
        <v>42</v>
      </c>
      <c r="ACL310">
        <v>42</v>
      </c>
      <c r="ACN310">
        <v>42</v>
      </c>
      <c r="ACP310">
        <v>42</v>
      </c>
      <c r="ACR310">
        <v>42</v>
      </c>
      <c r="ACT310">
        <v>42</v>
      </c>
      <c r="ACV310">
        <v>42</v>
      </c>
      <c r="ACX310">
        <v>42</v>
      </c>
      <c r="ACZ310">
        <v>42</v>
      </c>
      <c r="ADB310">
        <v>42</v>
      </c>
      <c r="ADD310">
        <v>42</v>
      </c>
      <c r="ADF310">
        <v>42</v>
      </c>
      <c r="ADH310">
        <v>42</v>
      </c>
      <c r="ADJ310">
        <v>42</v>
      </c>
      <c r="ADL310">
        <v>42</v>
      </c>
      <c r="ADN310">
        <v>42</v>
      </c>
      <c r="ADP310">
        <v>42</v>
      </c>
      <c r="ADR310">
        <v>42</v>
      </c>
      <c r="ADT310">
        <v>42</v>
      </c>
      <c r="ADV310">
        <v>42</v>
      </c>
      <c r="ADX310">
        <v>42</v>
      </c>
      <c r="ADZ310">
        <v>42</v>
      </c>
      <c r="AEB310">
        <v>42</v>
      </c>
      <c r="AED310">
        <v>42</v>
      </c>
      <c r="AEF310">
        <v>42</v>
      </c>
      <c r="AEH310">
        <v>42</v>
      </c>
      <c r="AEJ310">
        <v>42</v>
      </c>
      <c r="AEL310">
        <v>42</v>
      </c>
      <c r="AEN310">
        <v>42</v>
      </c>
      <c r="AEP310">
        <v>42</v>
      </c>
      <c r="AER310">
        <v>42</v>
      </c>
      <c r="AET310">
        <v>42</v>
      </c>
      <c r="AEV310">
        <v>42</v>
      </c>
      <c r="AEX310">
        <v>42</v>
      </c>
      <c r="AEZ310">
        <v>42</v>
      </c>
      <c r="AFB310">
        <v>42</v>
      </c>
      <c r="AFD310">
        <v>42</v>
      </c>
      <c r="AFF310">
        <v>42</v>
      </c>
      <c r="AFH310">
        <v>42</v>
      </c>
      <c r="AFJ310">
        <v>42</v>
      </c>
      <c r="AFL310">
        <v>42</v>
      </c>
      <c r="AFN310">
        <v>42</v>
      </c>
      <c r="AFP310">
        <v>42</v>
      </c>
      <c r="AFR310">
        <v>42</v>
      </c>
      <c r="AFT310">
        <v>42</v>
      </c>
      <c r="AFV310">
        <v>42</v>
      </c>
      <c r="AFX310">
        <v>42</v>
      </c>
      <c r="AFZ310">
        <v>42</v>
      </c>
      <c r="AGB310">
        <v>42</v>
      </c>
      <c r="AGD310">
        <v>42</v>
      </c>
      <c r="AGF310">
        <v>42</v>
      </c>
      <c r="AGH310">
        <v>42</v>
      </c>
      <c r="AGJ310">
        <v>42</v>
      </c>
      <c r="AGL310">
        <v>42</v>
      </c>
      <c r="AGN310">
        <v>42</v>
      </c>
      <c r="AGP310">
        <v>42</v>
      </c>
      <c r="AGR310">
        <v>42</v>
      </c>
      <c r="AGT310">
        <v>42</v>
      </c>
      <c r="AGV310">
        <v>42</v>
      </c>
      <c r="AGX310">
        <v>42</v>
      </c>
      <c r="AGZ310">
        <v>42</v>
      </c>
      <c r="AHB310">
        <v>42</v>
      </c>
      <c r="AHD310">
        <v>42</v>
      </c>
      <c r="AHF310">
        <v>42</v>
      </c>
      <c r="AHH310">
        <v>42</v>
      </c>
      <c r="AHJ310">
        <v>42</v>
      </c>
      <c r="AHL310">
        <v>42</v>
      </c>
      <c r="AHN310">
        <v>42</v>
      </c>
      <c r="AHP310">
        <v>42</v>
      </c>
      <c r="AHR310">
        <v>42</v>
      </c>
      <c r="AHT310">
        <v>42</v>
      </c>
      <c r="AHV310">
        <v>42</v>
      </c>
      <c r="AHX310">
        <v>42</v>
      </c>
      <c r="AHZ310">
        <v>42</v>
      </c>
      <c r="AIB310">
        <v>42</v>
      </c>
      <c r="AID310">
        <v>42</v>
      </c>
      <c r="AIF310">
        <v>42</v>
      </c>
      <c r="AIH310">
        <v>42</v>
      </c>
      <c r="AIJ310">
        <v>42</v>
      </c>
      <c r="AIL310">
        <v>42</v>
      </c>
      <c r="AIN310">
        <v>42</v>
      </c>
      <c r="AIP310">
        <v>42</v>
      </c>
      <c r="AIR310">
        <v>42</v>
      </c>
      <c r="AIT310">
        <v>42</v>
      </c>
      <c r="AIV310">
        <v>42</v>
      </c>
      <c r="AIX310">
        <v>42</v>
      </c>
      <c r="AIZ310">
        <v>42</v>
      </c>
      <c r="AJB310">
        <v>42</v>
      </c>
      <c r="AJD310">
        <v>42</v>
      </c>
      <c r="AJF310">
        <v>42</v>
      </c>
      <c r="AJH310">
        <v>42</v>
      </c>
      <c r="AJJ310">
        <v>42</v>
      </c>
      <c r="AJL310">
        <v>42</v>
      </c>
      <c r="AJN310">
        <v>42</v>
      </c>
      <c r="AJP310">
        <v>42</v>
      </c>
      <c r="AJR310">
        <v>42</v>
      </c>
      <c r="AJT310">
        <v>42</v>
      </c>
      <c r="AJV310">
        <v>42</v>
      </c>
      <c r="AJX310">
        <v>42</v>
      </c>
      <c r="AJZ310">
        <v>42</v>
      </c>
      <c r="AKB310">
        <v>42</v>
      </c>
      <c r="AKD310">
        <v>42</v>
      </c>
      <c r="AKF310">
        <v>42</v>
      </c>
      <c r="AKH310">
        <v>42</v>
      </c>
      <c r="AKJ310">
        <v>42</v>
      </c>
      <c r="AKL310">
        <v>42</v>
      </c>
      <c r="AKN310">
        <v>42</v>
      </c>
      <c r="AKP310">
        <v>42</v>
      </c>
      <c r="AKR310">
        <v>42</v>
      </c>
      <c r="AKT310">
        <v>42</v>
      </c>
      <c r="AKV310">
        <v>42</v>
      </c>
      <c r="AKX310">
        <v>42</v>
      </c>
      <c r="AKZ310">
        <v>42</v>
      </c>
      <c r="ALB310">
        <v>42</v>
      </c>
      <c r="ALD310">
        <v>42</v>
      </c>
      <c r="ALF310">
        <v>42</v>
      </c>
      <c r="ALH310">
        <v>42</v>
      </c>
      <c r="ALJ310">
        <v>42</v>
      </c>
      <c r="ALL310">
        <v>42</v>
      </c>
      <c r="ALN310">
        <v>42</v>
      </c>
      <c r="ALP310">
        <v>42</v>
      </c>
      <c r="ALR310">
        <v>42</v>
      </c>
    </row>
    <row r="311" spans="1:1006" x14ac:dyDescent="0.25">
      <c r="A311">
        <v>2</v>
      </c>
      <c r="B311">
        <v>21.03199</v>
      </c>
      <c r="H311">
        <v>2</v>
      </c>
      <c r="J311">
        <v>2</v>
      </c>
      <c r="L311">
        <v>2</v>
      </c>
      <c r="N311">
        <v>2</v>
      </c>
      <c r="P311">
        <v>2</v>
      </c>
      <c r="R311">
        <v>2</v>
      </c>
      <c r="T311">
        <v>2</v>
      </c>
      <c r="V311">
        <v>2</v>
      </c>
      <c r="X311">
        <v>2</v>
      </c>
      <c r="Z311">
        <v>2</v>
      </c>
      <c r="AB311">
        <v>2</v>
      </c>
      <c r="AD311">
        <v>2</v>
      </c>
      <c r="AF311">
        <v>2</v>
      </c>
      <c r="AH311">
        <v>2</v>
      </c>
      <c r="AJ311">
        <v>2</v>
      </c>
      <c r="AL311">
        <v>2</v>
      </c>
      <c r="AN311">
        <v>2</v>
      </c>
      <c r="AP311">
        <v>2</v>
      </c>
      <c r="AR311">
        <v>2</v>
      </c>
      <c r="AT311">
        <v>2</v>
      </c>
      <c r="AV311">
        <v>2</v>
      </c>
      <c r="AX311">
        <v>2</v>
      </c>
      <c r="AZ311">
        <v>2</v>
      </c>
      <c r="BB311">
        <v>2</v>
      </c>
      <c r="BD311">
        <v>2</v>
      </c>
      <c r="BF311">
        <v>2</v>
      </c>
      <c r="BH311">
        <v>2</v>
      </c>
      <c r="BJ311">
        <v>2</v>
      </c>
      <c r="BL311">
        <v>2</v>
      </c>
      <c r="BN311">
        <v>2</v>
      </c>
      <c r="BP311">
        <v>2</v>
      </c>
      <c r="BR311">
        <v>2</v>
      </c>
      <c r="BT311">
        <v>2</v>
      </c>
      <c r="BV311">
        <v>2</v>
      </c>
      <c r="BX311">
        <v>2</v>
      </c>
      <c r="BZ311">
        <v>2</v>
      </c>
      <c r="CB311">
        <v>2</v>
      </c>
      <c r="CD311">
        <v>2</v>
      </c>
      <c r="CF311">
        <v>2</v>
      </c>
      <c r="CH311">
        <v>2</v>
      </c>
      <c r="CJ311">
        <v>2</v>
      </c>
      <c r="CL311">
        <v>2</v>
      </c>
      <c r="CN311">
        <v>2</v>
      </c>
      <c r="CP311">
        <v>2</v>
      </c>
      <c r="CR311">
        <v>2</v>
      </c>
      <c r="CT311">
        <v>2</v>
      </c>
      <c r="CV311">
        <v>2</v>
      </c>
      <c r="CX311">
        <v>2</v>
      </c>
      <c r="CZ311">
        <v>2</v>
      </c>
      <c r="DB311">
        <v>2</v>
      </c>
      <c r="DD311">
        <v>2</v>
      </c>
      <c r="DF311">
        <v>2</v>
      </c>
      <c r="DH311">
        <v>2</v>
      </c>
      <c r="DJ311">
        <v>2</v>
      </c>
      <c r="DL311">
        <v>2</v>
      </c>
      <c r="DN311">
        <v>2</v>
      </c>
      <c r="DP311">
        <v>2</v>
      </c>
      <c r="DR311">
        <v>2</v>
      </c>
      <c r="DT311">
        <v>2</v>
      </c>
      <c r="DV311">
        <v>2</v>
      </c>
      <c r="DX311">
        <v>2</v>
      </c>
      <c r="DZ311">
        <v>2</v>
      </c>
      <c r="EB311">
        <v>2</v>
      </c>
      <c r="ED311">
        <v>2</v>
      </c>
      <c r="EF311">
        <v>2</v>
      </c>
      <c r="EH311">
        <v>2</v>
      </c>
      <c r="EJ311">
        <v>2</v>
      </c>
      <c r="EL311">
        <v>2</v>
      </c>
      <c r="EN311">
        <v>2</v>
      </c>
      <c r="EP311">
        <v>2</v>
      </c>
      <c r="ER311">
        <v>2</v>
      </c>
      <c r="ET311">
        <v>2</v>
      </c>
      <c r="EV311">
        <v>2</v>
      </c>
      <c r="EX311">
        <v>2</v>
      </c>
      <c r="EZ311">
        <v>2</v>
      </c>
      <c r="FB311">
        <v>2</v>
      </c>
      <c r="FD311">
        <v>2</v>
      </c>
      <c r="FF311">
        <v>2</v>
      </c>
      <c r="FH311">
        <v>2</v>
      </c>
      <c r="FJ311">
        <v>2</v>
      </c>
      <c r="FL311">
        <v>2</v>
      </c>
      <c r="FN311">
        <v>2</v>
      </c>
      <c r="FP311">
        <v>2</v>
      </c>
      <c r="FR311">
        <v>2</v>
      </c>
      <c r="FT311">
        <v>2</v>
      </c>
      <c r="FV311">
        <v>2</v>
      </c>
      <c r="FX311">
        <v>2</v>
      </c>
      <c r="FZ311">
        <v>2</v>
      </c>
      <c r="GB311">
        <v>2</v>
      </c>
      <c r="GD311">
        <v>2</v>
      </c>
      <c r="GF311">
        <v>2</v>
      </c>
      <c r="GH311">
        <v>2</v>
      </c>
      <c r="GJ311">
        <v>2</v>
      </c>
      <c r="GL311">
        <v>2</v>
      </c>
      <c r="GN311">
        <v>2</v>
      </c>
      <c r="GP311">
        <v>2</v>
      </c>
      <c r="GR311">
        <v>2</v>
      </c>
      <c r="GT311">
        <v>2</v>
      </c>
      <c r="GV311">
        <v>2</v>
      </c>
      <c r="GX311">
        <v>2</v>
      </c>
      <c r="GZ311">
        <v>2</v>
      </c>
      <c r="HB311">
        <v>2</v>
      </c>
      <c r="HD311">
        <v>2</v>
      </c>
      <c r="HF311">
        <v>2</v>
      </c>
      <c r="HH311">
        <v>2</v>
      </c>
      <c r="HJ311">
        <v>2</v>
      </c>
      <c r="HL311">
        <v>2</v>
      </c>
      <c r="HN311">
        <v>2</v>
      </c>
      <c r="HP311">
        <v>2</v>
      </c>
      <c r="HR311">
        <v>2</v>
      </c>
      <c r="HT311">
        <v>2</v>
      </c>
      <c r="HV311">
        <v>2</v>
      </c>
      <c r="HX311">
        <v>2</v>
      </c>
      <c r="HZ311">
        <v>2</v>
      </c>
      <c r="IB311">
        <v>2</v>
      </c>
      <c r="ID311">
        <v>2</v>
      </c>
      <c r="IF311">
        <v>2</v>
      </c>
      <c r="IH311">
        <v>2</v>
      </c>
      <c r="IJ311">
        <v>2</v>
      </c>
      <c r="IL311">
        <v>2</v>
      </c>
      <c r="IN311">
        <v>2</v>
      </c>
      <c r="IP311">
        <v>2</v>
      </c>
      <c r="IR311">
        <v>2</v>
      </c>
      <c r="IT311">
        <v>2</v>
      </c>
      <c r="IV311">
        <v>2</v>
      </c>
      <c r="IX311">
        <v>2</v>
      </c>
      <c r="IZ311">
        <v>2</v>
      </c>
      <c r="JB311">
        <v>2</v>
      </c>
      <c r="JD311">
        <v>2</v>
      </c>
      <c r="JF311">
        <v>2</v>
      </c>
      <c r="JH311">
        <v>2</v>
      </c>
      <c r="JJ311">
        <v>2</v>
      </c>
      <c r="JL311">
        <v>2</v>
      </c>
      <c r="JN311">
        <v>2</v>
      </c>
      <c r="JP311">
        <v>2</v>
      </c>
      <c r="JR311">
        <v>2</v>
      </c>
      <c r="JT311">
        <v>2</v>
      </c>
      <c r="JV311">
        <v>2</v>
      </c>
      <c r="JX311">
        <v>2</v>
      </c>
      <c r="JZ311">
        <v>2</v>
      </c>
      <c r="KB311">
        <v>2</v>
      </c>
      <c r="KD311">
        <v>2</v>
      </c>
      <c r="KF311">
        <v>2</v>
      </c>
      <c r="KH311">
        <v>2</v>
      </c>
      <c r="KJ311">
        <v>2</v>
      </c>
      <c r="KL311">
        <v>2</v>
      </c>
      <c r="KN311">
        <v>2</v>
      </c>
      <c r="KP311">
        <v>2</v>
      </c>
      <c r="KR311">
        <v>2</v>
      </c>
      <c r="KT311">
        <v>2</v>
      </c>
      <c r="KV311">
        <v>2</v>
      </c>
      <c r="KX311">
        <v>2</v>
      </c>
      <c r="KZ311">
        <v>2</v>
      </c>
      <c r="LB311">
        <v>2</v>
      </c>
      <c r="LD311">
        <v>2</v>
      </c>
      <c r="LF311">
        <v>2</v>
      </c>
      <c r="LH311">
        <v>2</v>
      </c>
      <c r="LJ311">
        <v>2</v>
      </c>
      <c r="LL311">
        <v>2</v>
      </c>
      <c r="LN311">
        <v>2</v>
      </c>
      <c r="LP311">
        <v>2</v>
      </c>
      <c r="LR311">
        <v>2</v>
      </c>
      <c r="LT311">
        <v>2</v>
      </c>
      <c r="LV311">
        <v>2</v>
      </c>
      <c r="LX311">
        <v>2</v>
      </c>
      <c r="LZ311">
        <v>2</v>
      </c>
      <c r="MB311">
        <v>2</v>
      </c>
      <c r="MD311">
        <v>2</v>
      </c>
      <c r="MF311">
        <v>2</v>
      </c>
      <c r="MH311">
        <v>2</v>
      </c>
      <c r="MJ311">
        <v>2</v>
      </c>
      <c r="ML311">
        <v>2</v>
      </c>
      <c r="MN311">
        <v>2</v>
      </c>
      <c r="MP311">
        <v>2</v>
      </c>
      <c r="MR311">
        <v>2</v>
      </c>
      <c r="MT311">
        <v>2</v>
      </c>
      <c r="MV311">
        <v>2</v>
      </c>
      <c r="MX311">
        <v>2</v>
      </c>
      <c r="MZ311">
        <v>2</v>
      </c>
      <c r="NB311">
        <v>2</v>
      </c>
      <c r="ND311">
        <v>2</v>
      </c>
      <c r="NF311">
        <v>2</v>
      </c>
      <c r="NH311">
        <v>2</v>
      </c>
      <c r="NJ311">
        <v>2</v>
      </c>
      <c r="NL311">
        <v>2</v>
      </c>
      <c r="NN311">
        <v>2</v>
      </c>
      <c r="NP311">
        <v>2</v>
      </c>
      <c r="NR311">
        <v>2</v>
      </c>
      <c r="NT311">
        <v>2</v>
      </c>
      <c r="NV311">
        <v>2</v>
      </c>
      <c r="NX311">
        <v>2</v>
      </c>
      <c r="NZ311">
        <v>2</v>
      </c>
      <c r="OB311">
        <v>2</v>
      </c>
      <c r="OD311">
        <v>2</v>
      </c>
      <c r="OF311">
        <v>2</v>
      </c>
      <c r="OH311">
        <v>2</v>
      </c>
      <c r="OJ311">
        <v>2</v>
      </c>
      <c r="OL311">
        <v>2</v>
      </c>
      <c r="ON311">
        <v>2</v>
      </c>
      <c r="OP311">
        <v>2</v>
      </c>
      <c r="OR311">
        <v>2</v>
      </c>
      <c r="OT311">
        <v>2</v>
      </c>
      <c r="OV311">
        <v>2</v>
      </c>
      <c r="OX311">
        <v>2</v>
      </c>
      <c r="OZ311">
        <v>2</v>
      </c>
      <c r="PB311">
        <v>2</v>
      </c>
      <c r="PD311">
        <v>2</v>
      </c>
      <c r="PF311">
        <v>2</v>
      </c>
      <c r="PH311">
        <v>2</v>
      </c>
      <c r="PJ311">
        <v>2</v>
      </c>
      <c r="PL311">
        <v>2</v>
      </c>
      <c r="PN311">
        <v>2</v>
      </c>
      <c r="PP311">
        <v>2</v>
      </c>
      <c r="PR311">
        <v>2</v>
      </c>
      <c r="PT311">
        <v>2</v>
      </c>
      <c r="PV311">
        <v>2</v>
      </c>
      <c r="PX311">
        <v>2</v>
      </c>
      <c r="PZ311">
        <v>2</v>
      </c>
      <c r="QB311">
        <v>2</v>
      </c>
      <c r="QD311">
        <v>2</v>
      </c>
      <c r="QF311">
        <v>2</v>
      </c>
      <c r="QH311">
        <v>2</v>
      </c>
      <c r="QJ311">
        <v>2</v>
      </c>
      <c r="QL311">
        <v>2</v>
      </c>
      <c r="QN311">
        <v>2</v>
      </c>
      <c r="QP311">
        <v>2</v>
      </c>
      <c r="QR311">
        <v>2</v>
      </c>
      <c r="QT311">
        <v>2</v>
      </c>
      <c r="QV311">
        <v>2</v>
      </c>
      <c r="QX311">
        <v>2</v>
      </c>
      <c r="QZ311">
        <v>2</v>
      </c>
      <c r="RB311">
        <v>2</v>
      </c>
      <c r="RD311">
        <v>2</v>
      </c>
      <c r="RF311">
        <v>2</v>
      </c>
      <c r="RH311">
        <v>2</v>
      </c>
      <c r="RJ311">
        <v>2</v>
      </c>
      <c r="RL311">
        <v>2</v>
      </c>
      <c r="RN311">
        <v>2</v>
      </c>
      <c r="RP311">
        <v>2</v>
      </c>
      <c r="RR311">
        <v>2</v>
      </c>
      <c r="RT311">
        <v>2</v>
      </c>
      <c r="RV311">
        <v>2</v>
      </c>
      <c r="RX311">
        <v>2</v>
      </c>
      <c r="RZ311">
        <v>2</v>
      </c>
      <c r="SB311">
        <v>2</v>
      </c>
      <c r="SD311">
        <v>2</v>
      </c>
      <c r="SF311">
        <v>2</v>
      </c>
      <c r="SH311">
        <v>2</v>
      </c>
      <c r="SJ311">
        <v>2</v>
      </c>
      <c r="SL311">
        <v>2</v>
      </c>
      <c r="SN311">
        <v>2</v>
      </c>
      <c r="SP311">
        <v>2</v>
      </c>
      <c r="SR311">
        <v>2</v>
      </c>
      <c r="ST311">
        <v>2</v>
      </c>
      <c r="SV311">
        <v>2</v>
      </c>
      <c r="SX311">
        <v>2</v>
      </c>
      <c r="SZ311">
        <v>2</v>
      </c>
      <c r="TB311">
        <v>2</v>
      </c>
      <c r="TD311">
        <v>2</v>
      </c>
      <c r="TF311">
        <v>2</v>
      </c>
      <c r="TH311">
        <v>2</v>
      </c>
      <c r="TJ311">
        <v>2</v>
      </c>
      <c r="TL311">
        <v>2</v>
      </c>
      <c r="TN311">
        <v>2</v>
      </c>
      <c r="TP311">
        <v>2</v>
      </c>
      <c r="TR311">
        <v>2</v>
      </c>
      <c r="TT311">
        <v>2</v>
      </c>
      <c r="TV311">
        <v>2</v>
      </c>
      <c r="TX311">
        <v>2</v>
      </c>
      <c r="TZ311">
        <v>2</v>
      </c>
      <c r="UB311">
        <v>2</v>
      </c>
      <c r="UD311">
        <v>2</v>
      </c>
      <c r="UF311">
        <v>2</v>
      </c>
      <c r="UH311">
        <v>2</v>
      </c>
      <c r="UJ311">
        <v>2</v>
      </c>
      <c r="UL311">
        <v>2</v>
      </c>
      <c r="UN311">
        <v>2</v>
      </c>
      <c r="UP311">
        <v>2</v>
      </c>
      <c r="UR311">
        <v>2</v>
      </c>
      <c r="UT311">
        <v>2</v>
      </c>
      <c r="UV311">
        <v>2</v>
      </c>
      <c r="UX311">
        <v>2</v>
      </c>
      <c r="UZ311">
        <v>2</v>
      </c>
      <c r="VB311">
        <v>2</v>
      </c>
      <c r="VD311">
        <v>2</v>
      </c>
      <c r="VF311">
        <v>2</v>
      </c>
      <c r="VH311">
        <v>2</v>
      </c>
      <c r="VJ311">
        <v>2</v>
      </c>
      <c r="VL311">
        <v>2</v>
      </c>
      <c r="VN311">
        <v>2</v>
      </c>
      <c r="VP311">
        <v>2</v>
      </c>
      <c r="VR311">
        <v>2</v>
      </c>
      <c r="VT311">
        <v>2</v>
      </c>
      <c r="VV311">
        <v>2</v>
      </c>
      <c r="VX311">
        <v>2</v>
      </c>
      <c r="VZ311">
        <v>2</v>
      </c>
      <c r="WB311">
        <v>2</v>
      </c>
      <c r="WD311">
        <v>2</v>
      </c>
      <c r="WF311">
        <v>2</v>
      </c>
      <c r="WH311">
        <v>2</v>
      </c>
      <c r="WJ311">
        <v>2</v>
      </c>
      <c r="WL311">
        <v>2</v>
      </c>
      <c r="WN311">
        <v>2</v>
      </c>
      <c r="WP311">
        <v>2</v>
      </c>
      <c r="WR311">
        <v>2</v>
      </c>
      <c r="WT311">
        <v>2</v>
      </c>
      <c r="WV311">
        <v>2</v>
      </c>
      <c r="WX311">
        <v>2</v>
      </c>
      <c r="WZ311">
        <v>2</v>
      </c>
      <c r="XB311">
        <v>2</v>
      </c>
      <c r="XD311">
        <v>2</v>
      </c>
      <c r="XF311">
        <v>2</v>
      </c>
      <c r="XH311">
        <v>2</v>
      </c>
      <c r="XJ311">
        <v>2</v>
      </c>
      <c r="XL311">
        <v>2</v>
      </c>
      <c r="XN311">
        <v>2</v>
      </c>
      <c r="XP311">
        <v>2</v>
      </c>
      <c r="XR311">
        <v>2</v>
      </c>
      <c r="XT311">
        <v>2</v>
      </c>
      <c r="XV311">
        <v>2</v>
      </c>
      <c r="XX311">
        <v>2</v>
      </c>
      <c r="XZ311">
        <v>2</v>
      </c>
      <c r="YB311">
        <v>2</v>
      </c>
      <c r="YD311">
        <v>2</v>
      </c>
      <c r="YF311">
        <v>2</v>
      </c>
      <c r="YH311">
        <v>2</v>
      </c>
      <c r="YJ311">
        <v>2</v>
      </c>
      <c r="YL311">
        <v>2</v>
      </c>
      <c r="YN311">
        <v>2</v>
      </c>
      <c r="YP311">
        <v>2</v>
      </c>
      <c r="YR311">
        <v>2</v>
      </c>
      <c r="YT311">
        <v>2</v>
      </c>
      <c r="YV311">
        <v>2</v>
      </c>
      <c r="YX311">
        <v>2</v>
      </c>
      <c r="YZ311">
        <v>2</v>
      </c>
      <c r="ZB311">
        <v>2</v>
      </c>
      <c r="ZD311">
        <v>2</v>
      </c>
      <c r="ZF311">
        <v>2</v>
      </c>
      <c r="ZH311">
        <v>2</v>
      </c>
      <c r="ZJ311">
        <v>2</v>
      </c>
      <c r="ZL311">
        <v>2</v>
      </c>
      <c r="ZN311">
        <v>2</v>
      </c>
      <c r="ZP311">
        <v>2</v>
      </c>
      <c r="ZR311">
        <v>2</v>
      </c>
      <c r="ZT311">
        <v>2</v>
      </c>
      <c r="ZV311">
        <v>2</v>
      </c>
      <c r="ZX311">
        <v>2</v>
      </c>
      <c r="ZZ311">
        <v>2</v>
      </c>
      <c r="AAB311">
        <v>2</v>
      </c>
      <c r="AAD311">
        <v>2</v>
      </c>
      <c r="AAF311">
        <v>2</v>
      </c>
      <c r="AAH311">
        <v>2</v>
      </c>
      <c r="AAJ311">
        <v>2</v>
      </c>
      <c r="AAL311">
        <v>2</v>
      </c>
      <c r="AAN311">
        <v>2</v>
      </c>
      <c r="AAP311">
        <v>2</v>
      </c>
      <c r="AAR311">
        <v>2</v>
      </c>
      <c r="AAT311">
        <v>2</v>
      </c>
      <c r="AAV311">
        <v>2</v>
      </c>
      <c r="AAX311">
        <v>2</v>
      </c>
      <c r="AAZ311">
        <v>2</v>
      </c>
      <c r="ABB311">
        <v>2</v>
      </c>
      <c r="ABD311">
        <v>2</v>
      </c>
      <c r="ABF311">
        <v>2</v>
      </c>
      <c r="ABH311">
        <v>2</v>
      </c>
      <c r="ABJ311">
        <v>2</v>
      </c>
      <c r="ABL311">
        <v>2</v>
      </c>
      <c r="ABN311">
        <v>2</v>
      </c>
      <c r="ABP311">
        <v>2</v>
      </c>
      <c r="ABR311">
        <v>2</v>
      </c>
      <c r="ABT311">
        <v>2</v>
      </c>
      <c r="ABV311">
        <v>2</v>
      </c>
      <c r="ABX311">
        <v>2</v>
      </c>
      <c r="ABZ311">
        <v>2</v>
      </c>
      <c r="ACB311">
        <v>2</v>
      </c>
      <c r="ACD311">
        <v>2</v>
      </c>
      <c r="ACF311">
        <v>2</v>
      </c>
      <c r="ACH311">
        <v>2</v>
      </c>
      <c r="ACJ311">
        <v>2</v>
      </c>
      <c r="ACL311">
        <v>2</v>
      </c>
      <c r="ACN311">
        <v>2</v>
      </c>
      <c r="ACP311">
        <v>2</v>
      </c>
      <c r="ACR311">
        <v>2</v>
      </c>
      <c r="ACT311">
        <v>2</v>
      </c>
      <c r="ACV311">
        <v>2</v>
      </c>
      <c r="ACX311">
        <v>2</v>
      </c>
      <c r="ACZ311">
        <v>2</v>
      </c>
      <c r="ADB311">
        <v>2</v>
      </c>
      <c r="ADD311">
        <v>2</v>
      </c>
      <c r="ADF311">
        <v>2</v>
      </c>
      <c r="ADH311">
        <v>2</v>
      </c>
      <c r="ADJ311">
        <v>2</v>
      </c>
      <c r="ADL311">
        <v>2</v>
      </c>
      <c r="ADN311">
        <v>2</v>
      </c>
      <c r="ADP311">
        <v>2</v>
      </c>
      <c r="ADR311">
        <v>2</v>
      </c>
      <c r="ADT311">
        <v>2</v>
      </c>
      <c r="ADV311">
        <v>2</v>
      </c>
      <c r="ADX311">
        <v>2</v>
      </c>
      <c r="ADZ311">
        <v>2</v>
      </c>
      <c r="AEB311">
        <v>2</v>
      </c>
      <c r="AED311">
        <v>2</v>
      </c>
      <c r="AEF311">
        <v>2</v>
      </c>
      <c r="AEH311">
        <v>2</v>
      </c>
      <c r="AEJ311">
        <v>2</v>
      </c>
      <c r="AEL311">
        <v>2</v>
      </c>
      <c r="AEN311">
        <v>2</v>
      </c>
      <c r="AEP311">
        <v>2</v>
      </c>
      <c r="AER311">
        <v>2</v>
      </c>
      <c r="AET311">
        <v>2</v>
      </c>
      <c r="AEV311">
        <v>2</v>
      </c>
      <c r="AEX311">
        <v>2</v>
      </c>
      <c r="AEZ311">
        <v>2</v>
      </c>
      <c r="AFB311">
        <v>2</v>
      </c>
      <c r="AFD311">
        <v>2</v>
      </c>
      <c r="AFF311">
        <v>2</v>
      </c>
      <c r="AFH311">
        <v>2</v>
      </c>
      <c r="AFJ311">
        <v>2</v>
      </c>
      <c r="AFL311">
        <v>2</v>
      </c>
      <c r="AFN311">
        <v>2</v>
      </c>
      <c r="AFP311">
        <v>2</v>
      </c>
      <c r="AFR311">
        <v>2</v>
      </c>
      <c r="AFT311">
        <v>2</v>
      </c>
      <c r="AFV311">
        <v>2</v>
      </c>
      <c r="AFX311">
        <v>2</v>
      </c>
      <c r="AFZ311">
        <v>2</v>
      </c>
      <c r="AGB311">
        <v>2</v>
      </c>
      <c r="AGD311">
        <v>2</v>
      </c>
      <c r="AGF311">
        <v>2</v>
      </c>
      <c r="AGH311">
        <v>2</v>
      </c>
      <c r="AGJ311">
        <v>2</v>
      </c>
      <c r="AGL311">
        <v>2</v>
      </c>
      <c r="AGN311">
        <v>2</v>
      </c>
      <c r="AGP311">
        <v>2</v>
      </c>
      <c r="AGR311">
        <v>2</v>
      </c>
      <c r="AGT311">
        <v>2</v>
      </c>
      <c r="AGV311">
        <v>2</v>
      </c>
      <c r="AGX311">
        <v>2</v>
      </c>
      <c r="AGZ311">
        <v>2</v>
      </c>
      <c r="AHB311">
        <v>2</v>
      </c>
      <c r="AHD311">
        <v>2</v>
      </c>
      <c r="AHF311">
        <v>2</v>
      </c>
      <c r="AHH311">
        <v>2</v>
      </c>
      <c r="AHJ311">
        <v>2</v>
      </c>
      <c r="AHL311">
        <v>2</v>
      </c>
      <c r="AHN311">
        <v>2</v>
      </c>
      <c r="AHP311">
        <v>2</v>
      </c>
      <c r="AHR311">
        <v>2</v>
      </c>
      <c r="AHT311">
        <v>2</v>
      </c>
      <c r="AHV311">
        <v>2</v>
      </c>
      <c r="AHX311">
        <v>2</v>
      </c>
      <c r="AHZ311">
        <v>2</v>
      </c>
      <c r="AIB311">
        <v>2</v>
      </c>
      <c r="AID311">
        <v>2</v>
      </c>
      <c r="AIF311">
        <v>2</v>
      </c>
      <c r="AIH311">
        <v>2</v>
      </c>
      <c r="AIJ311">
        <v>2</v>
      </c>
      <c r="AIL311">
        <v>2</v>
      </c>
      <c r="AIN311">
        <v>2</v>
      </c>
      <c r="AIP311">
        <v>2</v>
      </c>
      <c r="AIR311">
        <v>2</v>
      </c>
      <c r="AIT311">
        <v>2</v>
      </c>
      <c r="AIV311">
        <v>2</v>
      </c>
      <c r="AIX311">
        <v>2</v>
      </c>
      <c r="AIZ311">
        <v>2</v>
      </c>
      <c r="AJB311">
        <v>2</v>
      </c>
      <c r="AJD311">
        <v>2</v>
      </c>
      <c r="AJF311">
        <v>2</v>
      </c>
      <c r="AJH311">
        <v>2</v>
      </c>
      <c r="AJJ311">
        <v>2</v>
      </c>
      <c r="AJL311">
        <v>2</v>
      </c>
      <c r="AJN311">
        <v>2</v>
      </c>
      <c r="AJP311">
        <v>2</v>
      </c>
      <c r="AJR311">
        <v>2</v>
      </c>
      <c r="AJT311">
        <v>2</v>
      </c>
      <c r="AJV311">
        <v>2</v>
      </c>
      <c r="AJX311">
        <v>2</v>
      </c>
      <c r="AJZ311">
        <v>2</v>
      </c>
      <c r="AKB311">
        <v>2</v>
      </c>
      <c r="AKD311">
        <v>2</v>
      </c>
      <c r="AKF311">
        <v>2</v>
      </c>
      <c r="AKH311">
        <v>2</v>
      </c>
      <c r="AKJ311">
        <v>2</v>
      </c>
      <c r="AKL311">
        <v>2</v>
      </c>
      <c r="AKN311">
        <v>2</v>
      </c>
      <c r="AKP311">
        <v>2</v>
      </c>
      <c r="AKR311">
        <v>2</v>
      </c>
      <c r="AKT311">
        <v>2</v>
      </c>
      <c r="AKV311">
        <v>2</v>
      </c>
      <c r="AKX311">
        <v>2</v>
      </c>
      <c r="AKZ311">
        <v>2</v>
      </c>
      <c r="ALB311">
        <v>2</v>
      </c>
      <c r="ALD311">
        <v>2</v>
      </c>
      <c r="ALF311">
        <v>2</v>
      </c>
      <c r="ALH311">
        <v>2</v>
      </c>
      <c r="ALJ311">
        <v>2</v>
      </c>
      <c r="ALL311">
        <v>2</v>
      </c>
      <c r="ALN311">
        <v>2</v>
      </c>
      <c r="ALP311">
        <v>2</v>
      </c>
      <c r="ALR311">
        <v>2</v>
      </c>
    </row>
    <row r="312" spans="1:1006" x14ac:dyDescent="0.25">
      <c r="A312">
        <v>52</v>
      </c>
      <c r="B312">
        <v>20.030860000000001</v>
      </c>
      <c r="H312">
        <v>52</v>
      </c>
      <c r="J312">
        <v>52</v>
      </c>
      <c r="L312">
        <v>52</v>
      </c>
      <c r="N312">
        <v>52</v>
      </c>
      <c r="P312">
        <v>52</v>
      </c>
      <c r="R312">
        <v>52</v>
      </c>
      <c r="T312">
        <v>52</v>
      </c>
      <c r="V312">
        <v>52</v>
      </c>
      <c r="X312">
        <v>52</v>
      </c>
      <c r="Z312">
        <v>52</v>
      </c>
      <c r="AB312">
        <v>52</v>
      </c>
      <c r="AD312">
        <v>52</v>
      </c>
      <c r="AF312">
        <v>52</v>
      </c>
      <c r="AH312">
        <v>52</v>
      </c>
      <c r="AJ312">
        <v>52</v>
      </c>
      <c r="AL312">
        <v>52</v>
      </c>
      <c r="AN312">
        <v>52</v>
      </c>
      <c r="AP312">
        <v>52</v>
      </c>
      <c r="AR312">
        <v>52</v>
      </c>
      <c r="AT312">
        <v>52</v>
      </c>
      <c r="AV312">
        <v>52</v>
      </c>
      <c r="AX312">
        <v>52</v>
      </c>
      <c r="AZ312">
        <v>52</v>
      </c>
      <c r="BB312">
        <v>52</v>
      </c>
      <c r="BD312">
        <v>52</v>
      </c>
      <c r="BF312">
        <v>52</v>
      </c>
      <c r="BH312">
        <v>52</v>
      </c>
      <c r="BJ312">
        <v>52</v>
      </c>
      <c r="BL312">
        <v>52</v>
      </c>
      <c r="BN312">
        <v>52</v>
      </c>
      <c r="BP312">
        <v>52</v>
      </c>
      <c r="BR312">
        <v>52</v>
      </c>
      <c r="BT312">
        <v>52</v>
      </c>
      <c r="BV312">
        <v>52</v>
      </c>
      <c r="BX312">
        <v>52</v>
      </c>
      <c r="BZ312">
        <v>52</v>
      </c>
      <c r="CB312">
        <v>52</v>
      </c>
      <c r="CD312">
        <v>52</v>
      </c>
      <c r="CF312">
        <v>52</v>
      </c>
      <c r="CH312">
        <v>52</v>
      </c>
      <c r="CJ312">
        <v>52</v>
      </c>
      <c r="CL312">
        <v>52</v>
      </c>
      <c r="CN312">
        <v>52</v>
      </c>
      <c r="CP312">
        <v>52</v>
      </c>
      <c r="CR312">
        <v>52</v>
      </c>
      <c r="CT312">
        <v>52</v>
      </c>
      <c r="CV312">
        <v>52</v>
      </c>
      <c r="CX312">
        <v>52</v>
      </c>
      <c r="CZ312">
        <v>52</v>
      </c>
      <c r="DB312">
        <v>52</v>
      </c>
      <c r="DD312">
        <v>52</v>
      </c>
      <c r="DF312">
        <v>52</v>
      </c>
      <c r="DH312">
        <v>52</v>
      </c>
      <c r="DJ312">
        <v>52</v>
      </c>
      <c r="DL312">
        <v>52</v>
      </c>
      <c r="DN312">
        <v>52</v>
      </c>
      <c r="DP312">
        <v>52</v>
      </c>
      <c r="DR312">
        <v>52</v>
      </c>
      <c r="DT312">
        <v>52</v>
      </c>
      <c r="DV312">
        <v>52</v>
      </c>
      <c r="DX312">
        <v>52</v>
      </c>
      <c r="DZ312">
        <v>52</v>
      </c>
      <c r="EB312">
        <v>52</v>
      </c>
      <c r="ED312">
        <v>52</v>
      </c>
      <c r="EF312">
        <v>52</v>
      </c>
      <c r="EH312">
        <v>52</v>
      </c>
      <c r="EJ312">
        <v>52</v>
      </c>
      <c r="EL312">
        <v>52</v>
      </c>
      <c r="EN312">
        <v>52</v>
      </c>
      <c r="EP312">
        <v>52</v>
      </c>
      <c r="ER312">
        <v>52</v>
      </c>
      <c r="ET312">
        <v>52</v>
      </c>
      <c r="EV312">
        <v>52</v>
      </c>
      <c r="EX312">
        <v>52</v>
      </c>
      <c r="EZ312">
        <v>52</v>
      </c>
      <c r="FB312">
        <v>52</v>
      </c>
      <c r="FD312">
        <v>52</v>
      </c>
      <c r="FF312">
        <v>52</v>
      </c>
      <c r="FH312">
        <v>52</v>
      </c>
      <c r="FJ312">
        <v>52</v>
      </c>
      <c r="FL312">
        <v>52</v>
      </c>
      <c r="FN312">
        <v>52</v>
      </c>
      <c r="FP312">
        <v>52</v>
      </c>
      <c r="FR312">
        <v>52</v>
      </c>
      <c r="FT312">
        <v>52</v>
      </c>
      <c r="FV312">
        <v>52</v>
      </c>
      <c r="FX312">
        <v>52</v>
      </c>
      <c r="FZ312">
        <v>52</v>
      </c>
      <c r="GB312">
        <v>52</v>
      </c>
      <c r="GD312">
        <v>52</v>
      </c>
      <c r="GF312">
        <v>52</v>
      </c>
      <c r="GH312">
        <v>52</v>
      </c>
      <c r="GJ312">
        <v>52</v>
      </c>
      <c r="GL312">
        <v>52</v>
      </c>
      <c r="GN312">
        <v>52</v>
      </c>
      <c r="GP312">
        <v>52</v>
      </c>
      <c r="GR312">
        <v>52</v>
      </c>
      <c r="GT312">
        <v>52</v>
      </c>
      <c r="GV312">
        <v>52</v>
      </c>
      <c r="GX312">
        <v>52</v>
      </c>
      <c r="GZ312">
        <v>52</v>
      </c>
      <c r="HB312">
        <v>52</v>
      </c>
      <c r="HD312">
        <v>52</v>
      </c>
      <c r="HF312">
        <v>52</v>
      </c>
      <c r="HH312">
        <v>52</v>
      </c>
      <c r="HJ312">
        <v>52</v>
      </c>
      <c r="HL312">
        <v>52</v>
      </c>
      <c r="HN312">
        <v>52</v>
      </c>
      <c r="HP312">
        <v>52</v>
      </c>
      <c r="HR312">
        <v>52</v>
      </c>
      <c r="HT312">
        <v>52</v>
      </c>
      <c r="HV312">
        <v>52</v>
      </c>
      <c r="HX312">
        <v>52</v>
      </c>
      <c r="HZ312">
        <v>52</v>
      </c>
      <c r="IB312">
        <v>52</v>
      </c>
      <c r="ID312">
        <v>52</v>
      </c>
      <c r="IF312">
        <v>52</v>
      </c>
      <c r="IH312">
        <v>52</v>
      </c>
      <c r="IJ312">
        <v>52</v>
      </c>
      <c r="IL312">
        <v>52</v>
      </c>
      <c r="IN312">
        <v>52</v>
      </c>
      <c r="IP312">
        <v>52</v>
      </c>
      <c r="IR312">
        <v>52</v>
      </c>
      <c r="IT312">
        <v>52</v>
      </c>
      <c r="IV312">
        <v>52</v>
      </c>
      <c r="IX312">
        <v>52</v>
      </c>
      <c r="IZ312">
        <v>52</v>
      </c>
      <c r="JB312">
        <v>52</v>
      </c>
      <c r="JD312">
        <v>52</v>
      </c>
      <c r="JF312">
        <v>52</v>
      </c>
      <c r="JH312">
        <v>52</v>
      </c>
      <c r="JJ312">
        <v>52</v>
      </c>
      <c r="JL312">
        <v>52</v>
      </c>
      <c r="JN312">
        <v>52</v>
      </c>
      <c r="JP312">
        <v>52</v>
      </c>
      <c r="JR312">
        <v>52</v>
      </c>
      <c r="JT312">
        <v>52</v>
      </c>
      <c r="JV312">
        <v>52</v>
      </c>
      <c r="JX312">
        <v>52</v>
      </c>
      <c r="JZ312">
        <v>52</v>
      </c>
      <c r="KB312">
        <v>52</v>
      </c>
      <c r="KD312">
        <v>52</v>
      </c>
      <c r="KF312">
        <v>52</v>
      </c>
      <c r="KH312">
        <v>52</v>
      </c>
      <c r="KJ312">
        <v>52</v>
      </c>
      <c r="KL312">
        <v>52</v>
      </c>
      <c r="KN312">
        <v>52</v>
      </c>
      <c r="KP312">
        <v>52</v>
      </c>
      <c r="KR312">
        <v>52</v>
      </c>
      <c r="KT312">
        <v>52</v>
      </c>
      <c r="KV312">
        <v>52</v>
      </c>
      <c r="KX312">
        <v>52</v>
      </c>
      <c r="KZ312">
        <v>52</v>
      </c>
      <c r="LB312">
        <v>52</v>
      </c>
      <c r="LD312">
        <v>52</v>
      </c>
      <c r="LF312">
        <v>52</v>
      </c>
      <c r="LH312">
        <v>52</v>
      </c>
      <c r="LJ312">
        <v>52</v>
      </c>
      <c r="LL312">
        <v>52</v>
      </c>
      <c r="LN312">
        <v>52</v>
      </c>
      <c r="LP312">
        <v>52</v>
      </c>
      <c r="LR312">
        <v>52</v>
      </c>
      <c r="LT312">
        <v>52</v>
      </c>
      <c r="LV312">
        <v>52</v>
      </c>
      <c r="LX312">
        <v>52</v>
      </c>
      <c r="LZ312">
        <v>52</v>
      </c>
      <c r="MB312">
        <v>52</v>
      </c>
      <c r="MD312">
        <v>52</v>
      </c>
      <c r="MF312">
        <v>52</v>
      </c>
      <c r="MH312">
        <v>52</v>
      </c>
      <c r="MJ312">
        <v>52</v>
      </c>
      <c r="ML312">
        <v>52</v>
      </c>
      <c r="MN312">
        <v>52</v>
      </c>
      <c r="MP312">
        <v>52</v>
      </c>
      <c r="MR312">
        <v>52</v>
      </c>
      <c r="MT312">
        <v>52</v>
      </c>
      <c r="MV312">
        <v>52</v>
      </c>
      <c r="MX312">
        <v>52</v>
      </c>
      <c r="MZ312">
        <v>52</v>
      </c>
      <c r="NB312">
        <v>52</v>
      </c>
      <c r="ND312">
        <v>52</v>
      </c>
      <c r="NF312">
        <v>52</v>
      </c>
      <c r="NH312">
        <v>52</v>
      </c>
      <c r="NJ312">
        <v>52</v>
      </c>
      <c r="NL312">
        <v>52</v>
      </c>
      <c r="NN312">
        <v>52</v>
      </c>
      <c r="NP312">
        <v>52</v>
      </c>
      <c r="NR312">
        <v>52</v>
      </c>
      <c r="NT312">
        <v>52</v>
      </c>
      <c r="NV312">
        <v>52</v>
      </c>
      <c r="NX312">
        <v>52</v>
      </c>
      <c r="NZ312">
        <v>52</v>
      </c>
      <c r="OB312">
        <v>52</v>
      </c>
      <c r="OD312">
        <v>52</v>
      </c>
      <c r="OF312">
        <v>52</v>
      </c>
      <c r="OH312">
        <v>52</v>
      </c>
      <c r="OJ312">
        <v>52</v>
      </c>
      <c r="OL312">
        <v>52</v>
      </c>
      <c r="ON312">
        <v>52</v>
      </c>
      <c r="OP312">
        <v>52</v>
      </c>
      <c r="OR312">
        <v>52</v>
      </c>
      <c r="OT312">
        <v>52</v>
      </c>
      <c r="OV312">
        <v>52</v>
      </c>
      <c r="OX312">
        <v>52</v>
      </c>
      <c r="OZ312">
        <v>52</v>
      </c>
      <c r="PB312">
        <v>52</v>
      </c>
      <c r="PD312">
        <v>52</v>
      </c>
      <c r="PF312">
        <v>52</v>
      </c>
      <c r="PH312">
        <v>52</v>
      </c>
      <c r="PJ312">
        <v>52</v>
      </c>
      <c r="PL312">
        <v>52</v>
      </c>
      <c r="PN312">
        <v>52</v>
      </c>
      <c r="PP312">
        <v>52</v>
      </c>
      <c r="PR312">
        <v>52</v>
      </c>
      <c r="PT312">
        <v>52</v>
      </c>
      <c r="PV312">
        <v>52</v>
      </c>
      <c r="PX312">
        <v>52</v>
      </c>
      <c r="PZ312">
        <v>52</v>
      </c>
      <c r="QB312">
        <v>52</v>
      </c>
      <c r="QD312">
        <v>52</v>
      </c>
      <c r="QF312">
        <v>52</v>
      </c>
      <c r="QH312">
        <v>52</v>
      </c>
      <c r="QJ312">
        <v>52</v>
      </c>
      <c r="QL312">
        <v>52</v>
      </c>
      <c r="QN312">
        <v>52</v>
      </c>
      <c r="QP312">
        <v>52</v>
      </c>
      <c r="QR312">
        <v>52</v>
      </c>
      <c r="QT312">
        <v>52</v>
      </c>
      <c r="QV312">
        <v>52</v>
      </c>
      <c r="QX312">
        <v>52</v>
      </c>
      <c r="QZ312">
        <v>52</v>
      </c>
      <c r="RB312">
        <v>52</v>
      </c>
      <c r="RD312">
        <v>52</v>
      </c>
      <c r="RF312">
        <v>52</v>
      </c>
      <c r="RH312">
        <v>52</v>
      </c>
      <c r="RJ312">
        <v>52</v>
      </c>
      <c r="RL312">
        <v>52</v>
      </c>
      <c r="RN312">
        <v>52</v>
      </c>
      <c r="RP312">
        <v>52</v>
      </c>
      <c r="RR312">
        <v>52</v>
      </c>
      <c r="RT312">
        <v>52</v>
      </c>
      <c r="RV312">
        <v>52</v>
      </c>
      <c r="RX312">
        <v>52</v>
      </c>
      <c r="RZ312">
        <v>52</v>
      </c>
      <c r="SB312">
        <v>52</v>
      </c>
      <c r="SD312">
        <v>52</v>
      </c>
      <c r="SF312">
        <v>52</v>
      </c>
      <c r="SH312">
        <v>52</v>
      </c>
      <c r="SJ312">
        <v>52</v>
      </c>
      <c r="SL312">
        <v>52</v>
      </c>
      <c r="SN312">
        <v>52</v>
      </c>
      <c r="SP312">
        <v>52</v>
      </c>
      <c r="SR312">
        <v>52</v>
      </c>
      <c r="ST312">
        <v>52</v>
      </c>
      <c r="SV312">
        <v>52</v>
      </c>
      <c r="SX312">
        <v>52</v>
      </c>
      <c r="SZ312">
        <v>52</v>
      </c>
      <c r="TB312">
        <v>52</v>
      </c>
      <c r="TD312">
        <v>52</v>
      </c>
      <c r="TF312">
        <v>52</v>
      </c>
      <c r="TH312">
        <v>52</v>
      </c>
      <c r="TJ312">
        <v>52</v>
      </c>
      <c r="TL312">
        <v>52</v>
      </c>
      <c r="TN312">
        <v>52</v>
      </c>
      <c r="TP312">
        <v>52</v>
      </c>
      <c r="TR312">
        <v>52</v>
      </c>
      <c r="TT312">
        <v>52</v>
      </c>
      <c r="TV312">
        <v>52</v>
      </c>
      <c r="TX312">
        <v>52</v>
      </c>
      <c r="TZ312">
        <v>52</v>
      </c>
      <c r="UB312">
        <v>52</v>
      </c>
      <c r="UD312">
        <v>52</v>
      </c>
      <c r="UF312">
        <v>52</v>
      </c>
      <c r="UH312">
        <v>52</v>
      </c>
      <c r="UJ312">
        <v>52</v>
      </c>
      <c r="UL312">
        <v>52</v>
      </c>
      <c r="UN312">
        <v>52</v>
      </c>
      <c r="UP312">
        <v>52</v>
      </c>
      <c r="UR312">
        <v>52</v>
      </c>
      <c r="UT312">
        <v>52</v>
      </c>
      <c r="UV312">
        <v>52</v>
      </c>
      <c r="UX312">
        <v>52</v>
      </c>
      <c r="UZ312">
        <v>52</v>
      </c>
      <c r="VB312">
        <v>52</v>
      </c>
      <c r="VD312">
        <v>52</v>
      </c>
      <c r="VF312">
        <v>52</v>
      </c>
      <c r="VH312">
        <v>52</v>
      </c>
      <c r="VJ312">
        <v>52</v>
      </c>
      <c r="VL312">
        <v>52</v>
      </c>
      <c r="VN312">
        <v>52</v>
      </c>
      <c r="VP312">
        <v>52</v>
      </c>
      <c r="VR312">
        <v>52</v>
      </c>
      <c r="VT312">
        <v>52</v>
      </c>
      <c r="VV312">
        <v>52</v>
      </c>
      <c r="VX312">
        <v>52</v>
      </c>
      <c r="VZ312">
        <v>52</v>
      </c>
      <c r="WB312">
        <v>52</v>
      </c>
      <c r="WD312">
        <v>52</v>
      </c>
      <c r="WF312">
        <v>52</v>
      </c>
      <c r="WH312">
        <v>52</v>
      </c>
      <c r="WJ312">
        <v>52</v>
      </c>
      <c r="WL312">
        <v>52</v>
      </c>
      <c r="WN312">
        <v>52</v>
      </c>
      <c r="WP312">
        <v>52</v>
      </c>
      <c r="WR312">
        <v>52</v>
      </c>
      <c r="WT312">
        <v>52</v>
      </c>
      <c r="WV312">
        <v>52</v>
      </c>
      <c r="WX312">
        <v>52</v>
      </c>
      <c r="WZ312">
        <v>52</v>
      </c>
      <c r="XB312">
        <v>52</v>
      </c>
      <c r="XD312">
        <v>52</v>
      </c>
      <c r="XF312">
        <v>52</v>
      </c>
      <c r="XH312">
        <v>52</v>
      </c>
      <c r="XJ312">
        <v>52</v>
      </c>
      <c r="XL312">
        <v>52</v>
      </c>
      <c r="XN312">
        <v>52</v>
      </c>
      <c r="XP312">
        <v>52</v>
      </c>
      <c r="XR312">
        <v>52</v>
      </c>
      <c r="XT312">
        <v>52</v>
      </c>
      <c r="XV312">
        <v>52</v>
      </c>
      <c r="XX312">
        <v>52</v>
      </c>
      <c r="XZ312">
        <v>52</v>
      </c>
      <c r="YB312">
        <v>52</v>
      </c>
      <c r="YD312">
        <v>52</v>
      </c>
      <c r="YF312">
        <v>52</v>
      </c>
      <c r="YH312">
        <v>52</v>
      </c>
      <c r="YJ312">
        <v>52</v>
      </c>
      <c r="YL312">
        <v>52</v>
      </c>
      <c r="YN312">
        <v>52</v>
      </c>
      <c r="YP312">
        <v>52</v>
      </c>
      <c r="YR312">
        <v>52</v>
      </c>
      <c r="YT312">
        <v>52</v>
      </c>
      <c r="YV312">
        <v>52</v>
      </c>
      <c r="YX312">
        <v>52</v>
      </c>
      <c r="YZ312">
        <v>52</v>
      </c>
      <c r="ZB312">
        <v>52</v>
      </c>
      <c r="ZD312">
        <v>52</v>
      </c>
      <c r="ZF312">
        <v>52</v>
      </c>
      <c r="ZH312">
        <v>52</v>
      </c>
      <c r="ZJ312">
        <v>52</v>
      </c>
      <c r="ZL312">
        <v>52</v>
      </c>
      <c r="ZN312">
        <v>52</v>
      </c>
      <c r="ZP312">
        <v>52</v>
      </c>
      <c r="ZR312">
        <v>52</v>
      </c>
      <c r="ZT312">
        <v>52</v>
      </c>
      <c r="ZV312">
        <v>52</v>
      </c>
      <c r="ZX312">
        <v>52</v>
      </c>
      <c r="ZZ312">
        <v>52</v>
      </c>
      <c r="AAB312">
        <v>52</v>
      </c>
      <c r="AAD312">
        <v>52</v>
      </c>
      <c r="AAF312">
        <v>52</v>
      </c>
      <c r="AAH312">
        <v>52</v>
      </c>
      <c r="AAJ312">
        <v>52</v>
      </c>
      <c r="AAL312">
        <v>52</v>
      </c>
      <c r="AAN312">
        <v>52</v>
      </c>
      <c r="AAP312">
        <v>52</v>
      </c>
      <c r="AAR312">
        <v>52</v>
      </c>
      <c r="AAT312">
        <v>52</v>
      </c>
      <c r="AAV312">
        <v>52</v>
      </c>
      <c r="AAX312">
        <v>52</v>
      </c>
      <c r="AAZ312">
        <v>52</v>
      </c>
      <c r="ABB312">
        <v>52</v>
      </c>
      <c r="ABD312">
        <v>52</v>
      </c>
      <c r="ABF312">
        <v>52</v>
      </c>
      <c r="ABH312">
        <v>52</v>
      </c>
      <c r="ABJ312">
        <v>52</v>
      </c>
      <c r="ABL312">
        <v>52</v>
      </c>
      <c r="ABN312">
        <v>52</v>
      </c>
      <c r="ABP312">
        <v>52</v>
      </c>
      <c r="ABR312">
        <v>52</v>
      </c>
      <c r="ABT312">
        <v>52</v>
      </c>
      <c r="ABV312">
        <v>52</v>
      </c>
      <c r="ABX312">
        <v>52</v>
      </c>
      <c r="ABZ312">
        <v>52</v>
      </c>
      <c r="ACB312">
        <v>52</v>
      </c>
      <c r="ACD312">
        <v>52</v>
      </c>
      <c r="ACF312">
        <v>52</v>
      </c>
      <c r="ACH312">
        <v>52</v>
      </c>
      <c r="ACJ312">
        <v>52</v>
      </c>
      <c r="ACL312">
        <v>52</v>
      </c>
      <c r="ACN312">
        <v>52</v>
      </c>
      <c r="ACP312">
        <v>52</v>
      </c>
      <c r="ACR312">
        <v>52</v>
      </c>
      <c r="ACT312">
        <v>52</v>
      </c>
      <c r="ACV312">
        <v>52</v>
      </c>
      <c r="ACX312">
        <v>52</v>
      </c>
      <c r="ACZ312">
        <v>52</v>
      </c>
      <c r="ADB312">
        <v>52</v>
      </c>
      <c r="ADD312">
        <v>52</v>
      </c>
      <c r="ADF312">
        <v>52</v>
      </c>
      <c r="ADH312">
        <v>52</v>
      </c>
      <c r="ADJ312">
        <v>52</v>
      </c>
      <c r="ADL312">
        <v>52</v>
      </c>
      <c r="ADN312">
        <v>52</v>
      </c>
      <c r="ADP312">
        <v>52</v>
      </c>
      <c r="ADR312">
        <v>52</v>
      </c>
      <c r="ADT312">
        <v>52</v>
      </c>
      <c r="ADV312">
        <v>52</v>
      </c>
      <c r="ADX312">
        <v>52</v>
      </c>
      <c r="ADZ312">
        <v>52</v>
      </c>
      <c r="AEB312">
        <v>52</v>
      </c>
      <c r="AED312">
        <v>52</v>
      </c>
      <c r="AEF312">
        <v>52</v>
      </c>
      <c r="AEH312">
        <v>52</v>
      </c>
      <c r="AEJ312">
        <v>52</v>
      </c>
      <c r="AEL312">
        <v>52</v>
      </c>
      <c r="AEN312">
        <v>52</v>
      </c>
      <c r="AEP312">
        <v>52</v>
      </c>
      <c r="AER312">
        <v>52</v>
      </c>
      <c r="AET312">
        <v>52</v>
      </c>
      <c r="AEV312">
        <v>52</v>
      </c>
      <c r="AEX312">
        <v>52</v>
      </c>
      <c r="AEZ312">
        <v>52</v>
      </c>
      <c r="AFB312">
        <v>52</v>
      </c>
      <c r="AFD312">
        <v>52</v>
      </c>
      <c r="AFF312">
        <v>52</v>
      </c>
      <c r="AFH312">
        <v>52</v>
      </c>
      <c r="AFJ312">
        <v>52</v>
      </c>
      <c r="AFL312">
        <v>52</v>
      </c>
      <c r="AFN312">
        <v>52</v>
      </c>
      <c r="AFP312">
        <v>52</v>
      </c>
      <c r="AFR312">
        <v>52</v>
      </c>
      <c r="AFT312">
        <v>52</v>
      </c>
      <c r="AFV312">
        <v>52</v>
      </c>
      <c r="AFX312">
        <v>52</v>
      </c>
      <c r="AFZ312">
        <v>52</v>
      </c>
      <c r="AGB312">
        <v>52</v>
      </c>
      <c r="AGD312">
        <v>52</v>
      </c>
      <c r="AGF312">
        <v>52</v>
      </c>
      <c r="AGH312">
        <v>52</v>
      </c>
      <c r="AGJ312">
        <v>52</v>
      </c>
      <c r="AGL312">
        <v>52</v>
      </c>
      <c r="AGN312">
        <v>52</v>
      </c>
      <c r="AGP312">
        <v>52</v>
      </c>
      <c r="AGR312">
        <v>52</v>
      </c>
      <c r="AGT312">
        <v>52</v>
      </c>
      <c r="AGV312">
        <v>52</v>
      </c>
      <c r="AGX312">
        <v>52</v>
      </c>
      <c r="AGZ312">
        <v>52</v>
      </c>
      <c r="AHB312">
        <v>52</v>
      </c>
      <c r="AHD312">
        <v>52</v>
      </c>
      <c r="AHF312">
        <v>52</v>
      </c>
      <c r="AHH312">
        <v>52</v>
      </c>
      <c r="AHJ312">
        <v>52</v>
      </c>
      <c r="AHL312">
        <v>52</v>
      </c>
      <c r="AHN312">
        <v>52</v>
      </c>
      <c r="AHP312">
        <v>52</v>
      </c>
      <c r="AHR312">
        <v>52</v>
      </c>
      <c r="AHT312">
        <v>52</v>
      </c>
      <c r="AHV312">
        <v>52</v>
      </c>
      <c r="AHX312">
        <v>52</v>
      </c>
      <c r="AHZ312">
        <v>52</v>
      </c>
      <c r="AIB312">
        <v>52</v>
      </c>
      <c r="AID312">
        <v>52</v>
      </c>
      <c r="AIF312">
        <v>52</v>
      </c>
      <c r="AIH312">
        <v>52</v>
      </c>
      <c r="AIJ312">
        <v>52</v>
      </c>
      <c r="AIL312">
        <v>52</v>
      </c>
      <c r="AIN312">
        <v>52</v>
      </c>
      <c r="AIP312">
        <v>52</v>
      </c>
      <c r="AIR312">
        <v>52</v>
      </c>
      <c r="AIT312">
        <v>52</v>
      </c>
      <c r="AIV312">
        <v>52</v>
      </c>
      <c r="AIX312">
        <v>52</v>
      </c>
      <c r="AIZ312">
        <v>52</v>
      </c>
      <c r="AJB312">
        <v>52</v>
      </c>
      <c r="AJD312">
        <v>52</v>
      </c>
      <c r="AJF312">
        <v>52</v>
      </c>
      <c r="AJH312">
        <v>52</v>
      </c>
      <c r="AJJ312">
        <v>52</v>
      </c>
      <c r="AJL312">
        <v>52</v>
      </c>
      <c r="AJN312">
        <v>52</v>
      </c>
      <c r="AJP312">
        <v>52</v>
      </c>
      <c r="AJR312">
        <v>52</v>
      </c>
      <c r="AJT312">
        <v>52</v>
      </c>
      <c r="AJV312">
        <v>52</v>
      </c>
      <c r="AJX312">
        <v>52</v>
      </c>
      <c r="AJZ312">
        <v>52</v>
      </c>
      <c r="AKB312">
        <v>52</v>
      </c>
      <c r="AKD312">
        <v>52</v>
      </c>
      <c r="AKF312">
        <v>52</v>
      </c>
      <c r="AKH312">
        <v>52</v>
      </c>
      <c r="AKJ312">
        <v>52</v>
      </c>
      <c r="AKL312">
        <v>52</v>
      </c>
      <c r="AKN312">
        <v>52</v>
      </c>
      <c r="AKP312">
        <v>52</v>
      </c>
      <c r="AKR312">
        <v>52</v>
      </c>
      <c r="AKT312">
        <v>52</v>
      </c>
      <c r="AKV312">
        <v>52</v>
      </c>
      <c r="AKX312">
        <v>52</v>
      </c>
      <c r="AKZ312">
        <v>52</v>
      </c>
      <c r="ALB312">
        <v>52</v>
      </c>
      <c r="ALD312">
        <v>52</v>
      </c>
      <c r="ALF312">
        <v>52</v>
      </c>
      <c r="ALH312">
        <v>52</v>
      </c>
      <c r="ALJ312">
        <v>52</v>
      </c>
      <c r="ALL312">
        <v>52</v>
      </c>
      <c r="ALN312">
        <v>52</v>
      </c>
      <c r="ALP312">
        <v>52</v>
      </c>
      <c r="ALR312">
        <v>52</v>
      </c>
    </row>
    <row r="313" spans="1:1006" x14ac:dyDescent="0.25">
      <c r="A313">
        <v>41</v>
      </c>
      <c r="B313">
        <v>20.029729999999997</v>
      </c>
      <c r="H313">
        <v>41</v>
      </c>
      <c r="J313">
        <v>41</v>
      </c>
      <c r="L313">
        <v>41</v>
      </c>
      <c r="N313">
        <v>41</v>
      </c>
      <c r="P313">
        <v>41</v>
      </c>
      <c r="R313">
        <v>41</v>
      </c>
      <c r="T313">
        <v>41</v>
      </c>
      <c r="V313">
        <v>41</v>
      </c>
      <c r="X313">
        <v>41</v>
      </c>
      <c r="Z313">
        <v>41</v>
      </c>
      <c r="AB313">
        <v>41</v>
      </c>
      <c r="AD313">
        <v>41</v>
      </c>
      <c r="AF313">
        <v>41</v>
      </c>
      <c r="AH313">
        <v>41</v>
      </c>
      <c r="AJ313">
        <v>41</v>
      </c>
      <c r="AL313">
        <v>41</v>
      </c>
      <c r="AN313">
        <v>41</v>
      </c>
      <c r="AP313">
        <v>41</v>
      </c>
      <c r="AR313">
        <v>41</v>
      </c>
      <c r="AT313">
        <v>41</v>
      </c>
      <c r="AV313">
        <v>41</v>
      </c>
      <c r="AX313">
        <v>41</v>
      </c>
      <c r="AZ313">
        <v>41</v>
      </c>
      <c r="BB313">
        <v>41</v>
      </c>
      <c r="BD313">
        <v>41</v>
      </c>
      <c r="BF313">
        <v>41</v>
      </c>
      <c r="BH313">
        <v>41</v>
      </c>
      <c r="BJ313">
        <v>41</v>
      </c>
      <c r="BL313">
        <v>41</v>
      </c>
      <c r="BN313">
        <v>41</v>
      </c>
      <c r="BP313">
        <v>41</v>
      </c>
      <c r="BR313">
        <v>41</v>
      </c>
      <c r="BT313">
        <v>41</v>
      </c>
      <c r="BV313">
        <v>41</v>
      </c>
      <c r="BX313">
        <v>41</v>
      </c>
      <c r="BZ313">
        <v>41</v>
      </c>
      <c r="CB313">
        <v>41</v>
      </c>
      <c r="CD313">
        <v>41</v>
      </c>
      <c r="CF313">
        <v>41</v>
      </c>
      <c r="CH313">
        <v>41</v>
      </c>
      <c r="CJ313">
        <v>41</v>
      </c>
      <c r="CL313">
        <v>41</v>
      </c>
      <c r="CN313">
        <v>41</v>
      </c>
      <c r="CP313">
        <v>41</v>
      </c>
      <c r="CR313">
        <v>41</v>
      </c>
      <c r="CT313">
        <v>41</v>
      </c>
      <c r="CV313">
        <v>41</v>
      </c>
      <c r="CX313">
        <v>41</v>
      </c>
      <c r="CZ313">
        <v>41</v>
      </c>
      <c r="DB313">
        <v>41</v>
      </c>
      <c r="DD313">
        <v>41</v>
      </c>
      <c r="DF313">
        <v>41</v>
      </c>
      <c r="DH313">
        <v>41</v>
      </c>
      <c r="DJ313">
        <v>41</v>
      </c>
      <c r="DL313">
        <v>41</v>
      </c>
      <c r="DN313">
        <v>41</v>
      </c>
      <c r="DP313">
        <v>41</v>
      </c>
      <c r="DR313">
        <v>41</v>
      </c>
      <c r="DT313">
        <v>41</v>
      </c>
      <c r="DV313">
        <v>41</v>
      </c>
      <c r="DX313">
        <v>41</v>
      </c>
      <c r="DZ313">
        <v>41</v>
      </c>
      <c r="EB313">
        <v>41</v>
      </c>
      <c r="ED313">
        <v>41</v>
      </c>
      <c r="EF313">
        <v>41</v>
      </c>
      <c r="EH313">
        <v>41</v>
      </c>
      <c r="EJ313">
        <v>41</v>
      </c>
      <c r="EL313">
        <v>41</v>
      </c>
      <c r="EN313">
        <v>41</v>
      </c>
      <c r="EP313">
        <v>41</v>
      </c>
      <c r="ER313">
        <v>41</v>
      </c>
      <c r="ET313">
        <v>41</v>
      </c>
      <c r="EV313">
        <v>41</v>
      </c>
      <c r="EX313">
        <v>41</v>
      </c>
      <c r="EZ313">
        <v>41</v>
      </c>
      <c r="FB313">
        <v>41</v>
      </c>
      <c r="FD313">
        <v>41</v>
      </c>
      <c r="FF313">
        <v>41</v>
      </c>
      <c r="FH313">
        <v>41</v>
      </c>
      <c r="FJ313">
        <v>41</v>
      </c>
      <c r="FL313">
        <v>41</v>
      </c>
      <c r="FN313">
        <v>41</v>
      </c>
      <c r="FP313">
        <v>41</v>
      </c>
      <c r="FR313">
        <v>41</v>
      </c>
      <c r="FT313">
        <v>41</v>
      </c>
      <c r="FV313">
        <v>41</v>
      </c>
      <c r="FX313">
        <v>41</v>
      </c>
      <c r="FZ313">
        <v>41</v>
      </c>
      <c r="GB313">
        <v>41</v>
      </c>
      <c r="GD313">
        <v>41</v>
      </c>
      <c r="GF313">
        <v>41</v>
      </c>
      <c r="GH313">
        <v>41</v>
      </c>
      <c r="GJ313">
        <v>41</v>
      </c>
      <c r="GL313">
        <v>41</v>
      </c>
      <c r="GN313">
        <v>41</v>
      </c>
      <c r="GP313">
        <v>41</v>
      </c>
      <c r="GR313">
        <v>41</v>
      </c>
      <c r="GT313">
        <v>41</v>
      </c>
      <c r="GV313">
        <v>41</v>
      </c>
      <c r="GX313">
        <v>41</v>
      </c>
      <c r="GZ313">
        <v>41</v>
      </c>
      <c r="HB313">
        <v>41</v>
      </c>
      <c r="HD313">
        <v>41</v>
      </c>
      <c r="HF313">
        <v>41</v>
      </c>
      <c r="HH313">
        <v>41</v>
      </c>
      <c r="HJ313">
        <v>41</v>
      </c>
      <c r="HL313">
        <v>41</v>
      </c>
      <c r="HN313">
        <v>41</v>
      </c>
      <c r="HP313">
        <v>41</v>
      </c>
      <c r="HR313">
        <v>41</v>
      </c>
      <c r="HT313">
        <v>41</v>
      </c>
      <c r="HV313">
        <v>41</v>
      </c>
      <c r="HX313">
        <v>41</v>
      </c>
      <c r="HZ313">
        <v>41</v>
      </c>
      <c r="IB313">
        <v>41</v>
      </c>
      <c r="ID313">
        <v>41</v>
      </c>
      <c r="IF313">
        <v>41</v>
      </c>
      <c r="IH313">
        <v>41</v>
      </c>
      <c r="IJ313">
        <v>41</v>
      </c>
      <c r="IL313">
        <v>41</v>
      </c>
      <c r="IN313">
        <v>41</v>
      </c>
      <c r="IP313">
        <v>41</v>
      </c>
      <c r="IR313">
        <v>41</v>
      </c>
      <c r="IT313">
        <v>41</v>
      </c>
      <c r="IV313">
        <v>41</v>
      </c>
      <c r="IX313">
        <v>41</v>
      </c>
      <c r="IZ313">
        <v>41</v>
      </c>
      <c r="JB313">
        <v>41</v>
      </c>
      <c r="JD313">
        <v>41</v>
      </c>
      <c r="JF313">
        <v>41</v>
      </c>
      <c r="JH313">
        <v>41</v>
      </c>
      <c r="JJ313">
        <v>41</v>
      </c>
      <c r="JL313">
        <v>41</v>
      </c>
      <c r="JN313">
        <v>41</v>
      </c>
      <c r="JP313">
        <v>41</v>
      </c>
      <c r="JR313">
        <v>41</v>
      </c>
      <c r="JT313">
        <v>41</v>
      </c>
      <c r="JV313">
        <v>41</v>
      </c>
      <c r="JX313">
        <v>41</v>
      </c>
      <c r="JZ313">
        <v>41</v>
      </c>
      <c r="KB313">
        <v>41</v>
      </c>
      <c r="KD313">
        <v>41</v>
      </c>
      <c r="KF313">
        <v>41</v>
      </c>
      <c r="KH313">
        <v>41</v>
      </c>
      <c r="KJ313">
        <v>41</v>
      </c>
      <c r="KL313">
        <v>41</v>
      </c>
      <c r="KN313">
        <v>41</v>
      </c>
      <c r="KP313">
        <v>41</v>
      </c>
      <c r="KR313">
        <v>41</v>
      </c>
      <c r="KT313">
        <v>41</v>
      </c>
      <c r="KV313">
        <v>41</v>
      </c>
      <c r="KX313">
        <v>41</v>
      </c>
      <c r="KZ313">
        <v>41</v>
      </c>
      <c r="LB313">
        <v>41</v>
      </c>
      <c r="LD313">
        <v>41</v>
      </c>
      <c r="LF313">
        <v>41</v>
      </c>
      <c r="LH313">
        <v>41</v>
      </c>
      <c r="LJ313">
        <v>41</v>
      </c>
      <c r="LL313">
        <v>41</v>
      </c>
      <c r="LN313">
        <v>41</v>
      </c>
      <c r="LP313">
        <v>41</v>
      </c>
      <c r="LR313">
        <v>41</v>
      </c>
      <c r="LT313">
        <v>41</v>
      </c>
      <c r="LV313">
        <v>41</v>
      </c>
      <c r="LX313">
        <v>41</v>
      </c>
      <c r="LZ313">
        <v>41</v>
      </c>
      <c r="MB313">
        <v>41</v>
      </c>
      <c r="MD313">
        <v>41</v>
      </c>
      <c r="MF313">
        <v>41</v>
      </c>
      <c r="MH313">
        <v>41</v>
      </c>
      <c r="MJ313">
        <v>41</v>
      </c>
      <c r="ML313">
        <v>41</v>
      </c>
      <c r="MN313">
        <v>41</v>
      </c>
      <c r="MP313">
        <v>41</v>
      </c>
      <c r="MR313">
        <v>41</v>
      </c>
      <c r="MT313">
        <v>41</v>
      </c>
      <c r="MV313">
        <v>41</v>
      </c>
      <c r="MX313">
        <v>41</v>
      </c>
      <c r="MZ313">
        <v>41</v>
      </c>
      <c r="NB313">
        <v>41</v>
      </c>
      <c r="ND313">
        <v>41</v>
      </c>
      <c r="NF313">
        <v>41</v>
      </c>
      <c r="NH313">
        <v>41</v>
      </c>
      <c r="NJ313">
        <v>41</v>
      </c>
      <c r="NL313">
        <v>41</v>
      </c>
      <c r="NN313">
        <v>41</v>
      </c>
      <c r="NP313">
        <v>41</v>
      </c>
      <c r="NR313">
        <v>41</v>
      </c>
      <c r="NT313">
        <v>41</v>
      </c>
      <c r="NV313">
        <v>41</v>
      </c>
      <c r="NX313">
        <v>41</v>
      </c>
      <c r="NZ313">
        <v>41</v>
      </c>
      <c r="OB313">
        <v>41</v>
      </c>
      <c r="OD313">
        <v>41</v>
      </c>
      <c r="OF313">
        <v>41</v>
      </c>
      <c r="OH313">
        <v>41</v>
      </c>
      <c r="OJ313">
        <v>41</v>
      </c>
      <c r="OL313">
        <v>41</v>
      </c>
      <c r="ON313">
        <v>41</v>
      </c>
      <c r="OP313">
        <v>41</v>
      </c>
      <c r="OR313">
        <v>41</v>
      </c>
      <c r="OT313">
        <v>41</v>
      </c>
      <c r="OV313">
        <v>41</v>
      </c>
      <c r="OX313">
        <v>41</v>
      </c>
      <c r="OZ313">
        <v>41</v>
      </c>
      <c r="PB313">
        <v>41</v>
      </c>
      <c r="PD313">
        <v>41</v>
      </c>
      <c r="PF313">
        <v>41</v>
      </c>
      <c r="PH313">
        <v>41</v>
      </c>
      <c r="PJ313">
        <v>41</v>
      </c>
      <c r="PL313">
        <v>41</v>
      </c>
      <c r="PN313">
        <v>41</v>
      </c>
      <c r="PP313">
        <v>41</v>
      </c>
      <c r="PR313">
        <v>41</v>
      </c>
      <c r="PT313">
        <v>41</v>
      </c>
      <c r="PV313">
        <v>41</v>
      </c>
      <c r="PX313">
        <v>41</v>
      </c>
      <c r="PZ313">
        <v>41</v>
      </c>
      <c r="QB313">
        <v>41</v>
      </c>
      <c r="QD313">
        <v>41</v>
      </c>
      <c r="QF313">
        <v>41</v>
      </c>
      <c r="QH313">
        <v>41</v>
      </c>
      <c r="QJ313">
        <v>41</v>
      </c>
      <c r="QL313">
        <v>41</v>
      </c>
      <c r="QN313">
        <v>41</v>
      </c>
      <c r="QP313">
        <v>41</v>
      </c>
      <c r="QR313">
        <v>41</v>
      </c>
      <c r="QT313">
        <v>41</v>
      </c>
      <c r="QV313">
        <v>41</v>
      </c>
      <c r="QX313">
        <v>41</v>
      </c>
      <c r="QZ313">
        <v>41</v>
      </c>
      <c r="RB313">
        <v>41</v>
      </c>
      <c r="RD313">
        <v>41</v>
      </c>
      <c r="RF313">
        <v>41</v>
      </c>
      <c r="RH313">
        <v>41</v>
      </c>
      <c r="RJ313">
        <v>41</v>
      </c>
      <c r="RL313">
        <v>41</v>
      </c>
      <c r="RN313">
        <v>41</v>
      </c>
      <c r="RP313">
        <v>41</v>
      </c>
      <c r="RR313">
        <v>41</v>
      </c>
      <c r="RT313">
        <v>41</v>
      </c>
      <c r="RV313">
        <v>41</v>
      </c>
      <c r="RX313">
        <v>41</v>
      </c>
      <c r="RZ313">
        <v>41</v>
      </c>
      <c r="SB313">
        <v>41</v>
      </c>
      <c r="SD313">
        <v>41</v>
      </c>
      <c r="SF313">
        <v>41</v>
      </c>
      <c r="SH313">
        <v>41</v>
      </c>
      <c r="SJ313">
        <v>41</v>
      </c>
      <c r="SL313">
        <v>41</v>
      </c>
      <c r="SN313">
        <v>41</v>
      </c>
      <c r="SP313">
        <v>41</v>
      </c>
      <c r="SR313">
        <v>41</v>
      </c>
      <c r="ST313">
        <v>41</v>
      </c>
      <c r="SV313">
        <v>41</v>
      </c>
      <c r="SX313">
        <v>41</v>
      </c>
      <c r="SZ313">
        <v>41</v>
      </c>
      <c r="TB313">
        <v>41</v>
      </c>
      <c r="TD313">
        <v>41</v>
      </c>
      <c r="TF313">
        <v>41</v>
      </c>
      <c r="TH313">
        <v>41</v>
      </c>
      <c r="TJ313">
        <v>41</v>
      </c>
      <c r="TL313">
        <v>41</v>
      </c>
      <c r="TN313">
        <v>41</v>
      </c>
      <c r="TP313">
        <v>41</v>
      </c>
      <c r="TR313">
        <v>41</v>
      </c>
      <c r="TT313">
        <v>41</v>
      </c>
      <c r="TV313">
        <v>41</v>
      </c>
      <c r="TX313">
        <v>41</v>
      </c>
      <c r="TZ313">
        <v>41</v>
      </c>
      <c r="UB313">
        <v>41</v>
      </c>
      <c r="UD313">
        <v>41</v>
      </c>
      <c r="UF313">
        <v>41</v>
      </c>
      <c r="UH313">
        <v>41</v>
      </c>
      <c r="UJ313">
        <v>41</v>
      </c>
      <c r="UL313">
        <v>41</v>
      </c>
      <c r="UN313">
        <v>41</v>
      </c>
      <c r="UP313">
        <v>41</v>
      </c>
      <c r="UR313">
        <v>41</v>
      </c>
      <c r="UT313">
        <v>41</v>
      </c>
      <c r="UV313">
        <v>41</v>
      </c>
      <c r="UX313">
        <v>41</v>
      </c>
      <c r="UZ313">
        <v>41</v>
      </c>
      <c r="VB313">
        <v>41</v>
      </c>
      <c r="VD313">
        <v>41</v>
      </c>
      <c r="VF313">
        <v>41</v>
      </c>
      <c r="VH313">
        <v>41</v>
      </c>
      <c r="VJ313">
        <v>41</v>
      </c>
      <c r="VL313">
        <v>41</v>
      </c>
      <c r="VN313">
        <v>41</v>
      </c>
      <c r="VP313">
        <v>41</v>
      </c>
      <c r="VR313">
        <v>41</v>
      </c>
      <c r="VT313">
        <v>41</v>
      </c>
      <c r="VV313">
        <v>41</v>
      </c>
      <c r="VX313">
        <v>41</v>
      </c>
      <c r="VZ313">
        <v>41</v>
      </c>
      <c r="WB313">
        <v>41</v>
      </c>
      <c r="WD313">
        <v>41</v>
      </c>
      <c r="WF313">
        <v>41</v>
      </c>
      <c r="WH313">
        <v>41</v>
      </c>
      <c r="WJ313">
        <v>41</v>
      </c>
      <c r="WL313">
        <v>41</v>
      </c>
      <c r="WN313">
        <v>41</v>
      </c>
      <c r="WP313">
        <v>41</v>
      </c>
      <c r="WR313">
        <v>41</v>
      </c>
      <c r="WT313">
        <v>41</v>
      </c>
      <c r="WV313">
        <v>41</v>
      </c>
      <c r="WX313">
        <v>41</v>
      </c>
      <c r="WZ313">
        <v>41</v>
      </c>
      <c r="XB313">
        <v>41</v>
      </c>
      <c r="XD313">
        <v>41</v>
      </c>
      <c r="XF313">
        <v>41</v>
      </c>
      <c r="XH313">
        <v>41</v>
      </c>
      <c r="XJ313">
        <v>41</v>
      </c>
      <c r="XL313">
        <v>41</v>
      </c>
      <c r="XN313">
        <v>41</v>
      </c>
      <c r="XP313">
        <v>41</v>
      </c>
      <c r="XR313">
        <v>41</v>
      </c>
      <c r="XT313">
        <v>41</v>
      </c>
      <c r="XV313">
        <v>41</v>
      </c>
      <c r="XX313">
        <v>41</v>
      </c>
      <c r="XZ313">
        <v>41</v>
      </c>
      <c r="YB313">
        <v>41</v>
      </c>
      <c r="YD313">
        <v>41</v>
      </c>
      <c r="YF313">
        <v>41</v>
      </c>
      <c r="YH313">
        <v>41</v>
      </c>
      <c r="YJ313">
        <v>41</v>
      </c>
      <c r="YL313">
        <v>41</v>
      </c>
      <c r="YN313">
        <v>41</v>
      </c>
      <c r="YP313">
        <v>41</v>
      </c>
      <c r="YR313">
        <v>41</v>
      </c>
      <c r="YT313">
        <v>41</v>
      </c>
      <c r="YV313">
        <v>41</v>
      </c>
      <c r="YX313">
        <v>41</v>
      </c>
      <c r="YZ313">
        <v>41</v>
      </c>
      <c r="ZB313">
        <v>41</v>
      </c>
      <c r="ZD313">
        <v>41</v>
      </c>
      <c r="ZF313">
        <v>41</v>
      </c>
      <c r="ZH313">
        <v>41</v>
      </c>
      <c r="ZJ313">
        <v>41</v>
      </c>
      <c r="ZL313">
        <v>41</v>
      </c>
      <c r="ZN313">
        <v>41</v>
      </c>
      <c r="ZP313">
        <v>41</v>
      </c>
      <c r="ZR313">
        <v>41</v>
      </c>
      <c r="ZT313">
        <v>41</v>
      </c>
      <c r="ZV313">
        <v>41</v>
      </c>
      <c r="ZX313">
        <v>41</v>
      </c>
      <c r="ZZ313">
        <v>41</v>
      </c>
      <c r="AAB313">
        <v>41</v>
      </c>
      <c r="AAD313">
        <v>41</v>
      </c>
      <c r="AAF313">
        <v>41</v>
      </c>
      <c r="AAH313">
        <v>41</v>
      </c>
      <c r="AAJ313">
        <v>41</v>
      </c>
      <c r="AAL313">
        <v>41</v>
      </c>
      <c r="AAN313">
        <v>41</v>
      </c>
      <c r="AAP313">
        <v>41</v>
      </c>
      <c r="AAR313">
        <v>41</v>
      </c>
      <c r="AAT313">
        <v>41</v>
      </c>
      <c r="AAV313">
        <v>41</v>
      </c>
      <c r="AAX313">
        <v>41</v>
      </c>
      <c r="AAZ313">
        <v>41</v>
      </c>
      <c r="ABB313">
        <v>41</v>
      </c>
      <c r="ABD313">
        <v>41</v>
      </c>
      <c r="ABF313">
        <v>41</v>
      </c>
      <c r="ABH313">
        <v>41</v>
      </c>
      <c r="ABJ313">
        <v>41</v>
      </c>
      <c r="ABL313">
        <v>41</v>
      </c>
      <c r="ABN313">
        <v>41</v>
      </c>
      <c r="ABP313">
        <v>41</v>
      </c>
      <c r="ABR313">
        <v>41</v>
      </c>
      <c r="ABT313">
        <v>41</v>
      </c>
      <c r="ABV313">
        <v>41</v>
      </c>
      <c r="ABX313">
        <v>41</v>
      </c>
      <c r="ABZ313">
        <v>41</v>
      </c>
      <c r="ACB313">
        <v>41</v>
      </c>
      <c r="ACD313">
        <v>41</v>
      </c>
      <c r="ACF313">
        <v>41</v>
      </c>
      <c r="ACH313">
        <v>41</v>
      </c>
      <c r="ACJ313">
        <v>41</v>
      </c>
      <c r="ACL313">
        <v>41</v>
      </c>
      <c r="ACN313">
        <v>41</v>
      </c>
      <c r="ACP313">
        <v>41</v>
      </c>
      <c r="ACR313">
        <v>41</v>
      </c>
      <c r="ACT313">
        <v>41</v>
      </c>
      <c r="ACV313">
        <v>41</v>
      </c>
      <c r="ACX313">
        <v>41</v>
      </c>
      <c r="ACZ313">
        <v>41</v>
      </c>
      <c r="ADB313">
        <v>41</v>
      </c>
      <c r="ADD313">
        <v>41</v>
      </c>
      <c r="ADF313">
        <v>41</v>
      </c>
      <c r="ADH313">
        <v>41</v>
      </c>
      <c r="ADJ313">
        <v>41</v>
      </c>
      <c r="ADL313">
        <v>41</v>
      </c>
      <c r="ADN313">
        <v>41</v>
      </c>
      <c r="ADP313">
        <v>41</v>
      </c>
      <c r="ADR313">
        <v>41</v>
      </c>
      <c r="ADT313">
        <v>41</v>
      </c>
      <c r="ADV313">
        <v>41</v>
      </c>
      <c r="ADX313">
        <v>41</v>
      </c>
      <c r="ADZ313">
        <v>41</v>
      </c>
      <c r="AEB313">
        <v>41</v>
      </c>
      <c r="AED313">
        <v>41</v>
      </c>
      <c r="AEF313">
        <v>41</v>
      </c>
      <c r="AEH313">
        <v>41</v>
      </c>
      <c r="AEJ313">
        <v>41</v>
      </c>
      <c r="AEL313">
        <v>41</v>
      </c>
      <c r="AEN313">
        <v>41</v>
      </c>
      <c r="AEP313">
        <v>41</v>
      </c>
      <c r="AER313">
        <v>41</v>
      </c>
      <c r="AET313">
        <v>41</v>
      </c>
      <c r="AEV313">
        <v>41</v>
      </c>
      <c r="AEX313">
        <v>41</v>
      </c>
      <c r="AEZ313">
        <v>41</v>
      </c>
      <c r="AFB313">
        <v>41</v>
      </c>
      <c r="AFD313">
        <v>41</v>
      </c>
      <c r="AFF313">
        <v>41</v>
      </c>
      <c r="AFH313">
        <v>41</v>
      </c>
      <c r="AFJ313">
        <v>41</v>
      </c>
      <c r="AFL313">
        <v>41</v>
      </c>
      <c r="AFN313">
        <v>41</v>
      </c>
      <c r="AFP313">
        <v>41</v>
      </c>
      <c r="AFR313">
        <v>41</v>
      </c>
      <c r="AFT313">
        <v>41</v>
      </c>
      <c r="AFV313">
        <v>41</v>
      </c>
      <c r="AFX313">
        <v>41</v>
      </c>
      <c r="AFZ313">
        <v>41</v>
      </c>
      <c r="AGB313">
        <v>41</v>
      </c>
      <c r="AGD313">
        <v>41</v>
      </c>
      <c r="AGF313">
        <v>41</v>
      </c>
      <c r="AGH313">
        <v>41</v>
      </c>
      <c r="AGJ313">
        <v>41</v>
      </c>
      <c r="AGL313">
        <v>41</v>
      </c>
      <c r="AGN313">
        <v>41</v>
      </c>
      <c r="AGP313">
        <v>41</v>
      </c>
      <c r="AGR313">
        <v>41</v>
      </c>
      <c r="AGT313">
        <v>41</v>
      </c>
      <c r="AGV313">
        <v>41</v>
      </c>
      <c r="AGX313">
        <v>41</v>
      </c>
      <c r="AGZ313">
        <v>41</v>
      </c>
      <c r="AHB313">
        <v>41</v>
      </c>
      <c r="AHD313">
        <v>41</v>
      </c>
      <c r="AHF313">
        <v>41</v>
      </c>
      <c r="AHH313">
        <v>41</v>
      </c>
      <c r="AHJ313">
        <v>41</v>
      </c>
      <c r="AHL313">
        <v>41</v>
      </c>
      <c r="AHN313">
        <v>41</v>
      </c>
      <c r="AHP313">
        <v>41</v>
      </c>
      <c r="AHR313">
        <v>41</v>
      </c>
      <c r="AHT313">
        <v>41</v>
      </c>
      <c r="AHV313">
        <v>41</v>
      </c>
      <c r="AHX313">
        <v>41</v>
      </c>
      <c r="AHZ313">
        <v>41</v>
      </c>
      <c r="AIB313">
        <v>41</v>
      </c>
      <c r="AID313">
        <v>41</v>
      </c>
      <c r="AIF313">
        <v>41</v>
      </c>
      <c r="AIH313">
        <v>41</v>
      </c>
      <c r="AIJ313">
        <v>41</v>
      </c>
      <c r="AIL313">
        <v>41</v>
      </c>
      <c r="AIN313">
        <v>41</v>
      </c>
      <c r="AIP313">
        <v>41</v>
      </c>
      <c r="AIR313">
        <v>41</v>
      </c>
      <c r="AIT313">
        <v>41</v>
      </c>
      <c r="AIV313">
        <v>41</v>
      </c>
      <c r="AIX313">
        <v>41</v>
      </c>
      <c r="AIZ313">
        <v>41</v>
      </c>
      <c r="AJB313">
        <v>41</v>
      </c>
      <c r="AJD313">
        <v>41</v>
      </c>
      <c r="AJF313">
        <v>41</v>
      </c>
      <c r="AJH313">
        <v>41</v>
      </c>
      <c r="AJJ313">
        <v>41</v>
      </c>
      <c r="AJL313">
        <v>41</v>
      </c>
      <c r="AJN313">
        <v>41</v>
      </c>
      <c r="AJP313">
        <v>41</v>
      </c>
      <c r="AJR313">
        <v>41</v>
      </c>
      <c r="AJT313">
        <v>41</v>
      </c>
      <c r="AJV313">
        <v>41</v>
      </c>
      <c r="AJX313">
        <v>41</v>
      </c>
      <c r="AJZ313">
        <v>41</v>
      </c>
      <c r="AKB313">
        <v>41</v>
      </c>
      <c r="AKD313">
        <v>41</v>
      </c>
      <c r="AKF313">
        <v>41</v>
      </c>
      <c r="AKH313">
        <v>41</v>
      </c>
      <c r="AKJ313">
        <v>41</v>
      </c>
      <c r="AKL313">
        <v>41</v>
      </c>
      <c r="AKN313">
        <v>41</v>
      </c>
      <c r="AKP313">
        <v>41</v>
      </c>
      <c r="AKR313">
        <v>41</v>
      </c>
      <c r="AKT313">
        <v>41</v>
      </c>
      <c r="AKV313">
        <v>41</v>
      </c>
      <c r="AKX313">
        <v>41</v>
      </c>
      <c r="AKZ313">
        <v>41</v>
      </c>
      <c r="ALB313">
        <v>41</v>
      </c>
      <c r="ALD313">
        <v>41</v>
      </c>
      <c r="ALF313">
        <v>41</v>
      </c>
      <c r="ALH313">
        <v>41</v>
      </c>
      <c r="ALJ313">
        <v>41</v>
      </c>
      <c r="ALL313">
        <v>41</v>
      </c>
      <c r="ALN313">
        <v>41</v>
      </c>
      <c r="ALP313">
        <v>41</v>
      </c>
      <c r="ALR313">
        <v>41</v>
      </c>
    </row>
    <row r="314" spans="1:1006" x14ac:dyDescent="0.25">
      <c r="A314">
        <v>1</v>
      </c>
      <c r="B314">
        <v>20.029419999999998</v>
      </c>
      <c r="H314">
        <v>1</v>
      </c>
      <c r="J314">
        <v>1</v>
      </c>
      <c r="L314">
        <v>1</v>
      </c>
      <c r="N314">
        <v>1</v>
      </c>
      <c r="P314">
        <v>1</v>
      </c>
      <c r="R314">
        <v>1</v>
      </c>
      <c r="T314">
        <v>1</v>
      </c>
      <c r="V314">
        <v>1</v>
      </c>
      <c r="X314">
        <v>1</v>
      </c>
      <c r="Z314">
        <v>1</v>
      </c>
      <c r="AB314">
        <v>1</v>
      </c>
      <c r="AD314">
        <v>1</v>
      </c>
      <c r="AF314">
        <v>1</v>
      </c>
      <c r="AH314">
        <v>1</v>
      </c>
      <c r="AJ314">
        <v>1</v>
      </c>
      <c r="AL314">
        <v>1</v>
      </c>
      <c r="AN314">
        <v>1</v>
      </c>
      <c r="AP314">
        <v>1</v>
      </c>
      <c r="AR314">
        <v>1</v>
      </c>
      <c r="AT314">
        <v>1</v>
      </c>
      <c r="AV314">
        <v>1</v>
      </c>
      <c r="AX314">
        <v>1</v>
      </c>
      <c r="AZ314">
        <v>1</v>
      </c>
      <c r="BB314">
        <v>1</v>
      </c>
      <c r="BD314">
        <v>1</v>
      </c>
      <c r="BF314">
        <v>1</v>
      </c>
      <c r="BH314">
        <v>1</v>
      </c>
      <c r="BJ314">
        <v>1</v>
      </c>
      <c r="BL314">
        <v>1</v>
      </c>
      <c r="BN314">
        <v>1</v>
      </c>
      <c r="BP314">
        <v>1</v>
      </c>
      <c r="BR314">
        <v>1</v>
      </c>
      <c r="BT314">
        <v>1</v>
      </c>
      <c r="BV314">
        <v>1</v>
      </c>
      <c r="BX314">
        <v>1</v>
      </c>
      <c r="BZ314">
        <v>1</v>
      </c>
      <c r="CB314">
        <v>1</v>
      </c>
      <c r="CD314">
        <v>1</v>
      </c>
      <c r="CF314">
        <v>1</v>
      </c>
      <c r="CH314">
        <v>1</v>
      </c>
      <c r="CJ314">
        <v>1</v>
      </c>
      <c r="CL314">
        <v>1</v>
      </c>
      <c r="CN314">
        <v>1</v>
      </c>
      <c r="CP314">
        <v>1</v>
      </c>
      <c r="CR314">
        <v>1</v>
      </c>
      <c r="CT314">
        <v>1</v>
      </c>
      <c r="CV314">
        <v>1</v>
      </c>
      <c r="CX314">
        <v>1</v>
      </c>
      <c r="CZ314">
        <v>1</v>
      </c>
      <c r="DB314">
        <v>1</v>
      </c>
      <c r="DD314">
        <v>1</v>
      </c>
      <c r="DF314">
        <v>1</v>
      </c>
      <c r="DH314">
        <v>1</v>
      </c>
      <c r="DJ314">
        <v>1</v>
      </c>
      <c r="DL314">
        <v>1</v>
      </c>
      <c r="DN314">
        <v>1</v>
      </c>
      <c r="DP314">
        <v>1</v>
      </c>
      <c r="DR314">
        <v>1</v>
      </c>
      <c r="DT314">
        <v>1</v>
      </c>
      <c r="DV314">
        <v>1</v>
      </c>
      <c r="DX314">
        <v>1</v>
      </c>
      <c r="DZ314">
        <v>1</v>
      </c>
      <c r="EB314">
        <v>1</v>
      </c>
      <c r="ED314">
        <v>1</v>
      </c>
      <c r="EF314">
        <v>1</v>
      </c>
      <c r="EH314">
        <v>1</v>
      </c>
      <c r="EJ314">
        <v>1</v>
      </c>
      <c r="EL314">
        <v>1</v>
      </c>
      <c r="EN314">
        <v>1</v>
      </c>
      <c r="EP314">
        <v>1</v>
      </c>
      <c r="ER314">
        <v>1</v>
      </c>
      <c r="ET314">
        <v>1</v>
      </c>
      <c r="EV314">
        <v>1</v>
      </c>
      <c r="EX314">
        <v>1</v>
      </c>
      <c r="EZ314">
        <v>1</v>
      </c>
      <c r="FB314">
        <v>1</v>
      </c>
      <c r="FD314">
        <v>1</v>
      </c>
      <c r="FF314">
        <v>1</v>
      </c>
      <c r="FH314">
        <v>1</v>
      </c>
      <c r="FJ314">
        <v>1</v>
      </c>
      <c r="FL314">
        <v>1</v>
      </c>
      <c r="FN314">
        <v>1</v>
      </c>
      <c r="FP314">
        <v>1</v>
      </c>
      <c r="FR314">
        <v>1</v>
      </c>
      <c r="FT314">
        <v>1</v>
      </c>
      <c r="FV314">
        <v>1</v>
      </c>
      <c r="FX314">
        <v>1</v>
      </c>
      <c r="FZ314">
        <v>1</v>
      </c>
      <c r="GB314">
        <v>1</v>
      </c>
      <c r="GD314">
        <v>1</v>
      </c>
      <c r="GF314">
        <v>1</v>
      </c>
      <c r="GH314">
        <v>1</v>
      </c>
      <c r="GJ314">
        <v>1</v>
      </c>
      <c r="GL314">
        <v>1</v>
      </c>
      <c r="GN314">
        <v>1</v>
      </c>
      <c r="GP314">
        <v>1</v>
      </c>
      <c r="GR314">
        <v>1</v>
      </c>
      <c r="GT314">
        <v>1</v>
      </c>
      <c r="GV314">
        <v>1</v>
      </c>
      <c r="GX314">
        <v>1</v>
      </c>
      <c r="GZ314">
        <v>1</v>
      </c>
      <c r="HB314">
        <v>1</v>
      </c>
      <c r="HD314">
        <v>1</v>
      </c>
      <c r="HF314">
        <v>1</v>
      </c>
      <c r="HH314">
        <v>1</v>
      </c>
      <c r="HJ314">
        <v>1</v>
      </c>
      <c r="HL314">
        <v>1</v>
      </c>
      <c r="HN314">
        <v>1</v>
      </c>
      <c r="HP314">
        <v>1</v>
      </c>
      <c r="HR314">
        <v>1</v>
      </c>
      <c r="HT314">
        <v>1</v>
      </c>
      <c r="HV314">
        <v>1</v>
      </c>
      <c r="HX314">
        <v>1</v>
      </c>
      <c r="HZ314">
        <v>1</v>
      </c>
      <c r="IB314">
        <v>1</v>
      </c>
      <c r="ID314">
        <v>1</v>
      </c>
      <c r="IF314">
        <v>1</v>
      </c>
      <c r="IH314">
        <v>1</v>
      </c>
      <c r="IJ314">
        <v>1</v>
      </c>
      <c r="IL314">
        <v>1</v>
      </c>
      <c r="IN314">
        <v>1</v>
      </c>
      <c r="IP314">
        <v>1</v>
      </c>
      <c r="IR314">
        <v>1</v>
      </c>
      <c r="IT314">
        <v>1</v>
      </c>
      <c r="IV314">
        <v>1</v>
      </c>
      <c r="IX314">
        <v>1</v>
      </c>
      <c r="IZ314">
        <v>1</v>
      </c>
      <c r="JB314">
        <v>1</v>
      </c>
      <c r="JD314">
        <v>1</v>
      </c>
      <c r="JF314">
        <v>1</v>
      </c>
      <c r="JH314">
        <v>1</v>
      </c>
      <c r="JJ314">
        <v>1</v>
      </c>
      <c r="JL314">
        <v>1</v>
      </c>
      <c r="JN314">
        <v>1</v>
      </c>
      <c r="JP314">
        <v>1</v>
      </c>
      <c r="JR314">
        <v>1</v>
      </c>
      <c r="JT314">
        <v>1</v>
      </c>
      <c r="JV314">
        <v>1</v>
      </c>
      <c r="JX314">
        <v>1</v>
      </c>
      <c r="JZ314">
        <v>1</v>
      </c>
      <c r="KB314">
        <v>1</v>
      </c>
      <c r="KD314">
        <v>1</v>
      </c>
      <c r="KF314">
        <v>1</v>
      </c>
      <c r="KH314">
        <v>1</v>
      </c>
      <c r="KJ314">
        <v>1</v>
      </c>
      <c r="KL314">
        <v>1</v>
      </c>
      <c r="KN314">
        <v>1</v>
      </c>
      <c r="KP314">
        <v>1</v>
      </c>
      <c r="KR314">
        <v>1</v>
      </c>
      <c r="KT314">
        <v>1</v>
      </c>
      <c r="KV314">
        <v>1</v>
      </c>
      <c r="KX314">
        <v>1</v>
      </c>
      <c r="KZ314">
        <v>1</v>
      </c>
      <c r="LB314">
        <v>1</v>
      </c>
      <c r="LD314">
        <v>1</v>
      </c>
      <c r="LF314">
        <v>1</v>
      </c>
      <c r="LH314">
        <v>1</v>
      </c>
      <c r="LJ314">
        <v>1</v>
      </c>
      <c r="LL314">
        <v>1</v>
      </c>
      <c r="LN314">
        <v>1</v>
      </c>
      <c r="LP314">
        <v>1</v>
      </c>
      <c r="LR314">
        <v>1</v>
      </c>
      <c r="LT314">
        <v>1</v>
      </c>
      <c r="LV314">
        <v>1</v>
      </c>
      <c r="LX314">
        <v>1</v>
      </c>
      <c r="LZ314">
        <v>1</v>
      </c>
      <c r="MB314">
        <v>1</v>
      </c>
      <c r="MD314">
        <v>1</v>
      </c>
      <c r="MF314">
        <v>1</v>
      </c>
      <c r="MH314">
        <v>1</v>
      </c>
      <c r="MJ314">
        <v>1</v>
      </c>
      <c r="ML314">
        <v>1</v>
      </c>
      <c r="MN314">
        <v>1</v>
      </c>
      <c r="MP314">
        <v>1</v>
      </c>
      <c r="MR314">
        <v>1</v>
      </c>
      <c r="MT314">
        <v>1</v>
      </c>
      <c r="MV314">
        <v>1</v>
      </c>
      <c r="MX314">
        <v>1</v>
      </c>
      <c r="MZ314">
        <v>1</v>
      </c>
      <c r="NB314">
        <v>1</v>
      </c>
      <c r="ND314">
        <v>1</v>
      </c>
      <c r="NF314">
        <v>1</v>
      </c>
      <c r="NH314">
        <v>1</v>
      </c>
      <c r="NJ314">
        <v>1</v>
      </c>
      <c r="NL314">
        <v>1</v>
      </c>
      <c r="NN314">
        <v>1</v>
      </c>
      <c r="NP314">
        <v>1</v>
      </c>
      <c r="NR314">
        <v>1</v>
      </c>
      <c r="NT314">
        <v>1</v>
      </c>
      <c r="NV314">
        <v>1</v>
      </c>
      <c r="NX314">
        <v>1</v>
      </c>
      <c r="NZ314">
        <v>1</v>
      </c>
      <c r="OB314">
        <v>1</v>
      </c>
      <c r="OD314">
        <v>1</v>
      </c>
      <c r="OF314">
        <v>1</v>
      </c>
      <c r="OH314">
        <v>1</v>
      </c>
      <c r="OJ314">
        <v>1</v>
      </c>
      <c r="OL314">
        <v>1</v>
      </c>
      <c r="ON314">
        <v>1</v>
      </c>
      <c r="OP314">
        <v>1</v>
      </c>
      <c r="OR314">
        <v>1</v>
      </c>
      <c r="OT314">
        <v>1</v>
      </c>
      <c r="OV314">
        <v>1</v>
      </c>
      <c r="OX314">
        <v>1</v>
      </c>
      <c r="OZ314">
        <v>1</v>
      </c>
      <c r="PB314">
        <v>1</v>
      </c>
      <c r="PD314">
        <v>1</v>
      </c>
      <c r="PF314">
        <v>1</v>
      </c>
      <c r="PH314">
        <v>1</v>
      </c>
      <c r="PJ314">
        <v>1</v>
      </c>
      <c r="PL314">
        <v>1</v>
      </c>
      <c r="PN314">
        <v>1</v>
      </c>
      <c r="PP314">
        <v>1</v>
      </c>
      <c r="PR314">
        <v>1</v>
      </c>
      <c r="PT314">
        <v>1</v>
      </c>
      <c r="PV314">
        <v>1</v>
      </c>
      <c r="PX314">
        <v>1</v>
      </c>
      <c r="PZ314">
        <v>1</v>
      </c>
      <c r="QB314">
        <v>1</v>
      </c>
      <c r="QD314">
        <v>1</v>
      </c>
      <c r="QF314">
        <v>1</v>
      </c>
      <c r="QH314">
        <v>1</v>
      </c>
      <c r="QJ314">
        <v>1</v>
      </c>
      <c r="QL314">
        <v>1</v>
      </c>
      <c r="QN314">
        <v>1</v>
      </c>
      <c r="QP314">
        <v>1</v>
      </c>
      <c r="QR314">
        <v>1</v>
      </c>
      <c r="QT314">
        <v>1</v>
      </c>
      <c r="QV314">
        <v>1</v>
      </c>
      <c r="QX314">
        <v>1</v>
      </c>
      <c r="QZ314">
        <v>1</v>
      </c>
      <c r="RB314">
        <v>1</v>
      </c>
      <c r="RD314">
        <v>1</v>
      </c>
      <c r="RF314">
        <v>1</v>
      </c>
      <c r="RH314">
        <v>1</v>
      </c>
      <c r="RJ314">
        <v>1</v>
      </c>
      <c r="RL314">
        <v>1</v>
      </c>
      <c r="RN314">
        <v>1</v>
      </c>
      <c r="RP314">
        <v>1</v>
      </c>
      <c r="RR314">
        <v>1</v>
      </c>
      <c r="RT314">
        <v>1</v>
      </c>
      <c r="RV314">
        <v>1</v>
      </c>
      <c r="RX314">
        <v>1</v>
      </c>
      <c r="RZ314">
        <v>1</v>
      </c>
      <c r="SB314">
        <v>1</v>
      </c>
      <c r="SD314">
        <v>1</v>
      </c>
      <c r="SF314">
        <v>1</v>
      </c>
      <c r="SH314">
        <v>1</v>
      </c>
      <c r="SJ314">
        <v>1</v>
      </c>
      <c r="SL314">
        <v>1</v>
      </c>
      <c r="SN314">
        <v>1</v>
      </c>
      <c r="SP314">
        <v>1</v>
      </c>
      <c r="SR314">
        <v>1</v>
      </c>
      <c r="ST314">
        <v>1</v>
      </c>
      <c r="SV314">
        <v>1</v>
      </c>
      <c r="SX314">
        <v>1</v>
      </c>
      <c r="SZ314">
        <v>1</v>
      </c>
      <c r="TB314">
        <v>1</v>
      </c>
      <c r="TD314">
        <v>1</v>
      </c>
      <c r="TF314">
        <v>1</v>
      </c>
      <c r="TH314">
        <v>1</v>
      </c>
      <c r="TJ314">
        <v>1</v>
      </c>
      <c r="TL314">
        <v>1</v>
      </c>
      <c r="TN314">
        <v>1</v>
      </c>
      <c r="TP314">
        <v>1</v>
      </c>
      <c r="TR314">
        <v>1</v>
      </c>
      <c r="TT314">
        <v>1</v>
      </c>
      <c r="TV314">
        <v>1</v>
      </c>
      <c r="TX314">
        <v>1</v>
      </c>
      <c r="TZ314">
        <v>1</v>
      </c>
      <c r="UB314">
        <v>1</v>
      </c>
      <c r="UD314">
        <v>1</v>
      </c>
      <c r="UF314">
        <v>1</v>
      </c>
      <c r="UH314">
        <v>1</v>
      </c>
      <c r="UJ314">
        <v>1</v>
      </c>
      <c r="UL314">
        <v>1</v>
      </c>
      <c r="UN314">
        <v>1</v>
      </c>
      <c r="UP314">
        <v>1</v>
      </c>
      <c r="UR314">
        <v>1</v>
      </c>
      <c r="UT314">
        <v>1</v>
      </c>
      <c r="UV314">
        <v>1</v>
      </c>
      <c r="UX314">
        <v>1</v>
      </c>
      <c r="UZ314">
        <v>1</v>
      </c>
      <c r="VB314">
        <v>1</v>
      </c>
      <c r="VD314">
        <v>1</v>
      </c>
      <c r="VF314">
        <v>1</v>
      </c>
      <c r="VH314">
        <v>1</v>
      </c>
      <c r="VJ314">
        <v>1</v>
      </c>
      <c r="VL314">
        <v>1</v>
      </c>
      <c r="VN314">
        <v>1</v>
      </c>
      <c r="VP314">
        <v>1</v>
      </c>
      <c r="VR314">
        <v>1</v>
      </c>
      <c r="VT314">
        <v>1</v>
      </c>
      <c r="VV314">
        <v>1</v>
      </c>
      <c r="VX314">
        <v>1</v>
      </c>
      <c r="VZ314">
        <v>1</v>
      </c>
      <c r="WB314">
        <v>1</v>
      </c>
      <c r="WD314">
        <v>1</v>
      </c>
      <c r="WF314">
        <v>1</v>
      </c>
      <c r="WH314">
        <v>1</v>
      </c>
      <c r="WJ314">
        <v>1</v>
      </c>
      <c r="WL314">
        <v>1</v>
      </c>
      <c r="WN314">
        <v>1</v>
      </c>
      <c r="WP314">
        <v>1</v>
      </c>
      <c r="WR314">
        <v>1</v>
      </c>
      <c r="WT314">
        <v>1</v>
      </c>
      <c r="WV314">
        <v>1</v>
      </c>
      <c r="WX314">
        <v>1</v>
      </c>
      <c r="WZ314">
        <v>1</v>
      </c>
      <c r="XB314">
        <v>1</v>
      </c>
      <c r="XD314">
        <v>1</v>
      </c>
      <c r="XF314">
        <v>1</v>
      </c>
      <c r="XH314">
        <v>1</v>
      </c>
      <c r="XJ314">
        <v>1</v>
      </c>
      <c r="XL314">
        <v>1</v>
      </c>
      <c r="XN314">
        <v>1</v>
      </c>
      <c r="XP314">
        <v>1</v>
      </c>
      <c r="XR314">
        <v>1</v>
      </c>
      <c r="XT314">
        <v>1</v>
      </c>
      <c r="XV314">
        <v>1</v>
      </c>
      <c r="XX314">
        <v>1</v>
      </c>
      <c r="XZ314">
        <v>1</v>
      </c>
      <c r="YB314">
        <v>1</v>
      </c>
      <c r="YD314">
        <v>1</v>
      </c>
      <c r="YF314">
        <v>1</v>
      </c>
      <c r="YH314">
        <v>1</v>
      </c>
      <c r="YJ314">
        <v>1</v>
      </c>
      <c r="YL314">
        <v>1</v>
      </c>
      <c r="YN314">
        <v>1</v>
      </c>
      <c r="YP314">
        <v>1</v>
      </c>
      <c r="YR314">
        <v>1</v>
      </c>
      <c r="YT314">
        <v>1</v>
      </c>
      <c r="YV314">
        <v>1</v>
      </c>
      <c r="YX314">
        <v>1</v>
      </c>
      <c r="YZ314">
        <v>1</v>
      </c>
      <c r="ZB314">
        <v>1</v>
      </c>
      <c r="ZD314">
        <v>1</v>
      </c>
      <c r="ZF314">
        <v>1</v>
      </c>
      <c r="ZH314">
        <v>1</v>
      </c>
      <c r="ZJ314">
        <v>1</v>
      </c>
      <c r="ZL314">
        <v>1</v>
      </c>
      <c r="ZN314">
        <v>1</v>
      </c>
      <c r="ZP314">
        <v>1</v>
      </c>
      <c r="ZR314">
        <v>1</v>
      </c>
      <c r="ZT314">
        <v>1</v>
      </c>
      <c r="ZV314">
        <v>1</v>
      </c>
      <c r="ZX314">
        <v>1</v>
      </c>
      <c r="ZZ314">
        <v>1</v>
      </c>
      <c r="AAB314">
        <v>1</v>
      </c>
      <c r="AAD314">
        <v>1</v>
      </c>
      <c r="AAF314">
        <v>1</v>
      </c>
      <c r="AAH314">
        <v>1</v>
      </c>
      <c r="AAJ314">
        <v>1</v>
      </c>
      <c r="AAL314">
        <v>1</v>
      </c>
      <c r="AAN314">
        <v>1</v>
      </c>
      <c r="AAP314">
        <v>1</v>
      </c>
      <c r="AAR314">
        <v>1</v>
      </c>
      <c r="AAT314">
        <v>1</v>
      </c>
      <c r="AAV314">
        <v>1</v>
      </c>
      <c r="AAX314">
        <v>1</v>
      </c>
      <c r="AAZ314">
        <v>1</v>
      </c>
      <c r="ABB314">
        <v>1</v>
      </c>
      <c r="ABD314">
        <v>1</v>
      </c>
      <c r="ABF314">
        <v>1</v>
      </c>
      <c r="ABH314">
        <v>1</v>
      </c>
      <c r="ABJ314">
        <v>1</v>
      </c>
      <c r="ABL314">
        <v>1</v>
      </c>
      <c r="ABN314">
        <v>1</v>
      </c>
      <c r="ABP314">
        <v>1</v>
      </c>
      <c r="ABR314">
        <v>1</v>
      </c>
      <c r="ABT314">
        <v>1</v>
      </c>
      <c r="ABV314">
        <v>1</v>
      </c>
      <c r="ABX314">
        <v>1</v>
      </c>
      <c r="ABZ314">
        <v>1</v>
      </c>
      <c r="ACB314">
        <v>1</v>
      </c>
      <c r="ACD314">
        <v>1</v>
      </c>
      <c r="ACF314">
        <v>1</v>
      </c>
      <c r="ACH314">
        <v>1</v>
      </c>
      <c r="ACJ314">
        <v>1</v>
      </c>
      <c r="ACL314">
        <v>1</v>
      </c>
      <c r="ACN314">
        <v>1</v>
      </c>
      <c r="ACP314">
        <v>1</v>
      </c>
      <c r="ACR314">
        <v>1</v>
      </c>
      <c r="ACT314">
        <v>1</v>
      </c>
      <c r="ACV314">
        <v>1</v>
      </c>
      <c r="ACX314">
        <v>1</v>
      </c>
      <c r="ACZ314">
        <v>1</v>
      </c>
      <c r="ADB314">
        <v>1</v>
      </c>
      <c r="ADD314">
        <v>1</v>
      </c>
      <c r="ADF314">
        <v>1</v>
      </c>
      <c r="ADH314">
        <v>1</v>
      </c>
      <c r="ADJ314">
        <v>1</v>
      </c>
      <c r="ADL314">
        <v>1</v>
      </c>
      <c r="ADN314">
        <v>1</v>
      </c>
      <c r="ADP314">
        <v>1</v>
      </c>
      <c r="ADR314">
        <v>1</v>
      </c>
      <c r="ADT314">
        <v>1</v>
      </c>
      <c r="ADV314">
        <v>1</v>
      </c>
      <c r="ADX314">
        <v>1</v>
      </c>
      <c r="ADZ314">
        <v>1</v>
      </c>
      <c r="AEB314">
        <v>1</v>
      </c>
      <c r="AED314">
        <v>1</v>
      </c>
      <c r="AEF314">
        <v>1</v>
      </c>
      <c r="AEH314">
        <v>1</v>
      </c>
      <c r="AEJ314">
        <v>1</v>
      </c>
      <c r="AEL314">
        <v>1</v>
      </c>
      <c r="AEN314">
        <v>1</v>
      </c>
      <c r="AEP314">
        <v>1</v>
      </c>
      <c r="AER314">
        <v>1</v>
      </c>
      <c r="AET314">
        <v>1</v>
      </c>
      <c r="AEV314">
        <v>1</v>
      </c>
      <c r="AEX314">
        <v>1</v>
      </c>
      <c r="AEZ314">
        <v>1</v>
      </c>
      <c r="AFB314">
        <v>1</v>
      </c>
      <c r="AFD314">
        <v>1</v>
      </c>
      <c r="AFF314">
        <v>1</v>
      </c>
      <c r="AFH314">
        <v>1</v>
      </c>
      <c r="AFJ314">
        <v>1</v>
      </c>
      <c r="AFL314">
        <v>1</v>
      </c>
      <c r="AFN314">
        <v>1</v>
      </c>
      <c r="AFP314">
        <v>1</v>
      </c>
      <c r="AFR314">
        <v>1</v>
      </c>
      <c r="AFT314">
        <v>1</v>
      </c>
      <c r="AFV314">
        <v>1</v>
      </c>
      <c r="AFX314">
        <v>1</v>
      </c>
      <c r="AFZ314">
        <v>1</v>
      </c>
      <c r="AGB314">
        <v>1</v>
      </c>
      <c r="AGD314">
        <v>1</v>
      </c>
      <c r="AGF314">
        <v>1</v>
      </c>
      <c r="AGH314">
        <v>1</v>
      </c>
      <c r="AGJ314">
        <v>1</v>
      </c>
      <c r="AGL314">
        <v>1</v>
      </c>
      <c r="AGN314">
        <v>1</v>
      </c>
      <c r="AGP314">
        <v>1</v>
      </c>
      <c r="AGR314">
        <v>1</v>
      </c>
      <c r="AGT314">
        <v>1</v>
      </c>
      <c r="AGV314">
        <v>1</v>
      </c>
      <c r="AGX314">
        <v>1</v>
      </c>
      <c r="AGZ314">
        <v>1</v>
      </c>
      <c r="AHB314">
        <v>1</v>
      </c>
      <c r="AHD314">
        <v>1</v>
      </c>
      <c r="AHF314">
        <v>1</v>
      </c>
      <c r="AHH314">
        <v>1</v>
      </c>
      <c r="AHJ314">
        <v>1</v>
      </c>
      <c r="AHL314">
        <v>1</v>
      </c>
      <c r="AHN314">
        <v>1</v>
      </c>
      <c r="AHP314">
        <v>1</v>
      </c>
      <c r="AHR314">
        <v>1</v>
      </c>
      <c r="AHT314">
        <v>1</v>
      </c>
      <c r="AHV314">
        <v>1</v>
      </c>
      <c r="AHX314">
        <v>1</v>
      </c>
      <c r="AHZ314">
        <v>1</v>
      </c>
      <c r="AIB314">
        <v>1</v>
      </c>
      <c r="AID314">
        <v>1</v>
      </c>
      <c r="AIF314">
        <v>1</v>
      </c>
      <c r="AIH314">
        <v>1</v>
      </c>
      <c r="AIJ314">
        <v>1</v>
      </c>
      <c r="AIL314">
        <v>1</v>
      </c>
      <c r="AIN314">
        <v>1</v>
      </c>
      <c r="AIP314">
        <v>1</v>
      </c>
      <c r="AIR314">
        <v>1</v>
      </c>
      <c r="AIT314">
        <v>1</v>
      </c>
      <c r="AIV314">
        <v>1</v>
      </c>
      <c r="AIX314">
        <v>1</v>
      </c>
      <c r="AIZ314">
        <v>1</v>
      </c>
      <c r="AJB314">
        <v>1</v>
      </c>
      <c r="AJD314">
        <v>1</v>
      </c>
      <c r="AJF314">
        <v>1</v>
      </c>
      <c r="AJH314">
        <v>1</v>
      </c>
      <c r="AJJ314">
        <v>1</v>
      </c>
      <c r="AJL314">
        <v>1</v>
      </c>
      <c r="AJN314">
        <v>1</v>
      </c>
      <c r="AJP314">
        <v>1</v>
      </c>
      <c r="AJR314">
        <v>1</v>
      </c>
      <c r="AJT314">
        <v>1</v>
      </c>
      <c r="AJV314">
        <v>1</v>
      </c>
      <c r="AJX314">
        <v>1</v>
      </c>
      <c r="AJZ314">
        <v>1</v>
      </c>
      <c r="AKB314">
        <v>1</v>
      </c>
      <c r="AKD314">
        <v>1</v>
      </c>
      <c r="AKF314">
        <v>1</v>
      </c>
      <c r="AKH314">
        <v>1</v>
      </c>
      <c r="AKJ314">
        <v>1</v>
      </c>
      <c r="AKL314">
        <v>1</v>
      </c>
      <c r="AKN314">
        <v>1</v>
      </c>
      <c r="AKP314">
        <v>1</v>
      </c>
      <c r="AKR314">
        <v>1</v>
      </c>
      <c r="AKT314">
        <v>1</v>
      </c>
      <c r="AKV314">
        <v>1</v>
      </c>
      <c r="AKX314">
        <v>1</v>
      </c>
      <c r="AKZ314">
        <v>1</v>
      </c>
      <c r="ALB314">
        <v>1</v>
      </c>
      <c r="ALD314">
        <v>1</v>
      </c>
      <c r="ALF314">
        <v>1</v>
      </c>
      <c r="ALH314">
        <v>1</v>
      </c>
      <c r="ALJ314">
        <v>1</v>
      </c>
      <c r="ALL314">
        <v>1</v>
      </c>
      <c r="ALN314">
        <v>1</v>
      </c>
      <c r="ALP314">
        <v>1</v>
      </c>
      <c r="ALR314">
        <v>1</v>
      </c>
    </row>
    <row r="315" spans="1:1006" x14ac:dyDescent="0.25">
      <c r="A315">
        <v>20</v>
      </c>
      <c r="B315">
        <v>20.02927</v>
      </c>
      <c r="H315">
        <v>20</v>
      </c>
      <c r="J315">
        <v>20</v>
      </c>
      <c r="L315">
        <v>20</v>
      </c>
      <c r="N315">
        <v>20</v>
      </c>
      <c r="P315">
        <v>20</v>
      </c>
      <c r="R315">
        <v>20</v>
      </c>
      <c r="T315">
        <v>20</v>
      </c>
      <c r="V315">
        <v>20</v>
      </c>
      <c r="X315">
        <v>20</v>
      </c>
      <c r="Z315">
        <v>20</v>
      </c>
      <c r="AB315">
        <v>20</v>
      </c>
      <c r="AD315">
        <v>20</v>
      </c>
      <c r="AF315">
        <v>20</v>
      </c>
      <c r="AH315">
        <v>20</v>
      </c>
      <c r="AJ315">
        <v>20</v>
      </c>
      <c r="AL315">
        <v>20</v>
      </c>
      <c r="AN315">
        <v>20</v>
      </c>
      <c r="AP315">
        <v>20</v>
      </c>
      <c r="AR315">
        <v>20</v>
      </c>
      <c r="AT315">
        <v>20</v>
      </c>
      <c r="AV315">
        <v>20</v>
      </c>
      <c r="AX315">
        <v>20</v>
      </c>
      <c r="AZ315">
        <v>20</v>
      </c>
      <c r="BB315">
        <v>20</v>
      </c>
      <c r="BD315">
        <v>20</v>
      </c>
      <c r="BF315">
        <v>20</v>
      </c>
      <c r="BH315">
        <v>20</v>
      </c>
      <c r="BJ315">
        <v>20</v>
      </c>
      <c r="BL315">
        <v>20</v>
      </c>
      <c r="BN315">
        <v>20</v>
      </c>
      <c r="BP315">
        <v>20</v>
      </c>
      <c r="BR315">
        <v>20</v>
      </c>
      <c r="BT315">
        <v>20</v>
      </c>
      <c r="BV315">
        <v>20</v>
      </c>
      <c r="BX315">
        <v>20</v>
      </c>
      <c r="BZ315">
        <v>20</v>
      </c>
      <c r="CB315">
        <v>20</v>
      </c>
      <c r="CD315">
        <v>20</v>
      </c>
      <c r="CF315">
        <v>20</v>
      </c>
      <c r="CH315">
        <v>20</v>
      </c>
      <c r="CJ315">
        <v>20</v>
      </c>
      <c r="CL315">
        <v>20</v>
      </c>
      <c r="CN315">
        <v>20</v>
      </c>
      <c r="CP315">
        <v>20</v>
      </c>
      <c r="CR315">
        <v>20</v>
      </c>
      <c r="CT315">
        <v>20</v>
      </c>
      <c r="CV315">
        <v>20</v>
      </c>
      <c r="CX315">
        <v>20</v>
      </c>
      <c r="CZ315">
        <v>20</v>
      </c>
      <c r="DB315">
        <v>20</v>
      </c>
      <c r="DD315">
        <v>20</v>
      </c>
      <c r="DF315">
        <v>20</v>
      </c>
      <c r="DH315">
        <v>20</v>
      </c>
      <c r="DJ315">
        <v>20</v>
      </c>
      <c r="DL315">
        <v>20</v>
      </c>
      <c r="DN315">
        <v>20</v>
      </c>
      <c r="DP315">
        <v>20</v>
      </c>
      <c r="DR315">
        <v>20</v>
      </c>
      <c r="DT315">
        <v>20</v>
      </c>
      <c r="DV315">
        <v>20</v>
      </c>
      <c r="DX315">
        <v>20</v>
      </c>
      <c r="DZ315">
        <v>20</v>
      </c>
      <c r="EB315">
        <v>20</v>
      </c>
      <c r="ED315">
        <v>20</v>
      </c>
      <c r="EF315">
        <v>20</v>
      </c>
      <c r="EH315">
        <v>20</v>
      </c>
      <c r="EJ315">
        <v>20</v>
      </c>
      <c r="EL315">
        <v>20</v>
      </c>
      <c r="EN315">
        <v>20</v>
      </c>
      <c r="EP315">
        <v>20</v>
      </c>
      <c r="ER315">
        <v>20</v>
      </c>
      <c r="ET315">
        <v>20</v>
      </c>
      <c r="EV315">
        <v>20</v>
      </c>
      <c r="EX315">
        <v>20</v>
      </c>
      <c r="EZ315">
        <v>20</v>
      </c>
      <c r="FB315">
        <v>20</v>
      </c>
      <c r="FD315">
        <v>20</v>
      </c>
      <c r="FF315">
        <v>20</v>
      </c>
      <c r="FH315">
        <v>20</v>
      </c>
      <c r="FJ315">
        <v>20</v>
      </c>
      <c r="FL315">
        <v>20</v>
      </c>
      <c r="FN315">
        <v>20</v>
      </c>
      <c r="FP315">
        <v>20</v>
      </c>
      <c r="FR315">
        <v>20</v>
      </c>
      <c r="FT315">
        <v>20</v>
      </c>
      <c r="FV315">
        <v>20</v>
      </c>
      <c r="FX315">
        <v>20</v>
      </c>
      <c r="FZ315">
        <v>20</v>
      </c>
      <c r="GB315">
        <v>20</v>
      </c>
      <c r="GD315">
        <v>20</v>
      </c>
      <c r="GF315">
        <v>20</v>
      </c>
      <c r="GH315">
        <v>20</v>
      </c>
      <c r="GJ315">
        <v>20</v>
      </c>
      <c r="GL315">
        <v>20</v>
      </c>
      <c r="GN315">
        <v>20</v>
      </c>
      <c r="GP315">
        <v>20</v>
      </c>
      <c r="GR315">
        <v>20</v>
      </c>
      <c r="GT315">
        <v>20</v>
      </c>
      <c r="GV315">
        <v>20</v>
      </c>
      <c r="GX315">
        <v>20</v>
      </c>
      <c r="GZ315">
        <v>20</v>
      </c>
      <c r="HB315">
        <v>20</v>
      </c>
      <c r="HD315">
        <v>20</v>
      </c>
      <c r="HF315">
        <v>20</v>
      </c>
      <c r="HH315">
        <v>20</v>
      </c>
      <c r="HJ315">
        <v>20</v>
      </c>
      <c r="HL315">
        <v>20</v>
      </c>
      <c r="HN315">
        <v>20</v>
      </c>
      <c r="HP315">
        <v>20</v>
      </c>
      <c r="HR315">
        <v>20</v>
      </c>
      <c r="HT315">
        <v>20</v>
      </c>
      <c r="HV315">
        <v>20</v>
      </c>
      <c r="HX315">
        <v>20</v>
      </c>
      <c r="HZ315">
        <v>20</v>
      </c>
      <c r="IB315">
        <v>20</v>
      </c>
      <c r="ID315">
        <v>20</v>
      </c>
      <c r="IF315">
        <v>20</v>
      </c>
      <c r="IH315">
        <v>20</v>
      </c>
      <c r="IJ315">
        <v>20</v>
      </c>
      <c r="IL315">
        <v>20</v>
      </c>
      <c r="IN315">
        <v>20</v>
      </c>
      <c r="IP315">
        <v>20</v>
      </c>
      <c r="IR315">
        <v>20</v>
      </c>
      <c r="IT315">
        <v>20</v>
      </c>
      <c r="IV315">
        <v>20</v>
      </c>
      <c r="IX315">
        <v>20</v>
      </c>
      <c r="IZ315">
        <v>20</v>
      </c>
      <c r="JB315">
        <v>20</v>
      </c>
      <c r="JD315">
        <v>20</v>
      </c>
      <c r="JF315">
        <v>20</v>
      </c>
      <c r="JH315">
        <v>20</v>
      </c>
      <c r="JJ315">
        <v>20</v>
      </c>
      <c r="JL315">
        <v>20</v>
      </c>
      <c r="JN315">
        <v>20</v>
      </c>
      <c r="JP315">
        <v>20</v>
      </c>
      <c r="JR315">
        <v>20</v>
      </c>
      <c r="JT315">
        <v>20</v>
      </c>
      <c r="JV315">
        <v>20</v>
      </c>
      <c r="JX315">
        <v>20</v>
      </c>
      <c r="JZ315">
        <v>20</v>
      </c>
      <c r="KB315">
        <v>20</v>
      </c>
      <c r="KD315">
        <v>20</v>
      </c>
      <c r="KF315">
        <v>20</v>
      </c>
      <c r="KH315">
        <v>20</v>
      </c>
      <c r="KJ315">
        <v>20</v>
      </c>
      <c r="KL315">
        <v>20</v>
      </c>
      <c r="KN315">
        <v>20</v>
      </c>
      <c r="KP315">
        <v>20</v>
      </c>
      <c r="KR315">
        <v>20</v>
      </c>
      <c r="KT315">
        <v>20</v>
      </c>
      <c r="KV315">
        <v>20</v>
      </c>
      <c r="KX315">
        <v>20</v>
      </c>
      <c r="KZ315">
        <v>20</v>
      </c>
      <c r="LB315">
        <v>20</v>
      </c>
      <c r="LD315">
        <v>20</v>
      </c>
      <c r="LF315">
        <v>20</v>
      </c>
      <c r="LH315">
        <v>20</v>
      </c>
      <c r="LJ315">
        <v>20</v>
      </c>
      <c r="LL315">
        <v>20</v>
      </c>
      <c r="LN315">
        <v>20</v>
      </c>
      <c r="LP315">
        <v>20</v>
      </c>
      <c r="LR315">
        <v>20</v>
      </c>
      <c r="LT315">
        <v>20</v>
      </c>
      <c r="LV315">
        <v>20</v>
      </c>
      <c r="LX315">
        <v>20</v>
      </c>
      <c r="LZ315">
        <v>20</v>
      </c>
      <c r="MB315">
        <v>20</v>
      </c>
      <c r="MD315">
        <v>20</v>
      </c>
      <c r="MF315">
        <v>20</v>
      </c>
      <c r="MH315">
        <v>20</v>
      </c>
      <c r="MJ315">
        <v>20</v>
      </c>
      <c r="ML315">
        <v>20</v>
      </c>
      <c r="MN315">
        <v>20</v>
      </c>
      <c r="MP315">
        <v>20</v>
      </c>
      <c r="MR315">
        <v>20</v>
      </c>
      <c r="MT315">
        <v>20</v>
      </c>
      <c r="MV315">
        <v>20</v>
      </c>
      <c r="MX315">
        <v>20</v>
      </c>
      <c r="MZ315">
        <v>20</v>
      </c>
      <c r="NB315">
        <v>20</v>
      </c>
      <c r="ND315">
        <v>20</v>
      </c>
      <c r="NF315">
        <v>20</v>
      </c>
      <c r="NH315">
        <v>20</v>
      </c>
      <c r="NJ315">
        <v>20</v>
      </c>
      <c r="NL315">
        <v>20</v>
      </c>
      <c r="NN315">
        <v>20</v>
      </c>
      <c r="NP315">
        <v>20</v>
      </c>
      <c r="NR315">
        <v>20</v>
      </c>
      <c r="NT315">
        <v>20</v>
      </c>
      <c r="NV315">
        <v>20</v>
      </c>
      <c r="NX315">
        <v>20</v>
      </c>
      <c r="NZ315">
        <v>20</v>
      </c>
      <c r="OB315">
        <v>20</v>
      </c>
      <c r="OD315">
        <v>20</v>
      </c>
      <c r="OF315">
        <v>20</v>
      </c>
      <c r="OH315">
        <v>20</v>
      </c>
      <c r="OJ315">
        <v>20</v>
      </c>
      <c r="OL315">
        <v>20</v>
      </c>
      <c r="ON315">
        <v>20</v>
      </c>
      <c r="OP315">
        <v>20</v>
      </c>
      <c r="OR315">
        <v>20</v>
      </c>
      <c r="OT315">
        <v>20</v>
      </c>
      <c r="OV315">
        <v>20</v>
      </c>
      <c r="OX315">
        <v>20</v>
      </c>
      <c r="OZ315">
        <v>20</v>
      </c>
      <c r="PB315">
        <v>20</v>
      </c>
      <c r="PD315">
        <v>20</v>
      </c>
      <c r="PF315">
        <v>20</v>
      </c>
      <c r="PH315">
        <v>20</v>
      </c>
      <c r="PJ315">
        <v>20</v>
      </c>
      <c r="PL315">
        <v>20</v>
      </c>
      <c r="PN315">
        <v>20</v>
      </c>
      <c r="PP315">
        <v>20</v>
      </c>
      <c r="PR315">
        <v>20</v>
      </c>
      <c r="PT315">
        <v>20</v>
      </c>
      <c r="PV315">
        <v>20</v>
      </c>
      <c r="PX315">
        <v>20</v>
      </c>
      <c r="PZ315">
        <v>20</v>
      </c>
      <c r="QB315">
        <v>20</v>
      </c>
      <c r="QD315">
        <v>20</v>
      </c>
      <c r="QF315">
        <v>20</v>
      </c>
      <c r="QH315">
        <v>20</v>
      </c>
      <c r="QJ315">
        <v>20</v>
      </c>
      <c r="QL315">
        <v>20</v>
      </c>
      <c r="QN315">
        <v>20</v>
      </c>
      <c r="QP315">
        <v>20</v>
      </c>
      <c r="QR315">
        <v>20</v>
      </c>
      <c r="QT315">
        <v>20</v>
      </c>
      <c r="QV315">
        <v>20</v>
      </c>
      <c r="QX315">
        <v>20</v>
      </c>
      <c r="QZ315">
        <v>20</v>
      </c>
      <c r="RB315">
        <v>20</v>
      </c>
      <c r="RD315">
        <v>20</v>
      </c>
      <c r="RF315">
        <v>20</v>
      </c>
      <c r="RH315">
        <v>20</v>
      </c>
      <c r="RJ315">
        <v>20</v>
      </c>
      <c r="RL315">
        <v>20</v>
      </c>
      <c r="RN315">
        <v>20</v>
      </c>
      <c r="RP315">
        <v>20</v>
      </c>
      <c r="RR315">
        <v>20</v>
      </c>
      <c r="RT315">
        <v>20</v>
      </c>
      <c r="RV315">
        <v>20</v>
      </c>
      <c r="RX315">
        <v>20</v>
      </c>
      <c r="RZ315">
        <v>20</v>
      </c>
      <c r="SB315">
        <v>20</v>
      </c>
      <c r="SD315">
        <v>20</v>
      </c>
      <c r="SF315">
        <v>20</v>
      </c>
      <c r="SH315">
        <v>20</v>
      </c>
      <c r="SJ315">
        <v>20</v>
      </c>
      <c r="SL315">
        <v>20</v>
      </c>
      <c r="SN315">
        <v>20</v>
      </c>
      <c r="SP315">
        <v>20</v>
      </c>
      <c r="SR315">
        <v>20</v>
      </c>
      <c r="ST315">
        <v>20</v>
      </c>
      <c r="SV315">
        <v>20</v>
      </c>
      <c r="SX315">
        <v>20</v>
      </c>
      <c r="SZ315">
        <v>20</v>
      </c>
      <c r="TB315">
        <v>20</v>
      </c>
      <c r="TD315">
        <v>20</v>
      </c>
      <c r="TF315">
        <v>20</v>
      </c>
      <c r="TH315">
        <v>20</v>
      </c>
      <c r="TJ315">
        <v>20</v>
      </c>
      <c r="TL315">
        <v>20</v>
      </c>
      <c r="TN315">
        <v>20</v>
      </c>
      <c r="TP315">
        <v>20</v>
      </c>
      <c r="TR315">
        <v>20</v>
      </c>
      <c r="TT315">
        <v>20</v>
      </c>
      <c r="TV315">
        <v>20</v>
      </c>
      <c r="TX315">
        <v>20</v>
      </c>
      <c r="TZ315">
        <v>20</v>
      </c>
      <c r="UB315">
        <v>20</v>
      </c>
      <c r="UD315">
        <v>20</v>
      </c>
      <c r="UF315">
        <v>20</v>
      </c>
      <c r="UH315">
        <v>20</v>
      </c>
      <c r="UJ315">
        <v>20</v>
      </c>
      <c r="UL315">
        <v>20</v>
      </c>
      <c r="UN315">
        <v>20</v>
      </c>
      <c r="UP315">
        <v>20</v>
      </c>
      <c r="UR315">
        <v>20</v>
      </c>
      <c r="UT315">
        <v>20</v>
      </c>
      <c r="UV315">
        <v>20</v>
      </c>
      <c r="UX315">
        <v>20</v>
      </c>
      <c r="UZ315">
        <v>20</v>
      </c>
      <c r="VB315">
        <v>20</v>
      </c>
      <c r="VD315">
        <v>20</v>
      </c>
      <c r="VF315">
        <v>20</v>
      </c>
      <c r="VH315">
        <v>20</v>
      </c>
      <c r="VJ315">
        <v>20</v>
      </c>
      <c r="VL315">
        <v>20</v>
      </c>
      <c r="VN315">
        <v>20</v>
      </c>
      <c r="VP315">
        <v>20</v>
      </c>
      <c r="VR315">
        <v>20</v>
      </c>
      <c r="VT315">
        <v>20</v>
      </c>
      <c r="VV315">
        <v>20</v>
      </c>
      <c r="VX315">
        <v>20</v>
      </c>
      <c r="VZ315">
        <v>20</v>
      </c>
      <c r="WB315">
        <v>20</v>
      </c>
      <c r="WD315">
        <v>20</v>
      </c>
      <c r="WF315">
        <v>20</v>
      </c>
      <c r="WH315">
        <v>20</v>
      </c>
      <c r="WJ315">
        <v>20</v>
      </c>
      <c r="WL315">
        <v>20</v>
      </c>
      <c r="WN315">
        <v>20</v>
      </c>
      <c r="WP315">
        <v>20</v>
      </c>
      <c r="WR315">
        <v>20</v>
      </c>
      <c r="WT315">
        <v>20</v>
      </c>
      <c r="WV315">
        <v>20</v>
      </c>
      <c r="WX315">
        <v>20</v>
      </c>
      <c r="WZ315">
        <v>20</v>
      </c>
      <c r="XB315">
        <v>20</v>
      </c>
      <c r="XD315">
        <v>20</v>
      </c>
      <c r="XF315">
        <v>20</v>
      </c>
      <c r="XH315">
        <v>20</v>
      </c>
      <c r="XJ315">
        <v>20</v>
      </c>
      <c r="XL315">
        <v>20</v>
      </c>
      <c r="XN315">
        <v>20</v>
      </c>
      <c r="XP315">
        <v>20</v>
      </c>
      <c r="XR315">
        <v>20</v>
      </c>
      <c r="XT315">
        <v>20</v>
      </c>
      <c r="XV315">
        <v>20</v>
      </c>
      <c r="XX315">
        <v>20</v>
      </c>
      <c r="XZ315">
        <v>20</v>
      </c>
      <c r="YB315">
        <v>20</v>
      </c>
      <c r="YD315">
        <v>20</v>
      </c>
      <c r="YF315">
        <v>20</v>
      </c>
      <c r="YH315">
        <v>20</v>
      </c>
      <c r="YJ315">
        <v>20</v>
      </c>
      <c r="YL315">
        <v>20</v>
      </c>
      <c r="YN315">
        <v>20</v>
      </c>
      <c r="YP315">
        <v>20</v>
      </c>
      <c r="YR315">
        <v>20</v>
      </c>
      <c r="YT315">
        <v>20</v>
      </c>
      <c r="YV315">
        <v>20</v>
      </c>
      <c r="YX315">
        <v>20</v>
      </c>
      <c r="YZ315">
        <v>20</v>
      </c>
      <c r="ZB315">
        <v>20</v>
      </c>
      <c r="ZD315">
        <v>20</v>
      </c>
      <c r="ZF315">
        <v>20</v>
      </c>
      <c r="ZH315">
        <v>20</v>
      </c>
      <c r="ZJ315">
        <v>20</v>
      </c>
      <c r="ZL315">
        <v>20</v>
      </c>
      <c r="ZN315">
        <v>20</v>
      </c>
      <c r="ZP315">
        <v>20</v>
      </c>
      <c r="ZR315">
        <v>20</v>
      </c>
      <c r="ZT315">
        <v>20</v>
      </c>
      <c r="ZV315">
        <v>20</v>
      </c>
      <c r="ZX315">
        <v>20</v>
      </c>
      <c r="ZZ315">
        <v>20</v>
      </c>
      <c r="AAB315">
        <v>20</v>
      </c>
      <c r="AAD315">
        <v>20</v>
      </c>
      <c r="AAF315">
        <v>20</v>
      </c>
      <c r="AAH315">
        <v>20</v>
      </c>
      <c r="AAJ315">
        <v>20</v>
      </c>
      <c r="AAL315">
        <v>20</v>
      </c>
      <c r="AAN315">
        <v>20</v>
      </c>
      <c r="AAP315">
        <v>20</v>
      </c>
      <c r="AAR315">
        <v>20</v>
      </c>
      <c r="AAT315">
        <v>20</v>
      </c>
      <c r="AAV315">
        <v>20</v>
      </c>
      <c r="AAX315">
        <v>20</v>
      </c>
      <c r="AAZ315">
        <v>20</v>
      </c>
      <c r="ABB315">
        <v>20</v>
      </c>
      <c r="ABD315">
        <v>20</v>
      </c>
      <c r="ABF315">
        <v>20</v>
      </c>
      <c r="ABH315">
        <v>20</v>
      </c>
      <c r="ABJ315">
        <v>20</v>
      </c>
      <c r="ABL315">
        <v>20</v>
      </c>
      <c r="ABN315">
        <v>20</v>
      </c>
      <c r="ABP315">
        <v>20</v>
      </c>
      <c r="ABR315">
        <v>20</v>
      </c>
      <c r="ABT315">
        <v>20</v>
      </c>
      <c r="ABV315">
        <v>20</v>
      </c>
      <c r="ABX315">
        <v>20</v>
      </c>
      <c r="ABZ315">
        <v>20</v>
      </c>
      <c r="ACB315">
        <v>20</v>
      </c>
      <c r="ACD315">
        <v>20</v>
      </c>
      <c r="ACF315">
        <v>20</v>
      </c>
      <c r="ACH315">
        <v>20</v>
      </c>
      <c r="ACJ315">
        <v>20</v>
      </c>
      <c r="ACL315">
        <v>20</v>
      </c>
      <c r="ACN315">
        <v>20</v>
      </c>
      <c r="ACP315">
        <v>20</v>
      </c>
      <c r="ACR315">
        <v>20</v>
      </c>
      <c r="ACT315">
        <v>20</v>
      </c>
      <c r="ACV315">
        <v>20</v>
      </c>
      <c r="ACX315">
        <v>20</v>
      </c>
      <c r="ACZ315">
        <v>20</v>
      </c>
      <c r="ADB315">
        <v>20</v>
      </c>
      <c r="ADD315">
        <v>20</v>
      </c>
      <c r="ADF315">
        <v>20</v>
      </c>
      <c r="ADH315">
        <v>20</v>
      </c>
      <c r="ADJ315">
        <v>20</v>
      </c>
      <c r="ADL315">
        <v>20</v>
      </c>
      <c r="ADN315">
        <v>20</v>
      </c>
      <c r="ADP315">
        <v>20</v>
      </c>
      <c r="ADR315">
        <v>20</v>
      </c>
      <c r="ADT315">
        <v>20</v>
      </c>
      <c r="ADV315">
        <v>20</v>
      </c>
      <c r="ADX315">
        <v>20</v>
      </c>
      <c r="ADZ315">
        <v>20</v>
      </c>
      <c r="AEB315">
        <v>20</v>
      </c>
      <c r="AED315">
        <v>20</v>
      </c>
      <c r="AEF315">
        <v>20</v>
      </c>
      <c r="AEH315">
        <v>20</v>
      </c>
      <c r="AEJ315">
        <v>20</v>
      </c>
      <c r="AEL315">
        <v>20</v>
      </c>
      <c r="AEN315">
        <v>20</v>
      </c>
      <c r="AEP315">
        <v>20</v>
      </c>
      <c r="AER315">
        <v>20</v>
      </c>
      <c r="AET315">
        <v>20</v>
      </c>
      <c r="AEV315">
        <v>20</v>
      </c>
      <c r="AEX315">
        <v>20</v>
      </c>
      <c r="AEZ315">
        <v>20</v>
      </c>
      <c r="AFB315">
        <v>20</v>
      </c>
      <c r="AFD315">
        <v>20</v>
      </c>
      <c r="AFF315">
        <v>20</v>
      </c>
      <c r="AFH315">
        <v>20</v>
      </c>
      <c r="AFJ315">
        <v>20</v>
      </c>
      <c r="AFL315">
        <v>20</v>
      </c>
      <c r="AFN315">
        <v>20</v>
      </c>
      <c r="AFP315">
        <v>20</v>
      </c>
      <c r="AFR315">
        <v>20</v>
      </c>
      <c r="AFT315">
        <v>20</v>
      </c>
      <c r="AFV315">
        <v>20</v>
      </c>
      <c r="AFX315">
        <v>20</v>
      </c>
      <c r="AFZ315">
        <v>20</v>
      </c>
      <c r="AGB315">
        <v>20</v>
      </c>
      <c r="AGD315">
        <v>20</v>
      </c>
      <c r="AGF315">
        <v>20</v>
      </c>
      <c r="AGH315">
        <v>20</v>
      </c>
      <c r="AGJ315">
        <v>20</v>
      </c>
      <c r="AGL315">
        <v>20</v>
      </c>
      <c r="AGN315">
        <v>20</v>
      </c>
      <c r="AGP315">
        <v>20</v>
      </c>
      <c r="AGR315">
        <v>20</v>
      </c>
      <c r="AGT315">
        <v>20</v>
      </c>
      <c r="AGV315">
        <v>20</v>
      </c>
      <c r="AGX315">
        <v>20</v>
      </c>
      <c r="AGZ315">
        <v>20</v>
      </c>
      <c r="AHB315">
        <v>20</v>
      </c>
      <c r="AHD315">
        <v>20</v>
      </c>
      <c r="AHF315">
        <v>20</v>
      </c>
      <c r="AHH315">
        <v>20</v>
      </c>
      <c r="AHJ315">
        <v>20</v>
      </c>
      <c r="AHL315">
        <v>20</v>
      </c>
      <c r="AHN315">
        <v>20</v>
      </c>
      <c r="AHP315">
        <v>20</v>
      </c>
      <c r="AHR315">
        <v>20</v>
      </c>
      <c r="AHT315">
        <v>20</v>
      </c>
      <c r="AHV315">
        <v>20</v>
      </c>
      <c r="AHX315">
        <v>20</v>
      </c>
      <c r="AHZ315">
        <v>20</v>
      </c>
      <c r="AIB315">
        <v>20</v>
      </c>
      <c r="AID315">
        <v>20</v>
      </c>
      <c r="AIF315">
        <v>20</v>
      </c>
      <c r="AIH315">
        <v>20</v>
      </c>
      <c r="AIJ315">
        <v>20</v>
      </c>
      <c r="AIL315">
        <v>20</v>
      </c>
      <c r="AIN315">
        <v>20</v>
      </c>
      <c r="AIP315">
        <v>20</v>
      </c>
      <c r="AIR315">
        <v>20</v>
      </c>
      <c r="AIT315">
        <v>20</v>
      </c>
      <c r="AIV315">
        <v>20</v>
      </c>
      <c r="AIX315">
        <v>20</v>
      </c>
      <c r="AIZ315">
        <v>20</v>
      </c>
      <c r="AJB315">
        <v>20</v>
      </c>
      <c r="AJD315">
        <v>20</v>
      </c>
      <c r="AJF315">
        <v>20</v>
      </c>
      <c r="AJH315">
        <v>20</v>
      </c>
      <c r="AJJ315">
        <v>20</v>
      </c>
      <c r="AJL315">
        <v>20</v>
      </c>
      <c r="AJN315">
        <v>20</v>
      </c>
      <c r="AJP315">
        <v>20</v>
      </c>
      <c r="AJR315">
        <v>20</v>
      </c>
      <c r="AJT315">
        <v>20</v>
      </c>
      <c r="AJV315">
        <v>20</v>
      </c>
      <c r="AJX315">
        <v>20</v>
      </c>
      <c r="AJZ315">
        <v>20</v>
      </c>
      <c r="AKB315">
        <v>20</v>
      </c>
      <c r="AKD315">
        <v>20</v>
      </c>
      <c r="AKF315">
        <v>20</v>
      </c>
      <c r="AKH315">
        <v>20</v>
      </c>
      <c r="AKJ315">
        <v>20</v>
      </c>
      <c r="AKL315">
        <v>20</v>
      </c>
      <c r="AKN315">
        <v>20</v>
      </c>
      <c r="AKP315">
        <v>20</v>
      </c>
      <c r="AKR315">
        <v>20</v>
      </c>
      <c r="AKT315">
        <v>20</v>
      </c>
      <c r="AKV315">
        <v>20</v>
      </c>
      <c r="AKX315">
        <v>20</v>
      </c>
      <c r="AKZ315">
        <v>20</v>
      </c>
      <c r="ALB315">
        <v>20</v>
      </c>
      <c r="ALD315">
        <v>20</v>
      </c>
      <c r="ALF315">
        <v>20</v>
      </c>
      <c r="ALH315">
        <v>20</v>
      </c>
      <c r="ALJ315">
        <v>20</v>
      </c>
      <c r="ALL315">
        <v>20</v>
      </c>
      <c r="ALN315">
        <v>20</v>
      </c>
      <c r="ALP315">
        <v>20</v>
      </c>
      <c r="ALR315">
        <v>20</v>
      </c>
    </row>
    <row r="316" spans="1:1006" x14ac:dyDescent="0.25">
      <c r="A316">
        <v>9</v>
      </c>
      <c r="B316">
        <v>19.032889999999998</v>
      </c>
      <c r="H316">
        <v>9</v>
      </c>
      <c r="J316">
        <v>9</v>
      </c>
      <c r="L316">
        <v>9</v>
      </c>
      <c r="N316">
        <v>9</v>
      </c>
      <c r="P316">
        <v>9</v>
      </c>
      <c r="R316">
        <v>9</v>
      </c>
      <c r="T316">
        <v>9</v>
      </c>
      <c r="V316">
        <v>9</v>
      </c>
      <c r="X316">
        <v>9</v>
      </c>
      <c r="Z316">
        <v>9</v>
      </c>
      <c r="AB316">
        <v>9</v>
      </c>
      <c r="AD316">
        <v>9</v>
      </c>
      <c r="AF316">
        <v>9</v>
      </c>
      <c r="AH316">
        <v>9</v>
      </c>
      <c r="AJ316">
        <v>9</v>
      </c>
      <c r="AL316">
        <v>9</v>
      </c>
      <c r="AN316">
        <v>9</v>
      </c>
      <c r="AP316">
        <v>9</v>
      </c>
      <c r="AR316">
        <v>9</v>
      </c>
      <c r="AT316">
        <v>9</v>
      </c>
      <c r="AV316">
        <v>9</v>
      </c>
      <c r="AX316">
        <v>9</v>
      </c>
      <c r="AZ316">
        <v>9</v>
      </c>
      <c r="BB316">
        <v>9</v>
      </c>
      <c r="BD316">
        <v>9</v>
      </c>
      <c r="BF316">
        <v>9</v>
      </c>
      <c r="BH316">
        <v>9</v>
      </c>
      <c r="BJ316">
        <v>9</v>
      </c>
      <c r="BL316">
        <v>9</v>
      </c>
      <c r="BN316">
        <v>9</v>
      </c>
      <c r="BP316">
        <v>9</v>
      </c>
      <c r="BR316">
        <v>9</v>
      </c>
      <c r="BT316">
        <v>9</v>
      </c>
      <c r="BV316">
        <v>9</v>
      </c>
      <c r="BX316">
        <v>9</v>
      </c>
      <c r="BZ316">
        <v>9</v>
      </c>
      <c r="CB316">
        <v>9</v>
      </c>
      <c r="CD316">
        <v>9</v>
      </c>
      <c r="CF316">
        <v>9</v>
      </c>
      <c r="CH316">
        <v>9</v>
      </c>
      <c r="CJ316">
        <v>9</v>
      </c>
      <c r="CL316">
        <v>9</v>
      </c>
      <c r="CN316">
        <v>9</v>
      </c>
      <c r="CP316">
        <v>9</v>
      </c>
      <c r="CR316">
        <v>9</v>
      </c>
      <c r="CT316">
        <v>9</v>
      </c>
      <c r="CV316">
        <v>9</v>
      </c>
      <c r="CX316">
        <v>9</v>
      </c>
      <c r="CZ316">
        <v>9</v>
      </c>
      <c r="DB316">
        <v>9</v>
      </c>
      <c r="DD316">
        <v>9</v>
      </c>
      <c r="DF316">
        <v>9</v>
      </c>
      <c r="DH316">
        <v>9</v>
      </c>
      <c r="DJ316">
        <v>9</v>
      </c>
      <c r="DL316">
        <v>9</v>
      </c>
      <c r="DN316">
        <v>9</v>
      </c>
      <c r="DP316">
        <v>9</v>
      </c>
      <c r="DR316">
        <v>9</v>
      </c>
      <c r="DT316">
        <v>9</v>
      </c>
      <c r="DV316">
        <v>9</v>
      </c>
      <c r="DX316">
        <v>9</v>
      </c>
      <c r="DZ316">
        <v>9</v>
      </c>
      <c r="EB316">
        <v>9</v>
      </c>
      <c r="ED316">
        <v>9</v>
      </c>
      <c r="EF316">
        <v>9</v>
      </c>
      <c r="EH316">
        <v>9</v>
      </c>
      <c r="EJ316">
        <v>9</v>
      </c>
      <c r="EL316">
        <v>9</v>
      </c>
      <c r="EN316">
        <v>9</v>
      </c>
      <c r="EP316">
        <v>9</v>
      </c>
      <c r="ER316">
        <v>9</v>
      </c>
      <c r="ET316">
        <v>9</v>
      </c>
      <c r="EV316">
        <v>9</v>
      </c>
      <c r="EX316">
        <v>9</v>
      </c>
      <c r="EZ316">
        <v>9</v>
      </c>
      <c r="FB316">
        <v>9</v>
      </c>
      <c r="FD316">
        <v>9</v>
      </c>
      <c r="FF316">
        <v>9</v>
      </c>
      <c r="FH316">
        <v>9</v>
      </c>
      <c r="FJ316">
        <v>9</v>
      </c>
      <c r="FL316">
        <v>9</v>
      </c>
      <c r="FN316">
        <v>9</v>
      </c>
      <c r="FP316">
        <v>9</v>
      </c>
      <c r="FR316">
        <v>9</v>
      </c>
      <c r="FT316">
        <v>9</v>
      </c>
      <c r="FV316">
        <v>9</v>
      </c>
      <c r="FX316">
        <v>9</v>
      </c>
      <c r="FZ316">
        <v>9</v>
      </c>
      <c r="GB316">
        <v>9</v>
      </c>
      <c r="GD316">
        <v>9</v>
      </c>
      <c r="GF316">
        <v>9</v>
      </c>
      <c r="GH316">
        <v>9</v>
      </c>
      <c r="GJ316">
        <v>9</v>
      </c>
      <c r="GL316">
        <v>9</v>
      </c>
      <c r="GN316">
        <v>9</v>
      </c>
      <c r="GP316">
        <v>9</v>
      </c>
      <c r="GR316">
        <v>9</v>
      </c>
      <c r="GT316">
        <v>9</v>
      </c>
      <c r="GV316">
        <v>9</v>
      </c>
      <c r="GX316">
        <v>9</v>
      </c>
      <c r="GZ316">
        <v>9</v>
      </c>
      <c r="HB316">
        <v>9</v>
      </c>
      <c r="HD316">
        <v>9</v>
      </c>
      <c r="HF316">
        <v>9</v>
      </c>
      <c r="HH316">
        <v>9</v>
      </c>
      <c r="HJ316">
        <v>9</v>
      </c>
      <c r="HL316">
        <v>9</v>
      </c>
      <c r="HN316">
        <v>9</v>
      </c>
      <c r="HP316">
        <v>9</v>
      </c>
      <c r="HR316">
        <v>9</v>
      </c>
      <c r="HT316">
        <v>9</v>
      </c>
      <c r="HV316">
        <v>9</v>
      </c>
      <c r="HX316">
        <v>9</v>
      </c>
      <c r="HZ316">
        <v>9</v>
      </c>
      <c r="IB316">
        <v>9</v>
      </c>
      <c r="ID316">
        <v>9</v>
      </c>
      <c r="IF316">
        <v>9</v>
      </c>
      <c r="IH316">
        <v>9</v>
      </c>
      <c r="IJ316">
        <v>9</v>
      </c>
      <c r="IL316">
        <v>9</v>
      </c>
      <c r="IN316">
        <v>9</v>
      </c>
      <c r="IP316">
        <v>9</v>
      </c>
      <c r="IR316">
        <v>9</v>
      </c>
      <c r="IT316">
        <v>9</v>
      </c>
      <c r="IV316">
        <v>9</v>
      </c>
      <c r="IX316">
        <v>9</v>
      </c>
      <c r="IZ316">
        <v>9</v>
      </c>
      <c r="JB316">
        <v>9</v>
      </c>
      <c r="JD316">
        <v>9</v>
      </c>
      <c r="JF316">
        <v>9</v>
      </c>
      <c r="JH316">
        <v>9</v>
      </c>
      <c r="JJ316">
        <v>9</v>
      </c>
      <c r="JL316">
        <v>9</v>
      </c>
      <c r="JN316">
        <v>9</v>
      </c>
      <c r="JP316">
        <v>9</v>
      </c>
      <c r="JR316">
        <v>9</v>
      </c>
      <c r="JT316">
        <v>9</v>
      </c>
      <c r="JV316">
        <v>9</v>
      </c>
      <c r="JX316">
        <v>9</v>
      </c>
      <c r="JZ316">
        <v>9</v>
      </c>
      <c r="KB316">
        <v>9</v>
      </c>
      <c r="KD316">
        <v>9</v>
      </c>
      <c r="KF316">
        <v>9</v>
      </c>
      <c r="KH316">
        <v>9</v>
      </c>
      <c r="KJ316">
        <v>9</v>
      </c>
      <c r="KL316">
        <v>9</v>
      </c>
      <c r="KN316">
        <v>9</v>
      </c>
      <c r="KP316">
        <v>9</v>
      </c>
      <c r="KR316">
        <v>9</v>
      </c>
      <c r="KT316">
        <v>9</v>
      </c>
      <c r="KV316">
        <v>9</v>
      </c>
      <c r="KX316">
        <v>9</v>
      </c>
      <c r="KZ316">
        <v>9</v>
      </c>
      <c r="LB316">
        <v>9</v>
      </c>
      <c r="LD316">
        <v>9</v>
      </c>
      <c r="LF316">
        <v>9</v>
      </c>
      <c r="LH316">
        <v>9</v>
      </c>
      <c r="LJ316">
        <v>9</v>
      </c>
      <c r="LL316">
        <v>9</v>
      </c>
      <c r="LN316">
        <v>9</v>
      </c>
      <c r="LP316">
        <v>9</v>
      </c>
      <c r="LR316">
        <v>9</v>
      </c>
      <c r="LT316">
        <v>9</v>
      </c>
      <c r="LV316">
        <v>9</v>
      </c>
      <c r="LX316">
        <v>9</v>
      </c>
      <c r="LZ316">
        <v>9</v>
      </c>
      <c r="MB316">
        <v>9</v>
      </c>
      <c r="MD316">
        <v>9</v>
      </c>
      <c r="MF316">
        <v>9</v>
      </c>
      <c r="MH316">
        <v>9</v>
      </c>
      <c r="MJ316">
        <v>9</v>
      </c>
      <c r="ML316">
        <v>9</v>
      </c>
      <c r="MN316">
        <v>9</v>
      </c>
      <c r="MP316">
        <v>9</v>
      </c>
      <c r="MR316">
        <v>9</v>
      </c>
      <c r="MT316">
        <v>9</v>
      </c>
      <c r="MV316">
        <v>9</v>
      </c>
      <c r="MX316">
        <v>9</v>
      </c>
      <c r="MZ316">
        <v>9</v>
      </c>
      <c r="NB316">
        <v>9</v>
      </c>
      <c r="ND316">
        <v>9</v>
      </c>
      <c r="NF316">
        <v>9</v>
      </c>
      <c r="NH316">
        <v>9</v>
      </c>
      <c r="NJ316">
        <v>9</v>
      </c>
      <c r="NL316">
        <v>9</v>
      </c>
      <c r="NN316">
        <v>9</v>
      </c>
      <c r="NP316">
        <v>9</v>
      </c>
      <c r="NR316">
        <v>9</v>
      </c>
      <c r="NT316">
        <v>9</v>
      </c>
      <c r="NV316">
        <v>9</v>
      </c>
      <c r="NX316">
        <v>9</v>
      </c>
      <c r="NZ316">
        <v>9</v>
      </c>
      <c r="OB316">
        <v>9</v>
      </c>
      <c r="OD316">
        <v>9</v>
      </c>
      <c r="OF316">
        <v>9</v>
      </c>
      <c r="OH316">
        <v>9</v>
      </c>
      <c r="OJ316">
        <v>9</v>
      </c>
      <c r="OL316">
        <v>9</v>
      </c>
      <c r="ON316">
        <v>9</v>
      </c>
      <c r="OP316">
        <v>9</v>
      </c>
      <c r="OR316">
        <v>9</v>
      </c>
      <c r="OT316">
        <v>9</v>
      </c>
      <c r="OV316">
        <v>9</v>
      </c>
      <c r="OX316">
        <v>9</v>
      </c>
      <c r="OZ316">
        <v>9</v>
      </c>
      <c r="PB316">
        <v>9</v>
      </c>
      <c r="PD316">
        <v>9</v>
      </c>
      <c r="PF316">
        <v>9</v>
      </c>
      <c r="PH316">
        <v>9</v>
      </c>
      <c r="PJ316">
        <v>9</v>
      </c>
      <c r="PL316">
        <v>9</v>
      </c>
      <c r="PN316">
        <v>9</v>
      </c>
      <c r="PP316">
        <v>9</v>
      </c>
      <c r="PR316">
        <v>9</v>
      </c>
      <c r="PT316">
        <v>9</v>
      </c>
      <c r="PV316">
        <v>9</v>
      </c>
      <c r="PX316">
        <v>9</v>
      </c>
      <c r="PZ316">
        <v>9</v>
      </c>
      <c r="QB316">
        <v>9</v>
      </c>
      <c r="QD316">
        <v>9</v>
      </c>
      <c r="QF316">
        <v>9</v>
      </c>
      <c r="QH316">
        <v>9</v>
      </c>
      <c r="QJ316">
        <v>9</v>
      </c>
      <c r="QL316">
        <v>9</v>
      </c>
      <c r="QN316">
        <v>9</v>
      </c>
      <c r="QP316">
        <v>9</v>
      </c>
      <c r="QR316">
        <v>9</v>
      </c>
      <c r="QT316">
        <v>9</v>
      </c>
      <c r="QV316">
        <v>9</v>
      </c>
      <c r="QX316">
        <v>9</v>
      </c>
      <c r="QZ316">
        <v>9</v>
      </c>
      <c r="RB316">
        <v>9</v>
      </c>
      <c r="RD316">
        <v>9</v>
      </c>
      <c r="RF316">
        <v>9</v>
      </c>
      <c r="RH316">
        <v>9</v>
      </c>
      <c r="RJ316">
        <v>9</v>
      </c>
      <c r="RL316">
        <v>9</v>
      </c>
      <c r="RN316">
        <v>9</v>
      </c>
      <c r="RP316">
        <v>9</v>
      </c>
      <c r="RR316">
        <v>9</v>
      </c>
      <c r="RT316">
        <v>9</v>
      </c>
      <c r="RV316">
        <v>9</v>
      </c>
      <c r="RX316">
        <v>9</v>
      </c>
      <c r="RZ316">
        <v>9</v>
      </c>
      <c r="SB316">
        <v>9</v>
      </c>
      <c r="SD316">
        <v>9</v>
      </c>
      <c r="SF316">
        <v>9</v>
      </c>
      <c r="SH316">
        <v>9</v>
      </c>
      <c r="SJ316">
        <v>9</v>
      </c>
      <c r="SL316">
        <v>9</v>
      </c>
      <c r="SN316">
        <v>9</v>
      </c>
      <c r="SP316">
        <v>9</v>
      </c>
      <c r="SR316">
        <v>9</v>
      </c>
      <c r="ST316">
        <v>9</v>
      </c>
      <c r="SV316">
        <v>9</v>
      </c>
      <c r="SX316">
        <v>9</v>
      </c>
      <c r="SZ316">
        <v>9</v>
      </c>
      <c r="TB316">
        <v>9</v>
      </c>
      <c r="TD316">
        <v>9</v>
      </c>
      <c r="TF316">
        <v>9</v>
      </c>
      <c r="TH316">
        <v>9</v>
      </c>
      <c r="TJ316">
        <v>9</v>
      </c>
      <c r="TL316">
        <v>9</v>
      </c>
      <c r="TN316">
        <v>9</v>
      </c>
      <c r="TP316">
        <v>9</v>
      </c>
      <c r="TR316">
        <v>9</v>
      </c>
      <c r="TT316">
        <v>9</v>
      </c>
      <c r="TV316">
        <v>9</v>
      </c>
      <c r="TX316">
        <v>9</v>
      </c>
      <c r="TZ316">
        <v>9</v>
      </c>
      <c r="UB316">
        <v>9</v>
      </c>
      <c r="UD316">
        <v>9</v>
      </c>
      <c r="UF316">
        <v>9</v>
      </c>
      <c r="UH316">
        <v>9</v>
      </c>
      <c r="UJ316">
        <v>9</v>
      </c>
      <c r="UL316">
        <v>9</v>
      </c>
      <c r="UN316">
        <v>9</v>
      </c>
      <c r="UP316">
        <v>9</v>
      </c>
      <c r="UR316">
        <v>9</v>
      </c>
      <c r="UT316">
        <v>9</v>
      </c>
      <c r="UV316">
        <v>9</v>
      </c>
      <c r="UX316">
        <v>9</v>
      </c>
      <c r="UZ316">
        <v>9</v>
      </c>
      <c r="VB316">
        <v>9</v>
      </c>
      <c r="VD316">
        <v>9</v>
      </c>
      <c r="VF316">
        <v>9</v>
      </c>
      <c r="VH316">
        <v>9</v>
      </c>
      <c r="VJ316">
        <v>9</v>
      </c>
      <c r="VL316">
        <v>9</v>
      </c>
      <c r="VN316">
        <v>9</v>
      </c>
      <c r="VP316">
        <v>9</v>
      </c>
      <c r="VR316">
        <v>9</v>
      </c>
      <c r="VT316">
        <v>9</v>
      </c>
      <c r="VV316">
        <v>9</v>
      </c>
      <c r="VX316">
        <v>9</v>
      </c>
      <c r="VZ316">
        <v>9</v>
      </c>
      <c r="WB316">
        <v>9</v>
      </c>
      <c r="WD316">
        <v>9</v>
      </c>
      <c r="WF316">
        <v>9</v>
      </c>
      <c r="WH316">
        <v>9</v>
      </c>
      <c r="WJ316">
        <v>9</v>
      </c>
      <c r="WL316">
        <v>9</v>
      </c>
      <c r="WN316">
        <v>9</v>
      </c>
      <c r="WP316">
        <v>9</v>
      </c>
      <c r="WR316">
        <v>9</v>
      </c>
      <c r="WT316">
        <v>9</v>
      </c>
      <c r="WV316">
        <v>9</v>
      </c>
      <c r="WX316">
        <v>9</v>
      </c>
      <c r="WZ316">
        <v>9</v>
      </c>
      <c r="XB316">
        <v>9</v>
      </c>
      <c r="XD316">
        <v>9</v>
      </c>
      <c r="XF316">
        <v>9</v>
      </c>
      <c r="XH316">
        <v>9</v>
      </c>
      <c r="XJ316">
        <v>9</v>
      </c>
      <c r="XL316">
        <v>9</v>
      </c>
      <c r="XN316">
        <v>9</v>
      </c>
      <c r="XP316">
        <v>9</v>
      </c>
      <c r="XR316">
        <v>9</v>
      </c>
      <c r="XT316">
        <v>9</v>
      </c>
      <c r="XV316">
        <v>9</v>
      </c>
      <c r="XX316">
        <v>9</v>
      </c>
      <c r="XZ316">
        <v>9</v>
      </c>
      <c r="YB316">
        <v>9</v>
      </c>
      <c r="YD316">
        <v>9</v>
      </c>
      <c r="YF316">
        <v>9</v>
      </c>
      <c r="YH316">
        <v>9</v>
      </c>
      <c r="YJ316">
        <v>9</v>
      </c>
      <c r="YL316">
        <v>9</v>
      </c>
      <c r="YN316">
        <v>9</v>
      </c>
      <c r="YP316">
        <v>9</v>
      </c>
      <c r="YR316">
        <v>9</v>
      </c>
      <c r="YT316">
        <v>9</v>
      </c>
      <c r="YV316">
        <v>9</v>
      </c>
      <c r="YX316">
        <v>9</v>
      </c>
      <c r="YZ316">
        <v>9</v>
      </c>
      <c r="ZB316">
        <v>9</v>
      </c>
      <c r="ZD316">
        <v>9</v>
      </c>
      <c r="ZF316">
        <v>9</v>
      </c>
      <c r="ZH316">
        <v>9</v>
      </c>
      <c r="ZJ316">
        <v>9</v>
      </c>
      <c r="ZL316">
        <v>9</v>
      </c>
      <c r="ZN316">
        <v>9</v>
      </c>
      <c r="ZP316">
        <v>9</v>
      </c>
      <c r="ZR316">
        <v>9</v>
      </c>
      <c r="ZT316">
        <v>9</v>
      </c>
      <c r="ZV316">
        <v>9</v>
      </c>
      <c r="ZX316">
        <v>9</v>
      </c>
      <c r="ZZ316">
        <v>9</v>
      </c>
      <c r="AAB316">
        <v>9</v>
      </c>
      <c r="AAD316">
        <v>9</v>
      </c>
      <c r="AAF316">
        <v>9</v>
      </c>
      <c r="AAH316">
        <v>9</v>
      </c>
      <c r="AAJ316">
        <v>9</v>
      </c>
      <c r="AAL316">
        <v>9</v>
      </c>
      <c r="AAN316">
        <v>9</v>
      </c>
      <c r="AAP316">
        <v>9</v>
      </c>
      <c r="AAR316">
        <v>9</v>
      </c>
      <c r="AAT316">
        <v>9</v>
      </c>
      <c r="AAV316">
        <v>9</v>
      </c>
      <c r="AAX316">
        <v>9</v>
      </c>
      <c r="AAZ316">
        <v>9</v>
      </c>
      <c r="ABB316">
        <v>9</v>
      </c>
      <c r="ABD316">
        <v>9</v>
      </c>
      <c r="ABF316">
        <v>9</v>
      </c>
      <c r="ABH316">
        <v>9</v>
      </c>
      <c r="ABJ316">
        <v>9</v>
      </c>
      <c r="ABL316">
        <v>9</v>
      </c>
      <c r="ABN316">
        <v>9</v>
      </c>
      <c r="ABP316">
        <v>9</v>
      </c>
      <c r="ABR316">
        <v>9</v>
      </c>
      <c r="ABT316">
        <v>9</v>
      </c>
      <c r="ABV316">
        <v>9</v>
      </c>
      <c r="ABX316">
        <v>9</v>
      </c>
      <c r="ABZ316">
        <v>9</v>
      </c>
      <c r="ACB316">
        <v>9</v>
      </c>
      <c r="ACD316">
        <v>9</v>
      </c>
      <c r="ACF316">
        <v>9</v>
      </c>
      <c r="ACH316">
        <v>9</v>
      </c>
      <c r="ACJ316">
        <v>9</v>
      </c>
      <c r="ACL316">
        <v>9</v>
      </c>
      <c r="ACN316">
        <v>9</v>
      </c>
      <c r="ACP316">
        <v>9</v>
      </c>
      <c r="ACR316">
        <v>9</v>
      </c>
      <c r="ACT316">
        <v>9</v>
      </c>
      <c r="ACV316">
        <v>9</v>
      </c>
      <c r="ACX316">
        <v>9</v>
      </c>
      <c r="ACZ316">
        <v>9</v>
      </c>
      <c r="ADB316">
        <v>9</v>
      </c>
      <c r="ADD316">
        <v>9</v>
      </c>
      <c r="ADF316">
        <v>9</v>
      </c>
      <c r="ADH316">
        <v>9</v>
      </c>
      <c r="ADJ316">
        <v>9</v>
      </c>
      <c r="ADL316">
        <v>9</v>
      </c>
      <c r="ADN316">
        <v>9</v>
      </c>
      <c r="ADP316">
        <v>9</v>
      </c>
      <c r="ADR316">
        <v>9</v>
      </c>
      <c r="ADT316">
        <v>9</v>
      </c>
      <c r="ADV316">
        <v>9</v>
      </c>
      <c r="ADX316">
        <v>9</v>
      </c>
      <c r="ADZ316">
        <v>9</v>
      </c>
      <c r="AEB316">
        <v>9</v>
      </c>
      <c r="AED316">
        <v>9</v>
      </c>
      <c r="AEF316">
        <v>9</v>
      </c>
      <c r="AEH316">
        <v>9</v>
      </c>
      <c r="AEJ316">
        <v>9</v>
      </c>
      <c r="AEL316">
        <v>9</v>
      </c>
      <c r="AEN316">
        <v>9</v>
      </c>
      <c r="AEP316">
        <v>9</v>
      </c>
      <c r="AER316">
        <v>9</v>
      </c>
      <c r="AET316">
        <v>9</v>
      </c>
      <c r="AEV316">
        <v>9</v>
      </c>
      <c r="AEX316">
        <v>9</v>
      </c>
      <c r="AEZ316">
        <v>9</v>
      </c>
      <c r="AFB316">
        <v>9</v>
      </c>
      <c r="AFD316">
        <v>9</v>
      </c>
      <c r="AFF316">
        <v>9</v>
      </c>
      <c r="AFH316">
        <v>9</v>
      </c>
      <c r="AFJ316">
        <v>9</v>
      </c>
      <c r="AFL316">
        <v>9</v>
      </c>
      <c r="AFN316">
        <v>9</v>
      </c>
      <c r="AFP316">
        <v>9</v>
      </c>
      <c r="AFR316">
        <v>9</v>
      </c>
      <c r="AFT316">
        <v>9</v>
      </c>
      <c r="AFV316">
        <v>9</v>
      </c>
      <c r="AFX316">
        <v>9</v>
      </c>
      <c r="AFZ316">
        <v>9</v>
      </c>
      <c r="AGB316">
        <v>9</v>
      </c>
      <c r="AGD316">
        <v>9</v>
      </c>
      <c r="AGF316">
        <v>9</v>
      </c>
      <c r="AGH316">
        <v>9</v>
      </c>
      <c r="AGJ316">
        <v>9</v>
      </c>
      <c r="AGL316">
        <v>9</v>
      </c>
      <c r="AGN316">
        <v>9</v>
      </c>
      <c r="AGP316">
        <v>9</v>
      </c>
      <c r="AGR316">
        <v>9</v>
      </c>
      <c r="AGT316">
        <v>9</v>
      </c>
      <c r="AGV316">
        <v>9</v>
      </c>
      <c r="AGX316">
        <v>9</v>
      </c>
      <c r="AGZ316">
        <v>9</v>
      </c>
      <c r="AHB316">
        <v>9</v>
      </c>
      <c r="AHD316">
        <v>9</v>
      </c>
      <c r="AHF316">
        <v>9</v>
      </c>
      <c r="AHH316">
        <v>9</v>
      </c>
      <c r="AHJ316">
        <v>9</v>
      </c>
      <c r="AHL316">
        <v>9</v>
      </c>
      <c r="AHN316">
        <v>9</v>
      </c>
      <c r="AHP316">
        <v>9</v>
      </c>
      <c r="AHR316">
        <v>9</v>
      </c>
      <c r="AHT316">
        <v>9</v>
      </c>
      <c r="AHV316">
        <v>9</v>
      </c>
      <c r="AHX316">
        <v>9</v>
      </c>
      <c r="AHZ316">
        <v>9</v>
      </c>
      <c r="AIB316">
        <v>9</v>
      </c>
      <c r="AID316">
        <v>9</v>
      </c>
      <c r="AIF316">
        <v>9</v>
      </c>
      <c r="AIH316">
        <v>9</v>
      </c>
      <c r="AIJ316">
        <v>9</v>
      </c>
      <c r="AIL316">
        <v>9</v>
      </c>
      <c r="AIN316">
        <v>9</v>
      </c>
      <c r="AIP316">
        <v>9</v>
      </c>
      <c r="AIR316">
        <v>9</v>
      </c>
      <c r="AIT316">
        <v>9</v>
      </c>
      <c r="AIV316">
        <v>9</v>
      </c>
      <c r="AIX316">
        <v>9</v>
      </c>
      <c r="AIZ316">
        <v>9</v>
      </c>
      <c r="AJB316">
        <v>9</v>
      </c>
      <c r="AJD316">
        <v>9</v>
      </c>
      <c r="AJF316">
        <v>9</v>
      </c>
      <c r="AJH316">
        <v>9</v>
      </c>
      <c r="AJJ316">
        <v>9</v>
      </c>
      <c r="AJL316">
        <v>9</v>
      </c>
      <c r="AJN316">
        <v>9</v>
      </c>
      <c r="AJP316">
        <v>9</v>
      </c>
      <c r="AJR316">
        <v>9</v>
      </c>
      <c r="AJT316">
        <v>9</v>
      </c>
      <c r="AJV316">
        <v>9</v>
      </c>
      <c r="AJX316">
        <v>9</v>
      </c>
      <c r="AJZ316">
        <v>9</v>
      </c>
      <c r="AKB316">
        <v>9</v>
      </c>
      <c r="AKD316">
        <v>9</v>
      </c>
      <c r="AKF316">
        <v>9</v>
      </c>
      <c r="AKH316">
        <v>9</v>
      </c>
      <c r="AKJ316">
        <v>9</v>
      </c>
      <c r="AKL316">
        <v>9</v>
      </c>
      <c r="AKN316">
        <v>9</v>
      </c>
      <c r="AKP316">
        <v>9</v>
      </c>
      <c r="AKR316">
        <v>9</v>
      </c>
      <c r="AKT316">
        <v>9</v>
      </c>
      <c r="AKV316">
        <v>9</v>
      </c>
      <c r="AKX316">
        <v>9</v>
      </c>
      <c r="AKZ316">
        <v>9</v>
      </c>
      <c r="ALB316">
        <v>9</v>
      </c>
      <c r="ALD316">
        <v>9</v>
      </c>
      <c r="ALF316">
        <v>9</v>
      </c>
      <c r="ALH316">
        <v>9</v>
      </c>
      <c r="ALJ316">
        <v>9</v>
      </c>
      <c r="ALL316">
        <v>9</v>
      </c>
      <c r="ALN316">
        <v>9</v>
      </c>
      <c r="ALP316">
        <v>9</v>
      </c>
      <c r="ALR316">
        <v>9</v>
      </c>
    </row>
    <row r="317" spans="1:1006" x14ac:dyDescent="0.25">
      <c r="A317">
        <v>15</v>
      </c>
      <c r="B317">
        <v>19.032879999999999</v>
      </c>
      <c r="H317">
        <v>15</v>
      </c>
      <c r="J317">
        <v>15</v>
      </c>
      <c r="L317">
        <v>15</v>
      </c>
      <c r="N317">
        <v>15</v>
      </c>
      <c r="P317">
        <v>15</v>
      </c>
      <c r="R317">
        <v>15</v>
      </c>
      <c r="T317">
        <v>15</v>
      </c>
      <c r="V317">
        <v>15</v>
      </c>
      <c r="X317">
        <v>15</v>
      </c>
      <c r="Z317">
        <v>15</v>
      </c>
      <c r="AB317">
        <v>15</v>
      </c>
      <c r="AD317">
        <v>15</v>
      </c>
      <c r="AF317">
        <v>15</v>
      </c>
      <c r="AH317">
        <v>15</v>
      </c>
      <c r="AJ317">
        <v>15</v>
      </c>
      <c r="AL317">
        <v>15</v>
      </c>
      <c r="AN317">
        <v>15</v>
      </c>
      <c r="AP317">
        <v>15</v>
      </c>
      <c r="AR317">
        <v>15</v>
      </c>
      <c r="AT317">
        <v>15</v>
      </c>
      <c r="AV317">
        <v>15</v>
      </c>
      <c r="AX317">
        <v>15</v>
      </c>
      <c r="AZ317">
        <v>15</v>
      </c>
      <c r="BB317">
        <v>15</v>
      </c>
      <c r="BD317">
        <v>15</v>
      </c>
      <c r="BF317">
        <v>15</v>
      </c>
      <c r="BH317">
        <v>15</v>
      </c>
      <c r="BJ317">
        <v>15</v>
      </c>
      <c r="BL317">
        <v>15</v>
      </c>
      <c r="BN317">
        <v>15</v>
      </c>
      <c r="BP317">
        <v>15</v>
      </c>
      <c r="BR317">
        <v>15</v>
      </c>
      <c r="BT317">
        <v>15</v>
      </c>
      <c r="BV317">
        <v>15</v>
      </c>
      <c r="BX317">
        <v>15</v>
      </c>
      <c r="BZ317">
        <v>15</v>
      </c>
      <c r="CB317">
        <v>15</v>
      </c>
      <c r="CD317">
        <v>15</v>
      </c>
      <c r="CF317">
        <v>15</v>
      </c>
      <c r="CH317">
        <v>15</v>
      </c>
      <c r="CJ317">
        <v>15</v>
      </c>
      <c r="CL317">
        <v>15</v>
      </c>
      <c r="CN317">
        <v>15</v>
      </c>
      <c r="CP317">
        <v>15</v>
      </c>
      <c r="CR317">
        <v>15</v>
      </c>
      <c r="CT317">
        <v>15</v>
      </c>
      <c r="CV317">
        <v>15</v>
      </c>
      <c r="CX317">
        <v>15</v>
      </c>
      <c r="CZ317">
        <v>15</v>
      </c>
      <c r="DB317">
        <v>15</v>
      </c>
      <c r="DD317">
        <v>15</v>
      </c>
      <c r="DF317">
        <v>15</v>
      </c>
      <c r="DH317">
        <v>15</v>
      </c>
      <c r="DJ317">
        <v>15</v>
      </c>
      <c r="DL317">
        <v>15</v>
      </c>
      <c r="DN317">
        <v>15</v>
      </c>
      <c r="DP317">
        <v>15</v>
      </c>
      <c r="DR317">
        <v>15</v>
      </c>
      <c r="DT317">
        <v>15</v>
      </c>
      <c r="DV317">
        <v>15</v>
      </c>
      <c r="DX317">
        <v>15</v>
      </c>
      <c r="DZ317">
        <v>15</v>
      </c>
      <c r="EB317">
        <v>15</v>
      </c>
      <c r="ED317">
        <v>15</v>
      </c>
      <c r="EF317">
        <v>15</v>
      </c>
      <c r="EH317">
        <v>15</v>
      </c>
      <c r="EJ317">
        <v>15</v>
      </c>
      <c r="EL317">
        <v>15</v>
      </c>
      <c r="EN317">
        <v>15</v>
      </c>
      <c r="EP317">
        <v>15</v>
      </c>
      <c r="ER317">
        <v>15</v>
      </c>
      <c r="ET317">
        <v>15</v>
      </c>
      <c r="EV317">
        <v>15</v>
      </c>
      <c r="EX317">
        <v>15</v>
      </c>
      <c r="EZ317">
        <v>15</v>
      </c>
      <c r="FB317">
        <v>15</v>
      </c>
      <c r="FD317">
        <v>15</v>
      </c>
      <c r="FF317">
        <v>15</v>
      </c>
      <c r="FH317">
        <v>15</v>
      </c>
      <c r="FJ317">
        <v>15</v>
      </c>
      <c r="FL317">
        <v>15</v>
      </c>
      <c r="FN317">
        <v>15</v>
      </c>
      <c r="FP317">
        <v>15</v>
      </c>
      <c r="FR317">
        <v>15</v>
      </c>
      <c r="FT317">
        <v>15</v>
      </c>
      <c r="FV317">
        <v>15</v>
      </c>
      <c r="FX317">
        <v>15</v>
      </c>
      <c r="FZ317">
        <v>15</v>
      </c>
      <c r="GB317">
        <v>15</v>
      </c>
      <c r="GD317">
        <v>15</v>
      </c>
      <c r="GF317">
        <v>15</v>
      </c>
      <c r="GH317">
        <v>15</v>
      </c>
      <c r="GJ317">
        <v>15</v>
      </c>
      <c r="GL317">
        <v>15</v>
      </c>
      <c r="GN317">
        <v>15</v>
      </c>
      <c r="GP317">
        <v>15</v>
      </c>
      <c r="GR317">
        <v>15</v>
      </c>
      <c r="GT317">
        <v>15</v>
      </c>
      <c r="GV317">
        <v>15</v>
      </c>
      <c r="GX317">
        <v>15</v>
      </c>
      <c r="GZ317">
        <v>15</v>
      </c>
      <c r="HB317">
        <v>15</v>
      </c>
      <c r="HD317">
        <v>15</v>
      </c>
      <c r="HF317">
        <v>15</v>
      </c>
      <c r="HH317">
        <v>15</v>
      </c>
      <c r="HJ317">
        <v>15</v>
      </c>
      <c r="HL317">
        <v>15</v>
      </c>
      <c r="HN317">
        <v>15</v>
      </c>
      <c r="HP317">
        <v>15</v>
      </c>
      <c r="HR317">
        <v>15</v>
      </c>
      <c r="HT317">
        <v>15</v>
      </c>
      <c r="HV317">
        <v>15</v>
      </c>
      <c r="HX317">
        <v>15</v>
      </c>
      <c r="HZ317">
        <v>15</v>
      </c>
      <c r="IB317">
        <v>15</v>
      </c>
      <c r="ID317">
        <v>15</v>
      </c>
      <c r="IF317">
        <v>15</v>
      </c>
      <c r="IH317">
        <v>15</v>
      </c>
      <c r="IJ317">
        <v>15</v>
      </c>
      <c r="IL317">
        <v>15</v>
      </c>
      <c r="IN317">
        <v>15</v>
      </c>
      <c r="IP317">
        <v>15</v>
      </c>
      <c r="IR317">
        <v>15</v>
      </c>
      <c r="IT317">
        <v>15</v>
      </c>
      <c r="IV317">
        <v>15</v>
      </c>
      <c r="IX317">
        <v>15</v>
      </c>
      <c r="IZ317">
        <v>15</v>
      </c>
      <c r="JB317">
        <v>15</v>
      </c>
      <c r="JD317">
        <v>15</v>
      </c>
      <c r="JF317">
        <v>15</v>
      </c>
      <c r="JH317">
        <v>15</v>
      </c>
      <c r="JJ317">
        <v>15</v>
      </c>
      <c r="JL317">
        <v>15</v>
      </c>
      <c r="JN317">
        <v>15</v>
      </c>
      <c r="JP317">
        <v>15</v>
      </c>
      <c r="JR317">
        <v>15</v>
      </c>
      <c r="JT317">
        <v>15</v>
      </c>
      <c r="JV317">
        <v>15</v>
      </c>
      <c r="JX317">
        <v>15</v>
      </c>
      <c r="JZ317">
        <v>15</v>
      </c>
      <c r="KB317">
        <v>15</v>
      </c>
      <c r="KD317">
        <v>15</v>
      </c>
      <c r="KF317">
        <v>15</v>
      </c>
      <c r="KH317">
        <v>15</v>
      </c>
      <c r="KJ317">
        <v>15</v>
      </c>
      <c r="KL317">
        <v>15</v>
      </c>
      <c r="KN317">
        <v>15</v>
      </c>
      <c r="KP317">
        <v>15</v>
      </c>
      <c r="KR317">
        <v>15</v>
      </c>
      <c r="KT317">
        <v>15</v>
      </c>
      <c r="KV317">
        <v>15</v>
      </c>
      <c r="KX317">
        <v>15</v>
      </c>
      <c r="KZ317">
        <v>15</v>
      </c>
      <c r="LB317">
        <v>15</v>
      </c>
      <c r="LD317">
        <v>15</v>
      </c>
      <c r="LF317">
        <v>15</v>
      </c>
      <c r="LH317">
        <v>15</v>
      </c>
      <c r="LJ317">
        <v>15</v>
      </c>
      <c r="LL317">
        <v>15</v>
      </c>
      <c r="LN317">
        <v>15</v>
      </c>
      <c r="LP317">
        <v>15</v>
      </c>
      <c r="LR317">
        <v>15</v>
      </c>
      <c r="LT317">
        <v>15</v>
      </c>
      <c r="LV317">
        <v>15</v>
      </c>
      <c r="LX317">
        <v>15</v>
      </c>
      <c r="LZ317">
        <v>15</v>
      </c>
      <c r="MB317">
        <v>15</v>
      </c>
      <c r="MD317">
        <v>15</v>
      </c>
      <c r="MF317">
        <v>15</v>
      </c>
      <c r="MH317">
        <v>15</v>
      </c>
      <c r="MJ317">
        <v>15</v>
      </c>
      <c r="ML317">
        <v>15</v>
      </c>
      <c r="MN317">
        <v>15</v>
      </c>
      <c r="MP317">
        <v>15</v>
      </c>
      <c r="MR317">
        <v>15</v>
      </c>
      <c r="MT317">
        <v>15</v>
      </c>
      <c r="MV317">
        <v>15</v>
      </c>
      <c r="MX317">
        <v>15</v>
      </c>
      <c r="MZ317">
        <v>15</v>
      </c>
      <c r="NB317">
        <v>15</v>
      </c>
      <c r="ND317">
        <v>15</v>
      </c>
      <c r="NF317">
        <v>15</v>
      </c>
      <c r="NH317">
        <v>15</v>
      </c>
      <c r="NJ317">
        <v>15</v>
      </c>
      <c r="NL317">
        <v>15</v>
      </c>
      <c r="NN317">
        <v>15</v>
      </c>
      <c r="NP317">
        <v>15</v>
      </c>
      <c r="NR317">
        <v>15</v>
      </c>
      <c r="NT317">
        <v>15</v>
      </c>
      <c r="NV317">
        <v>15</v>
      </c>
      <c r="NX317">
        <v>15</v>
      </c>
      <c r="NZ317">
        <v>15</v>
      </c>
      <c r="OB317">
        <v>15</v>
      </c>
      <c r="OD317">
        <v>15</v>
      </c>
      <c r="OF317">
        <v>15</v>
      </c>
      <c r="OH317">
        <v>15</v>
      </c>
      <c r="OJ317">
        <v>15</v>
      </c>
      <c r="OL317">
        <v>15</v>
      </c>
      <c r="ON317">
        <v>15</v>
      </c>
      <c r="OP317">
        <v>15</v>
      </c>
      <c r="OR317">
        <v>15</v>
      </c>
      <c r="OT317">
        <v>15</v>
      </c>
      <c r="OV317">
        <v>15</v>
      </c>
      <c r="OX317">
        <v>15</v>
      </c>
      <c r="OZ317">
        <v>15</v>
      </c>
      <c r="PB317">
        <v>15</v>
      </c>
      <c r="PD317">
        <v>15</v>
      </c>
      <c r="PF317">
        <v>15</v>
      </c>
      <c r="PH317">
        <v>15</v>
      </c>
      <c r="PJ317">
        <v>15</v>
      </c>
      <c r="PL317">
        <v>15</v>
      </c>
      <c r="PN317">
        <v>15</v>
      </c>
      <c r="PP317">
        <v>15</v>
      </c>
      <c r="PR317">
        <v>15</v>
      </c>
      <c r="PT317">
        <v>15</v>
      </c>
      <c r="PV317">
        <v>15</v>
      </c>
      <c r="PX317">
        <v>15</v>
      </c>
      <c r="PZ317">
        <v>15</v>
      </c>
      <c r="QB317">
        <v>15</v>
      </c>
      <c r="QD317">
        <v>15</v>
      </c>
      <c r="QF317">
        <v>15</v>
      </c>
      <c r="QH317">
        <v>15</v>
      </c>
      <c r="QJ317">
        <v>15</v>
      </c>
      <c r="QL317">
        <v>15</v>
      </c>
      <c r="QN317">
        <v>15</v>
      </c>
      <c r="QP317">
        <v>15</v>
      </c>
      <c r="QR317">
        <v>15</v>
      </c>
      <c r="QT317">
        <v>15</v>
      </c>
      <c r="QV317">
        <v>15</v>
      </c>
      <c r="QX317">
        <v>15</v>
      </c>
      <c r="QZ317">
        <v>15</v>
      </c>
      <c r="RB317">
        <v>15</v>
      </c>
      <c r="RD317">
        <v>15</v>
      </c>
      <c r="RF317">
        <v>15</v>
      </c>
      <c r="RH317">
        <v>15</v>
      </c>
      <c r="RJ317">
        <v>15</v>
      </c>
      <c r="RL317">
        <v>15</v>
      </c>
      <c r="RN317">
        <v>15</v>
      </c>
      <c r="RP317">
        <v>15</v>
      </c>
      <c r="RR317">
        <v>15</v>
      </c>
      <c r="RT317">
        <v>15</v>
      </c>
      <c r="RV317">
        <v>15</v>
      </c>
      <c r="RX317">
        <v>15</v>
      </c>
      <c r="RZ317">
        <v>15</v>
      </c>
      <c r="SB317">
        <v>15</v>
      </c>
      <c r="SD317">
        <v>15</v>
      </c>
      <c r="SF317">
        <v>15</v>
      </c>
      <c r="SH317">
        <v>15</v>
      </c>
      <c r="SJ317">
        <v>15</v>
      </c>
      <c r="SL317">
        <v>15</v>
      </c>
      <c r="SN317">
        <v>15</v>
      </c>
      <c r="SP317">
        <v>15</v>
      </c>
      <c r="SR317">
        <v>15</v>
      </c>
      <c r="ST317">
        <v>15</v>
      </c>
      <c r="SV317">
        <v>15</v>
      </c>
      <c r="SX317">
        <v>15</v>
      </c>
      <c r="SZ317">
        <v>15</v>
      </c>
      <c r="TB317">
        <v>15</v>
      </c>
      <c r="TD317">
        <v>15</v>
      </c>
      <c r="TF317">
        <v>15</v>
      </c>
      <c r="TH317">
        <v>15</v>
      </c>
      <c r="TJ317">
        <v>15</v>
      </c>
      <c r="TL317">
        <v>15</v>
      </c>
      <c r="TN317">
        <v>15</v>
      </c>
      <c r="TP317">
        <v>15</v>
      </c>
      <c r="TR317">
        <v>15</v>
      </c>
      <c r="TT317">
        <v>15</v>
      </c>
      <c r="TV317">
        <v>15</v>
      </c>
      <c r="TX317">
        <v>15</v>
      </c>
      <c r="TZ317">
        <v>15</v>
      </c>
      <c r="UB317">
        <v>15</v>
      </c>
      <c r="UD317">
        <v>15</v>
      </c>
      <c r="UF317">
        <v>15</v>
      </c>
      <c r="UH317">
        <v>15</v>
      </c>
      <c r="UJ317">
        <v>15</v>
      </c>
      <c r="UL317">
        <v>15</v>
      </c>
      <c r="UN317">
        <v>15</v>
      </c>
      <c r="UP317">
        <v>15</v>
      </c>
      <c r="UR317">
        <v>15</v>
      </c>
      <c r="UT317">
        <v>15</v>
      </c>
      <c r="UV317">
        <v>15</v>
      </c>
      <c r="UX317">
        <v>15</v>
      </c>
      <c r="UZ317">
        <v>15</v>
      </c>
      <c r="VB317">
        <v>15</v>
      </c>
      <c r="VD317">
        <v>15</v>
      </c>
      <c r="VF317">
        <v>15</v>
      </c>
      <c r="VH317">
        <v>15</v>
      </c>
      <c r="VJ317">
        <v>15</v>
      </c>
      <c r="VL317">
        <v>15</v>
      </c>
      <c r="VN317">
        <v>15</v>
      </c>
      <c r="VP317">
        <v>15</v>
      </c>
      <c r="VR317">
        <v>15</v>
      </c>
      <c r="VT317">
        <v>15</v>
      </c>
      <c r="VV317">
        <v>15</v>
      </c>
      <c r="VX317">
        <v>15</v>
      </c>
      <c r="VZ317">
        <v>15</v>
      </c>
      <c r="WB317">
        <v>15</v>
      </c>
      <c r="WD317">
        <v>15</v>
      </c>
      <c r="WF317">
        <v>15</v>
      </c>
      <c r="WH317">
        <v>15</v>
      </c>
      <c r="WJ317">
        <v>15</v>
      </c>
      <c r="WL317">
        <v>15</v>
      </c>
      <c r="WN317">
        <v>15</v>
      </c>
      <c r="WP317">
        <v>15</v>
      </c>
      <c r="WR317">
        <v>15</v>
      </c>
      <c r="WT317">
        <v>15</v>
      </c>
      <c r="WV317">
        <v>15</v>
      </c>
      <c r="WX317">
        <v>15</v>
      </c>
      <c r="WZ317">
        <v>15</v>
      </c>
      <c r="XB317">
        <v>15</v>
      </c>
      <c r="XD317">
        <v>15</v>
      </c>
      <c r="XF317">
        <v>15</v>
      </c>
      <c r="XH317">
        <v>15</v>
      </c>
      <c r="XJ317">
        <v>15</v>
      </c>
      <c r="XL317">
        <v>15</v>
      </c>
      <c r="XN317">
        <v>15</v>
      </c>
      <c r="XP317">
        <v>15</v>
      </c>
      <c r="XR317">
        <v>15</v>
      </c>
      <c r="XT317">
        <v>15</v>
      </c>
      <c r="XV317">
        <v>15</v>
      </c>
      <c r="XX317">
        <v>15</v>
      </c>
      <c r="XZ317">
        <v>15</v>
      </c>
      <c r="YB317">
        <v>15</v>
      </c>
      <c r="YD317">
        <v>15</v>
      </c>
      <c r="YF317">
        <v>15</v>
      </c>
      <c r="YH317">
        <v>15</v>
      </c>
      <c r="YJ317">
        <v>15</v>
      </c>
      <c r="YL317">
        <v>15</v>
      </c>
      <c r="YN317">
        <v>15</v>
      </c>
      <c r="YP317">
        <v>15</v>
      </c>
      <c r="YR317">
        <v>15</v>
      </c>
      <c r="YT317">
        <v>15</v>
      </c>
      <c r="YV317">
        <v>15</v>
      </c>
      <c r="YX317">
        <v>15</v>
      </c>
      <c r="YZ317">
        <v>15</v>
      </c>
      <c r="ZB317">
        <v>15</v>
      </c>
      <c r="ZD317">
        <v>15</v>
      </c>
      <c r="ZF317">
        <v>15</v>
      </c>
      <c r="ZH317">
        <v>15</v>
      </c>
      <c r="ZJ317">
        <v>15</v>
      </c>
      <c r="ZL317">
        <v>15</v>
      </c>
      <c r="ZN317">
        <v>15</v>
      </c>
      <c r="ZP317">
        <v>15</v>
      </c>
      <c r="ZR317">
        <v>15</v>
      </c>
      <c r="ZT317">
        <v>15</v>
      </c>
      <c r="ZV317">
        <v>15</v>
      </c>
      <c r="ZX317">
        <v>15</v>
      </c>
      <c r="ZZ317">
        <v>15</v>
      </c>
      <c r="AAB317">
        <v>15</v>
      </c>
      <c r="AAD317">
        <v>15</v>
      </c>
      <c r="AAF317">
        <v>15</v>
      </c>
      <c r="AAH317">
        <v>15</v>
      </c>
      <c r="AAJ317">
        <v>15</v>
      </c>
      <c r="AAL317">
        <v>15</v>
      </c>
      <c r="AAN317">
        <v>15</v>
      </c>
      <c r="AAP317">
        <v>15</v>
      </c>
      <c r="AAR317">
        <v>15</v>
      </c>
      <c r="AAT317">
        <v>15</v>
      </c>
      <c r="AAV317">
        <v>15</v>
      </c>
      <c r="AAX317">
        <v>15</v>
      </c>
      <c r="AAZ317">
        <v>15</v>
      </c>
      <c r="ABB317">
        <v>15</v>
      </c>
      <c r="ABD317">
        <v>15</v>
      </c>
      <c r="ABF317">
        <v>15</v>
      </c>
      <c r="ABH317">
        <v>15</v>
      </c>
      <c r="ABJ317">
        <v>15</v>
      </c>
      <c r="ABL317">
        <v>15</v>
      </c>
      <c r="ABN317">
        <v>15</v>
      </c>
      <c r="ABP317">
        <v>15</v>
      </c>
      <c r="ABR317">
        <v>15</v>
      </c>
      <c r="ABT317">
        <v>15</v>
      </c>
      <c r="ABV317">
        <v>15</v>
      </c>
      <c r="ABX317">
        <v>15</v>
      </c>
      <c r="ABZ317">
        <v>15</v>
      </c>
      <c r="ACB317">
        <v>15</v>
      </c>
      <c r="ACD317">
        <v>15</v>
      </c>
      <c r="ACF317">
        <v>15</v>
      </c>
      <c r="ACH317">
        <v>15</v>
      </c>
      <c r="ACJ317">
        <v>15</v>
      </c>
      <c r="ACL317">
        <v>15</v>
      </c>
      <c r="ACN317">
        <v>15</v>
      </c>
      <c r="ACP317">
        <v>15</v>
      </c>
      <c r="ACR317">
        <v>15</v>
      </c>
      <c r="ACT317">
        <v>15</v>
      </c>
      <c r="ACV317">
        <v>15</v>
      </c>
      <c r="ACX317">
        <v>15</v>
      </c>
      <c r="ACZ317">
        <v>15</v>
      </c>
      <c r="ADB317">
        <v>15</v>
      </c>
      <c r="ADD317">
        <v>15</v>
      </c>
      <c r="ADF317">
        <v>15</v>
      </c>
      <c r="ADH317">
        <v>15</v>
      </c>
      <c r="ADJ317">
        <v>15</v>
      </c>
      <c r="ADL317">
        <v>15</v>
      </c>
      <c r="ADN317">
        <v>15</v>
      </c>
      <c r="ADP317">
        <v>15</v>
      </c>
      <c r="ADR317">
        <v>15</v>
      </c>
      <c r="ADT317">
        <v>15</v>
      </c>
      <c r="ADV317">
        <v>15</v>
      </c>
      <c r="ADX317">
        <v>15</v>
      </c>
      <c r="ADZ317">
        <v>15</v>
      </c>
      <c r="AEB317">
        <v>15</v>
      </c>
      <c r="AED317">
        <v>15</v>
      </c>
      <c r="AEF317">
        <v>15</v>
      </c>
      <c r="AEH317">
        <v>15</v>
      </c>
      <c r="AEJ317">
        <v>15</v>
      </c>
      <c r="AEL317">
        <v>15</v>
      </c>
      <c r="AEN317">
        <v>15</v>
      </c>
      <c r="AEP317">
        <v>15</v>
      </c>
      <c r="AER317">
        <v>15</v>
      </c>
      <c r="AET317">
        <v>15</v>
      </c>
      <c r="AEV317">
        <v>15</v>
      </c>
      <c r="AEX317">
        <v>15</v>
      </c>
      <c r="AEZ317">
        <v>15</v>
      </c>
      <c r="AFB317">
        <v>15</v>
      </c>
      <c r="AFD317">
        <v>15</v>
      </c>
      <c r="AFF317">
        <v>15</v>
      </c>
      <c r="AFH317">
        <v>15</v>
      </c>
      <c r="AFJ317">
        <v>15</v>
      </c>
      <c r="AFL317">
        <v>15</v>
      </c>
      <c r="AFN317">
        <v>15</v>
      </c>
      <c r="AFP317">
        <v>15</v>
      </c>
      <c r="AFR317">
        <v>15</v>
      </c>
      <c r="AFT317">
        <v>15</v>
      </c>
      <c r="AFV317">
        <v>15</v>
      </c>
      <c r="AFX317">
        <v>15</v>
      </c>
      <c r="AFZ317">
        <v>15</v>
      </c>
      <c r="AGB317">
        <v>15</v>
      </c>
      <c r="AGD317">
        <v>15</v>
      </c>
      <c r="AGF317">
        <v>15</v>
      </c>
      <c r="AGH317">
        <v>15</v>
      </c>
      <c r="AGJ317">
        <v>15</v>
      </c>
      <c r="AGL317">
        <v>15</v>
      </c>
      <c r="AGN317">
        <v>15</v>
      </c>
      <c r="AGP317">
        <v>15</v>
      </c>
      <c r="AGR317">
        <v>15</v>
      </c>
      <c r="AGT317">
        <v>15</v>
      </c>
      <c r="AGV317">
        <v>15</v>
      </c>
      <c r="AGX317">
        <v>15</v>
      </c>
      <c r="AGZ317">
        <v>15</v>
      </c>
      <c r="AHB317">
        <v>15</v>
      </c>
      <c r="AHD317">
        <v>15</v>
      </c>
      <c r="AHF317">
        <v>15</v>
      </c>
      <c r="AHH317">
        <v>15</v>
      </c>
      <c r="AHJ317">
        <v>15</v>
      </c>
      <c r="AHL317">
        <v>15</v>
      </c>
      <c r="AHN317">
        <v>15</v>
      </c>
      <c r="AHP317">
        <v>15</v>
      </c>
      <c r="AHR317">
        <v>15</v>
      </c>
      <c r="AHT317">
        <v>15</v>
      </c>
      <c r="AHV317">
        <v>15</v>
      </c>
      <c r="AHX317">
        <v>15</v>
      </c>
      <c r="AHZ317">
        <v>15</v>
      </c>
      <c r="AIB317">
        <v>15</v>
      </c>
      <c r="AID317">
        <v>15</v>
      </c>
      <c r="AIF317">
        <v>15</v>
      </c>
      <c r="AIH317">
        <v>15</v>
      </c>
      <c r="AIJ317">
        <v>15</v>
      </c>
      <c r="AIL317">
        <v>15</v>
      </c>
      <c r="AIN317">
        <v>15</v>
      </c>
      <c r="AIP317">
        <v>15</v>
      </c>
      <c r="AIR317">
        <v>15</v>
      </c>
      <c r="AIT317">
        <v>15</v>
      </c>
      <c r="AIV317">
        <v>15</v>
      </c>
      <c r="AIX317">
        <v>15</v>
      </c>
      <c r="AIZ317">
        <v>15</v>
      </c>
      <c r="AJB317">
        <v>15</v>
      </c>
      <c r="AJD317">
        <v>15</v>
      </c>
      <c r="AJF317">
        <v>15</v>
      </c>
      <c r="AJH317">
        <v>15</v>
      </c>
      <c r="AJJ317">
        <v>15</v>
      </c>
      <c r="AJL317">
        <v>15</v>
      </c>
      <c r="AJN317">
        <v>15</v>
      </c>
      <c r="AJP317">
        <v>15</v>
      </c>
      <c r="AJR317">
        <v>15</v>
      </c>
      <c r="AJT317">
        <v>15</v>
      </c>
      <c r="AJV317">
        <v>15</v>
      </c>
      <c r="AJX317">
        <v>15</v>
      </c>
      <c r="AJZ317">
        <v>15</v>
      </c>
      <c r="AKB317">
        <v>15</v>
      </c>
      <c r="AKD317">
        <v>15</v>
      </c>
      <c r="AKF317">
        <v>15</v>
      </c>
      <c r="AKH317">
        <v>15</v>
      </c>
      <c r="AKJ317">
        <v>15</v>
      </c>
      <c r="AKL317">
        <v>15</v>
      </c>
      <c r="AKN317">
        <v>15</v>
      </c>
      <c r="AKP317">
        <v>15</v>
      </c>
      <c r="AKR317">
        <v>15</v>
      </c>
      <c r="AKT317">
        <v>15</v>
      </c>
      <c r="AKV317">
        <v>15</v>
      </c>
      <c r="AKX317">
        <v>15</v>
      </c>
      <c r="AKZ317">
        <v>15</v>
      </c>
      <c r="ALB317">
        <v>15</v>
      </c>
      <c r="ALD317">
        <v>15</v>
      </c>
      <c r="ALF317">
        <v>15</v>
      </c>
      <c r="ALH317">
        <v>15</v>
      </c>
      <c r="ALJ317">
        <v>15</v>
      </c>
      <c r="ALL317">
        <v>15</v>
      </c>
      <c r="ALN317">
        <v>15</v>
      </c>
      <c r="ALP317">
        <v>15</v>
      </c>
      <c r="ALR317">
        <v>15</v>
      </c>
    </row>
    <row r="318" spans="1:1006" x14ac:dyDescent="0.25">
      <c r="A318">
        <v>48</v>
      </c>
      <c r="B318">
        <v>19.032029999999999</v>
      </c>
      <c r="H318">
        <v>48</v>
      </c>
      <c r="J318">
        <v>48</v>
      </c>
      <c r="L318">
        <v>48</v>
      </c>
      <c r="N318">
        <v>48</v>
      </c>
      <c r="P318">
        <v>48</v>
      </c>
      <c r="R318">
        <v>48</v>
      </c>
      <c r="T318">
        <v>48</v>
      </c>
      <c r="V318">
        <v>48</v>
      </c>
      <c r="X318">
        <v>48</v>
      </c>
      <c r="Z318">
        <v>48</v>
      </c>
      <c r="AB318">
        <v>48</v>
      </c>
      <c r="AD318">
        <v>48</v>
      </c>
      <c r="AF318">
        <v>48</v>
      </c>
      <c r="AH318">
        <v>48</v>
      </c>
      <c r="AJ318">
        <v>48</v>
      </c>
      <c r="AL318">
        <v>48</v>
      </c>
      <c r="AN318">
        <v>48</v>
      </c>
      <c r="AP318">
        <v>48</v>
      </c>
      <c r="AR318">
        <v>48</v>
      </c>
      <c r="AT318">
        <v>48</v>
      </c>
      <c r="AV318">
        <v>48</v>
      </c>
      <c r="AX318">
        <v>48</v>
      </c>
      <c r="AZ318">
        <v>48</v>
      </c>
      <c r="BB318">
        <v>48</v>
      </c>
      <c r="BD318">
        <v>48</v>
      </c>
      <c r="BF318">
        <v>48</v>
      </c>
      <c r="BH318">
        <v>48</v>
      </c>
      <c r="BJ318">
        <v>48</v>
      </c>
      <c r="BL318">
        <v>48</v>
      </c>
      <c r="BN318">
        <v>48</v>
      </c>
      <c r="BP318">
        <v>48</v>
      </c>
      <c r="BR318">
        <v>48</v>
      </c>
      <c r="BT318">
        <v>48</v>
      </c>
      <c r="BV318">
        <v>48</v>
      </c>
      <c r="BX318">
        <v>48</v>
      </c>
      <c r="BZ318">
        <v>48</v>
      </c>
      <c r="CB318">
        <v>48</v>
      </c>
      <c r="CD318">
        <v>48</v>
      </c>
      <c r="CF318">
        <v>48</v>
      </c>
      <c r="CH318">
        <v>48</v>
      </c>
      <c r="CJ318">
        <v>48</v>
      </c>
      <c r="CL318">
        <v>48</v>
      </c>
      <c r="CN318">
        <v>48</v>
      </c>
      <c r="CP318">
        <v>48</v>
      </c>
      <c r="CR318">
        <v>48</v>
      </c>
      <c r="CT318">
        <v>48</v>
      </c>
      <c r="CV318">
        <v>48</v>
      </c>
      <c r="CX318">
        <v>48</v>
      </c>
      <c r="CZ318">
        <v>48</v>
      </c>
      <c r="DB318">
        <v>48</v>
      </c>
      <c r="DD318">
        <v>48</v>
      </c>
      <c r="DF318">
        <v>48</v>
      </c>
      <c r="DH318">
        <v>48</v>
      </c>
      <c r="DJ318">
        <v>48</v>
      </c>
      <c r="DL318">
        <v>48</v>
      </c>
      <c r="DN318">
        <v>48</v>
      </c>
      <c r="DP318">
        <v>48</v>
      </c>
      <c r="DR318">
        <v>48</v>
      </c>
      <c r="DT318">
        <v>48</v>
      </c>
      <c r="DV318">
        <v>48</v>
      </c>
      <c r="DX318">
        <v>48</v>
      </c>
      <c r="DZ318">
        <v>48</v>
      </c>
      <c r="EB318">
        <v>48</v>
      </c>
      <c r="ED318">
        <v>48</v>
      </c>
      <c r="EF318">
        <v>48</v>
      </c>
      <c r="EH318">
        <v>48</v>
      </c>
      <c r="EJ318">
        <v>48</v>
      </c>
      <c r="EL318">
        <v>48</v>
      </c>
      <c r="EN318">
        <v>48</v>
      </c>
      <c r="EP318">
        <v>48</v>
      </c>
      <c r="ER318">
        <v>48</v>
      </c>
      <c r="ET318">
        <v>48</v>
      </c>
      <c r="EV318">
        <v>48</v>
      </c>
      <c r="EX318">
        <v>48</v>
      </c>
      <c r="EZ318">
        <v>48</v>
      </c>
      <c r="FB318">
        <v>48</v>
      </c>
      <c r="FD318">
        <v>48</v>
      </c>
      <c r="FF318">
        <v>48</v>
      </c>
      <c r="FH318">
        <v>48</v>
      </c>
      <c r="FJ318">
        <v>48</v>
      </c>
      <c r="FL318">
        <v>48</v>
      </c>
      <c r="FN318">
        <v>48</v>
      </c>
      <c r="FP318">
        <v>48</v>
      </c>
      <c r="FR318">
        <v>48</v>
      </c>
      <c r="FT318">
        <v>48</v>
      </c>
      <c r="FV318">
        <v>48</v>
      </c>
      <c r="FX318">
        <v>48</v>
      </c>
      <c r="FZ318">
        <v>48</v>
      </c>
      <c r="GB318">
        <v>48</v>
      </c>
      <c r="GD318">
        <v>48</v>
      </c>
      <c r="GF318">
        <v>48</v>
      </c>
      <c r="GH318">
        <v>48</v>
      </c>
      <c r="GJ318">
        <v>48</v>
      </c>
      <c r="GL318">
        <v>48</v>
      </c>
      <c r="GN318">
        <v>48</v>
      </c>
      <c r="GP318">
        <v>48</v>
      </c>
      <c r="GR318">
        <v>48</v>
      </c>
      <c r="GT318">
        <v>48</v>
      </c>
      <c r="GV318">
        <v>48</v>
      </c>
      <c r="GX318">
        <v>48</v>
      </c>
      <c r="GZ318">
        <v>48</v>
      </c>
      <c r="HB318">
        <v>48</v>
      </c>
      <c r="HD318">
        <v>48</v>
      </c>
      <c r="HF318">
        <v>48</v>
      </c>
      <c r="HH318">
        <v>48</v>
      </c>
      <c r="HJ318">
        <v>48</v>
      </c>
      <c r="HL318">
        <v>48</v>
      </c>
      <c r="HN318">
        <v>48</v>
      </c>
      <c r="HP318">
        <v>48</v>
      </c>
      <c r="HR318">
        <v>48</v>
      </c>
      <c r="HT318">
        <v>48</v>
      </c>
      <c r="HV318">
        <v>48</v>
      </c>
      <c r="HX318">
        <v>48</v>
      </c>
      <c r="HZ318">
        <v>48</v>
      </c>
      <c r="IB318">
        <v>48</v>
      </c>
      <c r="ID318">
        <v>48</v>
      </c>
      <c r="IF318">
        <v>48</v>
      </c>
      <c r="IH318">
        <v>48</v>
      </c>
      <c r="IJ318">
        <v>48</v>
      </c>
      <c r="IL318">
        <v>48</v>
      </c>
      <c r="IN318">
        <v>48</v>
      </c>
      <c r="IP318">
        <v>48</v>
      </c>
      <c r="IR318">
        <v>48</v>
      </c>
      <c r="IT318">
        <v>48</v>
      </c>
      <c r="IV318">
        <v>48</v>
      </c>
      <c r="IX318">
        <v>48</v>
      </c>
      <c r="IZ318">
        <v>48</v>
      </c>
      <c r="JB318">
        <v>48</v>
      </c>
      <c r="JD318">
        <v>48</v>
      </c>
      <c r="JF318">
        <v>48</v>
      </c>
      <c r="JH318">
        <v>48</v>
      </c>
      <c r="JJ318">
        <v>48</v>
      </c>
      <c r="JL318">
        <v>48</v>
      </c>
      <c r="JN318">
        <v>48</v>
      </c>
      <c r="JP318">
        <v>48</v>
      </c>
      <c r="JR318">
        <v>48</v>
      </c>
      <c r="JT318">
        <v>48</v>
      </c>
      <c r="JV318">
        <v>48</v>
      </c>
      <c r="JX318">
        <v>48</v>
      </c>
      <c r="JZ318">
        <v>48</v>
      </c>
      <c r="KB318">
        <v>48</v>
      </c>
      <c r="KD318">
        <v>48</v>
      </c>
      <c r="KF318">
        <v>48</v>
      </c>
      <c r="KH318">
        <v>48</v>
      </c>
      <c r="KJ318">
        <v>48</v>
      </c>
      <c r="KL318">
        <v>48</v>
      </c>
      <c r="KN318">
        <v>48</v>
      </c>
      <c r="KP318">
        <v>48</v>
      </c>
      <c r="KR318">
        <v>48</v>
      </c>
      <c r="KT318">
        <v>48</v>
      </c>
      <c r="KV318">
        <v>48</v>
      </c>
      <c r="KX318">
        <v>48</v>
      </c>
      <c r="KZ318">
        <v>48</v>
      </c>
      <c r="LB318">
        <v>48</v>
      </c>
      <c r="LD318">
        <v>48</v>
      </c>
      <c r="LF318">
        <v>48</v>
      </c>
      <c r="LH318">
        <v>48</v>
      </c>
      <c r="LJ318">
        <v>48</v>
      </c>
      <c r="LL318">
        <v>48</v>
      </c>
      <c r="LN318">
        <v>48</v>
      </c>
      <c r="LP318">
        <v>48</v>
      </c>
      <c r="LR318">
        <v>48</v>
      </c>
      <c r="LT318">
        <v>48</v>
      </c>
      <c r="LV318">
        <v>48</v>
      </c>
      <c r="LX318">
        <v>48</v>
      </c>
      <c r="LZ318">
        <v>48</v>
      </c>
      <c r="MB318">
        <v>48</v>
      </c>
      <c r="MD318">
        <v>48</v>
      </c>
      <c r="MF318">
        <v>48</v>
      </c>
      <c r="MH318">
        <v>48</v>
      </c>
      <c r="MJ318">
        <v>48</v>
      </c>
      <c r="ML318">
        <v>48</v>
      </c>
      <c r="MN318">
        <v>48</v>
      </c>
      <c r="MP318">
        <v>48</v>
      </c>
      <c r="MR318">
        <v>48</v>
      </c>
      <c r="MT318">
        <v>48</v>
      </c>
      <c r="MV318">
        <v>48</v>
      </c>
      <c r="MX318">
        <v>48</v>
      </c>
      <c r="MZ318">
        <v>48</v>
      </c>
      <c r="NB318">
        <v>48</v>
      </c>
      <c r="ND318">
        <v>48</v>
      </c>
      <c r="NF318">
        <v>48</v>
      </c>
      <c r="NH318">
        <v>48</v>
      </c>
      <c r="NJ318">
        <v>48</v>
      </c>
      <c r="NL318">
        <v>48</v>
      </c>
      <c r="NN318">
        <v>48</v>
      </c>
      <c r="NP318">
        <v>48</v>
      </c>
      <c r="NR318">
        <v>48</v>
      </c>
      <c r="NT318">
        <v>48</v>
      </c>
      <c r="NV318">
        <v>48</v>
      </c>
      <c r="NX318">
        <v>48</v>
      </c>
      <c r="NZ318">
        <v>48</v>
      </c>
      <c r="OB318">
        <v>48</v>
      </c>
      <c r="OD318">
        <v>48</v>
      </c>
      <c r="OF318">
        <v>48</v>
      </c>
      <c r="OH318">
        <v>48</v>
      </c>
      <c r="OJ318">
        <v>48</v>
      </c>
      <c r="OL318">
        <v>48</v>
      </c>
      <c r="ON318">
        <v>48</v>
      </c>
      <c r="OP318">
        <v>48</v>
      </c>
      <c r="OR318">
        <v>48</v>
      </c>
      <c r="OT318">
        <v>48</v>
      </c>
      <c r="OV318">
        <v>48</v>
      </c>
      <c r="OX318">
        <v>48</v>
      </c>
      <c r="OZ318">
        <v>48</v>
      </c>
      <c r="PB318">
        <v>48</v>
      </c>
      <c r="PD318">
        <v>48</v>
      </c>
      <c r="PF318">
        <v>48</v>
      </c>
      <c r="PH318">
        <v>48</v>
      </c>
      <c r="PJ318">
        <v>48</v>
      </c>
      <c r="PL318">
        <v>48</v>
      </c>
      <c r="PN318">
        <v>48</v>
      </c>
      <c r="PP318">
        <v>48</v>
      </c>
      <c r="PR318">
        <v>48</v>
      </c>
      <c r="PT318">
        <v>48</v>
      </c>
      <c r="PV318">
        <v>48</v>
      </c>
      <c r="PX318">
        <v>48</v>
      </c>
      <c r="PZ318">
        <v>48</v>
      </c>
      <c r="QB318">
        <v>48</v>
      </c>
      <c r="QD318">
        <v>48</v>
      </c>
      <c r="QF318">
        <v>48</v>
      </c>
      <c r="QH318">
        <v>48</v>
      </c>
      <c r="QJ318">
        <v>48</v>
      </c>
      <c r="QL318">
        <v>48</v>
      </c>
      <c r="QN318">
        <v>48</v>
      </c>
      <c r="QP318">
        <v>48</v>
      </c>
      <c r="QR318">
        <v>48</v>
      </c>
      <c r="QT318">
        <v>48</v>
      </c>
      <c r="QV318">
        <v>48</v>
      </c>
      <c r="QX318">
        <v>48</v>
      </c>
      <c r="QZ318">
        <v>48</v>
      </c>
      <c r="RB318">
        <v>48</v>
      </c>
      <c r="RD318">
        <v>48</v>
      </c>
      <c r="RF318">
        <v>48</v>
      </c>
      <c r="RH318">
        <v>48</v>
      </c>
      <c r="RJ318">
        <v>48</v>
      </c>
      <c r="RL318">
        <v>48</v>
      </c>
      <c r="RN318">
        <v>48</v>
      </c>
      <c r="RP318">
        <v>48</v>
      </c>
      <c r="RR318">
        <v>48</v>
      </c>
      <c r="RT318">
        <v>48</v>
      </c>
      <c r="RV318">
        <v>48</v>
      </c>
      <c r="RX318">
        <v>48</v>
      </c>
      <c r="RZ318">
        <v>48</v>
      </c>
      <c r="SB318">
        <v>48</v>
      </c>
      <c r="SD318">
        <v>48</v>
      </c>
      <c r="SF318">
        <v>48</v>
      </c>
      <c r="SH318">
        <v>48</v>
      </c>
      <c r="SJ318">
        <v>48</v>
      </c>
      <c r="SL318">
        <v>48</v>
      </c>
      <c r="SN318">
        <v>48</v>
      </c>
      <c r="SP318">
        <v>48</v>
      </c>
      <c r="SR318">
        <v>48</v>
      </c>
      <c r="ST318">
        <v>48</v>
      </c>
      <c r="SV318">
        <v>48</v>
      </c>
      <c r="SX318">
        <v>48</v>
      </c>
      <c r="SZ318">
        <v>48</v>
      </c>
      <c r="TB318">
        <v>48</v>
      </c>
      <c r="TD318">
        <v>48</v>
      </c>
      <c r="TF318">
        <v>48</v>
      </c>
      <c r="TH318">
        <v>48</v>
      </c>
      <c r="TJ318">
        <v>48</v>
      </c>
      <c r="TL318">
        <v>48</v>
      </c>
      <c r="TN318">
        <v>48</v>
      </c>
      <c r="TP318">
        <v>48</v>
      </c>
      <c r="TR318">
        <v>48</v>
      </c>
      <c r="TT318">
        <v>48</v>
      </c>
      <c r="TV318">
        <v>48</v>
      </c>
      <c r="TX318">
        <v>48</v>
      </c>
      <c r="TZ318">
        <v>48</v>
      </c>
      <c r="UB318">
        <v>48</v>
      </c>
      <c r="UD318">
        <v>48</v>
      </c>
      <c r="UF318">
        <v>48</v>
      </c>
      <c r="UH318">
        <v>48</v>
      </c>
      <c r="UJ318">
        <v>48</v>
      </c>
      <c r="UL318">
        <v>48</v>
      </c>
      <c r="UN318">
        <v>48</v>
      </c>
      <c r="UP318">
        <v>48</v>
      </c>
      <c r="UR318">
        <v>48</v>
      </c>
      <c r="UT318">
        <v>48</v>
      </c>
      <c r="UV318">
        <v>48</v>
      </c>
      <c r="UX318">
        <v>48</v>
      </c>
      <c r="UZ318">
        <v>48</v>
      </c>
      <c r="VB318">
        <v>48</v>
      </c>
      <c r="VD318">
        <v>48</v>
      </c>
      <c r="VF318">
        <v>48</v>
      </c>
      <c r="VH318">
        <v>48</v>
      </c>
      <c r="VJ318">
        <v>48</v>
      </c>
      <c r="VL318">
        <v>48</v>
      </c>
      <c r="VN318">
        <v>48</v>
      </c>
      <c r="VP318">
        <v>48</v>
      </c>
      <c r="VR318">
        <v>48</v>
      </c>
      <c r="VT318">
        <v>48</v>
      </c>
      <c r="VV318">
        <v>48</v>
      </c>
      <c r="VX318">
        <v>48</v>
      </c>
      <c r="VZ318">
        <v>48</v>
      </c>
      <c r="WB318">
        <v>48</v>
      </c>
      <c r="WD318">
        <v>48</v>
      </c>
      <c r="WF318">
        <v>48</v>
      </c>
      <c r="WH318">
        <v>48</v>
      </c>
      <c r="WJ318">
        <v>48</v>
      </c>
      <c r="WL318">
        <v>48</v>
      </c>
      <c r="WN318">
        <v>48</v>
      </c>
      <c r="WP318">
        <v>48</v>
      </c>
      <c r="WR318">
        <v>48</v>
      </c>
      <c r="WT318">
        <v>48</v>
      </c>
      <c r="WV318">
        <v>48</v>
      </c>
      <c r="WX318">
        <v>48</v>
      </c>
      <c r="WZ318">
        <v>48</v>
      </c>
      <c r="XB318">
        <v>48</v>
      </c>
      <c r="XD318">
        <v>48</v>
      </c>
      <c r="XF318">
        <v>48</v>
      </c>
      <c r="XH318">
        <v>48</v>
      </c>
      <c r="XJ318">
        <v>48</v>
      </c>
      <c r="XL318">
        <v>48</v>
      </c>
      <c r="XN318">
        <v>48</v>
      </c>
      <c r="XP318">
        <v>48</v>
      </c>
      <c r="XR318">
        <v>48</v>
      </c>
      <c r="XT318">
        <v>48</v>
      </c>
      <c r="XV318">
        <v>48</v>
      </c>
      <c r="XX318">
        <v>48</v>
      </c>
      <c r="XZ318">
        <v>48</v>
      </c>
      <c r="YB318">
        <v>48</v>
      </c>
      <c r="YD318">
        <v>48</v>
      </c>
      <c r="YF318">
        <v>48</v>
      </c>
      <c r="YH318">
        <v>48</v>
      </c>
      <c r="YJ318">
        <v>48</v>
      </c>
      <c r="YL318">
        <v>48</v>
      </c>
      <c r="YN318">
        <v>48</v>
      </c>
      <c r="YP318">
        <v>48</v>
      </c>
      <c r="YR318">
        <v>48</v>
      </c>
      <c r="YT318">
        <v>48</v>
      </c>
      <c r="YV318">
        <v>48</v>
      </c>
      <c r="YX318">
        <v>48</v>
      </c>
      <c r="YZ318">
        <v>48</v>
      </c>
      <c r="ZB318">
        <v>48</v>
      </c>
      <c r="ZD318">
        <v>48</v>
      </c>
      <c r="ZF318">
        <v>48</v>
      </c>
      <c r="ZH318">
        <v>48</v>
      </c>
      <c r="ZJ318">
        <v>48</v>
      </c>
      <c r="ZL318">
        <v>48</v>
      </c>
      <c r="ZN318">
        <v>48</v>
      </c>
      <c r="ZP318">
        <v>48</v>
      </c>
      <c r="ZR318">
        <v>48</v>
      </c>
      <c r="ZT318">
        <v>48</v>
      </c>
      <c r="ZV318">
        <v>48</v>
      </c>
      <c r="ZX318">
        <v>48</v>
      </c>
      <c r="ZZ318">
        <v>48</v>
      </c>
      <c r="AAB318">
        <v>48</v>
      </c>
      <c r="AAD318">
        <v>48</v>
      </c>
      <c r="AAF318">
        <v>48</v>
      </c>
      <c r="AAH318">
        <v>48</v>
      </c>
      <c r="AAJ318">
        <v>48</v>
      </c>
      <c r="AAL318">
        <v>48</v>
      </c>
      <c r="AAN318">
        <v>48</v>
      </c>
      <c r="AAP318">
        <v>48</v>
      </c>
      <c r="AAR318">
        <v>48</v>
      </c>
      <c r="AAT318">
        <v>48</v>
      </c>
      <c r="AAV318">
        <v>48</v>
      </c>
      <c r="AAX318">
        <v>48</v>
      </c>
      <c r="AAZ318">
        <v>48</v>
      </c>
      <c r="ABB318">
        <v>48</v>
      </c>
      <c r="ABD318">
        <v>48</v>
      </c>
      <c r="ABF318">
        <v>48</v>
      </c>
      <c r="ABH318">
        <v>48</v>
      </c>
      <c r="ABJ318">
        <v>48</v>
      </c>
      <c r="ABL318">
        <v>48</v>
      </c>
      <c r="ABN318">
        <v>48</v>
      </c>
      <c r="ABP318">
        <v>48</v>
      </c>
      <c r="ABR318">
        <v>48</v>
      </c>
      <c r="ABT318">
        <v>48</v>
      </c>
      <c r="ABV318">
        <v>48</v>
      </c>
      <c r="ABX318">
        <v>48</v>
      </c>
      <c r="ABZ318">
        <v>48</v>
      </c>
      <c r="ACB318">
        <v>48</v>
      </c>
      <c r="ACD318">
        <v>48</v>
      </c>
      <c r="ACF318">
        <v>48</v>
      </c>
      <c r="ACH318">
        <v>48</v>
      </c>
      <c r="ACJ318">
        <v>48</v>
      </c>
      <c r="ACL318">
        <v>48</v>
      </c>
      <c r="ACN318">
        <v>48</v>
      </c>
      <c r="ACP318">
        <v>48</v>
      </c>
      <c r="ACR318">
        <v>48</v>
      </c>
      <c r="ACT318">
        <v>48</v>
      </c>
      <c r="ACV318">
        <v>48</v>
      </c>
      <c r="ACX318">
        <v>48</v>
      </c>
      <c r="ACZ318">
        <v>48</v>
      </c>
      <c r="ADB318">
        <v>48</v>
      </c>
      <c r="ADD318">
        <v>48</v>
      </c>
      <c r="ADF318">
        <v>48</v>
      </c>
      <c r="ADH318">
        <v>48</v>
      </c>
      <c r="ADJ318">
        <v>48</v>
      </c>
      <c r="ADL318">
        <v>48</v>
      </c>
      <c r="ADN318">
        <v>48</v>
      </c>
      <c r="ADP318">
        <v>48</v>
      </c>
      <c r="ADR318">
        <v>48</v>
      </c>
      <c r="ADT318">
        <v>48</v>
      </c>
      <c r="ADV318">
        <v>48</v>
      </c>
      <c r="ADX318">
        <v>48</v>
      </c>
      <c r="ADZ318">
        <v>48</v>
      </c>
      <c r="AEB318">
        <v>48</v>
      </c>
      <c r="AED318">
        <v>48</v>
      </c>
      <c r="AEF318">
        <v>48</v>
      </c>
      <c r="AEH318">
        <v>48</v>
      </c>
      <c r="AEJ318">
        <v>48</v>
      </c>
      <c r="AEL318">
        <v>48</v>
      </c>
      <c r="AEN318">
        <v>48</v>
      </c>
      <c r="AEP318">
        <v>48</v>
      </c>
      <c r="AER318">
        <v>48</v>
      </c>
      <c r="AET318">
        <v>48</v>
      </c>
      <c r="AEV318">
        <v>48</v>
      </c>
      <c r="AEX318">
        <v>48</v>
      </c>
      <c r="AEZ318">
        <v>48</v>
      </c>
      <c r="AFB318">
        <v>48</v>
      </c>
      <c r="AFD318">
        <v>48</v>
      </c>
      <c r="AFF318">
        <v>48</v>
      </c>
      <c r="AFH318">
        <v>48</v>
      </c>
      <c r="AFJ318">
        <v>48</v>
      </c>
      <c r="AFL318">
        <v>48</v>
      </c>
      <c r="AFN318">
        <v>48</v>
      </c>
      <c r="AFP318">
        <v>48</v>
      </c>
      <c r="AFR318">
        <v>48</v>
      </c>
      <c r="AFT318">
        <v>48</v>
      </c>
      <c r="AFV318">
        <v>48</v>
      </c>
      <c r="AFX318">
        <v>48</v>
      </c>
      <c r="AFZ318">
        <v>48</v>
      </c>
      <c r="AGB318">
        <v>48</v>
      </c>
      <c r="AGD318">
        <v>48</v>
      </c>
      <c r="AGF318">
        <v>48</v>
      </c>
      <c r="AGH318">
        <v>48</v>
      </c>
      <c r="AGJ318">
        <v>48</v>
      </c>
      <c r="AGL318">
        <v>48</v>
      </c>
      <c r="AGN318">
        <v>48</v>
      </c>
      <c r="AGP318">
        <v>48</v>
      </c>
      <c r="AGR318">
        <v>48</v>
      </c>
      <c r="AGT318">
        <v>48</v>
      </c>
      <c r="AGV318">
        <v>48</v>
      </c>
      <c r="AGX318">
        <v>48</v>
      </c>
      <c r="AGZ318">
        <v>48</v>
      </c>
      <c r="AHB318">
        <v>48</v>
      </c>
      <c r="AHD318">
        <v>48</v>
      </c>
      <c r="AHF318">
        <v>48</v>
      </c>
      <c r="AHH318">
        <v>48</v>
      </c>
      <c r="AHJ318">
        <v>48</v>
      </c>
      <c r="AHL318">
        <v>48</v>
      </c>
      <c r="AHN318">
        <v>48</v>
      </c>
      <c r="AHP318">
        <v>48</v>
      </c>
      <c r="AHR318">
        <v>48</v>
      </c>
      <c r="AHT318">
        <v>48</v>
      </c>
      <c r="AHV318">
        <v>48</v>
      </c>
      <c r="AHX318">
        <v>48</v>
      </c>
      <c r="AHZ318">
        <v>48</v>
      </c>
      <c r="AIB318">
        <v>48</v>
      </c>
      <c r="AID318">
        <v>48</v>
      </c>
      <c r="AIF318">
        <v>48</v>
      </c>
      <c r="AIH318">
        <v>48</v>
      </c>
      <c r="AIJ318">
        <v>48</v>
      </c>
      <c r="AIL318">
        <v>48</v>
      </c>
      <c r="AIN318">
        <v>48</v>
      </c>
      <c r="AIP318">
        <v>48</v>
      </c>
      <c r="AIR318">
        <v>48</v>
      </c>
      <c r="AIT318">
        <v>48</v>
      </c>
      <c r="AIV318">
        <v>48</v>
      </c>
      <c r="AIX318">
        <v>48</v>
      </c>
      <c r="AIZ318">
        <v>48</v>
      </c>
      <c r="AJB318">
        <v>48</v>
      </c>
      <c r="AJD318">
        <v>48</v>
      </c>
      <c r="AJF318">
        <v>48</v>
      </c>
      <c r="AJH318">
        <v>48</v>
      </c>
      <c r="AJJ318">
        <v>48</v>
      </c>
      <c r="AJL318">
        <v>48</v>
      </c>
      <c r="AJN318">
        <v>48</v>
      </c>
      <c r="AJP318">
        <v>48</v>
      </c>
      <c r="AJR318">
        <v>48</v>
      </c>
      <c r="AJT318">
        <v>48</v>
      </c>
      <c r="AJV318">
        <v>48</v>
      </c>
      <c r="AJX318">
        <v>48</v>
      </c>
      <c r="AJZ318">
        <v>48</v>
      </c>
      <c r="AKB318">
        <v>48</v>
      </c>
      <c r="AKD318">
        <v>48</v>
      </c>
      <c r="AKF318">
        <v>48</v>
      </c>
      <c r="AKH318">
        <v>48</v>
      </c>
      <c r="AKJ318">
        <v>48</v>
      </c>
      <c r="AKL318">
        <v>48</v>
      </c>
      <c r="AKN318">
        <v>48</v>
      </c>
      <c r="AKP318">
        <v>48</v>
      </c>
      <c r="AKR318">
        <v>48</v>
      </c>
      <c r="AKT318">
        <v>48</v>
      </c>
      <c r="AKV318">
        <v>48</v>
      </c>
      <c r="AKX318">
        <v>48</v>
      </c>
      <c r="AKZ318">
        <v>48</v>
      </c>
      <c r="ALB318">
        <v>48</v>
      </c>
      <c r="ALD318">
        <v>48</v>
      </c>
      <c r="ALF318">
        <v>48</v>
      </c>
      <c r="ALH318">
        <v>48</v>
      </c>
      <c r="ALJ318">
        <v>48</v>
      </c>
      <c r="ALL318">
        <v>48</v>
      </c>
      <c r="ALN318">
        <v>48</v>
      </c>
      <c r="ALP318">
        <v>48</v>
      </c>
      <c r="ALR318">
        <v>48</v>
      </c>
    </row>
    <row r="319" spans="1:1006" x14ac:dyDescent="0.25">
      <c r="A319">
        <v>51</v>
      </c>
      <c r="B319">
        <v>19.02983</v>
      </c>
      <c r="H319">
        <v>51</v>
      </c>
      <c r="J319">
        <v>51</v>
      </c>
      <c r="L319">
        <v>51</v>
      </c>
      <c r="N319">
        <v>51</v>
      </c>
      <c r="P319">
        <v>51</v>
      </c>
      <c r="R319">
        <v>51</v>
      </c>
      <c r="T319">
        <v>51</v>
      </c>
      <c r="V319">
        <v>51</v>
      </c>
      <c r="X319">
        <v>51</v>
      </c>
      <c r="Z319">
        <v>51</v>
      </c>
      <c r="AB319">
        <v>51</v>
      </c>
      <c r="AD319">
        <v>51</v>
      </c>
      <c r="AF319">
        <v>51</v>
      </c>
      <c r="AH319">
        <v>51</v>
      </c>
      <c r="AJ319">
        <v>51</v>
      </c>
      <c r="AL319">
        <v>51</v>
      </c>
      <c r="AN319">
        <v>51</v>
      </c>
      <c r="AP319">
        <v>51</v>
      </c>
      <c r="AR319">
        <v>51</v>
      </c>
      <c r="AT319">
        <v>51</v>
      </c>
      <c r="AV319">
        <v>51</v>
      </c>
      <c r="AX319">
        <v>51</v>
      </c>
      <c r="AZ319">
        <v>51</v>
      </c>
      <c r="BB319">
        <v>51</v>
      </c>
      <c r="BD319">
        <v>51</v>
      </c>
      <c r="BF319">
        <v>51</v>
      </c>
      <c r="BH319">
        <v>51</v>
      </c>
      <c r="BJ319">
        <v>51</v>
      </c>
      <c r="BL319">
        <v>51</v>
      </c>
      <c r="BN319">
        <v>51</v>
      </c>
      <c r="BP319">
        <v>51</v>
      </c>
      <c r="BR319">
        <v>51</v>
      </c>
      <c r="BT319">
        <v>51</v>
      </c>
      <c r="BV319">
        <v>51</v>
      </c>
      <c r="BX319">
        <v>51</v>
      </c>
      <c r="BZ319">
        <v>51</v>
      </c>
      <c r="CB319">
        <v>51</v>
      </c>
      <c r="CD319">
        <v>51</v>
      </c>
      <c r="CF319">
        <v>51</v>
      </c>
      <c r="CH319">
        <v>51</v>
      </c>
      <c r="CJ319">
        <v>51</v>
      </c>
      <c r="CL319">
        <v>51</v>
      </c>
      <c r="CN319">
        <v>51</v>
      </c>
      <c r="CP319">
        <v>51</v>
      </c>
      <c r="CR319">
        <v>51</v>
      </c>
      <c r="CT319">
        <v>51</v>
      </c>
      <c r="CV319">
        <v>51</v>
      </c>
      <c r="CX319">
        <v>51</v>
      </c>
      <c r="CZ319">
        <v>51</v>
      </c>
      <c r="DB319">
        <v>51</v>
      </c>
      <c r="DD319">
        <v>51</v>
      </c>
      <c r="DF319">
        <v>51</v>
      </c>
      <c r="DH319">
        <v>51</v>
      </c>
      <c r="DJ319">
        <v>51</v>
      </c>
      <c r="DL319">
        <v>51</v>
      </c>
      <c r="DN319">
        <v>51</v>
      </c>
      <c r="DP319">
        <v>51</v>
      </c>
      <c r="DR319">
        <v>51</v>
      </c>
      <c r="DT319">
        <v>51</v>
      </c>
      <c r="DV319">
        <v>51</v>
      </c>
      <c r="DX319">
        <v>51</v>
      </c>
      <c r="DZ319">
        <v>51</v>
      </c>
      <c r="EB319">
        <v>51</v>
      </c>
      <c r="ED319">
        <v>51</v>
      </c>
      <c r="EF319">
        <v>51</v>
      </c>
      <c r="EH319">
        <v>51</v>
      </c>
      <c r="EJ319">
        <v>51</v>
      </c>
      <c r="EL319">
        <v>51</v>
      </c>
      <c r="EN319">
        <v>51</v>
      </c>
      <c r="EP319">
        <v>51</v>
      </c>
      <c r="ER319">
        <v>51</v>
      </c>
      <c r="ET319">
        <v>51</v>
      </c>
      <c r="EV319">
        <v>51</v>
      </c>
      <c r="EX319">
        <v>51</v>
      </c>
      <c r="EZ319">
        <v>51</v>
      </c>
      <c r="FB319">
        <v>51</v>
      </c>
      <c r="FD319">
        <v>51</v>
      </c>
      <c r="FF319">
        <v>51</v>
      </c>
      <c r="FH319">
        <v>51</v>
      </c>
      <c r="FJ319">
        <v>51</v>
      </c>
      <c r="FL319">
        <v>51</v>
      </c>
      <c r="FN319">
        <v>51</v>
      </c>
      <c r="FP319">
        <v>51</v>
      </c>
      <c r="FR319">
        <v>51</v>
      </c>
      <c r="FT319">
        <v>51</v>
      </c>
      <c r="FV319">
        <v>51</v>
      </c>
      <c r="FX319">
        <v>51</v>
      </c>
      <c r="FZ319">
        <v>51</v>
      </c>
      <c r="GB319">
        <v>51</v>
      </c>
      <c r="GD319">
        <v>51</v>
      </c>
      <c r="GF319">
        <v>51</v>
      </c>
      <c r="GH319">
        <v>51</v>
      </c>
      <c r="GJ319">
        <v>51</v>
      </c>
      <c r="GL319">
        <v>51</v>
      </c>
      <c r="GN319">
        <v>51</v>
      </c>
      <c r="GP319">
        <v>51</v>
      </c>
      <c r="GR319">
        <v>51</v>
      </c>
      <c r="GT319">
        <v>51</v>
      </c>
      <c r="GV319">
        <v>51</v>
      </c>
      <c r="GX319">
        <v>51</v>
      </c>
      <c r="GZ319">
        <v>51</v>
      </c>
      <c r="HB319">
        <v>51</v>
      </c>
      <c r="HD319">
        <v>51</v>
      </c>
      <c r="HF319">
        <v>51</v>
      </c>
      <c r="HH319">
        <v>51</v>
      </c>
      <c r="HJ319">
        <v>51</v>
      </c>
      <c r="HL319">
        <v>51</v>
      </c>
      <c r="HN319">
        <v>51</v>
      </c>
      <c r="HP319">
        <v>51</v>
      </c>
      <c r="HR319">
        <v>51</v>
      </c>
      <c r="HT319">
        <v>51</v>
      </c>
      <c r="HV319">
        <v>51</v>
      </c>
      <c r="HX319">
        <v>51</v>
      </c>
      <c r="HZ319">
        <v>51</v>
      </c>
      <c r="IB319">
        <v>51</v>
      </c>
      <c r="ID319">
        <v>51</v>
      </c>
      <c r="IF319">
        <v>51</v>
      </c>
      <c r="IH319">
        <v>51</v>
      </c>
      <c r="IJ319">
        <v>51</v>
      </c>
      <c r="IL319">
        <v>51</v>
      </c>
      <c r="IN319">
        <v>51</v>
      </c>
      <c r="IP319">
        <v>51</v>
      </c>
      <c r="IR319">
        <v>51</v>
      </c>
      <c r="IT319">
        <v>51</v>
      </c>
      <c r="IV319">
        <v>51</v>
      </c>
      <c r="IX319">
        <v>51</v>
      </c>
      <c r="IZ319">
        <v>51</v>
      </c>
      <c r="JB319">
        <v>51</v>
      </c>
      <c r="JD319">
        <v>51</v>
      </c>
      <c r="JF319">
        <v>51</v>
      </c>
      <c r="JH319">
        <v>51</v>
      </c>
      <c r="JJ319">
        <v>51</v>
      </c>
      <c r="JL319">
        <v>51</v>
      </c>
      <c r="JN319">
        <v>51</v>
      </c>
      <c r="JP319">
        <v>51</v>
      </c>
      <c r="JR319">
        <v>51</v>
      </c>
      <c r="JT319">
        <v>51</v>
      </c>
      <c r="JV319">
        <v>51</v>
      </c>
      <c r="JX319">
        <v>51</v>
      </c>
      <c r="JZ319">
        <v>51</v>
      </c>
      <c r="KB319">
        <v>51</v>
      </c>
      <c r="KD319">
        <v>51</v>
      </c>
      <c r="KF319">
        <v>51</v>
      </c>
      <c r="KH319">
        <v>51</v>
      </c>
      <c r="KJ319">
        <v>51</v>
      </c>
      <c r="KL319">
        <v>51</v>
      </c>
      <c r="KN319">
        <v>51</v>
      </c>
      <c r="KP319">
        <v>51</v>
      </c>
      <c r="KR319">
        <v>51</v>
      </c>
      <c r="KT319">
        <v>51</v>
      </c>
      <c r="KV319">
        <v>51</v>
      </c>
      <c r="KX319">
        <v>51</v>
      </c>
      <c r="KZ319">
        <v>51</v>
      </c>
      <c r="LB319">
        <v>51</v>
      </c>
      <c r="LD319">
        <v>51</v>
      </c>
      <c r="LF319">
        <v>51</v>
      </c>
      <c r="LH319">
        <v>51</v>
      </c>
      <c r="LJ319">
        <v>51</v>
      </c>
      <c r="LL319">
        <v>51</v>
      </c>
      <c r="LN319">
        <v>51</v>
      </c>
      <c r="LP319">
        <v>51</v>
      </c>
      <c r="LR319">
        <v>51</v>
      </c>
      <c r="LT319">
        <v>51</v>
      </c>
      <c r="LV319">
        <v>51</v>
      </c>
      <c r="LX319">
        <v>51</v>
      </c>
      <c r="LZ319">
        <v>51</v>
      </c>
      <c r="MB319">
        <v>51</v>
      </c>
      <c r="MD319">
        <v>51</v>
      </c>
      <c r="MF319">
        <v>51</v>
      </c>
      <c r="MH319">
        <v>51</v>
      </c>
      <c r="MJ319">
        <v>51</v>
      </c>
      <c r="ML319">
        <v>51</v>
      </c>
      <c r="MN319">
        <v>51</v>
      </c>
      <c r="MP319">
        <v>51</v>
      </c>
      <c r="MR319">
        <v>51</v>
      </c>
      <c r="MT319">
        <v>51</v>
      </c>
      <c r="MV319">
        <v>51</v>
      </c>
      <c r="MX319">
        <v>51</v>
      </c>
      <c r="MZ319">
        <v>51</v>
      </c>
      <c r="NB319">
        <v>51</v>
      </c>
      <c r="ND319">
        <v>51</v>
      </c>
      <c r="NF319">
        <v>51</v>
      </c>
      <c r="NH319">
        <v>51</v>
      </c>
      <c r="NJ319">
        <v>51</v>
      </c>
      <c r="NL319">
        <v>51</v>
      </c>
      <c r="NN319">
        <v>51</v>
      </c>
      <c r="NP319">
        <v>51</v>
      </c>
      <c r="NR319">
        <v>51</v>
      </c>
      <c r="NT319">
        <v>51</v>
      </c>
      <c r="NV319">
        <v>51</v>
      </c>
      <c r="NX319">
        <v>51</v>
      </c>
      <c r="NZ319">
        <v>51</v>
      </c>
      <c r="OB319">
        <v>51</v>
      </c>
      <c r="OD319">
        <v>51</v>
      </c>
      <c r="OF319">
        <v>51</v>
      </c>
      <c r="OH319">
        <v>51</v>
      </c>
      <c r="OJ319">
        <v>51</v>
      </c>
      <c r="OL319">
        <v>51</v>
      </c>
      <c r="ON319">
        <v>51</v>
      </c>
      <c r="OP319">
        <v>51</v>
      </c>
      <c r="OR319">
        <v>51</v>
      </c>
      <c r="OT319">
        <v>51</v>
      </c>
      <c r="OV319">
        <v>51</v>
      </c>
      <c r="OX319">
        <v>51</v>
      </c>
      <c r="OZ319">
        <v>51</v>
      </c>
      <c r="PB319">
        <v>51</v>
      </c>
      <c r="PD319">
        <v>51</v>
      </c>
      <c r="PF319">
        <v>51</v>
      </c>
      <c r="PH319">
        <v>51</v>
      </c>
      <c r="PJ319">
        <v>51</v>
      </c>
      <c r="PL319">
        <v>51</v>
      </c>
      <c r="PN319">
        <v>51</v>
      </c>
      <c r="PP319">
        <v>51</v>
      </c>
      <c r="PR319">
        <v>51</v>
      </c>
      <c r="PT319">
        <v>51</v>
      </c>
      <c r="PV319">
        <v>51</v>
      </c>
      <c r="PX319">
        <v>51</v>
      </c>
      <c r="PZ319">
        <v>51</v>
      </c>
      <c r="QB319">
        <v>51</v>
      </c>
      <c r="QD319">
        <v>51</v>
      </c>
      <c r="QF319">
        <v>51</v>
      </c>
      <c r="QH319">
        <v>51</v>
      </c>
      <c r="QJ319">
        <v>51</v>
      </c>
      <c r="QL319">
        <v>51</v>
      </c>
      <c r="QN319">
        <v>51</v>
      </c>
      <c r="QP319">
        <v>51</v>
      </c>
      <c r="QR319">
        <v>51</v>
      </c>
      <c r="QT319">
        <v>51</v>
      </c>
      <c r="QV319">
        <v>51</v>
      </c>
      <c r="QX319">
        <v>51</v>
      </c>
      <c r="QZ319">
        <v>51</v>
      </c>
      <c r="RB319">
        <v>51</v>
      </c>
      <c r="RD319">
        <v>51</v>
      </c>
      <c r="RF319">
        <v>51</v>
      </c>
      <c r="RH319">
        <v>51</v>
      </c>
      <c r="RJ319">
        <v>51</v>
      </c>
      <c r="RL319">
        <v>51</v>
      </c>
      <c r="RN319">
        <v>51</v>
      </c>
      <c r="RP319">
        <v>51</v>
      </c>
      <c r="RR319">
        <v>51</v>
      </c>
      <c r="RT319">
        <v>51</v>
      </c>
      <c r="RV319">
        <v>51</v>
      </c>
      <c r="RX319">
        <v>51</v>
      </c>
      <c r="RZ319">
        <v>51</v>
      </c>
      <c r="SB319">
        <v>51</v>
      </c>
      <c r="SD319">
        <v>51</v>
      </c>
      <c r="SF319">
        <v>51</v>
      </c>
      <c r="SH319">
        <v>51</v>
      </c>
      <c r="SJ319">
        <v>51</v>
      </c>
      <c r="SL319">
        <v>51</v>
      </c>
      <c r="SN319">
        <v>51</v>
      </c>
      <c r="SP319">
        <v>51</v>
      </c>
      <c r="SR319">
        <v>51</v>
      </c>
      <c r="ST319">
        <v>51</v>
      </c>
      <c r="SV319">
        <v>51</v>
      </c>
      <c r="SX319">
        <v>51</v>
      </c>
      <c r="SZ319">
        <v>51</v>
      </c>
      <c r="TB319">
        <v>51</v>
      </c>
      <c r="TD319">
        <v>51</v>
      </c>
      <c r="TF319">
        <v>51</v>
      </c>
      <c r="TH319">
        <v>51</v>
      </c>
      <c r="TJ319">
        <v>51</v>
      </c>
      <c r="TL319">
        <v>51</v>
      </c>
      <c r="TN319">
        <v>51</v>
      </c>
      <c r="TP319">
        <v>51</v>
      </c>
      <c r="TR319">
        <v>51</v>
      </c>
      <c r="TT319">
        <v>51</v>
      </c>
      <c r="TV319">
        <v>51</v>
      </c>
      <c r="TX319">
        <v>51</v>
      </c>
      <c r="TZ319">
        <v>51</v>
      </c>
      <c r="UB319">
        <v>51</v>
      </c>
      <c r="UD319">
        <v>51</v>
      </c>
      <c r="UF319">
        <v>51</v>
      </c>
      <c r="UH319">
        <v>51</v>
      </c>
      <c r="UJ319">
        <v>51</v>
      </c>
      <c r="UL319">
        <v>51</v>
      </c>
      <c r="UN319">
        <v>51</v>
      </c>
      <c r="UP319">
        <v>51</v>
      </c>
      <c r="UR319">
        <v>51</v>
      </c>
      <c r="UT319">
        <v>51</v>
      </c>
      <c r="UV319">
        <v>51</v>
      </c>
      <c r="UX319">
        <v>51</v>
      </c>
      <c r="UZ319">
        <v>51</v>
      </c>
      <c r="VB319">
        <v>51</v>
      </c>
      <c r="VD319">
        <v>51</v>
      </c>
      <c r="VF319">
        <v>51</v>
      </c>
      <c r="VH319">
        <v>51</v>
      </c>
      <c r="VJ319">
        <v>51</v>
      </c>
      <c r="VL319">
        <v>51</v>
      </c>
      <c r="VN319">
        <v>51</v>
      </c>
      <c r="VP319">
        <v>51</v>
      </c>
      <c r="VR319">
        <v>51</v>
      </c>
      <c r="VT319">
        <v>51</v>
      </c>
      <c r="VV319">
        <v>51</v>
      </c>
      <c r="VX319">
        <v>51</v>
      </c>
      <c r="VZ319">
        <v>51</v>
      </c>
      <c r="WB319">
        <v>51</v>
      </c>
      <c r="WD319">
        <v>51</v>
      </c>
      <c r="WF319">
        <v>51</v>
      </c>
      <c r="WH319">
        <v>51</v>
      </c>
      <c r="WJ319">
        <v>51</v>
      </c>
      <c r="WL319">
        <v>51</v>
      </c>
      <c r="WN319">
        <v>51</v>
      </c>
      <c r="WP319">
        <v>51</v>
      </c>
      <c r="WR319">
        <v>51</v>
      </c>
      <c r="WT319">
        <v>51</v>
      </c>
      <c r="WV319">
        <v>51</v>
      </c>
      <c r="WX319">
        <v>51</v>
      </c>
      <c r="WZ319">
        <v>51</v>
      </c>
      <c r="XB319">
        <v>51</v>
      </c>
      <c r="XD319">
        <v>51</v>
      </c>
      <c r="XF319">
        <v>51</v>
      </c>
      <c r="XH319">
        <v>51</v>
      </c>
      <c r="XJ319">
        <v>51</v>
      </c>
      <c r="XL319">
        <v>51</v>
      </c>
      <c r="XN319">
        <v>51</v>
      </c>
      <c r="XP319">
        <v>51</v>
      </c>
      <c r="XR319">
        <v>51</v>
      </c>
      <c r="XT319">
        <v>51</v>
      </c>
      <c r="XV319">
        <v>51</v>
      </c>
      <c r="XX319">
        <v>51</v>
      </c>
      <c r="XZ319">
        <v>51</v>
      </c>
      <c r="YB319">
        <v>51</v>
      </c>
      <c r="YD319">
        <v>51</v>
      </c>
      <c r="YF319">
        <v>51</v>
      </c>
      <c r="YH319">
        <v>51</v>
      </c>
      <c r="YJ319">
        <v>51</v>
      </c>
      <c r="YL319">
        <v>51</v>
      </c>
      <c r="YN319">
        <v>51</v>
      </c>
      <c r="YP319">
        <v>51</v>
      </c>
      <c r="YR319">
        <v>51</v>
      </c>
      <c r="YT319">
        <v>51</v>
      </c>
      <c r="YV319">
        <v>51</v>
      </c>
      <c r="YX319">
        <v>51</v>
      </c>
      <c r="YZ319">
        <v>51</v>
      </c>
      <c r="ZB319">
        <v>51</v>
      </c>
      <c r="ZD319">
        <v>51</v>
      </c>
      <c r="ZF319">
        <v>51</v>
      </c>
      <c r="ZH319">
        <v>51</v>
      </c>
      <c r="ZJ319">
        <v>51</v>
      </c>
      <c r="ZL319">
        <v>51</v>
      </c>
      <c r="ZN319">
        <v>51</v>
      </c>
      <c r="ZP319">
        <v>51</v>
      </c>
      <c r="ZR319">
        <v>51</v>
      </c>
      <c r="ZT319">
        <v>51</v>
      </c>
      <c r="ZV319">
        <v>51</v>
      </c>
      <c r="ZX319">
        <v>51</v>
      </c>
      <c r="ZZ319">
        <v>51</v>
      </c>
      <c r="AAB319">
        <v>51</v>
      </c>
      <c r="AAD319">
        <v>51</v>
      </c>
      <c r="AAF319">
        <v>51</v>
      </c>
      <c r="AAH319">
        <v>51</v>
      </c>
      <c r="AAJ319">
        <v>51</v>
      </c>
      <c r="AAL319">
        <v>51</v>
      </c>
      <c r="AAN319">
        <v>51</v>
      </c>
      <c r="AAP319">
        <v>51</v>
      </c>
      <c r="AAR319">
        <v>51</v>
      </c>
      <c r="AAT319">
        <v>51</v>
      </c>
      <c r="AAV319">
        <v>51</v>
      </c>
      <c r="AAX319">
        <v>51</v>
      </c>
      <c r="AAZ319">
        <v>51</v>
      </c>
      <c r="ABB319">
        <v>51</v>
      </c>
      <c r="ABD319">
        <v>51</v>
      </c>
      <c r="ABF319">
        <v>51</v>
      </c>
      <c r="ABH319">
        <v>51</v>
      </c>
      <c r="ABJ319">
        <v>51</v>
      </c>
      <c r="ABL319">
        <v>51</v>
      </c>
      <c r="ABN319">
        <v>51</v>
      </c>
      <c r="ABP319">
        <v>51</v>
      </c>
      <c r="ABR319">
        <v>51</v>
      </c>
      <c r="ABT319">
        <v>51</v>
      </c>
      <c r="ABV319">
        <v>51</v>
      </c>
      <c r="ABX319">
        <v>51</v>
      </c>
      <c r="ABZ319">
        <v>51</v>
      </c>
      <c r="ACB319">
        <v>51</v>
      </c>
      <c r="ACD319">
        <v>51</v>
      </c>
      <c r="ACF319">
        <v>51</v>
      </c>
      <c r="ACH319">
        <v>51</v>
      </c>
      <c r="ACJ319">
        <v>51</v>
      </c>
      <c r="ACL319">
        <v>51</v>
      </c>
      <c r="ACN319">
        <v>51</v>
      </c>
      <c r="ACP319">
        <v>51</v>
      </c>
      <c r="ACR319">
        <v>51</v>
      </c>
      <c r="ACT319">
        <v>51</v>
      </c>
      <c r="ACV319">
        <v>51</v>
      </c>
      <c r="ACX319">
        <v>51</v>
      </c>
      <c r="ACZ319">
        <v>51</v>
      </c>
      <c r="ADB319">
        <v>51</v>
      </c>
      <c r="ADD319">
        <v>51</v>
      </c>
      <c r="ADF319">
        <v>51</v>
      </c>
      <c r="ADH319">
        <v>51</v>
      </c>
      <c r="ADJ319">
        <v>51</v>
      </c>
      <c r="ADL319">
        <v>51</v>
      </c>
      <c r="ADN319">
        <v>51</v>
      </c>
      <c r="ADP319">
        <v>51</v>
      </c>
      <c r="ADR319">
        <v>51</v>
      </c>
      <c r="ADT319">
        <v>51</v>
      </c>
      <c r="ADV319">
        <v>51</v>
      </c>
      <c r="ADX319">
        <v>51</v>
      </c>
      <c r="ADZ319">
        <v>51</v>
      </c>
      <c r="AEB319">
        <v>51</v>
      </c>
      <c r="AED319">
        <v>51</v>
      </c>
      <c r="AEF319">
        <v>51</v>
      </c>
      <c r="AEH319">
        <v>51</v>
      </c>
      <c r="AEJ319">
        <v>51</v>
      </c>
      <c r="AEL319">
        <v>51</v>
      </c>
      <c r="AEN319">
        <v>51</v>
      </c>
      <c r="AEP319">
        <v>51</v>
      </c>
      <c r="AER319">
        <v>51</v>
      </c>
      <c r="AET319">
        <v>51</v>
      </c>
      <c r="AEV319">
        <v>51</v>
      </c>
      <c r="AEX319">
        <v>51</v>
      </c>
      <c r="AEZ319">
        <v>51</v>
      </c>
      <c r="AFB319">
        <v>51</v>
      </c>
      <c r="AFD319">
        <v>51</v>
      </c>
      <c r="AFF319">
        <v>51</v>
      </c>
      <c r="AFH319">
        <v>51</v>
      </c>
      <c r="AFJ319">
        <v>51</v>
      </c>
      <c r="AFL319">
        <v>51</v>
      </c>
      <c r="AFN319">
        <v>51</v>
      </c>
      <c r="AFP319">
        <v>51</v>
      </c>
      <c r="AFR319">
        <v>51</v>
      </c>
      <c r="AFT319">
        <v>51</v>
      </c>
      <c r="AFV319">
        <v>51</v>
      </c>
      <c r="AFX319">
        <v>51</v>
      </c>
      <c r="AFZ319">
        <v>51</v>
      </c>
      <c r="AGB319">
        <v>51</v>
      </c>
      <c r="AGD319">
        <v>51</v>
      </c>
      <c r="AGF319">
        <v>51</v>
      </c>
      <c r="AGH319">
        <v>51</v>
      </c>
      <c r="AGJ319">
        <v>51</v>
      </c>
      <c r="AGL319">
        <v>51</v>
      </c>
      <c r="AGN319">
        <v>51</v>
      </c>
      <c r="AGP319">
        <v>51</v>
      </c>
      <c r="AGR319">
        <v>51</v>
      </c>
      <c r="AGT319">
        <v>51</v>
      </c>
      <c r="AGV319">
        <v>51</v>
      </c>
      <c r="AGX319">
        <v>51</v>
      </c>
      <c r="AGZ319">
        <v>51</v>
      </c>
      <c r="AHB319">
        <v>51</v>
      </c>
      <c r="AHD319">
        <v>51</v>
      </c>
      <c r="AHF319">
        <v>51</v>
      </c>
      <c r="AHH319">
        <v>51</v>
      </c>
      <c r="AHJ319">
        <v>51</v>
      </c>
      <c r="AHL319">
        <v>51</v>
      </c>
      <c r="AHN319">
        <v>51</v>
      </c>
      <c r="AHP319">
        <v>51</v>
      </c>
      <c r="AHR319">
        <v>51</v>
      </c>
      <c r="AHT319">
        <v>51</v>
      </c>
      <c r="AHV319">
        <v>51</v>
      </c>
      <c r="AHX319">
        <v>51</v>
      </c>
      <c r="AHZ319">
        <v>51</v>
      </c>
      <c r="AIB319">
        <v>51</v>
      </c>
      <c r="AID319">
        <v>51</v>
      </c>
      <c r="AIF319">
        <v>51</v>
      </c>
      <c r="AIH319">
        <v>51</v>
      </c>
      <c r="AIJ319">
        <v>51</v>
      </c>
      <c r="AIL319">
        <v>51</v>
      </c>
      <c r="AIN319">
        <v>51</v>
      </c>
      <c r="AIP319">
        <v>51</v>
      </c>
      <c r="AIR319">
        <v>51</v>
      </c>
      <c r="AIT319">
        <v>51</v>
      </c>
      <c r="AIV319">
        <v>51</v>
      </c>
      <c r="AIX319">
        <v>51</v>
      </c>
      <c r="AIZ319">
        <v>51</v>
      </c>
      <c r="AJB319">
        <v>51</v>
      </c>
      <c r="AJD319">
        <v>51</v>
      </c>
      <c r="AJF319">
        <v>51</v>
      </c>
      <c r="AJH319">
        <v>51</v>
      </c>
      <c r="AJJ319">
        <v>51</v>
      </c>
      <c r="AJL319">
        <v>51</v>
      </c>
      <c r="AJN319">
        <v>51</v>
      </c>
      <c r="AJP319">
        <v>51</v>
      </c>
      <c r="AJR319">
        <v>51</v>
      </c>
      <c r="AJT319">
        <v>51</v>
      </c>
      <c r="AJV319">
        <v>51</v>
      </c>
      <c r="AJX319">
        <v>51</v>
      </c>
      <c r="AJZ319">
        <v>51</v>
      </c>
      <c r="AKB319">
        <v>51</v>
      </c>
      <c r="AKD319">
        <v>51</v>
      </c>
      <c r="AKF319">
        <v>51</v>
      </c>
      <c r="AKH319">
        <v>51</v>
      </c>
      <c r="AKJ319">
        <v>51</v>
      </c>
      <c r="AKL319">
        <v>51</v>
      </c>
      <c r="AKN319">
        <v>51</v>
      </c>
      <c r="AKP319">
        <v>51</v>
      </c>
      <c r="AKR319">
        <v>51</v>
      </c>
      <c r="AKT319">
        <v>51</v>
      </c>
      <c r="AKV319">
        <v>51</v>
      </c>
      <c r="AKX319">
        <v>51</v>
      </c>
      <c r="AKZ319">
        <v>51</v>
      </c>
      <c r="ALB319">
        <v>51</v>
      </c>
      <c r="ALD319">
        <v>51</v>
      </c>
      <c r="ALF319">
        <v>51</v>
      </c>
      <c r="ALH319">
        <v>51</v>
      </c>
      <c r="ALJ319">
        <v>51</v>
      </c>
      <c r="ALL319">
        <v>51</v>
      </c>
      <c r="ALN319">
        <v>51</v>
      </c>
      <c r="ALP319">
        <v>51</v>
      </c>
      <c r="ALR319">
        <v>51</v>
      </c>
    </row>
    <row r="320" spans="1:1006" x14ac:dyDescent="0.25">
      <c r="A320">
        <v>18</v>
      </c>
      <c r="B320">
        <v>19.029209999999999</v>
      </c>
      <c r="H320">
        <v>18</v>
      </c>
      <c r="J320">
        <v>18</v>
      </c>
      <c r="L320">
        <v>18</v>
      </c>
      <c r="N320">
        <v>18</v>
      </c>
      <c r="P320">
        <v>18</v>
      </c>
      <c r="R320">
        <v>18</v>
      </c>
      <c r="T320">
        <v>18</v>
      </c>
      <c r="V320">
        <v>18</v>
      </c>
      <c r="X320">
        <v>18</v>
      </c>
      <c r="Z320">
        <v>18</v>
      </c>
      <c r="AB320">
        <v>18</v>
      </c>
      <c r="AD320">
        <v>18</v>
      </c>
      <c r="AF320">
        <v>18</v>
      </c>
      <c r="AH320">
        <v>18</v>
      </c>
      <c r="AJ320">
        <v>18</v>
      </c>
      <c r="AL320">
        <v>18</v>
      </c>
      <c r="AN320">
        <v>18</v>
      </c>
      <c r="AP320">
        <v>18</v>
      </c>
      <c r="AR320">
        <v>18</v>
      </c>
      <c r="AT320">
        <v>18</v>
      </c>
      <c r="AV320">
        <v>18</v>
      </c>
      <c r="AX320">
        <v>18</v>
      </c>
      <c r="AZ320">
        <v>18</v>
      </c>
      <c r="BB320">
        <v>18</v>
      </c>
      <c r="BD320">
        <v>18</v>
      </c>
      <c r="BF320">
        <v>18</v>
      </c>
      <c r="BH320">
        <v>18</v>
      </c>
      <c r="BJ320">
        <v>18</v>
      </c>
      <c r="BL320">
        <v>18</v>
      </c>
      <c r="BN320">
        <v>18</v>
      </c>
      <c r="BP320">
        <v>18</v>
      </c>
      <c r="BR320">
        <v>18</v>
      </c>
      <c r="BT320">
        <v>18</v>
      </c>
      <c r="BV320">
        <v>18</v>
      </c>
      <c r="BX320">
        <v>18</v>
      </c>
      <c r="BZ320">
        <v>18</v>
      </c>
      <c r="CB320">
        <v>18</v>
      </c>
      <c r="CD320">
        <v>18</v>
      </c>
      <c r="CF320">
        <v>18</v>
      </c>
      <c r="CH320">
        <v>18</v>
      </c>
      <c r="CJ320">
        <v>18</v>
      </c>
      <c r="CL320">
        <v>18</v>
      </c>
      <c r="CN320">
        <v>18</v>
      </c>
      <c r="CP320">
        <v>18</v>
      </c>
      <c r="CR320">
        <v>18</v>
      </c>
      <c r="CT320">
        <v>18</v>
      </c>
      <c r="CV320">
        <v>18</v>
      </c>
      <c r="CX320">
        <v>18</v>
      </c>
      <c r="CZ320">
        <v>18</v>
      </c>
      <c r="DB320">
        <v>18</v>
      </c>
      <c r="DD320">
        <v>18</v>
      </c>
      <c r="DF320">
        <v>18</v>
      </c>
      <c r="DH320">
        <v>18</v>
      </c>
      <c r="DJ320">
        <v>18</v>
      </c>
      <c r="DL320">
        <v>18</v>
      </c>
      <c r="DN320">
        <v>18</v>
      </c>
      <c r="DP320">
        <v>18</v>
      </c>
      <c r="DR320">
        <v>18</v>
      </c>
      <c r="DT320">
        <v>18</v>
      </c>
      <c r="DV320">
        <v>18</v>
      </c>
      <c r="DX320">
        <v>18</v>
      </c>
      <c r="DZ320">
        <v>18</v>
      </c>
      <c r="EB320">
        <v>18</v>
      </c>
      <c r="ED320">
        <v>18</v>
      </c>
      <c r="EF320">
        <v>18</v>
      </c>
      <c r="EH320">
        <v>18</v>
      </c>
      <c r="EJ320">
        <v>18</v>
      </c>
      <c r="EL320">
        <v>18</v>
      </c>
      <c r="EN320">
        <v>18</v>
      </c>
      <c r="EP320">
        <v>18</v>
      </c>
      <c r="ER320">
        <v>18</v>
      </c>
      <c r="ET320">
        <v>18</v>
      </c>
      <c r="EV320">
        <v>18</v>
      </c>
      <c r="EX320">
        <v>18</v>
      </c>
      <c r="EZ320">
        <v>18</v>
      </c>
      <c r="FB320">
        <v>18</v>
      </c>
      <c r="FD320">
        <v>18</v>
      </c>
      <c r="FF320">
        <v>18</v>
      </c>
      <c r="FH320">
        <v>18</v>
      </c>
      <c r="FJ320">
        <v>18</v>
      </c>
      <c r="FL320">
        <v>18</v>
      </c>
      <c r="FN320">
        <v>18</v>
      </c>
      <c r="FP320">
        <v>18</v>
      </c>
      <c r="FR320">
        <v>18</v>
      </c>
      <c r="FT320">
        <v>18</v>
      </c>
      <c r="FV320">
        <v>18</v>
      </c>
      <c r="FX320">
        <v>18</v>
      </c>
      <c r="FZ320">
        <v>18</v>
      </c>
      <c r="GB320">
        <v>18</v>
      </c>
      <c r="GD320">
        <v>18</v>
      </c>
      <c r="GF320">
        <v>18</v>
      </c>
      <c r="GH320">
        <v>18</v>
      </c>
      <c r="GJ320">
        <v>18</v>
      </c>
      <c r="GL320">
        <v>18</v>
      </c>
      <c r="GN320">
        <v>18</v>
      </c>
      <c r="GP320">
        <v>18</v>
      </c>
      <c r="GR320">
        <v>18</v>
      </c>
      <c r="GT320">
        <v>18</v>
      </c>
      <c r="GV320">
        <v>18</v>
      </c>
      <c r="GX320">
        <v>18</v>
      </c>
      <c r="GZ320">
        <v>18</v>
      </c>
      <c r="HB320">
        <v>18</v>
      </c>
      <c r="HD320">
        <v>18</v>
      </c>
      <c r="HF320">
        <v>18</v>
      </c>
      <c r="HH320">
        <v>18</v>
      </c>
      <c r="HJ320">
        <v>18</v>
      </c>
      <c r="HL320">
        <v>18</v>
      </c>
      <c r="HN320">
        <v>18</v>
      </c>
      <c r="HP320">
        <v>18</v>
      </c>
      <c r="HR320">
        <v>18</v>
      </c>
      <c r="HT320">
        <v>18</v>
      </c>
      <c r="HV320">
        <v>18</v>
      </c>
      <c r="HX320">
        <v>18</v>
      </c>
      <c r="HZ320">
        <v>18</v>
      </c>
      <c r="IB320">
        <v>18</v>
      </c>
      <c r="ID320">
        <v>18</v>
      </c>
      <c r="IF320">
        <v>18</v>
      </c>
      <c r="IH320">
        <v>18</v>
      </c>
      <c r="IJ320">
        <v>18</v>
      </c>
      <c r="IL320">
        <v>18</v>
      </c>
      <c r="IN320">
        <v>18</v>
      </c>
      <c r="IP320">
        <v>18</v>
      </c>
      <c r="IR320">
        <v>18</v>
      </c>
      <c r="IT320">
        <v>18</v>
      </c>
      <c r="IV320">
        <v>18</v>
      </c>
      <c r="IX320">
        <v>18</v>
      </c>
      <c r="IZ320">
        <v>18</v>
      </c>
      <c r="JB320">
        <v>18</v>
      </c>
      <c r="JD320">
        <v>18</v>
      </c>
      <c r="JF320">
        <v>18</v>
      </c>
      <c r="JH320">
        <v>18</v>
      </c>
      <c r="JJ320">
        <v>18</v>
      </c>
      <c r="JL320">
        <v>18</v>
      </c>
      <c r="JN320">
        <v>18</v>
      </c>
      <c r="JP320">
        <v>18</v>
      </c>
      <c r="JR320">
        <v>18</v>
      </c>
      <c r="JT320">
        <v>18</v>
      </c>
      <c r="JV320">
        <v>18</v>
      </c>
      <c r="JX320">
        <v>18</v>
      </c>
      <c r="JZ320">
        <v>18</v>
      </c>
      <c r="KB320">
        <v>18</v>
      </c>
      <c r="KD320">
        <v>18</v>
      </c>
      <c r="KF320">
        <v>18</v>
      </c>
      <c r="KH320">
        <v>18</v>
      </c>
      <c r="KJ320">
        <v>18</v>
      </c>
      <c r="KL320">
        <v>18</v>
      </c>
      <c r="KN320">
        <v>18</v>
      </c>
      <c r="KP320">
        <v>18</v>
      </c>
      <c r="KR320">
        <v>18</v>
      </c>
      <c r="KT320">
        <v>18</v>
      </c>
      <c r="KV320">
        <v>18</v>
      </c>
      <c r="KX320">
        <v>18</v>
      </c>
      <c r="KZ320">
        <v>18</v>
      </c>
      <c r="LB320">
        <v>18</v>
      </c>
      <c r="LD320">
        <v>18</v>
      </c>
      <c r="LF320">
        <v>18</v>
      </c>
      <c r="LH320">
        <v>18</v>
      </c>
      <c r="LJ320">
        <v>18</v>
      </c>
      <c r="LL320">
        <v>18</v>
      </c>
      <c r="LN320">
        <v>18</v>
      </c>
      <c r="LP320">
        <v>18</v>
      </c>
      <c r="LR320">
        <v>18</v>
      </c>
      <c r="LT320">
        <v>18</v>
      </c>
      <c r="LV320">
        <v>18</v>
      </c>
      <c r="LX320">
        <v>18</v>
      </c>
      <c r="LZ320">
        <v>18</v>
      </c>
      <c r="MB320">
        <v>18</v>
      </c>
      <c r="MD320">
        <v>18</v>
      </c>
      <c r="MF320">
        <v>18</v>
      </c>
      <c r="MH320">
        <v>18</v>
      </c>
      <c r="MJ320">
        <v>18</v>
      </c>
      <c r="ML320">
        <v>18</v>
      </c>
      <c r="MN320">
        <v>18</v>
      </c>
      <c r="MP320">
        <v>18</v>
      </c>
      <c r="MR320">
        <v>18</v>
      </c>
      <c r="MT320">
        <v>18</v>
      </c>
      <c r="MV320">
        <v>18</v>
      </c>
      <c r="MX320">
        <v>18</v>
      </c>
      <c r="MZ320">
        <v>18</v>
      </c>
      <c r="NB320">
        <v>18</v>
      </c>
      <c r="ND320">
        <v>18</v>
      </c>
      <c r="NF320">
        <v>18</v>
      </c>
      <c r="NH320">
        <v>18</v>
      </c>
      <c r="NJ320">
        <v>18</v>
      </c>
      <c r="NL320">
        <v>18</v>
      </c>
      <c r="NN320">
        <v>18</v>
      </c>
      <c r="NP320">
        <v>18</v>
      </c>
      <c r="NR320">
        <v>18</v>
      </c>
      <c r="NT320">
        <v>18</v>
      </c>
      <c r="NV320">
        <v>18</v>
      </c>
      <c r="NX320">
        <v>18</v>
      </c>
      <c r="NZ320">
        <v>18</v>
      </c>
      <c r="OB320">
        <v>18</v>
      </c>
      <c r="OD320">
        <v>18</v>
      </c>
      <c r="OF320">
        <v>18</v>
      </c>
      <c r="OH320">
        <v>18</v>
      </c>
      <c r="OJ320">
        <v>18</v>
      </c>
      <c r="OL320">
        <v>18</v>
      </c>
      <c r="ON320">
        <v>18</v>
      </c>
      <c r="OP320">
        <v>18</v>
      </c>
      <c r="OR320">
        <v>18</v>
      </c>
      <c r="OT320">
        <v>18</v>
      </c>
      <c r="OV320">
        <v>18</v>
      </c>
      <c r="OX320">
        <v>18</v>
      </c>
      <c r="OZ320">
        <v>18</v>
      </c>
      <c r="PB320">
        <v>18</v>
      </c>
      <c r="PD320">
        <v>18</v>
      </c>
      <c r="PF320">
        <v>18</v>
      </c>
      <c r="PH320">
        <v>18</v>
      </c>
      <c r="PJ320">
        <v>18</v>
      </c>
      <c r="PL320">
        <v>18</v>
      </c>
      <c r="PN320">
        <v>18</v>
      </c>
      <c r="PP320">
        <v>18</v>
      </c>
      <c r="PR320">
        <v>18</v>
      </c>
      <c r="PT320">
        <v>18</v>
      </c>
      <c r="PV320">
        <v>18</v>
      </c>
      <c r="PX320">
        <v>18</v>
      </c>
      <c r="PZ320">
        <v>18</v>
      </c>
      <c r="QB320">
        <v>18</v>
      </c>
      <c r="QD320">
        <v>18</v>
      </c>
      <c r="QF320">
        <v>18</v>
      </c>
      <c r="QH320">
        <v>18</v>
      </c>
      <c r="QJ320">
        <v>18</v>
      </c>
      <c r="QL320">
        <v>18</v>
      </c>
      <c r="QN320">
        <v>18</v>
      </c>
      <c r="QP320">
        <v>18</v>
      </c>
      <c r="QR320">
        <v>18</v>
      </c>
      <c r="QT320">
        <v>18</v>
      </c>
      <c r="QV320">
        <v>18</v>
      </c>
      <c r="QX320">
        <v>18</v>
      </c>
      <c r="QZ320">
        <v>18</v>
      </c>
      <c r="RB320">
        <v>18</v>
      </c>
      <c r="RD320">
        <v>18</v>
      </c>
      <c r="RF320">
        <v>18</v>
      </c>
      <c r="RH320">
        <v>18</v>
      </c>
      <c r="RJ320">
        <v>18</v>
      </c>
      <c r="RL320">
        <v>18</v>
      </c>
      <c r="RN320">
        <v>18</v>
      </c>
      <c r="RP320">
        <v>18</v>
      </c>
      <c r="RR320">
        <v>18</v>
      </c>
      <c r="RT320">
        <v>18</v>
      </c>
      <c r="RV320">
        <v>18</v>
      </c>
      <c r="RX320">
        <v>18</v>
      </c>
      <c r="RZ320">
        <v>18</v>
      </c>
      <c r="SB320">
        <v>18</v>
      </c>
      <c r="SD320">
        <v>18</v>
      </c>
      <c r="SF320">
        <v>18</v>
      </c>
      <c r="SH320">
        <v>18</v>
      </c>
      <c r="SJ320">
        <v>18</v>
      </c>
      <c r="SL320">
        <v>18</v>
      </c>
      <c r="SN320">
        <v>18</v>
      </c>
      <c r="SP320">
        <v>18</v>
      </c>
      <c r="SR320">
        <v>18</v>
      </c>
      <c r="ST320">
        <v>18</v>
      </c>
      <c r="SV320">
        <v>18</v>
      </c>
      <c r="SX320">
        <v>18</v>
      </c>
      <c r="SZ320">
        <v>18</v>
      </c>
      <c r="TB320">
        <v>18</v>
      </c>
      <c r="TD320">
        <v>18</v>
      </c>
      <c r="TF320">
        <v>18</v>
      </c>
      <c r="TH320">
        <v>18</v>
      </c>
      <c r="TJ320">
        <v>18</v>
      </c>
      <c r="TL320">
        <v>18</v>
      </c>
      <c r="TN320">
        <v>18</v>
      </c>
      <c r="TP320">
        <v>18</v>
      </c>
      <c r="TR320">
        <v>18</v>
      </c>
      <c r="TT320">
        <v>18</v>
      </c>
      <c r="TV320">
        <v>18</v>
      </c>
      <c r="TX320">
        <v>18</v>
      </c>
      <c r="TZ320">
        <v>18</v>
      </c>
      <c r="UB320">
        <v>18</v>
      </c>
      <c r="UD320">
        <v>18</v>
      </c>
      <c r="UF320">
        <v>18</v>
      </c>
      <c r="UH320">
        <v>18</v>
      </c>
      <c r="UJ320">
        <v>18</v>
      </c>
      <c r="UL320">
        <v>18</v>
      </c>
      <c r="UN320">
        <v>18</v>
      </c>
      <c r="UP320">
        <v>18</v>
      </c>
      <c r="UR320">
        <v>18</v>
      </c>
      <c r="UT320">
        <v>18</v>
      </c>
      <c r="UV320">
        <v>18</v>
      </c>
      <c r="UX320">
        <v>18</v>
      </c>
      <c r="UZ320">
        <v>18</v>
      </c>
      <c r="VB320">
        <v>18</v>
      </c>
      <c r="VD320">
        <v>18</v>
      </c>
      <c r="VF320">
        <v>18</v>
      </c>
      <c r="VH320">
        <v>18</v>
      </c>
      <c r="VJ320">
        <v>18</v>
      </c>
      <c r="VL320">
        <v>18</v>
      </c>
      <c r="VN320">
        <v>18</v>
      </c>
      <c r="VP320">
        <v>18</v>
      </c>
      <c r="VR320">
        <v>18</v>
      </c>
      <c r="VT320">
        <v>18</v>
      </c>
      <c r="VV320">
        <v>18</v>
      </c>
      <c r="VX320">
        <v>18</v>
      </c>
      <c r="VZ320">
        <v>18</v>
      </c>
      <c r="WB320">
        <v>18</v>
      </c>
      <c r="WD320">
        <v>18</v>
      </c>
      <c r="WF320">
        <v>18</v>
      </c>
      <c r="WH320">
        <v>18</v>
      </c>
      <c r="WJ320">
        <v>18</v>
      </c>
      <c r="WL320">
        <v>18</v>
      </c>
      <c r="WN320">
        <v>18</v>
      </c>
      <c r="WP320">
        <v>18</v>
      </c>
      <c r="WR320">
        <v>18</v>
      </c>
      <c r="WT320">
        <v>18</v>
      </c>
      <c r="WV320">
        <v>18</v>
      </c>
      <c r="WX320">
        <v>18</v>
      </c>
      <c r="WZ320">
        <v>18</v>
      </c>
      <c r="XB320">
        <v>18</v>
      </c>
      <c r="XD320">
        <v>18</v>
      </c>
      <c r="XF320">
        <v>18</v>
      </c>
      <c r="XH320">
        <v>18</v>
      </c>
      <c r="XJ320">
        <v>18</v>
      </c>
      <c r="XL320">
        <v>18</v>
      </c>
      <c r="XN320">
        <v>18</v>
      </c>
      <c r="XP320">
        <v>18</v>
      </c>
      <c r="XR320">
        <v>18</v>
      </c>
      <c r="XT320">
        <v>18</v>
      </c>
      <c r="XV320">
        <v>18</v>
      </c>
      <c r="XX320">
        <v>18</v>
      </c>
      <c r="XZ320">
        <v>18</v>
      </c>
      <c r="YB320">
        <v>18</v>
      </c>
      <c r="YD320">
        <v>18</v>
      </c>
      <c r="YF320">
        <v>18</v>
      </c>
      <c r="YH320">
        <v>18</v>
      </c>
      <c r="YJ320">
        <v>18</v>
      </c>
      <c r="YL320">
        <v>18</v>
      </c>
      <c r="YN320">
        <v>18</v>
      </c>
      <c r="YP320">
        <v>18</v>
      </c>
      <c r="YR320">
        <v>18</v>
      </c>
      <c r="YT320">
        <v>18</v>
      </c>
      <c r="YV320">
        <v>18</v>
      </c>
      <c r="YX320">
        <v>18</v>
      </c>
      <c r="YZ320">
        <v>18</v>
      </c>
      <c r="ZB320">
        <v>18</v>
      </c>
      <c r="ZD320">
        <v>18</v>
      </c>
      <c r="ZF320">
        <v>18</v>
      </c>
      <c r="ZH320">
        <v>18</v>
      </c>
      <c r="ZJ320">
        <v>18</v>
      </c>
      <c r="ZL320">
        <v>18</v>
      </c>
      <c r="ZN320">
        <v>18</v>
      </c>
      <c r="ZP320">
        <v>18</v>
      </c>
      <c r="ZR320">
        <v>18</v>
      </c>
      <c r="ZT320">
        <v>18</v>
      </c>
      <c r="ZV320">
        <v>18</v>
      </c>
      <c r="ZX320">
        <v>18</v>
      </c>
      <c r="ZZ320">
        <v>18</v>
      </c>
      <c r="AAB320">
        <v>18</v>
      </c>
      <c r="AAD320">
        <v>18</v>
      </c>
      <c r="AAF320">
        <v>18</v>
      </c>
      <c r="AAH320">
        <v>18</v>
      </c>
      <c r="AAJ320">
        <v>18</v>
      </c>
      <c r="AAL320">
        <v>18</v>
      </c>
      <c r="AAN320">
        <v>18</v>
      </c>
      <c r="AAP320">
        <v>18</v>
      </c>
      <c r="AAR320">
        <v>18</v>
      </c>
      <c r="AAT320">
        <v>18</v>
      </c>
      <c r="AAV320">
        <v>18</v>
      </c>
      <c r="AAX320">
        <v>18</v>
      </c>
      <c r="AAZ320">
        <v>18</v>
      </c>
      <c r="ABB320">
        <v>18</v>
      </c>
      <c r="ABD320">
        <v>18</v>
      </c>
      <c r="ABF320">
        <v>18</v>
      </c>
      <c r="ABH320">
        <v>18</v>
      </c>
      <c r="ABJ320">
        <v>18</v>
      </c>
      <c r="ABL320">
        <v>18</v>
      </c>
      <c r="ABN320">
        <v>18</v>
      </c>
      <c r="ABP320">
        <v>18</v>
      </c>
      <c r="ABR320">
        <v>18</v>
      </c>
      <c r="ABT320">
        <v>18</v>
      </c>
      <c r="ABV320">
        <v>18</v>
      </c>
      <c r="ABX320">
        <v>18</v>
      </c>
      <c r="ABZ320">
        <v>18</v>
      </c>
      <c r="ACB320">
        <v>18</v>
      </c>
      <c r="ACD320">
        <v>18</v>
      </c>
      <c r="ACF320">
        <v>18</v>
      </c>
      <c r="ACH320">
        <v>18</v>
      </c>
      <c r="ACJ320">
        <v>18</v>
      </c>
      <c r="ACL320">
        <v>18</v>
      </c>
      <c r="ACN320">
        <v>18</v>
      </c>
      <c r="ACP320">
        <v>18</v>
      </c>
      <c r="ACR320">
        <v>18</v>
      </c>
      <c r="ACT320">
        <v>18</v>
      </c>
      <c r="ACV320">
        <v>18</v>
      </c>
      <c r="ACX320">
        <v>18</v>
      </c>
      <c r="ACZ320">
        <v>18</v>
      </c>
      <c r="ADB320">
        <v>18</v>
      </c>
      <c r="ADD320">
        <v>18</v>
      </c>
      <c r="ADF320">
        <v>18</v>
      </c>
      <c r="ADH320">
        <v>18</v>
      </c>
      <c r="ADJ320">
        <v>18</v>
      </c>
      <c r="ADL320">
        <v>18</v>
      </c>
      <c r="ADN320">
        <v>18</v>
      </c>
      <c r="ADP320">
        <v>18</v>
      </c>
      <c r="ADR320">
        <v>18</v>
      </c>
      <c r="ADT320">
        <v>18</v>
      </c>
      <c r="ADV320">
        <v>18</v>
      </c>
      <c r="ADX320">
        <v>18</v>
      </c>
      <c r="ADZ320">
        <v>18</v>
      </c>
      <c r="AEB320">
        <v>18</v>
      </c>
      <c r="AED320">
        <v>18</v>
      </c>
      <c r="AEF320">
        <v>18</v>
      </c>
      <c r="AEH320">
        <v>18</v>
      </c>
      <c r="AEJ320">
        <v>18</v>
      </c>
      <c r="AEL320">
        <v>18</v>
      </c>
      <c r="AEN320">
        <v>18</v>
      </c>
      <c r="AEP320">
        <v>18</v>
      </c>
      <c r="AER320">
        <v>18</v>
      </c>
      <c r="AET320">
        <v>18</v>
      </c>
      <c r="AEV320">
        <v>18</v>
      </c>
      <c r="AEX320">
        <v>18</v>
      </c>
      <c r="AEZ320">
        <v>18</v>
      </c>
      <c r="AFB320">
        <v>18</v>
      </c>
      <c r="AFD320">
        <v>18</v>
      </c>
      <c r="AFF320">
        <v>18</v>
      </c>
      <c r="AFH320">
        <v>18</v>
      </c>
      <c r="AFJ320">
        <v>18</v>
      </c>
      <c r="AFL320">
        <v>18</v>
      </c>
      <c r="AFN320">
        <v>18</v>
      </c>
      <c r="AFP320">
        <v>18</v>
      </c>
      <c r="AFR320">
        <v>18</v>
      </c>
      <c r="AFT320">
        <v>18</v>
      </c>
      <c r="AFV320">
        <v>18</v>
      </c>
      <c r="AFX320">
        <v>18</v>
      </c>
      <c r="AFZ320">
        <v>18</v>
      </c>
      <c r="AGB320">
        <v>18</v>
      </c>
      <c r="AGD320">
        <v>18</v>
      </c>
      <c r="AGF320">
        <v>18</v>
      </c>
      <c r="AGH320">
        <v>18</v>
      </c>
      <c r="AGJ320">
        <v>18</v>
      </c>
      <c r="AGL320">
        <v>18</v>
      </c>
      <c r="AGN320">
        <v>18</v>
      </c>
      <c r="AGP320">
        <v>18</v>
      </c>
      <c r="AGR320">
        <v>18</v>
      </c>
      <c r="AGT320">
        <v>18</v>
      </c>
      <c r="AGV320">
        <v>18</v>
      </c>
      <c r="AGX320">
        <v>18</v>
      </c>
      <c r="AGZ320">
        <v>18</v>
      </c>
      <c r="AHB320">
        <v>18</v>
      </c>
      <c r="AHD320">
        <v>18</v>
      </c>
      <c r="AHF320">
        <v>18</v>
      </c>
      <c r="AHH320">
        <v>18</v>
      </c>
      <c r="AHJ320">
        <v>18</v>
      </c>
      <c r="AHL320">
        <v>18</v>
      </c>
      <c r="AHN320">
        <v>18</v>
      </c>
      <c r="AHP320">
        <v>18</v>
      </c>
      <c r="AHR320">
        <v>18</v>
      </c>
      <c r="AHT320">
        <v>18</v>
      </c>
      <c r="AHV320">
        <v>18</v>
      </c>
      <c r="AHX320">
        <v>18</v>
      </c>
      <c r="AHZ320">
        <v>18</v>
      </c>
      <c r="AIB320">
        <v>18</v>
      </c>
      <c r="AID320">
        <v>18</v>
      </c>
      <c r="AIF320">
        <v>18</v>
      </c>
      <c r="AIH320">
        <v>18</v>
      </c>
      <c r="AIJ320">
        <v>18</v>
      </c>
      <c r="AIL320">
        <v>18</v>
      </c>
      <c r="AIN320">
        <v>18</v>
      </c>
      <c r="AIP320">
        <v>18</v>
      </c>
      <c r="AIR320">
        <v>18</v>
      </c>
      <c r="AIT320">
        <v>18</v>
      </c>
      <c r="AIV320">
        <v>18</v>
      </c>
      <c r="AIX320">
        <v>18</v>
      </c>
      <c r="AIZ320">
        <v>18</v>
      </c>
      <c r="AJB320">
        <v>18</v>
      </c>
      <c r="AJD320">
        <v>18</v>
      </c>
      <c r="AJF320">
        <v>18</v>
      </c>
      <c r="AJH320">
        <v>18</v>
      </c>
      <c r="AJJ320">
        <v>18</v>
      </c>
      <c r="AJL320">
        <v>18</v>
      </c>
      <c r="AJN320">
        <v>18</v>
      </c>
      <c r="AJP320">
        <v>18</v>
      </c>
      <c r="AJR320">
        <v>18</v>
      </c>
      <c r="AJT320">
        <v>18</v>
      </c>
      <c r="AJV320">
        <v>18</v>
      </c>
      <c r="AJX320">
        <v>18</v>
      </c>
      <c r="AJZ320">
        <v>18</v>
      </c>
      <c r="AKB320">
        <v>18</v>
      </c>
      <c r="AKD320">
        <v>18</v>
      </c>
      <c r="AKF320">
        <v>18</v>
      </c>
      <c r="AKH320">
        <v>18</v>
      </c>
      <c r="AKJ320">
        <v>18</v>
      </c>
      <c r="AKL320">
        <v>18</v>
      </c>
      <c r="AKN320">
        <v>18</v>
      </c>
      <c r="AKP320">
        <v>18</v>
      </c>
      <c r="AKR320">
        <v>18</v>
      </c>
      <c r="AKT320">
        <v>18</v>
      </c>
      <c r="AKV320">
        <v>18</v>
      </c>
      <c r="AKX320">
        <v>18</v>
      </c>
      <c r="AKZ320">
        <v>18</v>
      </c>
      <c r="ALB320">
        <v>18</v>
      </c>
      <c r="ALD320">
        <v>18</v>
      </c>
      <c r="ALF320">
        <v>18</v>
      </c>
      <c r="ALH320">
        <v>18</v>
      </c>
      <c r="ALJ320">
        <v>18</v>
      </c>
      <c r="ALL320">
        <v>18</v>
      </c>
      <c r="ALN320">
        <v>18</v>
      </c>
      <c r="ALP320">
        <v>18</v>
      </c>
      <c r="ALR320">
        <v>18</v>
      </c>
    </row>
    <row r="321" spans="1:1006" x14ac:dyDescent="0.25">
      <c r="A321">
        <v>27</v>
      </c>
      <c r="B321">
        <v>19.029130000000002</v>
      </c>
      <c r="H321">
        <v>27</v>
      </c>
      <c r="J321">
        <v>27</v>
      </c>
      <c r="L321">
        <v>27</v>
      </c>
      <c r="N321">
        <v>27</v>
      </c>
      <c r="P321">
        <v>27</v>
      </c>
      <c r="R321">
        <v>27</v>
      </c>
      <c r="T321">
        <v>27</v>
      </c>
      <c r="V321">
        <v>27</v>
      </c>
      <c r="X321">
        <v>27</v>
      </c>
      <c r="Z321">
        <v>27</v>
      </c>
      <c r="AB321">
        <v>27</v>
      </c>
      <c r="AD321">
        <v>27</v>
      </c>
      <c r="AF321">
        <v>27</v>
      </c>
      <c r="AH321">
        <v>27</v>
      </c>
      <c r="AJ321">
        <v>27</v>
      </c>
      <c r="AL321">
        <v>27</v>
      </c>
      <c r="AN321">
        <v>27</v>
      </c>
      <c r="AP321">
        <v>27</v>
      </c>
      <c r="AR321">
        <v>27</v>
      </c>
      <c r="AT321">
        <v>27</v>
      </c>
      <c r="AV321">
        <v>27</v>
      </c>
      <c r="AX321">
        <v>27</v>
      </c>
      <c r="AZ321">
        <v>27</v>
      </c>
      <c r="BB321">
        <v>27</v>
      </c>
      <c r="BD321">
        <v>27</v>
      </c>
      <c r="BF321">
        <v>27</v>
      </c>
      <c r="BH321">
        <v>27</v>
      </c>
      <c r="BJ321">
        <v>27</v>
      </c>
      <c r="BL321">
        <v>27</v>
      </c>
      <c r="BN321">
        <v>27</v>
      </c>
      <c r="BP321">
        <v>27</v>
      </c>
      <c r="BR321">
        <v>27</v>
      </c>
      <c r="BT321">
        <v>27</v>
      </c>
      <c r="BV321">
        <v>27</v>
      </c>
      <c r="BX321">
        <v>27</v>
      </c>
      <c r="BZ321">
        <v>27</v>
      </c>
      <c r="CB321">
        <v>27</v>
      </c>
      <c r="CD321">
        <v>27</v>
      </c>
      <c r="CF321">
        <v>27</v>
      </c>
      <c r="CH321">
        <v>27</v>
      </c>
      <c r="CJ321">
        <v>27</v>
      </c>
      <c r="CL321">
        <v>27</v>
      </c>
      <c r="CN321">
        <v>27</v>
      </c>
      <c r="CP321">
        <v>27</v>
      </c>
      <c r="CR321">
        <v>27</v>
      </c>
      <c r="CT321">
        <v>27</v>
      </c>
      <c r="CV321">
        <v>27</v>
      </c>
      <c r="CX321">
        <v>27</v>
      </c>
      <c r="CZ321">
        <v>27</v>
      </c>
      <c r="DB321">
        <v>27</v>
      </c>
      <c r="DD321">
        <v>27</v>
      </c>
      <c r="DF321">
        <v>27</v>
      </c>
      <c r="DH321">
        <v>27</v>
      </c>
      <c r="DJ321">
        <v>27</v>
      </c>
      <c r="DL321">
        <v>27</v>
      </c>
      <c r="DN321">
        <v>27</v>
      </c>
      <c r="DP321">
        <v>27</v>
      </c>
      <c r="DR321">
        <v>27</v>
      </c>
      <c r="DT321">
        <v>27</v>
      </c>
      <c r="DV321">
        <v>27</v>
      </c>
      <c r="DX321">
        <v>27</v>
      </c>
      <c r="DZ321">
        <v>27</v>
      </c>
      <c r="EB321">
        <v>27</v>
      </c>
      <c r="ED321">
        <v>27</v>
      </c>
      <c r="EF321">
        <v>27</v>
      </c>
      <c r="EH321">
        <v>27</v>
      </c>
      <c r="EJ321">
        <v>27</v>
      </c>
      <c r="EL321">
        <v>27</v>
      </c>
      <c r="EN321">
        <v>27</v>
      </c>
      <c r="EP321">
        <v>27</v>
      </c>
      <c r="ER321">
        <v>27</v>
      </c>
      <c r="ET321">
        <v>27</v>
      </c>
      <c r="EV321">
        <v>27</v>
      </c>
      <c r="EX321">
        <v>27</v>
      </c>
      <c r="EZ321">
        <v>27</v>
      </c>
      <c r="FB321">
        <v>27</v>
      </c>
      <c r="FD321">
        <v>27</v>
      </c>
      <c r="FF321">
        <v>27</v>
      </c>
      <c r="FH321">
        <v>27</v>
      </c>
      <c r="FJ321">
        <v>27</v>
      </c>
      <c r="FL321">
        <v>27</v>
      </c>
      <c r="FN321">
        <v>27</v>
      </c>
      <c r="FP321">
        <v>27</v>
      </c>
      <c r="FR321">
        <v>27</v>
      </c>
      <c r="FT321">
        <v>27</v>
      </c>
      <c r="FV321">
        <v>27</v>
      </c>
      <c r="FX321">
        <v>27</v>
      </c>
      <c r="FZ321">
        <v>27</v>
      </c>
      <c r="GB321">
        <v>27</v>
      </c>
      <c r="GD321">
        <v>27</v>
      </c>
      <c r="GF321">
        <v>27</v>
      </c>
      <c r="GH321">
        <v>27</v>
      </c>
      <c r="GJ321">
        <v>27</v>
      </c>
      <c r="GL321">
        <v>27</v>
      </c>
      <c r="GN321">
        <v>27</v>
      </c>
      <c r="GP321">
        <v>27</v>
      </c>
      <c r="GR321">
        <v>27</v>
      </c>
      <c r="GT321">
        <v>27</v>
      </c>
      <c r="GV321">
        <v>27</v>
      </c>
      <c r="GX321">
        <v>27</v>
      </c>
      <c r="GZ321">
        <v>27</v>
      </c>
      <c r="HB321">
        <v>27</v>
      </c>
      <c r="HD321">
        <v>27</v>
      </c>
      <c r="HF321">
        <v>27</v>
      </c>
      <c r="HH321">
        <v>27</v>
      </c>
      <c r="HJ321">
        <v>27</v>
      </c>
      <c r="HL321">
        <v>27</v>
      </c>
      <c r="HN321">
        <v>27</v>
      </c>
      <c r="HP321">
        <v>27</v>
      </c>
      <c r="HR321">
        <v>27</v>
      </c>
      <c r="HT321">
        <v>27</v>
      </c>
      <c r="HV321">
        <v>27</v>
      </c>
      <c r="HX321">
        <v>27</v>
      </c>
      <c r="HZ321">
        <v>27</v>
      </c>
      <c r="IB321">
        <v>27</v>
      </c>
      <c r="ID321">
        <v>27</v>
      </c>
      <c r="IF321">
        <v>27</v>
      </c>
      <c r="IH321">
        <v>27</v>
      </c>
      <c r="IJ321">
        <v>27</v>
      </c>
      <c r="IL321">
        <v>27</v>
      </c>
      <c r="IN321">
        <v>27</v>
      </c>
      <c r="IP321">
        <v>27</v>
      </c>
      <c r="IR321">
        <v>27</v>
      </c>
      <c r="IT321">
        <v>27</v>
      </c>
      <c r="IV321">
        <v>27</v>
      </c>
      <c r="IX321">
        <v>27</v>
      </c>
      <c r="IZ321">
        <v>27</v>
      </c>
      <c r="JB321">
        <v>27</v>
      </c>
      <c r="JD321">
        <v>27</v>
      </c>
      <c r="JF321">
        <v>27</v>
      </c>
      <c r="JH321">
        <v>27</v>
      </c>
      <c r="JJ321">
        <v>27</v>
      </c>
      <c r="JL321">
        <v>27</v>
      </c>
      <c r="JN321">
        <v>27</v>
      </c>
      <c r="JP321">
        <v>27</v>
      </c>
      <c r="JR321">
        <v>27</v>
      </c>
      <c r="JT321">
        <v>27</v>
      </c>
      <c r="JV321">
        <v>27</v>
      </c>
      <c r="JX321">
        <v>27</v>
      </c>
      <c r="JZ321">
        <v>27</v>
      </c>
      <c r="KB321">
        <v>27</v>
      </c>
      <c r="KD321">
        <v>27</v>
      </c>
      <c r="KF321">
        <v>27</v>
      </c>
      <c r="KH321">
        <v>27</v>
      </c>
      <c r="KJ321">
        <v>27</v>
      </c>
      <c r="KL321">
        <v>27</v>
      </c>
      <c r="KN321">
        <v>27</v>
      </c>
      <c r="KP321">
        <v>27</v>
      </c>
      <c r="KR321">
        <v>27</v>
      </c>
      <c r="KT321">
        <v>27</v>
      </c>
      <c r="KV321">
        <v>27</v>
      </c>
      <c r="KX321">
        <v>27</v>
      </c>
      <c r="KZ321">
        <v>27</v>
      </c>
      <c r="LB321">
        <v>27</v>
      </c>
      <c r="LD321">
        <v>27</v>
      </c>
      <c r="LF321">
        <v>27</v>
      </c>
      <c r="LH321">
        <v>27</v>
      </c>
      <c r="LJ321">
        <v>27</v>
      </c>
      <c r="LL321">
        <v>27</v>
      </c>
      <c r="LN321">
        <v>27</v>
      </c>
      <c r="LP321">
        <v>27</v>
      </c>
      <c r="LR321">
        <v>27</v>
      </c>
      <c r="LT321">
        <v>27</v>
      </c>
      <c r="LV321">
        <v>27</v>
      </c>
      <c r="LX321">
        <v>27</v>
      </c>
      <c r="LZ321">
        <v>27</v>
      </c>
      <c r="MB321">
        <v>27</v>
      </c>
      <c r="MD321">
        <v>27</v>
      </c>
      <c r="MF321">
        <v>27</v>
      </c>
      <c r="MH321">
        <v>27</v>
      </c>
      <c r="MJ321">
        <v>27</v>
      </c>
      <c r="ML321">
        <v>27</v>
      </c>
      <c r="MN321">
        <v>27</v>
      </c>
      <c r="MP321">
        <v>27</v>
      </c>
      <c r="MR321">
        <v>27</v>
      </c>
      <c r="MT321">
        <v>27</v>
      </c>
      <c r="MV321">
        <v>27</v>
      </c>
      <c r="MX321">
        <v>27</v>
      </c>
      <c r="MZ321">
        <v>27</v>
      </c>
      <c r="NB321">
        <v>27</v>
      </c>
      <c r="ND321">
        <v>27</v>
      </c>
      <c r="NF321">
        <v>27</v>
      </c>
      <c r="NH321">
        <v>27</v>
      </c>
      <c r="NJ321">
        <v>27</v>
      </c>
      <c r="NL321">
        <v>27</v>
      </c>
      <c r="NN321">
        <v>27</v>
      </c>
      <c r="NP321">
        <v>27</v>
      </c>
      <c r="NR321">
        <v>27</v>
      </c>
      <c r="NT321">
        <v>27</v>
      </c>
      <c r="NV321">
        <v>27</v>
      </c>
      <c r="NX321">
        <v>27</v>
      </c>
      <c r="NZ321">
        <v>27</v>
      </c>
      <c r="OB321">
        <v>27</v>
      </c>
      <c r="OD321">
        <v>27</v>
      </c>
      <c r="OF321">
        <v>27</v>
      </c>
      <c r="OH321">
        <v>27</v>
      </c>
      <c r="OJ321">
        <v>27</v>
      </c>
      <c r="OL321">
        <v>27</v>
      </c>
      <c r="ON321">
        <v>27</v>
      </c>
      <c r="OP321">
        <v>27</v>
      </c>
      <c r="OR321">
        <v>27</v>
      </c>
      <c r="OT321">
        <v>27</v>
      </c>
      <c r="OV321">
        <v>27</v>
      </c>
      <c r="OX321">
        <v>27</v>
      </c>
      <c r="OZ321">
        <v>27</v>
      </c>
      <c r="PB321">
        <v>27</v>
      </c>
      <c r="PD321">
        <v>27</v>
      </c>
      <c r="PF321">
        <v>27</v>
      </c>
      <c r="PH321">
        <v>27</v>
      </c>
      <c r="PJ321">
        <v>27</v>
      </c>
      <c r="PL321">
        <v>27</v>
      </c>
      <c r="PN321">
        <v>27</v>
      </c>
      <c r="PP321">
        <v>27</v>
      </c>
      <c r="PR321">
        <v>27</v>
      </c>
      <c r="PT321">
        <v>27</v>
      </c>
      <c r="PV321">
        <v>27</v>
      </c>
      <c r="PX321">
        <v>27</v>
      </c>
      <c r="PZ321">
        <v>27</v>
      </c>
      <c r="QB321">
        <v>27</v>
      </c>
      <c r="QD321">
        <v>27</v>
      </c>
      <c r="QF321">
        <v>27</v>
      </c>
      <c r="QH321">
        <v>27</v>
      </c>
      <c r="QJ321">
        <v>27</v>
      </c>
      <c r="QL321">
        <v>27</v>
      </c>
      <c r="QN321">
        <v>27</v>
      </c>
      <c r="QP321">
        <v>27</v>
      </c>
      <c r="QR321">
        <v>27</v>
      </c>
      <c r="QT321">
        <v>27</v>
      </c>
      <c r="QV321">
        <v>27</v>
      </c>
      <c r="QX321">
        <v>27</v>
      </c>
      <c r="QZ321">
        <v>27</v>
      </c>
      <c r="RB321">
        <v>27</v>
      </c>
      <c r="RD321">
        <v>27</v>
      </c>
      <c r="RF321">
        <v>27</v>
      </c>
      <c r="RH321">
        <v>27</v>
      </c>
      <c r="RJ321">
        <v>27</v>
      </c>
      <c r="RL321">
        <v>27</v>
      </c>
      <c r="RN321">
        <v>27</v>
      </c>
      <c r="RP321">
        <v>27</v>
      </c>
      <c r="RR321">
        <v>27</v>
      </c>
      <c r="RT321">
        <v>27</v>
      </c>
      <c r="RV321">
        <v>27</v>
      </c>
      <c r="RX321">
        <v>27</v>
      </c>
      <c r="RZ321">
        <v>27</v>
      </c>
      <c r="SB321">
        <v>27</v>
      </c>
      <c r="SD321">
        <v>27</v>
      </c>
      <c r="SF321">
        <v>27</v>
      </c>
      <c r="SH321">
        <v>27</v>
      </c>
      <c r="SJ321">
        <v>27</v>
      </c>
      <c r="SL321">
        <v>27</v>
      </c>
      <c r="SN321">
        <v>27</v>
      </c>
      <c r="SP321">
        <v>27</v>
      </c>
      <c r="SR321">
        <v>27</v>
      </c>
      <c r="ST321">
        <v>27</v>
      </c>
      <c r="SV321">
        <v>27</v>
      </c>
      <c r="SX321">
        <v>27</v>
      </c>
      <c r="SZ321">
        <v>27</v>
      </c>
      <c r="TB321">
        <v>27</v>
      </c>
      <c r="TD321">
        <v>27</v>
      </c>
      <c r="TF321">
        <v>27</v>
      </c>
      <c r="TH321">
        <v>27</v>
      </c>
      <c r="TJ321">
        <v>27</v>
      </c>
      <c r="TL321">
        <v>27</v>
      </c>
      <c r="TN321">
        <v>27</v>
      </c>
      <c r="TP321">
        <v>27</v>
      </c>
      <c r="TR321">
        <v>27</v>
      </c>
      <c r="TT321">
        <v>27</v>
      </c>
      <c r="TV321">
        <v>27</v>
      </c>
      <c r="TX321">
        <v>27</v>
      </c>
      <c r="TZ321">
        <v>27</v>
      </c>
      <c r="UB321">
        <v>27</v>
      </c>
      <c r="UD321">
        <v>27</v>
      </c>
      <c r="UF321">
        <v>27</v>
      </c>
      <c r="UH321">
        <v>27</v>
      </c>
      <c r="UJ321">
        <v>27</v>
      </c>
      <c r="UL321">
        <v>27</v>
      </c>
      <c r="UN321">
        <v>27</v>
      </c>
      <c r="UP321">
        <v>27</v>
      </c>
      <c r="UR321">
        <v>27</v>
      </c>
      <c r="UT321">
        <v>27</v>
      </c>
      <c r="UV321">
        <v>27</v>
      </c>
      <c r="UX321">
        <v>27</v>
      </c>
      <c r="UZ321">
        <v>27</v>
      </c>
      <c r="VB321">
        <v>27</v>
      </c>
      <c r="VD321">
        <v>27</v>
      </c>
      <c r="VF321">
        <v>27</v>
      </c>
      <c r="VH321">
        <v>27</v>
      </c>
      <c r="VJ321">
        <v>27</v>
      </c>
      <c r="VL321">
        <v>27</v>
      </c>
      <c r="VN321">
        <v>27</v>
      </c>
      <c r="VP321">
        <v>27</v>
      </c>
      <c r="VR321">
        <v>27</v>
      </c>
      <c r="VT321">
        <v>27</v>
      </c>
      <c r="VV321">
        <v>27</v>
      </c>
      <c r="VX321">
        <v>27</v>
      </c>
      <c r="VZ321">
        <v>27</v>
      </c>
      <c r="WB321">
        <v>27</v>
      </c>
      <c r="WD321">
        <v>27</v>
      </c>
      <c r="WF321">
        <v>27</v>
      </c>
      <c r="WH321">
        <v>27</v>
      </c>
      <c r="WJ321">
        <v>27</v>
      </c>
      <c r="WL321">
        <v>27</v>
      </c>
      <c r="WN321">
        <v>27</v>
      </c>
      <c r="WP321">
        <v>27</v>
      </c>
      <c r="WR321">
        <v>27</v>
      </c>
      <c r="WT321">
        <v>27</v>
      </c>
      <c r="WV321">
        <v>27</v>
      </c>
      <c r="WX321">
        <v>27</v>
      </c>
      <c r="WZ321">
        <v>27</v>
      </c>
      <c r="XB321">
        <v>27</v>
      </c>
      <c r="XD321">
        <v>27</v>
      </c>
      <c r="XF321">
        <v>27</v>
      </c>
      <c r="XH321">
        <v>27</v>
      </c>
      <c r="XJ321">
        <v>27</v>
      </c>
      <c r="XL321">
        <v>27</v>
      </c>
      <c r="XN321">
        <v>27</v>
      </c>
      <c r="XP321">
        <v>27</v>
      </c>
      <c r="XR321">
        <v>27</v>
      </c>
      <c r="XT321">
        <v>27</v>
      </c>
      <c r="XV321">
        <v>27</v>
      </c>
      <c r="XX321">
        <v>27</v>
      </c>
      <c r="XZ321">
        <v>27</v>
      </c>
      <c r="YB321">
        <v>27</v>
      </c>
      <c r="YD321">
        <v>27</v>
      </c>
      <c r="YF321">
        <v>27</v>
      </c>
      <c r="YH321">
        <v>27</v>
      </c>
      <c r="YJ321">
        <v>27</v>
      </c>
      <c r="YL321">
        <v>27</v>
      </c>
      <c r="YN321">
        <v>27</v>
      </c>
      <c r="YP321">
        <v>27</v>
      </c>
      <c r="YR321">
        <v>27</v>
      </c>
      <c r="YT321">
        <v>27</v>
      </c>
      <c r="YV321">
        <v>27</v>
      </c>
      <c r="YX321">
        <v>27</v>
      </c>
      <c r="YZ321">
        <v>27</v>
      </c>
      <c r="ZB321">
        <v>27</v>
      </c>
      <c r="ZD321">
        <v>27</v>
      </c>
      <c r="ZF321">
        <v>27</v>
      </c>
      <c r="ZH321">
        <v>27</v>
      </c>
      <c r="ZJ321">
        <v>27</v>
      </c>
      <c r="ZL321">
        <v>27</v>
      </c>
      <c r="ZN321">
        <v>27</v>
      </c>
      <c r="ZP321">
        <v>27</v>
      </c>
      <c r="ZR321">
        <v>27</v>
      </c>
      <c r="ZT321">
        <v>27</v>
      </c>
      <c r="ZV321">
        <v>27</v>
      </c>
      <c r="ZX321">
        <v>27</v>
      </c>
      <c r="ZZ321">
        <v>27</v>
      </c>
      <c r="AAB321">
        <v>27</v>
      </c>
      <c r="AAD321">
        <v>27</v>
      </c>
      <c r="AAF321">
        <v>27</v>
      </c>
      <c r="AAH321">
        <v>27</v>
      </c>
      <c r="AAJ321">
        <v>27</v>
      </c>
      <c r="AAL321">
        <v>27</v>
      </c>
      <c r="AAN321">
        <v>27</v>
      </c>
      <c r="AAP321">
        <v>27</v>
      </c>
      <c r="AAR321">
        <v>27</v>
      </c>
      <c r="AAT321">
        <v>27</v>
      </c>
      <c r="AAV321">
        <v>27</v>
      </c>
      <c r="AAX321">
        <v>27</v>
      </c>
      <c r="AAZ321">
        <v>27</v>
      </c>
      <c r="ABB321">
        <v>27</v>
      </c>
      <c r="ABD321">
        <v>27</v>
      </c>
      <c r="ABF321">
        <v>27</v>
      </c>
      <c r="ABH321">
        <v>27</v>
      </c>
      <c r="ABJ321">
        <v>27</v>
      </c>
      <c r="ABL321">
        <v>27</v>
      </c>
      <c r="ABN321">
        <v>27</v>
      </c>
      <c r="ABP321">
        <v>27</v>
      </c>
      <c r="ABR321">
        <v>27</v>
      </c>
      <c r="ABT321">
        <v>27</v>
      </c>
      <c r="ABV321">
        <v>27</v>
      </c>
      <c r="ABX321">
        <v>27</v>
      </c>
      <c r="ABZ321">
        <v>27</v>
      </c>
      <c r="ACB321">
        <v>27</v>
      </c>
      <c r="ACD321">
        <v>27</v>
      </c>
      <c r="ACF321">
        <v>27</v>
      </c>
      <c r="ACH321">
        <v>27</v>
      </c>
      <c r="ACJ321">
        <v>27</v>
      </c>
      <c r="ACL321">
        <v>27</v>
      </c>
      <c r="ACN321">
        <v>27</v>
      </c>
      <c r="ACP321">
        <v>27</v>
      </c>
      <c r="ACR321">
        <v>27</v>
      </c>
      <c r="ACT321">
        <v>27</v>
      </c>
      <c r="ACV321">
        <v>27</v>
      </c>
      <c r="ACX321">
        <v>27</v>
      </c>
      <c r="ACZ321">
        <v>27</v>
      </c>
      <c r="ADB321">
        <v>27</v>
      </c>
      <c r="ADD321">
        <v>27</v>
      </c>
      <c r="ADF321">
        <v>27</v>
      </c>
      <c r="ADH321">
        <v>27</v>
      </c>
      <c r="ADJ321">
        <v>27</v>
      </c>
      <c r="ADL321">
        <v>27</v>
      </c>
      <c r="ADN321">
        <v>27</v>
      </c>
      <c r="ADP321">
        <v>27</v>
      </c>
      <c r="ADR321">
        <v>27</v>
      </c>
      <c r="ADT321">
        <v>27</v>
      </c>
      <c r="ADV321">
        <v>27</v>
      </c>
      <c r="ADX321">
        <v>27</v>
      </c>
      <c r="ADZ321">
        <v>27</v>
      </c>
      <c r="AEB321">
        <v>27</v>
      </c>
      <c r="AED321">
        <v>27</v>
      </c>
      <c r="AEF321">
        <v>27</v>
      </c>
      <c r="AEH321">
        <v>27</v>
      </c>
      <c r="AEJ321">
        <v>27</v>
      </c>
      <c r="AEL321">
        <v>27</v>
      </c>
      <c r="AEN321">
        <v>27</v>
      </c>
      <c r="AEP321">
        <v>27</v>
      </c>
      <c r="AER321">
        <v>27</v>
      </c>
      <c r="AET321">
        <v>27</v>
      </c>
      <c r="AEV321">
        <v>27</v>
      </c>
      <c r="AEX321">
        <v>27</v>
      </c>
      <c r="AEZ321">
        <v>27</v>
      </c>
      <c r="AFB321">
        <v>27</v>
      </c>
      <c r="AFD321">
        <v>27</v>
      </c>
      <c r="AFF321">
        <v>27</v>
      </c>
      <c r="AFH321">
        <v>27</v>
      </c>
      <c r="AFJ321">
        <v>27</v>
      </c>
      <c r="AFL321">
        <v>27</v>
      </c>
      <c r="AFN321">
        <v>27</v>
      </c>
      <c r="AFP321">
        <v>27</v>
      </c>
      <c r="AFR321">
        <v>27</v>
      </c>
      <c r="AFT321">
        <v>27</v>
      </c>
      <c r="AFV321">
        <v>27</v>
      </c>
      <c r="AFX321">
        <v>27</v>
      </c>
      <c r="AFZ321">
        <v>27</v>
      </c>
      <c r="AGB321">
        <v>27</v>
      </c>
      <c r="AGD321">
        <v>27</v>
      </c>
      <c r="AGF321">
        <v>27</v>
      </c>
      <c r="AGH321">
        <v>27</v>
      </c>
      <c r="AGJ321">
        <v>27</v>
      </c>
      <c r="AGL321">
        <v>27</v>
      </c>
      <c r="AGN321">
        <v>27</v>
      </c>
      <c r="AGP321">
        <v>27</v>
      </c>
      <c r="AGR321">
        <v>27</v>
      </c>
      <c r="AGT321">
        <v>27</v>
      </c>
      <c r="AGV321">
        <v>27</v>
      </c>
      <c r="AGX321">
        <v>27</v>
      </c>
      <c r="AGZ321">
        <v>27</v>
      </c>
      <c r="AHB321">
        <v>27</v>
      </c>
      <c r="AHD321">
        <v>27</v>
      </c>
      <c r="AHF321">
        <v>27</v>
      </c>
      <c r="AHH321">
        <v>27</v>
      </c>
      <c r="AHJ321">
        <v>27</v>
      </c>
      <c r="AHL321">
        <v>27</v>
      </c>
      <c r="AHN321">
        <v>27</v>
      </c>
      <c r="AHP321">
        <v>27</v>
      </c>
      <c r="AHR321">
        <v>27</v>
      </c>
      <c r="AHT321">
        <v>27</v>
      </c>
      <c r="AHV321">
        <v>27</v>
      </c>
      <c r="AHX321">
        <v>27</v>
      </c>
      <c r="AHZ321">
        <v>27</v>
      </c>
      <c r="AIB321">
        <v>27</v>
      </c>
      <c r="AID321">
        <v>27</v>
      </c>
      <c r="AIF321">
        <v>27</v>
      </c>
      <c r="AIH321">
        <v>27</v>
      </c>
      <c r="AIJ321">
        <v>27</v>
      </c>
      <c r="AIL321">
        <v>27</v>
      </c>
      <c r="AIN321">
        <v>27</v>
      </c>
      <c r="AIP321">
        <v>27</v>
      </c>
      <c r="AIR321">
        <v>27</v>
      </c>
      <c r="AIT321">
        <v>27</v>
      </c>
      <c r="AIV321">
        <v>27</v>
      </c>
      <c r="AIX321">
        <v>27</v>
      </c>
      <c r="AIZ321">
        <v>27</v>
      </c>
      <c r="AJB321">
        <v>27</v>
      </c>
      <c r="AJD321">
        <v>27</v>
      </c>
      <c r="AJF321">
        <v>27</v>
      </c>
      <c r="AJH321">
        <v>27</v>
      </c>
      <c r="AJJ321">
        <v>27</v>
      </c>
      <c r="AJL321">
        <v>27</v>
      </c>
      <c r="AJN321">
        <v>27</v>
      </c>
      <c r="AJP321">
        <v>27</v>
      </c>
      <c r="AJR321">
        <v>27</v>
      </c>
      <c r="AJT321">
        <v>27</v>
      </c>
      <c r="AJV321">
        <v>27</v>
      </c>
      <c r="AJX321">
        <v>27</v>
      </c>
      <c r="AJZ321">
        <v>27</v>
      </c>
      <c r="AKB321">
        <v>27</v>
      </c>
      <c r="AKD321">
        <v>27</v>
      </c>
      <c r="AKF321">
        <v>27</v>
      </c>
      <c r="AKH321">
        <v>27</v>
      </c>
      <c r="AKJ321">
        <v>27</v>
      </c>
      <c r="AKL321">
        <v>27</v>
      </c>
      <c r="AKN321">
        <v>27</v>
      </c>
      <c r="AKP321">
        <v>27</v>
      </c>
      <c r="AKR321">
        <v>27</v>
      </c>
      <c r="AKT321">
        <v>27</v>
      </c>
      <c r="AKV321">
        <v>27</v>
      </c>
      <c r="AKX321">
        <v>27</v>
      </c>
      <c r="AKZ321">
        <v>27</v>
      </c>
      <c r="ALB321">
        <v>27</v>
      </c>
      <c r="ALD321">
        <v>27</v>
      </c>
      <c r="ALF321">
        <v>27</v>
      </c>
      <c r="ALH321">
        <v>27</v>
      </c>
      <c r="ALJ321">
        <v>27</v>
      </c>
      <c r="ALL321">
        <v>27</v>
      </c>
      <c r="ALN321">
        <v>27</v>
      </c>
      <c r="ALP321">
        <v>27</v>
      </c>
      <c r="ALR321">
        <v>27</v>
      </c>
    </row>
    <row r="322" spans="1:1006" x14ac:dyDescent="0.25">
      <c r="A322">
        <v>4</v>
      </c>
      <c r="B322">
        <v>18.03172</v>
      </c>
      <c r="H322">
        <v>4</v>
      </c>
      <c r="J322">
        <v>4</v>
      </c>
      <c r="L322">
        <v>4</v>
      </c>
      <c r="N322">
        <v>4</v>
      </c>
      <c r="P322">
        <v>4</v>
      </c>
      <c r="R322">
        <v>4</v>
      </c>
      <c r="T322">
        <v>4</v>
      </c>
      <c r="V322">
        <v>4</v>
      </c>
      <c r="X322">
        <v>4</v>
      </c>
      <c r="Z322">
        <v>4</v>
      </c>
      <c r="AB322">
        <v>4</v>
      </c>
      <c r="AD322">
        <v>4</v>
      </c>
      <c r="AF322">
        <v>4</v>
      </c>
      <c r="AH322">
        <v>4</v>
      </c>
      <c r="AJ322">
        <v>4</v>
      </c>
      <c r="AL322">
        <v>4</v>
      </c>
      <c r="AN322">
        <v>4</v>
      </c>
      <c r="AP322">
        <v>4</v>
      </c>
      <c r="AR322">
        <v>4</v>
      </c>
      <c r="AT322">
        <v>4</v>
      </c>
      <c r="AV322">
        <v>4</v>
      </c>
      <c r="AX322">
        <v>4</v>
      </c>
      <c r="AZ322">
        <v>4</v>
      </c>
      <c r="BB322">
        <v>4</v>
      </c>
      <c r="BD322">
        <v>4</v>
      </c>
      <c r="BF322">
        <v>4</v>
      </c>
      <c r="BH322">
        <v>4</v>
      </c>
      <c r="BJ322">
        <v>4</v>
      </c>
      <c r="BL322">
        <v>4</v>
      </c>
      <c r="BN322">
        <v>4</v>
      </c>
      <c r="BP322">
        <v>4</v>
      </c>
      <c r="BR322">
        <v>4</v>
      </c>
      <c r="BT322">
        <v>4</v>
      </c>
      <c r="BV322">
        <v>4</v>
      </c>
      <c r="BX322">
        <v>4</v>
      </c>
      <c r="BZ322">
        <v>4</v>
      </c>
      <c r="CB322">
        <v>4</v>
      </c>
      <c r="CD322">
        <v>4</v>
      </c>
      <c r="CF322">
        <v>4</v>
      </c>
      <c r="CH322">
        <v>4</v>
      </c>
      <c r="CJ322">
        <v>4</v>
      </c>
      <c r="CL322">
        <v>4</v>
      </c>
      <c r="CN322">
        <v>4</v>
      </c>
      <c r="CP322">
        <v>4</v>
      </c>
      <c r="CR322">
        <v>4</v>
      </c>
      <c r="CT322">
        <v>4</v>
      </c>
      <c r="CV322">
        <v>4</v>
      </c>
      <c r="CX322">
        <v>4</v>
      </c>
      <c r="CZ322">
        <v>4</v>
      </c>
      <c r="DB322">
        <v>4</v>
      </c>
      <c r="DD322">
        <v>4</v>
      </c>
      <c r="DF322">
        <v>4</v>
      </c>
      <c r="DH322">
        <v>4</v>
      </c>
      <c r="DJ322">
        <v>4</v>
      </c>
      <c r="DL322">
        <v>4</v>
      </c>
      <c r="DN322">
        <v>4</v>
      </c>
      <c r="DP322">
        <v>4</v>
      </c>
      <c r="DR322">
        <v>4</v>
      </c>
      <c r="DT322">
        <v>4</v>
      </c>
      <c r="DV322">
        <v>4</v>
      </c>
      <c r="DX322">
        <v>4</v>
      </c>
      <c r="DZ322">
        <v>4</v>
      </c>
      <c r="EB322">
        <v>4</v>
      </c>
      <c r="ED322">
        <v>4</v>
      </c>
      <c r="EF322">
        <v>4</v>
      </c>
      <c r="EH322">
        <v>4</v>
      </c>
      <c r="EJ322">
        <v>4</v>
      </c>
      <c r="EL322">
        <v>4</v>
      </c>
      <c r="EN322">
        <v>4</v>
      </c>
      <c r="EP322">
        <v>4</v>
      </c>
      <c r="ER322">
        <v>4</v>
      </c>
      <c r="ET322">
        <v>4</v>
      </c>
      <c r="EV322">
        <v>4</v>
      </c>
      <c r="EX322">
        <v>4</v>
      </c>
      <c r="EZ322">
        <v>4</v>
      </c>
      <c r="FB322">
        <v>4</v>
      </c>
      <c r="FD322">
        <v>4</v>
      </c>
      <c r="FF322">
        <v>4</v>
      </c>
      <c r="FH322">
        <v>4</v>
      </c>
      <c r="FJ322">
        <v>4</v>
      </c>
      <c r="FL322">
        <v>4</v>
      </c>
      <c r="FN322">
        <v>4</v>
      </c>
      <c r="FP322">
        <v>4</v>
      </c>
      <c r="FR322">
        <v>4</v>
      </c>
      <c r="FT322">
        <v>4</v>
      </c>
      <c r="FV322">
        <v>4</v>
      </c>
      <c r="FX322">
        <v>4</v>
      </c>
      <c r="FZ322">
        <v>4</v>
      </c>
      <c r="GB322">
        <v>4</v>
      </c>
      <c r="GD322">
        <v>4</v>
      </c>
      <c r="GF322">
        <v>4</v>
      </c>
      <c r="GH322">
        <v>4</v>
      </c>
      <c r="GJ322">
        <v>4</v>
      </c>
      <c r="GL322">
        <v>4</v>
      </c>
      <c r="GN322">
        <v>4</v>
      </c>
      <c r="GP322">
        <v>4</v>
      </c>
      <c r="GR322">
        <v>4</v>
      </c>
      <c r="GT322">
        <v>4</v>
      </c>
      <c r="GV322">
        <v>4</v>
      </c>
      <c r="GX322">
        <v>4</v>
      </c>
      <c r="GZ322">
        <v>4</v>
      </c>
      <c r="HB322">
        <v>4</v>
      </c>
      <c r="HD322">
        <v>4</v>
      </c>
      <c r="HF322">
        <v>4</v>
      </c>
      <c r="HH322">
        <v>4</v>
      </c>
      <c r="HJ322">
        <v>4</v>
      </c>
      <c r="HL322">
        <v>4</v>
      </c>
      <c r="HN322">
        <v>4</v>
      </c>
      <c r="HP322">
        <v>4</v>
      </c>
      <c r="HR322">
        <v>4</v>
      </c>
      <c r="HT322">
        <v>4</v>
      </c>
      <c r="HV322">
        <v>4</v>
      </c>
      <c r="HX322">
        <v>4</v>
      </c>
      <c r="HZ322">
        <v>4</v>
      </c>
      <c r="IB322">
        <v>4</v>
      </c>
      <c r="ID322">
        <v>4</v>
      </c>
      <c r="IF322">
        <v>4</v>
      </c>
      <c r="IH322">
        <v>4</v>
      </c>
      <c r="IJ322">
        <v>4</v>
      </c>
      <c r="IL322">
        <v>4</v>
      </c>
      <c r="IN322">
        <v>4</v>
      </c>
      <c r="IP322">
        <v>4</v>
      </c>
      <c r="IR322">
        <v>4</v>
      </c>
      <c r="IT322">
        <v>4</v>
      </c>
      <c r="IV322">
        <v>4</v>
      </c>
      <c r="IX322">
        <v>4</v>
      </c>
      <c r="IZ322">
        <v>4</v>
      </c>
      <c r="JB322">
        <v>4</v>
      </c>
      <c r="JD322">
        <v>4</v>
      </c>
      <c r="JF322">
        <v>4</v>
      </c>
      <c r="JH322">
        <v>4</v>
      </c>
      <c r="JJ322">
        <v>4</v>
      </c>
      <c r="JL322">
        <v>4</v>
      </c>
      <c r="JN322">
        <v>4</v>
      </c>
      <c r="JP322">
        <v>4</v>
      </c>
      <c r="JR322">
        <v>4</v>
      </c>
      <c r="JT322">
        <v>4</v>
      </c>
      <c r="JV322">
        <v>4</v>
      </c>
      <c r="JX322">
        <v>4</v>
      </c>
      <c r="JZ322">
        <v>4</v>
      </c>
      <c r="KB322">
        <v>4</v>
      </c>
      <c r="KD322">
        <v>4</v>
      </c>
      <c r="KF322">
        <v>4</v>
      </c>
      <c r="KH322">
        <v>4</v>
      </c>
      <c r="KJ322">
        <v>4</v>
      </c>
      <c r="KL322">
        <v>4</v>
      </c>
      <c r="KN322">
        <v>4</v>
      </c>
      <c r="KP322">
        <v>4</v>
      </c>
      <c r="KR322">
        <v>4</v>
      </c>
      <c r="KT322">
        <v>4</v>
      </c>
      <c r="KV322">
        <v>4</v>
      </c>
      <c r="KX322">
        <v>4</v>
      </c>
      <c r="KZ322">
        <v>4</v>
      </c>
      <c r="LB322">
        <v>4</v>
      </c>
      <c r="LD322">
        <v>4</v>
      </c>
      <c r="LF322">
        <v>4</v>
      </c>
      <c r="LH322">
        <v>4</v>
      </c>
      <c r="LJ322">
        <v>4</v>
      </c>
      <c r="LL322">
        <v>4</v>
      </c>
      <c r="LN322">
        <v>4</v>
      </c>
      <c r="LP322">
        <v>4</v>
      </c>
      <c r="LR322">
        <v>4</v>
      </c>
      <c r="LT322">
        <v>4</v>
      </c>
      <c r="LV322">
        <v>4</v>
      </c>
      <c r="LX322">
        <v>4</v>
      </c>
      <c r="LZ322">
        <v>4</v>
      </c>
      <c r="MB322">
        <v>4</v>
      </c>
      <c r="MD322">
        <v>4</v>
      </c>
      <c r="MF322">
        <v>4</v>
      </c>
      <c r="MH322">
        <v>4</v>
      </c>
      <c r="MJ322">
        <v>4</v>
      </c>
      <c r="ML322">
        <v>4</v>
      </c>
      <c r="MN322">
        <v>4</v>
      </c>
      <c r="MP322">
        <v>4</v>
      </c>
      <c r="MR322">
        <v>4</v>
      </c>
      <c r="MT322">
        <v>4</v>
      </c>
      <c r="MV322">
        <v>4</v>
      </c>
      <c r="MX322">
        <v>4</v>
      </c>
      <c r="MZ322">
        <v>4</v>
      </c>
      <c r="NB322">
        <v>4</v>
      </c>
      <c r="ND322">
        <v>4</v>
      </c>
      <c r="NF322">
        <v>4</v>
      </c>
      <c r="NH322">
        <v>4</v>
      </c>
      <c r="NJ322">
        <v>4</v>
      </c>
      <c r="NL322">
        <v>4</v>
      </c>
      <c r="NN322">
        <v>4</v>
      </c>
      <c r="NP322">
        <v>4</v>
      </c>
      <c r="NR322">
        <v>4</v>
      </c>
      <c r="NT322">
        <v>4</v>
      </c>
      <c r="NV322">
        <v>4</v>
      </c>
      <c r="NX322">
        <v>4</v>
      </c>
      <c r="NZ322">
        <v>4</v>
      </c>
      <c r="OB322">
        <v>4</v>
      </c>
      <c r="OD322">
        <v>4</v>
      </c>
      <c r="OF322">
        <v>4</v>
      </c>
      <c r="OH322">
        <v>4</v>
      </c>
      <c r="OJ322">
        <v>4</v>
      </c>
      <c r="OL322">
        <v>4</v>
      </c>
      <c r="ON322">
        <v>4</v>
      </c>
      <c r="OP322">
        <v>4</v>
      </c>
      <c r="OR322">
        <v>4</v>
      </c>
      <c r="OT322">
        <v>4</v>
      </c>
      <c r="OV322">
        <v>4</v>
      </c>
      <c r="OX322">
        <v>4</v>
      </c>
      <c r="OZ322">
        <v>4</v>
      </c>
      <c r="PB322">
        <v>4</v>
      </c>
      <c r="PD322">
        <v>4</v>
      </c>
      <c r="PF322">
        <v>4</v>
      </c>
      <c r="PH322">
        <v>4</v>
      </c>
      <c r="PJ322">
        <v>4</v>
      </c>
      <c r="PL322">
        <v>4</v>
      </c>
      <c r="PN322">
        <v>4</v>
      </c>
      <c r="PP322">
        <v>4</v>
      </c>
      <c r="PR322">
        <v>4</v>
      </c>
      <c r="PT322">
        <v>4</v>
      </c>
      <c r="PV322">
        <v>4</v>
      </c>
      <c r="PX322">
        <v>4</v>
      </c>
      <c r="PZ322">
        <v>4</v>
      </c>
      <c r="QB322">
        <v>4</v>
      </c>
      <c r="QD322">
        <v>4</v>
      </c>
      <c r="QF322">
        <v>4</v>
      </c>
      <c r="QH322">
        <v>4</v>
      </c>
      <c r="QJ322">
        <v>4</v>
      </c>
      <c r="QL322">
        <v>4</v>
      </c>
      <c r="QN322">
        <v>4</v>
      </c>
      <c r="QP322">
        <v>4</v>
      </c>
      <c r="QR322">
        <v>4</v>
      </c>
      <c r="QT322">
        <v>4</v>
      </c>
      <c r="QV322">
        <v>4</v>
      </c>
      <c r="QX322">
        <v>4</v>
      </c>
      <c r="QZ322">
        <v>4</v>
      </c>
      <c r="RB322">
        <v>4</v>
      </c>
      <c r="RD322">
        <v>4</v>
      </c>
      <c r="RF322">
        <v>4</v>
      </c>
      <c r="RH322">
        <v>4</v>
      </c>
      <c r="RJ322">
        <v>4</v>
      </c>
      <c r="RL322">
        <v>4</v>
      </c>
      <c r="RN322">
        <v>4</v>
      </c>
      <c r="RP322">
        <v>4</v>
      </c>
      <c r="RR322">
        <v>4</v>
      </c>
      <c r="RT322">
        <v>4</v>
      </c>
      <c r="RV322">
        <v>4</v>
      </c>
      <c r="RX322">
        <v>4</v>
      </c>
      <c r="RZ322">
        <v>4</v>
      </c>
      <c r="SB322">
        <v>4</v>
      </c>
      <c r="SD322">
        <v>4</v>
      </c>
      <c r="SF322">
        <v>4</v>
      </c>
      <c r="SH322">
        <v>4</v>
      </c>
      <c r="SJ322">
        <v>4</v>
      </c>
      <c r="SL322">
        <v>4</v>
      </c>
      <c r="SN322">
        <v>4</v>
      </c>
      <c r="SP322">
        <v>4</v>
      </c>
      <c r="SR322">
        <v>4</v>
      </c>
      <c r="ST322">
        <v>4</v>
      </c>
      <c r="SV322">
        <v>4</v>
      </c>
      <c r="SX322">
        <v>4</v>
      </c>
      <c r="SZ322">
        <v>4</v>
      </c>
      <c r="TB322">
        <v>4</v>
      </c>
      <c r="TD322">
        <v>4</v>
      </c>
      <c r="TF322">
        <v>4</v>
      </c>
      <c r="TH322">
        <v>4</v>
      </c>
      <c r="TJ322">
        <v>4</v>
      </c>
      <c r="TL322">
        <v>4</v>
      </c>
      <c r="TN322">
        <v>4</v>
      </c>
      <c r="TP322">
        <v>4</v>
      </c>
      <c r="TR322">
        <v>4</v>
      </c>
      <c r="TT322">
        <v>4</v>
      </c>
      <c r="TV322">
        <v>4</v>
      </c>
      <c r="TX322">
        <v>4</v>
      </c>
      <c r="TZ322">
        <v>4</v>
      </c>
      <c r="UB322">
        <v>4</v>
      </c>
      <c r="UD322">
        <v>4</v>
      </c>
      <c r="UF322">
        <v>4</v>
      </c>
      <c r="UH322">
        <v>4</v>
      </c>
      <c r="UJ322">
        <v>4</v>
      </c>
      <c r="UL322">
        <v>4</v>
      </c>
      <c r="UN322">
        <v>4</v>
      </c>
      <c r="UP322">
        <v>4</v>
      </c>
      <c r="UR322">
        <v>4</v>
      </c>
      <c r="UT322">
        <v>4</v>
      </c>
      <c r="UV322">
        <v>4</v>
      </c>
      <c r="UX322">
        <v>4</v>
      </c>
      <c r="UZ322">
        <v>4</v>
      </c>
      <c r="VB322">
        <v>4</v>
      </c>
      <c r="VD322">
        <v>4</v>
      </c>
      <c r="VF322">
        <v>4</v>
      </c>
      <c r="VH322">
        <v>4</v>
      </c>
      <c r="VJ322">
        <v>4</v>
      </c>
      <c r="VL322">
        <v>4</v>
      </c>
      <c r="VN322">
        <v>4</v>
      </c>
      <c r="VP322">
        <v>4</v>
      </c>
      <c r="VR322">
        <v>4</v>
      </c>
      <c r="VT322">
        <v>4</v>
      </c>
      <c r="VV322">
        <v>4</v>
      </c>
      <c r="VX322">
        <v>4</v>
      </c>
      <c r="VZ322">
        <v>4</v>
      </c>
      <c r="WB322">
        <v>4</v>
      </c>
      <c r="WD322">
        <v>4</v>
      </c>
      <c r="WF322">
        <v>4</v>
      </c>
      <c r="WH322">
        <v>4</v>
      </c>
      <c r="WJ322">
        <v>4</v>
      </c>
      <c r="WL322">
        <v>4</v>
      </c>
      <c r="WN322">
        <v>4</v>
      </c>
      <c r="WP322">
        <v>4</v>
      </c>
      <c r="WR322">
        <v>4</v>
      </c>
      <c r="WT322">
        <v>4</v>
      </c>
      <c r="WV322">
        <v>4</v>
      </c>
      <c r="WX322">
        <v>4</v>
      </c>
      <c r="WZ322">
        <v>4</v>
      </c>
      <c r="XB322">
        <v>4</v>
      </c>
      <c r="XD322">
        <v>4</v>
      </c>
      <c r="XF322">
        <v>4</v>
      </c>
      <c r="XH322">
        <v>4</v>
      </c>
      <c r="XJ322">
        <v>4</v>
      </c>
      <c r="XL322">
        <v>4</v>
      </c>
      <c r="XN322">
        <v>4</v>
      </c>
      <c r="XP322">
        <v>4</v>
      </c>
      <c r="XR322">
        <v>4</v>
      </c>
      <c r="XT322">
        <v>4</v>
      </c>
      <c r="XV322">
        <v>4</v>
      </c>
      <c r="XX322">
        <v>4</v>
      </c>
      <c r="XZ322">
        <v>4</v>
      </c>
      <c r="YB322">
        <v>4</v>
      </c>
      <c r="YD322">
        <v>4</v>
      </c>
      <c r="YF322">
        <v>4</v>
      </c>
      <c r="YH322">
        <v>4</v>
      </c>
      <c r="YJ322">
        <v>4</v>
      </c>
      <c r="YL322">
        <v>4</v>
      </c>
      <c r="YN322">
        <v>4</v>
      </c>
      <c r="YP322">
        <v>4</v>
      </c>
      <c r="YR322">
        <v>4</v>
      </c>
      <c r="YT322">
        <v>4</v>
      </c>
      <c r="YV322">
        <v>4</v>
      </c>
      <c r="YX322">
        <v>4</v>
      </c>
      <c r="YZ322">
        <v>4</v>
      </c>
      <c r="ZB322">
        <v>4</v>
      </c>
      <c r="ZD322">
        <v>4</v>
      </c>
      <c r="ZF322">
        <v>4</v>
      </c>
      <c r="ZH322">
        <v>4</v>
      </c>
      <c r="ZJ322">
        <v>4</v>
      </c>
      <c r="ZL322">
        <v>4</v>
      </c>
      <c r="ZN322">
        <v>4</v>
      </c>
      <c r="ZP322">
        <v>4</v>
      </c>
      <c r="ZR322">
        <v>4</v>
      </c>
      <c r="ZT322">
        <v>4</v>
      </c>
      <c r="ZV322">
        <v>4</v>
      </c>
      <c r="ZX322">
        <v>4</v>
      </c>
      <c r="ZZ322">
        <v>4</v>
      </c>
      <c r="AAB322">
        <v>4</v>
      </c>
      <c r="AAD322">
        <v>4</v>
      </c>
      <c r="AAF322">
        <v>4</v>
      </c>
      <c r="AAH322">
        <v>4</v>
      </c>
      <c r="AAJ322">
        <v>4</v>
      </c>
      <c r="AAL322">
        <v>4</v>
      </c>
      <c r="AAN322">
        <v>4</v>
      </c>
      <c r="AAP322">
        <v>4</v>
      </c>
      <c r="AAR322">
        <v>4</v>
      </c>
      <c r="AAT322">
        <v>4</v>
      </c>
      <c r="AAV322">
        <v>4</v>
      </c>
      <c r="AAX322">
        <v>4</v>
      </c>
      <c r="AAZ322">
        <v>4</v>
      </c>
      <c r="ABB322">
        <v>4</v>
      </c>
      <c r="ABD322">
        <v>4</v>
      </c>
      <c r="ABF322">
        <v>4</v>
      </c>
      <c r="ABH322">
        <v>4</v>
      </c>
      <c r="ABJ322">
        <v>4</v>
      </c>
      <c r="ABL322">
        <v>4</v>
      </c>
      <c r="ABN322">
        <v>4</v>
      </c>
      <c r="ABP322">
        <v>4</v>
      </c>
      <c r="ABR322">
        <v>4</v>
      </c>
      <c r="ABT322">
        <v>4</v>
      </c>
      <c r="ABV322">
        <v>4</v>
      </c>
      <c r="ABX322">
        <v>4</v>
      </c>
      <c r="ABZ322">
        <v>4</v>
      </c>
      <c r="ACB322">
        <v>4</v>
      </c>
      <c r="ACD322">
        <v>4</v>
      </c>
      <c r="ACF322">
        <v>4</v>
      </c>
      <c r="ACH322">
        <v>4</v>
      </c>
      <c r="ACJ322">
        <v>4</v>
      </c>
      <c r="ACL322">
        <v>4</v>
      </c>
      <c r="ACN322">
        <v>4</v>
      </c>
      <c r="ACP322">
        <v>4</v>
      </c>
      <c r="ACR322">
        <v>4</v>
      </c>
      <c r="ACT322">
        <v>4</v>
      </c>
      <c r="ACV322">
        <v>4</v>
      </c>
      <c r="ACX322">
        <v>4</v>
      </c>
      <c r="ACZ322">
        <v>4</v>
      </c>
      <c r="ADB322">
        <v>4</v>
      </c>
      <c r="ADD322">
        <v>4</v>
      </c>
      <c r="ADF322">
        <v>4</v>
      </c>
      <c r="ADH322">
        <v>4</v>
      </c>
      <c r="ADJ322">
        <v>4</v>
      </c>
      <c r="ADL322">
        <v>4</v>
      </c>
      <c r="ADN322">
        <v>4</v>
      </c>
      <c r="ADP322">
        <v>4</v>
      </c>
      <c r="ADR322">
        <v>4</v>
      </c>
      <c r="ADT322">
        <v>4</v>
      </c>
      <c r="ADV322">
        <v>4</v>
      </c>
      <c r="ADX322">
        <v>4</v>
      </c>
      <c r="ADZ322">
        <v>4</v>
      </c>
      <c r="AEB322">
        <v>4</v>
      </c>
      <c r="AED322">
        <v>4</v>
      </c>
      <c r="AEF322">
        <v>4</v>
      </c>
      <c r="AEH322">
        <v>4</v>
      </c>
      <c r="AEJ322">
        <v>4</v>
      </c>
      <c r="AEL322">
        <v>4</v>
      </c>
      <c r="AEN322">
        <v>4</v>
      </c>
      <c r="AEP322">
        <v>4</v>
      </c>
      <c r="AER322">
        <v>4</v>
      </c>
      <c r="AET322">
        <v>4</v>
      </c>
      <c r="AEV322">
        <v>4</v>
      </c>
      <c r="AEX322">
        <v>4</v>
      </c>
      <c r="AEZ322">
        <v>4</v>
      </c>
      <c r="AFB322">
        <v>4</v>
      </c>
      <c r="AFD322">
        <v>4</v>
      </c>
      <c r="AFF322">
        <v>4</v>
      </c>
      <c r="AFH322">
        <v>4</v>
      </c>
      <c r="AFJ322">
        <v>4</v>
      </c>
      <c r="AFL322">
        <v>4</v>
      </c>
      <c r="AFN322">
        <v>4</v>
      </c>
      <c r="AFP322">
        <v>4</v>
      </c>
      <c r="AFR322">
        <v>4</v>
      </c>
      <c r="AFT322">
        <v>4</v>
      </c>
      <c r="AFV322">
        <v>4</v>
      </c>
      <c r="AFX322">
        <v>4</v>
      </c>
      <c r="AFZ322">
        <v>4</v>
      </c>
      <c r="AGB322">
        <v>4</v>
      </c>
      <c r="AGD322">
        <v>4</v>
      </c>
      <c r="AGF322">
        <v>4</v>
      </c>
      <c r="AGH322">
        <v>4</v>
      </c>
      <c r="AGJ322">
        <v>4</v>
      </c>
      <c r="AGL322">
        <v>4</v>
      </c>
      <c r="AGN322">
        <v>4</v>
      </c>
      <c r="AGP322">
        <v>4</v>
      </c>
      <c r="AGR322">
        <v>4</v>
      </c>
      <c r="AGT322">
        <v>4</v>
      </c>
      <c r="AGV322">
        <v>4</v>
      </c>
      <c r="AGX322">
        <v>4</v>
      </c>
      <c r="AGZ322">
        <v>4</v>
      </c>
      <c r="AHB322">
        <v>4</v>
      </c>
      <c r="AHD322">
        <v>4</v>
      </c>
      <c r="AHF322">
        <v>4</v>
      </c>
      <c r="AHH322">
        <v>4</v>
      </c>
      <c r="AHJ322">
        <v>4</v>
      </c>
      <c r="AHL322">
        <v>4</v>
      </c>
      <c r="AHN322">
        <v>4</v>
      </c>
      <c r="AHP322">
        <v>4</v>
      </c>
      <c r="AHR322">
        <v>4</v>
      </c>
      <c r="AHT322">
        <v>4</v>
      </c>
      <c r="AHV322">
        <v>4</v>
      </c>
      <c r="AHX322">
        <v>4</v>
      </c>
      <c r="AHZ322">
        <v>4</v>
      </c>
      <c r="AIB322">
        <v>4</v>
      </c>
      <c r="AID322">
        <v>4</v>
      </c>
      <c r="AIF322">
        <v>4</v>
      </c>
      <c r="AIH322">
        <v>4</v>
      </c>
      <c r="AIJ322">
        <v>4</v>
      </c>
      <c r="AIL322">
        <v>4</v>
      </c>
      <c r="AIN322">
        <v>4</v>
      </c>
      <c r="AIP322">
        <v>4</v>
      </c>
      <c r="AIR322">
        <v>4</v>
      </c>
      <c r="AIT322">
        <v>4</v>
      </c>
      <c r="AIV322">
        <v>4</v>
      </c>
      <c r="AIX322">
        <v>4</v>
      </c>
      <c r="AIZ322">
        <v>4</v>
      </c>
      <c r="AJB322">
        <v>4</v>
      </c>
      <c r="AJD322">
        <v>4</v>
      </c>
      <c r="AJF322">
        <v>4</v>
      </c>
      <c r="AJH322">
        <v>4</v>
      </c>
      <c r="AJJ322">
        <v>4</v>
      </c>
      <c r="AJL322">
        <v>4</v>
      </c>
      <c r="AJN322">
        <v>4</v>
      </c>
      <c r="AJP322">
        <v>4</v>
      </c>
      <c r="AJR322">
        <v>4</v>
      </c>
      <c r="AJT322">
        <v>4</v>
      </c>
      <c r="AJV322">
        <v>4</v>
      </c>
      <c r="AJX322">
        <v>4</v>
      </c>
      <c r="AJZ322">
        <v>4</v>
      </c>
      <c r="AKB322">
        <v>4</v>
      </c>
      <c r="AKD322">
        <v>4</v>
      </c>
      <c r="AKF322">
        <v>4</v>
      </c>
      <c r="AKH322">
        <v>4</v>
      </c>
      <c r="AKJ322">
        <v>4</v>
      </c>
      <c r="AKL322">
        <v>4</v>
      </c>
      <c r="AKN322">
        <v>4</v>
      </c>
      <c r="AKP322">
        <v>4</v>
      </c>
      <c r="AKR322">
        <v>4</v>
      </c>
      <c r="AKT322">
        <v>4</v>
      </c>
      <c r="AKV322">
        <v>4</v>
      </c>
      <c r="AKX322">
        <v>4</v>
      </c>
      <c r="AKZ322">
        <v>4</v>
      </c>
      <c r="ALB322">
        <v>4</v>
      </c>
      <c r="ALD322">
        <v>4</v>
      </c>
      <c r="ALF322">
        <v>4</v>
      </c>
      <c r="ALH322">
        <v>4</v>
      </c>
      <c r="ALJ322">
        <v>4</v>
      </c>
      <c r="ALL322">
        <v>4</v>
      </c>
      <c r="ALN322">
        <v>4</v>
      </c>
      <c r="ALP322">
        <v>4</v>
      </c>
      <c r="ALR322">
        <v>4</v>
      </c>
    </row>
    <row r="323" spans="1:1006" x14ac:dyDescent="0.25">
      <c r="A323">
        <v>38</v>
      </c>
      <c r="B323">
        <v>18.031690000000001</v>
      </c>
      <c r="H323">
        <v>38</v>
      </c>
      <c r="J323">
        <v>38</v>
      </c>
      <c r="L323">
        <v>38</v>
      </c>
      <c r="N323">
        <v>38</v>
      </c>
      <c r="P323">
        <v>38</v>
      </c>
      <c r="R323">
        <v>38</v>
      </c>
      <c r="T323">
        <v>38</v>
      </c>
      <c r="V323">
        <v>38</v>
      </c>
      <c r="X323">
        <v>38</v>
      </c>
      <c r="Z323">
        <v>38</v>
      </c>
      <c r="AB323">
        <v>38</v>
      </c>
      <c r="AD323">
        <v>38</v>
      </c>
      <c r="AF323">
        <v>38</v>
      </c>
      <c r="AH323">
        <v>38</v>
      </c>
      <c r="AJ323">
        <v>38</v>
      </c>
      <c r="AL323">
        <v>38</v>
      </c>
      <c r="AN323">
        <v>38</v>
      </c>
      <c r="AP323">
        <v>38</v>
      </c>
      <c r="AR323">
        <v>38</v>
      </c>
      <c r="AT323">
        <v>38</v>
      </c>
      <c r="AV323">
        <v>38</v>
      </c>
      <c r="AX323">
        <v>38</v>
      </c>
      <c r="AZ323">
        <v>38</v>
      </c>
      <c r="BB323">
        <v>38</v>
      </c>
      <c r="BD323">
        <v>38</v>
      </c>
      <c r="BF323">
        <v>38</v>
      </c>
      <c r="BH323">
        <v>38</v>
      </c>
      <c r="BJ323">
        <v>38</v>
      </c>
      <c r="BL323">
        <v>38</v>
      </c>
      <c r="BN323">
        <v>38</v>
      </c>
      <c r="BP323">
        <v>38</v>
      </c>
      <c r="BR323">
        <v>38</v>
      </c>
      <c r="BT323">
        <v>38</v>
      </c>
      <c r="BV323">
        <v>38</v>
      </c>
      <c r="BX323">
        <v>38</v>
      </c>
      <c r="BZ323">
        <v>38</v>
      </c>
      <c r="CB323">
        <v>38</v>
      </c>
      <c r="CD323">
        <v>38</v>
      </c>
      <c r="CF323">
        <v>38</v>
      </c>
      <c r="CH323">
        <v>38</v>
      </c>
      <c r="CJ323">
        <v>38</v>
      </c>
      <c r="CL323">
        <v>38</v>
      </c>
      <c r="CN323">
        <v>38</v>
      </c>
      <c r="CP323">
        <v>38</v>
      </c>
      <c r="CR323">
        <v>38</v>
      </c>
      <c r="CT323">
        <v>38</v>
      </c>
      <c r="CV323">
        <v>38</v>
      </c>
      <c r="CX323">
        <v>38</v>
      </c>
      <c r="CZ323">
        <v>38</v>
      </c>
      <c r="DB323">
        <v>38</v>
      </c>
      <c r="DD323">
        <v>38</v>
      </c>
      <c r="DF323">
        <v>38</v>
      </c>
      <c r="DH323">
        <v>38</v>
      </c>
      <c r="DJ323">
        <v>38</v>
      </c>
      <c r="DL323">
        <v>38</v>
      </c>
      <c r="DN323">
        <v>38</v>
      </c>
      <c r="DP323">
        <v>38</v>
      </c>
      <c r="DR323">
        <v>38</v>
      </c>
      <c r="DT323">
        <v>38</v>
      </c>
      <c r="DV323">
        <v>38</v>
      </c>
      <c r="DX323">
        <v>38</v>
      </c>
      <c r="DZ323">
        <v>38</v>
      </c>
      <c r="EB323">
        <v>38</v>
      </c>
      <c r="ED323">
        <v>38</v>
      </c>
      <c r="EF323">
        <v>38</v>
      </c>
      <c r="EH323">
        <v>38</v>
      </c>
      <c r="EJ323">
        <v>38</v>
      </c>
      <c r="EL323">
        <v>38</v>
      </c>
      <c r="EN323">
        <v>38</v>
      </c>
      <c r="EP323">
        <v>38</v>
      </c>
      <c r="ER323">
        <v>38</v>
      </c>
      <c r="ET323">
        <v>38</v>
      </c>
      <c r="EV323">
        <v>38</v>
      </c>
      <c r="EX323">
        <v>38</v>
      </c>
      <c r="EZ323">
        <v>38</v>
      </c>
      <c r="FB323">
        <v>38</v>
      </c>
      <c r="FD323">
        <v>38</v>
      </c>
      <c r="FF323">
        <v>38</v>
      </c>
      <c r="FH323">
        <v>38</v>
      </c>
      <c r="FJ323">
        <v>38</v>
      </c>
      <c r="FL323">
        <v>38</v>
      </c>
      <c r="FN323">
        <v>38</v>
      </c>
      <c r="FP323">
        <v>38</v>
      </c>
      <c r="FR323">
        <v>38</v>
      </c>
      <c r="FT323">
        <v>38</v>
      </c>
      <c r="FV323">
        <v>38</v>
      </c>
      <c r="FX323">
        <v>38</v>
      </c>
      <c r="FZ323">
        <v>38</v>
      </c>
      <c r="GB323">
        <v>38</v>
      </c>
      <c r="GD323">
        <v>38</v>
      </c>
      <c r="GF323">
        <v>38</v>
      </c>
      <c r="GH323">
        <v>38</v>
      </c>
      <c r="GJ323">
        <v>38</v>
      </c>
      <c r="GL323">
        <v>38</v>
      </c>
      <c r="GN323">
        <v>38</v>
      </c>
      <c r="GP323">
        <v>38</v>
      </c>
      <c r="GR323">
        <v>38</v>
      </c>
      <c r="GT323">
        <v>38</v>
      </c>
      <c r="GV323">
        <v>38</v>
      </c>
      <c r="GX323">
        <v>38</v>
      </c>
      <c r="GZ323">
        <v>38</v>
      </c>
      <c r="HB323">
        <v>38</v>
      </c>
      <c r="HD323">
        <v>38</v>
      </c>
      <c r="HF323">
        <v>38</v>
      </c>
      <c r="HH323">
        <v>38</v>
      </c>
      <c r="HJ323">
        <v>38</v>
      </c>
      <c r="HL323">
        <v>38</v>
      </c>
      <c r="HN323">
        <v>38</v>
      </c>
      <c r="HP323">
        <v>38</v>
      </c>
      <c r="HR323">
        <v>38</v>
      </c>
      <c r="HT323">
        <v>38</v>
      </c>
      <c r="HV323">
        <v>38</v>
      </c>
      <c r="HX323">
        <v>38</v>
      </c>
      <c r="HZ323">
        <v>38</v>
      </c>
      <c r="IB323">
        <v>38</v>
      </c>
      <c r="ID323">
        <v>38</v>
      </c>
      <c r="IF323">
        <v>38</v>
      </c>
      <c r="IH323">
        <v>38</v>
      </c>
      <c r="IJ323">
        <v>38</v>
      </c>
      <c r="IL323">
        <v>38</v>
      </c>
      <c r="IN323">
        <v>38</v>
      </c>
      <c r="IP323">
        <v>38</v>
      </c>
      <c r="IR323">
        <v>38</v>
      </c>
      <c r="IT323">
        <v>38</v>
      </c>
      <c r="IV323">
        <v>38</v>
      </c>
      <c r="IX323">
        <v>38</v>
      </c>
      <c r="IZ323">
        <v>38</v>
      </c>
      <c r="JB323">
        <v>38</v>
      </c>
      <c r="JD323">
        <v>38</v>
      </c>
      <c r="JF323">
        <v>38</v>
      </c>
      <c r="JH323">
        <v>38</v>
      </c>
      <c r="JJ323">
        <v>38</v>
      </c>
      <c r="JL323">
        <v>38</v>
      </c>
      <c r="JN323">
        <v>38</v>
      </c>
      <c r="JP323">
        <v>38</v>
      </c>
      <c r="JR323">
        <v>38</v>
      </c>
      <c r="JT323">
        <v>38</v>
      </c>
      <c r="JV323">
        <v>38</v>
      </c>
      <c r="JX323">
        <v>38</v>
      </c>
      <c r="JZ323">
        <v>38</v>
      </c>
      <c r="KB323">
        <v>38</v>
      </c>
      <c r="KD323">
        <v>38</v>
      </c>
      <c r="KF323">
        <v>38</v>
      </c>
      <c r="KH323">
        <v>38</v>
      </c>
      <c r="KJ323">
        <v>38</v>
      </c>
      <c r="KL323">
        <v>38</v>
      </c>
      <c r="KN323">
        <v>38</v>
      </c>
      <c r="KP323">
        <v>38</v>
      </c>
      <c r="KR323">
        <v>38</v>
      </c>
      <c r="KT323">
        <v>38</v>
      </c>
      <c r="KV323">
        <v>38</v>
      </c>
      <c r="KX323">
        <v>38</v>
      </c>
      <c r="KZ323">
        <v>38</v>
      </c>
      <c r="LB323">
        <v>38</v>
      </c>
      <c r="LD323">
        <v>38</v>
      </c>
      <c r="LF323">
        <v>38</v>
      </c>
      <c r="LH323">
        <v>38</v>
      </c>
      <c r="LJ323">
        <v>38</v>
      </c>
      <c r="LL323">
        <v>38</v>
      </c>
      <c r="LN323">
        <v>38</v>
      </c>
      <c r="LP323">
        <v>38</v>
      </c>
      <c r="LR323">
        <v>38</v>
      </c>
      <c r="LT323">
        <v>38</v>
      </c>
      <c r="LV323">
        <v>38</v>
      </c>
      <c r="LX323">
        <v>38</v>
      </c>
      <c r="LZ323">
        <v>38</v>
      </c>
      <c r="MB323">
        <v>38</v>
      </c>
      <c r="MD323">
        <v>38</v>
      </c>
      <c r="MF323">
        <v>38</v>
      </c>
      <c r="MH323">
        <v>38</v>
      </c>
      <c r="MJ323">
        <v>38</v>
      </c>
      <c r="ML323">
        <v>38</v>
      </c>
      <c r="MN323">
        <v>38</v>
      </c>
      <c r="MP323">
        <v>38</v>
      </c>
      <c r="MR323">
        <v>38</v>
      </c>
      <c r="MT323">
        <v>38</v>
      </c>
      <c r="MV323">
        <v>38</v>
      </c>
      <c r="MX323">
        <v>38</v>
      </c>
      <c r="MZ323">
        <v>38</v>
      </c>
      <c r="NB323">
        <v>38</v>
      </c>
      <c r="ND323">
        <v>38</v>
      </c>
      <c r="NF323">
        <v>38</v>
      </c>
      <c r="NH323">
        <v>38</v>
      </c>
      <c r="NJ323">
        <v>38</v>
      </c>
      <c r="NL323">
        <v>38</v>
      </c>
      <c r="NN323">
        <v>38</v>
      </c>
      <c r="NP323">
        <v>38</v>
      </c>
      <c r="NR323">
        <v>38</v>
      </c>
      <c r="NT323">
        <v>38</v>
      </c>
      <c r="NV323">
        <v>38</v>
      </c>
      <c r="NX323">
        <v>38</v>
      </c>
      <c r="NZ323">
        <v>38</v>
      </c>
      <c r="OB323">
        <v>38</v>
      </c>
      <c r="OD323">
        <v>38</v>
      </c>
      <c r="OF323">
        <v>38</v>
      </c>
      <c r="OH323">
        <v>38</v>
      </c>
      <c r="OJ323">
        <v>38</v>
      </c>
      <c r="OL323">
        <v>38</v>
      </c>
      <c r="ON323">
        <v>38</v>
      </c>
      <c r="OP323">
        <v>38</v>
      </c>
      <c r="OR323">
        <v>38</v>
      </c>
      <c r="OT323">
        <v>38</v>
      </c>
      <c r="OV323">
        <v>38</v>
      </c>
      <c r="OX323">
        <v>38</v>
      </c>
      <c r="OZ323">
        <v>38</v>
      </c>
      <c r="PB323">
        <v>38</v>
      </c>
      <c r="PD323">
        <v>38</v>
      </c>
      <c r="PF323">
        <v>38</v>
      </c>
      <c r="PH323">
        <v>38</v>
      </c>
      <c r="PJ323">
        <v>38</v>
      </c>
      <c r="PL323">
        <v>38</v>
      </c>
      <c r="PN323">
        <v>38</v>
      </c>
      <c r="PP323">
        <v>38</v>
      </c>
      <c r="PR323">
        <v>38</v>
      </c>
      <c r="PT323">
        <v>38</v>
      </c>
      <c r="PV323">
        <v>38</v>
      </c>
      <c r="PX323">
        <v>38</v>
      </c>
      <c r="PZ323">
        <v>38</v>
      </c>
      <c r="QB323">
        <v>38</v>
      </c>
      <c r="QD323">
        <v>38</v>
      </c>
      <c r="QF323">
        <v>38</v>
      </c>
      <c r="QH323">
        <v>38</v>
      </c>
      <c r="QJ323">
        <v>38</v>
      </c>
      <c r="QL323">
        <v>38</v>
      </c>
      <c r="QN323">
        <v>38</v>
      </c>
      <c r="QP323">
        <v>38</v>
      </c>
      <c r="QR323">
        <v>38</v>
      </c>
      <c r="QT323">
        <v>38</v>
      </c>
      <c r="QV323">
        <v>38</v>
      </c>
      <c r="QX323">
        <v>38</v>
      </c>
      <c r="QZ323">
        <v>38</v>
      </c>
      <c r="RB323">
        <v>38</v>
      </c>
      <c r="RD323">
        <v>38</v>
      </c>
      <c r="RF323">
        <v>38</v>
      </c>
      <c r="RH323">
        <v>38</v>
      </c>
      <c r="RJ323">
        <v>38</v>
      </c>
      <c r="RL323">
        <v>38</v>
      </c>
      <c r="RN323">
        <v>38</v>
      </c>
      <c r="RP323">
        <v>38</v>
      </c>
      <c r="RR323">
        <v>38</v>
      </c>
      <c r="RT323">
        <v>38</v>
      </c>
      <c r="RV323">
        <v>38</v>
      </c>
      <c r="RX323">
        <v>38</v>
      </c>
      <c r="RZ323">
        <v>38</v>
      </c>
      <c r="SB323">
        <v>38</v>
      </c>
      <c r="SD323">
        <v>38</v>
      </c>
      <c r="SF323">
        <v>38</v>
      </c>
      <c r="SH323">
        <v>38</v>
      </c>
      <c r="SJ323">
        <v>38</v>
      </c>
      <c r="SL323">
        <v>38</v>
      </c>
      <c r="SN323">
        <v>38</v>
      </c>
      <c r="SP323">
        <v>38</v>
      </c>
      <c r="SR323">
        <v>38</v>
      </c>
      <c r="ST323">
        <v>38</v>
      </c>
      <c r="SV323">
        <v>38</v>
      </c>
      <c r="SX323">
        <v>38</v>
      </c>
      <c r="SZ323">
        <v>38</v>
      </c>
      <c r="TB323">
        <v>38</v>
      </c>
      <c r="TD323">
        <v>38</v>
      </c>
      <c r="TF323">
        <v>38</v>
      </c>
      <c r="TH323">
        <v>38</v>
      </c>
      <c r="TJ323">
        <v>38</v>
      </c>
      <c r="TL323">
        <v>38</v>
      </c>
      <c r="TN323">
        <v>38</v>
      </c>
      <c r="TP323">
        <v>38</v>
      </c>
      <c r="TR323">
        <v>38</v>
      </c>
      <c r="TT323">
        <v>38</v>
      </c>
      <c r="TV323">
        <v>38</v>
      </c>
      <c r="TX323">
        <v>38</v>
      </c>
      <c r="TZ323">
        <v>38</v>
      </c>
      <c r="UB323">
        <v>38</v>
      </c>
      <c r="UD323">
        <v>38</v>
      </c>
      <c r="UF323">
        <v>38</v>
      </c>
      <c r="UH323">
        <v>38</v>
      </c>
      <c r="UJ323">
        <v>38</v>
      </c>
      <c r="UL323">
        <v>38</v>
      </c>
      <c r="UN323">
        <v>38</v>
      </c>
      <c r="UP323">
        <v>38</v>
      </c>
      <c r="UR323">
        <v>38</v>
      </c>
      <c r="UT323">
        <v>38</v>
      </c>
      <c r="UV323">
        <v>38</v>
      </c>
      <c r="UX323">
        <v>38</v>
      </c>
      <c r="UZ323">
        <v>38</v>
      </c>
      <c r="VB323">
        <v>38</v>
      </c>
      <c r="VD323">
        <v>38</v>
      </c>
      <c r="VF323">
        <v>38</v>
      </c>
      <c r="VH323">
        <v>38</v>
      </c>
      <c r="VJ323">
        <v>38</v>
      </c>
      <c r="VL323">
        <v>38</v>
      </c>
      <c r="VN323">
        <v>38</v>
      </c>
      <c r="VP323">
        <v>38</v>
      </c>
      <c r="VR323">
        <v>38</v>
      </c>
      <c r="VT323">
        <v>38</v>
      </c>
      <c r="VV323">
        <v>38</v>
      </c>
      <c r="VX323">
        <v>38</v>
      </c>
      <c r="VZ323">
        <v>38</v>
      </c>
      <c r="WB323">
        <v>38</v>
      </c>
      <c r="WD323">
        <v>38</v>
      </c>
      <c r="WF323">
        <v>38</v>
      </c>
      <c r="WH323">
        <v>38</v>
      </c>
      <c r="WJ323">
        <v>38</v>
      </c>
      <c r="WL323">
        <v>38</v>
      </c>
      <c r="WN323">
        <v>38</v>
      </c>
      <c r="WP323">
        <v>38</v>
      </c>
      <c r="WR323">
        <v>38</v>
      </c>
      <c r="WT323">
        <v>38</v>
      </c>
      <c r="WV323">
        <v>38</v>
      </c>
      <c r="WX323">
        <v>38</v>
      </c>
      <c r="WZ323">
        <v>38</v>
      </c>
      <c r="XB323">
        <v>38</v>
      </c>
      <c r="XD323">
        <v>38</v>
      </c>
      <c r="XF323">
        <v>38</v>
      </c>
      <c r="XH323">
        <v>38</v>
      </c>
      <c r="XJ323">
        <v>38</v>
      </c>
      <c r="XL323">
        <v>38</v>
      </c>
      <c r="XN323">
        <v>38</v>
      </c>
      <c r="XP323">
        <v>38</v>
      </c>
      <c r="XR323">
        <v>38</v>
      </c>
      <c r="XT323">
        <v>38</v>
      </c>
      <c r="XV323">
        <v>38</v>
      </c>
      <c r="XX323">
        <v>38</v>
      </c>
      <c r="XZ323">
        <v>38</v>
      </c>
      <c r="YB323">
        <v>38</v>
      </c>
      <c r="YD323">
        <v>38</v>
      </c>
      <c r="YF323">
        <v>38</v>
      </c>
      <c r="YH323">
        <v>38</v>
      </c>
      <c r="YJ323">
        <v>38</v>
      </c>
      <c r="YL323">
        <v>38</v>
      </c>
      <c r="YN323">
        <v>38</v>
      </c>
      <c r="YP323">
        <v>38</v>
      </c>
      <c r="YR323">
        <v>38</v>
      </c>
      <c r="YT323">
        <v>38</v>
      </c>
      <c r="YV323">
        <v>38</v>
      </c>
      <c r="YX323">
        <v>38</v>
      </c>
      <c r="YZ323">
        <v>38</v>
      </c>
      <c r="ZB323">
        <v>38</v>
      </c>
      <c r="ZD323">
        <v>38</v>
      </c>
      <c r="ZF323">
        <v>38</v>
      </c>
      <c r="ZH323">
        <v>38</v>
      </c>
      <c r="ZJ323">
        <v>38</v>
      </c>
      <c r="ZL323">
        <v>38</v>
      </c>
      <c r="ZN323">
        <v>38</v>
      </c>
      <c r="ZP323">
        <v>38</v>
      </c>
      <c r="ZR323">
        <v>38</v>
      </c>
      <c r="ZT323">
        <v>38</v>
      </c>
      <c r="ZV323">
        <v>38</v>
      </c>
      <c r="ZX323">
        <v>38</v>
      </c>
      <c r="ZZ323">
        <v>38</v>
      </c>
      <c r="AAB323">
        <v>38</v>
      </c>
      <c r="AAD323">
        <v>38</v>
      </c>
      <c r="AAF323">
        <v>38</v>
      </c>
      <c r="AAH323">
        <v>38</v>
      </c>
      <c r="AAJ323">
        <v>38</v>
      </c>
      <c r="AAL323">
        <v>38</v>
      </c>
      <c r="AAN323">
        <v>38</v>
      </c>
      <c r="AAP323">
        <v>38</v>
      </c>
      <c r="AAR323">
        <v>38</v>
      </c>
      <c r="AAT323">
        <v>38</v>
      </c>
      <c r="AAV323">
        <v>38</v>
      </c>
      <c r="AAX323">
        <v>38</v>
      </c>
      <c r="AAZ323">
        <v>38</v>
      </c>
      <c r="ABB323">
        <v>38</v>
      </c>
      <c r="ABD323">
        <v>38</v>
      </c>
      <c r="ABF323">
        <v>38</v>
      </c>
      <c r="ABH323">
        <v>38</v>
      </c>
      <c r="ABJ323">
        <v>38</v>
      </c>
      <c r="ABL323">
        <v>38</v>
      </c>
      <c r="ABN323">
        <v>38</v>
      </c>
      <c r="ABP323">
        <v>38</v>
      </c>
      <c r="ABR323">
        <v>38</v>
      </c>
      <c r="ABT323">
        <v>38</v>
      </c>
      <c r="ABV323">
        <v>38</v>
      </c>
      <c r="ABX323">
        <v>38</v>
      </c>
      <c r="ABZ323">
        <v>38</v>
      </c>
      <c r="ACB323">
        <v>38</v>
      </c>
      <c r="ACD323">
        <v>38</v>
      </c>
      <c r="ACF323">
        <v>38</v>
      </c>
      <c r="ACH323">
        <v>38</v>
      </c>
      <c r="ACJ323">
        <v>38</v>
      </c>
      <c r="ACL323">
        <v>38</v>
      </c>
      <c r="ACN323">
        <v>38</v>
      </c>
      <c r="ACP323">
        <v>38</v>
      </c>
      <c r="ACR323">
        <v>38</v>
      </c>
      <c r="ACT323">
        <v>38</v>
      </c>
      <c r="ACV323">
        <v>38</v>
      </c>
      <c r="ACX323">
        <v>38</v>
      </c>
      <c r="ACZ323">
        <v>38</v>
      </c>
      <c r="ADB323">
        <v>38</v>
      </c>
      <c r="ADD323">
        <v>38</v>
      </c>
      <c r="ADF323">
        <v>38</v>
      </c>
      <c r="ADH323">
        <v>38</v>
      </c>
      <c r="ADJ323">
        <v>38</v>
      </c>
      <c r="ADL323">
        <v>38</v>
      </c>
      <c r="ADN323">
        <v>38</v>
      </c>
      <c r="ADP323">
        <v>38</v>
      </c>
      <c r="ADR323">
        <v>38</v>
      </c>
      <c r="ADT323">
        <v>38</v>
      </c>
      <c r="ADV323">
        <v>38</v>
      </c>
      <c r="ADX323">
        <v>38</v>
      </c>
      <c r="ADZ323">
        <v>38</v>
      </c>
      <c r="AEB323">
        <v>38</v>
      </c>
      <c r="AED323">
        <v>38</v>
      </c>
      <c r="AEF323">
        <v>38</v>
      </c>
      <c r="AEH323">
        <v>38</v>
      </c>
      <c r="AEJ323">
        <v>38</v>
      </c>
      <c r="AEL323">
        <v>38</v>
      </c>
      <c r="AEN323">
        <v>38</v>
      </c>
      <c r="AEP323">
        <v>38</v>
      </c>
      <c r="AER323">
        <v>38</v>
      </c>
      <c r="AET323">
        <v>38</v>
      </c>
      <c r="AEV323">
        <v>38</v>
      </c>
      <c r="AEX323">
        <v>38</v>
      </c>
      <c r="AEZ323">
        <v>38</v>
      </c>
      <c r="AFB323">
        <v>38</v>
      </c>
      <c r="AFD323">
        <v>38</v>
      </c>
      <c r="AFF323">
        <v>38</v>
      </c>
      <c r="AFH323">
        <v>38</v>
      </c>
      <c r="AFJ323">
        <v>38</v>
      </c>
      <c r="AFL323">
        <v>38</v>
      </c>
      <c r="AFN323">
        <v>38</v>
      </c>
      <c r="AFP323">
        <v>38</v>
      </c>
      <c r="AFR323">
        <v>38</v>
      </c>
      <c r="AFT323">
        <v>38</v>
      </c>
      <c r="AFV323">
        <v>38</v>
      </c>
      <c r="AFX323">
        <v>38</v>
      </c>
      <c r="AFZ323">
        <v>38</v>
      </c>
      <c r="AGB323">
        <v>38</v>
      </c>
      <c r="AGD323">
        <v>38</v>
      </c>
      <c r="AGF323">
        <v>38</v>
      </c>
      <c r="AGH323">
        <v>38</v>
      </c>
      <c r="AGJ323">
        <v>38</v>
      </c>
      <c r="AGL323">
        <v>38</v>
      </c>
      <c r="AGN323">
        <v>38</v>
      </c>
      <c r="AGP323">
        <v>38</v>
      </c>
      <c r="AGR323">
        <v>38</v>
      </c>
      <c r="AGT323">
        <v>38</v>
      </c>
      <c r="AGV323">
        <v>38</v>
      </c>
      <c r="AGX323">
        <v>38</v>
      </c>
      <c r="AGZ323">
        <v>38</v>
      </c>
      <c r="AHB323">
        <v>38</v>
      </c>
      <c r="AHD323">
        <v>38</v>
      </c>
      <c r="AHF323">
        <v>38</v>
      </c>
      <c r="AHH323">
        <v>38</v>
      </c>
      <c r="AHJ323">
        <v>38</v>
      </c>
      <c r="AHL323">
        <v>38</v>
      </c>
      <c r="AHN323">
        <v>38</v>
      </c>
      <c r="AHP323">
        <v>38</v>
      </c>
      <c r="AHR323">
        <v>38</v>
      </c>
      <c r="AHT323">
        <v>38</v>
      </c>
      <c r="AHV323">
        <v>38</v>
      </c>
      <c r="AHX323">
        <v>38</v>
      </c>
      <c r="AHZ323">
        <v>38</v>
      </c>
      <c r="AIB323">
        <v>38</v>
      </c>
      <c r="AID323">
        <v>38</v>
      </c>
      <c r="AIF323">
        <v>38</v>
      </c>
      <c r="AIH323">
        <v>38</v>
      </c>
      <c r="AIJ323">
        <v>38</v>
      </c>
      <c r="AIL323">
        <v>38</v>
      </c>
      <c r="AIN323">
        <v>38</v>
      </c>
      <c r="AIP323">
        <v>38</v>
      </c>
      <c r="AIR323">
        <v>38</v>
      </c>
      <c r="AIT323">
        <v>38</v>
      </c>
      <c r="AIV323">
        <v>38</v>
      </c>
      <c r="AIX323">
        <v>38</v>
      </c>
      <c r="AIZ323">
        <v>38</v>
      </c>
      <c r="AJB323">
        <v>38</v>
      </c>
      <c r="AJD323">
        <v>38</v>
      </c>
      <c r="AJF323">
        <v>38</v>
      </c>
      <c r="AJH323">
        <v>38</v>
      </c>
      <c r="AJJ323">
        <v>38</v>
      </c>
      <c r="AJL323">
        <v>38</v>
      </c>
      <c r="AJN323">
        <v>38</v>
      </c>
      <c r="AJP323">
        <v>38</v>
      </c>
      <c r="AJR323">
        <v>38</v>
      </c>
      <c r="AJT323">
        <v>38</v>
      </c>
      <c r="AJV323">
        <v>38</v>
      </c>
      <c r="AJX323">
        <v>38</v>
      </c>
      <c r="AJZ323">
        <v>38</v>
      </c>
      <c r="AKB323">
        <v>38</v>
      </c>
      <c r="AKD323">
        <v>38</v>
      </c>
      <c r="AKF323">
        <v>38</v>
      </c>
      <c r="AKH323">
        <v>38</v>
      </c>
      <c r="AKJ323">
        <v>38</v>
      </c>
      <c r="AKL323">
        <v>38</v>
      </c>
      <c r="AKN323">
        <v>38</v>
      </c>
      <c r="AKP323">
        <v>38</v>
      </c>
      <c r="AKR323">
        <v>38</v>
      </c>
      <c r="AKT323">
        <v>38</v>
      </c>
      <c r="AKV323">
        <v>38</v>
      </c>
      <c r="AKX323">
        <v>38</v>
      </c>
      <c r="AKZ323">
        <v>38</v>
      </c>
      <c r="ALB323">
        <v>38</v>
      </c>
      <c r="ALD323">
        <v>38</v>
      </c>
      <c r="ALF323">
        <v>38</v>
      </c>
      <c r="ALH323">
        <v>38</v>
      </c>
      <c r="ALJ323">
        <v>38</v>
      </c>
      <c r="ALL323">
        <v>38</v>
      </c>
      <c r="ALN323">
        <v>38</v>
      </c>
      <c r="ALP323">
        <v>38</v>
      </c>
      <c r="ALR323">
        <v>38</v>
      </c>
    </row>
    <row r="324" spans="1:1006" x14ac:dyDescent="0.25">
      <c r="A324">
        <v>40</v>
      </c>
      <c r="B324">
        <v>18.031199999999998</v>
      </c>
      <c r="H324">
        <v>40</v>
      </c>
      <c r="J324">
        <v>40</v>
      </c>
      <c r="L324">
        <v>40</v>
      </c>
      <c r="N324">
        <v>40</v>
      </c>
      <c r="P324">
        <v>40</v>
      </c>
      <c r="R324">
        <v>40</v>
      </c>
      <c r="T324">
        <v>40</v>
      </c>
      <c r="V324">
        <v>40</v>
      </c>
      <c r="X324">
        <v>40</v>
      </c>
      <c r="Z324">
        <v>40</v>
      </c>
      <c r="AB324">
        <v>40</v>
      </c>
      <c r="AD324">
        <v>40</v>
      </c>
      <c r="AF324">
        <v>40</v>
      </c>
      <c r="AH324">
        <v>40</v>
      </c>
      <c r="AJ324">
        <v>40</v>
      </c>
      <c r="AL324">
        <v>40</v>
      </c>
      <c r="AN324">
        <v>40</v>
      </c>
      <c r="AP324">
        <v>40</v>
      </c>
      <c r="AR324">
        <v>40</v>
      </c>
      <c r="AT324">
        <v>40</v>
      </c>
      <c r="AV324">
        <v>40</v>
      </c>
      <c r="AX324">
        <v>40</v>
      </c>
      <c r="AZ324">
        <v>40</v>
      </c>
      <c r="BB324">
        <v>40</v>
      </c>
      <c r="BD324">
        <v>40</v>
      </c>
      <c r="BF324">
        <v>40</v>
      </c>
      <c r="BH324">
        <v>40</v>
      </c>
      <c r="BJ324">
        <v>40</v>
      </c>
      <c r="BL324">
        <v>40</v>
      </c>
      <c r="BN324">
        <v>40</v>
      </c>
      <c r="BP324">
        <v>40</v>
      </c>
      <c r="BR324">
        <v>40</v>
      </c>
      <c r="BT324">
        <v>40</v>
      </c>
      <c r="BV324">
        <v>40</v>
      </c>
      <c r="BX324">
        <v>40</v>
      </c>
      <c r="BZ324">
        <v>40</v>
      </c>
      <c r="CB324">
        <v>40</v>
      </c>
      <c r="CD324">
        <v>40</v>
      </c>
      <c r="CF324">
        <v>40</v>
      </c>
      <c r="CH324">
        <v>40</v>
      </c>
      <c r="CJ324">
        <v>40</v>
      </c>
      <c r="CL324">
        <v>40</v>
      </c>
      <c r="CN324">
        <v>40</v>
      </c>
      <c r="CP324">
        <v>40</v>
      </c>
      <c r="CR324">
        <v>40</v>
      </c>
      <c r="CT324">
        <v>40</v>
      </c>
      <c r="CV324">
        <v>40</v>
      </c>
      <c r="CX324">
        <v>40</v>
      </c>
      <c r="CZ324">
        <v>40</v>
      </c>
      <c r="DB324">
        <v>40</v>
      </c>
      <c r="DD324">
        <v>40</v>
      </c>
      <c r="DF324">
        <v>40</v>
      </c>
      <c r="DH324">
        <v>40</v>
      </c>
      <c r="DJ324">
        <v>40</v>
      </c>
      <c r="DL324">
        <v>40</v>
      </c>
      <c r="DN324">
        <v>40</v>
      </c>
      <c r="DP324">
        <v>40</v>
      </c>
      <c r="DR324">
        <v>40</v>
      </c>
      <c r="DT324">
        <v>40</v>
      </c>
      <c r="DV324">
        <v>40</v>
      </c>
      <c r="DX324">
        <v>40</v>
      </c>
      <c r="DZ324">
        <v>40</v>
      </c>
      <c r="EB324">
        <v>40</v>
      </c>
      <c r="ED324">
        <v>40</v>
      </c>
      <c r="EF324">
        <v>40</v>
      </c>
      <c r="EH324">
        <v>40</v>
      </c>
      <c r="EJ324">
        <v>40</v>
      </c>
      <c r="EL324">
        <v>40</v>
      </c>
      <c r="EN324">
        <v>40</v>
      </c>
      <c r="EP324">
        <v>40</v>
      </c>
      <c r="ER324">
        <v>40</v>
      </c>
      <c r="ET324">
        <v>40</v>
      </c>
      <c r="EV324">
        <v>40</v>
      </c>
      <c r="EX324">
        <v>40</v>
      </c>
      <c r="EZ324">
        <v>40</v>
      </c>
      <c r="FB324">
        <v>40</v>
      </c>
      <c r="FD324">
        <v>40</v>
      </c>
      <c r="FF324">
        <v>40</v>
      </c>
      <c r="FH324">
        <v>40</v>
      </c>
      <c r="FJ324">
        <v>40</v>
      </c>
      <c r="FL324">
        <v>40</v>
      </c>
      <c r="FN324">
        <v>40</v>
      </c>
      <c r="FP324">
        <v>40</v>
      </c>
      <c r="FR324">
        <v>40</v>
      </c>
      <c r="FT324">
        <v>40</v>
      </c>
      <c r="FV324">
        <v>40</v>
      </c>
      <c r="FX324">
        <v>40</v>
      </c>
      <c r="FZ324">
        <v>40</v>
      </c>
      <c r="GB324">
        <v>40</v>
      </c>
      <c r="GD324">
        <v>40</v>
      </c>
      <c r="GF324">
        <v>40</v>
      </c>
      <c r="GH324">
        <v>40</v>
      </c>
      <c r="GJ324">
        <v>40</v>
      </c>
      <c r="GL324">
        <v>40</v>
      </c>
      <c r="GN324">
        <v>40</v>
      </c>
      <c r="GP324">
        <v>40</v>
      </c>
      <c r="GR324">
        <v>40</v>
      </c>
      <c r="GT324">
        <v>40</v>
      </c>
      <c r="GV324">
        <v>40</v>
      </c>
      <c r="GX324">
        <v>40</v>
      </c>
      <c r="GZ324">
        <v>40</v>
      </c>
      <c r="HB324">
        <v>40</v>
      </c>
      <c r="HD324">
        <v>40</v>
      </c>
      <c r="HF324">
        <v>40</v>
      </c>
      <c r="HH324">
        <v>40</v>
      </c>
      <c r="HJ324">
        <v>40</v>
      </c>
      <c r="HL324">
        <v>40</v>
      </c>
      <c r="HN324">
        <v>40</v>
      </c>
      <c r="HP324">
        <v>40</v>
      </c>
      <c r="HR324">
        <v>40</v>
      </c>
      <c r="HT324">
        <v>40</v>
      </c>
      <c r="HV324">
        <v>40</v>
      </c>
      <c r="HX324">
        <v>40</v>
      </c>
      <c r="HZ324">
        <v>40</v>
      </c>
      <c r="IB324">
        <v>40</v>
      </c>
      <c r="ID324">
        <v>40</v>
      </c>
      <c r="IF324">
        <v>40</v>
      </c>
      <c r="IH324">
        <v>40</v>
      </c>
      <c r="IJ324">
        <v>40</v>
      </c>
      <c r="IL324">
        <v>40</v>
      </c>
      <c r="IN324">
        <v>40</v>
      </c>
      <c r="IP324">
        <v>40</v>
      </c>
      <c r="IR324">
        <v>40</v>
      </c>
      <c r="IT324">
        <v>40</v>
      </c>
      <c r="IV324">
        <v>40</v>
      </c>
      <c r="IX324">
        <v>40</v>
      </c>
      <c r="IZ324">
        <v>40</v>
      </c>
      <c r="JB324">
        <v>40</v>
      </c>
      <c r="JD324">
        <v>40</v>
      </c>
      <c r="JF324">
        <v>40</v>
      </c>
      <c r="JH324">
        <v>40</v>
      </c>
      <c r="JJ324">
        <v>40</v>
      </c>
      <c r="JL324">
        <v>40</v>
      </c>
      <c r="JN324">
        <v>40</v>
      </c>
      <c r="JP324">
        <v>40</v>
      </c>
      <c r="JR324">
        <v>40</v>
      </c>
      <c r="JT324">
        <v>40</v>
      </c>
      <c r="JV324">
        <v>40</v>
      </c>
      <c r="JX324">
        <v>40</v>
      </c>
      <c r="JZ324">
        <v>40</v>
      </c>
      <c r="KB324">
        <v>40</v>
      </c>
      <c r="KD324">
        <v>40</v>
      </c>
      <c r="KF324">
        <v>40</v>
      </c>
      <c r="KH324">
        <v>40</v>
      </c>
      <c r="KJ324">
        <v>40</v>
      </c>
      <c r="KL324">
        <v>40</v>
      </c>
      <c r="KN324">
        <v>40</v>
      </c>
      <c r="KP324">
        <v>40</v>
      </c>
      <c r="KR324">
        <v>40</v>
      </c>
      <c r="KT324">
        <v>40</v>
      </c>
      <c r="KV324">
        <v>40</v>
      </c>
      <c r="KX324">
        <v>40</v>
      </c>
      <c r="KZ324">
        <v>40</v>
      </c>
      <c r="LB324">
        <v>40</v>
      </c>
      <c r="LD324">
        <v>40</v>
      </c>
      <c r="LF324">
        <v>40</v>
      </c>
      <c r="LH324">
        <v>40</v>
      </c>
      <c r="LJ324">
        <v>40</v>
      </c>
      <c r="LL324">
        <v>40</v>
      </c>
      <c r="LN324">
        <v>40</v>
      </c>
      <c r="LP324">
        <v>40</v>
      </c>
      <c r="LR324">
        <v>40</v>
      </c>
      <c r="LT324">
        <v>40</v>
      </c>
      <c r="LV324">
        <v>40</v>
      </c>
      <c r="LX324">
        <v>40</v>
      </c>
      <c r="LZ324">
        <v>40</v>
      </c>
      <c r="MB324">
        <v>40</v>
      </c>
      <c r="MD324">
        <v>40</v>
      </c>
      <c r="MF324">
        <v>40</v>
      </c>
      <c r="MH324">
        <v>40</v>
      </c>
      <c r="MJ324">
        <v>40</v>
      </c>
      <c r="ML324">
        <v>40</v>
      </c>
      <c r="MN324">
        <v>40</v>
      </c>
      <c r="MP324">
        <v>40</v>
      </c>
      <c r="MR324">
        <v>40</v>
      </c>
      <c r="MT324">
        <v>40</v>
      </c>
      <c r="MV324">
        <v>40</v>
      </c>
      <c r="MX324">
        <v>40</v>
      </c>
      <c r="MZ324">
        <v>40</v>
      </c>
      <c r="NB324">
        <v>40</v>
      </c>
      <c r="ND324">
        <v>40</v>
      </c>
      <c r="NF324">
        <v>40</v>
      </c>
      <c r="NH324">
        <v>40</v>
      </c>
      <c r="NJ324">
        <v>40</v>
      </c>
      <c r="NL324">
        <v>40</v>
      </c>
      <c r="NN324">
        <v>40</v>
      </c>
      <c r="NP324">
        <v>40</v>
      </c>
      <c r="NR324">
        <v>40</v>
      </c>
      <c r="NT324">
        <v>40</v>
      </c>
      <c r="NV324">
        <v>40</v>
      </c>
      <c r="NX324">
        <v>40</v>
      </c>
      <c r="NZ324">
        <v>40</v>
      </c>
      <c r="OB324">
        <v>40</v>
      </c>
      <c r="OD324">
        <v>40</v>
      </c>
      <c r="OF324">
        <v>40</v>
      </c>
      <c r="OH324">
        <v>40</v>
      </c>
      <c r="OJ324">
        <v>40</v>
      </c>
      <c r="OL324">
        <v>40</v>
      </c>
      <c r="ON324">
        <v>40</v>
      </c>
      <c r="OP324">
        <v>40</v>
      </c>
      <c r="OR324">
        <v>40</v>
      </c>
      <c r="OT324">
        <v>40</v>
      </c>
      <c r="OV324">
        <v>40</v>
      </c>
      <c r="OX324">
        <v>40</v>
      </c>
      <c r="OZ324">
        <v>40</v>
      </c>
      <c r="PB324">
        <v>40</v>
      </c>
      <c r="PD324">
        <v>40</v>
      </c>
      <c r="PF324">
        <v>40</v>
      </c>
      <c r="PH324">
        <v>40</v>
      </c>
      <c r="PJ324">
        <v>40</v>
      </c>
      <c r="PL324">
        <v>40</v>
      </c>
      <c r="PN324">
        <v>40</v>
      </c>
      <c r="PP324">
        <v>40</v>
      </c>
      <c r="PR324">
        <v>40</v>
      </c>
      <c r="PT324">
        <v>40</v>
      </c>
      <c r="PV324">
        <v>40</v>
      </c>
      <c r="PX324">
        <v>40</v>
      </c>
      <c r="PZ324">
        <v>40</v>
      </c>
      <c r="QB324">
        <v>40</v>
      </c>
      <c r="QD324">
        <v>40</v>
      </c>
      <c r="QF324">
        <v>40</v>
      </c>
      <c r="QH324">
        <v>40</v>
      </c>
      <c r="QJ324">
        <v>40</v>
      </c>
      <c r="QL324">
        <v>40</v>
      </c>
      <c r="QN324">
        <v>40</v>
      </c>
      <c r="QP324">
        <v>40</v>
      </c>
      <c r="QR324">
        <v>40</v>
      </c>
      <c r="QT324">
        <v>40</v>
      </c>
      <c r="QV324">
        <v>40</v>
      </c>
      <c r="QX324">
        <v>40</v>
      </c>
      <c r="QZ324">
        <v>40</v>
      </c>
      <c r="RB324">
        <v>40</v>
      </c>
      <c r="RD324">
        <v>40</v>
      </c>
      <c r="RF324">
        <v>40</v>
      </c>
      <c r="RH324">
        <v>40</v>
      </c>
      <c r="RJ324">
        <v>40</v>
      </c>
      <c r="RL324">
        <v>40</v>
      </c>
      <c r="RN324">
        <v>40</v>
      </c>
      <c r="RP324">
        <v>40</v>
      </c>
      <c r="RR324">
        <v>40</v>
      </c>
      <c r="RT324">
        <v>40</v>
      </c>
      <c r="RV324">
        <v>40</v>
      </c>
      <c r="RX324">
        <v>40</v>
      </c>
      <c r="RZ324">
        <v>40</v>
      </c>
      <c r="SB324">
        <v>40</v>
      </c>
      <c r="SD324">
        <v>40</v>
      </c>
      <c r="SF324">
        <v>40</v>
      </c>
      <c r="SH324">
        <v>40</v>
      </c>
      <c r="SJ324">
        <v>40</v>
      </c>
      <c r="SL324">
        <v>40</v>
      </c>
      <c r="SN324">
        <v>40</v>
      </c>
      <c r="SP324">
        <v>40</v>
      </c>
      <c r="SR324">
        <v>40</v>
      </c>
      <c r="ST324">
        <v>40</v>
      </c>
      <c r="SV324">
        <v>40</v>
      </c>
      <c r="SX324">
        <v>40</v>
      </c>
      <c r="SZ324">
        <v>40</v>
      </c>
      <c r="TB324">
        <v>40</v>
      </c>
      <c r="TD324">
        <v>40</v>
      </c>
      <c r="TF324">
        <v>40</v>
      </c>
      <c r="TH324">
        <v>40</v>
      </c>
      <c r="TJ324">
        <v>40</v>
      </c>
      <c r="TL324">
        <v>40</v>
      </c>
      <c r="TN324">
        <v>40</v>
      </c>
      <c r="TP324">
        <v>40</v>
      </c>
      <c r="TR324">
        <v>40</v>
      </c>
      <c r="TT324">
        <v>40</v>
      </c>
      <c r="TV324">
        <v>40</v>
      </c>
      <c r="TX324">
        <v>40</v>
      </c>
      <c r="TZ324">
        <v>40</v>
      </c>
      <c r="UB324">
        <v>40</v>
      </c>
      <c r="UD324">
        <v>40</v>
      </c>
      <c r="UF324">
        <v>40</v>
      </c>
      <c r="UH324">
        <v>40</v>
      </c>
      <c r="UJ324">
        <v>40</v>
      </c>
      <c r="UL324">
        <v>40</v>
      </c>
      <c r="UN324">
        <v>40</v>
      </c>
      <c r="UP324">
        <v>40</v>
      </c>
      <c r="UR324">
        <v>40</v>
      </c>
      <c r="UT324">
        <v>40</v>
      </c>
      <c r="UV324">
        <v>40</v>
      </c>
      <c r="UX324">
        <v>40</v>
      </c>
      <c r="UZ324">
        <v>40</v>
      </c>
      <c r="VB324">
        <v>40</v>
      </c>
      <c r="VD324">
        <v>40</v>
      </c>
      <c r="VF324">
        <v>40</v>
      </c>
      <c r="VH324">
        <v>40</v>
      </c>
      <c r="VJ324">
        <v>40</v>
      </c>
      <c r="VL324">
        <v>40</v>
      </c>
      <c r="VN324">
        <v>40</v>
      </c>
      <c r="VP324">
        <v>40</v>
      </c>
      <c r="VR324">
        <v>40</v>
      </c>
      <c r="VT324">
        <v>40</v>
      </c>
      <c r="VV324">
        <v>40</v>
      </c>
      <c r="VX324">
        <v>40</v>
      </c>
      <c r="VZ324">
        <v>40</v>
      </c>
      <c r="WB324">
        <v>40</v>
      </c>
      <c r="WD324">
        <v>40</v>
      </c>
      <c r="WF324">
        <v>40</v>
      </c>
      <c r="WH324">
        <v>40</v>
      </c>
      <c r="WJ324">
        <v>40</v>
      </c>
      <c r="WL324">
        <v>40</v>
      </c>
      <c r="WN324">
        <v>40</v>
      </c>
      <c r="WP324">
        <v>40</v>
      </c>
      <c r="WR324">
        <v>40</v>
      </c>
      <c r="WT324">
        <v>40</v>
      </c>
      <c r="WV324">
        <v>40</v>
      </c>
      <c r="WX324">
        <v>40</v>
      </c>
      <c r="WZ324">
        <v>40</v>
      </c>
      <c r="XB324">
        <v>40</v>
      </c>
      <c r="XD324">
        <v>40</v>
      </c>
      <c r="XF324">
        <v>40</v>
      </c>
      <c r="XH324">
        <v>40</v>
      </c>
      <c r="XJ324">
        <v>40</v>
      </c>
      <c r="XL324">
        <v>40</v>
      </c>
      <c r="XN324">
        <v>40</v>
      </c>
      <c r="XP324">
        <v>40</v>
      </c>
      <c r="XR324">
        <v>40</v>
      </c>
      <c r="XT324">
        <v>40</v>
      </c>
      <c r="XV324">
        <v>40</v>
      </c>
      <c r="XX324">
        <v>40</v>
      </c>
      <c r="XZ324">
        <v>40</v>
      </c>
      <c r="YB324">
        <v>40</v>
      </c>
      <c r="YD324">
        <v>40</v>
      </c>
      <c r="YF324">
        <v>40</v>
      </c>
      <c r="YH324">
        <v>40</v>
      </c>
      <c r="YJ324">
        <v>40</v>
      </c>
      <c r="YL324">
        <v>40</v>
      </c>
      <c r="YN324">
        <v>40</v>
      </c>
      <c r="YP324">
        <v>40</v>
      </c>
      <c r="YR324">
        <v>40</v>
      </c>
      <c r="YT324">
        <v>40</v>
      </c>
      <c r="YV324">
        <v>40</v>
      </c>
      <c r="YX324">
        <v>40</v>
      </c>
      <c r="YZ324">
        <v>40</v>
      </c>
      <c r="ZB324">
        <v>40</v>
      </c>
      <c r="ZD324">
        <v>40</v>
      </c>
      <c r="ZF324">
        <v>40</v>
      </c>
      <c r="ZH324">
        <v>40</v>
      </c>
      <c r="ZJ324">
        <v>40</v>
      </c>
      <c r="ZL324">
        <v>40</v>
      </c>
      <c r="ZN324">
        <v>40</v>
      </c>
      <c r="ZP324">
        <v>40</v>
      </c>
      <c r="ZR324">
        <v>40</v>
      </c>
      <c r="ZT324">
        <v>40</v>
      </c>
      <c r="ZV324">
        <v>40</v>
      </c>
      <c r="ZX324">
        <v>40</v>
      </c>
      <c r="ZZ324">
        <v>40</v>
      </c>
      <c r="AAB324">
        <v>40</v>
      </c>
      <c r="AAD324">
        <v>40</v>
      </c>
      <c r="AAF324">
        <v>40</v>
      </c>
      <c r="AAH324">
        <v>40</v>
      </c>
      <c r="AAJ324">
        <v>40</v>
      </c>
      <c r="AAL324">
        <v>40</v>
      </c>
      <c r="AAN324">
        <v>40</v>
      </c>
      <c r="AAP324">
        <v>40</v>
      </c>
      <c r="AAR324">
        <v>40</v>
      </c>
      <c r="AAT324">
        <v>40</v>
      </c>
      <c r="AAV324">
        <v>40</v>
      </c>
      <c r="AAX324">
        <v>40</v>
      </c>
      <c r="AAZ324">
        <v>40</v>
      </c>
      <c r="ABB324">
        <v>40</v>
      </c>
      <c r="ABD324">
        <v>40</v>
      </c>
      <c r="ABF324">
        <v>40</v>
      </c>
      <c r="ABH324">
        <v>40</v>
      </c>
      <c r="ABJ324">
        <v>40</v>
      </c>
      <c r="ABL324">
        <v>40</v>
      </c>
      <c r="ABN324">
        <v>40</v>
      </c>
      <c r="ABP324">
        <v>40</v>
      </c>
      <c r="ABR324">
        <v>40</v>
      </c>
      <c r="ABT324">
        <v>40</v>
      </c>
      <c r="ABV324">
        <v>40</v>
      </c>
      <c r="ABX324">
        <v>40</v>
      </c>
      <c r="ABZ324">
        <v>40</v>
      </c>
      <c r="ACB324">
        <v>40</v>
      </c>
      <c r="ACD324">
        <v>40</v>
      </c>
      <c r="ACF324">
        <v>40</v>
      </c>
      <c r="ACH324">
        <v>40</v>
      </c>
      <c r="ACJ324">
        <v>40</v>
      </c>
      <c r="ACL324">
        <v>40</v>
      </c>
      <c r="ACN324">
        <v>40</v>
      </c>
      <c r="ACP324">
        <v>40</v>
      </c>
      <c r="ACR324">
        <v>40</v>
      </c>
      <c r="ACT324">
        <v>40</v>
      </c>
      <c r="ACV324">
        <v>40</v>
      </c>
      <c r="ACX324">
        <v>40</v>
      </c>
      <c r="ACZ324">
        <v>40</v>
      </c>
      <c r="ADB324">
        <v>40</v>
      </c>
      <c r="ADD324">
        <v>40</v>
      </c>
      <c r="ADF324">
        <v>40</v>
      </c>
      <c r="ADH324">
        <v>40</v>
      </c>
      <c r="ADJ324">
        <v>40</v>
      </c>
      <c r="ADL324">
        <v>40</v>
      </c>
      <c r="ADN324">
        <v>40</v>
      </c>
      <c r="ADP324">
        <v>40</v>
      </c>
      <c r="ADR324">
        <v>40</v>
      </c>
      <c r="ADT324">
        <v>40</v>
      </c>
      <c r="ADV324">
        <v>40</v>
      </c>
      <c r="ADX324">
        <v>40</v>
      </c>
      <c r="ADZ324">
        <v>40</v>
      </c>
      <c r="AEB324">
        <v>40</v>
      </c>
      <c r="AED324">
        <v>40</v>
      </c>
      <c r="AEF324">
        <v>40</v>
      </c>
      <c r="AEH324">
        <v>40</v>
      </c>
      <c r="AEJ324">
        <v>40</v>
      </c>
      <c r="AEL324">
        <v>40</v>
      </c>
      <c r="AEN324">
        <v>40</v>
      </c>
      <c r="AEP324">
        <v>40</v>
      </c>
      <c r="AER324">
        <v>40</v>
      </c>
      <c r="AET324">
        <v>40</v>
      </c>
      <c r="AEV324">
        <v>40</v>
      </c>
      <c r="AEX324">
        <v>40</v>
      </c>
      <c r="AEZ324">
        <v>40</v>
      </c>
      <c r="AFB324">
        <v>40</v>
      </c>
      <c r="AFD324">
        <v>40</v>
      </c>
      <c r="AFF324">
        <v>40</v>
      </c>
      <c r="AFH324">
        <v>40</v>
      </c>
      <c r="AFJ324">
        <v>40</v>
      </c>
      <c r="AFL324">
        <v>40</v>
      </c>
      <c r="AFN324">
        <v>40</v>
      </c>
      <c r="AFP324">
        <v>40</v>
      </c>
      <c r="AFR324">
        <v>40</v>
      </c>
      <c r="AFT324">
        <v>40</v>
      </c>
      <c r="AFV324">
        <v>40</v>
      </c>
      <c r="AFX324">
        <v>40</v>
      </c>
      <c r="AFZ324">
        <v>40</v>
      </c>
      <c r="AGB324">
        <v>40</v>
      </c>
      <c r="AGD324">
        <v>40</v>
      </c>
      <c r="AGF324">
        <v>40</v>
      </c>
      <c r="AGH324">
        <v>40</v>
      </c>
      <c r="AGJ324">
        <v>40</v>
      </c>
      <c r="AGL324">
        <v>40</v>
      </c>
      <c r="AGN324">
        <v>40</v>
      </c>
      <c r="AGP324">
        <v>40</v>
      </c>
      <c r="AGR324">
        <v>40</v>
      </c>
      <c r="AGT324">
        <v>40</v>
      </c>
      <c r="AGV324">
        <v>40</v>
      </c>
      <c r="AGX324">
        <v>40</v>
      </c>
      <c r="AGZ324">
        <v>40</v>
      </c>
      <c r="AHB324">
        <v>40</v>
      </c>
      <c r="AHD324">
        <v>40</v>
      </c>
      <c r="AHF324">
        <v>40</v>
      </c>
      <c r="AHH324">
        <v>40</v>
      </c>
      <c r="AHJ324">
        <v>40</v>
      </c>
      <c r="AHL324">
        <v>40</v>
      </c>
      <c r="AHN324">
        <v>40</v>
      </c>
      <c r="AHP324">
        <v>40</v>
      </c>
      <c r="AHR324">
        <v>40</v>
      </c>
      <c r="AHT324">
        <v>40</v>
      </c>
      <c r="AHV324">
        <v>40</v>
      </c>
      <c r="AHX324">
        <v>40</v>
      </c>
      <c r="AHZ324">
        <v>40</v>
      </c>
      <c r="AIB324">
        <v>40</v>
      </c>
      <c r="AID324">
        <v>40</v>
      </c>
      <c r="AIF324">
        <v>40</v>
      </c>
      <c r="AIH324">
        <v>40</v>
      </c>
      <c r="AIJ324">
        <v>40</v>
      </c>
      <c r="AIL324">
        <v>40</v>
      </c>
      <c r="AIN324">
        <v>40</v>
      </c>
      <c r="AIP324">
        <v>40</v>
      </c>
      <c r="AIR324">
        <v>40</v>
      </c>
      <c r="AIT324">
        <v>40</v>
      </c>
      <c r="AIV324">
        <v>40</v>
      </c>
      <c r="AIX324">
        <v>40</v>
      </c>
      <c r="AIZ324">
        <v>40</v>
      </c>
      <c r="AJB324">
        <v>40</v>
      </c>
      <c r="AJD324">
        <v>40</v>
      </c>
      <c r="AJF324">
        <v>40</v>
      </c>
      <c r="AJH324">
        <v>40</v>
      </c>
      <c r="AJJ324">
        <v>40</v>
      </c>
      <c r="AJL324">
        <v>40</v>
      </c>
      <c r="AJN324">
        <v>40</v>
      </c>
      <c r="AJP324">
        <v>40</v>
      </c>
      <c r="AJR324">
        <v>40</v>
      </c>
      <c r="AJT324">
        <v>40</v>
      </c>
      <c r="AJV324">
        <v>40</v>
      </c>
      <c r="AJX324">
        <v>40</v>
      </c>
      <c r="AJZ324">
        <v>40</v>
      </c>
      <c r="AKB324">
        <v>40</v>
      </c>
      <c r="AKD324">
        <v>40</v>
      </c>
      <c r="AKF324">
        <v>40</v>
      </c>
      <c r="AKH324">
        <v>40</v>
      </c>
      <c r="AKJ324">
        <v>40</v>
      </c>
      <c r="AKL324">
        <v>40</v>
      </c>
      <c r="AKN324">
        <v>40</v>
      </c>
      <c r="AKP324">
        <v>40</v>
      </c>
      <c r="AKR324">
        <v>40</v>
      </c>
      <c r="AKT324">
        <v>40</v>
      </c>
      <c r="AKV324">
        <v>40</v>
      </c>
      <c r="AKX324">
        <v>40</v>
      </c>
      <c r="AKZ324">
        <v>40</v>
      </c>
      <c r="ALB324">
        <v>40</v>
      </c>
      <c r="ALD324">
        <v>40</v>
      </c>
      <c r="ALF324">
        <v>40</v>
      </c>
      <c r="ALH324">
        <v>40</v>
      </c>
      <c r="ALJ324">
        <v>40</v>
      </c>
      <c r="ALL324">
        <v>40</v>
      </c>
      <c r="ALN324">
        <v>40</v>
      </c>
      <c r="ALP324">
        <v>40</v>
      </c>
      <c r="ALR324">
        <v>40</v>
      </c>
    </row>
    <row r="325" spans="1:1006" x14ac:dyDescent="0.25">
      <c r="A325">
        <v>65</v>
      </c>
      <c r="B325">
        <v>18.030329999999999</v>
      </c>
      <c r="H325">
        <v>65</v>
      </c>
      <c r="J325">
        <v>65</v>
      </c>
      <c r="L325">
        <v>65</v>
      </c>
      <c r="N325">
        <v>65</v>
      </c>
      <c r="P325">
        <v>65</v>
      </c>
      <c r="R325">
        <v>65</v>
      </c>
      <c r="T325">
        <v>65</v>
      </c>
      <c r="V325">
        <v>65</v>
      </c>
      <c r="X325">
        <v>65</v>
      </c>
      <c r="Z325">
        <v>65</v>
      </c>
      <c r="AB325">
        <v>65</v>
      </c>
      <c r="AD325">
        <v>65</v>
      </c>
      <c r="AF325">
        <v>65</v>
      </c>
      <c r="AH325">
        <v>65</v>
      </c>
      <c r="AJ325">
        <v>65</v>
      </c>
      <c r="AL325">
        <v>65</v>
      </c>
      <c r="AN325">
        <v>65</v>
      </c>
      <c r="AP325">
        <v>65</v>
      </c>
      <c r="AR325">
        <v>65</v>
      </c>
      <c r="AT325">
        <v>65</v>
      </c>
      <c r="AV325">
        <v>65</v>
      </c>
      <c r="AX325">
        <v>65</v>
      </c>
      <c r="AZ325">
        <v>65</v>
      </c>
      <c r="BB325">
        <v>65</v>
      </c>
      <c r="BD325">
        <v>65</v>
      </c>
      <c r="BF325">
        <v>65</v>
      </c>
      <c r="BH325">
        <v>65</v>
      </c>
      <c r="BJ325">
        <v>65</v>
      </c>
      <c r="BL325">
        <v>65</v>
      </c>
      <c r="BN325">
        <v>65</v>
      </c>
      <c r="BP325">
        <v>65</v>
      </c>
      <c r="BR325">
        <v>65</v>
      </c>
      <c r="BT325">
        <v>65</v>
      </c>
      <c r="BV325">
        <v>65</v>
      </c>
      <c r="BX325">
        <v>65</v>
      </c>
      <c r="BZ325">
        <v>65</v>
      </c>
      <c r="CB325">
        <v>65</v>
      </c>
      <c r="CD325">
        <v>65</v>
      </c>
      <c r="CF325">
        <v>65</v>
      </c>
      <c r="CH325">
        <v>65</v>
      </c>
      <c r="CJ325">
        <v>65</v>
      </c>
      <c r="CL325">
        <v>65</v>
      </c>
      <c r="CN325">
        <v>65</v>
      </c>
      <c r="CP325">
        <v>65</v>
      </c>
      <c r="CR325">
        <v>65</v>
      </c>
      <c r="CT325">
        <v>65</v>
      </c>
      <c r="CV325">
        <v>65</v>
      </c>
      <c r="CX325">
        <v>65</v>
      </c>
      <c r="CZ325">
        <v>65</v>
      </c>
      <c r="DB325">
        <v>65</v>
      </c>
      <c r="DD325">
        <v>65</v>
      </c>
      <c r="DF325">
        <v>65</v>
      </c>
      <c r="DH325">
        <v>65</v>
      </c>
      <c r="DJ325">
        <v>65</v>
      </c>
      <c r="DL325">
        <v>65</v>
      </c>
      <c r="DN325">
        <v>65</v>
      </c>
      <c r="DP325">
        <v>65</v>
      </c>
      <c r="DR325">
        <v>65</v>
      </c>
      <c r="DT325">
        <v>65</v>
      </c>
      <c r="DV325">
        <v>65</v>
      </c>
      <c r="DX325">
        <v>65</v>
      </c>
      <c r="DZ325">
        <v>65</v>
      </c>
      <c r="EB325">
        <v>65</v>
      </c>
      <c r="ED325">
        <v>65</v>
      </c>
      <c r="EF325">
        <v>65</v>
      </c>
      <c r="EH325">
        <v>65</v>
      </c>
      <c r="EJ325">
        <v>65</v>
      </c>
      <c r="EL325">
        <v>65</v>
      </c>
      <c r="EN325">
        <v>65</v>
      </c>
      <c r="EP325">
        <v>65</v>
      </c>
      <c r="ER325">
        <v>65</v>
      </c>
      <c r="ET325">
        <v>65</v>
      </c>
      <c r="EV325">
        <v>65</v>
      </c>
      <c r="EX325">
        <v>65</v>
      </c>
      <c r="EZ325">
        <v>65</v>
      </c>
      <c r="FB325">
        <v>65</v>
      </c>
      <c r="FD325">
        <v>65</v>
      </c>
      <c r="FF325">
        <v>65</v>
      </c>
      <c r="FH325">
        <v>65</v>
      </c>
      <c r="FJ325">
        <v>65</v>
      </c>
      <c r="FL325">
        <v>65</v>
      </c>
      <c r="FN325">
        <v>65</v>
      </c>
      <c r="FP325">
        <v>65</v>
      </c>
      <c r="FR325">
        <v>65</v>
      </c>
      <c r="FT325">
        <v>65</v>
      </c>
      <c r="FV325">
        <v>65</v>
      </c>
      <c r="FX325">
        <v>65</v>
      </c>
      <c r="FZ325">
        <v>65</v>
      </c>
      <c r="GB325">
        <v>65</v>
      </c>
      <c r="GD325">
        <v>65</v>
      </c>
      <c r="GF325">
        <v>65</v>
      </c>
      <c r="GH325">
        <v>65</v>
      </c>
      <c r="GJ325">
        <v>65</v>
      </c>
      <c r="GL325">
        <v>65</v>
      </c>
      <c r="GN325">
        <v>65</v>
      </c>
      <c r="GP325">
        <v>65</v>
      </c>
      <c r="GR325">
        <v>65</v>
      </c>
      <c r="GT325">
        <v>65</v>
      </c>
      <c r="GV325">
        <v>65</v>
      </c>
      <c r="GX325">
        <v>65</v>
      </c>
      <c r="GZ325">
        <v>65</v>
      </c>
      <c r="HB325">
        <v>65</v>
      </c>
      <c r="HD325">
        <v>65</v>
      </c>
      <c r="HF325">
        <v>65</v>
      </c>
      <c r="HH325">
        <v>65</v>
      </c>
      <c r="HJ325">
        <v>65</v>
      </c>
      <c r="HL325">
        <v>65</v>
      </c>
      <c r="HN325">
        <v>65</v>
      </c>
      <c r="HP325">
        <v>65</v>
      </c>
      <c r="HR325">
        <v>65</v>
      </c>
      <c r="HT325">
        <v>65</v>
      </c>
      <c r="HV325">
        <v>65</v>
      </c>
      <c r="HX325">
        <v>65</v>
      </c>
      <c r="HZ325">
        <v>65</v>
      </c>
      <c r="IB325">
        <v>65</v>
      </c>
      <c r="ID325">
        <v>65</v>
      </c>
      <c r="IF325">
        <v>65</v>
      </c>
      <c r="IH325">
        <v>65</v>
      </c>
      <c r="IJ325">
        <v>65</v>
      </c>
      <c r="IL325">
        <v>65</v>
      </c>
      <c r="IN325">
        <v>65</v>
      </c>
      <c r="IP325">
        <v>65</v>
      </c>
      <c r="IR325">
        <v>65</v>
      </c>
      <c r="IT325">
        <v>65</v>
      </c>
      <c r="IV325">
        <v>65</v>
      </c>
      <c r="IX325">
        <v>65</v>
      </c>
      <c r="IZ325">
        <v>65</v>
      </c>
      <c r="JB325">
        <v>65</v>
      </c>
      <c r="JD325">
        <v>65</v>
      </c>
      <c r="JF325">
        <v>65</v>
      </c>
      <c r="JH325">
        <v>65</v>
      </c>
      <c r="JJ325">
        <v>65</v>
      </c>
      <c r="JL325">
        <v>65</v>
      </c>
      <c r="JN325">
        <v>65</v>
      </c>
      <c r="JP325">
        <v>65</v>
      </c>
      <c r="JR325">
        <v>65</v>
      </c>
      <c r="JT325">
        <v>65</v>
      </c>
      <c r="JV325">
        <v>65</v>
      </c>
      <c r="JX325">
        <v>65</v>
      </c>
      <c r="JZ325">
        <v>65</v>
      </c>
      <c r="KB325">
        <v>65</v>
      </c>
      <c r="KD325">
        <v>65</v>
      </c>
      <c r="KF325">
        <v>65</v>
      </c>
      <c r="KH325">
        <v>65</v>
      </c>
      <c r="KJ325">
        <v>65</v>
      </c>
      <c r="KL325">
        <v>65</v>
      </c>
      <c r="KN325">
        <v>65</v>
      </c>
      <c r="KP325">
        <v>65</v>
      </c>
      <c r="KR325">
        <v>65</v>
      </c>
      <c r="KT325">
        <v>65</v>
      </c>
      <c r="KV325">
        <v>65</v>
      </c>
      <c r="KX325">
        <v>65</v>
      </c>
      <c r="KZ325">
        <v>65</v>
      </c>
      <c r="LB325">
        <v>65</v>
      </c>
      <c r="LD325">
        <v>65</v>
      </c>
      <c r="LF325">
        <v>65</v>
      </c>
      <c r="LH325">
        <v>65</v>
      </c>
      <c r="LJ325">
        <v>65</v>
      </c>
      <c r="LL325">
        <v>65</v>
      </c>
      <c r="LN325">
        <v>65</v>
      </c>
      <c r="LP325">
        <v>65</v>
      </c>
      <c r="LR325">
        <v>65</v>
      </c>
      <c r="LT325">
        <v>65</v>
      </c>
      <c r="LV325">
        <v>65</v>
      </c>
      <c r="LX325">
        <v>65</v>
      </c>
      <c r="LZ325">
        <v>65</v>
      </c>
      <c r="MB325">
        <v>65</v>
      </c>
      <c r="MD325">
        <v>65</v>
      </c>
      <c r="MF325">
        <v>65</v>
      </c>
      <c r="MH325">
        <v>65</v>
      </c>
      <c r="MJ325">
        <v>65</v>
      </c>
      <c r="ML325">
        <v>65</v>
      </c>
      <c r="MN325">
        <v>65</v>
      </c>
      <c r="MP325">
        <v>65</v>
      </c>
      <c r="MR325">
        <v>65</v>
      </c>
      <c r="MT325">
        <v>65</v>
      </c>
      <c r="MV325">
        <v>65</v>
      </c>
      <c r="MX325">
        <v>65</v>
      </c>
      <c r="MZ325">
        <v>65</v>
      </c>
      <c r="NB325">
        <v>65</v>
      </c>
      <c r="ND325">
        <v>65</v>
      </c>
      <c r="NF325">
        <v>65</v>
      </c>
      <c r="NH325">
        <v>65</v>
      </c>
      <c r="NJ325">
        <v>65</v>
      </c>
      <c r="NL325">
        <v>65</v>
      </c>
      <c r="NN325">
        <v>65</v>
      </c>
      <c r="NP325">
        <v>65</v>
      </c>
      <c r="NR325">
        <v>65</v>
      </c>
      <c r="NT325">
        <v>65</v>
      </c>
      <c r="NV325">
        <v>65</v>
      </c>
      <c r="NX325">
        <v>65</v>
      </c>
      <c r="NZ325">
        <v>65</v>
      </c>
      <c r="OB325">
        <v>65</v>
      </c>
      <c r="OD325">
        <v>65</v>
      </c>
      <c r="OF325">
        <v>65</v>
      </c>
      <c r="OH325">
        <v>65</v>
      </c>
      <c r="OJ325">
        <v>65</v>
      </c>
      <c r="OL325">
        <v>65</v>
      </c>
      <c r="ON325">
        <v>65</v>
      </c>
      <c r="OP325">
        <v>65</v>
      </c>
      <c r="OR325">
        <v>65</v>
      </c>
      <c r="OT325">
        <v>65</v>
      </c>
      <c r="OV325">
        <v>65</v>
      </c>
      <c r="OX325">
        <v>65</v>
      </c>
      <c r="OZ325">
        <v>65</v>
      </c>
      <c r="PB325">
        <v>65</v>
      </c>
      <c r="PD325">
        <v>65</v>
      </c>
      <c r="PF325">
        <v>65</v>
      </c>
      <c r="PH325">
        <v>65</v>
      </c>
      <c r="PJ325">
        <v>65</v>
      </c>
      <c r="PL325">
        <v>65</v>
      </c>
      <c r="PN325">
        <v>65</v>
      </c>
      <c r="PP325">
        <v>65</v>
      </c>
      <c r="PR325">
        <v>65</v>
      </c>
      <c r="PT325">
        <v>65</v>
      </c>
      <c r="PV325">
        <v>65</v>
      </c>
      <c r="PX325">
        <v>65</v>
      </c>
      <c r="PZ325">
        <v>65</v>
      </c>
      <c r="QB325">
        <v>65</v>
      </c>
      <c r="QD325">
        <v>65</v>
      </c>
      <c r="QF325">
        <v>65</v>
      </c>
      <c r="QH325">
        <v>65</v>
      </c>
      <c r="QJ325">
        <v>65</v>
      </c>
      <c r="QL325">
        <v>65</v>
      </c>
      <c r="QN325">
        <v>65</v>
      </c>
      <c r="QP325">
        <v>65</v>
      </c>
      <c r="QR325">
        <v>65</v>
      </c>
      <c r="QT325">
        <v>65</v>
      </c>
      <c r="QV325">
        <v>65</v>
      </c>
      <c r="QX325">
        <v>65</v>
      </c>
      <c r="QZ325">
        <v>65</v>
      </c>
      <c r="RB325">
        <v>65</v>
      </c>
      <c r="RD325">
        <v>65</v>
      </c>
      <c r="RF325">
        <v>65</v>
      </c>
      <c r="RH325">
        <v>65</v>
      </c>
      <c r="RJ325">
        <v>65</v>
      </c>
      <c r="RL325">
        <v>65</v>
      </c>
      <c r="RN325">
        <v>65</v>
      </c>
      <c r="RP325">
        <v>65</v>
      </c>
      <c r="RR325">
        <v>65</v>
      </c>
      <c r="RT325">
        <v>65</v>
      </c>
      <c r="RV325">
        <v>65</v>
      </c>
      <c r="RX325">
        <v>65</v>
      </c>
      <c r="RZ325">
        <v>65</v>
      </c>
      <c r="SB325">
        <v>65</v>
      </c>
      <c r="SD325">
        <v>65</v>
      </c>
      <c r="SF325">
        <v>65</v>
      </c>
      <c r="SH325">
        <v>65</v>
      </c>
      <c r="SJ325">
        <v>65</v>
      </c>
      <c r="SL325">
        <v>65</v>
      </c>
      <c r="SN325">
        <v>65</v>
      </c>
      <c r="SP325">
        <v>65</v>
      </c>
      <c r="SR325">
        <v>65</v>
      </c>
      <c r="ST325">
        <v>65</v>
      </c>
      <c r="SV325">
        <v>65</v>
      </c>
      <c r="SX325">
        <v>65</v>
      </c>
      <c r="SZ325">
        <v>65</v>
      </c>
      <c r="TB325">
        <v>65</v>
      </c>
      <c r="TD325">
        <v>65</v>
      </c>
      <c r="TF325">
        <v>65</v>
      </c>
      <c r="TH325">
        <v>65</v>
      </c>
      <c r="TJ325">
        <v>65</v>
      </c>
      <c r="TL325">
        <v>65</v>
      </c>
      <c r="TN325">
        <v>65</v>
      </c>
      <c r="TP325">
        <v>65</v>
      </c>
      <c r="TR325">
        <v>65</v>
      </c>
      <c r="TT325">
        <v>65</v>
      </c>
      <c r="TV325">
        <v>65</v>
      </c>
      <c r="TX325">
        <v>65</v>
      </c>
      <c r="TZ325">
        <v>65</v>
      </c>
      <c r="UB325">
        <v>65</v>
      </c>
      <c r="UD325">
        <v>65</v>
      </c>
      <c r="UF325">
        <v>65</v>
      </c>
      <c r="UH325">
        <v>65</v>
      </c>
      <c r="UJ325">
        <v>65</v>
      </c>
      <c r="UL325">
        <v>65</v>
      </c>
      <c r="UN325">
        <v>65</v>
      </c>
      <c r="UP325">
        <v>65</v>
      </c>
      <c r="UR325">
        <v>65</v>
      </c>
      <c r="UT325">
        <v>65</v>
      </c>
      <c r="UV325">
        <v>65</v>
      </c>
      <c r="UX325">
        <v>65</v>
      </c>
      <c r="UZ325">
        <v>65</v>
      </c>
      <c r="VB325">
        <v>65</v>
      </c>
      <c r="VD325">
        <v>65</v>
      </c>
      <c r="VF325">
        <v>65</v>
      </c>
      <c r="VH325">
        <v>65</v>
      </c>
      <c r="VJ325">
        <v>65</v>
      </c>
      <c r="VL325">
        <v>65</v>
      </c>
      <c r="VN325">
        <v>65</v>
      </c>
      <c r="VP325">
        <v>65</v>
      </c>
      <c r="VR325">
        <v>65</v>
      </c>
      <c r="VT325">
        <v>65</v>
      </c>
      <c r="VV325">
        <v>65</v>
      </c>
      <c r="VX325">
        <v>65</v>
      </c>
      <c r="VZ325">
        <v>65</v>
      </c>
      <c r="WB325">
        <v>65</v>
      </c>
      <c r="WD325">
        <v>65</v>
      </c>
      <c r="WF325">
        <v>65</v>
      </c>
      <c r="WH325">
        <v>65</v>
      </c>
      <c r="WJ325">
        <v>65</v>
      </c>
      <c r="WL325">
        <v>65</v>
      </c>
      <c r="WN325">
        <v>65</v>
      </c>
      <c r="WP325">
        <v>65</v>
      </c>
      <c r="WR325">
        <v>65</v>
      </c>
      <c r="WT325">
        <v>65</v>
      </c>
      <c r="WV325">
        <v>65</v>
      </c>
      <c r="WX325">
        <v>65</v>
      </c>
      <c r="WZ325">
        <v>65</v>
      </c>
      <c r="XB325">
        <v>65</v>
      </c>
      <c r="XD325">
        <v>65</v>
      </c>
      <c r="XF325">
        <v>65</v>
      </c>
      <c r="XH325">
        <v>65</v>
      </c>
      <c r="XJ325">
        <v>65</v>
      </c>
      <c r="XL325">
        <v>65</v>
      </c>
      <c r="XN325">
        <v>65</v>
      </c>
      <c r="XP325">
        <v>65</v>
      </c>
      <c r="XR325">
        <v>65</v>
      </c>
      <c r="XT325">
        <v>65</v>
      </c>
      <c r="XV325">
        <v>65</v>
      </c>
      <c r="XX325">
        <v>65</v>
      </c>
      <c r="XZ325">
        <v>65</v>
      </c>
      <c r="YB325">
        <v>65</v>
      </c>
      <c r="YD325">
        <v>65</v>
      </c>
      <c r="YF325">
        <v>65</v>
      </c>
      <c r="YH325">
        <v>65</v>
      </c>
      <c r="YJ325">
        <v>65</v>
      </c>
      <c r="YL325">
        <v>65</v>
      </c>
      <c r="YN325">
        <v>65</v>
      </c>
      <c r="YP325">
        <v>65</v>
      </c>
      <c r="YR325">
        <v>65</v>
      </c>
      <c r="YT325">
        <v>65</v>
      </c>
      <c r="YV325">
        <v>65</v>
      </c>
      <c r="YX325">
        <v>65</v>
      </c>
      <c r="YZ325">
        <v>65</v>
      </c>
      <c r="ZB325">
        <v>65</v>
      </c>
      <c r="ZD325">
        <v>65</v>
      </c>
      <c r="ZF325">
        <v>65</v>
      </c>
      <c r="ZH325">
        <v>65</v>
      </c>
      <c r="ZJ325">
        <v>65</v>
      </c>
      <c r="ZL325">
        <v>65</v>
      </c>
      <c r="ZN325">
        <v>65</v>
      </c>
      <c r="ZP325">
        <v>65</v>
      </c>
      <c r="ZR325">
        <v>65</v>
      </c>
      <c r="ZT325">
        <v>65</v>
      </c>
      <c r="ZV325">
        <v>65</v>
      </c>
      <c r="ZX325">
        <v>65</v>
      </c>
      <c r="ZZ325">
        <v>65</v>
      </c>
      <c r="AAB325">
        <v>65</v>
      </c>
      <c r="AAD325">
        <v>65</v>
      </c>
      <c r="AAF325">
        <v>65</v>
      </c>
      <c r="AAH325">
        <v>65</v>
      </c>
      <c r="AAJ325">
        <v>65</v>
      </c>
      <c r="AAL325">
        <v>65</v>
      </c>
      <c r="AAN325">
        <v>65</v>
      </c>
      <c r="AAP325">
        <v>65</v>
      </c>
      <c r="AAR325">
        <v>65</v>
      </c>
      <c r="AAT325">
        <v>65</v>
      </c>
      <c r="AAV325">
        <v>65</v>
      </c>
      <c r="AAX325">
        <v>65</v>
      </c>
      <c r="AAZ325">
        <v>65</v>
      </c>
      <c r="ABB325">
        <v>65</v>
      </c>
      <c r="ABD325">
        <v>65</v>
      </c>
      <c r="ABF325">
        <v>65</v>
      </c>
      <c r="ABH325">
        <v>65</v>
      </c>
      <c r="ABJ325">
        <v>65</v>
      </c>
      <c r="ABL325">
        <v>65</v>
      </c>
      <c r="ABN325">
        <v>65</v>
      </c>
      <c r="ABP325">
        <v>65</v>
      </c>
      <c r="ABR325">
        <v>65</v>
      </c>
      <c r="ABT325">
        <v>65</v>
      </c>
      <c r="ABV325">
        <v>65</v>
      </c>
      <c r="ABX325">
        <v>65</v>
      </c>
      <c r="ABZ325">
        <v>65</v>
      </c>
      <c r="ACB325">
        <v>65</v>
      </c>
      <c r="ACD325">
        <v>65</v>
      </c>
      <c r="ACF325">
        <v>65</v>
      </c>
      <c r="ACH325">
        <v>65</v>
      </c>
      <c r="ACJ325">
        <v>65</v>
      </c>
      <c r="ACL325">
        <v>65</v>
      </c>
      <c r="ACN325">
        <v>65</v>
      </c>
      <c r="ACP325">
        <v>65</v>
      </c>
      <c r="ACR325">
        <v>65</v>
      </c>
      <c r="ACT325">
        <v>65</v>
      </c>
      <c r="ACV325">
        <v>65</v>
      </c>
      <c r="ACX325">
        <v>65</v>
      </c>
      <c r="ACZ325">
        <v>65</v>
      </c>
      <c r="ADB325">
        <v>65</v>
      </c>
      <c r="ADD325">
        <v>65</v>
      </c>
      <c r="ADF325">
        <v>65</v>
      </c>
      <c r="ADH325">
        <v>65</v>
      </c>
      <c r="ADJ325">
        <v>65</v>
      </c>
      <c r="ADL325">
        <v>65</v>
      </c>
      <c r="ADN325">
        <v>65</v>
      </c>
      <c r="ADP325">
        <v>65</v>
      </c>
      <c r="ADR325">
        <v>65</v>
      </c>
      <c r="ADT325">
        <v>65</v>
      </c>
      <c r="ADV325">
        <v>65</v>
      </c>
      <c r="ADX325">
        <v>65</v>
      </c>
      <c r="ADZ325">
        <v>65</v>
      </c>
      <c r="AEB325">
        <v>65</v>
      </c>
      <c r="AED325">
        <v>65</v>
      </c>
      <c r="AEF325">
        <v>65</v>
      </c>
      <c r="AEH325">
        <v>65</v>
      </c>
      <c r="AEJ325">
        <v>65</v>
      </c>
      <c r="AEL325">
        <v>65</v>
      </c>
      <c r="AEN325">
        <v>65</v>
      </c>
      <c r="AEP325">
        <v>65</v>
      </c>
      <c r="AER325">
        <v>65</v>
      </c>
      <c r="AET325">
        <v>65</v>
      </c>
      <c r="AEV325">
        <v>65</v>
      </c>
      <c r="AEX325">
        <v>65</v>
      </c>
      <c r="AEZ325">
        <v>65</v>
      </c>
      <c r="AFB325">
        <v>65</v>
      </c>
      <c r="AFD325">
        <v>65</v>
      </c>
      <c r="AFF325">
        <v>65</v>
      </c>
      <c r="AFH325">
        <v>65</v>
      </c>
      <c r="AFJ325">
        <v>65</v>
      </c>
      <c r="AFL325">
        <v>65</v>
      </c>
      <c r="AFN325">
        <v>65</v>
      </c>
      <c r="AFP325">
        <v>65</v>
      </c>
      <c r="AFR325">
        <v>65</v>
      </c>
      <c r="AFT325">
        <v>65</v>
      </c>
      <c r="AFV325">
        <v>65</v>
      </c>
      <c r="AFX325">
        <v>65</v>
      </c>
      <c r="AFZ325">
        <v>65</v>
      </c>
      <c r="AGB325">
        <v>65</v>
      </c>
      <c r="AGD325">
        <v>65</v>
      </c>
      <c r="AGF325">
        <v>65</v>
      </c>
      <c r="AGH325">
        <v>65</v>
      </c>
      <c r="AGJ325">
        <v>65</v>
      </c>
      <c r="AGL325">
        <v>65</v>
      </c>
      <c r="AGN325">
        <v>65</v>
      </c>
      <c r="AGP325">
        <v>65</v>
      </c>
      <c r="AGR325">
        <v>65</v>
      </c>
      <c r="AGT325">
        <v>65</v>
      </c>
      <c r="AGV325">
        <v>65</v>
      </c>
      <c r="AGX325">
        <v>65</v>
      </c>
      <c r="AGZ325">
        <v>65</v>
      </c>
      <c r="AHB325">
        <v>65</v>
      </c>
      <c r="AHD325">
        <v>65</v>
      </c>
      <c r="AHF325">
        <v>65</v>
      </c>
      <c r="AHH325">
        <v>65</v>
      </c>
      <c r="AHJ325">
        <v>65</v>
      </c>
      <c r="AHL325">
        <v>65</v>
      </c>
      <c r="AHN325">
        <v>65</v>
      </c>
      <c r="AHP325">
        <v>65</v>
      </c>
      <c r="AHR325">
        <v>65</v>
      </c>
      <c r="AHT325">
        <v>65</v>
      </c>
      <c r="AHV325">
        <v>65</v>
      </c>
      <c r="AHX325">
        <v>65</v>
      </c>
      <c r="AHZ325">
        <v>65</v>
      </c>
      <c r="AIB325">
        <v>65</v>
      </c>
      <c r="AID325">
        <v>65</v>
      </c>
      <c r="AIF325">
        <v>65</v>
      </c>
      <c r="AIH325">
        <v>65</v>
      </c>
      <c r="AIJ325">
        <v>65</v>
      </c>
      <c r="AIL325">
        <v>65</v>
      </c>
      <c r="AIN325">
        <v>65</v>
      </c>
      <c r="AIP325">
        <v>65</v>
      </c>
      <c r="AIR325">
        <v>65</v>
      </c>
      <c r="AIT325">
        <v>65</v>
      </c>
      <c r="AIV325">
        <v>65</v>
      </c>
      <c r="AIX325">
        <v>65</v>
      </c>
      <c r="AIZ325">
        <v>65</v>
      </c>
      <c r="AJB325">
        <v>65</v>
      </c>
      <c r="AJD325">
        <v>65</v>
      </c>
      <c r="AJF325">
        <v>65</v>
      </c>
      <c r="AJH325">
        <v>65</v>
      </c>
      <c r="AJJ325">
        <v>65</v>
      </c>
      <c r="AJL325">
        <v>65</v>
      </c>
      <c r="AJN325">
        <v>65</v>
      </c>
      <c r="AJP325">
        <v>65</v>
      </c>
      <c r="AJR325">
        <v>65</v>
      </c>
      <c r="AJT325">
        <v>65</v>
      </c>
      <c r="AJV325">
        <v>65</v>
      </c>
      <c r="AJX325">
        <v>65</v>
      </c>
      <c r="AJZ325">
        <v>65</v>
      </c>
      <c r="AKB325">
        <v>65</v>
      </c>
      <c r="AKD325">
        <v>65</v>
      </c>
      <c r="AKF325">
        <v>65</v>
      </c>
      <c r="AKH325">
        <v>65</v>
      </c>
      <c r="AKJ325">
        <v>65</v>
      </c>
      <c r="AKL325">
        <v>65</v>
      </c>
      <c r="AKN325">
        <v>65</v>
      </c>
      <c r="AKP325">
        <v>65</v>
      </c>
      <c r="AKR325">
        <v>65</v>
      </c>
      <c r="AKT325">
        <v>65</v>
      </c>
      <c r="AKV325">
        <v>65</v>
      </c>
      <c r="AKX325">
        <v>65</v>
      </c>
      <c r="AKZ325">
        <v>65</v>
      </c>
      <c r="ALB325">
        <v>65</v>
      </c>
      <c r="ALD325">
        <v>65</v>
      </c>
      <c r="ALF325">
        <v>65</v>
      </c>
      <c r="ALH325">
        <v>65</v>
      </c>
      <c r="ALJ325">
        <v>65</v>
      </c>
      <c r="ALL325">
        <v>65</v>
      </c>
      <c r="ALN325">
        <v>65</v>
      </c>
      <c r="ALP325">
        <v>65</v>
      </c>
      <c r="ALR325">
        <v>65</v>
      </c>
    </row>
    <row r="326" spans="1:1006" x14ac:dyDescent="0.25">
      <c r="A326">
        <v>21</v>
      </c>
      <c r="B326">
        <v>18.030160000000002</v>
      </c>
      <c r="H326">
        <v>21</v>
      </c>
      <c r="J326">
        <v>21</v>
      </c>
      <c r="L326">
        <v>21</v>
      </c>
      <c r="N326">
        <v>21</v>
      </c>
      <c r="P326">
        <v>21</v>
      </c>
      <c r="R326">
        <v>21</v>
      </c>
      <c r="T326">
        <v>21</v>
      </c>
      <c r="V326">
        <v>21</v>
      </c>
      <c r="X326">
        <v>21</v>
      </c>
      <c r="Z326">
        <v>21</v>
      </c>
      <c r="AB326">
        <v>21</v>
      </c>
      <c r="AD326">
        <v>21</v>
      </c>
      <c r="AF326">
        <v>21</v>
      </c>
      <c r="AH326">
        <v>21</v>
      </c>
      <c r="AJ326">
        <v>21</v>
      </c>
      <c r="AL326">
        <v>21</v>
      </c>
      <c r="AN326">
        <v>21</v>
      </c>
      <c r="AP326">
        <v>21</v>
      </c>
      <c r="AR326">
        <v>21</v>
      </c>
      <c r="AT326">
        <v>21</v>
      </c>
      <c r="AV326">
        <v>21</v>
      </c>
      <c r="AX326">
        <v>21</v>
      </c>
      <c r="AZ326">
        <v>21</v>
      </c>
      <c r="BB326">
        <v>21</v>
      </c>
      <c r="BD326">
        <v>21</v>
      </c>
      <c r="BF326">
        <v>21</v>
      </c>
      <c r="BH326">
        <v>21</v>
      </c>
      <c r="BJ326">
        <v>21</v>
      </c>
      <c r="BL326">
        <v>21</v>
      </c>
      <c r="BN326">
        <v>21</v>
      </c>
      <c r="BP326">
        <v>21</v>
      </c>
      <c r="BR326">
        <v>21</v>
      </c>
      <c r="BT326">
        <v>21</v>
      </c>
      <c r="BV326">
        <v>21</v>
      </c>
      <c r="BX326">
        <v>21</v>
      </c>
      <c r="BZ326">
        <v>21</v>
      </c>
      <c r="CB326">
        <v>21</v>
      </c>
      <c r="CD326">
        <v>21</v>
      </c>
      <c r="CF326">
        <v>21</v>
      </c>
      <c r="CH326">
        <v>21</v>
      </c>
      <c r="CJ326">
        <v>21</v>
      </c>
      <c r="CL326">
        <v>21</v>
      </c>
      <c r="CN326">
        <v>21</v>
      </c>
      <c r="CP326">
        <v>21</v>
      </c>
      <c r="CR326">
        <v>21</v>
      </c>
      <c r="CT326">
        <v>21</v>
      </c>
      <c r="CV326">
        <v>21</v>
      </c>
      <c r="CX326">
        <v>21</v>
      </c>
      <c r="CZ326">
        <v>21</v>
      </c>
      <c r="DB326">
        <v>21</v>
      </c>
      <c r="DD326">
        <v>21</v>
      </c>
      <c r="DF326">
        <v>21</v>
      </c>
      <c r="DH326">
        <v>21</v>
      </c>
      <c r="DJ326">
        <v>21</v>
      </c>
      <c r="DL326">
        <v>21</v>
      </c>
      <c r="DN326">
        <v>21</v>
      </c>
      <c r="DP326">
        <v>21</v>
      </c>
      <c r="DR326">
        <v>21</v>
      </c>
      <c r="DT326">
        <v>21</v>
      </c>
      <c r="DV326">
        <v>21</v>
      </c>
      <c r="DX326">
        <v>21</v>
      </c>
      <c r="DZ326">
        <v>21</v>
      </c>
      <c r="EB326">
        <v>21</v>
      </c>
      <c r="ED326">
        <v>21</v>
      </c>
      <c r="EF326">
        <v>21</v>
      </c>
      <c r="EH326">
        <v>21</v>
      </c>
      <c r="EJ326">
        <v>21</v>
      </c>
      <c r="EL326">
        <v>21</v>
      </c>
      <c r="EN326">
        <v>21</v>
      </c>
      <c r="EP326">
        <v>21</v>
      </c>
      <c r="ER326">
        <v>21</v>
      </c>
      <c r="ET326">
        <v>21</v>
      </c>
      <c r="EV326">
        <v>21</v>
      </c>
      <c r="EX326">
        <v>21</v>
      </c>
      <c r="EZ326">
        <v>21</v>
      </c>
      <c r="FB326">
        <v>21</v>
      </c>
      <c r="FD326">
        <v>21</v>
      </c>
      <c r="FF326">
        <v>21</v>
      </c>
      <c r="FH326">
        <v>21</v>
      </c>
      <c r="FJ326">
        <v>21</v>
      </c>
      <c r="FL326">
        <v>21</v>
      </c>
      <c r="FN326">
        <v>21</v>
      </c>
      <c r="FP326">
        <v>21</v>
      </c>
      <c r="FR326">
        <v>21</v>
      </c>
      <c r="FT326">
        <v>21</v>
      </c>
      <c r="FV326">
        <v>21</v>
      </c>
      <c r="FX326">
        <v>21</v>
      </c>
      <c r="FZ326">
        <v>21</v>
      </c>
      <c r="GB326">
        <v>21</v>
      </c>
      <c r="GD326">
        <v>21</v>
      </c>
      <c r="GF326">
        <v>21</v>
      </c>
      <c r="GH326">
        <v>21</v>
      </c>
      <c r="GJ326">
        <v>21</v>
      </c>
      <c r="GL326">
        <v>21</v>
      </c>
      <c r="GN326">
        <v>21</v>
      </c>
      <c r="GP326">
        <v>21</v>
      </c>
      <c r="GR326">
        <v>21</v>
      </c>
      <c r="GT326">
        <v>21</v>
      </c>
      <c r="GV326">
        <v>21</v>
      </c>
      <c r="GX326">
        <v>21</v>
      </c>
      <c r="GZ326">
        <v>21</v>
      </c>
      <c r="HB326">
        <v>21</v>
      </c>
      <c r="HD326">
        <v>21</v>
      </c>
      <c r="HF326">
        <v>21</v>
      </c>
      <c r="HH326">
        <v>21</v>
      </c>
      <c r="HJ326">
        <v>21</v>
      </c>
      <c r="HL326">
        <v>21</v>
      </c>
      <c r="HN326">
        <v>21</v>
      </c>
      <c r="HP326">
        <v>21</v>
      </c>
      <c r="HR326">
        <v>21</v>
      </c>
      <c r="HT326">
        <v>21</v>
      </c>
      <c r="HV326">
        <v>21</v>
      </c>
      <c r="HX326">
        <v>21</v>
      </c>
      <c r="HZ326">
        <v>21</v>
      </c>
      <c r="IB326">
        <v>21</v>
      </c>
      <c r="ID326">
        <v>21</v>
      </c>
      <c r="IF326">
        <v>21</v>
      </c>
      <c r="IH326">
        <v>21</v>
      </c>
      <c r="IJ326">
        <v>21</v>
      </c>
      <c r="IL326">
        <v>21</v>
      </c>
      <c r="IN326">
        <v>21</v>
      </c>
      <c r="IP326">
        <v>21</v>
      </c>
      <c r="IR326">
        <v>21</v>
      </c>
      <c r="IT326">
        <v>21</v>
      </c>
      <c r="IV326">
        <v>21</v>
      </c>
      <c r="IX326">
        <v>21</v>
      </c>
      <c r="IZ326">
        <v>21</v>
      </c>
      <c r="JB326">
        <v>21</v>
      </c>
      <c r="JD326">
        <v>21</v>
      </c>
      <c r="JF326">
        <v>21</v>
      </c>
      <c r="JH326">
        <v>21</v>
      </c>
      <c r="JJ326">
        <v>21</v>
      </c>
      <c r="JL326">
        <v>21</v>
      </c>
      <c r="JN326">
        <v>21</v>
      </c>
      <c r="JP326">
        <v>21</v>
      </c>
      <c r="JR326">
        <v>21</v>
      </c>
      <c r="JT326">
        <v>21</v>
      </c>
      <c r="JV326">
        <v>21</v>
      </c>
      <c r="JX326">
        <v>21</v>
      </c>
      <c r="JZ326">
        <v>21</v>
      </c>
      <c r="KB326">
        <v>21</v>
      </c>
      <c r="KD326">
        <v>21</v>
      </c>
      <c r="KF326">
        <v>21</v>
      </c>
      <c r="KH326">
        <v>21</v>
      </c>
      <c r="KJ326">
        <v>21</v>
      </c>
      <c r="KL326">
        <v>21</v>
      </c>
      <c r="KN326">
        <v>21</v>
      </c>
      <c r="KP326">
        <v>21</v>
      </c>
      <c r="KR326">
        <v>21</v>
      </c>
      <c r="KT326">
        <v>21</v>
      </c>
      <c r="KV326">
        <v>21</v>
      </c>
      <c r="KX326">
        <v>21</v>
      </c>
      <c r="KZ326">
        <v>21</v>
      </c>
      <c r="LB326">
        <v>21</v>
      </c>
      <c r="LD326">
        <v>21</v>
      </c>
      <c r="LF326">
        <v>21</v>
      </c>
      <c r="LH326">
        <v>21</v>
      </c>
      <c r="LJ326">
        <v>21</v>
      </c>
      <c r="LL326">
        <v>21</v>
      </c>
      <c r="LN326">
        <v>21</v>
      </c>
      <c r="LP326">
        <v>21</v>
      </c>
      <c r="LR326">
        <v>21</v>
      </c>
      <c r="LT326">
        <v>21</v>
      </c>
      <c r="LV326">
        <v>21</v>
      </c>
      <c r="LX326">
        <v>21</v>
      </c>
      <c r="LZ326">
        <v>21</v>
      </c>
      <c r="MB326">
        <v>21</v>
      </c>
      <c r="MD326">
        <v>21</v>
      </c>
      <c r="MF326">
        <v>21</v>
      </c>
      <c r="MH326">
        <v>21</v>
      </c>
      <c r="MJ326">
        <v>21</v>
      </c>
      <c r="ML326">
        <v>21</v>
      </c>
      <c r="MN326">
        <v>21</v>
      </c>
      <c r="MP326">
        <v>21</v>
      </c>
      <c r="MR326">
        <v>21</v>
      </c>
      <c r="MT326">
        <v>21</v>
      </c>
      <c r="MV326">
        <v>21</v>
      </c>
      <c r="MX326">
        <v>21</v>
      </c>
      <c r="MZ326">
        <v>21</v>
      </c>
      <c r="NB326">
        <v>21</v>
      </c>
      <c r="ND326">
        <v>21</v>
      </c>
      <c r="NF326">
        <v>21</v>
      </c>
      <c r="NH326">
        <v>21</v>
      </c>
      <c r="NJ326">
        <v>21</v>
      </c>
      <c r="NL326">
        <v>21</v>
      </c>
      <c r="NN326">
        <v>21</v>
      </c>
      <c r="NP326">
        <v>21</v>
      </c>
      <c r="NR326">
        <v>21</v>
      </c>
      <c r="NT326">
        <v>21</v>
      </c>
      <c r="NV326">
        <v>21</v>
      </c>
      <c r="NX326">
        <v>21</v>
      </c>
      <c r="NZ326">
        <v>21</v>
      </c>
      <c r="OB326">
        <v>21</v>
      </c>
      <c r="OD326">
        <v>21</v>
      </c>
      <c r="OF326">
        <v>21</v>
      </c>
      <c r="OH326">
        <v>21</v>
      </c>
      <c r="OJ326">
        <v>21</v>
      </c>
      <c r="OL326">
        <v>21</v>
      </c>
      <c r="ON326">
        <v>21</v>
      </c>
      <c r="OP326">
        <v>21</v>
      </c>
      <c r="OR326">
        <v>21</v>
      </c>
      <c r="OT326">
        <v>21</v>
      </c>
      <c r="OV326">
        <v>21</v>
      </c>
      <c r="OX326">
        <v>21</v>
      </c>
      <c r="OZ326">
        <v>21</v>
      </c>
      <c r="PB326">
        <v>21</v>
      </c>
      <c r="PD326">
        <v>21</v>
      </c>
      <c r="PF326">
        <v>21</v>
      </c>
      <c r="PH326">
        <v>21</v>
      </c>
      <c r="PJ326">
        <v>21</v>
      </c>
      <c r="PL326">
        <v>21</v>
      </c>
      <c r="PN326">
        <v>21</v>
      </c>
      <c r="PP326">
        <v>21</v>
      </c>
      <c r="PR326">
        <v>21</v>
      </c>
      <c r="PT326">
        <v>21</v>
      </c>
      <c r="PV326">
        <v>21</v>
      </c>
      <c r="PX326">
        <v>21</v>
      </c>
      <c r="PZ326">
        <v>21</v>
      </c>
      <c r="QB326">
        <v>21</v>
      </c>
      <c r="QD326">
        <v>21</v>
      </c>
      <c r="QF326">
        <v>21</v>
      </c>
      <c r="QH326">
        <v>21</v>
      </c>
      <c r="QJ326">
        <v>21</v>
      </c>
      <c r="QL326">
        <v>21</v>
      </c>
      <c r="QN326">
        <v>21</v>
      </c>
      <c r="QP326">
        <v>21</v>
      </c>
      <c r="QR326">
        <v>21</v>
      </c>
      <c r="QT326">
        <v>21</v>
      </c>
      <c r="QV326">
        <v>21</v>
      </c>
      <c r="QX326">
        <v>21</v>
      </c>
      <c r="QZ326">
        <v>21</v>
      </c>
      <c r="RB326">
        <v>21</v>
      </c>
      <c r="RD326">
        <v>21</v>
      </c>
      <c r="RF326">
        <v>21</v>
      </c>
      <c r="RH326">
        <v>21</v>
      </c>
      <c r="RJ326">
        <v>21</v>
      </c>
      <c r="RL326">
        <v>21</v>
      </c>
      <c r="RN326">
        <v>21</v>
      </c>
      <c r="RP326">
        <v>21</v>
      </c>
      <c r="RR326">
        <v>21</v>
      </c>
      <c r="RT326">
        <v>21</v>
      </c>
      <c r="RV326">
        <v>21</v>
      </c>
      <c r="RX326">
        <v>21</v>
      </c>
      <c r="RZ326">
        <v>21</v>
      </c>
      <c r="SB326">
        <v>21</v>
      </c>
      <c r="SD326">
        <v>21</v>
      </c>
      <c r="SF326">
        <v>21</v>
      </c>
      <c r="SH326">
        <v>21</v>
      </c>
      <c r="SJ326">
        <v>21</v>
      </c>
      <c r="SL326">
        <v>21</v>
      </c>
      <c r="SN326">
        <v>21</v>
      </c>
      <c r="SP326">
        <v>21</v>
      </c>
      <c r="SR326">
        <v>21</v>
      </c>
      <c r="ST326">
        <v>21</v>
      </c>
      <c r="SV326">
        <v>21</v>
      </c>
      <c r="SX326">
        <v>21</v>
      </c>
      <c r="SZ326">
        <v>21</v>
      </c>
      <c r="TB326">
        <v>21</v>
      </c>
      <c r="TD326">
        <v>21</v>
      </c>
      <c r="TF326">
        <v>21</v>
      </c>
      <c r="TH326">
        <v>21</v>
      </c>
      <c r="TJ326">
        <v>21</v>
      </c>
      <c r="TL326">
        <v>21</v>
      </c>
      <c r="TN326">
        <v>21</v>
      </c>
      <c r="TP326">
        <v>21</v>
      </c>
      <c r="TR326">
        <v>21</v>
      </c>
      <c r="TT326">
        <v>21</v>
      </c>
      <c r="TV326">
        <v>21</v>
      </c>
      <c r="TX326">
        <v>21</v>
      </c>
      <c r="TZ326">
        <v>21</v>
      </c>
      <c r="UB326">
        <v>21</v>
      </c>
      <c r="UD326">
        <v>21</v>
      </c>
      <c r="UF326">
        <v>21</v>
      </c>
      <c r="UH326">
        <v>21</v>
      </c>
      <c r="UJ326">
        <v>21</v>
      </c>
      <c r="UL326">
        <v>21</v>
      </c>
      <c r="UN326">
        <v>21</v>
      </c>
      <c r="UP326">
        <v>21</v>
      </c>
      <c r="UR326">
        <v>21</v>
      </c>
      <c r="UT326">
        <v>21</v>
      </c>
      <c r="UV326">
        <v>21</v>
      </c>
      <c r="UX326">
        <v>21</v>
      </c>
      <c r="UZ326">
        <v>21</v>
      </c>
      <c r="VB326">
        <v>21</v>
      </c>
      <c r="VD326">
        <v>21</v>
      </c>
      <c r="VF326">
        <v>21</v>
      </c>
      <c r="VH326">
        <v>21</v>
      </c>
      <c r="VJ326">
        <v>21</v>
      </c>
      <c r="VL326">
        <v>21</v>
      </c>
      <c r="VN326">
        <v>21</v>
      </c>
      <c r="VP326">
        <v>21</v>
      </c>
      <c r="VR326">
        <v>21</v>
      </c>
      <c r="VT326">
        <v>21</v>
      </c>
      <c r="VV326">
        <v>21</v>
      </c>
      <c r="VX326">
        <v>21</v>
      </c>
      <c r="VZ326">
        <v>21</v>
      </c>
      <c r="WB326">
        <v>21</v>
      </c>
      <c r="WD326">
        <v>21</v>
      </c>
      <c r="WF326">
        <v>21</v>
      </c>
      <c r="WH326">
        <v>21</v>
      </c>
      <c r="WJ326">
        <v>21</v>
      </c>
      <c r="WL326">
        <v>21</v>
      </c>
      <c r="WN326">
        <v>21</v>
      </c>
      <c r="WP326">
        <v>21</v>
      </c>
      <c r="WR326">
        <v>21</v>
      </c>
      <c r="WT326">
        <v>21</v>
      </c>
      <c r="WV326">
        <v>21</v>
      </c>
      <c r="WX326">
        <v>21</v>
      </c>
      <c r="WZ326">
        <v>21</v>
      </c>
      <c r="XB326">
        <v>21</v>
      </c>
      <c r="XD326">
        <v>21</v>
      </c>
      <c r="XF326">
        <v>21</v>
      </c>
      <c r="XH326">
        <v>21</v>
      </c>
      <c r="XJ326">
        <v>21</v>
      </c>
      <c r="XL326">
        <v>21</v>
      </c>
      <c r="XN326">
        <v>21</v>
      </c>
      <c r="XP326">
        <v>21</v>
      </c>
      <c r="XR326">
        <v>21</v>
      </c>
      <c r="XT326">
        <v>21</v>
      </c>
      <c r="XV326">
        <v>21</v>
      </c>
      <c r="XX326">
        <v>21</v>
      </c>
      <c r="XZ326">
        <v>21</v>
      </c>
      <c r="YB326">
        <v>21</v>
      </c>
      <c r="YD326">
        <v>21</v>
      </c>
      <c r="YF326">
        <v>21</v>
      </c>
      <c r="YH326">
        <v>21</v>
      </c>
      <c r="YJ326">
        <v>21</v>
      </c>
      <c r="YL326">
        <v>21</v>
      </c>
      <c r="YN326">
        <v>21</v>
      </c>
      <c r="YP326">
        <v>21</v>
      </c>
      <c r="YR326">
        <v>21</v>
      </c>
      <c r="YT326">
        <v>21</v>
      </c>
      <c r="YV326">
        <v>21</v>
      </c>
      <c r="YX326">
        <v>21</v>
      </c>
      <c r="YZ326">
        <v>21</v>
      </c>
      <c r="ZB326">
        <v>21</v>
      </c>
      <c r="ZD326">
        <v>21</v>
      </c>
      <c r="ZF326">
        <v>21</v>
      </c>
      <c r="ZH326">
        <v>21</v>
      </c>
      <c r="ZJ326">
        <v>21</v>
      </c>
      <c r="ZL326">
        <v>21</v>
      </c>
      <c r="ZN326">
        <v>21</v>
      </c>
      <c r="ZP326">
        <v>21</v>
      </c>
      <c r="ZR326">
        <v>21</v>
      </c>
      <c r="ZT326">
        <v>21</v>
      </c>
      <c r="ZV326">
        <v>21</v>
      </c>
      <c r="ZX326">
        <v>21</v>
      </c>
      <c r="ZZ326">
        <v>21</v>
      </c>
      <c r="AAB326">
        <v>21</v>
      </c>
      <c r="AAD326">
        <v>21</v>
      </c>
      <c r="AAF326">
        <v>21</v>
      </c>
      <c r="AAH326">
        <v>21</v>
      </c>
      <c r="AAJ326">
        <v>21</v>
      </c>
      <c r="AAL326">
        <v>21</v>
      </c>
      <c r="AAN326">
        <v>21</v>
      </c>
      <c r="AAP326">
        <v>21</v>
      </c>
      <c r="AAR326">
        <v>21</v>
      </c>
      <c r="AAT326">
        <v>21</v>
      </c>
      <c r="AAV326">
        <v>21</v>
      </c>
      <c r="AAX326">
        <v>21</v>
      </c>
      <c r="AAZ326">
        <v>21</v>
      </c>
      <c r="ABB326">
        <v>21</v>
      </c>
      <c r="ABD326">
        <v>21</v>
      </c>
      <c r="ABF326">
        <v>21</v>
      </c>
      <c r="ABH326">
        <v>21</v>
      </c>
      <c r="ABJ326">
        <v>21</v>
      </c>
      <c r="ABL326">
        <v>21</v>
      </c>
      <c r="ABN326">
        <v>21</v>
      </c>
      <c r="ABP326">
        <v>21</v>
      </c>
      <c r="ABR326">
        <v>21</v>
      </c>
      <c r="ABT326">
        <v>21</v>
      </c>
      <c r="ABV326">
        <v>21</v>
      </c>
      <c r="ABX326">
        <v>21</v>
      </c>
      <c r="ABZ326">
        <v>21</v>
      </c>
      <c r="ACB326">
        <v>21</v>
      </c>
      <c r="ACD326">
        <v>21</v>
      </c>
      <c r="ACF326">
        <v>21</v>
      </c>
      <c r="ACH326">
        <v>21</v>
      </c>
      <c r="ACJ326">
        <v>21</v>
      </c>
      <c r="ACL326">
        <v>21</v>
      </c>
      <c r="ACN326">
        <v>21</v>
      </c>
      <c r="ACP326">
        <v>21</v>
      </c>
      <c r="ACR326">
        <v>21</v>
      </c>
      <c r="ACT326">
        <v>21</v>
      </c>
      <c r="ACV326">
        <v>21</v>
      </c>
      <c r="ACX326">
        <v>21</v>
      </c>
      <c r="ACZ326">
        <v>21</v>
      </c>
      <c r="ADB326">
        <v>21</v>
      </c>
      <c r="ADD326">
        <v>21</v>
      </c>
      <c r="ADF326">
        <v>21</v>
      </c>
      <c r="ADH326">
        <v>21</v>
      </c>
      <c r="ADJ326">
        <v>21</v>
      </c>
      <c r="ADL326">
        <v>21</v>
      </c>
      <c r="ADN326">
        <v>21</v>
      </c>
      <c r="ADP326">
        <v>21</v>
      </c>
      <c r="ADR326">
        <v>21</v>
      </c>
      <c r="ADT326">
        <v>21</v>
      </c>
      <c r="ADV326">
        <v>21</v>
      </c>
      <c r="ADX326">
        <v>21</v>
      </c>
      <c r="ADZ326">
        <v>21</v>
      </c>
      <c r="AEB326">
        <v>21</v>
      </c>
      <c r="AED326">
        <v>21</v>
      </c>
      <c r="AEF326">
        <v>21</v>
      </c>
      <c r="AEH326">
        <v>21</v>
      </c>
      <c r="AEJ326">
        <v>21</v>
      </c>
      <c r="AEL326">
        <v>21</v>
      </c>
      <c r="AEN326">
        <v>21</v>
      </c>
      <c r="AEP326">
        <v>21</v>
      </c>
      <c r="AER326">
        <v>21</v>
      </c>
      <c r="AET326">
        <v>21</v>
      </c>
      <c r="AEV326">
        <v>21</v>
      </c>
      <c r="AEX326">
        <v>21</v>
      </c>
      <c r="AEZ326">
        <v>21</v>
      </c>
      <c r="AFB326">
        <v>21</v>
      </c>
      <c r="AFD326">
        <v>21</v>
      </c>
      <c r="AFF326">
        <v>21</v>
      </c>
      <c r="AFH326">
        <v>21</v>
      </c>
      <c r="AFJ326">
        <v>21</v>
      </c>
      <c r="AFL326">
        <v>21</v>
      </c>
      <c r="AFN326">
        <v>21</v>
      </c>
      <c r="AFP326">
        <v>21</v>
      </c>
      <c r="AFR326">
        <v>21</v>
      </c>
      <c r="AFT326">
        <v>21</v>
      </c>
      <c r="AFV326">
        <v>21</v>
      </c>
      <c r="AFX326">
        <v>21</v>
      </c>
      <c r="AFZ326">
        <v>21</v>
      </c>
      <c r="AGB326">
        <v>21</v>
      </c>
      <c r="AGD326">
        <v>21</v>
      </c>
      <c r="AGF326">
        <v>21</v>
      </c>
      <c r="AGH326">
        <v>21</v>
      </c>
      <c r="AGJ326">
        <v>21</v>
      </c>
      <c r="AGL326">
        <v>21</v>
      </c>
      <c r="AGN326">
        <v>21</v>
      </c>
      <c r="AGP326">
        <v>21</v>
      </c>
      <c r="AGR326">
        <v>21</v>
      </c>
      <c r="AGT326">
        <v>21</v>
      </c>
      <c r="AGV326">
        <v>21</v>
      </c>
      <c r="AGX326">
        <v>21</v>
      </c>
      <c r="AGZ326">
        <v>21</v>
      </c>
      <c r="AHB326">
        <v>21</v>
      </c>
      <c r="AHD326">
        <v>21</v>
      </c>
      <c r="AHF326">
        <v>21</v>
      </c>
      <c r="AHH326">
        <v>21</v>
      </c>
      <c r="AHJ326">
        <v>21</v>
      </c>
      <c r="AHL326">
        <v>21</v>
      </c>
      <c r="AHN326">
        <v>21</v>
      </c>
      <c r="AHP326">
        <v>21</v>
      </c>
      <c r="AHR326">
        <v>21</v>
      </c>
      <c r="AHT326">
        <v>21</v>
      </c>
      <c r="AHV326">
        <v>21</v>
      </c>
      <c r="AHX326">
        <v>21</v>
      </c>
      <c r="AHZ326">
        <v>21</v>
      </c>
      <c r="AIB326">
        <v>21</v>
      </c>
      <c r="AID326">
        <v>21</v>
      </c>
      <c r="AIF326">
        <v>21</v>
      </c>
      <c r="AIH326">
        <v>21</v>
      </c>
      <c r="AIJ326">
        <v>21</v>
      </c>
      <c r="AIL326">
        <v>21</v>
      </c>
      <c r="AIN326">
        <v>21</v>
      </c>
      <c r="AIP326">
        <v>21</v>
      </c>
      <c r="AIR326">
        <v>21</v>
      </c>
      <c r="AIT326">
        <v>21</v>
      </c>
      <c r="AIV326">
        <v>21</v>
      </c>
      <c r="AIX326">
        <v>21</v>
      </c>
      <c r="AIZ326">
        <v>21</v>
      </c>
      <c r="AJB326">
        <v>21</v>
      </c>
      <c r="AJD326">
        <v>21</v>
      </c>
      <c r="AJF326">
        <v>21</v>
      </c>
      <c r="AJH326">
        <v>21</v>
      </c>
      <c r="AJJ326">
        <v>21</v>
      </c>
      <c r="AJL326">
        <v>21</v>
      </c>
      <c r="AJN326">
        <v>21</v>
      </c>
      <c r="AJP326">
        <v>21</v>
      </c>
      <c r="AJR326">
        <v>21</v>
      </c>
      <c r="AJT326">
        <v>21</v>
      </c>
      <c r="AJV326">
        <v>21</v>
      </c>
      <c r="AJX326">
        <v>21</v>
      </c>
      <c r="AJZ326">
        <v>21</v>
      </c>
      <c r="AKB326">
        <v>21</v>
      </c>
      <c r="AKD326">
        <v>21</v>
      </c>
      <c r="AKF326">
        <v>21</v>
      </c>
      <c r="AKH326">
        <v>21</v>
      </c>
      <c r="AKJ326">
        <v>21</v>
      </c>
      <c r="AKL326">
        <v>21</v>
      </c>
      <c r="AKN326">
        <v>21</v>
      </c>
      <c r="AKP326">
        <v>21</v>
      </c>
      <c r="AKR326">
        <v>21</v>
      </c>
      <c r="AKT326">
        <v>21</v>
      </c>
      <c r="AKV326">
        <v>21</v>
      </c>
      <c r="AKX326">
        <v>21</v>
      </c>
      <c r="AKZ326">
        <v>21</v>
      </c>
      <c r="ALB326">
        <v>21</v>
      </c>
      <c r="ALD326">
        <v>21</v>
      </c>
      <c r="ALF326">
        <v>21</v>
      </c>
      <c r="ALH326">
        <v>21</v>
      </c>
      <c r="ALJ326">
        <v>21</v>
      </c>
      <c r="ALL326">
        <v>21</v>
      </c>
      <c r="ALN326">
        <v>21</v>
      </c>
      <c r="ALP326">
        <v>21</v>
      </c>
      <c r="ALR326">
        <v>21</v>
      </c>
    </row>
    <row r="327" spans="1:1006" x14ac:dyDescent="0.25">
      <c r="A327">
        <v>23</v>
      </c>
      <c r="B327">
        <v>18.030010000000001</v>
      </c>
      <c r="H327">
        <v>23</v>
      </c>
      <c r="J327">
        <v>23</v>
      </c>
      <c r="L327">
        <v>23</v>
      </c>
      <c r="N327">
        <v>23</v>
      </c>
      <c r="P327">
        <v>23</v>
      </c>
      <c r="R327">
        <v>23</v>
      </c>
      <c r="T327">
        <v>23</v>
      </c>
      <c r="V327">
        <v>23</v>
      </c>
      <c r="X327">
        <v>23</v>
      </c>
      <c r="Z327">
        <v>23</v>
      </c>
      <c r="AB327">
        <v>23</v>
      </c>
      <c r="AD327">
        <v>23</v>
      </c>
      <c r="AF327">
        <v>23</v>
      </c>
      <c r="AH327">
        <v>23</v>
      </c>
      <c r="AJ327">
        <v>23</v>
      </c>
      <c r="AL327">
        <v>23</v>
      </c>
      <c r="AN327">
        <v>23</v>
      </c>
      <c r="AP327">
        <v>23</v>
      </c>
      <c r="AR327">
        <v>23</v>
      </c>
      <c r="AT327">
        <v>23</v>
      </c>
      <c r="AV327">
        <v>23</v>
      </c>
      <c r="AX327">
        <v>23</v>
      </c>
      <c r="AZ327">
        <v>23</v>
      </c>
      <c r="BB327">
        <v>23</v>
      </c>
      <c r="BD327">
        <v>23</v>
      </c>
      <c r="BF327">
        <v>23</v>
      </c>
      <c r="BH327">
        <v>23</v>
      </c>
      <c r="BJ327">
        <v>23</v>
      </c>
      <c r="BL327">
        <v>23</v>
      </c>
      <c r="BN327">
        <v>23</v>
      </c>
      <c r="BP327">
        <v>23</v>
      </c>
      <c r="BR327">
        <v>23</v>
      </c>
      <c r="BT327">
        <v>23</v>
      </c>
      <c r="BV327">
        <v>23</v>
      </c>
      <c r="BX327">
        <v>23</v>
      </c>
      <c r="BZ327">
        <v>23</v>
      </c>
      <c r="CB327">
        <v>23</v>
      </c>
      <c r="CD327">
        <v>23</v>
      </c>
      <c r="CF327">
        <v>23</v>
      </c>
      <c r="CH327">
        <v>23</v>
      </c>
      <c r="CJ327">
        <v>23</v>
      </c>
      <c r="CL327">
        <v>23</v>
      </c>
      <c r="CN327">
        <v>23</v>
      </c>
      <c r="CP327">
        <v>23</v>
      </c>
      <c r="CR327">
        <v>23</v>
      </c>
      <c r="CT327">
        <v>23</v>
      </c>
      <c r="CV327">
        <v>23</v>
      </c>
      <c r="CX327">
        <v>23</v>
      </c>
      <c r="CZ327">
        <v>23</v>
      </c>
      <c r="DB327">
        <v>23</v>
      </c>
      <c r="DD327">
        <v>23</v>
      </c>
      <c r="DF327">
        <v>23</v>
      </c>
      <c r="DH327">
        <v>23</v>
      </c>
      <c r="DJ327">
        <v>23</v>
      </c>
      <c r="DL327">
        <v>23</v>
      </c>
      <c r="DN327">
        <v>23</v>
      </c>
      <c r="DP327">
        <v>23</v>
      </c>
      <c r="DR327">
        <v>23</v>
      </c>
      <c r="DT327">
        <v>23</v>
      </c>
      <c r="DV327">
        <v>23</v>
      </c>
      <c r="DX327">
        <v>23</v>
      </c>
      <c r="DZ327">
        <v>23</v>
      </c>
      <c r="EB327">
        <v>23</v>
      </c>
      <c r="ED327">
        <v>23</v>
      </c>
      <c r="EF327">
        <v>23</v>
      </c>
      <c r="EH327">
        <v>23</v>
      </c>
      <c r="EJ327">
        <v>23</v>
      </c>
      <c r="EL327">
        <v>23</v>
      </c>
      <c r="EN327">
        <v>23</v>
      </c>
      <c r="EP327">
        <v>23</v>
      </c>
      <c r="ER327">
        <v>23</v>
      </c>
      <c r="ET327">
        <v>23</v>
      </c>
      <c r="EV327">
        <v>23</v>
      </c>
      <c r="EX327">
        <v>23</v>
      </c>
      <c r="EZ327">
        <v>23</v>
      </c>
      <c r="FB327">
        <v>23</v>
      </c>
      <c r="FD327">
        <v>23</v>
      </c>
      <c r="FF327">
        <v>23</v>
      </c>
      <c r="FH327">
        <v>23</v>
      </c>
      <c r="FJ327">
        <v>23</v>
      </c>
      <c r="FL327">
        <v>23</v>
      </c>
      <c r="FN327">
        <v>23</v>
      </c>
      <c r="FP327">
        <v>23</v>
      </c>
      <c r="FR327">
        <v>23</v>
      </c>
      <c r="FT327">
        <v>23</v>
      </c>
      <c r="FV327">
        <v>23</v>
      </c>
      <c r="FX327">
        <v>23</v>
      </c>
      <c r="FZ327">
        <v>23</v>
      </c>
      <c r="GB327">
        <v>23</v>
      </c>
      <c r="GD327">
        <v>23</v>
      </c>
      <c r="GF327">
        <v>23</v>
      </c>
      <c r="GH327">
        <v>23</v>
      </c>
      <c r="GJ327">
        <v>23</v>
      </c>
      <c r="GL327">
        <v>23</v>
      </c>
      <c r="GN327">
        <v>23</v>
      </c>
      <c r="GP327">
        <v>23</v>
      </c>
      <c r="GR327">
        <v>23</v>
      </c>
      <c r="GT327">
        <v>23</v>
      </c>
      <c r="GV327">
        <v>23</v>
      </c>
      <c r="GX327">
        <v>23</v>
      </c>
      <c r="GZ327">
        <v>23</v>
      </c>
      <c r="HB327">
        <v>23</v>
      </c>
      <c r="HD327">
        <v>23</v>
      </c>
      <c r="HF327">
        <v>23</v>
      </c>
      <c r="HH327">
        <v>23</v>
      </c>
      <c r="HJ327">
        <v>23</v>
      </c>
      <c r="HL327">
        <v>23</v>
      </c>
      <c r="HN327">
        <v>23</v>
      </c>
      <c r="HP327">
        <v>23</v>
      </c>
      <c r="HR327">
        <v>23</v>
      </c>
      <c r="HT327">
        <v>23</v>
      </c>
      <c r="HV327">
        <v>23</v>
      </c>
      <c r="HX327">
        <v>23</v>
      </c>
      <c r="HZ327">
        <v>23</v>
      </c>
      <c r="IB327">
        <v>23</v>
      </c>
      <c r="ID327">
        <v>23</v>
      </c>
      <c r="IF327">
        <v>23</v>
      </c>
      <c r="IH327">
        <v>23</v>
      </c>
      <c r="IJ327">
        <v>23</v>
      </c>
      <c r="IL327">
        <v>23</v>
      </c>
      <c r="IN327">
        <v>23</v>
      </c>
      <c r="IP327">
        <v>23</v>
      </c>
      <c r="IR327">
        <v>23</v>
      </c>
      <c r="IT327">
        <v>23</v>
      </c>
      <c r="IV327">
        <v>23</v>
      </c>
      <c r="IX327">
        <v>23</v>
      </c>
      <c r="IZ327">
        <v>23</v>
      </c>
      <c r="JB327">
        <v>23</v>
      </c>
      <c r="JD327">
        <v>23</v>
      </c>
      <c r="JF327">
        <v>23</v>
      </c>
      <c r="JH327">
        <v>23</v>
      </c>
      <c r="JJ327">
        <v>23</v>
      </c>
      <c r="JL327">
        <v>23</v>
      </c>
      <c r="JN327">
        <v>23</v>
      </c>
      <c r="JP327">
        <v>23</v>
      </c>
      <c r="JR327">
        <v>23</v>
      </c>
      <c r="JT327">
        <v>23</v>
      </c>
      <c r="JV327">
        <v>23</v>
      </c>
      <c r="JX327">
        <v>23</v>
      </c>
      <c r="JZ327">
        <v>23</v>
      </c>
      <c r="KB327">
        <v>23</v>
      </c>
      <c r="KD327">
        <v>23</v>
      </c>
      <c r="KF327">
        <v>23</v>
      </c>
      <c r="KH327">
        <v>23</v>
      </c>
      <c r="KJ327">
        <v>23</v>
      </c>
      <c r="KL327">
        <v>23</v>
      </c>
      <c r="KN327">
        <v>23</v>
      </c>
      <c r="KP327">
        <v>23</v>
      </c>
      <c r="KR327">
        <v>23</v>
      </c>
      <c r="KT327">
        <v>23</v>
      </c>
      <c r="KV327">
        <v>23</v>
      </c>
      <c r="KX327">
        <v>23</v>
      </c>
      <c r="KZ327">
        <v>23</v>
      </c>
      <c r="LB327">
        <v>23</v>
      </c>
      <c r="LD327">
        <v>23</v>
      </c>
      <c r="LF327">
        <v>23</v>
      </c>
      <c r="LH327">
        <v>23</v>
      </c>
      <c r="LJ327">
        <v>23</v>
      </c>
      <c r="LL327">
        <v>23</v>
      </c>
      <c r="LN327">
        <v>23</v>
      </c>
      <c r="LP327">
        <v>23</v>
      </c>
      <c r="LR327">
        <v>23</v>
      </c>
      <c r="LT327">
        <v>23</v>
      </c>
      <c r="LV327">
        <v>23</v>
      </c>
      <c r="LX327">
        <v>23</v>
      </c>
      <c r="LZ327">
        <v>23</v>
      </c>
      <c r="MB327">
        <v>23</v>
      </c>
      <c r="MD327">
        <v>23</v>
      </c>
      <c r="MF327">
        <v>23</v>
      </c>
      <c r="MH327">
        <v>23</v>
      </c>
      <c r="MJ327">
        <v>23</v>
      </c>
      <c r="ML327">
        <v>23</v>
      </c>
      <c r="MN327">
        <v>23</v>
      </c>
      <c r="MP327">
        <v>23</v>
      </c>
      <c r="MR327">
        <v>23</v>
      </c>
      <c r="MT327">
        <v>23</v>
      </c>
      <c r="MV327">
        <v>23</v>
      </c>
      <c r="MX327">
        <v>23</v>
      </c>
      <c r="MZ327">
        <v>23</v>
      </c>
      <c r="NB327">
        <v>23</v>
      </c>
      <c r="ND327">
        <v>23</v>
      </c>
      <c r="NF327">
        <v>23</v>
      </c>
      <c r="NH327">
        <v>23</v>
      </c>
      <c r="NJ327">
        <v>23</v>
      </c>
      <c r="NL327">
        <v>23</v>
      </c>
      <c r="NN327">
        <v>23</v>
      </c>
      <c r="NP327">
        <v>23</v>
      </c>
      <c r="NR327">
        <v>23</v>
      </c>
      <c r="NT327">
        <v>23</v>
      </c>
      <c r="NV327">
        <v>23</v>
      </c>
      <c r="NX327">
        <v>23</v>
      </c>
      <c r="NZ327">
        <v>23</v>
      </c>
      <c r="OB327">
        <v>23</v>
      </c>
      <c r="OD327">
        <v>23</v>
      </c>
      <c r="OF327">
        <v>23</v>
      </c>
      <c r="OH327">
        <v>23</v>
      </c>
      <c r="OJ327">
        <v>23</v>
      </c>
      <c r="OL327">
        <v>23</v>
      </c>
      <c r="ON327">
        <v>23</v>
      </c>
      <c r="OP327">
        <v>23</v>
      </c>
      <c r="OR327">
        <v>23</v>
      </c>
      <c r="OT327">
        <v>23</v>
      </c>
      <c r="OV327">
        <v>23</v>
      </c>
      <c r="OX327">
        <v>23</v>
      </c>
      <c r="OZ327">
        <v>23</v>
      </c>
      <c r="PB327">
        <v>23</v>
      </c>
      <c r="PD327">
        <v>23</v>
      </c>
      <c r="PF327">
        <v>23</v>
      </c>
      <c r="PH327">
        <v>23</v>
      </c>
      <c r="PJ327">
        <v>23</v>
      </c>
      <c r="PL327">
        <v>23</v>
      </c>
      <c r="PN327">
        <v>23</v>
      </c>
      <c r="PP327">
        <v>23</v>
      </c>
      <c r="PR327">
        <v>23</v>
      </c>
      <c r="PT327">
        <v>23</v>
      </c>
      <c r="PV327">
        <v>23</v>
      </c>
      <c r="PX327">
        <v>23</v>
      </c>
      <c r="PZ327">
        <v>23</v>
      </c>
      <c r="QB327">
        <v>23</v>
      </c>
      <c r="QD327">
        <v>23</v>
      </c>
      <c r="QF327">
        <v>23</v>
      </c>
      <c r="QH327">
        <v>23</v>
      </c>
      <c r="QJ327">
        <v>23</v>
      </c>
      <c r="QL327">
        <v>23</v>
      </c>
      <c r="QN327">
        <v>23</v>
      </c>
      <c r="QP327">
        <v>23</v>
      </c>
      <c r="QR327">
        <v>23</v>
      </c>
      <c r="QT327">
        <v>23</v>
      </c>
      <c r="QV327">
        <v>23</v>
      </c>
      <c r="QX327">
        <v>23</v>
      </c>
      <c r="QZ327">
        <v>23</v>
      </c>
      <c r="RB327">
        <v>23</v>
      </c>
      <c r="RD327">
        <v>23</v>
      </c>
      <c r="RF327">
        <v>23</v>
      </c>
      <c r="RH327">
        <v>23</v>
      </c>
      <c r="RJ327">
        <v>23</v>
      </c>
      <c r="RL327">
        <v>23</v>
      </c>
      <c r="RN327">
        <v>23</v>
      </c>
      <c r="RP327">
        <v>23</v>
      </c>
      <c r="RR327">
        <v>23</v>
      </c>
      <c r="RT327">
        <v>23</v>
      </c>
      <c r="RV327">
        <v>23</v>
      </c>
      <c r="RX327">
        <v>23</v>
      </c>
      <c r="RZ327">
        <v>23</v>
      </c>
      <c r="SB327">
        <v>23</v>
      </c>
      <c r="SD327">
        <v>23</v>
      </c>
      <c r="SF327">
        <v>23</v>
      </c>
      <c r="SH327">
        <v>23</v>
      </c>
      <c r="SJ327">
        <v>23</v>
      </c>
      <c r="SL327">
        <v>23</v>
      </c>
      <c r="SN327">
        <v>23</v>
      </c>
      <c r="SP327">
        <v>23</v>
      </c>
      <c r="SR327">
        <v>23</v>
      </c>
      <c r="ST327">
        <v>23</v>
      </c>
      <c r="SV327">
        <v>23</v>
      </c>
      <c r="SX327">
        <v>23</v>
      </c>
      <c r="SZ327">
        <v>23</v>
      </c>
      <c r="TB327">
        <v>23</v>
      </c>
      <c r="TD327">
        <v>23</v>
      </c>
      <c r="TF327">
        <v>23</v>
      </c>
      <c r="TH327">
        <v>23</v>
      </c>
      <c r="TJ327">
        <v>23</v>
      </c>
      <c r="TL327">
        <v>23</v>
      </c>
      <c r="TN327">
        <v>23</v>
      </c>
      <c r="TP327">
        <v>23</v>
      </c>
      <c r="TR327">
        <v>23</v>
      </c>
      <c r="TT327">
        <v>23</v>
      </c>
      <c r="TV327">
        <v>23</v>
      </c>
      <c r="TX327">
        <v>23</v>
      </c>
      <c r="TZ327">
        <v>23</v>
      </c>
      <c r="UB327">
        <v>23</v>
      </c>
      <c r="UD327">
        <v>23</v>
      </c>
      <c r="UF327">
        <v>23</v>
      </c>
      <c r="UH327">
        <v>23</v>
      </c>
      <c r="UJ327">
        <v>23</v>
      </c>
      <c r="UL327">
        <v>23</v>
      </c>
      <c r="UN327">
        <v>23</v>
      </c>
      <c r="UP327">
        <v>23</v>
      </c>
      <c r="UR327">
        <v>23</v>
      </c>
      <c r="UT327">
        <v>23</v>
      </c>
      <c r="UV327">
        <v>23</v>
      </c>
      <c r="UX327">
        <v>23</v>
      </c>
      <c r="UZ327">
        <v>23</v>
      </c>
      <c r="VB327">
        <v>23</v>
      </c>
      <c r="VD327">
        <v>23</v>
      </c>
      <c r="VF327">
        <v>23</v>
      </c>
      <c r="VH327">
        <v>23</v>
      </c>
      <c r="VJ327">
        <v>23</v>
      </c>
      <c r="VL327">
        <v>23</v>
      </c>
      <c r="VN327">
        <v>23</v>
      </c>
      <c r="VP327">
        <v>23</v>
      </c>
      <c r="VR327">
        <v>23</v>
      </c>
      <c r="VT327">
        <v>23</v>
      </c>
      <c r="VV327">
        <v>23</v>
      </c>
      <c r="VX327">
        <v>23</v>
      </c>
      <c r="VZ327">
        <v>23</v>
      </c>
      <c r="WB327">
        <v>23</v>
      </c>
      <c r="WD327">
        <v>23</v>
      </c>
      <c r="WF327">
        <v>23</v>
      </c>
      <c r="WH327">
        <v>23</v>
      </c>
      <c r="WJ327">
        <v>23</v>
      </c>
      <c r="WL327">
        <v>23</v>
      </c>
      <c r="WN327">
        <v>23</v>
      </c>
      <c r="WP327">
        <v>23</v>
      </c>
      <c r="WR327">
        <v>23</v>
      </c>
      <c r="WT327">
        <v>23</v>
      </c>
      <c r="WV327">
        <v>23</v>
      </c>
      <c r="WX327">
        <v>23</v>
      </c>
      <c r="WZ327">
        <v>23</v>
      </c>
      <c r="XB327">
        <v>23</v>
      </c>
      <c r="XD327">
        <v>23</v>
      </c>
      <c r="XF327">
        <v>23</v>
      </c>
      <c r="XH327">
        <v>23</v>
      </c>
      <c r="XJ327">
        <v>23</v>
      </c>
      <c r="XL327">
        <v>23</v>
      </c>
      <c r="XN327">
        <v>23</v>
      </c>
      <c r="XP327">
        <v>23</v>
      </c>
      <c r="XR327">
        <v>23</v>
      </c>
      <c r="XT327">
        <v>23</v>
      </c>
      <c r="XV327">
        <v>23</v>
      </c>
      <c r="XX327">
        <v>23</v>
      </c>
      <c r="XZ327">
        <v>23</v>
      </c>
      <c r="YB327">
        <v>23</v>
      </c>
      <c r="YD327">
        <v>23</v>
      </c>
      <c r="YF327">
        <v>23</v>
      </c>
      <c r="YH327">
        <v>23</v>
      </c>
      <c r="YJ327">
        <v>23</v>
      </c>
      <c r="YL327">
        <v>23</v>
      </c>
      <c r="YN327">
        <v>23</v>
      </c>
      <c r="YP327">
        <v>23</v>
      </c>
      <c r="YR327">
        <v>23</v>
      </c>
      <c r="YT327">
        <v>23</v>
      </c>
      <c r="YV327">
        <v>23</v>
      </c>
      <c r="YX327">
        <v>23</v>
      </c>
      <c r="YZ327">
        <v>23</v>
      </c>
      <c r="ZB327">
        <v>23</v>
      </c>
      <c r="ZD327">
        <v>23</v>
      </c>
      <c r="ZF327">
        <v>23</v>
      </c>
      <c r="ZH327">
        <v>23</v>
      </c>
      <c r="ZJ327">
        <v>23</v>
      </c>
      <c r="ZL327">
        <v>23</v>
      </c>
      <c r="ZN327">
        <v>23</v>
      </c>
      <c r="ZP327">
        <v>23</v>
      </c>
      <c r="ZR327">
        <v>23</v>
      </c>
      <c r="ZT327">
        <v>23</v>
      </c>
      <c r="ZV327">
        <v>23</v>
      </c>
      <c r="ZX327">
        <v>23</v>
      </c>
      <c r="ZZ327">
        <v>23</v>
      </c>
      <c r="AAB327">
        <v>23</v>
      </c>
      <c r="AAD327">
        <v>23</v>
      </c>
      <c r="AAF327">
        <v>23</v>
      </c>
      <c r="AAH327">
        <v>23</v>
      </c>
      <c r="AAJ327">
        <v>23</v>
      </c>
      <c r="AAL327">
        <v>23</v>
      </c>
      <c r="AAN327">
        <v>23</v>
      </c>
      <c r="AAP327">
        <v>23</v>
      </c>
      <c r="AAR327">
        <v>23</v>
      </c>
      <c r="AAT327">
        <v>23</v>
      </c>
      <c r="AAV327">
        <v>23</v>
      </c>
      <c r="AAX327">
        <v>23</v>
      </c>
      <c r="AAZ327">
        <v>23</v>
      </c>
      <c r="ABB327">
        <v>23</v>
      </c>
      <c r="ABD327">
        <v>23</v>
      </c>
      <c r="ABF327">
        <v>23</v>
      </c>
      <c r="ABH327">
        <v>23</v>
      </c>
      <c r="ABJ327">
        <v>23</v>
      </c>
      <c r="ABL327">
        <v>23</v>
      </c>
      <c r="ABN327">
        <v>23</v>
      </c>
      <c r="ABP327">
        <v>23</v>
      </c>
      <c r="ABR327">
        <v>23</v>
      </c>
      <c r="ABT327">
        <v>23</v>
      </c>
      <c r="ABV327">
        <v>23</v>
      </c>
      <c r="ABX327">
        <v>23</v>
      </c>
      <c r="ABZ327">
        <v>23</v>
      </c>
      <c r="ACB327">
        <v>23</v>
      </c>
      <c r="ACD327">
        <v>23</v>
      </c>
      <c r="ACF327">
        <v>23</v>
      </c>
      <c r="ACH327">
        <v>23</v>
      </c>
      <c r="ACJ327">
        <v>23</v>
      </c>
      <c r="ACL327">
        <v>23</v>
      </c>
      <c r="ACN327">
        <v>23</v>
      </c>
      <c r="ACP327">
        <v>23</v>
      </c>
      <c r="ACR327">
        <v>23</v>
      </c>
      <c r="ACT327">
        <v>23</v>
      </c>
      <c r="ACV327">
        <v>23</v>
      </c>
      <c r="ACX327">
        <v>23</v>
      </c>
      <c r="ACZ327">
        <v>23</v>
      </c>
      <c r="ADB327">
        <v>23</v>
      </c>
      <c r="ADD327">
        <v>23</v>
      </c>
      <c r="ADF327">
        <v>23</v>
      </c>
      <c r="ADH327">
        <v>23</v>
      </c>
      <c r="ADJ327">
        <v>23</v>
      </c>
      <c r="ADL327">
        <v>23</v>
      </c>
      <c r="ADN327">
        <v>23</v>
      </c>
      <c r="ADP327">
        <v>23</v>
      </c>
      <c r="ADR327">
        <v>23</v>
      </c>
      <c r="ADT327">
        <v>23</v>
      </c>
      <c r="ADV327">
        <v>23</v>
      </c>
      <c r="ADX327">
        <v>23</v>
      </c>
      <c r="ADZ327">
        <v>23</v>
      </c>
      <c r="AEB327">
        <v>23</v>
      </c>
      <c r="AED327">
        <v>23</v>
      </c>
      <c r="AEF327">
        <v>23</v>
      </c>
      <c r="AEH327">
        <v>23</v>
      </c>
      <c r="AEJ327">
        <v>23</v>
      </c>
      <c r="AEL327">
        <v>23</v>
      </c>
      <c r="AEN327">
        <v>23</v>
      </c>
      <c r="AEP327">
        <v>23</v>
      </c>
      <c r="AER327">
        <v>23</v>
      </c>
      <c r="AET327">
        <v>23</v>
      </c>
      <c r="AEV327">
        <v>23</v>
      </c>
      <c r="AEX327">
        <v>23</v>
      </c>
      <c r="AEZ327">
        <v>23</v>
      </c>
      <c r="AFB327">
        <v>23</v>
      </c>
      <c r="AFD327">
        <v>23</v>
      </c>
      <c r="AFF327">
        <v>23</v>
      </c>
      <c r="AFH327">
        <v>23</v>
      </c>
      <c r="AFJ327">
        <v>23</v>
      </c>
      <c r="AFL327">
        <v>23</v>
      </c>
      <c r="AFN327">
        <v>23</v>
      </c>
      <c r="AFP327">
        <v>23</v>
      </c>
      <c r="AFR327">
        <v>23</v>
      </c>
      <c r="AFT327">
        <v>23</v>
      </c>
      <c r="AFV327">
        <v>23</v>
      </c>
      <c r="AFX327">
        <v>23</v>
      </c>
      <c r="AFZ327">
        <v>23</v>
      </c>
      <c r="AGB327">
        <v>23</v>
      </c>
      <c r="AGD327">
        <v>23</v>
      </c>
      <c r="AGF327">
        <v>23</v>
      </c>
      <c r="AGH327">
        <v>23</v>
      </c>
      <c r="AGJ327">
        <v>23</v>
      </c>
      <c r="AGL327">
        <v>23</v>
      </c>
      <c r="AGN327">
        <v>23</v>
      </c>
      <c r="AGP327">
        <v>23</v>
      </c>
      <c r="AGR327">
        <v>23</v>
      </c>
      <c r="AGT327">
        <v>23</v>
      </c>
      <c r="AGV327">
        <v>23</v>
      </c>
      <c r="AGX327">
        <v>23</v>
      </c>
      <c r="AGZ327">
        <v>23</v>
      </c>
      <c r="AHB327">
        <v>23</v>
      </c>
      <c r="AHD327">
        <v>23</v>
      </c>
      <c r="AHF327">
        <v>23</v>
      </c>
      <c r="AHH327">
        <v>23</v>
      </c>
      <c r="AHJ327">
        <v>23</v>
      </c>
      <c r="AHL327">
        <v>23</v>
      </c>
      <c r="AHN327">
        <v>23</v>
      </c>
      <c r="AHP327">
        <v>23</v>
      </c>
      <c r="AHR327">
        <v>23</v>
      </c>
      <c r="AHT327">
        <v>23</v>
      </c>
      <c r="AHV327">
        <v>23</v>
      </c>
      <c r="AHX327">
        <v>23</v>
      </c>
      <c r="AHZ327">
        <v>23</v>
      </c>
      <c r="AIB327">
        <v>23</v>
      </c>
      <c r="AID327">
        <v>23</v>
      </c>
      <c r="AIF327">
        <v>23</v>
      </c>
      <c r="AIH327">
        <v>23</v>
      </c>
      <c r="AIJ327">
        <v>23</v>
      </c>
      <c r="AIL327">
        <v>23</v>
      </c>
      <c r="AIN327">
        <v>23</v>
      </c>
      <c r="AIP327">
        <v>23</v>
      </c>
      <c r="AIR327">
        <v>23</v>
      </c>
      <c r="AIT327">
        <v>23</v>
      </c>
      <c r="AIV327">
        <v>23</v>
      </c>
      <c r="AIX327">
        <v>23</v>
      </c>
      <c r="AIZ327">
        <v>23</v>
      </c>
      <c r="AJB327">
        <v>23</v>
      </c>
      <c r="AJD327">
        <v>23</v>
      </c>
      <c r="AJF327">
        <v>23</v>
      </c>
      <c r="AJH327">
        <v>23</v>
      </c>
      <c r="AJJ327">
        <v>23</v>
      </c>
      <c r="AJL327">
        <v>23</v>
      </c>
      <c r="AJN327">
        <v>23</v>
      </c>
      <c r="AJP327">
        <v>23</v>
      </c>
      <c r="AJR327">
        <v>23</v>
      </c>
      <c r="AJT327">
        <v>23</v>
      </c>
      <c r="AJV327">
        <v>23</v>
      </c>
      <c r="AJX327">
        <v>23</v>
      </c>
      <c r="AJZ327">
        <v>23</v>
      </c>
      <c r="AKB327">
        <v>23</v>
      </c>
      <c r="AKD327">
        <v>23</v>
      </c>
      <c r="AKF327">
        <v>23</v>
      </c>
      <c r="AKH327">
        <v>23</v>
      </c>
      <c r="AKJ327">
        <v>23</v>
      </c>
      <c r="AKL327">
        <v>23</v>
      </c>
      <c r="AKN327">
        <v>23</v>
      </c>
      <c r="AKP327">
        <v>23</v>
      </c>
      <c r="AKR327">
        <v>23</v>
      </c>
      <c r="AKT327">
        <v>23</v>
      </c>
      <c r="AKV327">
        <v>23</v>
      </c>
      <c r="AKX327">
        <v>23</v>
      </c>
      <c r="AKZ327">
        <v>23</v>
      </c>
      <c r="ALB327">
        <v>23</v>
      </c>
      <c r="ALD327">
        <v>23</v>
      </c>
      <c r="ALF327">
        <v>23</v>
      </c>
      <c r="ALH327">
        <v>23</v>
      </c>
      <c r="ALJ327">
        <v>23</v>
      </c>
      <c r="ALL327">
        <v>23</v>
      </c>
      <c r="ALN327">
        <v>23</v>
      </c>
      <c r="ALP327">
        <v>23</v>
      </c>
      <c r="ALR327">
        <v>23</v>
      </c>
    </row>
    <row r="328" spans="1:1006" x14ac:dyDescent="0.25">
      <c r="A328">
        <v>11</v>
      </c>
      <c r="B328">
        <v>17.030449999999998</v>
      </c>
      <c r="H328">
        <v>11</v>
      </c>
      <c r="J328">
        <v>11</v>
      </c>
      <c r="L328">
        <v>11</v>
      </c>
      <c r="N328">
        <v>11</v>
      </c>
      <c r="P328">
        <v>11</v>
      </c>
      <c r="R328">
        <v>11</v>
      </c>
      <c r="T328">
        <v>11</v>
      </c>
      <c r="V328">
        <v>11</v>
      </c>
      <c r="X328">
        <v>11</v>
      </c>
      <c r="Z328">
        <v>11</v>
      </c>
      <c r="AB328">
        <v>11</v>
      </c>
      <c r="AD328">
        <v>11</v>
      </c>
      <c r="AF328">
        <v>11</v>
      </c>
      <c r="AH328">
        <v>11</v>
      </c>
      <c r="AJ328">
        <v>11</v>
      </c>
      <c r="AL328">
        <v>11</v>
      </c>
      <c r="AN328">
        <v>11</v>
      </c>
      <c r="AP328">
        <v>11</v>
      </c>
      <c r="AR328">
        <v>11</v>
      </c>
      <c r="AT328">
        <v>11</v>
      </c>
      <c r="AV328">
        <v>11</v>
      </c>
      <c r="AX328">
        <v>11</v>
      </c>
      <c r="AZ328">
        <v>11</v>
      </c>
      <c r="BB328">
        <v>11</v>
      </c>
      <c r="BD328">
        <v>11</v>
      </c>
      <c r="BF328">
        <v>11</v>
      </c>
      <c r="BH328">
        <v>11</v>
      </c>
      <c r="BJ328">
        <v>11</v>
      </c>
      <c r="BL328">
        <v>11</v>
      </c>
      <c r="BN328">
        <v>11</v>
      </c>
      <c r="BP328">
        <v>11</v>
      </c>
      <c r="BR328">
        <v>11</v>
      </c>
      <c r="BT328">
        <v>11</v>
      </c>
      <c r="BV328">
        <v>11</v>
      </c>
      <c r="BX328">
        <v>11</v>
      </c>
      <c r="BZ328">
        <v>11</v>
      </c>
      <c r="CB328">
        <v>11</v>
      </c>
      <c r="CD328">
        <v>11</v>
      </c>
      <c r="CF328">
        <v>11</v>
      </c>
      <c r="CH328">
        <v>11</v>
      </c>
      <c r="CJ328">
        <v>11</v>
      </c>
      <c r="CL328">
        <v>11</v>
      </c>
      <c r="CN328">
        <v>11</v>
      </c>
      <c r="CP328">
        <v>11</v>
      </c>
      <c r="CR328">
        <v>11</v>
      </c>
      <c r="CT328">
        <v>11</v>
      </c>
      <c r="CV328">
        <v>11</v>
      </c>
      <c r="CX328">
        <v>11</v>
      </c>
      <c r="CZ328">
        <v>11</v>
      </c>
      <c r="DB328">
        <v>11</v>
      </c>
      <c r="DD328">
        <v>11</v>
      </c>
      <c r="DF328">
        <v>11</v>
      </c>
      <c r="DH328">
        <v>11</v>
      </c>
      <c r="DJ328">
        <v>11</v>
      </c>
      <c r="DL328">
        <v>11</v>
      </c>
      <c r="DN328">
        <v>11</v>
      </c>
      <c r="DP328">
        <v>11</v>
      </c>
      <c r="DR328">
        <v>11</v>
      </c>
      <c r="DT328">
        <v>11</v>
      </c>
      <c r="DV328">
        <v>11</v>
      </c>
      <c r="DX328">
        <v>11</v>
      </c>
      <c r="DZ328">
        <v>11</v>
      </c>
      <c r="EB328">
        <v>11</v>
      </c>
      <c r="ED328">
        <v>11</v>
      </c>
      <c r="EF328">
        <v>11</v>
      </c>
      <c r="EH328">
        <v>11</v>
      </c>
      <c r="EJ328">
        <v>11</v>
      </c>
      <c r="EL328">
        <v>11</v>
      </c>
      <c r="EN328">
        <v>11</v>
      </c>
      <c r="EP328">
        <v>11</v>
      </c>
      <c r="ER328">
        <v>11</v>
      </c>
      <c r="ET328">
        <v>11</v>
      </c>
      <c r="EV328">
        <v>11</v>
      </c>
      <c r="EX328">
        <v>11</v>
      </c>
      <c r="EZ328">
        <v>11</v>
      </c>
      <c r="FB328">
        <v>11</v>
      </c>
      <c r="FD328">
        <v>11</v>
      </c>
      <c r="FF328">
        <v>11</v>
      </c>
      <c r="FH328">
        <v>11</v>
      </c>
      <c r="FJ328">
        <v>11</v>
      </c>
      <c r="FL328">
        <v>11</v>
      </c>
      <c r="FN328">
        <v>11</v>
      </c>
      <c r="FP328">
        <v>11</v>
      </c>
      <c r="FR328">
        <v>11</v>
      </c>
      <c r="FT328">
        <v>11</v>
      </c>
      <c r="FV328">
        <v>11</v>
      </c>
      <c r="FX328">
        <v>11</v>
      </c>
      <c r="FZ328">
        <v>11</v>
      </c>
      <c r="GB328">
        <v>11</v>
      </c>
      <c r="GD328">
        <v>11</v>
      </c>
      <c r="GF328">
        <v>11</v>
      </c>
      <c r="GH328">
        <v>11</v>
      </c>
      <c r="GJ328">
        <v>11</v>
      </c>
      <c r="GL328">
        <v>11</v>
      </c>
      <c r="GN328">
        <v>11</v>
      </c>
      <c r="GP328">
        <v>11</v>
      </c>
      <c r="GR328">
        <v>11</v>
      </c>
      <c r="GT328">
        <v>11</v>
      </c>
      <c r="GV328">
        <v>11</v>
      </c>
      <c r="GX328">
        <v>11</v>
      </c>
      <c r="GZ328">
        <v>11</v>
      </c>
      <c r="HB328">
        <v>11</v>
      </c>
      <c r="HD328">
        <v>11</v>
      </c>
      <c r="HF328">
        <v>11</v>
      </c>
      <c r="HH328">
        <v>11</v>
      </c>
      <c r="HJ328">
        <v>11</v>
      </c>
      <c r="HL328">
        <v>11</v>
      </c>
      <c r="HN328">
        <v>11</v>
      </c>
      <c r="HP328">
        <v>11</v>
      </c>
      <c r="HR328">
        <v>11</v>
      </c>
      <c r="HT328">
        <v>11</v>
      </c>
      <c r="HV328">
        <v>11</v>
      </c>
      <c r="HX328">
        <v>11</v>
      </c>
      <c r="HZ328">
        <v>11</v>
      </c>
      <c r="IB328">
        <v>11</v>
      </c>
      <c r="ID328">
        <v>11</v>
      </c>
      <c r="IF328">
        <v>11</v>
      </c>
      <c r="IH328">
        <v>11</v>
      </c>
      <c r="IJ328">
        <v>11</v>
      </c>
      <c r="IL328">
        <v>11</v>
      </c>
      <c r="IN328">
        <v>11</v>
      </c>
      <c r="IP328">
        <v>11</v>
      </c>
      <c r="IR328">
        <v>11</v>
      </c>
      <c r="IT328">
        <v>11</v>
      </c>
      <c r="IV328">
        <v>11</v>
      </c>
      <c r="IX328">
        <v>11</v>
      </c>
      <c r="IZ328">
        <v>11</v>
      </c>
      <c r="JB328">
        <v>11</v>
      </c>
      <c r="JD328">
        <v>11</v>
      </c>
      <c r="JF328">
        <v>11</v>
      </c>
      <c r="JH328">
        <v>11</v>
      </c>
      <c r="JJ328">
        <v>11</v>
      </c>
      <c r="JL328">
        <v>11</v>
      </c>
      <c r="JN328">
        <v>11</v>
      </c>
      <c r="JP328">
        <v>11</v>
      </c>
      <c r="JR328">
        <v>11</v>
      </c>
      <c r="JT328">
        <v>11</v>
      </c>
      <c r="JV328">
        <v>11</v>
      </c>
      <c r="JX328">
        <v>11</v>
      </c>
      <c r="JZ328">
        <v>11</v>
      </c>
      <c r="KB328">
        <v>11</v>
      </c>
      <c r="KD328">
        <v>11</v>
      </c>
      <c r="KF328">
        <v>11</v>
      </c>
      <c r="KH328">
        <v>11</v>
      </c>
      <c r="KJ328">
        <v>11</v>
      </c>
      <c r="KL328">
        <v>11</v>
      </c>
      <c r="KN328">
        <v>11</v>
      </c>
      <c r="KP328">
        <v>11</v>
      </c>
      <c r="KR328">
        <v>11</v>
      </c>
      <c r="KT328">
        <v>11</v>
      </c>
      <c r="KV328">
        <v>11</v>
      </c>
      <c r="KX328">
        <v>11</v>
      </c>
      <c r="KZ328">
        <v>11</v>
      </c>
      <c r="LB328">
        <v>11</v>
      </c>
      <c r="LD328">
        <v>11</v>
      </c>
      <c r="LF328">
        <v>11</v>
      </c>
      <c r="LH328">
        <v>11</v>
      </c>
      <c r="LJ328">
        <v>11</v>
      </c>
      <c r="LL328">
        <v>11</v>
      </c>
      <c r="LN328">
        <v>11</v>
      </c>
      <c r="LP328">
        <v>11</v>
      </c>
      <c r="LR328">
        <v>11</v>
      </c>
      <c r="LT328">
        <v>11</v>
      </c>
      <c r="LV328">
        <v>11</v>
      </c>
      <c r="LX328">
        <v>11</v>
      </c>
      <c r="LZ328">
        <v>11</v>
      </c>
      <c r="MB328">
        <v>11</v>
      </c>
      <c r="MD328">
        <v>11</v>
      </c>
      <c r="MF328">
        <v>11</v>
      </c>
      <c r="MH328">
        <v>11</v>
      </c>
      <c r="MJ328">
        <v>11</v>
      </c>
      <c r="ML328">
        <v>11</v>
      </c>
      <c r="MN328">
        <v>11</v>
      </c>
      <c r="MP328">
        <v>11</v>
      </c>
      <c r="MR328">
        <v>11</v>
      </c>
      <c r="MT328">
        <v>11</v>
      </c>
      <c r="MV328">
        <v>11</v>
      </c>
      <c r="MX328">
        <v>11</v>
      </c>
      <c r="MZ328">
        <v>11</v>
      </c>
      <c r="NB328">
        <v>11</v>
      </c>
      <c r="ND328">
        <v>11</v>
      </c>
      <c r="NF328">
        <v>11</v>
      </c>
      <c r="NH328">
        <v>11</v>
      </c>
      <c r="NJ328">
        <v>11</v>
      </c>
      <c r="NL328">
        <v>11</v>
      </c>
      <c r="NN328">
        <v>11</v>
      </c>
      <c r="NP328">
        <v>11</v>
      </c>
      <c r="NR328">
        <v>11</v>
      </c>
      <c r="NT328">
        <v>11</v>
      </c>
      <c r="NV328">
        <v>11</v>
      </c>
      <c r="NX328">
        <v>11</v>
      </c>
      <c r="NZ328">
        <v>11</v>
      </c>
      <c r="OB328">
        <v>11</v>
      </c>
      <c r="OD328">
        <v>11</v>
      </c>
      <c r="OF328">
        <v>11</v>
      </c>
      <c r="OH328">
        <v>11</v>
      </c>
      <c r="OJ328">
        <v>11</v>
      </c>
      <c r="OL328">
        <v>11</v>
      </c>
      <c r="ON328">
        <v>11</v>
      </c>
      <c r="OP328">
        <v>11</v>
      </c>
      <c r="OR328">
        <v>11</v>
      </c>
      <c r="OT328">
        <v>11</v>
      </c>
      <c r="OV328">
        <v>11</v>
      </c>
      <c r="OX328">
        <v>11</v>
      </c>
      <c r="OZ328">
        <v>11</v>
      </c>
      <c r="PB328">
        <v>11</v>
      </c>
      <c r="PD328">
        <v>11</v>
      </c>
      <c r="PF328">
        <v>11</v>
      </c>
      <c r="PH328">
        <v>11</v>
      </c>
      <c r="PJ328">
        <v>11</v>
      </c>
      <c r="PL328">
        <v>11</v>
      </c>
      <c r="PN328">
        <v>11</v>
      </c>
      <c r="PP328">
        <v>11</v>
      </c>
      <c r="PR328">
        <v>11</v>
      </c>
      <c r="PT328">
        <v>11</v>
      </c>
      <c r="PV328">
        <v>11</v>
      </c>
      <c r="PX328">
        <v>11</v>
      </c>
      <c r="PZ328">
        <v>11</v>
      </c>
      <c r="QB328">
        <v>11</v>
      </c>
      <c r="QD328">
        <v>11</v>
      </c>
      <c r="QF328">
        <v>11</v>
      </c>
      <c r="QH328">
        <v>11</v>
      </c>
      <c r="QJ328">
        <v>11</v>
      </c>
      <c r="QL328">
        <v>11</v>
      </c>
      <c r="QN328">
        <v>11</v>
      </c>
      <c r="QP328">
        <v>11</v>
      </c>
      <c r="QR328">
        <v>11</v>
      </c>
      <c r="QT328">
        <v>11</v>
      </c>
      <c r="QV328">
        <v>11</v>
      </c>
      <c r="QX328">
        <v>11</v>
      </c>
      <c r="QZ328">
        <v>11</v>
      </c>
      <c r="RB328">
        <v>11</v>
      </c>
      <c r="RD328">
        <v>11</v>
      </c>
      <c r="RF328">
        <v>11</v>
      </c>
      <c r="RH328">
        <v>11</v>
      </c>
      <c r="RJ328">
        <v>11</v>
      </c>
      <c r="RL328">
        <v>11</v>
      </c>
      <c r="RN328">
        <v>11</v>
      </c>
      <c r="RP328">
        <v>11</v>
      </c>
      <c r="RR328">
        <v>11</v>
      </c>
      <c r="RT328">
        <v>11</v>
      </c>
      <c r="RV328">
        <v>11</v>
      </c>
      <c r="RX328">
        <v>11</v>
      </c>
      <c r="RZ328">
        <v>11</v>
      </c>
      <c r="SB328">
        <v>11</v>
      </c>
      <c r="SD328">
        <v>11</v>
      </c>
      <c r="SF328">
        <v>11</v>
      </c>
      <c r="SH328">
        <v>11</v>
      </c>
      <c r="SJ328">
        <v>11</v>
      </c>
      <c r="SL328">
        <v>11</v>
      </c>
      <c r="SN328">
        <v>11</v>
      </c>
      <c r="SP328">
        <v>11</v>
      </c>
      <c r="SR328">
        <v>11</v>
      </c>
      <c r="ST328">
        <v>11</v>
      </c>
      <c r="SV328">
        <v>11</v>
      </c>
      <c r="SX328">
        <v>11</v>
      </c>
      <c r="SZ328">
        <v>11</v>
      </c>
      <c r="TB328">
        <v>11</v>
      </c>
      <c r="TD328">
        <v>11</v>
      </c>
      <c r="TF328">
        <v>11</v>
      </c>
      <c r="TH328">
        <v>11</v>
      </c>
      <c r="TJ328">
        <v>11</v>
      </c>
      <c r="TL328">
        <v>11</v>
      </c>
      <c r="TN328">
        <v>11</v>
      </c>
      <c r="TP328">
        <v>11</v>
      </c>
      <c r="TR328">
        <v>11</v>
      </c>
      <c r="TT328">
        <v>11</v>
      </c>
      <c r="TV328">
        <v>11</v>
      </c>
      <c r="TX328">
        <v>11</v>
      </c>
      <c r="TZ328">
        <v>11</v>
      </c>
      <c r="UB328">
        <v>11</v>
      </c>
      <c r="UD328">
        <v>11</v>
      </c>
      <c r="UF328">
        <v>11</v>
      </c>
      <c r="UH328">
        <v>11</v>
      </c>
      <c r="UJ328">
        <v>11</v>
      </c>
      <c r="UL328">
        <v>11</v>
      </c>
      <c r="UN328">
        <v>11</v>
      </c>
      <c r="UP328">
        <v>11</v>
      </c>
      <c r="UR328">
        <v>11</v>
      </c>
      <c r="UT328">
        <v>11</v>
      </c>
      <c r="UV328">
        <v>11</v>
      </c>
      <c r="UX328">
        <v>11</v>
      </c>
      <c r="UZ328">
        <v>11</v>
      </c>
      <c r="VB328">
        <v>11</v>
      </c>
      <c r="VD328">
        <v>11</v>
      </c>
      <c r="VF328">
        <v>11</v>
      </c>
      <c r="VH328">
        <v>11</v>
      </c>
      <c r="VJ328">
        <v>11</v>
      </c>
      <c r="VL328">
        <v>11</v>
      </c>
      <c r="VN328">
        <v>11</v>
      </c>
      <c r="VP328">
        <v>11</v>
      </c>
      <c r="VR328">
        <v>11</v>
      </c>
      <c r="VT328">
        <v>11</v>
      </c>
      <c r="VV328">
        <v>11</v>
      </c>
      <c r="VX328">
        <v>11</v>
      </c>
      <c r="VZ328">
        <v>11</v>
      </c>
      <c r="WB328">
        <v>11</v>
      </c>
      <c r="WD328">
        <v>11</v>
      </c>
      <c r="WF328">
        <v>11</v>
      </c>
      <c r="WH328">
        <v>11</v>
      </c>
      <c r="WJ328">
        <v>11</v>
      </c>
      <c r="WL328">
        <v>11</v>
      </c>
      <c r="WN328">
        <v>11</v>
      </c>
      <c r="WP328">
        <v>11</v>
      </c>
      <c r="WR328">
        <v>11</v>
      </c>
      <c r="WT328">
        <v>11</v>
      </c>
      <c r="WV328">
        <v>11</v>
      </c>
      <c r="WX328">
        <v>11</v>
      </c>
      <c r="WZ328">
        <v>11</v>
      </c>
      <c r="XB328">
        <v>11</v>
      </c>
      <c r="XD328">
        <v>11</v>
      </c>
      <c r="XF328">
        <v>11</v>
      </c>
      <c r="XH328">
        <v>11</v>
      </c>
      <c r="XJ328">
        <v>11</v>
      </c>
      <c r="XL328">
        <v>11</v>
      </c>
      <c r="XN328">
        <v>11</v>
      </c>
      <c r="XP328">
        <v>11</v>
      </c>
      <c r="XR328">
        <v>11</v>
      </c>
      <c r="XT328">
        <v>11</v>
      </c>
      <c r="XV328">
        <v>11</v>
      </c>
      <c r="XX328">
        <v>11</v>
      </c>
      <c r="XZ328">
        <v>11</v>
      </c>
      <c r="YB328">
        <v>11</v>
      </c>
      <c r="YD328">
        <v>11</v>
      </c>
      <c r="YF328">
        <v>11</v>
      </c>
      <c r="YH328">
        <v>11</v>
      </c>
      <c r="YJ328">
        <v>11</v>
      </c>
      <c r="YL328">
        <v>11</v>
      </c>
      <c r="YN328">
        <v>11</v>
      </c>
      <c r="YP328">
        <v>11</v>
      </c>
      <c r="YR328">
        <v>11</v>
      </c>
      <c r="YT328">
        <v>11</v>
      </c>
      <c r="YV328">
        <v>11</v>
      </c>
      <c r="YX328">
        <v>11</v>
      </c>
      <c r="YZ328">
        <v>11</v>
      </c>
      <c r="ZB328">
        <v>11</v>
      </c>
      <c r="ZD328">
        <v>11</v>
      </c>
      <c r="ZF328">
        <v>11</v>
      </c>
      <c r="ZH328">
        <v>11</v>
      </c>
      <c r="ZJ328">
        <v>11</v>
      </c>
      <c r="ZL328">
        <v>11</v>
      </c>
      <c r="ZN328">
        <v>11</v>
      </c>
      <c r="ZP328">
        <v>11</v>
      </c>
      <c r="ZR328">
        <v>11</v>
      </c>
      <c r="ZT328">
        <v>11</v>
      </c>
      <c r="ZV328">
        <v>11</v>
      </c>
      <c r="ZX328">
        <v>11</v>
      </c>
      <c r="ZZ328">
        <v>11</v>
      </c>
      <c r="AAB328">
        <v>11</v>
      </c>
      <c r="AAD328">
        <v>11</v>
      </c>
      <c r="AAF328">
        <v>11</v>
      </c>
      <c r="AAH328">
        <v>11</v>
      </c>
      <c r="AAJ328">
        <v>11</v>
      </c>
      <c r="AAL328">
        <v>11</v>
      </c>
      <c r="AAN328">
        <v>11</v>
      </c>
      <c r="AAP328">
        <v>11</v>
      </c>
      <c r="AAR328">
        <v>11</v>
      </c>
      <c r="AAT328">
        <v>11</v>
      </c>
      <c r="AAV328">
        <v>11</v>
      </c>
      <c r="AAX328">
        <v>11</v>
      </c>
      <c r="AAZ328">
        <v>11</v>
      </c>
      <c r="ABB328">
        <v>11</v>
      </c>
      <c r="ABD328">
        <v>11</v>
      </c>
      <c r="ABF328">
        <v>11</v>
      </c>
      <c r="ABH328">
        <v>11</v>
      </c>
      <c r="ABJ328">
        <v>11</v>
      </c>
      <c r="ABL328">
        <v>11</v>
      </c>
      <c r="ABN328">
        <v>11</v>
      </c>
      <c r="ABP328">
        <v>11</v>
      </c>
      <c r="ABR328">
        <v>11</v>
      </c>
      <c r="ABT328">
        <v>11</v>
      </c>
      <c r="ABV328">
        <v>11</v>
      </c>
      <c r="ABX328">
        <v>11</v>
      </c>
      <c r="ABZ328">
        <v>11</v>
      </c>
      <c r="ACB328">
        <v>11</v>
      </c>
      <c r="ACD328">
        <v>11</v>
      </c>
      <c r="ACF328">
        <v>11</v>
      </c>
      <c r="ACH328">
        <v>11</v>
      </c>
      <c r="ACJ328">
        <v>11</v>
      </c>
      <c r="ACL328">
        <v>11</v>
      </c>
      <c r="ACN328">
        <v>11</v>
      </c>
      <c r="ACP328">
        <v>11</v>
      </c>
      <c r="ACR328">
        <v>11</v>
      </c>
      <c r="ACT328">
        <v>11</v>
      </c>
      <c r="ACV328">
        <v>11</v>
      </c>
      <c r="ACX328">
        <v>11</v>
      </c>
      <c r="ACZ328">
        <v>11</v>
      </c>
      <c r="ADB328">
        <v>11</v>
      </c>
      <c r="ADD328">
        <v>11</v>
      </c>
      <c r="ADF328">
        <v>11</v>
      </c>
      <c r="ADH328">
        <v>11</v>
      </c>
      <c r="ADJ328">
        <v>11</v>
      </c>
      <c r="ADL328">
        <v>11</v>
      </c>
      <c r="ADN328">
        <v>11</v>
      </c>
      <c r="ADP328">
        <v>11</v>
      </c>
      <c r="ADR328">
        <v>11</v>
      </c>
      <c r="ADT328">
        <v>11</v>
      </c>
      <c r="ADV328">
        <v>11</v>
      </c>
      <c r="ADX328">
        <v>11</v>
      </c>
      <c r="ADZ328">
        <v>11</v>
      </c>
      <c r="AEB328">
        <v>11</v>
      </c>
      <c r="AED328">
        <v>11</v>
      </c>
      <c r="AEF328">
        <v>11</v>
      </c>
      <c r="AEH328">
        <v>11</v>
      </c>
      <c r="AEJ328">
        <v>11</v>
      </c>
      <c r="AEL328">
        <v>11</v>
      </c>
      <c r="AEN328">
        <v>11</v>
      </c>
      <c r="AEP328">
        <v>11</v>
      </c>
      <c r="AER328">
        <v>11</v>
      </c>
      <c r="AET328">
        <v>11</v>
      </c>
      <c r="AEV328">
        <v>11</v>
      </c>
      <c r="AEX328">
        <v>11</v>
      </c>
      <c r="AEZ328">
        <v>11</v>
      </c>
      <c r="AFB328">
        <v>11</v>
      </c>
      <c r="AFD328">
        <v>11</v>
      </c>
      <c r="AFF328">
        <v>11</v>
      </c>
      <c r="AFH328">
        <v>11</v>
      </c>
      <c r="AFJ328">
        <v>11</v>
      </c>
      <c r="AFL328">
        <v>11</v>
      </c>
      <c r="AFN328">
        <v>11</v>
      </c>
      <c r="AFP328">
        <v>11</v>
      </c>
      <c r="AFR328">
        <v>11</v>
      </c>
      <c r="AFT328">
        <v>11</v>
      </c>
      <c r="AFV328">
        <v>11</v>
      </c>
      <c r="AFX328">
        <v>11</v>
      </c>
      <c r="AFZ328">
        <v>11</v>
      </c>
      <c r="AGB328">
        <v>11</v>
      </c>
      <c r="AGD328">
        <v>11</v>
      </c>
      <c r="AGF328">
        <v>11</v>
      </c>
      <c r="AGH328">
        <v>11</v>
      </c>
      <c r="AGJ328">
        <v>11</v>
      </c>
      <c r="AGL328">
        <v>11</v>
      </c>
      <c r="AGN328">
        <v>11</v>
      </c>
      <c r="AGP328">
        <v>11</v>
      </c>
      <c r="AGR328">
        <v>11</v>
      </c>
      <c r="AGT328">
        <v>11</v>
      </c>
      <c r="AGV328">
        <v>11</v>
      </c>
      <c r="AGX328">
        <v>11</v>
      </c>
      <c r="AGZ328">
        <v>11</v>
      </c>
      <c r="AHB328">
        <v>11</v>
      </c>
      <c r="AHD328">
        <v>11</v>
      </c>
      <c r="AHF328">
        <v>11</v>
      </c>
      <c r="AHH328">
        <v>11</v>
      </c>
      <c r="AHJ328">
        <v>11</v>
      </c>
      <c r="AHL328">
        <v>11</v>
      </c>
      <c r="AHN328">
        <v>11</v>
      </c>
      <c r="AHP328">
        <v>11</v>
      </c>
      <c r="AHR328">
        <v>11</v>
      </c>
      <c r="AHT328">
        <v>11</v>
      </c>
      <c r="AHV328">
        <v>11</v>
      </c>
      <c r="AHX328">
        <v>11</v>
      </c>
      <c r="AHZ328">
        <v>11</v>
      </c>
      <c r="AIB328">
        <v>11</v>
      </c>
      <c r="AID328">
        <v>11</v>
      </c>
      <c r="AIF328">
        <v>11</v>
      </c>
      <c r="AIH328">
        <v>11</v>
      </c>
      <c r="AIJ328">
        <v>11</v>
      </c>
      <c r="AIL328">
        <v>11</v>
      </c>
      <c r="AIN328">
        <v>11</v>
      </c>
      <c r="AIP328">
        <v>11</v>
      </c>
      <c r="AIR328">
        <v>11</v>
      </c>
      <c r="AIT328">
        <v>11</v>
      </c>
      <c r="AIV328">
        <v>11</v>
      </c>
      <c r="AIX328">
        <v>11</v>
      </c>
      <c r="AIZ328">
        <v>11</v>
      </c>
      <c r="AJB328">
        <v>11</v>
      </c>
      <c r="AJD328">
        <v>11</v>
      </c>
      <c r="AJF328">
        <v>11</v>
      </c>
      <c r="AJH328">
        <v>11</v>
      </c>
      <c r="AJJ328">
        <v>11</v>
      </c>
      <c r="AJL328">
        <v>11</v>
      </c>
      <c r="AJN328">
        <v>11</v>
      </c>
      <c r="AJP328">
        <v>11</v>
      </c>
      <c r="AJR328">
        <v>11</v>
      </c>
      <c r="AJT328">
        <v>11</v>
      </c>
      <c r="AJV328">
        <v>11</v>
      </c>
      <c r="AJX328">
        <v>11</v>
      </c>
      <c r="AJZ328">
        <v>11</v>
      </c>
      <c r="AKB328">
        <v>11</v>
      </c>
      <c r="AKD328">
        <v>11</v>
      </c>
      <c r="AKF328">
        <v>11</v>
      </c>
      <c r="AKH328">
        <v>11</v>
      </c>
      <c r="AKJ328">
        <v>11</v>
      </c>
      <c r="AKL328">
        <v>11</v>
      </c>
      <c r="AKN328">
        <v>11</v>
      </c>
      <c r="AKP328">
        <v>11</v>
      </c>
      <c r="AKR328">
        <v>11</v>
      </c>
      <c r="AKT328">
        <v>11</v>
      </c>
      <c r="AKV328">
        <v>11</v>
      </c>
      <c r="AKX328">
        <v>11</v>
      </c>
      <c r="AKZ328">
        <v>11</v>
      </c>
      <c r="ALB328">
        <v>11</v>
      </c>
      <c r="ALD328">
        <v>11</v>
      </c>
      <c r="ALF328">
        <v>11</v>
      </c>
      <c r="ALH328">
        <v>11</v>
      </c>
      <c r="ALJ328">
        <v>11</v>
      </c>
      <c r="ALL328">
        <v>11</v>
      </c>
      <c r="ALN328">
        <v>11</v>
      </c>
      <c r="ALP328">
        <v>11</v>
      </c>
      <c r="ALR328">
        <v>11</v>
      </c>
    </row>
    <row r="329" spans="1:1006" x14ac:dyDescent="0.25">
      <c r="A329">
        <v>17</v>
      </c>
      <c r="B329">
        <v>17.030430000000003</v>
      </c>
      <c r="H329">
        <v>17</v>
      </c>
      <c r="J329">
        <v>17</v>
      </c>
      <c r="L329">
        <v>17</v>
      </c>
      <c r="N329">
        <v>17</v>
      </c>
      <c r="P329">
        <v>17</v>
      </c>
      <c r="R329">
        <v>17</v>
      </c>
      <c r="T329">
        <v>17</v>
      </c>
      <c r="V329">
        <v>17</v>
      </c>
      <c r="X329">
        <v>17</v>
      </c>
      <c r="Z329">
        <v>17</v>
      </c>
      <c r="AB329">
        <v>17</v>
      </c>
      <c r="AD329">
        <v>17</v>
      </c>
      <c r="AF329">
        <v>17</v>
      </c>
      <c r="AH329">
        <v>17</v>
      </c>
      <c r="AJ329">
        <v>17</v>
      </c>
      <c r="AL329">
        <v>17</v>
      </c>
      <c r="AN329">
        <v>17</v>
      </c>
      <c r="AP329">
        <v>17</v>
      </c>
      <c r="AR329">
        <v>17</v>
      </c>
      <c r="AT329">
        <v>17</v>
      </c>
      <c r="AV329">
        <v>17</v>
      </c>
      <c r="AX329">
        <v>17</v>
      </c>
      <c r="AZ329">
        <v>17</v>
      </c>
      <c r="BB329">
        <v>17</v>
      </c>
      <c r="BD329">
        <v>17</v>
      </c>
      <c r="BF329">
        <v>17</v>
      </c>
      <c r="BH329">
        <v>17</v>
      </c>
      <c r="BJ329">
        <v>17</v>
      </c>
      <c r="BL329">
        <v>17</v>
      </c>
      <c r="BN329">
        <v>17</v>
      </c>
      <c r="BP329">
        <v>17</v>
      </c>
      <c r="BR329">
        <v>17</v>
      </c>
      <c r="BT329">
        <v>17</v>
      </c>
      <c r="BV329">
        <v>17</v>
      </c>
      <c r="BX329">
        <v>17</v>
      </c>
      <c r="BZ329">
        <v>17</v>
      </c>
      <c r="CB329">
        <v>17</v>
      </c>
      <c r="CD329">
        <v>17</v>
      </c>
      <c r="CF329">
        <v>17</v>
      </c>
      <c r="CH329">
        <v>17</v>
      </c>
      <c r="CJ329">
        <v>17</v>
      </c>
      <c r="CL329">
        <v>17</v>
      </c>
      <c r="CN329">
        <v>17</v>
      </c>
      <c r="CP329">
        <v>17</v>
      </c>
      <c r="CR329">
        <v>17</v>
      </c>
      <c r="CT329">
        <v>17</v>
      </c>
      <c r="CV329">
        <v>17</v>
      </c>
      <c r="CX329">
        <v>17</v>
      </c>
      <c r="CZ329">
        <v>17</v>
      </c>
      <c r="DB329">
        <v>17</v>
      </c>
      <c r="DD329">
        <v>17</v>
      </c>
      <c r="DF329">
        <v>17</v>
      </c>
      <c r="DH329">
        <v>17</v>
      </c>
      <c r="DJ329">
        <v>17</v>
      </c>
      <c r="DL329">
        <v>17</v>
      </c>
      <c r="DN329">
        <v>17</v>
      </c>
      <c r="DP329">
        <v>17</v>
      </c>
      <c r="DR329">
        <v>17</v>
      </c>
      <c r="DT329">
        <v>17</v>
      </c>
      <c r="DV329">
        <v>17</v>
      </c>
      <c r="DX329">
        <v>17</v>
      </c>
      <c r="DZ329">
        <v>17</v>
      </c>
      <c r="EB329">
        <v>17</v>
      </c>
      <c r="ED329">
        <v>17</v>
      </c>
      <c r="EF329">
        <v>17</v>
      </c>
      <c r="EH329">
        <v>17</v>
      </c>
      <c r="EJ329">
        <v>17</v>
      </c>
      <c r="EL329">
        <v>17</v>
      </c>
      <c r="EN329">
        <v>17</v>
      </c>
      <c r="EP329">
        <v>17</v>
      </c>
      <c r="ER329">
        <v>17</v>
      </c>
      <c r="ET329">
        <v>17</v>
      </c>
      <c r="EV329">
        <v>17</v>
      </c>
      <c r="EX329">
        <v>17</v>
      </c>
      <c r="EZ329">
        <v>17</v>
      </c>
      <c r="FB329">
        <v>17</v>
      </c>
      <c r="FD329">
        <v>17</v>
      </c>
      <c r="FF329">
        <v>17</v>
      </c>
      <c r="FH329">
        <v>17</v>
      </c>
      <c r="FJ329">
        <v>17</v>
      </c>
      <c r="FL329">
        <v>17</v>
      </c>
      <c r="FN329">
        <v>17</v>
      </c>
      <c r="FP329">
        <v>17</v>
      </c>
      <c r="FR329">
        <v>17</v>
      </c>
      <c r="FT329">
        <v>17</v>
      </c>
      <c r="FV329">
        <v>17</v>
      </c>
      <c r="FX329">
        <v>17</v>
      </c>
      <c r="FZ329">
        <v>17</v>
      </c>
      <c r="GB329">
        <v>17</v>
      </c>
      <c r="GD329">
        <v>17</v>
      </c>
      <c r="GF329">
        <v>17</v>
      </c>
      <c r="GH329">
        <v>17</v>
      </c>
      <c r="GJ329">
        <v>17</v>
      </c>
      <c r="GL329">
        <v>17</v>
      </c>
      <c r="GN329">
        <v>17</v>
      </c>
      <c r="GP329">
        <v>17</v>
      </c>
      <c r="GR329">
        <v>17</v>
      </c>
      <c r="GT329">
        <v>17</v>
      </c>
      <c r="GV329">
        <v>17</v>
      </c>
      <c r="GX329">
        <v>17</v>
      </c>
      <c r="GZ329">
        <v>17</v>
      </c>
      <c r="HB329">
        <v>17</v>
      </c>
      <c r="HD329">
        <v>17</v>
      </c>
      <c r="HF329">
        <v>17</v>
      </c>
      <c r="HH329">
        <v>17</v>
      </c>
      <c r="HJ329">
        <v>17</v>
      </c>
      <c r="HL329">
        <v>17</v>
      </c>
      <c r="HN329">
        <v>17</v>
      </c>
      <c r="HP329">
        <v>17</v>
      </c>
      <c r="HR329">
        <v>17</v>
      </c>
      <c r="HT329">
        <v>17</v>
      </c>
      <c r="HV329">
        <v>17</v>
      </c>
      <c r="HX329">
        <v>17</v>
      </c>
      <c r="HZ329">
        <v>17</v>
      </c>
      <c r="IB329">
        <v>17</v>
      </c>
      <c r="ID329">
        <v>17</v>
      </c>
      <c r="IF329">
        <v>17</v>
      </c>
      <c r="IH329">
        <v>17</v>
      </c>
      <c r="IJ329">
        <v>17</v>
      </c>
      <c r="IL329">
        <v>17</v>
      </c>
      <c r="IN329">
        <v>17</v>
      </c>
      <c r="IP329">
        <v>17</v>
      </c>
      <c r="IR329">
        <v>17</v>
      </c>
      <c r="IT329">
        <v>17</v>
      </c>
      <c r="IV329">
        <v>17</v>
      </c>
      <c r="IX329">
        <v>17</v>
      </c>
      <c r="IZ329">
        <v>17</v>
      </c>
      <c r="JB329">
        <v>17</v>
      </c>
      <c r="JD329">
        <v>17</v>
      </c>
      <c r="JF329">
        <v>17</v>
      </c>
      <c r="JH329">
        <v>17</v>
      </c>
      <c r="JJ329">
        <v>17</v>
      </c>
      <c r="JL329">
        <v>17</v>
      </c>
      <c r="JN329">
        <v>17</v>
      </c>
      <c r="JP329">
        <v>17</v>
      </c>
      <c r="JR329">
        <v>17</v>
      </c>
      <c r="JT329">
        <v>17</v>
      </c>
      <c r="JV329">
        <v>17</v>
      </c>
      <c r="JX329">
        <v>17</v>
      </c>
      <c r="JZ329">
        <v>17</v>
      </c>
      <c r="KB329">
        <v>17</v>
      </c>
      <c r="KD329">
        <v>17</v>
      </c>
      <c r="KF329">
        <v>17</v>
      </c>
      <c r="KH329">
        <v>17</v>
      </c>
      <c r="KJ329">
        <v>17</v>
      </c>
      <c r="KL329">
        <v>17</v>
      </c>
      <c r="KN329">
        <v>17</v>
      </c>
      <c r="KP329">
        <v>17</v>
      </c>
      <c r="KR329">
        <v>17</v>
      </c>
      <c r="KT329">
        <v>17</v>
      </c>
      <c r="KV329">
        <v>17</v>
      </c>
      <c r="KX329">
        <v>17</v>
      </c>
      <c r="KZ329">
        <v>17</v>
      </c>
      <c r="LB329">
        <v>17</v>
      </c>
      <c r="LD329">
        <v>17</v>
      </c>
      <c r="LF329">
        <v>17</v>
      </c>
      <c r="LH329">
        <v>17</v>
      </c>
      <c r="LJ329">
        <v>17</v>
      </c>
      <c r="LL329">
        <v>17</v>
      </c>
      <c r="LN329">
        <v>17</v>
      </c>
      <c r="LP329">
        <v>17</v>
      </c>
      <c r="LR329">
        <v>17</v>
      </c>
      <c r="LT329">
        <v>17</v>
      </c>
      <c r="LV329">
        <v>17</v>
      </c>
      <c r="LX329">
        <v>17</v>
      </c>
      <c r="LZ329">
        <v>17</v>
      </c>
      <c r="MB329">
        <v>17</v>
      </c>
      <c r="MD329">
        <v>17</v>
      </c>
      <c r="MF329">
        <v>17</v>
      </c>
      <c r="MH329">
        <v>17</v>
      </c>
      <c r="MJ329">
        <v>17</v>
      </c>
      <c r="ML329">
        <v>17</v>
      </c>
      <c r="MN329">
        <v>17</v>
      </c>
      <c r="MP329">
        <v>17</v>
      </c>
      <c r="MR329">
        <v>17</v>
      </c>
      <c r="MT329">
        <v>17</v>
      </c>
      <c r="MV329">
        <v>17</v>
      </c>
      <c r="MX329">
        <v>17</v>
      </c>
      <c r="MZ329">
        <v>17</v>
      </c>
      <c r="NB329">
        <v>17</v>
      </c>
      <c r="ND329">
        <v>17</v>
      </c>
      <c r="NF329">
        <v>17</v>
      </c>
      <c r="NH329">
        <v>17</v>
      </c>
      <c r="NJ329">
        <v>17</v>
      </c>
      <c r="NL329">
        <v>17</v>
      </c>
      <c r="NN329">
        <v>17</v>
      </c>
      <c r="NP329">
        <v>17</v>
      </c>
      <c r="NR329">
        <v>17</v>
      </c>
      <c r="NT329">
        <v>17</v>
      </c>
      <c r="NV329">
        <v>17</v>
      </c>
      <c r="NX329">
        <v>17</v>
      </c>
      <c r="NZ329">
        <v>17</v>
      </c>
      <c r="OB329">
        <v>17</v>
      </c>
      <c r="OD329">
        <v>17</v>
      </c>
      <c r="OF329">
        <v>17</v>
      </c>
      <c r="OH329">
        <v>17</v>
      </c>
      <c r="OJ329">
        <v>17</v>
      </c>
      <c r="OL329">
        <v>17</v>
      </c>
      <c r="ON329">
        <v>17</v>
      </c>
      <c r="OP329">
        <v>17</v>
      </c>
      <c r="OR329">
        <v>17</v>
      </c>
      <c r="OT329">
        <v>17</v>
      </c>
      <c r="OV329">
        <v>17</v>
      </c>
      <c r="OX329">
        <v>17</v>
      </c>
      <c r="OZ329">
        <v>17</v>
      </c>
      <c r="PB329">
        <v>17</v>
      </c>
      <c r="PD329">
        <v>17</v>
      </c>
      <c r="PF329">
        <v>17</v>
      </c>
      <c r="PH329">
        <v>17</v>
      </c>
      <c r="PJ329">
        <v>17</v>
      </c>
      <c r="PL329">
        <v>17</v>
      </c>
      <c r="PN329">
        <v>17</v>
      </c>
      <c r="PP329">
        <v>17</v>
      </c>
      <c r="PR329">
        <v>17</v>
      </c>
      <c r="PT329">
        <v>17</v>
      </c>
      <c r="PV329">
        <v>17</v>
      </c>
      <c r="PX329">
        <v>17</v>
      </c>
      <c r="PZ329">
        <v>17</v>
      </c>
      <c r="QB329">
        <v>17</v>
      </c>
      <c r="QD329">
        <v>17</v>
      </c>
      <c r="QF329">
        <v>17</v>
      </c>
      <c r="QH329">
        <v>17</v>
      </c>
      <c r="QJ329">
        <v>17</v>
      </c>
      <c r="QL329">
        <v>17</v>
      </c>
      <c r="QN329">
        <v>17</v>
      </c>
      <c r="QP329">
        <v>17</v>
      </c>
      <c r="QR329">
        <v>17</v>
      </c>
      <c r="QT329">
        <v>17</v>
      </c>
      <c r="QV329">
        <v>17</v>
      </c>
      <c r="QX329">
        <v>17</v>
      </c>
      <c r="QZ329">
        <v>17</v>
      </c>
      <c r="RB329">
        <v>17</v>
      </c>
      <c r="RD329">
        <v>17</v>
      </c>
      <c r="RF329">
        <v>17</v>
      </c>
      <c r="RH329">
        <v>17</v>
      </c>
      <c r="RJ329">
        <v>17</v>
      </c>
      <c r="RL329">
        <v>17</v>
      </c>
      <c r="RN329">
        <v>17</v>
      </c>
      <c r="RP329">
        <v>17</v>
      </c>
      <c r="RR329">
        <v>17</v>
      </c>
      <c r="RT329">
        <v>17</v>
      </c>
      <c r="RV329">
        <v>17</v>
      </c>
      <c r="RX329">
        <v>17</v>
      </c>
      <c r="RZ329">
        <v>17</v>
      </c>
      <c r="SB329">
        <v>17</v>
      </c>
      <c r="SD329">
        <v>17</v>
      </c>
      <c r="SF329">
        <v>17</v>
      </c>
      <c r="SH329">
        <v>17</v>
      </c>
      <c r="SJ329">
        <v>17</v>
      </c>
      <c r="SL329">
        <v>17</v>
      </c>
      <c r="SN329">
        <v>17</v>
      </c>
      <c r="SP329">
        <v>17</v>
      </c>
      <c r="SR329">
        <v>17</v>
      </c>
      <c r="ST329">
        <v>17</v>
      </c>
      <c r="SV329">
        <v>17</v>
      </c>
      <c r="SX329">
        <v>17</v>
      </c>
      <c r="SZ329">
        <v>17</v>
      </c>
      <c r="TB329">
        <v>17</v>
      </c>
      <c r="TD329">
        <v>17</v>
      </c>
      <c r="TF329">
        <v>17</v>
      </c>
      <c r="TH329">
        <v>17</v>
      </c>
      <c r="TJ329">
        <v>17</v>
      </c>
      <c r="TL329">
        <v>17</v>
      </c>
      <c r="TN329">
        <v>17</v>
      </c>
      <c r="TP329">
        <v>17</v>
      </c>
      <c r="TR329">
        <v>17</v>
      </c>
      <c r="TT329">
        <v>17</v>
      </c>
      <c r="TV329">
        <v>17</v>
      </c>
      <c r="TX329">
        <v>17</v>
      </c>
      <c r="TZ329">
        <v>17</v>
      </c>
      <c r="UB329">
        <v>17</v>
      </c>
      <c r="UD329">
        <v>17</v>
      </c>
      <c r="UF329">
        <v>17</v>
      </c>
      <c r="UH329">
        <v>17</v>
      </c>
      <c r="UJ329">
        <v>17</v>
      </c>
      <c r="UL329">
        <v>17</v>
      </c>
      <c r="UN329">
        <v>17</v>
      </c>
      <c r="UP329">
        <v>17</v>
      </c>
      <c r="UR329">
        <v>17</v>
      </c>
      <c r="UT329">
        <v>17</v>
      </c>
      <c r="UV329">
        <v>17</v>
      </c>
      <c r="UX329">
        <v>17</v>
      </c>
      <c r="UZ329">
        <v>17</v>
      </c>
      <c r="VB329">
        <v>17</v>
      </c>
      <c r="VD329">
        <v>17</v>
      </c>
      <c r="VF329">
        <v>17</v>
      </c>
      <c r="VH329">
        <v>17</v>
      </c>
      <c r="VJ329">
        <v>17</v>
      </c>
      <c r="VL329">
        <v>17</v>
      </c>
      <c r="VN329">
        <v>17</v>
      </c>
      <c r="VP329">
        <v>17</v>
      </c>
      <c r="VR329">
        <v>17</v>
      </c>
      <c r="VT329">
        <v>17</v>
      </c>
      <c r="VV329">
        <v>17</v>
      </c>
      <c r="VX329">
        <v>17</v>
      </c>
      <c r="VZ329">
        <v>17</v>
      </c>
      <c r="WB329">
        <v>17</v>
      </c>
      <c r="WD329">
        <v>17</v>
      </c>
      <c r="WF329">
        <v>17</v>
      </c>
      <c r="WH329">
        <v>17</v>
      </c>
      <c r="WJ329">
        <v>17</v>
      </c>
      <c r="WL329">
        <v>17</v>
      </c>
      <c r="WN329">
        <v>17</v>
      </c>
      <c r="WP329">
        <v>17</v>
      </c>
      <c r="WR329">
        <v>17</v>
      </c>
      <c r="WT329">
        <v>17</v>
      </c>
      <c r="WV329">
        <v>17</v>
      </c>
      <c r="WX329">
        <v>17</v>
      </c>
      <c r="WZ329">
        <v>17</v>
      </c>
      <c r="XB329">
        <v>17</v>
      </c>
      <c r="XD329">
        <v>17</v>
      </c>
      <c r="XF329">
        <v>17</v>
      </c>
      <c r="XH329">
        <v>17</v>
      </c>
      <c r="XJ329">
        <v>17</v>
      </c>
      <c r="XL329">
        <v>17</v>
      </c>
      <c r="XN329">
        <v>17</v>
      </c>
      <c r="XP329">
        <v>17</v>
      </c>
      <c r="XR329">
        <v>17</v>
      </c>
      <c r="XT329">
        <v>17</v>
      </c>
      <c r="XV329">
        <v>17</v>
      </c>
      <c r="XX329">
        <v>17</v>
      </c>
      <c r="XZ329">
        <v>17</v>
      </c>
      <c r="YB329">
        <v>17</v>
      </c>
      <c r="YD329">
        <v>17</v>
      </c>
      <c r="YF329">
        <v>17</v>
      </c>
      <c r="YH329">
        <v>17</v>
      </c>
      <c r="YJ329">
        <v>17</v>
      </c>
      <c r="YL329">
        <v>17</v>
      </c>
      <c r="YN329">
        <v>17</v>
      </c>
      <c r="YP329">
        <v>17</v>
      </c>
      <c r="YR329">
        <v>17</v>
      </c>
      <c r="YT329">
        <v>17</v>
      </c>
      <c r="YV329">
        <v>17</v>
      </c>
      <c r="YX329">
        <v>17</v>
      </c>
      <c r="YZ329">
        <v>17</v>
      </c>
      <c r="ZB329">
        <v>17</v>
      </c>
      <c r="ZD329">
        <v>17</v>
      </c>
      <c r="ZF329">
        <v>17</v>
      </c>
      <c r="ZH329">
        <v>17</v>
      </c>
      <c r="ZJ329">
        <v>17</v>
      </c>
      <c r="ZL329">
        <v>17</v>
      </c>
      <c r="ZN329">
        <v>17</v>
      </c>
      <c r="ZP329">
        <v>17</v>
      </c>
      <c r="ZR329">
        <v>17</v>
      </c>
      <c r="ZT329">
        <v>17</v>
      </c>
      <c r="ZV329">
        <v>17</v>
      </c>
      <c r="ZX329">
        <v>17</v>
      </c>
      <c r="ZZ329">
        <v>17</v>
      </c>
      <c r="AAB329">
        <v>17</v>
      </c>
      <c r="AAD329">
        <v>17</v>
      </c>
      <c r="AAF329">
        <v>17</v>
      </c>
      <c r="AAH329">
        <v>17</v>
      </c>
      <c r="AAJ329">
        <v>17</v>
      </c>
      <c r="AAL329">
        <v>17</v>
      </c>
      <c r="AAN329">
        <v>17</v>
      </c>
      <c r="AAP329">
        <v>17</v>
      </c>
      <c r="AAR329">
        <v>17</v>
      </c>
      <c r="AAT329">
        <v>17</v>
      </c>
      <c r="AAV329">
        <v>17</v>
      </c>
      <c r="AAX329">
        <v>17</v>
      </c>
      <c r="AAZ329">
        <v>17</v>
      </c>
      <c r="ABB329">
        <v>17</v>
      </c>
      <c r="ABD329">
        <v>17</v>
      </c>
      <c r="ABF329">
        <v>17</v>
      </c>
      <c r="ABH329">
        <v>17</v>
      </c>
      <c r="ABJ329">
        <v>17</v>
      </c>
      <c r="ABL329">
        <v>17</v>
      </c>
      <c r="ABN329">
        <v>17</v>
      </c>
      <c r="ABP329">
        <v>17</v>
      </c>
      <c r="ABR329">
        <v>17</v>
      </c>
      <c r="ABT329">
        <v>17</v>
      </c>
      <c r="ABV329">
        <v>17</v>
      </c>
      <c r="ABX329">
        <v>17</v>
      </c>
      <c r="ABZ329">
        <v>17</v>
      </c>
      <c r="ACB329">
        <v>17</v>
      </c>
      <c r="ACD329">
        <v>17</v>
      </c>
      <c r="ACF329">
        <v>17</v>
      </c>
      <c r="ACH329">
        <v>17</v>
      </c>
      <c r="ACJ329">
        <v>17</v>
      </c>
      <c r="ACL329">
        <v>17</v>
      </c>
      <c r="ACN329">
        <v>17</v>
      </c>
      <c r="ACP329">
        <v>17</v>
      </c>
      <c r="ACR329">
        <v>17</v>
      </c>
      <c r="ACT329">
        <v>17</v>
      </c>
      <c r="ACV329">
        <v>17</v>
      </c>
      <c r="ACX329">
        <v>17</v>
      </c>
      <c r="ACZ329">
        <v>17</v>
      </c>
      <c r="ADB329">
        <v>17</v>
      </c>
      <c r="ADD329">
        <v>17</v>
      </c>
      <c r="ADF329">
        <v>17</v>
      </c>
      <c r="ADH329">
        <v>17</v>
      </c>
      <c r="ADJ329">
        <v>17</v>
      </c>
      <c r="ADL329">
        <v>17</v>
      </c>
      <c r="ADN329">
        <v>17</v>
      </c>
      <c r="ADP329">
        <v>17</v>
      </c>
      <c r="ADR329">
        <v>17</v>
      </c>
      <c r="ADT329">
        <v>17</v>
      </c>
      <c r="ADV329">
        <v>17</v>
      </c>
      <c r="ADX329">
        <v>17</v>
      </c>
      <c r="ADZ329">
        <v>17</v>
      </c>
      <c r="AEB329">
        <v>17</v>
      </c>
      <c r="AED329">
        <v>17</v>
      </c>
      <c r="AEF329">
        <v>17</v>
      </c>
      <c r="AEH329">
        <v>17</v>
      </c>
      <c r="AEJ329">
        <v>17</v>
      </c>
      <c r="AEL329">
        <v>17</v>
      </c>
      <c r="AEN329">
        <v>17</v>
      </c>
      <c r="AEP329">
        <v>17</v>
      </c>
      <c r="AER329">
        <v>17</v>
      </c>
      <c r="AET329">
        <v>17</v>
      </c>
      <c r="AEV329">
        <v>17</v>
      </c>
      <c r="AEX329">
        <v>17</v>
      </c>
      <c r="AEZ329">
        <v>17</v>
      </c>
      <c r="AFB329">
        <v>17</v>
      </c>
      <c r="AFD329">
        <v>17</v>
      </c>
      <c r="AFF329">
        <v>17</v>
      </c>
      <c r="AFH329">
        <v>17</v>
      </c>
      <c r="AFJ329">
        <v>17</v>
      </c>
      <c r="AFL329">
        <v>17</v>
      </c>
      <c r="AFN329">
        <v>17</v>
      </c>
      <c r="AFP329">
        <v>17</v>
      </c>
      <c r="AFR329">
        <v>17</v>
      </c>
      <c r="AFT329">
        <v>17</v>
      </c>
      <c r="AFV329">
        <v>17</v>
      </c>
      <c r="AFX329">
        <v>17</v>
      </c>
      <c r="AFZ329">
        <v>17</v>
      </c>
      <c r="AGB329">
        <v>17</v>
      </c>
      <c r="AGD329">
        <v>17</v>
      </c>
      <c r="AGF329">
        <v>17</v>
      </c>
      <c r="AGH329">
        <v>17</v>
      </c>
      <c r="AGJ329">
        <v>17</v>
      </c>
      <c r="AGL329">
        <v>17</v>
      </c>
      <c r="AGN329">
        <v>17</v>
      </c>
      <c r="AGP329">
        <v>17</v>
      </c>
      <c r="AGR329">
        <v>17</v>
      </c>
      <c r="AGT329">
        <v>17</v>
      </c>
      <c r="AGV329">
        <v>17</v>
      </c>
      <c r="AGX329">
        <v>17</v>
      </c>
      <c r="AGZ329">
        <v>17</v>
      </c>
      <c r="AHB329">
        <v>17</v>
      </c>
      <c r="AHD329">
        <v>17</v>
      </c>
      <c r="AHF329">
        <v>17</v>
      </c>
      <c r="AHH329">
        <v>17</v>
      </c>
      <c r="AHJ329">
        <v>17</v>
      </c>
      <c r="AHL329">
        <v>17</v>
      </c>
      <c r="AHN329">
        <v>17</v>
      </c>
      <c r="AHP329">
        <v>17</v>
      </c>
      <c r="AHR329">
        <v>17</v>
      </c>
      <c r="AHT329">
        <v>17</v>
      </c>
      <c r="AHV329">
        <v>17</v>
      </c>
      <c r="AHX329">
        <v>17</v>
      </c>
      <c r="AHZ329">
        <v>17</v>
      </c>
      <c r="AIB329">
        <v>17</v>
      </c>
      <c r="AID329">
        <v>17</v>
      </c>
      <c r="AIF329">
        <v>17</v>
      </c>
      <c r="AIH329">
        <v>17</v>
      </c>
      <c r="AIJ329">
        <v>17</v>
      </c>
      <c r="AIL329">
        <v>17</v>
      </c>
      <c r="AIN329">
        <v>17</v>
      </c>
      <c r="AIP329">
        <v>17</v>
      </c>
      <c r="AIR329">
        <v>17</v>
      </c>
      <c r="AIT329">
        <v>17</v>
      </c>
      <c r="AIV329">
        <v>17</v>
      </c>
      <c r="AIX329">
        <v>17</v>
      </c>
      <c r="AIZ329">
        <v>17</v>
      </c>
      <c r="AJB329">
        <v>17</v>
      </c>
      <c r="AJD329">
        <v>17</v>
      </c>
      <c r="AJF329">
        <v>17</v>
      </c>
      <c r="AJH329">
        <v>17</v>
      </c>
      <c r="AJJ329">
        <v>17</v>
      </c>
      <c r="AJL329">
        <v>17</v>
      </c>
      <c r="AJN329">
        <v>17</v>
      </c>
      <c r="AJP329">
        <v>17</v>
      </c>
      <c r="AJR329">
        <v>17</v>
      </c>
      <c r="AJT329">
        <v>17</v>
      </c>
      <c r="AJV329">
        <v>17</v>
      </c>
      <c r="AJX329">
        <v>17</v>
      </c>
      <c r="AJZ329">
        <v>17</v>
      </c>
      <c r="AKB329">
        <v>17</v>
      </c>
      <c r="AKD329">
        <v>17</v>
      </c>
      <c r="AKF329">
        <v>17</v>
      </c>
      <c r="AKH329">
        <v>17</v>
      </c>
      <c r="AKJ329">
        <v>17</v>
      </c>
      <c r="AKL329">
        <v>17</v>
      </c>
      <c r="AKN329">
        <v>17</v>
      </c>
      <c r="AKP329">
        <v>17</v>
      </c>
      <c r="AKR329">
        <v>17</v>
      </c>
      <c r="AKT329">
        <v>17</v>
      </c>
      <c r="AKV329">
        <v>17</v>
      </c>
      <c r="AKX329">
        <v>17</v>
      </c>
      <c r="AKZ329">
        <v>17</v>
      </c>
      <c r="ALB329">
        <v>17</v>
      </c>
      <c r="ALD329">
        <v>17</v>
      </c>
      <c r="ALF329">
        <v>17</v>
      </c>
      <c r="ALH329">
        <v>17</v>
      </c>
      <c r="ALJ329">
        <v>17</v>
      </c>
      <c r="ALL329">
        <v>17</v>
      </c>
      <c r="ALN329">
        <v>17</v>
      </c>
      <c r="ALP329">
        <v>17</v>
      </c>
      <c r="ALR329">
        <v>17</v>
      </c>
    </row>
    <row r="330" spans="1:1006" x14ac:dyDescent="0.25">
      <c r="A330">
        <v>14</v>
      </c>
      <c r="B330">
        <v>17.030410000000003</v>
      </c>
      <c r="H330">
        <v>14</v>
      </c>
      <c r="J330">
        <v>14</v>
      </c>
      <c r="L330">
        <v>14</v>
      </c>
      <c r="N330">
        <v>14</v>
      </c>
      <c r="P330">
        <v>14</v>
      </c>
      <c r="R330">
        <v>14</v>
      </c>
      <c r="T330">
        <v>14</v>
      </c>
      <c r="V330">
        <v>14</v>
      </c>
      <c r="X330">
        <v>14</v>
      </c>
      <c r="Z330">
        <v>14</v>
      </c>
      <c r="AB330">
        <v>14</v>
      </c>
      <c r="AD330">
        <v>14</v>
      </c>
      <c r="AF330">
        <v>14</v>
      </c>
      <c r="AH330">
        <v>14</v>
      </c>
      <c r="AJ330">
        <v>14</v>
      </c>
      <c r="AL330">
        <v>14</v>
      </c>
      <c r="AN330">
        <v>14</v>
      </c>
      <c r="AP330">
        <v>14</v>
      </c>
      <c r="AR330">
        <v>14</v>
      </c>
      <c r="AT330">
        <v>14</v>
      </c>
      <c r="AV330">
        <v>14</v>
      </c>
      <c r="AX330">
        <v>14</v>
      </c>
      <c r="AZ330">
        <v>14</v>
      </c>
      <c r="BB330">
        <v>14</v>
      </c>
      <c r="BD330">
        <v>14</v>
      </c>
      <c r="BF330">
        <v>14</v>
      </c>
      <c r="BH330">
        <v>14</v>
      </c>
      <c r="BJ330">
        <v>14</v>
      </c>
      <c r="BL330">
        <v>14</v>
      </c>
      <c r="BN330">
        <v>14</v>
      </c>
      <c r="BP330">
        <v>14</v>
      </c>
      <c r="BR330">
        <v>14</v>
      </c>
      <c r="BT330">
        <v>14</v>
      </c>
      <c r="BV330">
        <v>14</v>
      </c>
      <c r="BX330">
        <v>14</v>
      </c>
      <c r="BZ330">
        <v>14</v>
      </c>
      <c r="CB330">
        <v>14</v>
      </c>
      <c r="CD330">
        <v>14</v>
      </c>
      <c r="CF330">
        <v>14</v>
      </c>
      <c r="CH330">
        <v>14</v>
      </c>
      <c r="CJ330">
        <v>14</v>
      </c>
      <c r="CL330">
        <v>14</v>
      </c>
      <c r="CN330">
        <v>14</v>
      </c>
      <c r="CP330">
        <v>14</v>
      </c>
      <c r="CR330">
        <v>14</v>
      </c>
      <c r="CT330">
        <v>14</v>
      </c>
      <c r="CV330">
        <v>14</v>
      </c>
      <c r="CX330">
        <v>14</v>
      </c>
      <c r="CZ330">
        <v>14</v>
      </c>
      <c r="DB330">
        <v>14</v>
      </c>
      <c r="DD330">
        <v>14</v>
      </c>
      <c r="DF330">
        <v>14</v>
      </c>
      <c r="DH330">
        <v>14</v>
      </c>
      <c r="DJ330">
        <v>14</v>
      </c>
      <c r="DL330">
        <v>14</v>
      </c>
      <c r="DN330">
        <v>14</v>
      </c>
      <c r="DP330">
        <v>14</v>
      </c>
      <c r="DR330">
        <v>14</v>
      </c>
      <c r="DT330">
        <v>14</v>
      </c>
      <c r="DV330">
        <v>14</v>
      </c>
      <c r="DX330">
        <v>14</v>
      </c>
      <c r="DZ330">
        <v>14</v>
      </c>
      <c r="EB330">
        <v>14</v>
      </c>
      <c r="ED330">
        <v>14</v>
      </c>
      <c r="EF330">
        <v>14</v>
      </c>
      <c r="EH330">
        <v>14</v>
      </c>
      <c r="EJ330">
        <v>14</v>
      </c>
      <c r="EL330">
        <v>14</v>
      </c>
      <c r="EN330">
        <v>14</v>
      </c>
      <c r="EP330">
        <v>14</v>
      </c>
      <c r="ER330">
        <v>14</v>
      </c>
      <c r="ET330">
        <v>14</v>
      </c>
      <c r="EV330">
        <v>14</v>
      </c>
      <c r="EX330">
        <v>14</v>
      </c>
      <c r="EZ330">
        <v>14</v>
      </c>
      <c r="FB330">
        <v>14</v>
      </c>
      <c r="FD330">
        <v>14</v>
      </c>
      <c r="FF330">
        <v>14</v>
      </c>
      <c r="FH330">
        <v>14</v>
      </c>
      <c r="FJ330">
        <v>14</v>
      </c>
      <c r="FL330">
        <v>14</v>
      </c>
      <c r="FN330">
        <v>14</v>
      </c>
      <c r="FP330">
        <v>14</v>
      </c>
      <c r="FR330">
        <v>14</v>
      </c>
      <c r="FT330">
        <v>14</v>
      </c>
      <c r="FV330">
        <v>14</v>
      </c>
      <c r="FX330">
        <v>14</v>
      </c>
      <c r="FZ330">
        <v>14</v>
      </c>
      <c r="GB330">
        <v>14</v>
      </c>
      <c r="GD330">
        <v>14</v>
      </c>
      <c r="GF330">
        <v>14</v>
      </c>
      <c r="GH330">
        <v>14</v>
      </c>
      <c r="GJ330">
        <v>14</v>
      </c>
      <c r="GL330">
        <v>14</v>
      </c>
      <c r="GN330">
        <v>14</v>
      </c>
      <c r="GP330">
        <v>14</v>
      </c>
      <c r="GR330">
        <v>14</v>
      </c>
      <c r="GT330">
        <v>14</v>
      </c>
      <c r="GV330">
        <v>14</v>
      </c>
      <c r="GX330">
        <v>14</v>
      </c>
      <c r="GZ330">
        <v>14</v>
      </c>
      <c r="HB330">
        <v>14</v>
      </c>
      <c r="HD330">
        <v>14</v>
      </c>
      <c r="HF330">
        <v>14</v>
      </c>
      <c r="HH330">
        <v>14</v>
      </c>
      <c r="HJ330">
        <v>14</v>
      </c>
      <c r="HL330">
        <v>14</v>
      </c>
      <c r="HN330">
        <v>14</v>
      </c>
      <c r="HP330">
        <v>14</v>
      </c>
      <c r="HR330">
        <v>14</v>
      </c>
      <c r="HT330">
        <v>14</v>
      </c>
      <c r="HV330">
        <v>14</v>
      </c>
      <c r="HX330">
        <v>14</v>
      </c>
      <c r="HZ330">
        <v>14</v>
      </c>
      <c r="IB330">
        <v>14</v>
      </c>
      <c r="ID330">
        <v>14</v>
      </c>
      <c r="IF330">
        <v>14</v>
      </c>
      <c r="IH330">
        <v>14</v>
      </c>
      <c r="IJ330">
        <v>14</v>
      </c>
      <c r="IL330">
        <v>14</v>
      </c>
      <c r="IN330">
        <v>14</v>
      </c>
      <c r="IP330">
        <v>14</v>
      </c>
      <c r="IR330">
        <v>14</v>
      </c>
      <c r="IT330">
        <v>14</v>
      </c>
      <c r="IV330">
        <v>14</v>
      </c>
      <c r="IX330">
        <v>14</v>
      </c>
      <c r="IZ330">
        <v>14</v>
      </c>
      <c r="JB330">
        <v>14</v>
      </c>
      <c r="JD330">
        <v>14</v>
      </c>
      <c r="JF330">
        <v>14</v>
      </c>
      <c r="JH330">
        <v>14</v>
      </c>
      <c r="JJ330">
        <v>14</v>
      </c>
      <c r="JL330">
        <v>14</v>
      </c>
      <c r="JN330">
        <v>14</v>
      </c>
      <c r="JP330">
        <v>14</v>
      </c>
      <c r="JR330">
        <v>14</v>
      </c>
      <c r="JT330">
        <v>14</v>
      </c>
      <c r="JV330">
        <v>14</v>
      </c>
      <c r="JX330">
        <v>14</v>
      </c>
      <c r="JZ330">
        <v>14</v>
      </c>
      <c r="KB330">
        <v>14</v>
      </c>
      <c r="KD330">
        <v>14</v>
      </c>
      <c r="KF330">
        <v>14</v>
      </c>
      <c r="KH330">
        <v>14</v>
      </c>
      <c r="KJ330">
        <v>14</v>
      </c>
      <c r="KL330">
        <v>14</v>
      </c>
      <c r="KN330">
        <v>14</v>
      </c>
      <c r="KP330">
        <v>14</v>
      </c>
      <c r="KR330">
        <v>14</v>
      </c>
      <c r="KT330">
        <v>14</v>
      </c>
      <c r="KV330">
        <v>14</v>
      </c>
      <c r="KX330">
        <v>14</v>
      </c>
      <c r="KZ330">
        <v>14</v>
      </c>
      <c r="LB330">
        <v>14</v>
      </c>
      <c r="LD330">
        <v>14</v>
      </c>
      <c r="LF330">
        <v>14</v>
      </c>
      <c r="LH330">
        <v>14</v>
      </c>
      <c r="LJ330">
        <v>14</v>
      </c>
      <c r="LL330">
        <v>14</v>
      </c>
      <c r="LN330">
        <v>14</v>
      </c>
      <c r="LP330">
        <v>14</v>
      </c>
      <c r="LR330">
        <v>14</v>
      </c>
      <c r="LT330">
        <v>14</v>
      </c>
      <c r="LV330">
        <v>14</v>
      </c>
      <c r="LX330">
        <v>14</v>
      </c>
      <c r="LZ330">
        <v>14</v>
      </c>
      <c r="MB330">
        <v>14</v>
      </c>
      <c r="MD330">
        <v>14</v>
      </c>
      <c r="MF330">
        <v>14</v>
      </c>
      <c r="MH330">
        <v>14</v>
      </c>
      <c r="MJ330">
        <v>14</v>
      </c>
      <c r="ML330">
        <v>14</v>
      </c>
      <c r="MN330">
        <v>14</v>
      </c>
      <c r="MP330">
        <v>14</v>
      </c>
      <c r="MR330">
        <v>14</v>
      </c>
      <c r="MT330">
        <v>14</v>
      </c>
      <c r="MV330">
        <v>14</v>
      </c>
      <c r="MX330">
        <v>14</v>
      </c>
      <c r="MZ330">
        <v>14</v>
      </c>
      <c r="NB330">
        <v>14</v>
      </c>
      <c r="ND330">
        <v>14</v>
      </c>
      <c r="NF330">
        <v>14</v>
      </c>
      <c r="NH330">
        <v>14</v>
      </c>
      <c r="NJ330">
        <v>14</v>
      </c>
      <c r="NL330">
        <v>14</v>
      </c>
      <c r="NN330">
        <v>14</v>
      </c>
      <c r="NP330">
        <v>14</v>
      </c>
      <c r="NR330">
        <v>14</v>
      </c>
      <c r="NT330">
        <v>14</v>
      </c>
      <c r="NV330">
        <v>14</v>
      </c>
      <c r="NX330">
        <v>14</v>
      </c>
      <c r="NZ330">
        <v>14</v>
      </c>
      <c r="OB330">
        <v>14</v>
      </c>
      <c r="OD330">
        <v>14</v>
      </c>
      <c r="OF330">
        <v>14</v>
      </c>
      <c r="OH330">
        <v>14</v>
      </c>
      <c r="OJ330">
        <v>14</v>
      </c>
      <c r="OL330">
        <v>14</v>
      </c>
      <c r="ON330">
        <v>14</v>
      </c>
      <c r="OP330">
        <v>14</v>
      </c>
      <c r="OR330">
        <v>14</v>
      </c>
      <c r="OT330">
        <v>14</v>
      </c>
      <c r="OV330">
        <v>14</v>
      </c>
      <c r="OX330">
        <v>14</v>
      </c>
      <c r="OZ330">
        <v>14</v>
      </c>
      <c r="PB330">
        <v>14</v>
      </c>
      <c r="PD330">
        <v>14</v>
      </c>
      <c r="PF330">
        <v>14</v>
      </c>
      <c r="PH330">
        <v>14</v>
      </c>
      <c r="PJ330">
        <v>14</v>
      </c>
      <c r="PL330">
        <v>14</v>
      </c>
      <c r="PN330">
        <v>14</v>
      </c>
      <c r="PP330">
        <v>14</v>
      </c>
      <c r="PR330">
        <v>14</v>
      </c>
      <c r="PT330">
        <v>14</v>
      </c>
      <c r="PV330">
        <v>14</v>
      </c>
      <c r="PX330">
        <v>14</v>
      </c>
      <c r="PZ330">
        <v>14</v>
      </c>
      <c r="QB330">
        <v>14</v>
      </c>
      <c r="QD330">
        <v>14</v>
      </c>
      <c r="QF330">
        <v>14</v>
      </c>
      <c r="QH330">
        <v>14</v>
      </c>
      <c r="QJ330">
        <v>14</v>
      </c>
      <c r="QL330">
        <v>14</v>
      </c>
      <c r="QN330">
        <v>14</v>
      </c>
      <c r="QP330">
        <v>14</v>
      </c>
      <c r="QR330">
        <v>14</v>
      </c>
      <c r="QT330">
        <v>14</v>
      </c>
      <c r="QV330">
        <v>14</v>
      </c>
      <c r="QX330">
        <v>14</v>
      </c>
      <c r="QZ330">
        <v>14</v>
      </c>
      <c r="RB330">
        <v>14</v>
      </c>
      <c r="RD330">
        <v>14</v>
      </c>
      <c r="RF330">
        <v>14</v>
      </c>
      <c r="RH330">
        <v>14</v>
      </c>
      <c r="RJ330">
        <v>14</v>
      </c>
      <c r="RL330">
        <v>14</v>
      </c>
      <c r="RN330">
        <v>14</v>
      </c>
      <c r="RP330">
        <v>14</v>
      </c>
      <c r="RR330">
        <v>14</v>
      </c>
      <c r="RT330">
        <v>14</v>
      </c>
      <c r="RV330">
        <v>14</v>
      </c>
      <c r="RX330">
        <v>14</v>
      </c>
      <c r="RZ330">
        <v>14</v>
      </c>
      <c r="SB330">
        <v>14</v>
      </c>
      <c r="SD330">
        <v>14</v>
      </c>
      <c r="SF330">
        <v>14</v>
      </c>
      <c r="SH330">
        <v>14</v>
      </c>
      <c r="SJ330">
        <v>14</v>
      </c>
      <c r="SL330">
        <v>14</v>
      </c>
      <c r="SN330">
        <v>14</v>
      </c>
      <c r="SP330">
        <v>14</v>
      </c>
      <c r="SR330">
        <v>14</v>
      </c>
      <c r="ST330">
        <v>14</v>
      </c>
      <c r="SV330">
        <v>14</v>
      </c>
      <c r="SX330">
        <v>14</v>
      </c>
      <c r="SZ330">
        <v>14</v>
      </c>
      <c r="TB330">
        <v>14</v>
      </c>
      <c r="TD330">
        <v>14</v>
      </c>
      <c r="TF330">
        <v>14</v>
      </c>
      <c r="TH330">
        <v>14</v>
      </c>
      <c r="TJ330">
        <v>14</v>
      </c>
      <c r="TL330">
        <v>14</v>
      </c>
      <c r="TN330">
        <v>14</v>
      </c>
      <c r="TP330">
        <v>14</v>
      </c>
      <c r="TR330">
        <v>14</v>
      </c>
      <c r="TT330">
        <v>14</v>
      </c>
      <c r="TV330">
        <v>14</v>
      </c>
      <c r="TX330">
        <v>14</v>
      </c>
      <c r="TZ330">
        <v>14</v>
      </c>
      <c r="UB330">
        <v>14</v>
      </c>
      <c r="UD330">
        <v>14</v>
      </c>
      <c r="UF330">
        <v>14</v>
      </c>
      <c r="UH330">
        <v>14</v>
      </c>
      <c r="UJ330">
        <v>14</v>
      </c>
      <c r="UL330">
        <v>14</v>
      </c>
      <c r="UN330">
        <v>14</v>
      </c>
      <c r="UP330">
        <v>14</v>
      </c>
      <c r="UR330">
        <v>14</v>
      </c>
      <c r="UT330">
        <v>14</v>
      </c>
      <c r="UV330">
        <v>14</v>
      </c>
      <c r="UX330">
        <v>14</v>
      </c>
      <c r="UZ330">
        <v>14</v>
      </c>
      <c r="VB330">
        <v>14</v>
      </c>
      <c r="VD330">
        <v>14</v>
      </c>
      <c r="VF330">
        <v>14</v>
      </c>
      <c r="VH330">
        <v>14</v>
      </c>
      <c r="VJ330">
        <v>14</v>
      </c>
      <c r="VL330">
        <v>14</v>
      </c>
      <c r="VN330">
        <v>14</v>
      </c>
      <c r="VP330">
        <v>14</v>
      </c>
      <c r="VR330">
        <v>14</v>
      </c>
      <c r="VT330">
        <v>14</v>
      </c>
      <c r="VV330">
        <v>14</v>
      </c>
      <c r="VX330">
        <v>14</v>
      </c>
      <c r="VZ330">
        <v>14</v>
      </c>
      <c r="WB330">
        <v>14</v>
      </c>
      <c r="WD330">
        <v>14</v>
      </c>
      <c r="WF330">
        <v>14</v>
      </c>
      <c r="WH330">
        <v>14</v>
      </c>
      <c r="WJ330">
        <v>14</v>
      </c>
      <c r="WL330">
        <v>14</v>
      </c>
      <c r="WN330">
        <v>14</v>
      </c>
      <c r="WP330">
        <v>14</v>
      </c>
      <c r="WR330">
        <v>14</v>
      </c>
      <c r="WT330">
        <v>14</v>
      </c>
      <c r="WV330">
        <v>14</v>
      </c>
      <c r="WX330">
        <v>14</v>
      </c>
      <c r="WZ330">
        <v>14</v>
      </c>
      <c r="XB330">
        <v>14</v>
      </c>
      <c r="XD330">
        <v>14</v>
      </c>
      <c r="XF330">
        <v>14</v>
      </c>
      <c r="XH330">
        <v>14</v>
      </c>
      <c r="XJ330">
        <v>14</v>
      </c>
      <c r="XL330">
        <v>14</v>
      </c>
      <c r="XN330">
        <v>14</v>
      </c>
      <c r="XP330">
        <v>14</v>
      </c>
      <c r="XR330">
        <v>14</v>
      </c>
      <c r="XT330">
        <v>14</v>
      </c>
      <c r="XV330">
        <v>14</v>
      </c>
      <c r="XX330">
        <v>14</v>
      </c>
      <c r="XZ330">
        <v>14</v>
      </c>
      <c r="YB330">
        <v>14</v>
      </c>
      <c r="YD330">
        <v>14</v>
      </c>
      <c r="YF330">
        <v>14</v>
      </c>
      <c r="YH330">
        <v>14</v>
      </c>
      <c r="YJ330">
        <v>14</v>
      </c>
      <c r="YL330">
        <v>14</v>
      </c>
      <c r="YN330">
        <v>14</v>
      </c>
      <c r="YP330">
        <v>14</v>
      </c>
      <c r="YR330">
        <v>14</v>
      </c>
      <c r="YT330">
        <v>14</v>
      </c>
      <c r="YV330">
        <v>14</v>
      </c>
      <c r="YX330">
        <v>14</v>
      </c>
      <c r="YZ330">
        <v>14</v>
      </c>
      <c r="ZB330">
        <v>14</v>
      </c>
      <c r="ZD330">
        <v>14</v>
      </c>
      <c r="ZF330">
        <v>14</v>
      </c>
      <c r="ZH330">
        <v>14</v>
      </c>
      <c r="ZJ330">
        <v>14</v>
      </c>
      <c r="ZL330">
        <v>14</v>
      </c>
      <c r="ZN330">
        <v>14</v>
      </c>
      <c r="ZP330">
        <v>14</v>
      </c>
      <c r="ZR330">
        <v>14</v>
      </c>
      <c r="ZT330">
        <v>14</v>
      </c>
      <c r="ZV330">
        <v>14</v>
      </c>
      <c r="ZX330">
        <v>14</v>
      </c>
      <c r="ZZ330">
        <v>14</v>
      </c>
      <c r="AAB330">
        <v>14</v>
      </c>
      <c r="AAD330">
        <v>14</v>
      </c>
      <c r="AAF330">
        <v>14</v>
      </c>
      <c r="AAH330">
        <v>14</v>
      </c>
      <c r="AAJ330">
        <v>14</v>
      </c>
      <c r="AAL330">
        <v>14</v>
      </c>
      <c r="AAN330">
        <v>14</v>
      </c>
      <c r="AAP330">
        <v>14</v>
      </c>
      <c r="AAR330">
        <v>14</v>
      </c>
      <c r="AAT330">
        <v>14</v>
      </c>
      <c r="AAV330">
        <v>14</v>
      </c>
      <c r="AAX330">
        <v>14</v>
      </c>
      <c r="AAZ330">
        <v>14</v>
      </c>
      <c r="ABB330">
        <v>14</v>
      </c>
      <c r="ABD330">
        <v>14</v>
      </c>
      <c r="ABF330">
        <v>14</v>
      </c>
      <c r="ABH330">
        <v>14</v>
      </c>
      <c r="ABJ330">
        <v>14</v>
      </c>
      <c r="ABL330">
        <v>14</v>
      </c>
      <c r="ABN330">
        <v>14</v>
      </c>
      <c r="ABP330">
        <v>14</v>
      </c>
      <c r="ABR330">
        <v>14</v>
      </c>
      <c r="ABT330">
        <v>14</v>
      </c>
      <c r="ABV330">
        <v>14</v>
      </c>
      <c r="ABX330">
        <v>14</v>
      </c>
      <c r="ABZ330">
        <v>14</v>
      </c>
      <c r="ACB330">
        <v>14</v>
      </c>
      <c r="ACD330">
        <v>14</v>
      </c>
      <c r="ACF330">
        <v>14</v>
      </c>
      <c r="ACH330">
        <v>14</v>
      </c>
      <c r="ACJ330">
        <v>14</v>
      </c>
      <c r="ACL330">
        <v>14</v>
      </c>
      <c r="ACN330">
        <v>14</v>
      </c>
      <c r="ACP330">
        <v>14</v>
      </c>
      <c r="ACR330">
        <v>14</v>
      </c>
      <c r="ACT330">
        <v>14</v>
      </c>
      <c r="ACV330">
        <v>14</v>
      </c>
      <c r="ACX330">
        <v>14</v>
      </c>
      <c r="ACZ330">
        <v>14</v>
      </c>
      <c r="ADB330">
        <v>14</v>
      </c>
      <c r="ADD330">
        <v>14</v>
      </c>
      <c r="ADF330">
        <v>14</v>
      </c>
      <c r="ADH330">
        <v>14</v>
      </c>
      <c r="ADJ330">
        <v>14</v>
      </c>
      <c r="ADL330">
        <v>14</v>
      </c>
      <c r="ADN330">
        <v>14</v>
      </c>
      <c r="ADP330">
        <v>14</v>
      </c>
      <c r="ADR330">
        <v>14</v>
      </c>
      <c r="ADT330">
        <v>14</v>
      </c>
      <c r="ADV330">
        <v>14</v>
      </c>
      <c r="ADX330">
        <v>14</v>
      </c>
      <c r="ADZ330">
        <v>14</v>
      </c>
      <c r="AEB330">
        <v>14</v>
      </c>
      <c r="AED330">
        <v>14</v>
      </c>
      <c r="AEF330">
        <v>14</v>
      </c>
      <c r="AEH330">
        <v>14</v>
      </c>
      <c r="AEJ330">
        <v>14</v>
      </c>
      <c r="AEL330">
        <v>14</v>
      </c>
      <c r="AEN330">
        <v>14</v>
      </c>
      <c r="AEP330">
        <v>14</v>
      </c>
      <c r="AER330">
        <v>14</v>
      </c>
      <c r="AET330">
        <v>14</v>
      </c>
      <c r="AEV330">
        <v>14</v>
      </c>
      <c r="AEX330">
        <v>14</v>
      </c>
      <c r="AEZ330">
        <v>14</v>
      </c>
      <c r="AFB330">
        <v>14</v>
      </c>
      <c r="AFD330">
        <v>14</v>
      </c>
      <c r="AFF330">
        <v>14</v>
      </c>
      <c r="AFH330">
        <v>14</v>
      </c>
      <c r="AFJ330">
        <v>14</v>
      </c>
      <c r="AFL330">
        <v>14</v>
      </c>
      <c r="AFN330">
        <v>14</v>
      </c>
      <c r="AFP330">
        <v>14</v>
      </c>
      <c r="AFR330">
        <v>14</v>
      </c>
      <c r="AFT330">
        <v>14</v>
      </c>
      <c r="AFV330">
        <v>14</v>
      </c>
      <c r="AFX330">
        <v>14</v>
      </c>
      <c r="AFZ330">
        <v>14</v>
      </c>
      <c r="AGB330">
        <v>14</v>
      </c>
      <c r="AGD330">
        <v>14</v>
      </c>
      <c r="AGF330">
        <v>14</v>
      </c>
      <c r="AGH330">
        <v>14</v>
      </c>
      <c r="AGJ330">
        <v>14</v>
      </c>
      <c r="AGL330">
        <v>14</v>
      </c>
      <c r="AGN330">
        <v>14</v>
      </c>
      <c r="AGP330">
        <v>14</v>
      </c>
      <c r="AGR330">
        <v>14</v>
      </c>
      <c r="AGT330">
        <v>14</v>
      </c>
      <c r="AGV330">
        <v>14</v>
      </c>
      <c r="AGX330">
        <v>14</v>
      </c>
      <c r="AGZ330">
        <v>14</v>
      </c>
      <c r="AHB330">
        <v>14</v>
      </c>
      <c r="AHD330">
        <v>14</v>
      </c>
      <c r="AHF330">
        <v>14</v>
      </c>
      <c r="AHH330">
        <v>14</v>
      </c>
      <c r="AHJ330">
        <v>14</v>
      </c>
      <c r="AHL330">
        <v>14</v>
      </c>
      <c r="AHN330">
        <v>14</v>
      </c>
      <c r="AHP330">
        <v>14</v>
      </c>
      <c r="AHR330">
        <v>14</v>
      </c>
      <c r="AHT330">
        <v>14</v>
      </c>
      <c r="AHV330">
        <v>14</v>
      </c>
      <c r="AHX330">
        <v>14</v>
      </c>
      <c r="AHZ330">
        <v>14</v>
      </c>
      <c r="AIB330">
        <v>14</v>
      </c>
      <c r="AID330">
        <v>14</v>
      </c>
      <c r="AIF330">
        <v>14</v>
      </c>
      <c r="AIH330">
        <v>14</v>
      </c>
      <c r="AIJ330">
        <v>14</v>
      </c>
      <c r="AIL330">
        <v>14</v>
      </c>
      <c r="AIN330">
        <v>14</v>
      </c>
      <c r="AIP330">
        <v>14</v>
      </c>
      <c r="AIR330">
        <v>14</v>
      </c>
      <c r="AIT330">
        <v>14</v>
      </c>
      <c r="AIV330">
        <v>14</v>
      </c>
      <c r="AIX330">
        <v>14</v>
      </c>
      <c r="AIZ330">
        <v>14</v>
      </c>
      <c r="AJB330">
        <v>14</v>
      </c>
      <c r="AJD330">
        <v>14</v>
      </c>
      <c r="AJF330">
        <v>14</v>
      </c>
      <c r="AJH330">
        <v>14</v>
      </c>
      <c r="AJJ330">
        <v>14</v>
      </c>
      <c r="AJL330">
        <v>14</v>
      </c>
      <c r="AJN330">
        <v>14</v>
      </c>
      <c r="AJP330">
        <v>14</v>
      </c>
      <c r="AJR330">
        <v>14</v>
      </c>
      <c r="AJT330">
        <v>14</v>
      </c>
      <c r="AJV330">
        <v>14</v>
      </c>
      <c r="AJX330">
        <v>14</v>
      </c>
      <c r="AJZ330">
        <v>14</v>
      </c>
      <c r="AKB330">
        <v>14</v>
      </c>
      <c r="AKD330">
        <v>14</v>
      </c>
      <c r="AKF330">
        <v>14</v>
      </c>
      <c r="AKH330">
        <v>14</v>
      </c>
      <c r="AKJ330">
        <v>14</v>
      </c>
      <c r="AKL330">
        <v>14</v>
      </c>
      <c r="AKN330">
        <v>14</v>
      </c>
      <c r="AKP330">
        <v>14</v>
      </c>
      <c r="AKR330">
        <v>14</v>
      </c>
      <c r="AKT330">
        <v>14</v>
      </c>
      <c r="AKV330">
        <v>14</v>
      </c>
      <c r="AKX330">
        <v>14</v>
      </c>
      <c r="AKZ330">
        <v>14</v>
      </c>
      <c r="ALB330">
        <v>14</v>
      </c>
      <c r="ALD330">
        <v>14</v>
      </c>
      <c r="ALF330">
        <v>14</v>
      </c>
      <c r="ALH330">
        <v>14</v>
      </c>
      <c r="ALJ330">
        <v>14</v>
      </c>
      <c r="ALL330">
        <v>14</v>
      </c>
      <c r="ALN330">
        <v>14</v>
      </c>
      <c r="ALP330">
        <v>14</v>
      </c>
      <c r="ALR330">
        <v>14</v>
      </c>
    </row>
    <row r="331" spans="1:1006" x14ac:dyDescent="0.25">
      <c r="A331">
        <v>53</v>
      </c>
      <c r="B331">
        <v>17.029829999999997</v>
      </c>
      <c r="H331">
        <v>53</v>
      </c>
      <c r="J331">
        <v>53</v>
      </c>
      <c r="L331">
        <v>53</v>
      </c>
      <c r="N331">
        <v>53</v>
      </c>
      <c r="P331">
        <v>53</v>
      </c>
      <c r="R331">
        <v>53</v>
      </c>
      <c r="T331">
        <v>53</v>
      </c>
      <c r="V331">
        <v>53</v>
      </c>
      <c r="X331">
        <v>53</v>
      </c>
      <c r="Z331">
        <v>53</v>
      </c>
      <c r="AB331">
        <v>53</v>
      </c>
      <c r="AD331">
        <v>53</v>
      </c>
      <c r="AF331">
        <v>53</v>
      </c>
      <c r="AH331">
        <v>53</v>
      </c>
      <c r="AJ331">
        <v>53</v>
      </c>
      <c r="AL331">
        <v>53</v>
      </c>
      <c r="AN331">
        <v>53</v>
      </c>
      <c r="AP331">
        <v>53</v>
      </c>
      <c r="AR331">
        <v>53</v>
      </c>
      <c r="AT331">
        <v>53</v>
      </c>
      <c r="AV331">
        <v>53</v>
      </c>
      <c r="AX331">
        <v>53</v>
      </c>
      <c r="AZ331">
        <v>53</v>
      </c>
      <c r="BB331">
        <v>53</v>
      </c>
      <c r="BD331">
        <v>53</v>
      </c>
      <c r="BF331">
        <v>53</v>
      </c>
      <c r="BH331">
        <v>53</v>
      </c>
      <c r="BJ331">
        <v>53</v>
      </c>
      <c r="BL331">
        <v>53</v>
      </c>
      <c r="BN331">
        <v>53</v>
      </c>
      <c r="BP331">
        <v>53</v>
      </c>
      <c r="BR331">
        <v>53</v>
      </c>
      <c r="BT331">
        <v>53</v>
      </c>
      <c r="BV331">
        <v>53</v>
      </c>
      <c r="BX331">
        <v>53</v>
      </c>
      <c r="BZ331">
        <v>53</v>
      </c>
      <c r="CB331">
        <v>53</v>
      </c>
      <c r="CD331">
        <v>53</v>
      </c>
      <c r="CF331">
        <v>53</v>
      </c>
      <c r="CH331">
        <v>53</v>
      </c>
      <c r="CJ331">
        <v>53</v>
      </c>
      <c r="CL331">
        <v>53</v>
      </c>
      <c r="CN331">
        <v>53</v>
      </c>
      <c r="CP331">
        <v>53</v>
      </c>
      <c r="CR331">
        <v>53</v>
      </c>
      <c r="CT331">
        <v>53</v>
      </c>
      <c r="CV331">
        <v>53</v>
      </c>
      <c r="CX331">
        <v>53</v>
      </c>
      <c r="CZ331">
        <v>53</v>
      </c>
      <c r="DB331">
        <v>53</v>
      </c>
      <c r="DD331">
        <v>53</v>
      </c>
      <c r="DF331">
        <v>53</v>
      </c>
      <c r="DH331">
        <v>53</v>
      </c>
      <c r="DJ331">
        <v>53</v>
      </c>
      <c r="DL331">
        <v>53</v>
      </c>
      <c r="DN331">
        <v>53</v>
      </c>
      <c r="DP331">
        <v>53</v>
      </c>
      <c r="DR331">
        <v>53</v>
      </c>
      <c r="DT331">
        <v>53</v>
      </c>
      <c r="DV331">
        <v>53</v>
      </c>
      <c r="DX331">
        <v>53</v>
      </c>
      <c r="DZ331">
        <v>53</v>
      </c>
      <c r="EB331">
        <v>53</v>
      </c>
      <c r="ED331">
        <v>53</v>
      </c>
      <c r="EF331">
        <v>53</v>
      </c>
      <c r="EH331">
        <v>53</v>
      </c>
      <c r="EJ331">
        <v>53</v>
      </c>
      <c r="EL331">
        <v>53</v>
      </c>
      <c r="EN331">
        <v>53</v>
      </c>
      <c r="EP331">
        <v>53</v>
      </c>
      <c r="ER331">
        <v>53</v>
      </c>
      <c r="ET331">
        <v>53</v>
      </c>
      <c r="EV331">
        <v>53</v>
      </c>
      <c r="EX331">
        <v>53</v>
      </c>
      <c r="EZ331">
        <v>53</v>
      </c>
      <c r="FB331">
        <v>53</v>
      </c>
      <c r="FD331">
        <v>53</v>
      </c>
      <c r="FF331">
        <v>53</v>
      </c>
      <c r="FH331">
        <v>53</v>
      </c>
      <c r="FJ331">
        <v>53</v>
      </c>
      <c r="FL331">
        <v>53</v>
      </c>
      <c r="FN331">
        <v>53</v>
      </c>
      <c r="FP331">
        <v>53</v>
      </c>
      <c r="FR331">
        <v>53</v>
      </c>
      <c r="FT331">
        <v>53</v>
      </c>
      <c r="FV331">
        <v>53</v>
      </c>
      <c r="FX331">
        <v>53</v>
      </c>
      <c r="FZ331">
        <v>53</v>
      </c>
      <c r="GB331">
        <v>53</v>
      </c>
      <c r="GD331">
        <v>53</v>
      </c>
      <c r="GF331">
        <v>53</v>
      </c>
      <c r="GH331">
        <v>53</v>
      </c>
      <c r="GJ331">
        <v>53</v>
      </c>
      <c r="GL331">
        <v>53</v>
      </c>
      <c r="GN331">
        <v>53</v>
      </c>
      <c r="GP331">
        <v>53</v>
      </c>
      <c r="GR331">
        <v>53</v>
      </c>
      <c r="GT331">
        <v>53</v>
      </c>
      <c r="GV331">
        <v>53</v>
      </c>
      <c r="GX331">
        <v>53</v>
      </c>
      <c r="GZ331">
        <v>53</v>
      </c>
      <c r="HB331">
        <v>53</v>
      </c>
      <c r="HD331">
        <v>53</v>
      </c>
      <c r="HF331">
        <v>53</v>
      </c>
      <c r="HH331">
        <v>53</v>
      </c>
      <c r="HJ331">
        <v>53</v>
      </c>
      <c r="HL331">
        <v>53</v>
      </c>
      <c r="HN331">
        <v>53</v>
      </c>
      <c r="HP331">
        <v>53</v>
      </c>
      <c r="HR331">
        <v>53</v>
      </c>
      <c r="HT331">
        <v>53</v>
      </c>
      <c r="HV331">
        <v>53</v>
      </c>
      <c r="HX331">
        <v>53</v>
      </c>
      <c r="HZ331">
        <v>53</v>
      </c>
      <c r="IB331">
        <v>53</v>
      </c>
      <c r="ID331">
        <v>53</v>
      </c>
      <c r="IF331">
        <v>53</v>
      </c>
      <c r="IH331">
        <v>53</v>
      </c>
      <c r="IJ331">
        <v>53</v>
      </c>
      <c r="IL331">
        <v>53</v>
      </c>
      <c r="IN331">
        <v>53</v>
      </c>
      <c r="IP331">
        <v>53</v>
      </c>
      <c r="IR331">
        <v>53</v>
      </c>
      <c r="IT331">
        <v>53</v>
      </c>
      <c r="IV331">
        <v>53</v>
      </c>
      <c r="IX331">
        <v>53</v>
      </c>
      <c r="IZ331">
        <v>53</v>
      </c>
      <c r="JB331">
        <v>53</v>
      </c>
      <c r="JD331">
        <v>53</v>
      </c>
      <c r="JF331">
        <v>53</v>
      </c>
      <c r="JH331">
        <v>53</v>
      </c>
      <c r="JJ331">
        <v>53</v>
      </c>
      <c r="JL331">
        <v>53</v>
      </c>
      <c r="JN331">
        <v>53</v>
      </c>
      <c r="JP331">
        <v>53</v>
      </c>
      <c r="JR331">
        <v>53</v>
      </c>
      <c r="JT331">
        <v>53</v>
      </c>
      <c r="JV331">
        <v>53</v>
      </c>
      <c r="JX331">
        <v>53</v>
      </c>
      <c r="JZ331">
        <v>53</v>
      </c>
      <c r="KB331">
        <v>53</v>
      </c>
      <c r="KD331">
        <v>53</v>
      </c>
      <c r="KF331">
        <v>53</v>
      </c>
      <c r="KH331">
        <v>53</v>
      </c>
      <c r="KJ331">
        <v>53</v>
      </c>
      <c r="KL331">
        <v>53</v>
      </c>
      <c r="KN331">
        <v>53</v>
      </c>
      <c r="KP331">
        <v>53</v>
      </c>
      <c r="KR331">
        <v>53</v>
      </c>
      <c r="KT331">
        <v>53</v>
      </c>
      <c r="KV331">
        <v>53</v>
      </c>
      <c r="KX331">
        <v>53</v>
      </c>
      <c r="KZ331">
        <v>53</v>
      </c>
      <c r="LB331">
        <v>53</v>
      </c>
      <c r="LD331">
        <v>53</v>
      </c>
      <c r="LF331">
        <v>53</v>
      </c>
      <c r="LH331">
        <v>53</v>
      </c>
      <c r="LJ331">
        <v>53</v>
      </c>
      <c r="LL331">
        <v>53</v>
      </c>
      <c r="LN331">
        <v>53</v>
      </c>
      <c r="LP331">
        <v>53</v>
      </c>
      <c r="LR331">
        <v>53</v>
      </c>
      <c r="LT331">
        <v>53</v>
      </c>
      <c r="LV331">
        <v>53</v>
      </c>
      <c r="LX331">
        <v>53</v>
      </c>
      <c r="LZ331">
        <v>53</v>
      </c>
      <c r="MB331">
        <v>53</v>
      </c>
      <c r="MD331">
        <v>53</v>
      </c>
      <c r="MF331">
        <v>53</v>
      </c>
      <c r="MH331">
        <v>53</v>
      </c>
      <c r="MJ331">
        <v>53</v>
      </c>
      <c r="ML331">
        <v>53</v>
      </c>
      <c r="MN331">
        <v>53</v>
      </c>
      <c r="MP331">
        <v>53</v>
      </c>
      <c r="MR331">
        <v>53</v>
      </c>
      <c r="MT331">
        <v>53</v>
      </c>
      <c r="MV331">
        <v>53</v>
      </c>
      <c r="MX331">
        <v>53</v>
      </c>
      <c r="MZ331">
        <v>53</v>
      </c>
      <c r="NB331">
        <v>53</v>
      </c>
      <c r="ND331">
        <v>53</v>
      </c>
      <c r="NF331">
        <v>53</v>
      </c>
      <c r="NH331">
        <v>53</v>
      </c>
      <c r="NJ331">
        <v>53</v>
      </c>
      <c r="NL331">
        <v>53</v>
      </c>
      <c r="NN331">
        <v>53</v>
      </c>
      <c r="NP331">
        <v>53</v>
      </c>
      <c r="NR331">
        <v>53</v>
      </c>
      <c r="NT331">
        <v>53</v>
      </c>
      <c r="NV331">
        <v>53</v>
      </c>
      <c r="NX331">
        <v>53</v>
      </c>
      <c r="NZ331">
        <v>53</v>
      </c>
      <c r="OB331">
        <v>53</v>
      </c>
      <c r="OD331">
        <v>53</v>
      </c>
      <c r="OF331">
        <v>53</v>
      </c>
      <c r="OH331">
        <v>53</v>
      </c>
      <c r="OJ331">
        <v>53</v>
      </c>
      <c r="OL331">
        <v>53</v>
      </c>
      <c r="ON331">
        <v>53</v>
      </c>
      <c r="OP331">
        <v>53</v>
      </c>
      <c r="OR331">
        <v>53</v>
      </c>
      <c r="OT331">
        <v>53</v>
      </c>
      <c r="OV331">
        <v>53</v>
      </c>
      <c r="OX331">
        <v>53</v>
      </c>
      <c r="OZ331">
        <v>53</v>
      </c>
      <c r="PB331">
        <v>53</v>
      </c>
      <c r="PD331">
        <v>53</v>
      </c>
      <c r="PF331">
        <v>53</v>
      </c>
      <c r="PH331">
        <v>53</v>
      </c>
      <c r="PJ331">
        <v>53</v>
      </c>
      <c r="PL331">
        <v>53</v>
      </c>
      <c r="PN331">
        <v>53</v>
      </c>
      <c r="PP331">
        <v>53</v>
      </c>
      <c r="PR331">
        <v>53</v>
      </c>
      <c r="PT331">
        <v>53</v>
      </c>
      <c r="PV331">
        <v>53</v>
      </c>
      <c r="PX331">
        <v>53</v>
      </c>
      <c r="PZ331">
        <v>53</v>
      </c>
      <c r="QB331">
        <v>53</v>
      </c>
      <c r="QD331">
        <v>53</v>
      </c>
      <c r="QF331">
        <v>53</v>
      </c>
      <c r="QH331">
        <v>53</v>
      </c>
      <c r="QJ331">
        <v>53</v>
      </c>
      <c r="QL331">
        <v>53</v>
      </c>
      <c r="QN331">
        <v>53</v>
      </c>
      <c r="QP331">
        <v>53</v>
      </c>
      <c r="QR331">
        <v>53</v>
      </c>
      <c r="QT331">
        <v>53</v>
      </c>
      <c r="QV331">
        <v>53</v>
      </c>
      <c r="QX331">
        <v>53</v>
      </c>
      <c r="QZ331">
        <v>53</v>
      </c>
      <c r="RB331">
        <v>53</v>
      </c>
      <c r="RD331">
        <v>53</v>
      </c>
      <c r="RF331">
        <v>53</v>
      </c>
      <c r="RH331">
        <v>53</v>
      </c>
      <c r="RJ331">
        <v>53</v>
      </c>
      <c r="RL331">
        <v>53</v>
      </c>
      <c r="RN331">
        <v>53</v>
      </c>
      <c r="RP331">
        <v>53</v>
      </c>
      <c r="RR331">
        <v>53</v>
      </c>
      <c r="RT331">
        <v>53</v>
      </c>
      <c r="RV331">
        <v>53</v>
      </c>
      <c r="RX331">
        <v>53</v>
      </c>
      <c r="RZ331">
        <v>53</v>
      </c>
      <c r="SB331">
        <v>53</v>
      </c>
      <c r="SD331">
        <v>53</v>
      </c>
      <c r="SF331">
        <v>53</v>
      </c>
      <c r="SH331">
        <v>53</v>
      </c>
      <c r="SJ331">
        <v>53</v>
      </c>
      <c r="SL331">
        <v>53</v>
      </c>
      <c r="SN331">
        <v>53</v>
      </c>
      <c r="SP331">
        <v>53</v>
      </c>
      <c r="SR331">
        <v>53</v>
      </c>
      <c r="ST331">
        <v>53</v>
      </c>
      <c r="SV331">
        <v>53</v>
      </c>
      <c r="SX331">
        <v>53</v>
      </c>
      <c r="SZ331">
        <v>53</v>
      </c>
      <c r="TB331">
        <v>53</v>
      </c>
      <c r="TD331">
        <v>53</v>
      </c>
      <c r="TF331">
        <v>53</v>
      </c>
      <c r="TH331">
        <v>53</v>
      </c>
      <c r="TJ331">
        <v>53</v>
      </c>
      <c r="TL331">
        <v>53</v>
      </c>
      <c r="TN331">
        <v>53</v>
      </c>
      <c r="TP331">
        <v>53</v>
      </c>
      <c r="TR331">
        <v>53</v>
      </c>
      <c r="TT331">
        <v>53</v>
      </c>
      <c r="TV331">
        <v>53</v>
      </c>
      <c r="TX331">
        <v>53</v>
      </c>
      <c r="TZ331">
        <v>53</v>
      </c>
      <c r="UB331">
        <v>53</v>
      </c>
      <c r="UD331">
        <v>53</v>
      </c>
      <c r="UF331">
        <v>53</v>
      </c>
      <c r="UH331">
        <v>53</v>
      </c>
      <c r="UJ331">
        <v>53</v>
      </c>
      <c r="UL331">
        <v>53</v>
      </c>
      <c r="UN331">
        <v>53</v>
      </c>
      <c r="UP331">
        <v>53</v>
      </c>
      <c r="UR331">
        <v>53</v>
      </c>
      <c r="UT331">
        <v>53</v>
      </c>
      <c r="UV331">
        <v>53</v>
      </c>
      <c r="UX331">
        <v>53</v>
      </c>
      <c r="UZ331">
        <v>53</v>
      </c>
      <c r="VB331">
        <v>53</v>
      </c>
      <c r="VD331">
        <v>53</v>
      </c>
      <c r="VF331">
        <v>53</v>
      </c>
      <c r="VH331">
        <v>53</v>
      </c>
      <c r="VJ331">
        <v>53</v>
      </c>
      <c r="VL331">
        <v>53</v>
      </c>
      <c r="VN331">
        <v>53</v>
      </c>
      <c r="VP331">
        <v>53</v>
      </c>
      <c r="VR331">
        <v>53</v>
      </c>
      <c r="VT331">
        <v>53</v>
      </c>
      <c r="VV331">
        <v>53</v>
      </c>
      <c r="VX331">
        <v>53</v>
      </c>
      <c r="VZ331">
        <v>53</v>
      </c>
      <c r="WB331">
        <v>53</v>
      </c>
      <c r="WD331">
        <v>53</v>
      </c>
      <c r="WF331">
        <v>53</v>
      </c>
      <c r="WH331">
        <v>53</v>
      </c>
      <c r="WJ331">
        <v>53</v>
      </c>
      <c r="WL331">
        <v>53</v>
      </c>
      <c r="WN331">
        <v>53</v>
      </c>
      <c r="WP331">
        <v>53</v>
      </c>
      <c r="WR331">
        <v>53</v>
      </c>
      <c r="WT331">
        <v>53</v>
      </c>
      <c r="WV331">
        <v>53</v>
      </c>
      <c r="WX331">
        <v>53</v>
      </c>
      <c r="WZ331">
        <v>53</v>
      </c>
      <c r="XB331">
        <v>53</v>
      </c>
      <c r="XD331">
        <v>53</v>
      </c>
      <c r="XF331">
        <v>53</v>
      </c>
      <c r="XH331">
        <v>53</v>
      </c>
      <c r="XJ331">
        <v>53</v>
      </c>
      <c r="XL331">
        <v>53</v>
      </c>
      <c r="XN331">
        <v>53</v>
      </c>
      <c r="XP331">
        <v>53</v>
      </c>
      <c r="XR331">
        <v>53</v>
      </c>
      <c r="XT331">
        <v>53</v>
      </c>
      <c r="XV331">
        <v>53</v>
      </c>
      <c r="XX331">
        <v>53</v>
      </c>
      <c r="XZ331">
        <v>53</v>
      </c>
      <c r="YB331">
        <v>53</v>
      </c>
      <c r="YD331">
        <v>53</v>
      </c>
      <c r="YF331">
        <v>53</v>
      </c>
      <c r="YH331">
        <v>53</v>
      </c>
      <c r="YJ331">
        <v>53</v>
      </c>
      <c r="YL331">
        <v>53</v>
      </c>
      <c r="YN331">
        <v>53</v>
      </c>
      <c r="YP331">
        <v>53</v>
      </c>
      <c r="YR331">
        <v>53</v>
      </c>
      <c r="YT331">
        <v>53</v>
      </c>
      <c r="YV331">
        <v>53</v>
      </c>
      <c r="YX331">
        <v>53</v>
      </c>
      <c r="YZ331">
        <v>53</v>
      </c>
      <c r="ZB331">
        <v>53</v>
      </c>
      <c r="ZD331">
        <v>53</v>
      </c>
      <c r="ZF331">
        <v>53</v>
      </c>
      <c r="ZH331">
        <v>53</v>
      </c>
      <c r="ZJ331">
        <v>53</v>
      </c>
      <c r="ZL331">
        <v>53</v>
      </c>
      <c r="ZN331">
        <v>53</v>
      </c>
      <c r="ZP331">
        <v>53</v>
      </c>
      <c r="ZR331">
        <v>53</v>
      </c>
      <c r="ZT331">
        <v>53</v>
      </c>
      <c r="ZV331">
        <v>53</v>
      </c>
      <c r="ZX331">
        <v>53</v>
      </c>
      <c r="ZZ331">
        <v>53</v>
      </c>
      <c r="AAB331">
        <v>53</v>
      </c>
      <c r="AAD331">
        <v>53</v>
      </c>
      <c r="AAF331">
        <v>53</v>
      </c>
      <c r="AAH331">
        <v>53</v>
      </c>
      <c r="AAJ331">
        <v>53</v>
      </c>
      <c r="AAL331">
        <v>53</v>
      </c>
      <c r="AAN331">
        <v>53</v>
      </c>
      <c r="AAP331">
        <v>53</v>
      </c>
      <c r="AAR331">
        <v>53</v>
      </c>
      <c r="AAT331">
        <v>53</v>
      </c>
      <c r="AAV331">
        <v>53</v>
      </c>
      <c r="AAX331">
        <v>53</v>
      </c>
      <c r="AAZ331">
        <v>53</v>
      </c>
      <c r="ABB331">
        <v>53</v>
      </c>
      <c r="ABD331">
        <v>53</v>
      </c>
      <c r="ABF331">
        <v>53</v>
      </c>
      <c r="ABH331">
        <v>53</v>
      </c>
      <c r="ABJ331">
        <v>53</v>
      </c>
      <c r="ABL331">
        <v>53</v>
      </c>
      <c r="ABN331">
        <v>53</v>
      </c>
      <c r="ABP331">
        <v>53</v>
      </c>
      <c r="ABR331">
        <v>53</v>
      </c>
      <c r="ABT331">
        <v>53</v>
      </c>
      <c r="ABV331">
        <v>53</v>
      </c>
      <c r="ABX331">
        <v>53</v>
      </c>
      <c r="ABZ331">
        <v>53</v>
      </c>
      <c r="ACB331">
        <v>53</v>
      </c>
      <c r="ACD331">
        <v>53</v>
      </c>
      <c r="ACF331">
        <v>53</v>
      </c>
      <c r="ACH331">
        <v>53</v>
      </c>
      <c r="ACJ331">
        <v>53</v>
      </c>
      <c r="ACL331">
        <v>53</v>
      </c>
      <c r="ACN331">
        <v>53</v>
      </c>
      <c r="ACP331">
        <v>53</v>
      </c>
      <c r="ACR331">
        <v>53</v>
      </c>
      <c r="ACT331">
        <v>53</v>
      </c>
      <c r="ACV331">
        <v>53</v>
      </c>
      <c r="ACX331">
        <v>53</v>
      </c>
      <c r="ACZ331">
        <v>53</v>
      </c>
      <c r="ADB331">
        <v>53</v>
      </c>
      <c r="ADD331">
        <v>53</v>
      </c>
      <c r="ADF331">
        <v>53</v>
      </c>
      <c r="ADH331">
        <v>53</v>
      </c>
      <c r="ADJ331">
        <v>53</v>
      </c>
      <c r="ADL331">
        <v>53</v>
      </c>
      <c r="ADN331">
        <v>53</v>
      </c>
      <c r="ADP331">
        <v>53</v>
      </c>
      <c r="ADR331">
        <v>53</v>
      </c>
      <c r="ADT331">
        <v>53</v>
      </c>
      <c r="ADV331">
        <v>53</v>
      </c>
      <c r="ADX331">
        <v>53</v>
      </c>
      <c r="ADZ331">
        <v>53</v>
      </c>
      <c r="AEB331">
        <v>53</v>
      </c>
      <c r="AED331">
        <v>53</v>
      </c>
      <c r="AEF331">
        <v>53</v>
      </c>
      <c r="AEH331">
        <v>53</v>
      </c>
      <c r="AEJ331">
        <v>53</v>
      </c>
      <c r="AEL331">
        <v>53</v>
      </c>
      <c r="AEN331">
        <v>53</v>
      </c>
      <c r="AEP331">
        <v>53</v>
      </c>
      <c r="AER331">
        <v>53</v>
      </c>
      <c r="AET331">
        <v>53</v>
      </c>
      <c r="AEV331">
        <v>53</v>
      </c>
      <c r="AEX331">
        <v>53</v>
      </c>
      <c r="AEZ331">
        <v>53</v>
      </c>
      <c r="AFB331">
        <v>53</v>
      </c>
      <c r="AFD331">
        <v>53</v>
      </c>
      <c r="AFF331">
        <v>53</v>
      </c>
      <c r="AFH331">
        <v>53</v>
      </c>
      <c r="AFJ331">
        <v>53</v>
      </c>
      <c r="AFL331">
        <v>53</v>
      </c>
      <c r="AFN331">
        <v>53</v>
      </c>
      <c r="AFP331">
        <v>53</v>
      </c>
      <c r="AFR331">
        <v>53</v>
      </c>
      <c r="AFT331">
        <v>53</v>
      </c>
      <c r="AFV331">
        <v>53</v>
      </c>
      <c r="AFX331">
        <v>53</v>
      </c>
      <c r="AFZ331">
        <v>53</v>
      </c>
      <c r="AGB331">
        <v>53</v>
      </c>
      <c r="AGD331">
        <v>53</v>
      </c>
      <c r="AGF331">
        <v>53</v>
      </c>
      <c r="AGH331">
        <v>53</v>
      </c>
      <c r="AGJ331">
        <v>53</v>
      </c>
      <c r="AGL331">
        <v>53</v>
      </c>
      <c r="AGN331">
        <v>53</v>
      </c>
      <c r="AGP331">
        <v>53</v>
      </c>
      <c r="AGR331">
        <v>53</v>
      </c>
      <c r="AGT331">
        <v>53</v>
      </c>
      <c r="AGV331">
        <v>53</v>
      </c>
      <c r="AGX331">
        <v>53</v>
      </c>
      <c r="AGZ331">
        <v>53</v>
      </c>
      <c r="AHB331">
        <v>53</v>
      </c>
      <c r="AHD331">
        <v>53</v>
      </c>
      <c r="AHF331">
        <v>53</v>
      </c>
      <c r="AHH331">
        <v>53</v>
      </c>
      <c r="AHJ331">
        <v>53</v>
      </c>
      <c r="AHL331">
        <v>53</v>
      </c>
      <c r="AHN331">
        <v>53</v>
      </c>
      <c r="AHP331">
        <v>53</v>
      </c>
      <c r="AHR331">
        <v>53</v>
      </c>
      <c r="AHT331">
        <v>53</v>
      </c>
      <c r="AHV331">
        <v>53</v>
      </c>
      <c r="AHX331">
        <v>53</v>
      </c>
      <c r="AHZ331">
        <v>53</v>
      </c>
      <c r="AIB331">
        <v>53</v>
      </c>
      <c r="AID331">
        <v>53</v>
      </c>
      <c r="AIF331">
        <v>53</v>
      </c>
      <c r="AIH331">
        <v>53</v>
      </c>
      <c r="AIJ331">
        <v>53</v>
      </c>
      <c r="AIL331">
        <v>53</v>
      </c>
      <c r="AIN331">
        <v>53</v>
      </c>
      <c r="AIP331">
        <v>53</v>
      </c>
      <c r="AIR331">
        <v>53</v>
      </c>
      <c r="AIT331">
        <v>53</v>
      </c>
      <c r="AIV331">
        <v>53</v>
      </c>
      <c r="AIX331">
        <v>53</v>
      </c>
      <c r="AIZ331">
        <v>53</v>
      </c>
      <c r="AJB331">
        <v>53</v>
      </c>
      <c r="AJD331">
        <v>53</v>
      </c>
      <c r="AJF331">
        <v>53</v>
      </c>
      <c r="AJH331">
        <v>53</v>
      </c>
      <c r="AJJ331">
        <v>53</v>
      </c>
      <c r="AJL331">
        <v>53</v>
      </c>
      <c r="AJN331">
        <v>53</v>
      </c>
      <c r="AJP331">
        <v>53</v>
      </c>
      <c r="AJR331">
        <v>53</v>
      </c>
      <c r="AJT331">
        <v>53</v>
      </c>
      <c r="AJV331">
        <v>53</v>
      </c>
      <c r="AJX331">
        <v>53</v>
      </c>
      <c r="AJZ331">
        <v>53</v>
      </c>
      <c r="AKB331">
        <v>53</v>
      </c>
      <c r="AKD331">
        <v>53</v>
      </c>
      <c r="AKF331">
        <v>53</v>
      </c>
      <c r="AKH331">
        <v>53</v>
      </c>
      <c r="AKJ331">
        <v>53</v>
      </c>
      <c r="AKL331">
        <v>53</v>
      </c>
      <c r="AKN331">
        <v>53</v>
      </c>
      <c r="AKP331">
        <v>53</v>
      </c>
      <c r="AKR331">
        <v>53</v>
      </c>
      <c r="AKT331">
        <v>53</v>
      </c>
      <c r="AKV331">
        <v>53</v>
      </c>
      <c r="AKX331">
        <v>53</v>
      </c>
      <c r="AKZ331">
        <v>53</v>
      </c>
      <c r="ALB331">
        <v>53</v>
      </c>
      <c r="ALD331">
        <v>53</v>
      </c>
      <c r="ALF331">
        <v>53</v>
      </c>
      <c r="ALH331">
        <v>53</v>
      </c>
      <c r="ALJ331">
        <v>53</v>
      </c>
      <c r="ALL331">
        <v>53</v>
      </c>
      <c r="ALN331">
        <v>53</v>
      </c>
      <c r="ALP331">
        <v>53</v>
      </c>
      <c r="ALR331">
        <v>53</v>
      </c>
    </row>
    <row r="332" spans="1:1006" x14ac:dyDescent="0.25">
      <c r="A332">
        <v>39</v>
      </c>
      <c r="B332">
        <v>17.028930000000003</v>
      </c>
      <c r="H332">
        <v>39</v>
      </c>
      <c r="J332">
        <v>39</v>
      </c>
      <c r="L332">
        <v>39</v>
      </c>
      <c r="N332">
        <v>39</v>
      </c>
      <c r="P332">
        <v>39</v>
      </c>
      <c r="R332">
        <v>39</v>
      </c>
      <c r="T332">
        <v>39</v>
      </c>
      <c r="V332">
        <v>39</v>
      </c>
      <c r="X332">
        <v>39</v>
      </c>
      <c r="Z332">
        <v>39</v>
      </c>
      <c r="AB332">
        <v>39</v>
      </c>
      <c r="AD332">
        <v>39</v>
      </c>
      <c r="AF332">
        <v>39</v>
      </c>
      <c r="AH332">
        <v>39</v>
      </c>
      <c r="AJ332">
        <v>39</v>
      </c>
      <c r="AL332">
        <v>39</v>
      </c>
      <c r="AN332">
        <v>39</v>
      </c>
      <c r="AP332">
        <v>39</v>
      </c>
      <c r="AR332">
        <v>39</v>
      </c>
      <c r="AT332">
        <v>39</v>
      </c>
      <c r="AV332">
        <v>39</v>
      </c>
      <c r="AX332">
        <v>39</v>
      </c>
      <c r="AZ332">
        <v>39</v>
      </c>
      <c r="BB332">
        <v>39</v>
      </c>
      <c r="BD332">
        <v>39</v>
      </c>
      <c r="BF332">
        <v>39</v>
      </c>
      <c r="BH332">
        <v>39</v>
      </c>
      <c r="BJ332">
        <v>39</v>
      </c>
      <c r="BL332">
        <v>39</v>
      </c>
      <c r="BN332">
        <v>39</v>
      </c>
      <c r="BP332">
        <v>39</v>
      </c>
      <c r="BR332">
        <v>39</v>
      </c>
      <c r="BT332">
        <v>39</v>
      </c>
      <c r="BV332">
        <v>39</v>
      </c>
      <c r="BX332">
        <v>39</v>
      </c>
      <c r="BZ332">
        <v>39</v>
      </c>
      <c r="CB332">
        <v>39</v>
      </c>
      <c r="CD332">
        <v>39</v>
      </c>
      <c r="CF332">
        <v>39</v>
      </c>
      <c r="CH332">
        <v>39</v>
      </c>
      <c r="CJ332">
        <v>39</v>
      </c>
      <c r="CL332">
        <v>39</v>
      </c>
      <c r="CN332">
        <v>39</v>
      </c>
      <c r="CP332">
        <v>39</v>
      </c>
      <c r="CR332">
        <v>39</v>
      </c>
      <c r="CT332">
        <v>39</v>
      </c>
      <c r="CV332">
        <v>39</v>
      </c>
      <c r="CX332">
        <v>39</v>
      </c>
      <c r="CZ332">
        <v>39</v>
      </c>
      <c r="DB332">
        <v>39</v>
      </c>
      <c r="DD332">
        <v>39</v>
      </c>
      <c r="DF332">
        <v>39</v>
      </c>
      <c r="DH332">
        <v>39</v>
      </c>
      <c r="DJ332">
        <v>39</v>
      </c>
      <c r="DL332">
        <v>39</v>
      </c>
      <c r="DN332">
        <v>39</v>
      </c>
      <c r="DP332">
        <v>39</v>
      </c>
      <c r="DR332">
        <v>39</v>
      </c>
      <c r="DT332">
        <v>39</v>
      </c>
      <c r="DV332">
        <v>39</v>
      </c>
      <c r="DX332">
        <v>39</v>
      </c>
      <c r="DZ332">
        <v>39</v>
      </c>
      <c r="EB332">
        <v>39</v>
      </c>
      <c r="ED332">
        <v>39</v>
      </c>
      <c r="EF332">
        <v>39</v>
      </c>
      <c r="EH332">
        <v>39</v>
      </c>
      <c r="EJ332">
        <v>39</v>
      </c>
      <c r="EL332">
        <v>39</v>
      </c>
      <c r="EN332">
        <v>39</v>
      </c>
      <c r="EP332">
        <v>39</v>
      </c>
      <c r="ER332">
        <v>39</v>
      </c>
      <c r="ET332">
        <v>39</v>
      </c>
      <c r="EV332">
        <v>39</v>
      </c>
      <c r="EX332">
        <v>39</v>
      </c>
      <c r="EZ332">
        <v>39</v>
      </c>
      <c r="FB332">
        <v>39</v>
      </c>
      <c r="FD332">
        <v>39</v>
      </c>
      <c r="FF332">
        <v>39</v>
      </c>
      <c r="FH332">
        <v>39</v>
      </c>
      <c r="FJ332">
        <v>39</v>
      </c>
      <c r="FL332">
        <v>39</v>
      </c>
      <c r="FN332">
        <v>39</v>
      </c>
      <c r="FP332">
        <v>39</v>
      </c>
      <c r="FR332">
        <v>39</v>
      </c>
      <c r="FT332">
        <v>39</v>
      </c>
      <c r="FV332">
        <v>39</v>
      </c>
      <c r="FX332">
        <v>39</v>
      </c>
      <c r="FZ332">
        <v>39</v>
      </c>
      <c r="GB332">
        <v>39</v>
      </c>
      <c r="GD332">
        <v>39</v>
      </c>
      <c r="GF332">
        <v>39</v>
      </c>
      <c r="GH332">
        <v>39</v>
      </c>
      <c r="GJ332">
        <v>39</v>
      </c>
      <c r="GL332">
        <v>39</v>
      </c>
      <c r="GN332">
        <v>39</v>
      </c>
      <c r="GP332">
        <v>39</v>
      </c>
      <c r="GR332">
        <v>39</v>
      </c>
      <c r="GT332">
        <v>39</v>
      </c>
      <c r="GV332">
        <v>39</v>
      </c>
      <c r="GX332">
        <v>39</v>
      </c>
      <c r="GZ332">
        <v>39</v>
      </c>
      <c r="HB332">
        <v>39</v>
      </c>
      <c r="HD332">
        <v>39</v>
      </c>
      <c r="HF332">
        <v>39</v>
      </c>
      <c r="HH332">
        <v>39</v>
      </c>
      <c r="HJ332">
        <v>39</v>
      </c>
      <c r="HL332">
        <v>39</v>
      </c>
      <c r="HN332">
        <v>39</v>
      </c>
      <c r="HP332">
        <v>39</v>
      </c>
      <c r="HR332">
        <v>39</v>
      </c>
      <c r="HT332">
        <v>39</v>
      </c>
      <c r="HV332">
        <v>39</v>
      </c>
      <c r="HX332">
        <v>39</v>
      </c>
      <c r="HZ332">
        <v>39</v>
      </c>
      <c r="IB332">
        <v>39</v>
      </c>
      <c r="ID332">
        <v>39</v>
      </c>
      <c r="IF332">
        <v>39</v>
      </c>
      <c r="IH332">
        <v>39</v>
      </c>
      <c r="IJ332">
        <v>39</v>
      </c>
      <c r="IL332">
        <v>39</v>
      </c>
      <c r="IN332">
        <v>39</v>
      </c>
      <c r="IP332">
        <v>39</v>
      </c>
      <c r="IR332">
        <v>39</v>
      </c>
      <c r="IT332">
        <v>39</v>
      </c>
      <c r="IV332">
        <v>39</v>
      </c>
      <c r="IX332">
        <v>39</v>
      </c>
      <c r="IZ332">
        <v>39</v>
      </c>
      <c r="JB332">
        <v>39</v>
      </c>
      <c r="JD332">
        <v>39</v>
      </c>
      <c r="JF332">
        <v>39</v>
      </c>
      <c r="JH332">
        <v>39</v>
      </c>
      <c r="JJ332">
        <v>39</v>
      </c>
      <c r="JL332">
        <v>39</v>
      </c>
      <c r="JN332">
        <v>39</v>
      </c>
      <c r="JP332">
        <v>39</v>
      </c>
      <c r="JR332">
        <v>39</v>
      </c>
      <c r="JT332">
        <v>39</v>
      </c>
      <c r="JV332">
        <v>39</v>
      </c>
      <c r="JX332">
        <v>39</v>
      </c>
      <c r="JZ332">
        <v>39</v>
      </c>
      <c r="KB332">
        <v>39</v>
      </c>
      <c r="KD332">
        <v>39</v>
      </c>
      <c r="KF332">
        <v>39</v>
      </c>
      <c r="KH332">
        <v>39</v>
      </c>
      <c r="KJ332">
        <v>39</v>
      </c>
      <c r="KL332">
        <v>39</v>
      </c>
      <c r="KN332">
        <v>39</v>
      </c>
      <c r="KP332">
        <v>39</v>
      </c>
      <c r="KR332">
        <v>39</v>
      </c>
      <c r="KT332">
        <v>39</v>
      </c>
      <c r="KV332">
        <v>39</v>
      </c>
      <c r="KX332">
        <v>39</v>
      </c>
      <c r="KZ332">
        <v>39</v>
      </c>
      <c r="LB332">
        <v>39</v>
      </c>
      <c r="LD332">
        <v>39</v>
      </c>
      <c r="LF332">
        <v>39</v>
      </c>
      <c r="LH332">
        <v>39</v>
      </c>
      <c r="LJ332">
        <v>39</v>
      </c>
      <c r="LL332">
        <v>39</v>
      </c>
      <c r="LN332">
        <v>39</v>
      </c>
      <c r="LP332">
        <v>39</v>
      </c>
      <c r="LR332">
        <v>39</v>
      </c>
      <c r="LT332">
        <v>39</v>
      </c>
      <c r="LV332">
        <v>39</v>
      </c>
      <c r="LX332">
        <v>39</v>
      </c>
      <c r="LZ332">
        <v>39</v>
      </c>
      <c r="MB332">
        <v>39</v>
      </c>
      <c r="MD332">
        <v>39</v>
      </c>
      <c r="MF332">
        <v>39</v>
      </c>
      <c r="MH332">
        <v>39</v>
      </c>
      <c r="MJ332">
        <v>39</v>
      </c>
      <c r="ML332">
        <v>39</v>
      </c>
      <c r="MN332">
        <v>39</v>
      </c>
      <c r="MP332">
        <v>39</v>
      </c>
      <c r="MR332">
        <v>39</v>
      </c>
      <c r="MT332">
        <v>39</v>
      </c>
      <c r="MV332">
        <v>39</v>
      </c>
      <c r="MX332">
        <v>39</v>
      </c>
      <c r="MZ332">
        <v>39</v>
      </c>
      <c r="NB332">
        <v>39</v>
      </c>
      <c r="ND332">
        <v>39</v>
      </c>
      <c r="NF332">
        <v>39</v>
      </c>
      <c r="NH332">
        <v>39</v>
      </c>
      <c r="NJ332">
        <v>39</v>
      </c>
      <c r="NL332">
        <v>39</v>
      </c>
      <c r="NN332">
        <v>39</v>
      </c>
      <c r="NP332">
        <v>39</v>
      </c>
      <c r="NR332">
        <v>39</v>
      </c>
      <c r="NT332">
        <v>39</v>
      </c>
      <c r="NV332">
        <v>39</v>
      </c>
      <c r="NX332">
        <v>39</v>
      </c>
      <c r="NZ332">
        <v>39</v>
      </c>
      <c r="OB332">
        <v>39</v>
      </c>
      <c r="OD332">
        <v>39</v>
      </c>
      <c r="OF332">
        <v>39</v>
      </c>
      <c r="OH332">
        <v>39</v>
      </c>
      <c r="OJ332">
        <v>39</v>
      </c>
      <c r="OL332">
        <v>39</v>
      </c>
      <c r="ON332">
        <v>39</v>
      </c>
      <c r="OP332">
        <v>39</v>
      </c>
      <c r="OR332">
        <v>39</v>
      </c>
      <c r="OT332">
        <v>39</v>
      </c>
      <c r="OV332">
        <v>39</v>
      </c>
      <c r="OX332">
        <v>39</v>
      </c>
      <c r="OZ332">
        <v>39</v>
      </c>
      <c r="PB332">
        <v>39</v>
      </c>
      <c r="PD332">
        <v>39</v>
      </c>
      <c r="PF332">
        <v>39</v>
      </c>
      <c r="PH332">
        <v>39</v>
      </c>
      <c r="PJ332">
        <v>39</v>
      </c>
      <c r="PL332">
        <v>39</v>
      </c>
      <c r="PN332">
        <v>39</v>
      </c>
      <c r="PP332">
        <v>39</v>
      </c>
      <c r="PR332">
        <v>39</v>
      </c>
      <c r="PT332">
        <v>39</v>
      </c>
      <c r="PV332">
        <v>39</v>
      </c>
      <c r="PX332">
        <v>39</v>
      </c>
      <c r="PZ332">
        <v>39</v>
      </c>
      <c r="QB332">
        <v>39</v>
      </c>
      <c r="QD332">
        <v>39</v>
      </c>
      <c r="QF332">
        <v>39</v>
      </c>
      <c r="QH332">
        <v>39</v>
      </c>
      <c r="QJ332">
        <v>39</v>
      </c>
      <c r="QL332">
        <v>39</v>
      </c>
      <c r="QN332">
        <v>39</v>
      </c>
      <c r="QP332">
        <v>39</v>
      </c>
      <c r="QR332">
        <v>39</v>
      </c>
      <c r="QT332">
        <v>39</v>
      </c>
      <c r="QV332">
        <v>39</v>
      </c>
      <c r="QX332">
        <v>39</v>
      </c>
      <c r="QZ332">
        <v>39</v>
      </c>
      <c r="RB332">
        <v>39</v>
      </c>
      <c r="RD332">
        <v>39</v>
      </c>
      <c r="RF332">
        <v>39</v>
      </c>
      <c r="RH332">
        <v>39</v>
      </c>
      <c r="RJ332">
        <v>39</v>
      </c>
      <c r="RL332">
        <v>39</v>
      </c>
      <c r="RN332">
        <v>39</v>
      </c>
      <c r="RP332">
        <v>39</v>
      </c>
      <c r="RR332">
        <v>39</v>
      </c>
      <c r="RT332">
        <v>39</v>
      </c>
      <c r="RV332">
        <v>39</v>
      </c>
      <c r="RX332">
        <v>39</v>
      </c>
      <c r="RZ332">
        <v>39</v>
      </c>
      <c r="SB332">
        <v>39</v>
      </c>
      <c r="SD332">
        <v>39</v>
      </c>
      <c r="SF332">
        <v>39</v>
      </c>
      <c r="SH332">
        <v>39</v>
      </c>
      <c r="SJ332">
        <v>39</v>
      </c>
      <c r="SL332">
        <v>39</v>
      </c>
      <c r="SN332">
        <v>39</v>
      </c>
      <c r="SP332">
        <v>39</v>
      </c>
      <c r="SR332">
        <v>39</v>
      </c>
      <c r="ST332">
        <v>39</v>
      </c>
      <c r="SV332">
        <v>39</v>
      </c>
      <c r="SX332">
        <v>39</v>
      </c>
      <c r="SZ332">
        <v>39</v>
      </c>
      <c r="TB332">
        <v>39</v>
      </c>
      <c r="TD332">
        <v>39</v>
      </c>
      <c r="TF332">
        <v>39</v>
      </c>
      <c r="TH332">
        <v>39</v>
      </c>
      <c r="TJ332">
        <v>39</v>
      </c>
      <c r="TL332">
        <v>39</v>
      </c>
      <c r="TN332">
        <v>39</v>
      </c>
      <c r="TP332">
        <v>39</v>
      </c>
      <c r="TR332">
        <v>39</v>
      </c>
      <c r="TT332">
        <v>39</v>
      </c>
      <c r="TV332">
        <v>39</v>
      </c>
      <c r="TX332">
        <v>39</v>
      </c>
      <c r="TZ332">
        <v>39</v>
      </c>
      <c r="UB332">
        <v>39</v>
      </c>
      <c r="UD332">
        <v>39</v>
      </c>
      <c r="UF332">
        <v>39</v>
      </c>
      <c r="UH332">
        <v>39</v>
      </c>
      <c r="UJ332">
        <v>39</v>
      </c>
      <c r="UL332">
        <v>39</v>
      </c>
      <c r="UN332">
        <v>39</v>
      </c>
      <c r="UP332">
        <v>39</v>
      </c>
      <c r="UR332">
        <v>39</v>
      </c>
      <c r="UT332">
        <v>39</v>
      </c>
      <c r="UV332">
        <v>39</v>
      </c>
      <c r="UX332">
        <v>39</v>
      </c>
      <c r="UZ332">
        <v>39</v>
      </c>
      <c r="VB332">
        <v>39</v>
      </c>
      <c r="VD332">
        <v>39</v>
      </c>
      <c r="VF332">
        <v>39</v>
      </c>
      <c r="VH332">
        <v>39</v>
      </c>
      <c r="VJ332">
        <v>39</v>
      </c>
      <c r="VL332">
        <v>39</v>
      </c>
      <c r="VN332">
        <v>39</v>
      </c>
      <c r="VP332">
        <v>39</v>
      </c>
      <c r="VR332">
        <v>39</v>
      </c>
      <c r="VT332">
        <v>39</v>
      </c>
      <c r="VV332">
        <v>39</v>
      </c>
      <c r="VX332">
        <v>39</v>
      </c>
      <c r="VZ332">
        <v>39</v>
      </c>
      <c r="WB332">
        <v>39</v>
      </c>
      <c r="WD332">
        <v>39</v>
      </c>
      <c r="WF332">
        <v>39</v>
      </c>
      <c r="WH332">
        <v>39</v>
      </c>
      <c r="WJ332">
        <v>39</v>
      </c>
      <c r="WL332">
        <v>39</v>
      </c>
      <c r="WN332">
        <v>39</v>
      </c>
      <c r="WP332">
        <v>39</v>
      </c>
      <c r="WR332">
        <v>39</v>
      </c>
      <c r="WT332">
        <v>39</v>
      </c>
      <c r="WV332">
        <v>39</v>
      </c>
      <c r="WX332">
        <v>39</v>
      </c>
      <c r="WZ332">
        <v>39</v>
      </c>
      <c r="XB332">
        <v>39</v>
      </c>
      <c r="XD332">
        <v>39</v>
      </c>
      <c r="XF332">
        <v>39</v>
      </c>
      <c r="XH332">
        <v>39</v>
      </c>
      <c r="XJ332">
        <v>39</v>
      </c>
      <c r="XL332">
        <v>39</v>
      </c>
      <c r="XN332">
        <v>39</v>
      </c>
      <c r="XP332">
        <v>39</v>
      </c>
      <c r="XR332">
        <v>39</v>
      </c>
      <c r="XT332">
        <v>39</v>
      </c>
      <c r="XV332">
        <v>39</v>
      </c>
      <c r="XX332">
        <v>39</v>
      </c>
      <c r="XZ332">
        <v>39</v>
      </c>
      <c r="YB332">
        <v>39</v>
      </c>
      <c r="YD332">
        <v>39</v>
      </c>
      <c r="YF332">
        <v>39</v>
      </c>
      <c r="YH332">
        <v>39</v>
      </c>
      <c r="YJ332">
        <v>39</v>
      </c>
      <c r="YL332">
        <v>39</v>
      </c>
      <c r="YN332">
        <v>39</v>
      </c>
      <c r="YP332">
        <v>39</v>
      </c>
      <c r="YR332">
        <v>39</v>
      </c>
      <c r="YT332">
        <v>39</v>
      </c>
      <c r="YV332">
        <v>39</v>
      </c>
      <c r="YX332">
        <v>39</v>
      </c>
      <c r="YZ332">
        <v>39</v>
      </c>
      <c r="ZB332">
        <v>39</v>
      </c>
      <c r="ZD332">
        <v>39</v>
      </c>
      <c r="ZF332">
        <v>39</v>
      </c>
      <c r="ZH332">
        <v>39</v>
      </c>
      <c r="ZJ332">
        <v>39</v>
      </c>
      <c r="ZL332">
        <v>39</v>
      </c>
      <c r="ZN332">
        <v>39</v>
      </c>
      <c r="ZP332">
        <v>39</v>
      </c>
      <c r="ZR332">
        <v>39</v>
      </c>
      <c r="ZT332">
        <v>39</v>
      </c>
      <c r="ZV332">
        <v>39</v>
      </c>
      <c r="ZX332">
        <v>39</v>
      </c>
      <c r="ZZ332">
        <v>39</v>
      </c>
      <c r="AAB332">
        <v>39</v>
      </c>
      <c r="AAD332">
        <v>39</v>
      </c>
      <c r="AAF332">
        <v>39</v>
      </c>
      <c r="AAH332">
        <v>39</v>
      </c>
      <c r="AAJ332">
        <v>39</v>
      </c>
      <c r="AAL332">
        <v>39</v>
      </c>
      <c r="AAN332">
        <v>39</v>
      </c>
      <c r="AAP332">
        <v>39</v>
      </c>
      <c r="AAR332">
        <v>39</v>
      </c>
      <c r="AAT332">
        <v>39</v>
      </c>
      <c r="AAV332">
        <v>39</v>
      </c>
      <c r="AAX332">
        <v>39</v>
      </c>
      <c r="AAZ332">
        <v>39</v>
      </c>
      <c r="ABB332">
        <v>39</v>
      </c>
      <c r="ABD332">
        <v>39</v>
      </c>
      <c r="ABF332">
        <v>39</v>
      </c>
      <c r="ABH332">
        <v>39</v>
      </c>
      <c r="ABJ332">
        <v>39</v>
      </c>
      <c r="ABL332">
        <v>39</v>
      </c>
      <c r="ABN332">
        <v>39</v>
      </c>
      <c r="ABP332">
        <v>39</v>
      </c>
      <c r="ABR332">
        <v>39</v>
      </c>
      <c r="ABT332">
        <v>39</v>
      </c>
      <c r="ABV332">
        <v>39</v>
      </c>
      <c r="ABX332">
        <v>39</v>
      </c>
      <c r="ABZ332">
        <v>39</v>
      </c>
      <c r="ACB332">
        <v>39</v>
      </c>
      <c r="ACD332">
        <v>39</v>
      </c>
      <c r="ACF332">
        <v>39</v>
      </c>
      <c r="ACH332">
        <v>39</v>
      </c>
      <c r="ACJ332">
        <v>39</v>
      </c>
      <c r="ACL332">
        <v>39</v>
      </c>
      <c r="ACN332">
        <v>39</v>
      </c>
      <c r="ACP332">
        <v>39</v>
      </c>
      <c r="ACR332">
        <v>39</v>
      </c>
      <c r="ACT332">
        <v>39</v>
      </c>
      <c r="ACV332">
        <v>39</v>
      </c>
      <c r="ACX332">
        <v>39</v>
      </c>
      <c r="ACZ332">
        <v>39</v>
      </c>
      <c r="ADB332">
        <v>39</v>
      </c>
      <c r="ADD332">
        <v>39</v>
      </c>
      <c r="ADF332">
        <v>39</v>
      </c>
      <c r="ADH332">
        <v>39</v>
      </c>
      <c r="ADJ332">
        <v>39</v>
      </c>
      <c r="ADL332">
        <v>39</v>
      </c>
      <c r="ADN332">
        <v>39</v>
      </c>
      <c r="ADP332">
        <v>39</v>
      </c>
      <c r="ADR332">
        <v>39</v>
      </c>
      <c r="ADT332">
        <v>39</v>
      </c>
      <c r="ADV332">
        <v>39</v>
      </c>
      <c r="ADX332">
        <v>39</v>
      </c>
      <c r="ADZ332">
        <v>39</v>
      </c>
      <c r="AEB332">
        <v>39</v>
      </c>
      <c r="AED332">
        <v>39</v>
      </c>
      <c r="AEF332">
        <v>39</v>
      </c>
      <c r="AEH332">
        <v>39</v>
      </c>
      <c r="AEJ332">
        <v>39</v>
      </c>
      <c r="AEL332">
        <v>39</v>
      </c>
      <c r="AEN332">
        <v>39</v>
      </c>
      <c r="AEP332">
        <v>39</v>
      </c>
      <c r="AER332">
        <v>39</v>
      </c>
      <c r="AET332">
        <v>39</v>
      </c>
      <c r="AEV332">
        <v>39</v>
      </c>
      <c r="AEX332">
        <v>39</v>
      </c>
      <c r="AEZ332">
        <v>39</v>
      </c>
      <c r="AFB332">
        <v>39</v>
      </c>
      <c r="AFD332">
        <v>39</v>
      </c>
      <c r="AFF332">
        <v>39</v>
      </c>
      <c r="AFH332">
        <v>39</v>
      </c>
      <c r="AFJ332">
        <v>39</v>
      </c>
      <c r="AFL332">
        <v>39</v>
      </c>
      <c r="AFN332">
        <v>39</v>
      </c>
      <c r="AFP332">
        <v>39</v>
      </c>
      <c r="AFR332">
        <v>39</v>
      </c>
      <c r="AFT332">
        <v>39</v>
      </c>
      <c r="AFV332">
        <v>39</v>
      </c>
      <c r="AFX332">
        <v>39</v>
      </c>
      <c r="AFZ332">
        <v>39</v>
      </c>
      <c r="AGB332">
        <v>39</v>
      </c>
      <c r="AGD332">
        <v>39</v>
      </c>
      <c r="AGF332">
        <v>39</v>
      </c>
      <c r="AGH332">
        <v>39</v>
      </c>
      <c r="AGJ332">
        <v>39</v>
      </c>
      <c r="AGL332">
        <v>39</v>
      </c>
      <c r="AGN332">
        <v>39</v>
      </c>
      <c r="AGP332">
        <v>39</v>
      </c>
      <c r="AGR332">
        <v>39</v>
      </c>
      <c r="AGT332">
        <v>39</v>
      </c>
      <c r="AGV332">
        <v>39</v>
      </c>
      <c r="AGX332">
        <v>39</v>
      </c>
      <c r="AGZ332">
        <v>39</v>
      </c>
      <c r="AHB332">
        <v>39</v>
      </c>
      <c r="AHD332">
        <v>39</v>
      </c>
      <c r="AHF332">
        <v>39</v>
      </c>
      <c r="AHH332">
        <v>39</v>
      </c>
      <c r="AHJ332">
        <v>39</v>
      </c>
      <c r="AHL332">
        <v>39</v>
      </c>
      <c r="AHN332">
        <v>39</v>
      </c>
      <c r="AHP332">
        <v>39</v>
      </c>
      <c r="AHR332">
        <v>39</v>
      </c>
      <c r="AHT332">
        <v>39</v>
      </c>
      <c r="AHV332">
        <v>39</v>
      </c>
      <c r="AHX332">
        <v>39</v>
      </c>
      <c r="AHZ332">
        <v>39</v>
      </c>
      <c r="AIB332">
        <v>39</v>
      </c>
      <c r="AID332">
        <v>39</v>
      </c>
      <c r="AIF332">
        <v>39</v>
      </c>
      <c r="AIH332">
        <v>39</v>
      </c>
      <c r="AIJ332">
        <v>39</v>
      </c>
      <c r="AIL332">
        <v>39</v>
      </c>
      <c r="AIN332">
        <v>39</v>
      </c>
      <c r="AIP332">
        <v>39</v>
      </c>
      <c r="AIR332">
        <v>39</v>
      </c>
      <c r="AIT332">
        <v>39</v>
      </c>
      <c r="AIV332">
        <v>39</v>
      </c>
      <c r="AIX332">
        <v>39</v>
      </c>
      <c r="AIZ332">
        <v>39</v>
      </c>
      <c r="AJB332">
        <v>39</v>
      </c>
      <c r="AJD332">
        <v>39</v>
      </c>
      <c r="AJF332">
        <v>39</v>
      </c>
      <c r="AJH332">
        <v>39</v>
      </c>
      <c r="AJJ332">
        <v>39</v>
      </c>
      <c r="AJL332">
        <v>39</v>
      </c>
      <c r="AJN332">
        <v>39</v>
      </c>
      <c r="AJP332">
        <v>39</v>
      </c>
      <c r="AJR332">
        <v>39</v>
      </c>
      <c r="AJT332">
        <v>39</v>
      </c>
      <c r="AJV332">
        <v>39</v>
      </c>
      <c r="AJX332">
        <v>39</v>
      </c>
      <c r="AJZ332">
        <v>39</v>
      </c>
      <c r="AKB332">
        <v>39</v>
      </c>
      <c r="AKD332">
        <v>39</v>
      </c>
      <c r="AKF332">
        <v>39</v>
      </c>
      <c r="AKH332">
        <v>39</v>
      </c>
      <c r="AKJ332">
        <v>39</v>
      </c>
      <c r="AKL332">
        <v>39</v>
      </c>
      <c r="AKN332">
        <v>39</v>
      </c>
      <c r="AKP332">
        <v>39</v>
      </c>
      <c r="AKR332">
        <v>39</v>
      </c>
      <c r="AKT332">
        <v>39</v>
      </c>
      <c r="AKV332">
        <v>39</v>
      </c>
      <c r="AKX332">
        <v>39</v>
      </c>
      <c r="AKZ332">
        <v>39</v>
      </c>
      <c r="ALB332">
        <v>39</v>
      </c>
      <c r="ALD332">
        <v>39</v>
      </c>
      <c r="ALF332">
        <v>39</v>
      </c>
      <c r="ALH332">
        <v>39</v>
      </c>
      <c r="ALJ332">
        <v>39</v>
      </c>
      <c r="ALL332">
        <v>39</v>
      </c>
      <c r="ALN332">
        <v>39</v>
      </c>
      <c r="ALP332">
        <v>39</v>
      </c>
      <c r="ALR332">
        <v>39</v>
      </c>
    </row>
    <row r="333" spans="1:1006" x14ac:dyDescent="0.25">
      <c r="A333">
        <v>47</v>
      </c>
      <c r="B333">
        <v>17.028209999999998</v>
      </c>
      <c r="H333">
        <v>47</v>
      </c>
      <c r="J333">
        <v>47</v>
      </c>
      <c r="L333">
        <v>47</v>
      </c>
      <c r="N333">
        <v>47</v>
      </c>
      <c r="P333">
        <v>47</v>
      </c>
      <c r="R333">
        <v>47</v>
      </c>
      <c r="T333">
        <v>47</v>
      </c>
      <c r="V333">
        <v>47</v>
      </c>
      <c r="X333">
        <v>47</v>
      </c>
      <c r="Z333">
        <v>47</v>
      </c>
      <c r="AB333">
        <v>47</v>
      </c>
      <c r="AD333">
        <v>47</v>
      </c>
      <c r="AF333">
        <v>47</v>
      </c>
      <c r="AH333">
        <v>47</v>
      </c>
      <c r="AJ333">
        <v>47</v>
      </c>
      <c r="AL333">
        <v>47</v>
      </c>
      <c r="AN333">
        <v>47</v>
      </c>
      <c r="AP333">
        <v>47</v>
      </c>
      <c r="AR333">
        <v>47</v>
      </c>
      <c r="AT333">
        <v>47</v>
      </c>
      <c r="AV333">
        <v>47</v>
      </c>
      <c r="AX333">
        <v>47</v>
      </c>
      <c r="AZ333">
        <v>47</v>
      </c>
      <c r="BB333">
        <v>47</v>
      </c>
      <c r="BD333">
        <v>47</v>
      </c>
      <c r="BF333">
        <v>47</v>
      </c>
      <c r="BH333">
        <v>47</v>
      </c>
      <c r="BJ333">
        <v>47</v>
      </c>
      <c r="BL333">
        <v>47</v>
      </c>
      <c r="BN333">
        <v>47</v>
      </c>
      <c r="BP333">
        <v>47</v>
      </c>
      <c r="BR333">
        <v>47</v>
      </c>
      <c r="BT333">
        <v>47</v>
      </c>
      <c r="BV333">
        <v>47</v>
      </c>
      <c r="BX333">
        <v>47</v>
      </c>
      <c r="BZ333">
        <v>47</v>
      </c>
      <c r="CB333">
        <v>47</v>
      </c>
      <c r="CD333">
        <v>47</v>
      </c>
      <c r="CF333">
        <v>47</v>
      </c>
      <c r="CH333">
        <v>47</v>
      </c>
      <c r="CJ333">
        <v>47</v>
      </c>
      <c r="CL333">
        <v>47</v>
      </c>
      <c r="CN333">
        <v>47</v>
      </c>
      <c r="CP333">
        <v>47</v>
      </c>
      <c r="CR333">
        <v>47</v>
      </c>
      <c r="CT333">
        <v>47</v>
      </c>
      <c r="CV333">
        <v>47</v>
      </c>
      <c r="CX333">
        <v>47</v>
      </c>
      <c r="CZ333">
        <v>47</v>
      </c>
      <c r="DB333">
        <v>47</v>
      </c>
      <c r="DD333">
        <v>47</v>
      </c>
      <c r="DF333">
        <v>47</v>
      </c>
      <c r="DH333">
        <v>47</v>
      </c>
      <c r="DJ333">
        <v>47</v>
      </c>
      <c r="DL333">
        <v>47</v>
      </c>
      <c r="DN333">
        <v>47</v>
      </c>
      <c r="DP333">
        <v>47</v>
      </c>
      <c r="DR333">
        <v>47</v>
      </c>
      <c r="DT333">
        <v>47</v>
      </c>
      <c r="DV333">
        <v>47</v>
      </c>
      <c r="DX333">
        <v>47</v>
      </c>
      <c r="DZ333">
        <v>47</v>
      </c>
      <c r="EB333">
        <v>47</v>
      </c>
      <c r="ED333">
        <v>47</v>
      </c>
      <c r="EF333">
        <v>47</v>
      </c>
      <c r="EH333">
        <v>47</v>
      </c>
      <c r="EJ333">
        <v>47</v>
      </c>
      <c r="EL333">
        <v>47</v>
      </c>
      <c r="EN333">
        <v>47</v>
      </c>
      <c r="EP333">
        <v>47</v>
      </c>
      <c r="ER333">
        <v>47</v>
      </c>
      <c r="ET333">
        <v>47</v>
      </c>
      <c r="EV333">
        <v>47</v>
      </c>
      <c r="EX333">
        <v>47</v>
      </c>
      <c r="EZ333">
        <v>47</v>
      </c>
      <c r="FB333">
        <v>47</v>
      </c>
      <c r="FD333">
        <v>47</v>
      </c>
      <c r="FF333">
        <v>47</v>
      </c>
      <c r="FH333">
        <v>47</v>
      </c>
      <c r="FJ333">
        <v>47</v>
      </c>
      <c r="FL333">
        <v>47</v>
      </c>
      <c r="FN333">
        <v>47</v>
      </c>
      <c r="FP333">
        <v>47</v>
      </c>
      <c r="FR333">
        <v>47</v>
      </c>
      <c r="FT333">
        <v>47</v>
      </c>
      <c r="FV333">
        <v>47</v>
      </c>
      <c r="FX333">
        <v>47</v>
      </c>
      <c r="FZ333">
        <v>47</v>
      </c>
      <c r="GB333">
        <v>47</v>
      </c>
      <c r="GD333">
        <v>47</v>
      </c>
      <c r="GF333">
        <v>47</v>
      </c>
      <c r="GH333">
        <v>47</v>
      </c>
      <c r="GJ333">
        <v>47</v>
      </c>
      <c r="GL333">
        <v>47</v>
      </c>
      <c r="GN333">
        <v>47</v>
      </c>
      <c r="GP333">
        <v>47</v>
      </c>
      <c r="GR333">
        <v>47</v>
      </c>
      <c r="GT333">
        <v>47</v>
      </c>
      <c r="GV333">
        <v>47</v>
      </c>
      <c r="GX333">
        <v>47</v>
      </c>
      <c r="GZ333">
        <v>47</v>
      </c>
      <c r="HB333">
        <v>47</v>
      </c>
      <c r="HD333">
        <v>47</v>
      </c>
      <c r="HF333">
        <v>47</v>
      </c>
      <c r="HH333">
        <v>47</v>
      </c>
      <c r="HJ333">
        <v>47</v>
      </c>
      <c r="HL333">
        <v>47</v>
      </c>
      <c r="HN333">
        <v>47</v>
      </c>
      <c r="HP333">
        <v>47</v>
      </c>
      <c r="HR333">
        <v>47</v>
      </c>
      <c r="HT333">
        <v>47</v>
      </c>
      <c r="HV333">
        <v>47</v>
      </c>
      <c r="HX333">
        <v>47</v>
      </c>
      <c r="HZ333">
        <v>47</v>
      </c>
      <c r="IB333">
        <v>47</v>
      </c>
      <c r="ID333">
        <v>47</v>
      </c>
      <c r="IF333">
        <v>47</v>
      </c>
      <c r="IH333">
        <v>47</v>
      </c>
      <c r="IJ333">
        <v>47</v>
      </c>
      <c r="IL333">
        <v>47</v>
      </c>
      <c r="IN333">
        <v>47</v>
      </c>
      <c r="IP333">
        <v>47</v>
      </c>
      <c r="IR333">
        <v>47</v>
      </c>
      <c r="IT333">
        <v>47</v>
      </c>
      <c r="IV333">
        <v>47</v>
      </c>
      <c r="IX333">
        <v>47</v>
      </c>
      <c r="IZ333">
        <v>47</v>
      </c>
      <c r="JB333">
        <v>47</v>
      </c>
      <c r="JD333">
        <v>47</v>
      </c>
      <c r="JF333">
        <v>47</v>
      </c>
      <c r="JH333">
        <v>47</v>
      </c>
      <c r="JJ333">
        <v>47</v>
      </c>
      <c r="JL333">
        <v>47</v>
      </c>
      <c r="JN333">
        <v>47</v>
      </c>
      <c r="JP333">
        <v>47</v>
      </c>
      <c r="JR333">
        <v>47</v>
      </c>
      <c r="JT333">
        <v>47</v>
      </c>
      <c r="JV333">
        <v>47</v>
      </c>
      <c r="JX333">
        <v>47</v>
      </c>
      <c r="JZ333">
        <v>47</v>
      </c>
      <c r="KB333">
        <v>47</v>
      </c>
      <c r="KD333">
        <v>47</v>
      </c>
      <c r="KF333">
        <v>47</v>
      </c>
      <c r="KH333">
        <v>47</v>
      </c>
      <c r="KJ333">
        <v>47</v>
      </c>
      <c r="KL333">
        <v>47</v>
      </c>
      <c r="KN333">
        <v>47</v>
      </c>
      <c r="KP333">
        <v>47</v>
      </c>
      <c r="KR333">
        <v>47</v>
      </c>
      <c r="KT333">
        <v>47</v>
      </c>
      <c r="KV333">
        <v>47</v>
      </c>
      <c r="KX333">
        <v>47</v>
      </c>
      <c r="KZ333">
        <v>47</v>
      </c>
      <c r="LB333">
        <v>47</v>
      </c>
      <c r="LD333">
        <v>47</v>
      </c>
      <c r="LF333">
        <v>47</v>
      </c>
      <c r="LH333">
        <v>47</v>
      </c>
      <c r="LJ333">
        <v>47</v>
      </c>
      <c r="LL333">
        <v>47</v>
      </c>
      <c r="LN333">
        <v>47</v>
      </c>
      <c r="LP333">
        <v>47</v>
      </c>
      <c r="LR333">
        <v>47</v>
      </c>
      <c r="LT333">
        <v>47</v>
      </c>
      <c r="LV333">
        <v>47</v>
      </c>
      <c r="LX333">
        <v>47</v>
      </c>
      <c r="LZ333">
        <v>47</v>
      </c>
      <c r="MB333">
        <v>47</v>
      </c>
      <c r="MD333">
        <v>47</v>
      </c>
      <c r="MF333">
        <v>47</v>
      </c>
      <c r="MH333">
        <v>47</v>
      </c>
      <c r="MJ333">
        <v>47</v>
      </c>
      <c r="ML333">
        <v>47</v>
      </c>
      <c r="MN333">
        <v>47</v>
      </c>
      <c r="MP333">
        <v>47</v>
      </c>
      <c r="MR333">
        <v>47</v>
      </c>
      <c r="MT333">
        <v>47</v>
      </c>
      <c r="MV333">
        <v>47</v>
      </c>
      <c r="MX333">
        <v>47</v>
      </c>
      <c r="MZ333">
        <v>47</v>
      </c>
      <c r="NB333">
        <v>47</v>
      </c>
      <c r="ND333">
        <v>47</v>
      </c>
      <c r="NF333">
        <v>47</v>
      </c>
      <c r="NH333">
        <v>47</v>
      </c>
      <c r="NJ333">
        <v>47</v>
      </c>
      <c r="NL333">
        <v>47</v>
      </c>
      <c r="NN333">
        <v>47</v>
      </c>
      <c r="NP333">
        <v>47</v>
      </c>
      <c r="NR333">
        <v>47</v>
      </c>
      <c r="NT333">
        <v>47</v>
      </c>
      <c r="NV333">
        <v>47</v>
      </c>
      <c r="NX333">
        <v>47</v>
      </c>
      <c r="NZ333">
        <v>47</v>
      </c>
      <c r="OB333">
        <v>47</v>
      </c>
      <c r="OD333">
        <v>47</v>
      </c>
      <c r="OF333">
        <v>47</v>
      </c>
      <c r="OH333">
        <v>47</v>
      </c>
      <c r="OJ333">
        <v>47</v>
      </c>
      <c r="OL333">
        <v>47</v>
      </c>
      <c r="ON333">
        <v>47</v>
      </c>
      <c r="OP333">
        <v>47</v>
      </c>
      <c r="OR333">
        <v>47</v>
      </c>
      <c r="OT333">
        <v>47</v>
      </c>
      <c r="OV333">
        <v>47</v>
      </c>
      <c r="OX333">
        <v>47</v>
      </c>
      <c r="OZ333">
        <v>47</v>
      </c>
      <c r="PB333">
        <v>47</v>
      </c>
      <c r="PD333">
        <v>47</v>
      </c>
      <c r="PF333">
        <v>47</v>
      </c>
      <c r="PH333">
        <v>47</v>
      </c>
      <c r="PJ333">
        <v>47</v>
      </c>
      <c r="PL333">
        <v>47</v>
      </c>
      <c r="PN333">
        <v>47</v>
      </c>
      <c r="PP333">
        <v>47</v>
      </c>
      <c r="PR333">
        <v>47</v>
      </c>
      <c r="PT333">
        <v>47</v>
      </c>
      <c r="PV333">
        <v>47</v>
      </c>
      <c r="PX333">
        <v>47</v>
      </c>
      <c r="PZ333">
        <v>47</v>
      </c>
      <c r="QB333">
        <v>47</v>
      </c>
      <c r="QD333">
        <v>47</v>
      </c>
      <c r="QF333">
        <v>47</v>
      </c>
      <c r="QH333">
        <v>47</v>
      </c>
      <c r="QJ333">
        <v>47</v>
      </c>
      <c r="QL333">
        <v>47</v>
      </c>
      <c r="QN333">
        <v>47</v>
      </c>
      <c r="QP333">
        <v>47</v>
      </c>
      <c r="QR333">
        <v>47</v>
      </c>
      <c r="QT333">
        <v>47</v>
      </c>
      <c r="QV333">
        <v>47</v>
      </c>
      <c r="QX333">
        <v>47</v>
      </c>
      <c r="QZ333">
        <v>47</v>
      </c>
      <c r="RB333">
        <v>47</v>
      </c>
      <c r="RD333">
        <v>47</v>
      </c>
      <c r="RF333">
        <v>47</v>
      </c>
      <c r="RH333">
        <v>47</v>
      </c>
      <c r="RJ333">
        <v>47</v>
      </c>
      <c r="RL333">
        <v>47</v>
      </c>
      <c r="RN333">
        <v>47</v>
      </c>
      <c r="RP333">
        <v>47</v>
      </c>
      <c r="RR333">
        <v>47</v>
      </c>
      <c r="RT333">
        <v>47</v>
      </c>
      <c r="RV333">
        <v>47</v>
      </c>
      <c r="RX333">
        <v>47</v>
      </c>
      <c r="RZ333">
        <v>47</v>
      </c>
      <c r="SB333">
        <v>47</v>
      </c>
      <c r="SD333">
        <v>47</v>
      </c>
      <c r="SF333">
        <v>47</v>
      </c>
      <c r="SH333">
        <v>47</v>
      </c>
      <c r="SJ333">
        <v>47</v>
      </c>
      <c r="SL333">
        <v>47</v>
      </c>
      <c r="SN333">
        <v>47</v>
      </c>
      <c r="SP333">
        <v>47</v>
      </c>
      <c r="SR333">
        <v>47</v>
      </c>
      <c r="ST333">
        <v>47</v>
      </c>
      <c r="SV333">
        <v>47</v>
      </c>
      <c r="SX333">
        <v>47</v>
      </c>
      <c r="SZ333">
        <v>47</v>
      </c>
      <c r="TB333">
        <v>47</v>
      </c>
      <c r="TD333">
        <v>47</v>
      </c>
      <c r="TF333">
        <v>47</v>
      </c>
      <c r="TH333">
        <v>47</v>
      </c>
      <c r="TJ333">
        <v>47</v>
      </c>
      <c r="TL333">
        <v>47</v>
      </c>
      <c r="TN333">
        <v>47</v>
      </c>
      <c r="TP333">
        <v>47</v>
      </c>
      <c r="TR333">
        <v>47</v>
      </c>
      <c r="TT333">
        <v>47</v>
      </c>
      <c r="TV333">
        <v>47</v>
      </c>
      <c r="TX333">
        <v>47</v>
      </c>
      <c r="TZ333">
        <v>47</v>
      </c>
      <c r="UB333">
        <v>47</v>
      </c>
      <c r="UD333">
        <v>47</v>
      </c>
      <c r="UF333">
        <v>47</v>
      </c>
      <c r="UH333">
        <v>47</v>
      </c>
      <c r="UJ333">
        <v>47</v>
      </c>
      <c r="UL333">
        <v>47</v>
      </c>
      <c r="UN333">
        <v>47</v>
      </c>
      <c r="UP333">
        <v>47</v>
      </c>
      <c r="UR333">
        <v>47</v>
      </c>
      <c r="UT333">
        <v>47</v>
      </c>
      <c r="UV333">
        <v>47</v>
      </c>
      <c r="UX333">
        <v>47</v>
      </c>
      <c r="UZ333">
        <v>47</v>
      </c>
      <c r="VB333">
        <v>47</v>
      </c>
      <c r="VD333">
        <v>47</v>
      </c>
      <c r="VF333">
        <v>47</v>
      </c>
      <c r="VH333">
        <v>47</v>
      </c>
      <c r="VJ333">
        <v>47</v>
      </c>
      <c r="VL333">
        <v>47</v>
      </c>
      <c r="VN333">
        <v>47</v>
      </c>
      <c r="VP333">
        <v>47</v>
      </c>
      <c r="VR333">
        <v>47</v>
      </c>
      <c r="VT333">
        <v>47</v>
      </c>
      <c r="VV333">
        <v>47</v>
      </c>
      <c r="VX333">
        <v>47</v>
      </c>
      <c r="VZ333">
        <v>47</v>
      </c>
      <c r="WB333">
        <v>47</v>
      </c>
      <c r="WD333">
        <v>47</v>
      </c>
      <c r="WF333">
        <v>47</v>
      </c>
      <c r="WH333">
        <v>47</v>
      </c>
      <c r="WJ333">
        <v>47</v>
      </c>
      <c r="WL333">
        <v>47</v>
      </c>
      <c r="WN333">
        <v>47</v>
      </c>
      <c r="WP333">
        <v>47</v>
      </c>
      <c r="WR333">
        <v>47</v>
      </c>
      <c r="WT333">
        <v>47</v>
      </c>
      <c r="WV333">
        <v>47</v>
      </c>
      <c r="WX333">
        <v>47</v>
      </c>
      <c r="WZ333">
        <v>47</v>
      </c>
      <c r="XB333">
        <v>47</v>
      </c>
      <c r="XD333">
        <v>47</v>
      </c>
      <c r="XF333">
        <v>47</v>
      </c>
      <c r="XH333">
        <v>47</v>
      </c>
      <c r="XJ333">
        <v>47</v>
      </c>
      <c r="XL333">
        <v>47</v>
      </c>
      <c r="XN333">
        <v>47</v>
      </c>
      <c r="XP333">
        <v>47</v>
      </c>
      <c r="XR333">
        <v>47</v>
      </c>
      <c r="XT333">
        <v>47</v>
      </c>
      <c r="XV333">
        <v>47</v>
      </c>
      <c r="XX333">
        <v>47</v>
      </c>
      <c r="XZ333">
        <v>47</v>
      </c>
      <c r="YB333">
        <v>47</v>
      </c>
      <c r="YD333">
        <v>47</v>
      </c>
      <c r="YF333">
        <v>47</v>
      </c>
      <c r="YH333">
        <v>47</v>
      </c>
      <c r="YJ333">
        <v>47</v>
      </c>
      <c r="YL333">
        <v>47</v>
      </c>
      <c r="YN333">
        <v>47</v>
      </c>
      <c r="YP333">
        <v>47</v>
      </c>
      <c r="YR333">
        <v>47</v>
      </c>
      <c r="YT333">
        <v>47</v>
      </c>
      <c r="YV333">
        <v>47</v>
      </c>
      <c r="YX333">
        <v>47</v>
      </c>
      <c r="YZ333">
        <v>47</v>
      </c>
      <c r="ZB333">
        <v>47</v>
      </c>
      <c r="ZD333">
        <v>47</v>
      </c>
      <c r="ZF333">
        <v>47</v>
      </c>
      <c r="ZH333">
        <v>47</v>
      </c>
      <c r="ZJ333">
        <v>47</v>
      </c>
      <c r="ZL333">
        <v>47</v>
      </c>
      <c r="ZN333">
        <v>47</v>
      </c>
      <c r="ZP333">
        <v>47</v>
      </c>
      <c r="ZR333">
        <v>47</v>
      </c>
      <c r="ZT333">
        <v>47</v>
      </c>
      <c r="ZV333">
        <v>47</v>
      </c>
      <c r="ZX333">
        <v>47</v>
      </c>
      <c r="ZZ333">
        <v>47</v>
      </c>
      <c r="AAB333">
        <v>47</v>
      </c>
      <c r="AAD333">
        <v>47</v>
      </c>
      <c r="AAF333">
        <v>47</v>
      </c>
      <c r="AAH333">
        <v>47</v>
      </c>
      <c r="AAJ333">
        <v>47</v>
      </c>
      <c r="AAL333">
        <v>47</v>
      </c>
      <c r="AAN333">
        <v>47</v>
      </c>
      <c r="AAP333">
        <v>47</v>
      </c>
      <c r="AAR333">
        <v>47</v>
      </c>
      <c r="AAT333">
        <v>47</v>
      </c>
      <c r="AAV333">
        <v>47</v>
      </c>
      <c r="AAX333">
        <v>47</v>
      </c>
      <c r="AAZ333">
        <v>47</v>
      </c>
      <c r="ABB333">
        <v>47</v>
      </c>
      <c r="ABD333">
        <v>47</v>
      </c>
      <c r="ABF333">
        <v>47</v>
      </c>
      <c r="ABH333">
        <v>47</v>
      </c>
      <c r="ABJ333">
        <v>47</v>
      </c>
      <c r="ABL333">
        <v>47</v>
      </c>
      <c r="ABN333">
        <v>47</v>
      </c>
      <c r="ABP333">
        <v>47</v>
      </c>
      <c r="ABR333">
        <v>47</v>
      </c>
      <c r="ABT333">
        <v>47</v>
      </c>
      <c r="ABV333">
        <v>47</v>
      </c>
      <c r="ABX333">
        <v>47</v>
      </c>
      <c r="ABZ333">
        <v>47</v>
      </c>
      <c r="ACB333">
        <v>47</v>
      </c>
      <c r="ACD333">
        <v>47</v>
      </c>
      <c r="ACF333">
        <v>47</v>
      </c>
      <c r="ACH333">
        <v>47</v>
      </c>
      <c r="ACJ333">
        <v>47</v>
      </c>
      <c r="ACL333">
        <v>47</v>
      </c>
      <c r="ACN333">
        <v>47</v>
      </c>
      <c r="ACP333">
        <v>47</v>
      </c>
      <c r="ACR333">
        <v>47</v>
      </c>
      <c r="ACT333">
        <v>47</v>
      </c>
      <c r="ACV333">
        <v>47</v>
      </c>
      <c r="ACX333">
        <v>47</v>
      </c>
      <c r="ACZ333">
        <v>47</v>
      </c>
      <c r="ADB333">
        <v>47</v>
      </c>
      <c r="ADD333">
        <v>47</v>
      </c>
      <c r="ADF333">
        <v>47</v>
      </c>
      <c r="ADH333">
        <v>47</v>
      </c>
      <c r="ADJ333">
        <v>47</v>
      </c>
      <c r="ADL333">
        <v>47</v>
      </c>
      <c r="ADN333">
        <v>47</v>
      </c>
      <c r="ADP333">
        <v>47</v>
      </c>
      <c r="ADR333">
        <v>47</v>
      </c>
      <c r="ADT333">
        <v>47</v>
      </c>
      <c r="ADV333">
        <v>47</v>
      </c>
      <c r="ADX333">
        <v>47</v>
      </c>
      <c r="ADZ333">
        <v>47</v>
      </c>
      <c r="AEB333">
        <v>47</v>
      </c>
      <c r="AED333">
        <v>47</v>
      </c>
      <c r="AEF333">
        <v>47</v>
      </c>
      <c r="AEH333">
        <v>47</v>
      </c>
      <c r="AEJ333">
        <v>47</v>
      </c>
      <c r="AEL333">
        <v>47</v>
      </c>
      <c r="AEN333">
        <v>47</v>
      </c>
      <c r="AEP333">
        <v>47</v>
      </c>
      <c r="AER333">
        <v>47</v>
      </c>
      <c r="AET333">
        <v>47</v>
      </c>
      <c r="AEV333">
        <v>47</v>
      </c>
      <c r="AEX333">
        <v>47</v>
      </c>
      <c r="AEZ333">
        <v>47</v>
      </c>
      <c r="AFB333">
        <v>47</v>
      </c>
      <c r="AFD333">
        <v>47</v>
      </c>
      <c r="AFF333">
        <v>47</v>
      </c>
      <c r="AFH333">
        <v>47</v>
      </c>
      <c r="AFJ333">
        <v>47</v>
      </c>
      <c r="AFL333">
        <v>47</v>
      </c>
      <c r="AFN333">
        <v>47</v>
      </c>
      <c r="AFP333">
        <v>47</v>
      </c>
      <c r="AFR333">
        <v>47</v>
      </c>
      <c r="AFT333">
        <v>47</v>
      </c>
      <c r="AFV333">
        <v>47</v>
      </c>
      <c r="AFX333">
        <v>47</v>
      </c>
      <c r="AFZ333">
        <v>47</v>
      </c>
      <c r="AGB333">
        <v>47</v>
      </c>
      <c r="AGD333">
        <v>47</v>
      </c>
      <c r="AGF333">
        <v>47</v>
      </c>
      <c r="AGH333">
        <v>47</v>
      </c>
      <c r="AGJ333">
        <v>47</v>
      </c>
      <c r="AGL333">
        <v>47</v>
      </c>
      <c r="AGN333">
        <v>47</v>
      </c>
      <c r="AGP333">
        <v>47</v>
      </c>
      <c r="AGR333">
        <v>47</v>
      </c>
      <c r="AGT333">
        <v>47</v>
      </c>
      <c r="AGV333">
        <v>47</v>
      </c>
      <c r="AGX333">
        <v>47</v>
      </c>
      <c r="AGZ333">
        <v>47</v>
      </c>
      <c r="AHB333">
        <v>47</v>
      </c>
      <c r="AHD333">
        <v>47</v>
      </c>
      <c r="AHF333">
        <v>47</v>
      </c>
      <c r="AHH333">
        <v>47</v>
      </c>
      <c r="AHJ333">
        <v>47</v>
      </c>
      <c r="AHL333">
        <v>47</v>
      </c>
      <c r="AHN333">
        <v>47</v>
      </c>
      <c r="AHP333">
        <v>47</v>
      </c>
      <c r="AHR333">
        <v>47</v>
      </c>
      <c r="AHT333">
        <v>47</v>
      </c>
      <c r="AHV333">
        <v>47</v>
      </c>
      <c r="AHX333">
        <v>47</v>
      </c>
      <c r="AHZ333">
        <v>47</v>
      </c>
      <c r="AIB333">
        <v>47</v>
      </c>
      <c r="AID333">
        <v>47</v>
      </c>
      <c r="AIF333">
        <v>47</v>
      </c>
      <c r="AIH333">
        <v>47</v>
      </c>
      <c r="AIJ333">
        <v>47</v>
      </c>
      <c r="AIL333">
        <v>47</v>
      </c>
      <c r="AIN333">
        <v>47</v>
      </c>
      <c r="AIP333">
        <v>47</v>
      </c>
      <c r="AIR333">
        <v>47</v>
      </c>
      <c r="AIT333">
        <v>47</v>
      </c>
      <c r="AIV333">
        <v>47</v>
      </c>
      <c r="AIX333">
        <v>47</v>
      </c>
      <c r="AIZ333">
        <v>47</v>
      </c>
      <c r="AJB333">
        <v>47</v>
      </c>
      <c r="AJD333">
        <v>47</v>
      </c>
      <c r="AJF333">
        <v>47</v>
      </c>
      <c r="AJH333">
        <v>47</v>
      </c>
      <c r="AJJ333">
        <v>47</v>
      </c>
      <c r="AJL333">
        <v>47</v>
      </c>
      <c r="AJN333">
        <v>47</v>
      </c>
      <c r="AJP333">
        <v>47</v>
      </c>
      <c r="AJR333">
        <v>47</v>
      </c>
      <c r="AJT333">
        <v>47</v>
      </c>
      <c r="AJV333">
        <v>47</v>
      </c>
      <c r="AJX333">
        <v>47</v>
      </c>
      <c r="AJZ333">
        <v>47</v>
      </c>
      <c r="AKB333">
        <v>47</v>
      </c>
      <c r="AKD333">
        <v>47</v>
      </c>
      <c r="AKF333">
        <v>47</v>
      </c>
      <c r="AKH333">
        <v>47</v>
      </c>
      <c r="AKJ333">
        <v>47</v>
      </c>
      <c r="AKL333">
        <v>47</v>
      </c>
      <c r="AKN333">
        <v>47</v>
      </c>
      <c r="AKP333">
        <v>47</v>
      </c>
      <c r="AKR333">
        <v>47</v>
      </c>
      <c r="AKT333">
        <v>47</v>
      </c>
      <c r="AKV333">
        <v>47</v>
      </c>
      <c r="AKX333">
        <v>47</v>
      </c>
      <c r="AKZ333">
        <v>47</v>
      </c>
      <c r="ALB333">
        <v>47</v>
      </c>
      <c r="ALD333">
        <v>47</v>
      </c>
      <c r="ALF333">
        <v>47</v>
      </c>
      <c r="ALH333">
        <v>47</v>
      </c>
      <c r="ALJ333">
        <v>47</v>
      </c>
      <c r="ALL333">
        <v>47</v>
      </c>
      <c r="ALN333">
        <v>47</v>
      </c>
      <c r="ALP333">
        <v>47</v>
      </c>
      <c r="ALR333">
        <v>47</v>
      </c>
    </row>
    <row r="334" spans="1:1006" x14ac:dyDescent="0.25">
      <c r="A334">
        <v>64</v>
      </c>
      <c r="B334">
        <v>16.03303</v>
      </c>
      <c r="H334">
        <v>64</v>
      </c>
      <c r="J334">
        <v>64</v>
      </c>
      <c r="L334">
        <v>64</v>
      </c>
      <c r="N334">
        <v>64</v>
      </c>
      <c r="P334">
        <v>64</v>
      </c>
      <c r="R334">
        <v>64</v>
      </c>
      <c r="T334">
        <v>64</v>
      </c>
      <c r="V334">
        <v>64</v>
      </c>
      <c r="X334">
        <v>64</v>
      </c>
      <c r="Z334">
        <v>64</v>
      </c>
      <c r="AB334">
        <v>64</v>
      </c>
      <c r="AD334">
        <v>64</v>
      </c>
      <c r="AF334">
        <v>64</v>
      </c>
      <c r="AH334">
        <v>64</v>
      </c>
      <c r="AJ334">
        <v>64</v>
      </c>
      <c r="AL334">
        <v>64</v>
      </c>
      <c r="AN334">
        <v>64</v>
      </c>
      <c r="AP334">
        <v>64</v>
      </c>
      <c r="AR334">
        <v>64</v>
      </c>
      <c r="AT334">
        <v>64</v>
      </c>
      <c r="AV334">
        <v>64</v>
      </c>
      <c r="AX334">
        <v>64</v>
      </c>
      <c r="AZ334">
        <v>64</v>
      </c>
      <c r="BB334">
        <v>64</v>
      </c>
      <c r="BD334">
        <v>64</v>
      </c>
      <c r="BF334">
        <v>64</v>
      </c>
      <c r="BH334">
        <v>64</v>
      </c>
      <c r="BJ334">
        <v>64</v>
      </c>
      <c r="BL334">
        <v>64</v>
      </c>
      <c r="BN334">
        <v>64</v>
      </c>
      <c r="BP334">
        <v>64</v>
      </c>
      <c r="BR334">
        <v>64</v>
      </c>
      <c r="BT334">
        <v>64</v>
      </c>
      <c r="BV334">
        <v>64</v>
      </c>
      <c r="BX334">
        <v>64</v>
      </c>
      <c r="BZ334">
        <v>64</v>
      </c>
      <c r="CB334">
        <v>64</v>
      </c>
      <c r="CD334">
        <v>64</v>
      </c>
      <c r="CF334">
        <v>64</v>
      </c>
      <c r="CH334">
        <v>64</v>
      </c>
      <c r="CJ334">
        <v>64</v>
      </c>
      <c r="CL334">
        <v>64</v>
      </c>
      <c r="CN334">
        <v>64</v>
      </c>
      <c r="CP334">
        <v>64</v>
      </c>
      <c r="CR334">
        <v>64</v>
      </c>
      <c r="CT334">
        <v>64</v>
      </c>
      <c r="CV334">
        <v>64</v>
      </c>
      <c r="CX334">
        <v>64</v>
      </c>
      <c r="CZ334">
        <v>64</v>
      </c>
      <c r="DB334">
        <v>64</v>
      </c>
      <c r="DD334">
        <v>64</v>
      </c>
      <c r="DF334">
        <v>64</v>
      </c>
      <c r="DH334">
        <v>64</v>
      </c>
      <c r="DJ334">
        <v>64</v>
      </c>
      <c r="DL334">
        <v>64</v>
      </c>
      <c r="DN334">
        <v>64</v>
      </c>
      <c r="DP334">
        <v>64</v>
      </c>
      <c r="DR334">
        <v>64</v>
      </c>
      <c r="DT334">
        <v>64</v>
      </c>
      <c r="DV334">
        <v>64</v>
      </c>
      <c r="DX334">
        <v>64</v>
      </c>
      <c r="DZ334">
        <v>64</v>
      </c>
      <c r="EB334">
        <v>64</v>
      </c>
      <c r="ED334">
        <v>64</v>
      </c>
      <c r="EF334">
        <v>64</v>
      </c>
      <c r="EH334">
        <v>64</v>
      </c>
      <c r="EJ334">
        <v>64</v>
      </c>
      <c r="EL334">
        <v>64</v>
      </c>
      <c r="EN334">
        <v>64</v>
      </c>
      <c r="EP334">
        <v>64</v>
      </c>
      <c r="ER334">
        <v>64</v>
      </c>
      <c r="ET334">
        <v>64</v>
      </c>
      <c r="EV334">
        <v>64</v>
      </c>
      <c r="EX334">
        <v>64</v>
      </c>
      <c r="EZ334">
        <v>64</v>
      </c>
      <c r="FB334">
        <v>64</v>
      </c>
      <c r="FD334">
        <v>64</v>
      </c>
      <c r="FF334">
        <v>64</v>
      </c>
      <c r="FH334">
        <v>64</v>
      </c>
      <c r="FJ334">
        <v>64</v>
      </c>
      <c r="FL334">
        <v>64</v>
      </c>
      <c r="FN334">
        <v>64</v>
      </c>
      <c r="FP334">
        <v>64</v>
      </c>
      <c r="FR334">
        <v>64</v>
      </c>
      <c r="FT334">
        <v>64</v>
      </c>
      <c r="FV334">
        <v>64</v>
      </c>
      <c r="FX334">
        <v>64</v>
      </c>
      <c r="FZ334">
        <v>64</v>
      </c>
      <c r="GB334">
        <v>64</v>
      </c>
      <c r="GD334">
        <v>64</v>
      </c>
      <c r="GF334">
        <v>64</v>
      </c>
      <c r="GH334">
        <v>64</v>
      </c>
      <c r="GJ334">
        <v>64</v>
      </c>
      <c r="GL334">
        <v>64</v>
      </c>
      <c r="GN334">
        <v>64</v>
      </c>
      <c r="GP334">
        <v>64</v>
      </c>
      <c r="GR334">
        <v>64</v>
      </c>
      <c r="GT334">
        <v>64</v>
      </c>
      <c r="GV334">
        <v>64</v>
      </c>
      <c r="GX334">
        <v>64</v>
      </c>
      <c r="GZ334">
        <v>64</v>
      </c>
      <c r="HB334">
        <v>64</v>
      </c>
      <c r="HD334">
        <v>64</v>
      </c>
      <c r="HF334">
        <v>64</v>
      </c>
      <c r="HH334">
        <v>64</v>
      </c>
      <c r="HJ334">
        <v>64</v>
      </c>
      <c r="HL334">
        <v>64</v>
      </c>
      <c r="HN334">
        <v>64</v>
      </c>
      <c r="HP334">
        <v>64</v>
      </c>
      <c r="HR334">
        <v>64</v>
      </c>
      <c r="HT334">
        <v>64</v>
      </c>
      <c r="HV334">
        <v>64</v>
      </c>
      <c r="HX334">
        <v>64</v>
      </c>
      <c r="HZ334">
        <v>64</v>
      </c>
      <c r="IB334">
        <v>64</v>
      </c>
      <c r="ID334">
        <v>64</v>
      </c>
      <c r="IF334">
        <v>64</v>
      </c>
      <c r="IH334">
        <v>64</v>
      </c>
      <c r="IJ334">
        <v>64</v>
      </c>
      <c r="IL334">
        <v>64</v>
      </c>
      <c r="IN334">
        <v>64</v>
      </c>
      <c r="IP334">
        <v>64</v>
      </c>
      <c r="IR334">
        <v>64</v>
      </c>
      <c r="IT334">
        <v>64</v>
      </c>
      <c r="IV334">
        <v>64</v>
      </c>
      <c r="IX334">
        <v>64</v>
      </c>
      <c r="IZ334">
        <v>64</v>
      </c>
      <c r="JB334">
        <v>64</v>
      </c>
      <c r="JD334">
        <v>64</v>
      </c>
      <c r="JF334">
        <v>64</v>
      </c>
      <c r="JH334">
        <v>64</v>
      </c>
      <c r="JJ334">
        <v>64</v>
      </c>
      <c r="JL334">
        <v>64</v>
      </c>
      <c r="JN334">
        <v>64</v>
      </c>
      <c r="JP334">
        <v>64</v>
      </c>
      <c r="JR334">
        <v>64</v>
      </c>
      <c r="JT334">
        <v>64</v>
      </c>
      <c r="JV334">
        <v>64</v>
      </c>
      <c r="JX334">
        <v>64</v>
      </c>
      <c r="JZ334">
        <v>64</v>
      </c>
      <c r="KB334">
        <v>64</v>
      </c>
      <c r="KD334">
        <v>64</v>
      </c>
      <c r="KF334">
        <v>64</v>
      </c>
      <c r="KH334">
        <v>64</v>
      </c>
      <c r="KJ334">
        <v>64</v>
      </c>
      <c r="KL334">
        <v>64</v>
      </c>
      <c r="KN334">
        <v>64</v>
      </c>
      <c r="KP334">
        <v>64</v>
      </c>
      <c r="KR334">
        <v>64</v>
      </c>
      <c r="KT334">
        <v>64</v>
      </c>
      <c r="KV334">
        <v>64</v>
      </c>
      <c r="KX334">
        <v>64</v>
      </c>
      <c r="KZ334">
        <v>64</v>
      </c>
      <c r="LB334">
        <v>64</v>
      </c>
      <c r="LD334">
        <v>64</v>
      </c>
      <c r="LF334">
        <v>64</v>
      </c>
      <c r="LH334">
        <v>64</v>
      </c>
      <c r="LJ334">
        <v>64</v>
      </c>
      <c r="LL334">
        <v>64</v>
      </c>
      <c r="LN334">
        <v>64</v>
      </c>
      <c r="LP334">
        <v>64</v>
      </c>
      <c r="LR334">
        <v>64</v>
      </c>
      <c r="LT334">
        <v>64</v>
      </c>
      <c r="LV334">
        <v>64</v>
      </c>
      <c r="LX334">
        <v>64</v>
      </c>
      <c r="LZ334">
        <v>64</v>
      </c>
      <c r="MB334">
        <v>64</v>
      </c>
      <c r="MD334">
        <v>64</v>
      </c>
      <c r="MF334">
        <v>64</v>
      </c>
      <c r="MH334">
        <v>64</v>
      </c>
      <c r="MJ334">
        <v>64</v>
      </c>
      <c r="ML334">
        <v>64</v>
      </c>
      <c r="MN334">
        <v>64</v>
      </c>
      <c r="MP334">
        <v>64</v>
      </c>
      <c r="MR334">
        <v>64</v>
      </c>
      <c r="MT334">
        <v>64</v>
      </c>
      <c r="MV334">
        <v>64</v>
      </c>
      <c r="MX334">
        <v>64</v>
      </c>
      <c r="MZ334">
        <v>64</v>
      </c>
      <c r="NB334">
        <v>64</v>
      </c>
      <c r="ND334">
        <v>64</v>
      </c>
      <c r="NF334">
        <v>64</v>
      </c>
      <c r="NH334">
        <v>64</v>
      </c>
      <c r="NJ334">
        <v>64</v>
      </c>
      <c r="NL334">
        <v>64</v>
      </c>
      <c r="NN334">
        <v>64</v>
      </c>
      <c r="NP334">
        <v>64</v>
      </c>
      <c r="NR334">
        <v>64</v>
      </c>
      <c r="NT334">
        <v>64</v>
      </c>
      <c r="NV334">
        <v>64</v>
      </c>
      <c r="NX334">
        <v>64</v>
      </c>
      <c r="NZ334">
        <v>64</v>
      </c>
      <c r="OB334">
        <v>64</v>
      </c>
      <c r="OD334">
        <v>64</v>
      </c>
      <c r="OF334">
        <v>64</v>
      </c>
      <c r="OH334">
        <v>64</v>
      </c>
      <c r="OJ334">
        <v>64</v>
      </c>
      <c r="OL334">
        <v>64</v>
      </c>
      <c r="ON334">
        <v>64</v>
      </c>
      <c r="OP334">
        <v>64</v>
      </c>
      <c r="OR334">
        <v>64</v>
      </c>
      <c r="OT334">
        <v>64</v>
      </c>
      <c r="OV334">
        <v>64</v>
      </c>
      <c r="OX334">
        <v>64</v>
      </c>
      <c r="OZ334">
        <v>64</v>
      </c>
      <c r="PB334">
        <v>64</v>
      </c>
      <c r="PD334">
        <v>64</v>
      </c>
      <c r="PF334">
        <v>64</v>
      </c>
      <c r="PH334">
        <v>64</v>
      </c>
      <c r="PJ334">
        <v>64</v>
      </c>
      <c r="PL334">
        <v>64</v>
      </c>
      <c r="PN334">
        <v>64</v>
      </c>
      <c r="PP334">
        <v>64</v>
      </c>
      <c r="PR334">
        <v>64</v>
      </c>
      <c r="PT334">
        <v>64</v>
      </c>
      <c r="PV334">
        <v>64</v>
      </c>
      <c r="PX334">
        <v>64</v>
      </c>
      <c r="PZ334">
        <v>64</v>
      </c>
      <c r="QB334">
        <v>64</v>
      </c>
      <c r="QD334">
        <v>64</v>
      </c>
      <c r="QF334">
        <v>64</v>
      </c>
      <c r="QH334">
        <v>64</v>
      </c>
      <c r="QJ334">
        <v>64</v>
      </c>
      <c r="QL334">
        <v>64</v>
      </c>
      <c r="QN334">
        <v>64</v>
      </c>
      <c r="QP334">
        <v>64</v>
      </c>
      <c r="QR334">
        <v>64</v>
      </c>
      <c r="QT334">
        <v>64</v>
      </c>
      <c r="QV334">
        <v>64</v>
      </c>
      <c r="QX334">
        <v>64</v>
      </c>
      <c r="QZ334">
        <v>64</v>
      </c>
      <c r="RB334">
        <v>64</v>
      </c>
      <c r="RD334">
        <v>64</v>
      </c>
      <c r="RF334">
        <v>64</v>
      </c>
      <c r="RH334">
        <v>64</v>
      </c>
      <c r="RJ334">
        <v>64</v>
      </c>
      <c r="RL334">
        <v>64</v>
      </c>
      <c r="RN334">
        <v>64</v>
      </c>
      <c r="RP334">
        <v>64</v>
      </c>
      <c r="RR334">
        <v>64</v>
      </c>
      <c r="RT334">
        <v>64</v>
      </c>
      <c r="RV334">
        <v>64</v>
      </c>
      <c r="RX334">
        <v>64</v>
      </c>
      <c r="RZ334">
        <v>64</v>
      </c>
      <c r="SB334">
        <v>64</v>
      </c>
      <c r="SD334">
        <v>64</v>
      </c>
      <c r="SF334">
        <v>64</v>
      </c>
      <c r="SH334">
        <v>64</v>
      </c>
      <c r="SJ334">
        <v>64</v>
      </c>
      <c r="SL334">
        <v>64</v>
      </c>
      <c r="SN334">
        <v>64</v>
      </c>
      <c r="SP334">
        <v>64</v>
      </c>
      <c r="SR334">
        <v>64</v>
      </c>
      <c r="ST334">
        <v>64</v>
      </c>
      <c r="SV334">
        <v>64</v>
      </c>
      <c r="SX334">
        <v>64</v>
      </c>
      <c r="SZ334">
        <v>64</v>
      </c>
      <c r="TB334">
        <v>64</v>
      </c>
      <c r="TD334">
        <v>64</v>
      </c>
      <c r="TF334">
        <v>64</v>
      </c>
      <c r="TH334">
        <v>64</v>
      </c>
      <c r="TJ334">
        <v>64</v>
      </c>
      <c r="TL334">
        <v>64</v>
      </c>
      <c r="TN334">
        <v>64</v>
      </c>
      <c r="TP334">
        <v>64</v>
      </c>
      <c r="TR334">
        <v>64</v>
      </c>
      <c r="TT334">
        <v>64</v>
      </c>
      <c r="TV334">
        <v>64</v>
      </c>
      <c r="TX334">
        <v>64</v>
      </c>
      <c r="TZ334">
        <v>64</v>
      </c>
      <c r="UB334">
        <v>64</v>
      </c>
      <c r="UD334">
        <v>64</v>
      </c>
      <c r="UF334">
        <v>64</v>
      </c>
      <c r="UH334">
        <v>64</v>
      </c>
      <c r="UJ334">
        <v>64</v>
      </c>
      <c r="UL334">
        <v>64</v>
      </c>
      <c r="UN334">
        <v>64</v>
      </c>
      <c r="UP334">
        <v>64</v>
      </c>
      <c r="UR334">
        <v>64</v>
      </c>
      <c r="UT334">
        <v>64</v>
      </c>
      <c r="UV334">
        <v>64</v>
      </c>
      <c r="UX334">
        <v>64</v>
      </c>
      <c r="UZ334">
        <v>64</v>
      </c>
      <c r="VB334">
        <v>64</v>
      </c>
      <c r="VD334">
        <v>64</v>
      </c>
      <c r="VF334">
        <v>64</v>
      </c>
      <c r="VH334">
        <v>64</v>
      </c>
      <c r="VJ334">
        <v>64</v>
      </c>
      <c r="VL334">
        <v>64</v>
      </c>
      <c r="VN334">
        <v>64</v>
      </c>
      <c r="VP334">
        <v>64</v>
      </c>
      <c r="VR334">
        <v>64</v>
      </c>
      <c r="VT334">
        <v>64</v>
      </c>
      <c r="VV334">
        <v>64</v>
      </c>
      <c r="VX334">
        <v>64</v>
      </c>
      <c r="VZ334">
        <v>64</v>
      </c>
      <c r="WB334">
        <v>64</v>
      </c>
      <c r="WD334">
        <v>64</v>
      </c>
      <c r="WF334">
        <v>64</v>
      </c>
      <c r="WH334">
        <v>64</v>
      </c>
      <c r="WJ334">
        <v>64</v>
      </c>
      <c r="WL334">
        <v>64</v>
      </c>
      <c r="WN334">
        <v>64</v>
      </c>
      <c r="WP334">
        <v>64</v>
      </c>
      <c r="WR334">
        <v>64</v>
      </c>
      <c r="WT334">
        <v>64</v>
      </c>
      <c r="WV334">
        <v>64</v>
      </c>
      <c r="WX334">
        <v>64</v>
      </c>
      <c r="WZ334">
        <v>64</v>
      </c>
      <c r="XB334">
        <v>64</v>
      </c>
      <c r="XD334">
        <v>64</v>
      </c>
      <c r="XF334">
        <v>64</v>
      </c>
      <c r="XH334">
        <v>64</v>
      </c>
      <c r="XJ334">
        <v>64</v>
      </c>
      <c r="XL334">
        <v>64</v>
      </c>
      <c r="XN334">
        <v>64</v>
      </c>
      <c r="XP334">
        <v>64</v>
      </c>
      <c r="XR334">
        <v>64</v>
      </c>
      <c r="XT334">
        <v>64</v>
      </c>
      <c r="XV334">
        <v>64</v>
      </c>
      <c r="XX334">
        <v>64</v>
      </c>
      <c r="XZ334">
        <v>64</v>
      </c>
      <c r="YB334">
        <v>64</v>
      </c>
      <c r="YD334">
        <v>64</v>
      </c>
      <c r="YF334">
        <v>64</v>
      </c>
      <c r="YH334">
        <v>64</v>
      </c>
      <c r="YJ334">
        <v>64</v>
      </c>
      <c r="YL334">
        <v>64</v>
      </c>
      <c r="YN334">
        <v>64</v>
      </c>
      <c r="YP334">
        <v>64</v>
      </c>
      <c r="YR334">
        <v>64</v>
      </c>
      <c r="YT334">
        <v>64</v>
      </c>
      <c r="YV334">
        <v>64</v>
      </c>
      <c r="YX334">
        <v>64</v>
      </c>
      <c r="YZ334">
        <v>64</v>
      </c>
      <c r="ZB334">
        <v>64</v>
      </c>
      <c r="ZD334">
        <v>64</v>
      </c>
      <c r="ZF334">
        <v>64</v>
      </c>
      <c r="ZH334">
        <v>64</v>
      </c>
      <c r="ZJ334">
        <v>64</v>
      </c>
      <c r="ZL334">
        <v>64</v>
      </c>
      <c r="ZN334">
        <v>64</v>
      </c>
      <c r="ZP334">
        <v>64</v>
      </c>
      <c r="ZR334">
        <v>64</v>
      </c>
      <c r="ZT334">
        <v>64</v>
      </c>
      <c r="ZV334">
        <v>64</v>
      </c>
      <c r="ZX334">
        <v>64</v>
      </c>
      <c r="ZZ334">
        <v>64</v>
      </c>
      <c r="AAB334">
        <v>64</v>
      </c>
      <c r="AAD334">
        <v>64</v>
      </c>
      <c r="AAF334">
        <v>64</v>
      </c>
      <c r="AAH334">
        <v>64</v>
      </c>
      <c r="AAJ334">
        <v>64</v>
      </c>
      <c r="AAL334">
        <v>64</v>
      </c>
      <c r="AAN334">
        <v>64</v>
      </c>
      <c r="AAP334">
        <v>64</v>
      </c>
      <c r="AAR334">
        <v>64</v>
      </c>
      <c r="AAT334">
        <v>64</v>
      </c>
      <c r="AAV334">
        <v>64</v>
      </c>
      <c r="AAX334">
        <v>64</v>
      </c>
      <c r="AAZ334">
        <v>64</v>
      </c>
      <c r="ABB334">
        <v>64</v>
      </c>
      <c r="ABD334">
        <v>64</v>
      </c>
      <c r="ABF334">
        <v>64</v>
      </c>
      <c r="ABH334">
        <v>64</v>
      </c>
      <c r="ABJ334">
        <v>64</v>
      </c>
      <c r="ABL334">
        <v>64</v>
      </c>
      <c r="ABN334">
        <v>64</v>
      </c>
      <c r="ABP334">
        <v>64</v>
      </c>
      <c r="ABR334">
        <v>64</v>
      </c>
      <c r="ABT334">
        <v>64</v>
      </c>
      <c r="ABV334">
        <v>64</v>
      </c>
      <c r="ABX334">
        <v>64</v>
      </c>
      <c r="ABZ334">
        <v>64</v>
      </c>
      <c r="ACB334">
        <v>64</v>
      </c>
      <c r="ACD334">
        <v>64</v>
      </c>
      <c r="ACF334">
        <v>64</v>
      </c>
      <c r="ACH334">
        <v>64</v>
      </c>
      <c r="ACJ334">
        <v>64</v>
      </c>
      <c r="ACL334">
        <v>64</v>
      </c>
      <c r="ACN334">
        <v>64</v>
      </c>
      <c r="ACP334">
        <v>64</v>
      </c>
      <c r="ACR334">
        <v>64</v>
      </c>
      <c r="ACT334">
        <v>64</v>
      </c>
      <c r="ACV334">
        <v>64</v>
      </c>
      <c r="ACX334">
        <v>64</v>
      </c>
      <c r="ACZ334">
        <v>64</v>
      </c>
      <c r="ADB334">
        <v>64</v>
      </c>
      <c r="ADD334">
        <v>64</v>
      </c>
      <c r="ADF334">
        <v>64</v>
      </c>
      <c r="ADH334">
        <v>64</v>
      </c>
      <c r="ADJ334">
        <v>64</v>
      </c>
      <c r="ADL334">
        <v>64</v>
      </c>
      <c r="ADN334">
        <v>64</v>
      </c>
      <c r="ADP334">
        <v>64</v>
      </c>
      <c r="ADR334">
        <v>64</v>
      </c>
      <c r="ADT334">
        <v>64</v>
      </c>
      <c r="ADV334">
        <v>64</v>
      </c>
      <c r="ADX334">
        <v>64</v>
      </c>
      <c r="ADZ334">
        <v>64</v>
      </c>
      <c r="AEB334">
        <v>64</v>
      </c>
      <c r="AED334">
        <v>64</v>
      </c>
      <c r="AEF334">
        <v>64</v>
      </c>
      <c r="AEH334">
        <v>64</v>
      </c>
      <c r="AEJ334">
        <v>64</v>
      </c>
      <c r="AEL334">
        <v>64</v>
      </c>
      <c r="AEN334">
        <v>64</v>
      </c>
      <c r="AEP334">
        <v>64</v>
      </c>
      <c r="AER334">
        <v>64</v>
      </c>
      <c r="AET334">
        <v>64</v>
      </c>
      <c r="AEV334">
        <v>64</v>
      </c>
      <c r="AEX334">
        <v>64</v>
      </c>
      <c r="AEZ334">
        <v>64</v>
      </c>
      <c r="AFB334">
        <v>64</v>
      </c>
      <c r="AFD334">
        <v>64</v>
      </c>
      <c r="AFF334">
        <v>64</v>
      </c>
      <c r="AFH334">
        <v>64</v>
      </c>
      <c r="AFJ334">
        <v>64</v>
      </c>
      <c r="AFL334">
        <v>64</v>
      </c>
      <c r="AFN334">
        <v>64</v>
      </c>
      <c r="AFP334">
        <v>64</v>
      </c>
      <c r="AFR334">
        <v>64</v>
      </c>
      <c r="AFT334">
        <v>64</v>
      </c>
      <c r="AFV334">
        <v>64</v>
      </c>
      <c r="AFX334">
        <v>64</v>
      </c>
      <c r="AFZ334">
        <v>64</v>
      </c>
      <c r="AGB334">
        <v>64</v>
      </c>
      <c r="AGD334">
        <v>64</v>
      </c>
      <c r="AGF334">
        <v>64</v>
      </c>
      <c r="AGH334">
        <v>64</v>
      </c>
      <c r="AGJ334">
        <v>64</v>
      </c>
      <c r="AGL334">
        <v>64</v>
      </c>
      <c r="AGN334">
        <v>64</v>
      </c>
      <c r="AGP334">
        <v>64</v>
      </c>
      <c r="AGR334">
        <v>64</v>
      </c>
      <c r="AGT334">
        <v>64</v>
      </c>
      <c r="AGV334">
        <v>64</v>
      </c>
      <c r="AGX334">
        <v>64</v>
      </c>
      <c r="AGZ334">
        <v>64</v>
      </c>
      <c r="AHB334">
        <v>64</v>
      </c>
      <c r="AHD334">
        <v>64</v>
      </c>
      <c r="AHF334">
        <v>64</v>
      </c>
      <c r="AHH334">
        <v>64</v>
      </c>
      <c r="AHJ334">
        <v>64</v>
      </c>
      <c r="AHL334">
        <v>64</v>
      </c>
      <c r="AHN334">
        <v>64</v>
      </c>
      <c r="AHP334">
        <v>64</v>
      </c>
      <c r="AHR334">
        <v>64</v>
      </c>
      <c r="AHT334">
        <v>64</v>
      </c>
      <c r="AHV334">
        <v>64</v>
      </c>
      <c r="AHX334">
        <v>64</v>
      </c>
      <c r="AHZ334">
        <v>64</v>
      </c>
      <c r="AIB334">
        <v>64</v>
      </c>
      <c r="AID334">
        <v>64</v>
      </c>
      <c r="AIF334">
        <v>64</v>
      </c>
      <c r="AIH334">
        <v>64</v>
      </c>
      <c r="AIJ334">
        <v>64</v>
      </c>
      <c r="AIL334">
        <v>64</v>
      </c>
      <c r="AIN334">
        <v>64</v>
      </c>
      <c r="AIP334">
        <v>64</v>
      </c>
      <c r="AIR334">
        <v>64</v>
      </c>
      <c r="AIT334">
        <v>64</v>
      </c>
      <c r="AIV334">
        <v>64</v>
      </c>
      <c r="AIX334">
        <v>64</v>
      </c>
      <c r="AIZ334">
        <v>64</v>
      </c>
      <c r="AJB334">
        <v>64</v>
      </c>
      <c r="AJD334">
        <v>64</v>
      </c>
      <c r="AJF334">
        <v>64</v>
      </c>
      <c r="AJH334">
        <v>64</v>
      </c>
      <c r="AJJ334">
        <v>64</v>
      </c>
      <c r="AJL334">
        <v>64</v>
      </c>
      <c r="AJN334">
        <v>64</v>
      </c>
      <c r="AJP334">
        <v>64</v>
      </c>
      <c r="AJR334">
        <v>64</v>
      </c>
      <c r="AJT334">
        <v>64</v>
      </c>
      <c r="AJV334">
        <v>64</v>
      </c>
      <c r="AJX334">
        <v>64</v>
      </c>
      <c r="AJZ334">
        <v>64</v>
      </c>
      <c r="AKB334">
        <v>64</v>
      </c>
      <c r="AKD334">
        <v>64</v>
      </c>
      <c r="AKF334">
        <v>64</v>
      </c>
      <c r="AKH334">
        <v>64</v>
      </c>
      <c r="AKJ334">
        <v>64</v>
      </c>
      <c r="AKL334">
        <v>64</v>
      </c>
      <c r="AKN334">
        <v>64</v>
      </c>
      <c r="AKP334">
        <v>64</v>
      </c>
      <c r="AKR334">
        <v>64</v>
      </c>
      <c r="AKT334">
        <v>64</v>
      </c>
      <c r="AKV334">
        <v>64</v>
      </c>
      <c r="AKX334">
        <v>64</v>
      </c>
      <c r="AKZ334">
        <v>64</v>
      </c>
      <c r="ALB334">
        <v>64</v>
      </c>
      <c r="ALD334">
        <v>64</v>
      </c>
      <c r="ALF334">
        <v>64</v>
      </c>
      <c r="ALH334">
        <v>64</v>
      </c>
      <c r="ALJ334">
        <v>64</v>
      </c>
      <c r="ALL334">
        <v>64</v>
      </c>
      <c r="ALN334">
        <v>64</v>
      </c>
      <c r="ALP334">
        <v>64</v>
      </c>
      <c r="ALR334">
        <v>64</v>
      </c>
    </row>
    <row r="335" spans="1:1006" x14ac:dyDescent="0.25">
      <c r="A335">
        <v>22</v>
      </c>
      <c r="B335">
        <v>16.031369999999999</v>
      </c>
      <c r="H335">
        <v>22</v>
      </c>
      <c r="J335">
        <v>22</v>
      </c>
      <c r="L335">
        <v>22</v>
      </c>
      <c r="N335">
        <v>22</v>
      </c>
      <c r="P335">
        <v>22</v>
      </c>
      <c r="R335">
        <v>22</v>
      </c>
      <c r="T335">
        <v>22</v>
      </c>
      <c r="V335">
        <v>22</v>
      </c>
      <c r="X335">
        <v>22</v>
      </c>
      <c r="Z335">
        <v>22</v>
      </c>
      <c r="AB335">
        <v>22</v>
      </c>
      <c r="AD335">
        <v>22</v>
      </c>
      <c r="AF335">
        <v>22</v>
      </c>
      <c r="AH335">
        <v>22</v>
      </c>
      <c r="AJ335">
        <v>22</v>
      </c>
      <c r="AL335">
        <v>22</v>
      </c>
      <c r="AN335">
        <v>22</v>
      </c>
      <c r="AP335">
        <v>22</v>
      </c>
      <c r="AR335">
        <v>22</v>
      </c>
      <c r="AT335">
        <v>22</v>
      </c>
      <c r="AV335">
        <v>22</v>
      </c>
      <c r="AX335">
        <v>22</v>
      </c>
      <c r="AZ335">
        <v>22</v>
      </c>
      <c r="BB335">
        <v>22</v>
      </c>
      <c r="BD335">
        <v>22</v>
      </c>
      <c r="BF335">
        <v>22</v>
      </c>
      <c r="BH335">
        <v>22</v>
      </c>
      <c r="BJ335">
        <v>22</v>
      </c>
      <c r="BL335">
        <v>22</v>
      </c>
      <c r="BN335">
        <v>22</v>
      </c>
      <c r="BP335">
        <v>22</v>
      </c>
      <c r="BR335">
        <v>22</v>
      </c>
      <c r="BT335">
        <v>22</v>
      </c>
      <c r="BV335">
        <v>22</v>
      </c>
      <c r="BX335">
        <v>22</v>
      </c>
      <c r="BZ335">
        <v>22</v>
      </c>
      <c r="CB335">
        <v>22</v>
      </c>
      <c r="CD335">
        <v>22</v>
      </c>
      <c r="CF335">
        <v>22</v>
      </c>
      <c r="CH335">
        <v>22</v>
      </c>
      <c r="CJ335">
        <v>22</v>
      </c>
      <c r="CL335">
        <v>22</v>
      </c>
      <c r="CN335">
        <v>22</v>
      </c>
      <c r="CP335">
        <v>22</v>
      </c>
      <c r="CR335">
        <v>22</v>
      </c>
      <c r="CT335">
        <v>22</v>
      </c>
      <c r="CV335">
        <v>22</v>
      </c>
      <c r="CX335">
        <v>22</v>
      </c>
      <c r="CZ335">
        <v>22</v>
      </c>
      <c r="DB335">
        <v>22</v>
      </c>
      <c r="DD335">
        <v>22</v>
      </c>
      <c r="DF335">
        <v>22</v>
      </c>
      <c r="DH335">
        <v>22</v>
      </c>
      <c r="DJ335">
        <v>22</v>
      </c>
      <c r="DL335">
        <v>22</v>
      </c>
      <c r="DN335">
        <v>22</v>
      </c>
      <c r="DP335">
        <v>22</v>
      </c>
      <c r="DR335">
        <v>22</v>
      </c>
      <c r="DT335">
        <v>22</v>
      </c>
      <c r="DV335">
        <v>22</v>
      </c>
      <c r="DX335">
        <v>22</v>
      </c>
      <c r="DZ335">
        <v>22</v>
      </c>
      <c r="EB335">
        <v>22</v>
      </c>
      <c r="ED335">
        <v>22</v>
      </c>
      <c r="EF335">
        <v>22</v>
      </c>
      <c r="EH335">
        <v>22</v>
      </c>
      <c r="EJ335">
        <v>22</v>
      </c>
      <c r="EL335">
        <v>22</v>
      </c>
      <c r="EN335">
        <v>22</v>
      </c>
      <c r="EP335">
        <v>22</v>
      </c>
      <c r="ER335">
        <v>22</v>
      </c>
      <c r="ET335">
        <v>22</v>
      </c>
      <c r="EV335">
        <v>22</v>
      </c>
      <c r="EX335">
        <v>22</v>
      </c>
      <c r="EZ335">
        <v>22</v>
      </c>
      <c r="FB335">
        <v>22</v>
      </c>
      <c r="FD335">
        <v>22</v>
      </c>
      <c r="FF335">
        <v>22</v>
      </c>
      <c r="FH335">
        <v>22</v>
      </c>
      <c r="FJ335">
        <v>22</v>
      </c>
      <c r="FL335">
        <v>22</v>
      </c>
      <c r="FN335">
        <v>22</v>
      </c>
      <c r="FP335">
        <v>22</v>
      </c>
      <c r="FR335">
        <v>22</v>
      </c>
      <c r="FT335">
        <v>22</v>
      </c>
      <c r="FV335">
        <v>22</v>
      </c>
      <c r="FX335">
        <v>22</v>
      </c>
      <c r="FZ335">
        <v>22</v>
      </c>
      <c r="GB335">
        <v>22</v>
      </c>
      <c r="GD335">
        <v>22</v>
      </c>
      <c r="GF335">
        <v>22</v>
      </c>
      <c r="GH335">
        <v>22</v>
      </c>
      <c r="GJ335">
        <v>22</v>
      </c>
      <c r="GL335">
        <v>22</v>
      </c>
      <c r="GN335">
        <v>22</v>
      </c>
      <c r="GP335">
        <v>22</v>
      </c>
      <c r="GR335">
        <v>22</v>
      </c>
      <c r="GT335">
        <v>22</v>
      </c>
      <c r="GV335">
        <v>22</v>
      </c>
      <c r="GX335">
        <v>22</v>
      </c>
      <c r="GZ335">
        <v>22</v>
      </c>
      <c r="HB335">
        <v>22</v>
      </c>
      <c r="HD335">
        <v>22</v>
      </c>
      <c r="HF335">
        <v>22</v>
      </c>
      <c r="HH335">
        <v>22</v>
      </c>
      <c r="HJ335">
        <v>22</v>
      </c>
      <c r="HL335">
        <v>22</v>
      </c>
      <c r="HN335">
        <v>22</v>
      </c>
      <c r="HP335">
        <v>22</v>
      </c>
      <c r="HR335">
        <v>22</v>
      </c>
      <c r="HT335">
        <v>22</v>
      </c>
      <c r="HV335">
        <v>22</v>
      </c>
      <c r="HX335">
        <v>22</v>
      </c>
      <c r="HZ335">
        <v>22</v>
      </c>
      <c r="IB335">
        <v>22</v>
      </c>
      <c r="ID335">
        <v>22</v>
      </c>
      <c r="IF335">
        <v>22</v>
      </c>
      <c r="IH335">
        <v>22</v>
      </c>
      <c r="IJ335">
        <v>22</v>
      </c>
      <c r="IL335">
        <v>22</v>
      </c>
      <c r="IN335">
        <v>22</v>
      </c>
      <c r="IP335">
        <v>22</v>
      </c>
      <c r="IR335">
        <v>22</v>
      </c>
      <c r="IT335">
        <v>22</v>
      </c>
      <c r="IV335">
        <v>22</v>
      </c>
      <c r="IX335">
        <v>22</v>
      </c>
      <c r="IZ335">
        <v>22</v>
      </c>
      <c r="JB335">
        <v>22</v>
      </c>
      <c r="JD335">
        <v>22</v>
      </c>
      <c r="JF335">
        <v>22</v>
      </c>
      <c r="JH335">
        <v>22</v>
      </c>
      <c r="JJ335">
        <v>22</v>
      </c>
      <c r="JL335">
        <v>22</v>
      </c>
      <c r="JN335">
        <v>22</v>
      </c>
      <c r="JP335">
        <v>22</v>
      </c>
      <c r="JR335">
        <v>22</v>
      </c>
      <c r="JT335">
        <v>22</v>
      </c>
      <c r="JV335">
        <v>22</v>
      </c>
      <c r="JX335">
        <v>22</v>
      </c>
      <c r="JZ335">
        <v>22</v>
      </c>
      <c r="KB335">
        <v>22</v>
      </c>
      <c r="KD335">
        <v>22</v>
      </c>
      <c r="KF335">
        <v>22</v>
      </c>
      <c r="KH335">
        <v>22</v>
      </c>
      <c r="KJ335">
        <v>22</v>
      </c>
      <c r="KL335">
        <v>22</v>
      </c>
      <c r="KN335">
        <v>22</v>
      </c>
      <c r="KP335">
        <v>22</v>
      </c>
      <c r="KR335">
        <v>22</v>
      </c>
      <c r="KT335">
        <v>22</v>
      </c>
      <c r="KV335">
        <v>22</v>
      </c>
      <c r="KX335">
        <v>22</v>
      </c>
      <c r="KZ335">
        <v>22</v>
      </c>
      <c r="LB335">
        <v>22</v>
      </c>
      <c r="LD335">
        <v>22</v>
      </c>
      <c r="LF335">
        <v>22</v>
      </c>
      <c r="LH335">
        <v>22</v>
      </c>
      <c r="LJ335">
        <v>22</v>
      </c>
      <c r="LL335">
        <v>22</v>
      </c>
      <c r="LN335">
        <v>22</v>
      </c>
      <c r="LP335">
        <v>22</v>
      </c>
      <c r="LR335">
        <v>22</v>
      </c>
      <c r="LT335">
        <v>22</v>
      </c>
      <c r="LV335">
        <v>22</v>
      </c>
      <c r="LX335">
        <v>22</v>
      </c>
      <c r="LZ335">
        <v>22</v>
      </c>
      <c r="MB335">
        <v>22</v>
      </c>
      <c r="MD335">
        <v>22</v>
      </c>
      <c r="MF335">
        <v>22</v>
      </c>
      <c r="MH335">
        <v>22</v>
      </c>
      <c r="MJ335">
        <v>22</v>
      </c>
      <c r="ML335">
        <v>22</v>
      </c>
      <c r="MN335">
        <v>22</v>
      </c>
      <c r="MP335">
        <v>22</v>
      </c>
      <c r="MR335">
        <v>22</v>
      </c>
      <c r="MT335">
        <v>22</v>
      </c>
      <c r="MV335">
        <v>22</v>
      </c>
      <c r="MX335">
        <v>22</v>
      </c>
      <c r="MZ335">
        <v>22</v>
      </c>
      <c r="NB335">
        <v>22</v>
      </c>
      <c r="ND335">
        <v>22</v>
      </c>
      <c r="NF335">
        <v>22</v>
      </c>
      <c r="NH335">
        <v>22</v>
      </c>
      <c r="NJ335">
        <v>22</v>
      </c>
      <c r="NL335">
        <v>22</v>
      </c>
      <c r="NN335">
        <v>22</v>
      </c>
      <c r="NP335">
        <v>22</v>
      </c>
      <c r="NR335">
        <v>22</v>
      </c>
      <c r="NT335">
        <v>22</v>
      </c>
      <c r="NV335">
        <v>22</v>
      </c>
      <c r="NX335">
        <v>22</v>
      </c>
      <c r="NZ335">
        <v>22</v>
      </c>
      <c r="OB335">
        <v>22</v>
      </c>
      <c r="OD335">
        <v>22</v>
      </c>
      <c r="OF335">
        <v>22</v>
      </c>
      <c r="OH335">
        <v>22</v>
      </c>
      <c r="OJ335">
        <v>22</v>
      </c>
      <c r="OL335">
        <v>22</v>
      </c>
      <c r="ON335">
        <v>22</v>
      </c>
      <c r="OP335">
        <v>22</v>
      </c>
      <c r="OR335">
        <v>22</v>
      </c>
      <c r="OT335">
        <v>22</v>
      </c>
      <c r="OV335">
        <v>22</v>
      </c>
      <c r="OX335">
        <v>22</v>
      </c>
      <c r="OZ335">
        <v>22</v>
      </c>
      <c r="PB335">
        <v>22</v>
      </c>
      <c r="PD335">
        <v>22</v>
      </c>
      <c r="PF335">
        <v>22</v>
      </c>
      <c r="PH335">
        <v>22</v>
      </c>
      <c r="PJ335">
        <v>22</v>
      </c>
      <c r="PL335">
        <v>22</v>
      </c>
      <c r="PN335">
        <v>22</v>
      </c>
      <c r="PP335">
        <v>22</v>
      </c>
      <c r="PR335">
        <v>22</v>
      </c>
      <c r="PT335">
        <v>22</v>
      </c>
      <c r="PV335">
        <v>22</v>
      </c>
      <c r="PX335">
        <v>22</v>
      </c>
      <c r="PZ335">
        <v>22</v>
      </c>
      <c r="QB335">
        <v>22</v>
      </c>
      <c r="QD335">
        <v>22</v>
      </c>
      <c r="QF335">
        <v>22</v>
      </c>
      <c r="QH335">
        <v>22</v>
      </c>
      <c r="QJ335">
        <v>22</v>
      </c>
      <c r="QL335">
        <v>22</v>
      </c>
      <c r="QN335">
        <v>22</v>
      </c>
      <c r="QP335">
        <v>22</v>
      </c>
      <c r="QR335">
        <v>22</v>
      </c>
      <c r="QT335">
        <v>22</v>
      </c>
      <c r="QV335">
        <v>22</v>
      </c>
      <c r="QX335">
        <v>22</v>
      </c>
      <c r="QZ335">
        <v>22</v>
      </c>
      <c r="RB335">
        <v>22</v>
      </c>
      <c r="RD335">
        <v>22</v>
      </c>
      <c r="RF335">
        <v>22</v>
      </c>
      <c r="RH335">
        <v>22</v>
      </c>
      <c r="RJ335">
        <v>22</v>
      </c>
      <c r="RL335">
        <v>22</v>
      </c>
      <c r="RN335">
        <v>22</v>
      </c>
      <c r="RP335">
        <v>22</v>
      </c>
      <c r="RR335">
        <v>22</v>
      </c>
      <c r="RT335">
        <v>22</v>
      </c>
      <c r="RV335">
        <v>22</v>
      </c>
      <c r="RX335">
        <v>22</v>
      </c>
      <c r="RZ335">
        <v>22</v>
      </c>
      <c r="SB335">
        <v>22</v>
      </c>
      <c r="SD335">
        <v>22</v>
      </c>
      <c r="SF335">
        <v>22</v>
      </c>
      <c r="SH335">
        <v>22</v>
      </c>
      <c r="SJ335">
        <v>22</v>
      </c>
      <c r="SL335">
        <v>22</v>
      </c>
      <c r="SN335">
        <v>22</v>
      </c>
      <c r="SP335">
        <v>22</v>
      </c>
      <c r="SR335">
        <v>22</v>
      </c>
      <c r="ST335">
        <v>22</v>
      </c>
      <c r="SV335">
        <v>22</v>
      </c>
      <c r="SX335">
        <v>22</v>
      </c>
      <c r="SZ335">
        <v>22</v>
      </c>
      <c r="TB335">
        <v>22</v>
      </c>
      <c r="TD335">
        <v>22</v>
      </c>
      <c r="TF335">
        <v>22</v>
      </c>
      <c r="TH335">
        <v>22</v>
      </c>
      <c r="TJ335">
        <v>22</v>
      </c>
      <c r="TL335">
        <v>22</v>
      </c>
      <c r="TN335">
        <v>22</v>
      </c>
      <c r="TP335">
        <v>22</v>
      </c>
      <c r="TR335">
        <v>22</v>
      </c>
      <c r="TT335">
        <v>22</v>
      </c>
      <c r="TV335">
        <v>22</v>
      </c>
      <c r="TX335">
        <v>22</v>
      </c>
      <c r="TZ335">
        <v>22</v>
      </c>
      <c r="UB335">
        <v>22</v>
      </c>
      <c r="UD335">
        <v>22</v>
      </c>
      <c r="UF335">
        <v>22</v>
      </c>
      <c r="UH335">
        <v>22</v>
      </c>
      <c r="UJ335">
        <v>22</v>
      </c>
      <c r="UL335">
        <v>22</v>
      </c>
      <c r="UN335">
        <v>22</v>
      </c>
      <c r="UP335">
        <v>22</v>
      </c>
      <c r="UR335">
        <v>22</v>
      </c>
      <c r="UT335">
        <v>22</v>
      </c>
      <c r="UV335">
        <v>22</v>
      </c>
      <c r="UX335">
        <v>22</v>
      </c>
      <c r="UZ335">
        <v>22</v>
      </c>
      <c r="VB335">
        <v>22</v>
      </c>
      <c r="VD335">
        <v>22</v>
      </c>
      <c r="VF335">
        <v>22</v>
      </c>
      <c r="VH335">
        <v>22</v>
      </c>
      <c r="VJ335">
        <v>22</v>
      </c>
      <c r="VL335">
        <v>22</v>
      </c>
      <c r="VN335">
        <v>22</v>
      </c>
      <c r="VP335">
        <v>22</v>
      </c>
      <c r="VR335">
        <v>22</v>
      </c>
      <c r="VT335">
        <v>22</v>
      </c>
      <c r="VV335">
        <v>22</v>
      </c>
      <c r="VX335">
        <v>22</v>
      </c>
      <c r="VZ335">
        <v>22</v>
      </c>
      <c r="WB335">
        <v>22</v>
      </c>
      <c r="WD335">
        <v>22</v>
      </c>
      <c r="WF335">
        <v>22</v>
      </c>
      <c r="WH335">
        <v>22</v>
      </c>
      <c r="WJ335">
        <v>22</v>
      </c>
      <c r="WL335">
        <v>22</v>
      </c>
      <c r="WN335">
        <v>22</v>
      </c>
      <c r="WP335">
        <v>22</v>
      </c>
      <c r="WR335">
        <v>22</v>
      </c>
      <c r="WT335">
        <v>22</v>
      </c>
      <c r="WV335">
        <v>22</v>
      </c>
      <c r="WX335">
        <v>22</v>
      </c>
      <c r="WZ335">
        <v>22</v>
      </c>
      <c r="XB335">
        <v>22</v>
      </c>
      <c r="XD335">
        <v>22</v>
      </c>
      <c r="XF335">
        <v>22</v>
      </c>
      <c r="XH335">
        <v>22</v>
      </c>
      <c r="XJ335">
        <v>22</v>
      </c>
      <c r="XL335">
        <v>22</v>
      </c>
      <c r="XN335">
        <v>22</v>
      </c>
      <c r="XP335">
        <v>22</v>
      </c>
      <c r="XR335">
        <v>22</v>
      </c>
      <c r="XT335">
        <v>22</v>
      </c>
      <c r="XV335">
        <v>22</v>
      </c>
      <c r="XX335">
        <v>22</v>
      </c>
      <c r="XZ335">
        <v>22</v>
      </c>
      <c r="YB335">
        <v>22</v>
      </c>
      <c r="YD335">
        <v>22</v>
      </c>
      <c r="YF335">
        <v>22</v>
      </c>
      <c r="YH335">
        <v>22</v>
      </c>
      <c r="YJ335">
        <v>22</v>
      </c>
      <c r="YL335">
        <v>22</v>
      </c>
      <c r="YN335">
        <v>22</v>
      </c>
      <c r="YP335">
        <v>22</v>
      </c>
      <c r="YR335">
        <v>22</v>
      </c>
      <c r="YT335">
        <v>22</v>
      </c>
      <c r="YV335">
        <v>22</v>
      </c>
      <c r="YX335">
        <v>22</v>
      </c>
      <c r="YZ335">
        <v>22</v>
      </c>
      <c r="ZB335">
        <v>22</v>
      </c>
      <c r="ZD335">
        <v>22</v>
      </c>
      <c r="ZF335">
        <v>22</v>
      </c>
      <c r="ZH335">
        <v>22</v>
      </c>
      <c r="ZJ335">
        <v>22</v>
      </c>
      <c r="ZL335">
        <v>22</v>
      </c>
      <c r="ZN335">
        <v>22</v>
      </c>
      <c r="ZP335">
        <v>22</v>
      </c>
      <c r="ZR335">
        <v>22</v>
      </c>
      <c r="ZT335">
        <v>22</v>
      </c>
      <c r="ZV335">
        <v>22</v>
      </c>
      <c r="ZX335">
        <v>22</v>
      </c>
      <c r="ZZ335">
        <v>22</v>
      </c>
      <c r="AAB335">
        <v>22</v>
      </c>
      <c r="AAD335">
        <v>22</v>
      </c>
      <c r="AAF335">
        <v>22</v>
      </c>
      <c r="AAH335">
        <v>22</v>
      </c>
      <c r="AAJ335">
        <v>22</v>
      </c>
      <c r="AAL335">
        <v>22</v>
      </c>
      <c r="AAN335">
        <v>22</v>
      </c>
      <c r="AAP335">
        <v>22</v>
      </c>
      <c r="AAR335">
        <v>22</v>
      </c>
      <c r="AAT335">
        <v>22</v>
      </c>
      <c r="AAV335">
        <v>22</v>
      </c>
      <c r="AAX335">
        <v>22</v>
      </c>
      <c r="AAZ335">
        <v>22</v>
      </c>
      <c r="ABB335">
        <v>22</v>
      </c>
      <c r="ABD335">
        <v>22</v>
      </c>
      <c r="ABF335">
        <v>22</v>
      </c>
      <c r="ABH335">
        <v>22</v>
      </c>
      <c r="ABJ335">
        <v>22</v>
      </c>
      <c r="ABL335">
        <v>22</v>
      </c>
      <c r="ABN335">
        <v>22</v>
      </c>
      <c r="ABP335">
        <v>22</v>
      </c>
      <c r="ABR335">
        <v>22</v>
      </c>
      <c r="ABT335">
        <v>22</v>
      </c>
      <c r="ABV335">
        <v>22</v>
      </c>
      <c r="ABX335">
        <v>22</v>
      </c>
      <c r="ABZ335">
        <v>22</v>
      </c>
      <c r="ACB335">
        <v>22</v>
      </c>
      <c r="ACD335">
        <v>22</v>
      </c>
      <c r="ACF335">
        <v>22</v>
      </c>
      <c r="ACH335">
        <v>22</v>
      </c>
      <c r="ACJ335">
        <v>22</v>
      </c>
      <c r="ACL335">
        <v>22</v>
      </c>
      <c r="ACN335">
        <v>22</v>
      </c>
      <c r="ACP335">
        <v>22</v>
      </c>
      <c r="ACR335">
        <v>22</v>
      </c>
      <c r="ACT335">
        <v>22</v>
      </c>
      <c r="ACV335">
        <v>22</v>
      </c>
      <c r="ACX335">
        <v>22</v>
      </c>
      <c r="ACZ335">
        <v>22</v>
      </c>
      <c r="ADB335">
        <v>22</v>
      </c>
      <c r="ADD335">
        <v>22</v>
      </c>
      <c r="ADF335">
        <v>22</v>
      </c>
      <c r="ADH335">
        <v>22</v>
      </c>
      <c r="ADJ335">
        <v>22</v>
      </c>
      <c r="ADL335">
        <v>22</v>
      </c>
      <c r="ADN335">
        <v>22</v>
      </c>
      <c r="ADP335">
        <v>22</v>
      </c>
      <c r="ADR335">
        <v>22</v>
      </c>
      <c r="ADT335">
        <v>22</v>
      </c>
      <c r="ADV335">
        <v>22</v>
      </c>
      <c r="ADX335">
        <v>22</v>
      </c>
      <c r="ADZ335">
        <v>22</v>
      </c>
      <c r="AEB335">
        <v>22</v>
      </c>
      <c r="AED335">
        <v>22</v>
      </c>
      <c r="AEF335">
        <v>22</v>
      </c>
      <c r="AEH335">
        <v>22</v>
      </c>
      <c r="AEJ335">
        <v>22</v>
      </c>
      <c r="AEL335">
        <v>22</v>
      </c>
      <c r="AEN335">
        <v>22</v>
      </c>
      <c r="AEP335">
        <v>22</v>
      </c>
      <c r="AER335">
        <v>22</v>
      </c>
      <c r="AET335">
        <v>22</v>
      </c>
      <c r="AEV335">
        <v>22</v>
      </c>
      <c r="AEX335">
        <v>22</v>
      </c>
      <c r="AEZ335">
        <v>22</v>
      </c>
      <c r="AFB335">
        <v>22</v>
      </c>
      <c r="AFD335">
        <v>22</v>
      </c>
      <c r="AFF335">
        <v>22</v>
      </c>
      <c r="AFH335">
        <v>22</v>
      </c>
      <c r="AFJ335">
        <v>22</v>
      </c>
      <c r="AFL335">
        <v>22</v>
      </c>
      <c r="AFN335">
        <v>22</v>
      </c>
      <c r="AFP335">
        <v>22</v>
      </c>
      <c r="AFR335">
        <v>22</v>
      </c>
      <c r="AFT335">
        <v>22</v>
      </c>
      <c r="AFV335">
        <v>22</v>
      </c>
      <c r="AFX335">
        <v>22</v>
      </c>
      <c r="AFZ335">
        <v>22</v>
      </c>
      <c r="AGB335">
        <v>22</v>
      </c>
      <c r="AGD335">
        <v>22</v>
      </c>
      <c r="AGF335">
        <v>22</v>
      </c>
      <c r="AGH335">
        <v>22</v>
      </c>
      <c r="AGJ335">
        <v>22</v>
      </c>
      <c r="AGL335">
        <v>22</v>
      </c>
      <c r="AGN335">
        <v>22</v>
      </c>
      <c r="AGP335">
        <v>22</v>
      </c>
      <c r="AGR335">
        <v>22</v>
      </c>
      <c r="AGT335">
        <v>22</v>
      </c>
      <c r="AGV335">
        <v>22</v>
      </c>
      <c r="AGX335">
        <v>22</v>
      </c>
      <c r="AGZ335">
        <v>22</v>
      </c>
      <c r="AHB335">
        <v>22</v>
      </c>
      <c r="AHD335">
        <v>22</v>
      </c>
      <c r="AHF335">
        <v>22</v>
      </c>
      <c r="AHH335">
        <v>22</v>
      </c>
      <c r="AHJ335">
        <v>22</v>
      </c>
      <c r="AHL335">
        <v>22</v>
      </c>
      <c r="AHN335">
        <v>22</v>
      </c>
      <c r="AHP335">
        <v>22</v>
      </c>
      <c r="AHR335">
        <v>22</v>
      </c>
      <c r="AHT335">
        <v>22</v>
      </c>
      <c r="AHV335">
        <v>22</v>
      </c>
      <c r="AHX335">
        <v>22</v>
      </c>
      <c r="AHZ335">
        <v>22</v>
      </c>
      <c r="AIB335">
        <v>22</v>
      </c>
      <c r="AID335">
        <v>22</v>
      </c>
      <c r="AIF335">
        <v>22</v>
      </c>
      <c r="AIH335">
        <v>22</v>
      </c>
      <c r="AIJ335">
        <v>22</v>
      </c>
      <c r="AIL335">
        <v>22</v>
      </c>
      <c r="AIN335">
        <v>22</v>
      </c>
      <c r="AIP335">
        <v>22</v>
      </c>
      <c r="AIR335">
        <v>22</v>
      </c>
      <c r="AIT335">
        <v>22</v>
      </c>
      <c r="AIV335">
        <v>22</v>
      </c>
      <c r="AIX335">
        <v>22</v>
      </c>
      <c r="AIZ335">
        <v>22</v>
      </c>
      <c r="AJB335">
        <v>22</v>
      </c>
      <c r="AJD335">
        <v>22</v>
      </c>
      <c r="AJF335">
        <v>22</v>
      </c>
      <c r="AJH335">
        <v>22</v>
      </c>
      <c r="AJJ335">
        <v>22</v>
      </c>
      <c r="AJL335">
        <v>22</v>
      </c>
      <c r="AJN335">
        <v>22</v>
      </c>
      <c r="AJP335">
        <v>22</v>
      </c>
      <c r="AJR335">
        <v>22</v>
      </c>
      <c r="AJT335">
        <v>22</v>
      </c>
      <c r="AJV335">
        <v>22</v>
      </c>
      <c r="AJX335">
        <v>22</v>
      </c>
      <c r="AJZ335">
        <v>22</v>
      </c>
      <c r="AKB335">
        <v>22</v>
      </c>
      <c r="AKD335">
        <v>22</v>
      </c>
      <c r="AKF335">
        <v>22</v>
      </c>
      <c r="AKH335">
        <v>22</v>
      </c>
      <c r="AKJ335">
        <v>22</v>
      </c>
      <c r="AKL335">
        <v>22</v>
      </c>
      <c r="AKN335">
        <v>22</v>
      </c>
      <c r="AKP335">
        <v>22</v>
      </c>
      <c r="AKR335">
        <v>22</v>
      </c>
      <c r="AKT335">
        <v>22</v>
      </c>
      <c r="AKV335">
        <v>22</v>
      </c>
      <c r="AKX335">
        <v>22</v>
      </c>
      <c r="AKZ335">
        <v>22</v>
      </c>
      <c r="ALB335">
        <v>22</v>
      </c>
      <c r="ALD335">
        <v>22</v>
      </c>
      <c r="ALF335">
        <v>22</v>
      </c>
      <c r="ALH335">
        <v>22</v>
      </c>
      <c r="ALJ335">
        <v>22</v>
      </c>
      <c r="ALL335">
        <v>22</v>
      </c>
      <c r="ALN335">
        <v>22</v>
      </c>
      <c r="ALP335">
        <v>22</v>
      </c>
      <c r="ALR335">
        <v>22</v>
      </c>
    </row>
    <row r="336" spans="1:1006" x14ac:dyDescent="0.25">
      <c r="A336">
        <v>28</v>
      </c>
      <c r="B336">
        <v>16.03021</v>
      </c>
      <c r="H336">
        <v>28</v>
      </c>
      <c r="J336">
        <v>28</v>
      </c>
      <c r="L336">
        <v>28</v>
      </c>
      <c r="N336">
        <v>28</v>
      </c>
      <c r="P336">
        <v>28</v>
      </c>
      <c r="R336">
        <v>28</v>
      </c>
      <c r="T336">
        <v>28</v>
      </c>
      <c r="V336">
        <v>28</v>
      </c>
      <c r="X336">
        <v>28</v>
      </c>
      <c r="Z336">
        <v>28</v>
      </c>
      <c r="AB336">
        <v>28</v>
      </c>
      <c r="AD336">
        <v>28</v>
      </c>
      <c r="AF336">
        <v>28</v>
      </c>
      <c r="AH336">
        <v>28</v>
      </c>
      <c r="AJ336">
        <v>28</v>
      </c>
      <c r="AL336">
        <v>28</v>
      </c>
      <c r="AN336">
        <v>28</v>
      </c>
      <c r="AP336">
        <v>28</v>
      </c>
      <c r="AR336">
        <v>28</v>
      </c>
      <c r="AT336">
        <v>28</v>
      </c>
      <c r="AV336">
        <v>28</v>
      </c>
      <c r="AX336">
        <v>28</v>
      </c>
      <c r="AZ336">
        <v>28</v>
      </c>
      <c r="BB336">
        <v>28</v>
      </c>
      <c r="BD336">
        <v>28</v>
      </c>
      <c r="BF336">
        <v>28</v>
      </c>
      <c r="BH336">
        <v>28</v>
      </c>
      <c r="BJ336">
        <v>28</v>
      </c>
      <c r="BL336">
        <v>28</v>
      </c>
      <c r="BN336">
        <v>28</v>
      </c>
      <c r="BP336">
        <v>28</v>
      </c>
      <c r="BR336">
        <v>28</v>
      </c>
      <c r="BT336">
        <v>28</v>
      </c>
      <c r="BV336">
        <v>28</v>
      </c>
      <c r="BX336">
        <v>28</v>
      </c>
      <c r="BZ336">
        <v>28</v>
      </c>
      <c r="CB336">
        <v>28</v>
      </c>
      <c r="CD336">
        <v>28</v>
      </c>
      <c r="CF336">
        <v>28</v>
      </c>
      <c r="CH336">
        <v>28</v>
      </c>
      <c r="CJ336">
        <v>28</v>
      </c>
      <c r="CL336">
        <v>28</v>
      </c>
      <c r="CN336">
        <v>28</v>
      </c>
      <c r="CP336">
        <v>28</v>
      </c>
      <c r="CR336">
        <v>28</v>
      </c>
      <c r="CT336">
        <v>28</v>
      </c>
      <c r="CV336">
        <v>28</v>
      </c>
      <c r="CX336">
        <v>28</v>
      </c>
      <c r="CZ336">
        <v>28</v>
      </c>
      <c r="DB336">
        <v>28</v>
      </c>
      <c r="DD336">
        <v>28</v>
      </c>
      <c r="DF336">
        <v>28</v>
      </c>
      <c r="DH336">
        <v>28</v>
      </c>
      <c r="DJ336">
        <v>28</v>
      </c>
      <c r="DL336">
        <v>28</v>
      </c>
      <c r="DN336">
        <v>28</v>
      </c>
      <c r="DP336">
        <v>28</v>
      </c>
      <c r="DR336">
        <v>28</v>
      </c>
      <c r="DT336">
        <v>28</v>
      </c>
      <c r="DV336">
        <v>28</v>
      </c>
      <c r="DX336">
        <v>28</v>
      </c>
      <c r="DZ336">
        <v>28</v>
      </c>
      <c r="EB336">
        <v>28</v>
      </c>
      <c r="ED336">
        <v>28</v>
      </c>
      <c r="EF336">
        <v>28</v>
      </c>
      <c r="EH336">
        <v>28</v>
      </c>
      <c r="EJ336">
        <v>28</v>
      </c>
      <c r="EL336">
        <v>28</v>
      </c>
      <c r="EN336">
        <v>28</v>
      </c>
      <c r="EP336">
        <v>28</v>
      </c>
      <c r="ER336">
        <v>28</v>
      </c>
      <c r="ET336">
        <v>28</v>
      </c>
      <c r="EV336">
        <v>28</v>
      </c>
      <c r="EX336">
        <v>28</v>
      </c>
      <c r="EZ336">
        <v>28</v>
      </c>
      <c r="FB336">
        <v>28</v>
      </c>
      <c r="FD336">
        <v>28</v>
      </c>
      <c r="FF336">
        <v>28</v>
      </c>
      <c r="FH336">
        <v>28</v>
      </c>
      <c r="FJ336">
        <v>28</v>
      </c>
      <c r="FL336">
        <v>28</v>
      </c>
      <c r="FN336">
        <v>28</v>
      </c>
      <c r="FP336">
        <v>28</v>
      </c>
      <c r="FR336">
        <v>28</v>
      </c>
      <c r="FT336">
        <v>28</v>
      </c>
      <c r="FV336">
        <v>28</v>
      </c>
      <c r="FX336">
        <v>28</v>
      </c>
      <c r="FZ336">
        <v>28</v>
      </c>
      <c r="GB336">
        <v>28</v>
      </c>
      <c r="GD336">
        <v>28</v>
      </c>
      <c r="GF336">
        <v>28</v>
      </c>
      <c r="GH336">
        <v>28</v>
      </c>
      <c r="GJ336">
        <v>28</v>
      </c>
      <c r="GL336">
        <v>28</v>
      </c>
      <c r="GN336">
        <v>28</v>
      </c>
      <c r="GP336">
        <v>28</v>
      </c>
      <c r="GR336">
        <v>28</v>
      </c>
      <c r="GT336">
        <v>28</v>
      </c>
      <c r="GV336">
        <v>28</v>
      </c>
      <c r="GX336">
        <v>28</v>
      </c>
      <c r="GZ336">
        <v>28</v>
      </c>
      <c r="HB336">
        <v>28</v>
      </c>
      <c r="HD336">
        <v>28</v>
      </c>
      <c r="HF336">
        <v>28</v>
      </c>
      <c r="HH336">
        <v>28</v>
      </c>
      <c r="HJ336">
        <v>28</v>
      </c>
      <c r="HL336">
        <v>28</v>
      </c>
      <c r="HN336">
        <v>28</v>
      </c>
      <c r="HP336">
        <v>28</v>
      </c>
      <c r="HR336">
        <v>28</v>
      </c>
      <c r="HT336">
        <v>28</v>
      </c>
      <c r="HV336">
        <v>28</v>
      </c>
      <c r="HX336">
        <v>28</v>
      </c>
      <c r="HZ336">
        <v>28</v>
      </c>
      <c r="IB336">
        <v>28</v>
      </c>
      <c r="ID336">
        <v>28</v>
      </c>
      <c r="IF336">
        <v>28</v>
      </c>
      <c r="IH336">
        <v>28</v>
      </c>
      <c r="IJ336">
        <v>28</v>
      </c>
      <c r="IL336">
        <v>28</v>
      </c>
      <c r="IN336">
        <v>28</v>
      </c>
      <c r="IP336">
        <v>28</v>
      </c>
      <c r="IR336">
        <v>28</v>
      </c>
      <c r="IT336">
        <v>28</v>
      </c>
      <c r="IV336">
        <v>28</v>
      </c>
      <c r="IX336">
        <v>28</v>
      </c>
      <c r="IZ336">
        <v>28</v>
      </c>
      <c r="JB336">
        <v>28</v>
      </c>
      <c r="JD336">
        <v>28</v>
      </c>
      <c r="JF336">
        <v>28</v>
      </c>
      <c r="JH336">
        <v>28</v>
      </c>
      <c r="JJ336">
        <v>28</v>
      </c>
      <c r="JL336">
        <v>28</v>
      </c>
      <c r="JN336">
        <v>28</v>
      </c>
      <c r="JP336">
        <v>28</v>
      </c>
      <c r="JR336">
        <v>28</v>
      </c>
      <c r="JT336">
        <v>28</v>
      </c>
      <c r="JV336">
        <v>28</v>
      </c>
      <c r="JX336">
        <v>28</v>
      </c>
      <c r="JZ336">
        <v>28</v>
      </c>
      <c r="KB336">
        <v>28</v>
      </c>
      <c r="KD336">
        <v>28</v>
      </c>
      <c r="KF336">
        <v>28</v>
      </c>
      <c r="KH336">
        <v>28</v>
      </c>
      <c r="KJ336">
        <v>28</v>
      </c>
      <c r="KL336">
        <v>28</v>
      </c>
      <c r="KN336">
        <v>28</v>
      </c>
      <c r="KP336">
        <v>28</v>
      </c>
      <c r="KR336">
        <v>28</v>
      </c>
      <c r="KT336">
        <v>28</v>
      </c>
      <c r="KV336">
        <v>28</v>
      </c>
      <c r="KX336">
        <v>28</v>
      </c>
      <c r="KZ336">
        <v>28</v>
      </c>
      <c r="LB336">
        <v>28</v>
      </c>
      <c r="LD336">
        <v>28</v>
      </c>
      <c r="LF336">
        <v>28</v>
      </c>
      <c r="LH336">
        <v>28</v>
      </c>
      <c r="LJ336">
        <v>28</v>
      </c>
      <c r="LL336">
        <v>28</v>
      </c>
      <c r="LN336">
        <v>28</v>
      </c>
      <c r="LP336">
        <v>28</v>
      </c>
      <c r="LR336">
        <v>28</v>
      </c>
      <c r="LT336">
        <v>28</v>
      </c>
      <c r="LV336">
        <v>28</v>
      </c>
      <c r="LX336">
        <v>28</v>
      </c>
      <c r="LZ336">
        <v>28</v>
      </c>
      <c r="MB336">
        <v>28</v>
      </c>
      <c r="MD336">
        <v>28</v>
      </c>
      <c r="MF336">
        <v>28</v>
      </c>
      <c r="MH336">
        <v>28</v>
      </c>
      <c r="MJ336">
        <v>28</v>
      </c>
      <c r="ML336">
        <v>28</v>
      </c>
      <c r="MN336">
        <v>28</v>
      </c>
      <c r="MP336">
        <v>28</v>
      </c>
      <c r="MR336">
        <v>28</v>
      </c>
      <c r="MT336">
        <v>28</v>
      </c>
      <c r="MV336">
        <v>28</v>
      </c>
      <c r="MX336">
        <v>28</v>
      </c>
      <c r="MZ336">
        <v>28</v>
      </c>
      <c r="NB336">
        <v>28</v>
      </c>
      <c r="ND336">
        <v>28</v>
      </c>
      <c r="NF336">
        <v>28</v>
      </c>
      <c r="NH336">
        <v>28</v>
      </c>
      <c r="NJ336">
        <v>28</v>
      </c>
      <c r="NL336">
        <v>28</v>
      </c>
      <c r="NN336">
        <v>28</v>
      </c>
      <c r="NP336">
        <v>28</v>
      </c>
      <c r="NR336">
        <v>28</v>
      </c>
      <c r="NT336">
        <v>28</v>
      </c>
      <c r="NV336">
        <v>28</v>
      </c>
      <c r="NX336">
        <v>28</v>
      </c>
      <c r="NZ336">
        <v>28</v>
      </c>
      <c r="OB336">
        <v>28</v>
      </c>
      <c r="OD336">
        <v>28</v>
      </c>
      <c r="OF336">
        <v>28</v>
      </c>
      <c r="OH336">
        <v>28</v>
      </c>
      <c r="OJ336">
        <v>28</v>
      </c>
      <c r="OL336">
        <v>28</v>
      </c>
      <c r="ON336">
        <v>28</v>
      </c>
      <c r="OP336">
        <v>28</v>
      </c>
      <c r="OR336">
        <v>28</v>
      </c>
      <c r="OT336">
        <v>28</v>
      </c>
      <c r="OV336">
        <v>28</v>
      </c>
      <c r="OX336">
        <v>28</v>
      </c>
      <c r="OZ336">
        <v>28</v>
      </c>
      <c r="PB336">
        <v>28</v>
      </c>
      <c r="PD336">
        <v>28</v>
      </c>
      <c r="PF336">
        <v>28</v>
      </c>
      <c r="PH336">
        <v>28</v>
      </c>
      <c r="PJ336">
        <v>28</v>
      </c>
      <c r="PL336">
        <v>28</v>
      </c>
      <c r="PN336">
        <v>28</v>
      </c>
      <c r="PP336">
        <v>28</v>
      </c>
      <c r="PR336">
        <v>28</v>
      </c>
      <c r="PT336">
        <v>28</v>
      </c>
      <c r="PV336">
        <v>28</v>
      </c>
      <c r="PX336">
        <v>28</v>
      </c>
      <c r="PZ336">
        <v>28</v>
      </c>
      <c r="QB336">
        <v>28</v>
      </c>
      <c r="QD336">
        <v>28</v>
      </c>
      <c r="QF336">
        <v>28</v>
      </c>
      <c r="QH336">
        <v>28</v>
      </c>
      <c r="QJ336">
        <v>28</v>
      </c>
      <c r="QL336">
        <v>28</v>
      </c>
      <c r="QN336">
        <v>28</v>
      </c>
      <c r="QP336">
        <v>28</v>
      </c>
      <c r="QR336">
        <v>28</v>
      </c>
      <c r="QT336">
        <v>28</v>
      </c>
      <c r="QV336">
        <v>28</v>
      </c>
      <c r="QX336">
        <v>28</v>
      </c>
      <c r="QZ336">
        <v>28</v>
      </c>
      <c r="RB336">
        <v>28</v>
      </c>
      <c r="RD336">
        <v>28</v>
      </c>
      <c r="RF336">
        <v>28</v>
      </c>
      <c r="RH336">
        <v>28</v>
      </c>
      <c r="RJ336">
        <v>28</v>
      </c>
      <c r="RL336">
        <v>28</v>
      </c>
      <c r="RN336">
        <v>28</v>
      </c>
      <c r="RP336">
        <v>28</v>
      </c>
      <c r="RR336">
        <v>28</v>
      </c>
      <c r="RT336">
        <v>28</v>
      </c>
      <c r="RV336">
        <v>28</v>
      </c>
      <c r="RX336">
        <v>28</v>
      </c>
      <c r="RZ336">
        <v>28</v>
      </c>
      <c r="SB336">
        <v>28</v>
      </c>
      <c r="SD336">
        <v>28</v>
      </c>
      <c r="SF336">
        <v>28</v>
      </c>
      <c r="SH336">
        <v>28</v>
      </c>
      <c r="SJ336">
        <v>28</v>
      </c>
      <c r="SL336">
        <v>28</v>
      </c>
      <c r="SN336">
        <v>28</v>
      </c>
      <c r="SP336">
        <v>28</v>
      </c>
      <c r="SR336">
        <v>28</v>
      </c>
      <c r="ST336">
        <v>28</v>
      </c>
      <c r="SV336">
        <v>28</v>
      </c>
      <c r="SX336">
        <v>28</v>
      </c>
      <c r="SZ336">
        <v>28</v>
      </c>
      <c r="TB336">
        <v>28</v>
      </c>
      <c r="TD336">
        <v>28</v>
      </c>
      <c r="TF336">
        <v>28</v>
      </c>
      <c r="TH336">
        <v>28</v>
      </c>
      <c r="TJ336">
        <v>28</v>
      </c>
      <c r="TL336">
        <v>28</v>
      </c>
      <c r="TN336">
        <v>28</v>
      </c>
      <c r="TP336">
        <v>28</v>
      </c>
      <c r="TR336">
        <v>28</v>
      </c>
      <c r="TT336">
        <v>28</v>
      </c>
      <c r="TV336">
        <v>28</v>
      </c>
      <c r="TX336">
        <v>28</v>
      </c>
      <c r="TZ336">
        <v>28</v>
      </c>
      <c r="UB336">
        <v>28</v>
      </c>
      <c r="UD336">
        <v>28</v>
      </c>
      <c r="UF336">
        <v>28</v>
      </c>
      <c r="UH336">
        <v>28</v>
      </c>
      <c r="UJ336">
        <v>28</v>
      </c>
      <c r="UL336">
        <v>28</v>
      </c>
      <c r="UN336">
        <v>28</v>
      </c>
      <c r="UP336">
        <v>28</v>
      </c>
      <c r="UR336">
        <v>28</v>
      </c>
      <c r="UT336">
        <v>28</v>
      </c>
      <c r="UV336">
        <v>28</v>
      </c>
      <c r="UX336">
        <v>28</v>
      </c>
      <c r="UZ336">
        <v>28</v>
      </c>
      <c r="VB336">
        <v>28</v>
      </c>
      <c r="VD336">
        <v>28</v>
      </c>
      <c r="VF336">
        <v>28</v>
      </c>
      <c r="VH336">
        <v>28</v>
      </c>
      <c r="VJ336">
        <v>28</v>
      </c>
      <c r="VL336">
        <v>28</v>
      </c>
      <c r="VN336">
        <v>28</v>
      </c>
      <c r="VP336">
        <v>28</v>
      </c>
      <c r="VR336">
        <v>28</v>
      </c>
      <c r="VT336">
        <v>28</v>
      </c>
      <c r="VV336">
        <v>28</v>
      </c>
      <c r="VX336">
        <v>28</v>
      </c>
      <c r="VZ336">
        <v>28</v>
      </c>
      <c r="WB336">
        <v>28</v>
      </c>
      <c r="WD336">
        <v>28</v>
      </c>
      <c r="WF336">
        <v>28</v>
      </c>
      <c r="WH336">
        <v>28</v>
      </c>
      <c r="WJ336">
        <v>28</v>
      </c>
      <c r="WL336">
        <v>28</v>
      </c>
      <c r="WN336">
        <v>28</v>
      </c>
      <c r="WP336">
        <v>28</v>
      </c>
      <c r="WR336">
        <v>28</v>
      </c>
      <c r="WT336">
        <v>28</v>
      </c>
      <c r="WV336">
        <v>28</v>
      </c>
      <c r="WX336">
        <v>28</v>
      </c>
      <c r="WZ336">
        <v>28</v>
      </c>
      <c r="XB336">
        <v>28</v>
      </c>
      <c r="XD336">
        <v>28</v>
      </c>
      <c r="XF336">
        <v>28</v>
      </c>
      <c r="XH336">
        <v>28</v>
      </c>
      <c r="XJ336">
        <v>28</v>
      </c>
      <c r="XL336">
        <v>28</v>
      </c>
      <c r="XN336">
        <v>28</v>
      </c>
      <c r="XP336">
        <v>28</v>
      </c>
      <c r="XR336">
        <v>28</v>
      </c>
      <c r="XT336">
        <v>28</v>
      </c>
      <c r="XV336">
        <v>28</v>
      </c>
      <c r="XX336">
        <v>28</v>
      </c>
      <c r="XZ336">
        <v>28</v>
      </c>
      <c r="YB336">
        <v>28</v>
      </c>
      <c r="YD336">
        <v>28</v>
      </c>
      <c r="YF336">
        <v>28</v>
      </c>
      <c r="YH336">
        <v>28</v>
      </c>
      <c r="YJ336">
        <v>28</v>
      </c>
      <c r="YL336">
        <v>28</v>
      </c>
      <c r="YN336">
        <v>28</v>
      </c>
      <c r="YP336">
        <v>28</v>
      </c>
      <c r="YR336">
        <v>28</v>
      </c>
      <c r="YT336">
        <v>28</v>
      </c>
      <c r="YV336">
        <v>28</v>
      </c>
      <c r="YX336">
        <v>28</v>
      </c>
      <c r="YZ336">
        <v>28</v>
      </c>
      <c r="ZB336">
        <v>28</v>
      </c>
      <c r="ZD336">
        <v>28</v>
      </c>
      <c r="ZF336">
        <v>28</v>
      </c>
      <c r="ZH336">
        <v>28</v>
      </c>
      <c r="ZJ336">
        <v>28</v>
      </c>
      <c r="ZL336">
        <v>28</v>
      </c>
      <c r="ZN336">
        <v>28</v>
      </c>
      <c r="ZP336">
        <v>28</v>
      </c>
      <c r="ZR336">
        <v>28</v>
      </c>
      <c r="ZT336">
        <v>28</v>
      </c>
      <c r="ZV336">
        <v>28</v>
      </c>
      <c r="ZX336">
        <v>28</v>
      </c>
      <c r="ZZ336">
        <v>28</v>
      </c>
      <c r="AAB336">
        <v>28</v>
      </c>
      <c r="AAD336">
        <v>28</v>
      </c>
      <c r="AAF336">
        <v>28</v>
      </c>
      <c r="AAH336">
        <v>28</v>
      </c>
      <c r="AAJ336">
        <v>28</v>
      </c>
      <c r="AAL336">
        <v>28</v>
      </c>
      <c r="AAN336">
        <v>28</v>
      </c>
      <c r="AAP336">
        <v>28</v>
      </c>
      <c r="AAR336">
        <v>28</v>
      </c>
      <c r="AAT336">
        <v>28</v>
      </c>
      <c r="AAV336">
        <v>28</v>
      </c>
      <c r="AAX336">
        <v>28</v>
      </c>
      <c r="AAZ336">
        <v>28</v>
      </c>
      <c r="ABB336">
        <v>28</v>
      </c>
      <c r="ABD336">
        <v>28</v>
      </c>
      <c r="ABF336">
        <v>28</v>
      </c>
      <c r="ABH336">
        <v>28</v>
      </c>
      <c r="ABJ336">
        <v>28</v>
      </c>
      <c r="ABL336">
        <v>28</v>
      </c>
      <c r="ABN336">
        <v>28</v>
      </c>
      <c r="ABP336">
        <v>28</v>
      </c>
      <c r="ABR336">
        <v>28</v>
      </c>
      <c r="ABT336">
        <v>28</v>
      </c>
      <c r="ABV336">
        <v>28</v>
      </c>
      <c r="ABX336">
        <v>28</v>
      </c>
      <c r="ABZ336">
        <v>28</v>
      </c>
      <c r="ACB336">
        <v>28</v>
      </c>
      <c r="ACD336">
        <v>28</v>
      </c>
      <c r="ACF336">
        <v>28</v>
      </c>
      <c r="ACH336">
        <v>28</v>
      </c>
      <c r="ACJ336">
        <v>28</v>
      </c>
      <c r="ACL336">
        <v>28</v>
      </c>
      <c r="ACN336">
        <v>28</v>
      </c>
      <c r="ACP336">
        <v>28</v>
      </c>
      <c r="ACR336">
        <v>28</v>
      </c>
      <c r="ACT336">
        <v>28</v>
      </c>
      <c r="ACV336">
        <v>28</v>
      </c>
      <c r="ACX336">
        <v>28</v>
      </c>
      <c r="ACZ336">
        <v>28</v>
      </c>
      <c r="ADB336">
        <v>28</v>
      </c>
      <c r="ADD336">
        <v>28</v>
      </c>
      <c r="ADF336">
        <v>28</v>
      </c>
      <c r="ADH336">
        <v>28</v>
      </c>
      <c r="ADJ336">
        <v>28</v>
      </c>
      <c r="ADL336">
        <v>28</v>
      </c>
      <c r="ADN336">
        <v>28</v>
      </c>
      <c r="ADP336">
        <v>28</v>
      </c>
      <c r="ADR336">
        <v>28</v>
      </c>
      <c r="ADT336">
        <v>28</v>
      </c>
      <c r="ADV336">
        <v>28</v>
      </c>
      <c r="ADX336">
        <v>28</v>
      </c>
      <c r="ADZ336">
        <v>28</v>
      </c>
      <c r="AEB336">
        <v>28</v>
      </c>
      <c r="AED336">
        <v>28</v>
      </c>
      <c r="AEF336">
        <v>28</v>
      </c>
      <c r="AEH336">
        <v>28</v>
      </c>
      <c r="AEJ336">
        <v>28</v>
      </c>
      <c r="AEL336">
        <v>28</v>
      </c>
      <c r="AEN336">
        <v>28</v>
      </c>
      <c r="AEP336">
        <v>28</v>
      </c>
      <c r="AER336">
        <v>28</v>
      </c>
      <c r="AET336">
        <v>28</v>
      </c>
      <c r="AEV336">
        <v>28</v>
      </c>
      <c r="AEX336">
        <v>28</v>
      </c>
      <c r="AEZ336">
        <v>28</v>
      </c>
      <c r="AFB336">
        <v>28</v>
      </c>
      <c r="AFD336">
        <v>28</v>
      </c>
      <c r="AFF336">
        <v>28</v>
      </c>
      <c r="AFH336">
        <v>28</v>
      </c>
      <c r="AFJ336">
        <v>28</v>
      </c>
      <c r="AFL336">
        <v>28</v>
      </c>
      <c r="AFN336">
        <v>28</v>
      </c>
      <c r="AFP336">
        <v>28</v>
      </c>
      <c r="AFR336">
        <v>28</v>
      </c>
      <c r="AFT336">
        <v>28</v>
      </c>
      <c r="AFV336">
        <v>28</v>
      </c>
      <c r="AFX336">
        <v>28</v>
      </c>
      <c r="AFZ336">
        <v>28</v>
      </c>
      <c r="AGB336">
        <v>28</v>
      </c>
      <c r="AGD336">
        <v>28</v>
      </c>
      <c r="AGF336">
        <v>28</v>
      </c>
      <c r="AGH336">
        <v>28</v>
      </c>
      <c r="AGJ336">
        <v>28</v>
      </c>
      <c r="AGL336">
        <v>28</v>
      </c>
      <c r="AGN336">
        <v>28</v>
      </c>
      <c r="AGP336">
        <v>28</v>
      </c>
      <c r="AGR336">
        <v>28</v>
      </c>
      <c r="AGT336">
        <v>28</v>
      </c>
      <c r="AGV336">
        <v>28</v>
      </c>
      <c r="AGX336">
        <v>28</v>
      </c>
      <c r="AGZ336">
        <v>28</v>
      </c>
      <c r="AHB336">
        <v>28</v>
      </c>
      <c r="AHD336">
        <v>28</v>
      </c>
      <c r="AHF336">
        <v>28</v>
      </c>
      <c r="AHH336">
        <v>28</v>
      </c>
      <c r="AHJ336">
        <v>28</v>
      </c>
      <c r="AHL336">
        <v>28</v>
      </c>
      <c r="AHN336">
        <v>28</v>
      </c>
      <c r="AHP336">
        <v>28</v>
      </c>
      <c r="AHR336">
        <v>28</v>
      </c>
      <c r="AHT336">
        <v>28</v>
      </c>
      <c r="AHV336">
        <v>28</v>
      </c>
      <c r="AHX336">
        <v>28</v>
      </c>
      <c r="AHZ336">
        <v>28</v>
      </c>
      <c r="AIB336">
        <v>28</v>
      </c>
      <c r="AID336">
        <v>28</v>
      </c>
      <c r="AIF336">
        <v>28</v>
      </c>
      <c r="AIH336">
        <v>28</v>
      </c>
      <c r="AIJ336">
        <v>28</v>
      </c>
      <c r="AIL336">
        <v>28</v>
      </c>
      <c r="AIN336">
        <v>28</v>
      </c>
      <c r="AIP336">
        <v>28</v>
      </c>
      <c r="AIR336">
        <v>28</v>
      </c>
      <c r="AIT336">
        <v>28</v>
      </c>
      <c r="AIV336">
        <v>28</v>
      </c>
      <c r="AIX336">
        <v>28</v>
      </c>
      <c r="AIZ336">
        <v>28</v>
      </c>
      <c r="AJB336">
        <v>28</v>
      </c>
      <c r="AJD336">
        <v>28</v>
      </c>
      <c r="AJF336">
        <v>28</v>
      </c>
      <c r="AJH336">
        <v>28</v>
      </c>
      <c r="AJJ336">
        <v>28</v>
      </c>
      <c r="AJL336">
        <v>28</v>
      </c>
      <c r="AJN336">
        <v>28</v>
      </c>
      <c r="AJP336">
        <v>28</v>
      </c>
      <c r="AJR336">
        <v>28</v>
      </c>
      <c r="AJT336">
        <v>28</v>
      </c>
      <c r="AJV336">
        <v>28</v>
      </c>
      <c r="AJX336">
        <v>28</v>
      </c>
      <c r="AJZ336">
        <v>28</v>
      </c>
      <c r="AKB336">
        <v>28</v>
      </c>
      <c r="AKD336">
        <v>28</v>
      </c>
      <c r="AKF336">
        <v>28</v>
      </c>
      <c r="AKH336">
        <v>28</v>
      </c>
      <c r="AKJ336">
        <v>28</v>
      </c>
      <c r="AKL336">
        <v>28</v>
      </c>
      <c r="AKN336">
        <v>28</v>
      </c>
      <c r="AKP336">
        <v>28</v>
      </c>
      <c r="AKR336">
        <v>28</v>
      </c>
      <c r="AKT336">
        <v>28</v>
      </c>
      <c r="AKV336">
        <v>28</v>
      </c>
      <c r="AKX336">
        <v>28</v>
      </c>
      <c r="AKZ336">
        <v>28</v>
      </c>
      <c r="ALB336">
        <v>28</v>
      </c>
      <c r="ALD336">
        <v>28</v>
      </c>
      <c r="ALF336">
        <v>28</v>
      </c>
      <c r="ALH336">
        <v>28</v>
      </c>
      <c r="ALJ336">
        <v>28</v>
      </c>
      <c r="ALL336">
        <v>28</v>
      </c>
      <c r="ALN336">
        <v>28</v>
      </c>
      <c r="ALP336">
        <v>28</v>
      </c>
      <c r="ALR336">
        <v>28</v>
      </c>
    </row>
    <row r="337" spans="1:1006" x14ac:dyDescent="0.25">
      <c r="A337">
        <v>46</v>
      </c>
      <c r="B337">
        <v>16.02975</v>
      </c>
      <c r="H337">
        <v>46</v>
      </c>
      <c r="J337">
        <v>46</v>
      </c>
      <c r="L337">
        <v>46</v>
      </c>
      <c r="N337">
        <v>46</v>
      </c>
      <c r="P337">
        <v>46</v>
      </c>
      <c r="R337">
        <v>46</v>
      </c>
      <c r="T337">
        <v>46</v>
      </c>
      <c r="V337">
        <v>46</v>
      </c>
      <c r="X337">
        <v>46</v>
      </c>
      <c r="Z337">
        <v>46</v>
      </c>
      <c r="AB337">
        <v>46</v>
      </c>
      <c r="AD337">
        <v>46</v>
      </c>
      <c r="AF337">
        <v>46</v>
      </c>
      <c r="AH337">
        <v>46</v>
      </c>
      <c r="AJ337">
        <v>46</v>
      </c>
      <c r="AL337">
        <v>46</v>
      </c>
      <c r="AN337">
        <v>46</v>
      </c>
      <c r="AP337">
        <v>46</v>
      </c>
      <c r="AR337">
        <v>46</v>
      </c>
      <c r="AT337">
        <v>46</v>
      </c>
      <c r="AV337">
        <v>46</v>
      </c>
      <c r="AX337">
        <v>46</v>
      </c>
      <c r="AZ337">
        <v>46</v>
      </c>
      <c r="BB337">
        <v>46</v>
      </c>
      <c r="BD337">
        <v>46</v>
      </c>
      <c r="BF337">
        <v>46</v>
      </c>
      <c r="BH337">
        <v>46</v>
      </c>
      <c r="BJ337">
        <v>46</v>
      </c>
      <c r="BL337">
        <v>46</v>
      </c>
      <c r="BN337">
        <v>46</v>
      </c>
      <c r="BP337">
        <v>46</v>
      </c>
      <c r="BR337">
        <v>46</v>
      </c>
      <c r="BT337">
        <v>46</v>
      </c>
      <c r="BV337">
        <v>46</v>
      </c>
      <c r="BX337">
        <v>46</v>
      </c>
      <c r="BZ337">
        <v>46</v>
      </c>
      <c r="CB337">
        <v>46</v>
      </c>
      <c r="CD337">
        <v>46</v>
      </c>
      <c r="CF337">
        <v>46</v>
      </c>
      <c r="CH337">
        <v>46</v>
      </c>
      <c r="CJ337">
        <v>46</v>
      </c>
      <c r="CL337">
        <v>46</v>
      </c>
      <c r="CN337">
        <v>46</v>
      </c>
      <c r="CP337">
        <v>46</v>
      </c>
      <c r="CR337">
        <v>46</v>
      </c>
      <c r="CT337">
        <v>46</v>
      </c>
      <c r="CV337">
        <v>46</v>
      </c>
      <c r="CX337">
        <v>46</v>
      </c>
      <c r="CZ337">
        <v>46</v>
      </c>
      <c r="DB337">
        <v>46</v>
      </c>
      <c r="DD337">
        <v>46</v>
      </c>
      <c r="DF337">
        <v>46</v>
      </c>
      <c r="DH337">
        <v>46</v>
      </c>
      <c r="DJ337">
        <v>46</v>
      </c>
      <c r="DL337">
        <v>46</v>
      </c>
      <c r="DN337">
        <v>46</v>
      </c>
      <c r="DP337">
        <v>46</v>
      </c>
      <c r="DR337">
        <v>46</v>
      </c>
      <c r="DT337">
        <v>46</v>
      </c>
      <c r="DV337">
        <v>46</v>
      </c>
      <c r="DX337">
        <v>46</v>
      </c>
      <c r="DZ337">
        <v>46</v>
      </c>
      <c r="EB337">
        <v>46</v>
      </c>
      <c r="ED337">
        <v>46</v>
      </c>
      <c r="EF337">
        <v>46</v>
      </c>
      <c r="EH337">
        <v>46</v>
      </c>
      <c r="EJ337">
        <v>46</v>
      </c>
      <c r="EL337">
        <v>46</v>
      </c>
      <c r="EN337">
        <v>46</v>
      </c>
      <c r="EP337">
        <v>46</v>
      </c>
      <c r="ER337">
        <v>46</v>
      </c>
      <c r="ET337">
        <v>46</v>
      </c>
      <c r="EV337">
        <v>46</v>
      </c>
      <c r="EX337">
        <v>46</v>
      </c>
      <c r="EZ337">
        <v>46</v>
      </c>
      <c r="FB337">
        <v>46</v>
      </c>
      <c r="FD337">
        <v>46</v>
      </c>
      <c r="FF337">
        <v>46</v>
      </c>
      <c r="FH337">
        <v>46</v>
      </c>
      <c r="FJ337">
        <v>46</v>
      </c>
      <c r="FL337">
        <v>46</v>
      </c>
      <c r="FN337">
        <v>46</v>
      </c>
      <c r="FP337">
        <v>46</v>
      </c>
      <c r="FR337">
        <v>46</v>
      </c>
      <c r="FT337">
        <v>46</v>
      </c>
      <c r="FV337">
        <v>46</v>
      </c>
      <c r="FX337">
        <v>46</v>
      </c>
      <c r="FZ337">
        <v>46</v>
      </c>
      <c r="GB337">
        <v>46</v>
      </c>
      <c r="GD337">
        <v>46</v>
      </c>
      <c r="GF337">
        <v>46</v>
      </c>
      <c r="GH337">
        <v>46</v>
      </c>
      <c r="GJ337">
        <v>46</v>
      </c>
      <c r="GL337">
        <v>46</v>
      </c>
      <c r="GN337">
        <v>46</v>
      </c>
      <c r="GP337">
        <v>46</v>
      </c>
      <c r="GR337">
        <v>46</v>
      </c>
      <c r="GT337">
        <v>46</v>
      </c>
      <c r="GV337">
        <v>46</v>
      </c>
      <c r="GX337">
        <v>46</v>
      </c>
      <c r="GZ337">
        <v>46</v>
      </c>
      <c r="HB337">
        <v>46</v>
      </c>
      <c r="HD337">
        <v>46</v>
      </c>
      <c r="HF337">
        <v>46</v>
      </c>
      <c r="HH337">
        <v>46</v>
      </c>
      <c r="HJ337">
        <v>46</v>
      </c>
      <c r="HL337">
        <v>46</v>
      </c>
      <c r="HN337">
        <v>46</v>
      </c>
      <c r="HP337">
        <v>46</v>
      </c>
      <c r="HR337">
        <v>46</v>
      </c>
      <c r="HT337">
        <v>46</v>
      </c>
      <c r="HV337">
        <v>46</v>
      </c>
      <c r="HX337">
        <v>46</v>
      </c>
      <c r="HZ337">
        <v>46</v>
      </c>
      <c r="IB337">
        <v>46</v>
      </c>
      <c r="ID337">
        <v>46</v>
      </c>
      <c r="IF337">
        <v>46</v>
      </c>
      <c r="IH337">
        <v>46</v>
      </c>
      <c r="IJ337">
        <v>46</v>
      </c>
      <c r="IL337">
        <v>46</v>
      </c>
      <c r="IN337">
        <v>46</v>
      </c>
      <c r="IP337">
        <v>46</v>
      </c>
      <c r="IR337">
        <v>46</v>
      </c>
      <c r="IT337">
        <v>46</v>
      </c>
      <c r="IV337">
        <v>46</v>
      </c>
      <c r="IX337">
        <v>46</v>
      </c>
      <c r="IZ337">
        <v>46</v>
      </c>
      <c r="JB337">
        <v>46</v>
      </c>
      <c r="JD337">
        <v>46</v>
      </c>
      <c r="JF337">
        <v>46</v>
      </c>
      <c r="JH337">
        <v>46</v>
      </c>
      <c r="JJ337">
        <v>46</v>
      </c>
      <c r="JL337">
        <v>46</v>
      </c>
      <c r="JN337">
        <v>46</v>
      </c>
      <c r="JP337">
        <v>46</v>
      </c>
      <c r="JR337">
        <v>46</v>
      </c>
      <c r="JT337">
        <v>46</v>
      </c>
      <c r="JV337">
        <v>46</v>
      </c>
      <c r="JX337">
        <v>46</v>
      </c>
      <c r="JZ337">
        <v>46</v>
      </c>
      <c r="KB337">
        <v>46</v>
      </c>
      <c r="KD337">
        <v>46</v>
      </c>
      <c r="KF337">
        <v>46</v>
      </c>
      <c r="KH337">
        <v>46</v>
      </c>
      <c r="KJ337">
        <v>46</v>
      </c>
      <c r="KL337">
        <v>46</v>
      </c>
      <c r="KN337">
        <v>46</v>
      </c>
      <c r="KP337">
        <v>46</v>
      </c>
      <c r="KR337">
        <v>46</v>
      </c>
      <c r="KT337">
        <v>46</v>
      </c>
      <c r="KV337">
        <v>46</v>
      </c>
      <c r="KX337">
        <v>46</v>
      </c>
      <c r="KZ337">
        <v>46</v>
      </c>
      <c r="LB337">
        <v>46</v>
      </c>
      <c r="LD337">
        <v>46</v>
      </c>
      <c r="LF337">
        <v>46</v>
      </c>
      <c r="LH337">
        <v>46</v>
      </c>
      <c r="LJ337">
        <v>46</v>
      </c>
      <c r="LL337">
        <v>46</v>
      </c>
      <c r="LN337">
        <v>46</v>
      </c>
      <c r="LP337">
        <v>46</v>
      </c>
      <c r="LR337">
        <v>46</v>
      </c>
      <c r="LT337">
        <v>46</v>
      </c>
      <c r="LV337">
        <v>46</v>
      </c>
      <c r="LX337">
        <v>46</v>
      </c>
      <c r="LZ337">
        <v>46</v>
      </c>
      <c r="MB337">
        <v>46</v>
      </c>
      <c r="MD337">
        <v>46</v>
      </c>
      <c r="MF337">
        <v>46</v>
      </c>
      <c r="MH337">
        <v>46</v>
      </c>
      <c r="MJ337">
        <v>46</v>
      </c>
      <c r="ML337">
        <v>46</v>
      </c>
      <c r="MN337">
        <v>46</v>
      </c>
      <c r="MP337">
        <v>46</v>
      </c>
      <c r="MR337">
        <v>46</v>
      </c>
      <c r="MT337">
        <v>46</v>
      </c>
      <c r="MV337">
        <v>46</v>
      </c>
      <c r="MX337">
        <v>46</v>
      </c>
      <c r="MZ337">
        <v>46</v>
      </c>
      <c r="NB337">
        <v>46</v>
      </c>
      <c r="ND337">
        <v>46</v>
      </c>
      <c r="NF337">
        <v>46</v>
      </c>
      <c r="NH337">
        <v>46</v>
      </c>
      <c r="NJ337">
        <v>46</v>
      </c>
      <c r="NL337">
        <v>46</v>
      </c>
      <c r="NN337">
        <v>46</v>
      </c>
      <c r="NP337">
        <v>46</v>
      </c>
      <c r="NR337">
        <v>46</v>
      </c>
      <c r="NT337">
        <v>46</v>
      </c>
      <c r="NV337">
        <v>46</v>
      </c>
      <c r="NX337">
        <v>46</v>
      </c>
      <c r="NZ337">
        <v>46</v>
      </c>
      <c r="OB337">
        <v>46</v>
      </c>
      <c r="OD337">
        <v>46</v>
      </c>
      <c r="OF337">
        <v>46</v>
      </c>
      <c r="OH337">
        <v>46</v>
      </c>
      <c r="OJ337">
        <v>46</v>
      </c>
      <c r="OL337">
        <v>46</v>
      </c>
      <c r="ON337">
        <v>46</v>
      </c>
      <c r="OP337">
        <v>46</v>
      </c>
      <c r="OR337">
        <v>46</v>
      </c>
      <c r="OT337">
        <v>46</v>
      </c>
      <c r="OV337">
        <v>46</v>
      </c>
      <c r="OX337">
        <v>46</v>
      </c>
      <c r="OZ337">
        <v>46</v>
      </c>
      <c r="PB337">
        <v>46</v>
      </c>
      <c r="PD337">
        <v>46</v>
      </c>
      <c r="PF337">
        <v>46</v>
      </c>
      <c r="PH337">
        <v>46</v>
      </c>
      <c r="PJ337">
        <v>46</v>
      </c>
      <c r="PL337">
        <v>46</v>
      </c>
      <c r="PN337">
        <v>46</v>
      </c>
      <c r="PP337">
        <v>46</v>
      </c>
      <c r="PR337">
        <v>46</v>
      </c>
      <c r="PT337">
        <v>46</v>
      </c>
      <c r="PV337">
        <v>46</v>
      </c>
      <c r="PX337">
        <v>46</v>
      </c>
      <c r="PZ337">
        <v>46</v>
      </c>
      <c r="QB337">
        <v>46</v>
      </c>
      <c r="QD337">
        <v>46</v>
      </c>
      <c r="QF337">
        <v>46</v>
      </c>
      <c r="QH337">
        <v>46</v>
      </c>
      <c r="QJ337">
        <v>46</v>
      </c>
      <c r="QL337">
        <v>46</v>
      </c>
      <c r="QN337">
        <v>46</v>
      </c>
      <c r="QP337">
        <v>46</v>
      </c>
      <c r="QR337">
        <v>46</v>
      </c>
      <c r="QT337">
        <v>46</v>
      </c>
      <c r="QV337">
        <v>46</v>
      </c>
      <c r="QX337">
        <v>46</v>
      </c>
      <c r="QZ337">
        <v>46</v>
      </c>
      <c r="RB337">
        <v>46</v>
      </c>
      <c r="RD337">
        <v>46</v>
      </c>
      <c r="RF337">
        <v>46</v>
      </c>
      <c r="RH337">
        <v>46</v>
      </c>
      <c r="RJ337">
        <v>46</v>
      </c>
      <c r="RL337">
        <v>46</v>
      </c>
      <c r="RN337">
        <v>46</v>
      </c>
      <c r="RP337">
        <v>46</v>
      </c>
      <c r="RR337">
        <v>46</v>
      </c>
      <c r="RT337">
        <v>46</v>
      </c>
      <c r="RV337">
        <v>46</v>
      </c>
      <c r="RX337">
        <v>46</v>
      </c>
      <c r="RZ337">
        <v>46</v>
      </c>
      <c r="SB337">
        <v>46</v>
      </c>
      <c r="SD337">
        <v>46</v>
      </c>
      <c r="SF337">
        <v>46</v>
      </c>
      <c r="SH337">
        <v>46</v>
      </c>
      <c r="SJ337">
        <v>46</v>
      </c>
      <c r="SL337">
        <v>46</v>
      </c>
      <c r="SN337">
        <v>46</v>
      </c>
      <c r="SP337">
        <v>46</v>
      </c>
      <c r="SR337">
        <v>46</v>
      </c>
      <c r="ST337">
        <v>46</v>
      </c>
      <c r="SV337">
        <v>46</v>
      </c>
      <c r="SX337">
        <v>46</v>
      </c>
      <c r="SZ337">
        <v>46</v>
      </c>
      <c r="TB337">
        <v>46</v>
      </c>
      <c r="TD337">
        <v>46</v>
      </c>
      <c r="TF337">
        <v>46</v>
      </c>
      <c r="TH337">
        <v>46</v>
      </c>
      <c r="TJ337">
        <v>46</v>
      </c>
      <c r="TL337">
        <v>46</v>
      </c>
      <c r="TN337">
        <v>46</v>
      </c>
      <c r="TP337">
        <v>46</v>
      </c>
      <c r="TR337">
        <v>46</v>
      </c>
      <c r="TT337">
        <v>46</v>
      </c>
      <c r="TV337">
        <v>46</v>
      </c>
      <c r="TX337">
        <v>46</v>
      </c>
      <c r="TZ337">
        <v>46</v>
      </c>
      <c r="UB337">
        <v>46</v>
      </c>
      <c r="UD337">
        <v>46</v>
      </c>
      <c r="UF337">
        <v>46</v>
      </c>
      <c r="UH337">
        <v>46</v>
      </c>
      <c r="UJ337">
        <v>46</v>
      </c>
      <c r="UL337">
        <v>46</v>
      </c>
      <c r="UN337">
        <v>46</v>
      </c>
      <c r="UP337">
        <v>46</v>
      </c>
      <c r="UR337">
        <v>46</v>
      </c>
      <c r="UT337">
        <v>46</v>
      </c>
      <c r="UV337">
        <v>46</v>
      </c>
      <c r="UX337">
        <v>46</v>
      </c>
      <c r="UZ337">
        <v>46</v>
      </c>
      <c r="VB337">
        <v>46</v>
      </c>
      <c r="VD337">
        <v>46</v>
      </c>
      <c r="VF337">
        <v>46</v>
      </c>
      <c r="VH337">
        <v>46</v>
      </c>
      <c r="VJ337">
        <v>46</v>
      </c>
      <c r="VL337">
        <v>46</v>
      </c>
      <c r="VN337">
        <v>46</v>
      </c>
      <c r="VP337">
        <v>46</v>
      </c>
      <c r="VR337">
        <v>46</v>
      </c>
      <c r="VT337">
        <v>46</v>
      </c>
      <c r="VV337">
        <v>46</v>
      </c>
      <c r="VX337">
        <v>46</v>
      </c>
      <c r="VZ337">
        <v>46</v>
      </c>
      <c r="WB337">
        <v>46</v>
      </c>
      <c r="WD337">
        <v>46</v>
      </c>
      <c r="WF337">
        <v>46</v>
      </c>
      <c r="WH337">
        <v>46</v>
      </c>
      <c r="WJ337">
        <v>46</v>
      </c>
      <c r="WL337">
        <v>46</v>
      </c>
      <c r="WN337">
        <v>46</v>
      </c>
      <c r="WP337">
        <v>46</v>
      </c>
      <c r="WR337">
        <v>46</v>
      </c>
      <c r="WT337">
        <v>46</v>
      </c>
      <c r="WV337">
        <v>46</v>
      </c>
      <c r="WX337">
        <v>46</v>
      </c>
      <c r="WZ337">
        <v>46</v>
      </c>
      <c r="XB337">
        <v>46</v>
      </c>
      <c r="XD337">
        <v>46</v>
      </c>
      <c r="XF337">
        <v>46</v>
      </c>
      <c r="XH337">
        <v>46</v>
      </c>
      <c r="XJ337">
        <v>46</v>
      </c>
      <c r="XL337">
        <v>46</v>
      </c>
      <c r="XN337">
        <v>46</v>
      </c>
      <c r="XP337">
        <v>46</v>
      </c>
      <c r="XR337">
        <v>46</v>
      </c>
      <c r="XT337">
        <v>46</v>
      </c>
      <c r="XV337">
        <v>46</v>
      </c>
      <c r="XX337">
        <v>46</v>
      </c>
      <c r="XZ337">
        <v>46</v>
      </c>
      <c r="YB337">
        <v>46</v>
      </c>
      <c r="YD337">
        <v>46</v>
      </c>
      <c r="YF337">
        <v>46</v>
      </c>
      <c r="YH337">
        <v>46</v>
      </c>
      <c r="YJ337">
        <v>46</v>
      </c>
      <c r="YL337">
        <v>46</v>
      </c>
      <c r="YN337">
        <v>46</v>
      </c>
      <c r="YP337">
        <v>46</v>
      </c>
      <c r="YR337">
        <v>46</v>
      </c>
      <c r="YT337">
        <v>46</v>
      </c>
      <c r="YV337">
        <v>46</v>
      </c>
      <c r="YX337">
        <v>46</v>
      </c>
      <c r="YZ337">
        <v>46</v>
      </c>
      <c r="ZB337">
        <v>46</v>
      </c>
      <c r="ZD337">
        <v>46</v>
      </c>
      <c r="ZF337">
        <v>46</v>
      </c>
      <c r="ZH337">
        <v>46</v>
      </c>
      <c r="ZJ337">
        <v>46</v>
      </c>
      <c r="ZL337">
        <v>46</v>
      </c>
      <c r="ZN337">
        <v>46</v>
      </c>
      <c r="ZP337">
        <v>46</v>
      </c>
      <c r="ZR337">
        <v>46</v>
      </c>
      <c r="ZT337">
        <v>46</v>
      </c>
      <c r="ZV337">
        <v>46</v>
      </c>
      <c r="ZX337">
        <v>46</v>
      </c>
      <c r="ZZ337">
        <v>46</v>
      </c>
      <c r="AAB337">
        <v>46</v>
      </c>
      <c r="AAD337">
        <v>46</v>
      </c>
      <c r="AAF337">
        <v>46</v>
      </c>
      <c r="AAH337">
        <v>46</v>
      </c>
      <c r="AAJ337">
        <v>46</v>
      </c>
      <c r="AAL337">
        <v>46</v>
      </c>
      <c r="AAN337">
        <v>46</v>
      </c>
      <c r="AAP337">
        <v>46</v>
      </c>
      <c r="AAR337">
        <v>46</v>
      </c>
      <c r="AAT337">
        <v>46</v>
      </c>
      <c r="AAV337">
        <v>46</v>
      </c>
      <c r="AAX337">
        <v>46</v>
      </c>
      <c r="AAZ337">
        <v>46</v>
      </c>
      <c r="ABB337">
        <v>46</v>
      </c>
      <c r="ABD337">
        <v>46</v>
      </c>
      <c r="ABF337">
        <v>46</v>
      </c>
      <c r="ABH337">
        <v>46</v>
      </c>
      <c r="ABJ337">
        <v>46</v>
      </c>
      <c r="ABL337">
        <v>46</v>
      </c>
      <c r="ABN337">
        <v>46</v>
      </c>
      <c r="ABP337">
        <v>46</v>
      </c>
      <c r="ABR337">
        <v>46</v>
      </c>
      <c r="ABT337">
        <v>46</v>
      </c>
      <c r="ABV337">
        <v>46</v>
      </c>
      <c r="ABX337">
        <v>46</v>
      </c>
      <c r="ABZ337">
        <v>46</v>
      </c>
      <c r="ACB337">
        <v>46</v>
      </c>
      <c r="ACD337">
        <v>46</v>
      </c>
      <c r="ACF337">
        <v>46</v>
      </c>
      <c r="ACH337">
        <v>46</v>
      </c>
      <c r="ACJ337">
        <v>46</v>
      </c>
      <c r="ACL337">
        <v>46</v>
      </c>
      <c r="ACN337">
        <v>46</v>
      </c>
      <c r="ACP337">
        <v>46</v>
      </c>
      <c r="ACR337">
        <v>46</v>
      </c>
      <c r="ACT337">
        <v>46</v>
      </c>
      <c r="ACV337">
        <v>46</v>
      </c>
      <c r="ACX337">
        <v>46</v>
      </c>
      <c r="ACZ337">
        <v>46</v>
      </c>
      <c r="ADB337">
        <v>46</v>
      </c>
      <c r="ADD337">
        <v>46</v>
      </c>
      <c r="ADF337">
        <v>46</v>
      </c>
      <c r="ADH337">
        <v>46</v>
      </c>
      <c r="ADJ337">
        <v>46</v>
      </c>
      <c r="ADL337">
        <v>46</v>
      </c>
      <c r="ADN337">
        <v>46</v>
      </c>
      <c r="ADP337">
        <v>46</v>
      </c>
      <c r="ADR337">
        <v>46</v>
      </c>
      <c r="ADT337">
        <v>46</v>
      </c>
      <c r="ADV337">
        <v>46</v>
      </c>
      <c r="ADX337">
        <v>46</v>
      </c>
      <c r="ADZ337">
        <v>46</v>
      </c>
      <c r="AEB337">
        <v>46</v>
      </c>
      <c r="AED337">
        <v>46</v>
      </c>
      <c r="AEF337">
        <v>46</v>
      </c>
      <c r="AEH337">
        <v>46</v>
      </c>
      <c r="AEJ337">
        <v>46</v>
      </c>
      <c r="AEL337">
        <v>46</v>
      </c>
      <c r="AEN337">
        <v>46</v>
      </c>
      <c r="AEP337">
        <v>46</v>
      </c>
      <c r="AER337">
        <v>46</v>
      </c>
      <c r="AET337">
        <v>46</v>
      </c>
      <c r="AEV337">
        <v>46</v>
      </c>
      <c r="AEX337">
        <v>46</v>
      </c>
      <c r="AEZ337">
        <v>46</v>
      </c>
      <c r="AFB337">
        <v>46</v>
      </c>
      <c r="AFD337">
        <v>46</v>
      </c>
      <c r="AFF337">
        <v>46</v>
      </c>
      <c r="AFH337">
        <v>46</v>
      </c>
      <c r="AFJ337">
        <v>46</v>
      </c>
      <c r="AFL337">
        <v>46</v>
      </c>
      <c r="AFN337">
        <v>46</v>
      </c>
      <c r="AFP337">
        <v>46</v>
      </c>
      <c r="AFR337">
        <v>46</v>
      </c>
      <c r="AFT337">
        <v>46</v>
      </c>
      <c r="AFV337">
        <v>46</v>
      </c>
      <c r="AFX337">
        <v>46</v>
      </c>
      <c r="AFZ337">
        <v>46</v>
      </c>
      <c r="AGB337">
        <v>46</v>
      </c>
      <c r="AGD337">
        <v>46</v>
      </c>
      <c r="AGF337">
        <v>46</v>
      </c>
      <c r="AGH337">
        <v>46</v>
      </c>
      <c r="AGJ337">
        <v>46</v>
      </c>
      <c r="AGL337">
        <v>46</v>
      </c>
      <c r="AGN337">
        <v>46</v>
      </c>
      <c r="AGP337">
        <v>46</v>
      </c>
      <c r="AGR337">
        <v>46</v>
      </c>
      <c r="AGT337">
        <v>46</v>
      </c>
      <c r="AGV337">
        <v>46</v>
      </c>
      <c r="AGX337">
        <v>46</v>
      </c>
      <c r="AGZ337">
        <v>46</v>
      </c>
      <c r="AHB337">
        <v>46</v>
      </c>
      <c r="AHD337">
        <v>46</v>
      </c>
      <c r="AHF337">
        <v>46</v>
      </c>
      <c r="AHH337">
        <v>46</v>
      </c>
      <c r="AHJ337">
        <v>46</v>
      </c>
      <c r="AHL337">
        <v>46</v>
      </c>
      <c r="AHN337">
        <v>46</v>
      </c>
      <c r="AHP337">
        <v>46</v>
      </c>
      <c r="AHR337">
        <v>46</v>
      </c>
      <c r="AHT337">
        <v>46</v>
      </c>
      <c r="AHV337">
        <v>46</v>
      </c>
      <c r="AHX337">
        <v>46</v>
      </c>
      <c r="AHZ337">
        <v>46</v>
      </c>
      <c r="AIB337">
        <v>46</v>
      </c>
      <c r="AID337">
        <v>46</v>
      </c>
      <c r="AIF337">
        <v>46</v>
      </c>
      <c r="AIH337">
        <v>46</v>
      </c>
      <c r="AIJ337">
        <v>46</v>
      </c>
      <c r="AIL337">
        <v>46</v>
      </c>
      <c r="AIN337">
        <v>46</v>
      </c>
      <c r="AIP337">
        <v>46</v>
      </c>
      <c r="AIR337">
        <v>46</v>
      </c>
      <c r="AIT337">
        <v>46</v>
      </c>
      <c r="AIV337">
        <v>46</v>
      </c>
      <c r="AIX337">
        <v>46</v>
      </c>
      <c r="AIZ337">
        <v>46</v>
      </c>
      <c r="AJB337">
        <v>46</v>
      </c>
      <c r="AJD337">
        <v>46</v>
      </c>
      <c r="AJF337">
        <v>46</v>
      </c>
      <c r="AJH337">
        <v>46</v>
      </c>
      <c r="AJJ337">
        <v>46</v>
      </c>
      <c r="AJL337">
        <v>46</v>
      </c>
      <c r="AJN337">
        <v>46</v>
      </c>
      <c r="AJP337">
        <v>46</v>
      </c>
      <c r="AJR337">
        <v>46</v>
      </c>
      <c r="AJT337">
        <v>46</v>
      </c>
      <c r="AJV337">
        <v>46</v>
      </c>
      <c r="AJX337">
        <v>46</v>
      </c>
      <c r="AJZ337">
        <v>46</v>
      </c>
      <c r="AKB337">
        <v>46</v>
      </c>
      <c r="AKD337">
        <v>46</v>
      </c>
      <c r="AKF337">
        <v>46</v>
      </c>
      <c r="AKH337">
        <v>46</v>
      </c>
      <c r="AKJ337">
        <v>46</v>
      </c>
      <c r="AKL337">
        <v>46</v>
      </c>
      <c r="AKN337">
        <v>46</v>
      </c>
      <c r="AKP337">
        <v>46</v>
      </c>
      <c r="AKR337">
        <v>46</v>
      </c>
      <c r="AKT337">
        <v>46</v>
      </c>
      <c r="AKV337">
        <v>46</v>
      </c>
      <c r="AKX337">
        <v>46</v>
      </c>
      <c r="AKZ337">
        <v>46</v>
      </c>
      <c r="ALB337">
        <v>46</v>
      </c>
      <c r="ALD337">
        <v>46</v>
      </c>
      <c r="ALF337">
        <v>46</v>
      </c>
      <c r="ALH337">
        <v>46</v>
      </c>
      <c r="ALJ337">
        <v>46</v>
      </c>
      <c r="ALL337">
        <v>46</v>
      </c>
      <c r="ALN337">
        <v>46</v>
      </c>
      <c r="ALP337">
        <v>46</v>
      </c>
      <c r="ALR337">
        <v>46</v>
      </c>
    </row>
    <row r="338" spans="1:1006" x14ac:dyDescent="0.25">
      <c r="A338">
        <v>24</v>
      </c>
      <c r="B338">
        <v>16.029230000000002</v>
      </c>
      <c r="H338">
        <v>24</v>
      </c>
      <c r="J338">
        <v>24</v>
      </c>
      <c r="L338">
        <v>24</v>
      </c>
      <c r="N338">
        <v>24</v>
      </c>
      <c r="P338">
        <v>24</v>
      </c>
      <c r="R338">
        <v>24</v>
      </c>
      <c r="T338">
        <v>24</v>
      </c>
      <c r="V338">
        <v>24</v>
      </c>
      <c r="X338">
        <v>24</v>
      </c>
      <c r="Z338">
        <v>24</v>
      </c>
      <c r="AB338">
        <v>24</v>
      </c>
      <c r="AD338">
        <v>24</v>
      </c>
      <c r="AF338">
        <v>24</v>
      </c>
      <c r="AH338">
        <v>24</v>
      </c>
      <c r="AJ338">
        <v>24</v>
      </c>
      <c r="AL338">
        <v>24</v>
      </c>
      <c r="AN338">
        <v>24</v>
      </c>
      <c r="AP338">
        <v>24</v>
      </c>
      <c r="AR338">
        <v>24</v>
      </c>
      <c r="AT338">
        <v>24</v>
      </c>
      <c r="AV338">
        <v>24</v>
      </c>
      <c r="AX338">
        <v>24</v>
      </c>
      <c r="AZ338">
        <v>24</v>
      </c>
      <c r="BB338">
        <v>24</v>
      </c>
      <c r="BD338">
        <v>24</v>
      </c>
      <c r="BF338">
        <v>24</v>
      </c>
      <c r="BH338">
        <v>24</v>
      </c>
      <c r="BJ338">
        <v>24</v>
      </c>
      <c r="BL338">
        <v>24</v>
      </c>
      <c r="BN338">
        <v>24</v>
      </c>
      <c r="BP338">
        <v>24</v>
      </c>
      <c r="BR338">
        <v>24</v>
      </c>
      <c r="BT338">
        <v>24</v>
      </c>
      <c r="BV338">
        <v>24</v>
      </c>
      <c r="BX338">
        <v>24</v>
      </c>
      <c r="BZ338">
        <v>24</v>
      </c>
      <c r="CB338">
        <v>24</v>
      </c>
      <c r="CD338">
        <v>24</v>
      </c>
      <c r="CF338">
        <v>24</v>
      </c>
      <c r="CH338">
        <v>24</v>
      </c>
      <c r="CJ338">
        <v>24</v>
      </c>
      <c r="CL338">
        <v>24</v>
      </c>
      <c r="CN338">
        <v>24</v>
      </c>
      <c r="CP338">
        <v>24</v>
      </c>
      <c r="CR338">
        <v>24</v>
      </c>
      <c r="CT338">
        <v>24</v>
      </c>
      <c r="CV338">
        <v>24</v>
      </c>
      <c r="CX338">
        <v>24</v>
      </c>
      <c r="CZ338">
        <v>24</v>
      </c>
      <c r="DB338">
        <v>24</v>
      </c>
      <c r="DD338">
        <v>24</v>
      </c>
      <c r="DF338">
        <v>24</v>
      </c>
      <c r="DH338">
        <v>24</v>
      </c>
      <c r="DJ338">
        <v>24</v>
      </c>
      <c r="DL338">
        <v>24</v>
      </c>
      <c r="DN338">
        <v>24</v>
      </c>
      <c r="DP338">
        <v>24</v>
      </c>
      <c r="DR338">
        <v>24</v>
      </c>
      <c r="DT338">
        <v>24</v>
      </c>
      <c r="DV338">
        <v>24</v>
      </c>
      <c r="DX338">
        <v>24</v>
      </c>
      <c r="DZ338">
        <v>24</v>
      </c>
      <c r="EB338">
        <v>24</v>
      </c>
      <c r="ED338">
        <v>24</v>
      </c>
      <c r="EF338">
        <v>24</v>
      </c>
      <c r="EH338">
        <v>24</v>
      </c>
      <c r="EJ338">
        <v>24</v>
      </c>
      <c r="EL338">
        <v>24</v>
      </c>
      <c r="EN338">
        <v>24</v>
      </c>
      <c r="EP338">
        <v>24</v>
      </c>
      <c r="ER338">
        <v>24</v>
      </c>
      <c r="ET338">
        <v>24</v>
      </c>
      <c r="EV338">
        <v>24</v>
      </c>
      <c r="EX338">
        <v>24</v>
      </c>
      <c r="EZ338">
        <v>24</v>
      </c>
      <c r="FB338">
        <v>24</v>
      </c>
      <c r="FD338">
        <v>24</v>
      </c>
      <c r="FF338">
        <v>24</v>
      </c>
      <c r="FH338">
        <v>24</v>
      </c>
      <c r="FJ338">
        <v>24</v>
      </c>
      <c r="FL338">
        <v>24</v>
      </c>
      <c r="FN338">
        <v>24</v>
      </c>
      <c r="FP338">
        <v>24</v>
      </c>
      <c r="FR338">
        <v>24</v>
      </c>
      <c r="FT338">
        <v>24</v>
      </c>
      <c r="FV338">
        <v>24</v>
      </c>
      <c r="FX338">
        <v>24</v>
      </c>
      <c r="FZ338">
        <v>24</v>
      </c>
      <c r="GB338">
        <v>24</v>
      </c>
      <c r="GD338">
        <v>24</v>
      </c>
      <c r="GF338">
        <v>24</v>
      </c>
      <c r="GH338">
        <v>24</v>
      </c>
      <c r="GJ338">
        <v>24</v>
      </c>
      <c r="GL338">
        <v>24</v>
      </c>
      <c r="GN338">
        <v>24</v>
      </c>
      <c r="GP338">
        <v>24</v>
      </c>
      <c r="GR338">
        <v>24</v>
      </c>
      <c r="GT338">
        <v>24</v>
      </c>
      <c r="GV338">
        <v>24</v>
      </c>
      <c r="GX338">
        <v>24</v>
      </c>
      <c r="GZ338">
        <v>24</v>
      </c>
      <c r="HB338">
        <v>24</v>
      </c>
      <c r="HD338">
        <v>24</v>
      </c>
      <c r="HF338">
        <v>24</v>
      </c>
      <c r="HH338">
        <v>24</v>
      </c>
      <c r="HJ338">
        <v>24</v>
      </c>
      <c r="HL338">
        <v>24</v>
      </c>
      <c r="HN338">
        <v>24</v>
      </c>
      <c r="HP338">
        <v>24</v>
      </c>
      <c r="HR338">
        <v>24</v>
      </c>
      <c r="HT338">
        <v>24</v>
      </c>
      <c r="HV338">
        <v>24</v>
      </c>
      <c r="HX338">
        <v>24</v>
      </c>
      <c r="HZ338">
        <v>24</v>
      </c>
      <c r="IB338">
        <v>24</v>
      </c>
      <c r="ID338">
        <v>24</v>
      </c>
      <c r="IF338">
        <v>24</v>
      </c>
      <c r="IH338">
        <v>24</v>
      </c>
      <c r="IJ338">
        <v>24</v>
      </c>
      <c r="IL338">
        <v>24</v>
      </c>
      <c r="IN338">
        <v>24</v>
      </c>
      <c r="IP338">
        <v>24</v>
      </c>
      <c r="IR338">
        <v>24</v>
      </c>
      <c r="IT338">
        <v>24</v>
      </c>
      <c r="IV338">
        <v>24</v>
      </c>
      <c r="IX338">
        <v>24</v>
      </c>
      <c r="IZ338">
        <v>24</v>
      </c>
      <c r="JB338">
        <v>24</v>
      </c>
      <c r="JD338">
        <v>24</v>
      </c>
      <c r="JF338">
        <v>24</v>
      </c>
      <c r="JH338">
        <v>24</v>
      </c>
      <c r="JJ338">
        <v>24</v>
      </c>
      <c r="JL338">
        <v>24</v>
      </c>
      <c r="JN338">
        <v>24</v>
      </c>
      <c r="JP338">
        <v>24</v>
      </c>
      <c r="JR338">
        <v>24</v>
      </c>
      <c r="JT338">
        <v>24</v>
      </c>
      <c r="JV338">
        <v>24</v>
      </c>
      <c r="JX338">
        <v>24</v>
      </c>
      <c r="JZ338">
        <v>24</v>
      </c>
      <c r="KB338">
        <v>24</v>
      </c>
      <c r="KD338">
        <v>24</v>
      </c>
      <c r="KF338">
        <v>24</v>
      </c>
      <c r="KH338">
        <v>24</v>
      </c>
      <c r="KJ338">
        <v>24</v>
      </c>
      <c r="KL338">
        <v>24</v>
      </c>
      <c r="KN338">
        <v>24</v>
      </c>
      <c r="KP338">
        <v>24</v>
      </c>
      <c r="KR338">
        <v>24</v>
      </c>
      <c r="KT338">
        <v>24</v>
      </c>
      <c r="KV338">
        <v>24</v>
      </c>
      <c r="KX338">
        <v>24</v>
      </c>
      <c r="KZ338">
        <v>24</v>
      </c>
      <c r="LB338">
        <v>24</v>
      </c>
      <c r="LD338">
        <v>24</v>
      </c>
      <c r="LF338">
        <v>24</v>
      </c>
      <c r="LH338">
        <v>24</v>
      </c>
      <c r="LJ338">
        <v>24</v>
      </c>
      <c r="LL338">
        <v>24</v>
      </c>
      <c r="LN338">
        <v>24</v>
      </c>
      <c r="LP338">
        <v>24</v>
      </c>
      <c r="LR338">
        <v>24</v>
      </c>
      <c r="LT338">
        <v>24</v>
      </c>
      <c r="LV338">
        <v>24</v>
      </c>
      <c r="LX338">
        <v>24</v>
      </c>
      <c r="LZ338">
        <v>24</v>
      </c>
      <c r="MB338">
        <v>24</v>
      </c>
      <c r="MD338">
        <v>24</v>
      </c>
      <c r="MF338">
        <v>24</v>
      </c>
      <c r="MH338">
        <v>24</v>
      </c>
      <c r="MJ338">
        <v>24</v>
      </c>
      <c r="ML338">
        <v>24</v>
      </c>
      <c r="MN338">
        <v>24</v>
      </c>
      <c r="MP338">
        <v>24</v>
      </c>
      <c r="MR338">
        <v>24</v>
      </c>
      <c r="MT338">
        <v>24</v>
      </c>
      <c r="MV338">
        <v>24</v>
      </c>
      <c r="MX338">
        <v>24</v>
      </c>
      <c r="MZ338">
        <v>24</v>
      </c>
      <c r="NB338">
        <v>24</v>
      </c>
      <c r="ND338">
        <v>24</v>
      </c>
      <c r="NF338">
        <v>24</v>
      </c>
      <c r="NH338">
        <v>24</v>
      </c>
      <c r="NJ338">
        <v>24</v>
      </c>
      <c r="NL338">
        <v>24</v>
      </c>
      <c r="NN338">
        <v>24</v>
      </c>
      <c r="NP338">
        <v>24</v>
      </c>
      <c r="NR338">
        <v>24</v>
      </c>
      <c r="NT338">
        <v>24</v>
      </c>
      <c r="NV338">
        <v>24</v>
      </c>
      <c r="NX338">
        <v>24</v>
      </c>
      <c r="NZ338">
        <v>24</v>
      </c>
      <c r="OB338">
        <v>24</v>
      </c>
      <c r="OD338">
        <v>24</v>
      </c>
      <c r="OF338">
        <v>24</v>
      </c>
      <c r="OH338">
        <v>24</v>
      </c>
      <c r="OJ338">
        <v>24</v>
      </c>
      <c r="OL338">
        <v>24</v>
      </c>
      <c r="ON338">
        <v>24</v>
      </c>
      <c r="OP338">
        <v>24</v>
      </c>
      <c r="OR338">
        <v>24</v>
      </c>
      <c r="OT338">
        <v>24</v>
      </c>
      <c r="OV338">
        <v>24</v>
      </c>
      <c r="OX338">
        <v>24</v>
      </c>
      <c r="OZ338">
        <v>24</v>
      </c>
      <c r="PB338">
        <v>24</v>
      </c>
      <c r="PD338">
        <v>24</v>
      </c>
      <c r="PF338">
        <v>24</v>
      </c>
      <c r="PH338">
        <v>24</v>
      </c>
      <c r="PJ338">
        <v>24</v>
      </c>
      <c r="PL338">
        <v>24</v>
      </c>
      <c r="PN338">
        <v>24</v>
      </c>
      <c r="PP338">
        <v>24</v>
      </c>
      <c r="PR338">
        <v>24</v>
      </c>
      <c r="PT338">
        <v>24</v>
      </c>
      <c r="PV338">
        <v>24</v>
      </c>
      <c r="PX338">
        <v>24</v>
      </c>
      <c r="PZ338">
        <v>24</v>
      </c>
      <c r="QB338">
        <v>24</v>
      </c>
      <c r="QD338">
        <v>24</v>
      </c>
      <c r="QF338">
        <v>24</v>
      </c>
      <c r="QH338">
        <v>24</v>
      </c>
      <c r="QJ338">
        <v>24</v>
      </c>
      <c r="QL338">
        <v>24</v>
      </c>
      <c r="QN338">
        <v>24</v>
      </c>
      <c r="QP338">
        <v>24</v>
      </c>
      <c r="QR338">
        <v>24</v>
      </c>
      <c r="QT338">
        <v>24</v>
      </c>
      <c r="QV338">
        <v>24</v>
      </c>
      <c r="QX338">
        <v>24</v>
      </c>
      <c r="QZ338">
        <v>24</v>
      </c>
      <c r="RB338">
        <v>24</v>
      </c>
      <c r="RD338">
        <v>24</v>
      </c>
      <c r="RF338">
        <v>24</v>
      </c>
      <c r="RH338">
        <v>24</v>
      </c>
      <c r="RJ338">
        <v>24</v>
      </c>
      <c r="RL338">
        <v>24</v>
      </c>
      <c r="RN338">
        <v>24</v>
      </c>
      <c r="RP338">
        <v>24</v>
      </c>
      <c r="RR338">
        <v>24</v>
      </c>
      <c r="RT338">
        <v>24</v>
      </c>
      <c r="RV338">
        <v>24</v>
      </c>
      <c r="RX338">
        <v>24</v>
      </c>
      <c r="RZ338">
        <v>24</v>
      </c>
      <c r="SB338">
        <v>24</v>
      </c>
      <c r="SD338">
        <v>24</v>
      </c>
      <c r="SF338">
        <v>24</v>
      </c>
      <c r="SH338">
        <v>24</v>
      </c>
      <c r="SJ338">
        <v>24</v>
      </c>
      <c r="SL338">
        <v>24</v>
      </c>
      <c r="SN338">
        <v>24</v>
      </c>
      <c r="SP338">
        <v>24</v>
      </c>
      <c r="SR338">
        <v>24</v>
      </c>
      <c r="ST338">
        <v>24</v>
      </c>
      <c r="SV338">
        <v>24</v>
      </c>
      <c r="SX338">
        <v>24</v>
      </c>
      <c r="SZ338">
        <v>24</v>
      </c>
      <c r="TB338">
        <v>24</v>
      </c>
      <c r="TD338">
        <v>24</v>
      </c>
      <c r="TF338">
        <v>24</v>
      </c>
      <c r="TH338">
        <v>24</v>
      </c>
      <c r="TJ338">
        <v>24</v>
      </c>
      <c r="TL338">
        <v>24</v>
      </c>
      <c r="TN338">
        <v>24</v>
      </c>
      <c r="TP338">
        <v>24</v>
      </c>
      <c r="TR338">
        <v>24</v>
      </c>
      <c r="TT338">
        <v>24</v>
      </c>
      <c r="TV338">
        <v>24</v>
      </c>
      <c r="TX338">
        <v>24</v>
      </c>
      <c r="TZ338">
        <v>24</v>
      </c>
      <c r="UB338">
        <v>24</v>
      </c>
      <c r="UD338">
        <v>24</v>
      </c>
      <c r="UF338">
        <v>24</v>
      </c>
      <c r="UH338">
        <v>24</v>
      </c>
      <c r="UJ338">
        <v>24</v>
      </c>
      <c r="UL338">
        <v>24</v>
      </c>
      <c r="UN338">
        <v>24</v>
      </c>
      <c r="UP338">
        <v>24</v>
      </c>
      <c r="UR338">
        <v>24</v>
      </c>
      <c r="UT338">
        <v>24</v>
      </c>
      <c r="UV338">
        <v>24</v>
      </c>
      <c r="UX338">
        <v>24</v>
      </c>
      <c r="UZ338">
        <v>24</v>
      </c>
      <c r="VB338">
        <v>24</v>
      </c>
      <c r="VD338">
        <v>24</v>
      </c>
      <c r="VF338">
        <v>24</v>
      </c>
      <c r="VH338">
        <v>24</v>
      </c>
      <c r="VJ338">
        <v>24</v>
      </c>
      <c r="VL338">
        <v>24</v>
      </c>
      <c r="VN338">
        <v>24</v>
      </c>
      <c r="VP338">
        <v>24</v>
      </c>
      <c r="VR338">
        <v>24</v>
      </c>
      <c r="VT338">
        <v>24</v>
      </c>
      <c r="VV338">
        <v>24</v>
      </c>
      <c r="VX338">
        <v>24</v>
      </c>
      <c r="VZ338">
        <v>24</v>
      </c>
      <c r="WB338">
        <v>24</v>
      </c>
      <c r="WD338">
        <v>24</v>
      </c>
      <c r="WF338">
        <v>24</v>
      </c>
      <c r="WH338">
        <v>24</v>
      </c>
      <c r="WJ338">
        <v>24</v>
      </c>
      <c r="WL338">
        <v>24</v>
      </c>
      <c r="WN338">
        <v>24</v>
      </c>
      <c r="WP338">
        <v>24</v>
      </c>
      <c r="WR338">
        <v>24</v>
      </c>
      <c r="WT338">
        <v>24</v>
      </c>
      <c r="WV338">
        <v>24</v>
      </c>
      <c r="WX338">
        <v>24</v>
      </c>
      <c r="WZ338">
        <v>24</v>
      </c>
      <c r="XB338">
        <v>24</v>
      </c>
      <c r="XD338">
        <v>24</v>
      </c>
      <c r="XF338">
        <v>24</v>
      </c>
      <c r="XH338">
        <v>24</v>
      </c>
      <c r="XJ338">
        <v>24</v>
      </c>
      <c r="XL338">
        <v>24</v>
      </c>
      <c r="XN338">
        <v>24</v>
      </c>
      <c r="XP338">
        <v>24</v>
      </c>
      <c r="XR338">
        <v>24</v>
      </c>
      <c r="XT338">
        <v>24</v>
      </c>
      <c r="XV338">
        <v>24</v>
      </c>
      <c r="XX338">
        <v>24</v>
      </c>
      <c r="XZ338">
        <v>24</v>
      </c>
      <c r="YB338">
        <v>24</v>
      </c>
      <c r="YD338">
        <v>24</v>
      </c>
      <c r="YF338">
        <v>24</v>
      </c>
      <c r="YH338">
        <v>24</v>
      </c>
      <c r="YJ338">
        <v>24</v>
      </c>
      <c r="YL338">
        <v>24</v>
      </c>
      <c r="YN338">
        <v>24</v>
      </c>
      <c r="YP338">
        <v>24</v>
      </c>
      <c r="YR338">
        <v>24</v>
      </c>
      <c r="YT338">
        <v>24</v>
      </c>
      <c r="YV338">
        <v>24</v>
      </c>
      <c r="YX338">
        <v>24</v>
      </c>
      <c r="YZ338">
        <v>24</v>
      </c>
      <c r="ZB338">
        <v>24</v>
      </c>
      <c r="ZD338">
        <v>24</v>
      </c>
      <c r="ZF338">
        <v>24</v>
      </c>
      <c r="ZH338">
        <v>24</v>
      </c>
      <c r="ZJ338">
        <v>24</v>
      </c>
      <c r="ZL338">
        <v>24</v>
      </c>
      <c r="ZN338">
        <v>24</v>
      </c>
      <c r="ZP338">
        <v>24</v>
      </c>
      <c r="ZR338">
        <v>24</v>
      </c>
      <c r="ZT338">
        <v>24</v>
      </c>
      <c r="ZV338">
        <v>24</v>
      </c>
      <c r="ZX338">
        <v>24</v>
      </c>
      <c r="ZZ338">
        <v>24</v>
      </c>
      <c r="AAB338">
        <v>24</v>
      </c>
      <c r="AAD338">
        <v>24</v>
      </c>
      <c r="AAF338">
        <v>24</v>
      </c>
      <c r="AAH338">
        <v>24</v>
      </c>
      <c r="AAJ338">
        <v>24</v>
      </c>
      <c r="AAL338">
        <v>24</v>
      </c>
      <c r="AAN338">
        <v>24</v>
      </c>
      <c r="AAP338">
        <v>24</v>
      </c>
      <c r="AAR338">
        <v>24</v>
      </c>
      <c r="AAT338">
        <v>24</v>
      </c>
      <c r="AAV338">
        <v>24</v>
      </c>
      <c r="AAX338">
        <v>24</v>
      </c>
      <c r="AAZ338">
        <v>24</v>
      </c>
      <c r="ABB338">
        <v>24</v>
      </c>
      <c r="ABD338">
        <v>24</v>
      </c>
      <c r="ABF338">
        <v>24</v>
      </c>
      <c r="ABH338">
        <v>24</v>
      </c>
      <c r="ABJ338">
        <v>24</v>
      </c>
      <c r="ABL338">
        <v>24</v>
      </c>
      <c r="ABN338">
        <v>24</v>
      </c>
      <c r="ABP338">
        <v>24</v>
      </c>
      <c r="ABR338">
        <v>24</v>
      </c>
      <c r="ABT338">
        <v>24</v>
      </c>
      <c r="ABV338">
        <v>24</v>
      </c>
      <c r="ABX338">
        <v>24</v>
      </c>
      <c r="ABZ338">
        <v>24</v>
      </c>
      <c r="ACB338">
        <v>24</v>
      </c>
      <c r="ACD338">
        <v>24</v>
      </c>
      <c r="ACF338">
        <v>24</v>
      </c>
      <c r="ACH338">
        <v>24</v>
      </c>
      <c r="ACJ338">
        <v>24</v>
      </c>
      <c r="ACL338">
        <v>24</v>
      </c>
      <c r="ACN338">
        <v>24</v>
      </c>
      <c r="ACP338">
        <v>24</v>
      </c>
      <c r="ACR338">
        <v>24</v>
      </c>
      <c r="ACT338">
        <v>24</v>
      </c>
      <c r="ACV338">
        <v>24</v>
      </c>
      <c r="ACX338">
        <v>24</v>
      </c>
      <c r="ACZ338">
        <v>24</v>
      </c>
      <c r="ADB338">
        <v>24</v>
      </c>
      <c r="ADD338">
        <v>24</v>
      </c>
      <c r="ADF338">
        <v>24</v>
      </c>
      <c r="ADH338">
        <v>24</v>
      </c>
      <c r="ADJ338">
        <v>24</v>
      </c>
      <c r="ADL338">
        <v>24</v>
      </c>
      <c r="ADN338">
        <v>24</v>
      </c>
      <c r="ADP338">
        <v>24</v>
      </c>
      <c r="ADR338">
        <v>24</v>
      </c>
      <c r="ADT338">
        <v>24</v>
      </c>
      <c r="ADV338">
        <v>24</v>
      </c>
      <c r="ADX338">
        <v>24</v>
      </c>
      <c r="ADZ338">
        <v>24</v>
      </c>
      <c r="AEB338">
        <v>24</v>
      </c>
      <c r="AED338">
        <v>24</v>
      </c>
      <c r="AEF338">
        <v>24</v>
      </c>
      <c r="AEH338">
        <v>24</v>
      </c>
      <c r="AEJ338">
        <v>24</v>
      </c>
      <c r="AEL338">
        <v>24</v>
      </c>
      <c r="AEN338">
        <v>24</v>
      </c>
      <c r="AEP338">
        <v>24</v>
      </c>
      <c r="AER338">
        <v>24</v>
      </c>
      <c r="AET338">
        <v>24</v>
      </c>
      <c r="AEV338">
        <v>24</v>
      </c>
      <c r="AEX338">
        <v>24</v>
      </c>
      <c r="AEZ338">
        <v>24</v>
      </c>
      <c r="AFB338">
        <v>24</v>
      </c>
      <c r="AFD338">
        <v>24</v>
      </c>
      <c r="AFF338">
        <v>24</v>
      </c>
      <c r="AFH338">
        <v>24</v>
      </c>
      <c r="AFJ338">
        <v>24</v>
      </c>
      <c r="AFL338">
        <v>24</v>
      </c>
      <c r="AFN338">
        <v>24</v>
      </c>
      <c r="AFP338">
        <v>24</v>
      </c>
      <c r="AFR338">
        <v>24</v>
      </c>
      <c r="AFT338">
        <v>24</v>
      </c>
      <c r="AFV338">
        <v>24</v>
      </c>
      <c r="AFX338">
        <v>24</v>
      </c>
      <c r="AFZ338">
        <v>24</v>
      </c>
      <c r="AGB338">
        <v>24</v>
      </c>
      <c r="AGD338">
        <v>24</v>
      </c>
      <c r="AGF338">
        <v>24</v>
      </c>
      <c r="AGH338">
        <v>24</v>
      </c>
      <c r="AGJ338">
        <v>24</v>
      </c>
      <c r="AGL338">
        <v>24</v>
      </c>
      <c r="AGN338">
        <v>24</v>
      </c>
      <c r="AGP338">
        <v>24</v>
      </c>
      <c r="AGR338">
        <v>24</v>
      </c>
      <c r="AGT338">
        <v>24</v>
      </c>
      <c r="AGV338">
        <v>24</v>
      </c>
      <c r="AGX338">
        <v>24</v>
      </c>
      <c r="AGZ338">
        <v>24</v>
      </c>
      <c r="AHB338">
        <v>24</v>
      </c>
      <c r="AHD338">
        <v>24</v>
      </c>
      <c r="AHF338">
        <v>24</v>
      </c>
      <c r="AHH338">
        <v>24</v>
      </c>
      <c r="AHJ338">
        <v>24</v>
      </c>
      <c r="AHL338">
        <v>24</v>
      </c>
      <c r="AHN338">
        <v>24</v>
      </c>
      <c r="AHP338">
        <v>24</v>
      </c>
      <c r="AHR338">
        <v>24</v>
      </c>
      <c r="AHT338">
        <v>24</v>
      </c>
      <c r="AHV338">
        <v>24</v>
      </c>
      <c r="AHX338">
        <v>24</v>
      </c>
      <c r="AHZ338">
        <v>24</v>
      </c>
      <c r="AIB338">
        <v>24</v>
      </c>
      <c r="AID338">
        <v>24</v>
      </c>
      <c r="AIF338">
        <v>24</v>
      </c>
      <c r="AIH338">
        <v>24</v>
      </c>
      <c r="AIJ338">
        <v>24</v>
      </c>
      <c r="AIL338">
        <v>24</v>
      </c>
      <c r="AIN338">
        <v>24</v>
      </c>
      <c r="AIP338">
        <v>24</v>
      </c>
      <c r="AIR338">
        <v>24</v>
      </c>
      <c r="AIT338">
        <v>24</v>
      </c>
      <c r="AIV338">
        <v>24</v>
      </c>
      <c r="AIX338">
        <v>24</v>
      </c>
      <c r="AIZ338">
        <v>24</v>
      </c>
      <c r="AJB338">
        <v>24</v>
      </c>
      <c r="AJD338">
        <v>24</v>
      </c>
      <c r="AJF338">
        <v>24</v>
      </c>
      <c r="AJH338">
        <v>24</v>
      </c>
      <c r="AJJ338">
        <v>24</v>
      </c>
      <c r="AJL338">
        <v>24</v>
      </c>
      <c r="AJN338">
        <v>24</v>
      </c>
      <c r="AJP338">
        <v>24</v>
      </c>
      <c r="AJR338">
        <v>24</v>
      </c>
      <c r="AJT338">
        <v>24</v>
      </c>
      <c r="AJV338">
        <v>24</v>
      </c>
      <c r="AJX338">
        <v>24</v>
      </c>
      <c r="AJZ338">
        <v>24</v>
      </c>
      <c r="AKB338">
        <v>24</v>
      </c>
      <c r="AKD338">
        <v>24</v>
      </c>
      <c r="AKF338">
        <v>24</v>
      </c>
      <c r="AKH338">
        <v>24</v>
      </c>
      <c r="AKJ338">
        <v>24</v>
      </c>
      <c r="AKL338">
        <v>24</v>
      </c>
      <c r="AKN338">
        <v>24</v>
      </c>
      <c r="AKP338">
        <v>24</v>
      </c>
      <c r="AKR338">
        <v>24</v>
      </c>
      <c r="AKT338">
        <v>24</v>
      </c>
      <c r="AKV338">
        <v>24</v>
      </c>
      <c r="AKX338">
        <v>24</v>
      </c>
      <c r="AKZ338">
        <v>24</v>
      </c>
      <c r="ALB338">
        <v>24</v>
      </c>
      <c r="ALD338">
        <v>24</v>
      </c>
      <c r="ALF338">
        <v>24</v>
      </c>
      <c r="ALH338">
        <v>24</v>
      </c>
      <c r="ALJ338">
        <v>24</v>
      </c>
      <c r="ALL338">
        <v>24</v>
      </c>
      <c r="ALN338">
        <v>24</v>
      </c>
      <c r="ALP338">
        <v>24</v>
      </c>
      <c r="ALR338">
        <v>24</v>
      </c>
    </row>
    <row r="339" spans="1:1006" x14ac:dyDescent="0.25">
      <c r="A339">
        <v>3</v>
      </c>
      <c r="B339">
        <v>15.030000000000001</v>
      </c>
      <c r="H339">
        <v>3</v>
      </c>
      <c r="J339">
        <v>3</v>
      </c>
      <c r="L339">
        <v>3</v>
      </c>
      <c r="N339">
        <v>3</v>
      </c>
      <c r="P339">
        <v>3</v>
      </c>
      <c r="R339">
        <v>3</v>
      </c>
      <c r="T339">
        <v>3</v>
      </c>
      <c r="V339">
        <v>3</v>
      </c>
      <c r="X339">
        <v>3</v>
      </c>
      <c r="Z339">
        <v>3</v>
      </c>
      <c r="AB339">
        <v>3</v>
      </c>
      <c r="AD339">
        <v>3</v>
      </c>
      <c r="AF339">
        <v>3</v>
      </c>
      <c r="AH339">
        <v>3</v>
      </c>
      <c r="AJ339">
        <v>3</v>
      </c>
      <c r="AL339">
        <v>3</v>
      </c>
      <c r="AN339">
        <v>3</v>
      </c>
      <c r="AP339">
        <v>3</v>
      </c>
      <c r="AR339">
        <v>3</v>
      </c>
      <c r="AT339">
        <v>3</v>
      </c>
      <c r="AV339">
        <v>3</v>
      </c>
      <c r="AX339">
        <v>3</v>
      </c>
      <c r="AZ339">
        <v>3</v>
      </c>
      <c r="BB339">
        <v>3</v>
      </c>
      <c r="BD339">
        <v>3</v>
      </c>
      <c r="BF339">
        <v>3</v>
      </c>
      <c r="BH339">
        <v>3</v>
      </c>
      <c r="BJ339">
        <v>3</v>
      </c>
      <c r="BL339">
        <v>3</v>
      </c>
      <c r="BN339">
        <v>3</v>
      </c>
      <c r="BP339">
        <v>3</v>
      </c>
      <c r="BR339">
        <v>3</v>
      </c>
      <c r="BT339">
        <v>3</v>
      </c>
      <c r="BV339">
        <v>3</v>
      </c>
      <c r="BX339">
        <v>3</v>
      </c>
      <c r="BZ339">
        <v>3</v>
      </c>
      <c r="CB339">
        <v>3</v>
      </c>
      <c r="CD339">
        <v>3</v>
      </c>
      <c r="CF339">
        <v>3</v>
      </c>
      <c r="CH339">
        <v>3</v>
      </c>
      <c r="CJ339">
        <v>3</v>
      </c>
      <c r="CL339">
        <v>3</v>
      </c>
      <c r="CN339">
        <v>3</v>
      </c>
      <c r="CP339">
        <v>3</v>
      </c>
      <c r="CR339">
        <v>3</v>
      </c>
      <c r="CT339">
        <v>3</v>
      </c>
      <c r="CV339">
        <v>3</v>
      </c>
      <c r="CX339">
        <v>3</v>
      </c>
      <c r="CZ339">
        <v>3</v>
      </c>
      <c r="DB339">
        <v>3</v>
      </c>
      <c r="DD339">
        <v>3</v>
      </c>
      <c r="DF339">
        <v>3</v>
      </c>
      <c r="DH339">
        <v>3</v>
      </c>
      <c r="DJ339">
        <v>3</v>
      </c>
      <c r="DL339">
        <v>3</v>
      </c>
      <c r="DN339">
        <v>3</v>
      </c>
      <c r="DP339">
        <v>3</v>
      </c>
      <c r="DR339">
        <v>3</v>
      </c>
      <c r="DT339">
        <v>3</v>
      </c>
      <c r="DV339">
        <v>3</v>
      </c>
      <c r="DX339">
        <v>3</v>
      </c>
      <c r="DZ339">
        <v>3</v>
      </c>
      <c r="EB339">
        <v>3</v>
      </c>
      <c r="ED339">
        <v>3</v>
      </c>
      <c r="EF339">
        <v>3</v>
      </c>
      <c r="EH339">
        <v>3</v>
      </c>
      <c r="EJ339">
        <v>3</v>
      </c>
      <c r="EL339">
        <v>3</v>
      </c>
      <c r="EN339">
        <v>3</v>
      </c>
      <c r="EP339">
        <v>3</v>
      </c>
      <c r="ER339">
        <v>3</v>
      </c>
      <c r="ET339">
        <v>3</v>
      </c>
      <c r="EV339">
        <v>3</v>
      </c>
      <c r="EX339">
        <v>3</v>
      </c>
      <c r="EZ339">
        <v>3</v>
      </c>
      <c r="FB339">
        <v>3</v>
      </c>
      <c r="FD339">
        <v>3</v>
      </c>
      <c r="FF339">
        <v>3</v>
      </c>
      <c r="FH339">
        <v>3</v>
      </c>
      <c r="FJ339">
        <v>3</v>
      </c>
      <c r="FL339">
        <v>3</v>
      </c>
      <c r="FN339">
        <v>3</v>
      </c>
      <c r="FP339">
        <v>3</v>
      </c>
      <c r="FR339">
        <v>3</v>
      </c>
      <c r="FT339">
        <v>3</v>
      </c>
      <c r="FV339">
        <v>3</v>
      </c>
      <c r="FX339">
        <v>3</v>
      </c>
      <c r="FZ339">
        <v>3</v>
      </c>
      <c r="GB339">
        <v>3</v>
      </c>
      <c r="GD339">
        <v>3</v>
      </c>
      <c r="GF339">
        <v>3</v>
      </c>
      <c r="GH339">
        <v>3</v>
      </c>
      <c r="GJ339">
        <v>3</v>
      </c>
      <c r="GL339">
        <v>3</v>
      </c>
      <c r="GN339">
        <v>3</v>
      </c>
      <c r="GP339">
        <v>3</v>
      </c>
      <c r="GR339">
        <v>3</v>
      </c>
      <c r="GT339">
        <v>3</v>
      </c>
      <c r="GV339">
        <v>3</v>
      </c>
      <c r="GX339">
        <v>3</v>
      </c>
      <c r="GZ339">
        <v>3</v>
      </c>
      <c r="HB339">
        <v>3</v>
      </c>
      <c r="HD339">
        <v>3</v>
      </c>
      <c r="HF339">
        <v>3</v>
      </c>
      <c r="HH339">
        <v>3</v>
      </c>
      <c r="HJ339">
        <v>3</v>
      </c>
      <c r="HL339">
        <v>3</v>
      </c>
      <c r="HN339">
        <v>3</v>
      </c>
      <c r="HP339">
        <v>3</v>
      </c>
      <c r="HR339">
        <v>3</v>
      </c>
      <c r="HT339">
        <v>3</v>
      </c>
      <c r="HV339">
        <v>3</v>
      </c>
      <c r="HX339">
        <v>3</v>
      </c>
      <c r="HZ339">
        <v>3</v>
      </c>
      <c r="IB339">
        <v>3</v>
      </c>
      <c r="ID339">
        <v>3</v>
      </c>
      <c r="IF339">
        <v>3</v>
      </c>
      <c r="IH339">
        <v>3</v>
      </c>
      <c r="IJ339">
        <v>3</v>
      </c>
      <c r="IL339">
        <v>3</v>
      </c>
      <c r="IN339">
        <v>3</v>
      </c>
      <c r="IP339">
        <v>3</v>
      </c>
      <c r="IR339">
        <v>3</v>
      </c>
      <c r="IT339">
        <v>3</v>
      </c>
      <c r="IV339">
        <v>3</v>
      </c>
      <c r="IX339">
        <v>3</v>
      </c>
      <c r="IZ339">
        <v>3</v>
      </c>
      <c r="JB339">
        <v>3</v>
      </c>
      <c r="JD339">
        <v>3</v>
      </c>
      <c r="JF339">
        <v>3</v>
      </c>
      <c r="JH339">
        <v>3</v>
      </c>
      <c r="JJ339">
        <v>3</v>
      </c>
      <c r="JL339">
        <v>3</v>
      </c>
      <c r="JN339">
        <v>3</v>
      </c>
      <c r="JP339">
        <v>3</v>
      </c>
      <c r="JR339">
        <v>3</v>
      </c>
      <c r="JT339">
        <v>3</v>
      </c>
      <c r="JV339">
        <v>3</v>
      </c>
      <c r="JX339">
        <v>3</v>
      </c>
      <c r="JZ339">
        <v>3</v>
      </c>
      <c r="KB339">
        <v>3</v>
      </c>
      <c r="KD339">
        <v>3</v>
      </c>
      <c r="KF339">
        <v>3</v>
      </c>
      <c r="KH339">
        <v>3</v>
      </c>
      <c r="KJ339">
        <v>3</v>
      </c>
      <c r="KL339">
        <v>3</v>
      </c>
      <c r="KN339">
        <v>3</v>
      </c>
      <c r="KP339">
        <v>3</v>
      </c>
      <c r="KR339">
        <v>3</v>
      </c>
      <c r="KT339">
        <v>3</v>
      </c>
      <c r="KV339">
        <v>3</v>
      </c>
      <c r="KX339">
        <v>3</v>
      </c>
      <c r="KZ339">
        <v>3</v>
      </c>
      <c r="LB339">
        <v>3</v>
      </c>
      <c r="LD339">
        <v>3</v>
      </c>
      <c r="LF339">
        <v>3</v>
      </c>
      <c r="LH339">
        <v>3</v>
      </c>
      <c r="LJ339">
        <v>3</v>
      </c>
      <c r="LL339">
        <v>3</v>
      </c>
      <c r="LN339">
        <v>3</v>
      </c>
      <c r="LP339">
        <v>3</v>
      </c>
      <c r="LR339">
        <v>3</v>
      </c>
      <c r="LT339">
        <v>3</v>
      </c>
      <c r="LV339">
        <v>3</v>
      </c>
      <c r="LX339">
        <v>3</v>
      </c>
      <c r="LZ339">
        <v>3</v>
      </c>
      <c r="MB339">
        <v>3</v>
      </c>
      <c r="MD339">
        <v>3</v>
      </c>
      <c r="MF339">
        <v>3</v>
      </c>
      <c r="MH339">
        <v>3</v>
      </c>
      <c r="MJ339">
        <v>3</v>
      </c>
      <c r="ML339">
        <v>3</v>
      </c>
      <c r="MN339">
        <v>3</v>
      </c>
      <c r="MP339">
        <v>3</v>
      </c>
      <c r="MR339">
        <v>3</v>
      </c>
      <c r="MT339">
        <v>3</v>
      </c>
      <c r="MV339">
        <v>3</v>
      </c>
      <c r="MX339">
        <v>3</v>
      </c>
      <c r="MZ339">
        <v>3</v>
      </c>
      <c r="NB339">
        <v>3</v>
      </c>
      <c r="ND339">
        <v>3</v>
      </c>
      <c r="NF339">
        <v>3</v>
      </c>
      <c r="NH339">
        <v>3</v>
      </c>
      <c r="NJ339">
        <v>3</v>
      </c>
      <c r="NL339">
        <v>3</v>
      </c>
      <c r="NN339">
        <v>3</v>
      </c>
      <c r="NP339">
        <v>3</v>
      </c>
      <c r="NR339">
        <v>3</v>
      </c>
      <c r="NT339">
        <v>3</v>
      </c>
      <c r="NV339">
        <v>3</v>
      </c>
      <c r="NX339">
        <v>3</v>
      </c>
      <c r="NZ339">
        <v>3</v>
      </c>
      <c r="OB339">
        <v>3</v>
      </c>
      <c r="OD339">
        <v>3</v>
      </c>
      <c r="OF339">
        <v>3</v>
      </c>
      <c r="OH339">
        <v>3</v>
      </c>
      <c r="OJ339">
        <v>3</v>
      </c>
      <c r="OL339">
        <v>3</v>
      </c>
      <c r="ON339">
        <v>3</v>
      </c>
      <c r="OP339">
        <v>3</v>
      </c>
      <c r="OR339">
        <v>3</v>
      </c>
      <c r="OT339">
        <v>3</v>
      </c>
      <c r="OV339">
        <v>3</v>
      </c>
      <c r="OX339">
        <v>3</v>
      </c>
      <c r="OZ339">
        <v>3</v>
      </c>
      <c r="PB339">
        <v>3</v>
      </c>
      <c r="PD339">
        <v>3</v>
      </c>
      <c r="PF339">
        <v>3</v>
      </c>
      <c r="PH339">
        <v>3</v>
      </c>
      <c r="PJ339">
        <v>3</v>
      </c>
      <c r="PL339">
        <v>3</v>
      </c>
      <c r="PN339">
        <v>3</v>
      </c>
      <c r="PP339">
        <v>3</v>
      </c>
      <c r="PR339">
        <v>3</v>
      </c>
      <c r="PT339">
        <v>3</v>
      </c>
      <c r="PV339">
        <v>3</v>
      </c>
      <c r="PX339">
        <v>3</v>
      </c>
      <c r="PZ339">
        <v>3</v>
      </c>
      <c r="QB339">
        <v>3</v>
      </c>
      <c r="QD339">
        <v>3</v>
      </c>
      <c r="QF339">
        <v>3</v>
      </c>
      <c r="QH339">
        <v>3</v>
      </c>
      <c r="QJ339">
        <v>3</v>
      </c>
      <c r="QL339">
        <v>3</v>
      </c>
      <c r="QN339">
        <v>3</v>
      </c>
      <c r="QP339">
        <v>3</v>
      </c>
      <c r="QR339">
        <v>3</v>
      </c>
      <c r="QT339">
        <v>3</v>
      </c>
      <c r="QV339">
        <v>3</v>
      </c>
      <c r="QX339">
        <v>3</v>
      </c>
      <c r="QZ339">
        <v>3</v>
      </c>
      <c r="RB339">
        <v>3</v>
      </c>
      <c r="RD339">
        <v>3</v>
      </c>
      <c r="RF339">
        <v>3</v>
      </c>
      <c r="RH339">
        <v>3</v>
      </c>
      <c r="RJ339">
        <v>3</v>
      </c>
      <c r="RL339">
        <v>3</v>
      </c>
      <c r="RN339">
        <v>3</v>
      </c>
      <c r="RP339">
        <v>3</v>
      </c>
      <c r="RR339">
        <v>3</v>
      </c>
      <c r="RT339">
        <v>3</v>
      </c>
      <c r="RV339">
        <v>3</v>
      </c>
      <c r="RX339">
        <v>3</v>
      </c>
      <c r="RZ339">
        <v>3</v>
      </c>
      <c r="SB339">
        <v>3</v>
      </c>
      <c r="SD339">
        <v>3</v>
      </c>
      <c r="SF339">
        <v>3</v>
      </c>
      <c r="SH339">
        <v>3</v>
      </c>
      <c r="SJ339">
        <v>3</v>
      </c>
      <c r="SL339">
        <v>3</v>
      </c>
      <c r="SN339">
        <v>3</v>
      </c>
      <c r="SP339">
        <v>3</v>
      </c>
      <c r="SR339">
        <v>3</v>
      </c>
      <c r="ST339">
        <v>3</v>
      </c>
      <c r="SV339">
        <v>3</v>
      </c>
      <c r="SX339">
        <v>3</v>
      </c>
      <c r="SZ339">
        <v>3</v>
      </c>
      <c r="TB339">
        <v>3</v>
      </c>
      <c r="TD339">
        <v>3</v>
      </c>
      <c r="TF339">
        <v>3</v>
      </c>
      <c r="TH339">
        <v>3</v>
      </c>
      <c r="TJ339">
        <v>3</v>
      </c>
      <c r="TL339">
        <v>3</v>
      </c>
      <c r="TN339">
        <v>3</v>
      </c>
      <c r="TP339">
        <v>3</v>
      </c>
      <c r="TR339">
        <v>3</v>
      </c>
      <c r="TT339">
        <v>3</v>
      </c>
      <c r="TV339">
        <v>3</v>
      </c>
      <c r="TX339">
        <v>3</v>
      </c>
      <c r="TZ339">
        <v>3</v>
      </c>
      <c r="UB339">
        <v>3</v>
      </c>
      <c r="UD339">
        <v>3</v>
      </c>
      <c r="UF339">
        <v>3</v>
      </c>
      <c r="UH339">
        <v>3</v>
      </c>
      <c r="UJ339">
        <v>3</v>
      </c>
      <c r="UL339">
        <v>3</v>
      </c>
      <c r="UN339">
        <v>3</v>
      </c>
      <c r="UP339">
        <v>3</v>
      </c>
      <c r="UR339">
        <v>3</v>
      </c>
      <c r="UT339">
        <v>3</v>
      </c>
      <c r="UV339">
        <v>3</v>
      </c>
      <c r="UX339">
        <v>3</v>
      </c>
      <c r="UZ339">
        <v>3</v>
      </c>
      <c r="VB339">
        <v>3</v>
      </c>
      <c r="VD339">
        <v>3</v>
      </c>
      <c r="VF339">
        <v>3</v>
      </c>
      <c r="VH339">
        <v>3</v>
      </c>
      <c r="VJ339">
        <v>3</v>
      </c>
      <c r="VL339">
        <v>3</v>
      </c>
      <c r="VN339">
        <v>3</v>
      </c>
      <c r="VP339">
        <v>3</v>
      </c>
      <c r="VR339">
        <v>3</v>
      </c>
      <c r="VT339">
        <v>3</v>
      </c>
      <c r="VV339">
        <v>3</v>
      </c>
      <c r="VX339">
        <v>3</v>
      </c>
      <c r="VZ339">
        <v>3</v>
      </c>
      <c r="WB339">
        <v>3</v>
      </c>
      <c r="WD339">
        <v>3</v>
      </c>
      <c r="WF339">
        <v>3</v>
      </c>
      <c r="WH339">
        <v>3</v>
      </c>
      <c r="WJ339">
        <v>3</v>
      </c>
      <c r="WL339">
        <v>3</v>
      </c>
      <c r="WN339">
        <v>3</v>
      </c>
      <c r="WP339">
        <v>3</v>
      </c>
      <c r="WR339">
        <v>3</v>
      </c>
      <c r="WT339">
        <v>3</v>
      </c>
      <c r="WV339">
        <v>3</v>
      </c>
      <c r="WX339">
        <v>3</v>
      </c>
      <c r="WZ339">
        <v>3</v>
      </c>
      <c r="XB339">
        <v>3</v>
      </c>
      <c r="XD339">
        <v>3</v>
      </c>
      <c r="XF339">
        <v>3</v>
      </c>
      <c r="XH339">
        <v>3</v>
      </c>
      <c r="XJ339">
        <v>3</v>
      </c>
      <c r="XL339">
        <v>3</v>
      </c>
      <c r="XN339">
        <v>3</v>
      </c>
      <c r="XP339">
        <v>3</v>
      </c>
      <c r="XR339">
        <v>3</v>
      </c>
      <c r="XT339">
        <v>3</v>
      </c>
      <c r="XV339">
        <v>3</v>
      </c>
      <c r="XX339">
        <v>3</v>
      </c>
      <c r="XZ339">
        <v>3</v>
      </c>
      <c r="YB339">
        <v>3</v>
      </c>
      <c r="YD339">
        <v>3</v>
      </c>
      <c r="YF339">
        <v>3</v>
      </c>
      <c r="YH339">
        <v>3</v>
      </c>
      <c r="YJ339">
        <v>3</v>
      </c>
      <c r="YL339">
        <v>3</v>
      </c>
      <c r="YN339">
        <v>3</v>
      </c>
      <c r="YP339">
        <v>3</v>
      </c>
      <c r="YR339">
        <v>3</v>
      </c>
      <c r="YT339">
        <v>3</v>
      </c>
      <c r="YV339">
        <v>3</v>
      </c>
      <c r="YX339">
        <v>3</v>
      </c>
      <c r="YZ339">
        <v>3</v>
      </c>
      <c r="ZB339">
        <v>3</v>
      </c>
      <c r="ZD339">
        <v>3</v>
      </c>
      <c r="ZF339">
        <v>3</v>
      </c>
      <c r="ZH339">
        <v>3</v>
      </c>
      <c r="ZJ339">
        <v>3</v>
      </c>
      <c r="ZL339">
        <v>3</v>
      </c>
      <c r="ZN339">
        <v>3</v>
      </c>
      <c r="ZP339">
        <v>3</v>
      </c>
      <c r="ZR339">
        <v>3</v>
      </c>
      <c r="ZT339">
        <v>3</v>
      </c>
      <c r="ZV339">
        <v>3</v>
      </c>
      <c r="ZX339">
        <v>3</v>
      </c>
      <c r="ZZ339">
        <v>3</v>
      </c>
      <c r="AAB339">
        <v>3</v>
      </c>
      <c r="AAD339">
        <v>3</v>
      </c>
      <c r="AAF339">
        <v>3</v>
      </c>
      <c r="AAH339">
        <v>3</v>
      </c>
      <c r="AAJ339">
        <v>3</v>
      </c>
      <c r="AAL339">
        <v>3</v>
      </c>
      <c r="AAN339">
        <v>3</v>
      </c>
      <c r="AAP339">
        <v>3</v>
      </c>
      <c r="AAR339">
        <v>3</v>
      </c>
      <c r="AAT339">
        <v>3</v>
      </c>
      <c r="AAV339">
        <v>3</v>
      </c>
      <c r="AAX339">
        <v>3</v>
      </c>
      <c r="AAZ339">
        <v>3</v>
      </c>
      <c r="ABB339">
        <v>3</v>
      </c>
      <c r="ABD339">
        <v>3</v>
      </c>
      <c r="ABF339">
        <v>3</v>
      </c>
      <c r="ABH339">
        <v>3</v>
      </c>
      <c r="ABJ339">
        <v>3</v>
      </c>
      <c r="ABL339">
        <v>3</v>
      </c>
      <c r="ABN339">
        <v>3</v>
      </c>
      <c r="ABP339">
        <v>3</v>
      </c>
      <c r="ABR339">
        <v>3</v>
      </c>
      <c r="ABT339">
        <v>3</v>
      </c>
      <c r="ABV339">
        <v>3</v>
      </c>
      <c r="ABX339">
        <v>3</v>
      </c>
      <c r="ABZ339">
        <v>3</v>
      </c>
      <c r="ACB339">
        <v>3</v>
      </c>
      <c r="ACD339">
        <v>3</v>
      </c>
      <c r="ACF339">
        <v>3</v>
      </c>
      <c r="ACH339">
        <v>3</v>
      </c>
      <c r="ACJ339">
        <v>3</v>
      </c>
      <c r="ACL339">
        <v>3</v>
      </c>
      <c r="ACN339">
        <v>3</v>
      </c>
      <c r="ACP339">
        <v>3</v>
      </c>
      <c r="ACR339">
        <v>3</v>
      </c>
      <c r="ACT339">
        <v>3</v>
      </c>
      <c r="ACV339">
        <v>3</v>
      </c>
      <c r="ACX339">
        <v>3</v>
      </c>
      <c r="ACZ339">
        <v>3</v>
      </c>
      <c r="ADB339">
        <v>3</v>
      </c>
      <c r="ADD339">
        <v>3</v>
      </c>
      <c r="ADF339">
        <v>3</v>
      </c>
      <c r="ADH339">
        <v>3</v>
      </c>
      <c r="ADJ339">
        <v>3</v>
      </c>
      <c r="ADL339">
        <v>3</v>
      </c>
      <c r="ADN339">
        <v>3</v>
      </c>
      <c r="ADP339">
        <v>3</v>
      </c>
      <c r="ADR339">
        <v>3</v>
      </c>
      <c r="ADT339">
        <v>3</v>
      </c>
      <c r="ADV339">
        <v>3</v>
      </c>
      <c r="ADX339">
        <v>3</v>
      </c>
      <c r="ADZ339">
        <v>3</v>
      </c>
      <c r="AEB339">
        <v>3</v>
      </c>
      <c r="AED339">
        <v>3</v>
      </c>
      <c r="AEF339">
        <v>3</v>
      </c>
      <c r="AEH339">
        <v>3</v>
      </c>
      <c r="AEJ339">
        <v>3</v>
      </c>
      <c r="AEL339">
        <v>3</v>
      </c>
      <c r="AEN339">
        <v>3</v>
      </c>
      <c r="AEP339">
        <v>3</v>
      </c>
      <c r="AER339">
        <v>3</v>
      </c>
      <c r="AET339">
        <v>3</v>
      </c>
      <c r="AEV339">
        <v>3</v>
      </c>
      <c r="AEX339">
        <v>3</v>
      </c>
      <c r="AEZ339">
        <v>3</v>
      </c>
      <c r="AFB339">
        <v>3</v>
      </c>
      <c r="AFD339">
        <v>3</v>
      </c>
      <c r="AFF339">
        <v>3</v>
      </c>
      <c r="AFH339">
        <v>3</v>
      </c>
      <c r="AFJ339">
        <v>3</v>
      </c>
      <c r="AFL339">
        <v>3</v>
      </c>
      <c r="AFN339">
        <v>3</v>
      </c>
      <c r="AFP339">
        <v>3</v>
      </c>
      <c r="AFR339">
        <v>3</v>
      </c>
      <c r="AFT339">
        <v>3</v>
      </c>
      <c r="AFV339">
        <v>3</v>
      </c>
      <c r="AFX339">
        <v>3</v>
      </c>
      <c r="AFZ339">
        <v>3</v>
      </c>
      <c r="AGB339">
        <v>3</v>
      </c>
      <c r="AGD339">
        <v>3</v>
      </c>
      <c r="AGF339">
        <v>3</v>
      </c>
      <c r="AGH339">
        <v>3</v>
      </c>
      <c r="AGJ339">
        <v>3</v>
      </c>
      <c r="AGL339">
        <v>3</v>
      </c>
      <c r="AGN339">
        <v>3</v>
      </c>
      <c r="AGP339">
        <v>3</v>
      </c>
      <c r="AGR339">
        <v>3</v>
      </c>
      <c r="AGT339">
        <v>3</v>
      </c>
      <c r="AGV339">
        <v>3</v>
      </c>
      <c r="AGX339">
        <v>3</v>
      </c>
      <c r="AGZ339">
        <v>3</v>
      </c>
      <c r="AHB339">
        <v>3</v>
      </c>
      <c r="AHD339">
        <v>3</v>
      </c>
      <c r="AHF339">
        <v>3</v>
      </c>
      <c r="AHH339">
        <v>3</v>
      </c>
      <c r="AHJ339">
        <v>3</v>
      </c>
      <c r="AHL339">
        <v>3</v>
      </c>
      <c r="AHN339">
        <v>3</v>
      </c>
      <c r="AHP339">
        <v>3</v>
      </c>
      <c r="AHR339">
        <v>3</v>
      </c>
      <c r="AHT339">
        <v>3</v>
      </c>
      <c r="AHV339">
        <v>3</v>
      </c>
      <c r="AHX339">
        <v>3</v>
      </c>
      <c r="AHZ339">
        <v>3</v>
      </c>
      <c r="AIB339">
        <v>3</v>
      </c>
      <c r="AID339">
        <v>3</v>
      </c>
      <c r="AIF339">
        <v>3</v>
      </c>
      <c r="AIH339">
        <v>3</v>
      </c>
      <c r="AIJ339">
        <v>3</v>
      </c>
      <c r="AIL339">
        <v>3</v>
      </c>
      <c r="AIN339">
        <v>3</v>
      </c>
      <c r="AIP339">
        <v>3</v>
      </c>
      <c r="AIR339">
        <v>3</v>
      </c>
      <c r="AIT339">
        <v>3</v>
      </c>
      <c r="AIV339">
        <v>3</v>
      </c>
      <c r="AIX339">
        <v>3</v>
      </c>
      <c r="AIZ339">
        <v>3</v>
      </c>
      <c r="AJB339">
        <v>3</v>
      </c>
      <c r="AJD339">
        <v>3</v>
      </c>
      <c r="AJF339">
        <v>3</v>
      </c>
      <c r="AJH339">
        <v>3</v>
      </c>
      <c r="AJJ339">
        <v>3</v>
      </c>
      <c r="AJL339">
        <v>3</v>
      </c>
      <c r="AJN339">
        <v>3</v>
      </c>
      <c r="AJP339">
        <v>3</v>
      </c>
      <c r="AJR339">
        <v>3</v>
      </c>
      <c r="AJT339">
        <v>3</v>
      </c>
      <c r="AJV339">
        <v>3</v>
      </c>
      <c r="AJX339">
        <v>3</v>
      </c>
      <c r="AJZ339">
        <v>3</v>
      </c>
      <c r="AKB339">
        <v>3</v>
      </c>
      <c r="AKD339">
        <v>3</v>
      </c>
      <c r="AKF339">
        <v>3</v>
      </c>
      <c r="AKH339">
        <v>3</v>
      </c>
      <c r="AKJ339">
        <v>3</v>
      </c>
      <c r="AKL339">
        <v>3</v>
      </c>
      <c r="AKN339">
        <v>3</v>
      </c>
      <c r="AKP339">
        <v>3</v>
      </c>
      <c r="AKR339">
        <v>3</v>
      </c>
      <c r="AKT339">
        <v>3</v>
      </c>
      <c r="AKV339">
        <v>3</v>
      </c>
      <c r="AKX339">
        <v>3</v>
      </c>
      <c r="AKZ339">
        <v>3</v>
      </c>
      <c r="ALB339">
        <v>3</v>
      </c>
      <c r="ALD339">
        <v>3</v>
      </c>
      <c r="ALF339">
        <v>3</v>
      </c>
      <c r="ALH339">
        <v>3</v>
      </c>
      <c r="ALJ339">
        <v>3</v>
      </c>
      <c r="ALL339">
        <v>3</v>
      </c>
      <c r="ALN339">
        <v>3</v>
      </c>
      <c r="ALP339">
        <v>3</v>
      </c>
      <c r="ALR339">
        <v>3</v>
      </c>
    </row>
    <row r="340" spans="1:1006" x14ac:dyDescent="0.25">
      <c r="A340">
        <v>49</v>
      </c>
      <c r="B340">
        <v>15.028980000000001</v>
      </c>
      <c r="H340">
        <v>49</v>
      </c>
      <c r="J340">
        <v>49</v>
      </c>
      <c r="L340">
        <v>49</v>
      </c>
      <c r="N340">
        <v>49</v>
      </c>
      <c r="P340">
        <v>49</v>
      </c>
      <c r="R340">
        <v>49</v>
      </c>
      <c r="T340">
        <v>49</v>
      </c>
      <c r="V340">
        <v>49</v>
      </c>
      <c r="X340">
        <v>49</v>
      </c>
      <c r="Z340">
        <v>49</v>
      </c>
      <c r="AB340">
        <v>49</v>
      </c>
      <c r="AD340">
        <v>49</v>
      </c>
      <c r="AF340">
        <v>49</v>
      </c>
      <c r="AH340">
        <v>49</v>
      </c>
      <c r="AJ340">
        <v>49</v>
      </c>
      <c r="AL340">
        <v>49</v>
      </c>
      <c r="AN340">
        <v>49</v>
      </c>
      <c r="AP340">
        <v>49</v>
      </c>
      <c r="AR340">
        <v>49</v>
      </c>
      <c r="AT340">
        <v>49</v>
      </c>
      <c r="AV340">
        <v>49</v>
      </c>
      <c r="AX340">
        <v>49</v>
      </c>
      <c r="AZ340">
        <v>49</v>
      </c>
      <c r="BB340">
        <v>49</v>
      </c>
      <c r="BD340">
        <v>49</v>
      </c>
      <c r="BF340">
        <v>49</v>
      </c>
      <c r="BH340">
        <v>49</v>
      </c>
      <c r="BJ340">
        <v>49</v>
      </c>
      <c r="BL340">
        <v>49</v>
      </c>
      <c r="BN340">
        <v>49</v>
      </c>
      <c r="BP340">
        <v>49</v>
      </c>
      <c r="BR340">
        <v>49</v>
      </c>
      <c r="BT340">
        <v>49</v>
      </c>
      <c r="BV340">
        <v>49</v>
      </c>
      <c r="BX340">
        <v>49</v>
      </c>
      <c r="BZ340">
        <v>49</v>
      </c>
      <c r="CB340">
        <v>49</v>
      </c>
      <c r="CD340">
        <v>49</v>
      </c>
      <c r="CF340">
        <v>49</v>
      </c>
      <c r="CH340">
        <v>49</v>
      </c>
      <c r="CJ340">
        <v>49</v>
      </c>
      <c r="CL340">
        <v>49</v>
      </c>
      <c r="CN340">
        <v>49</v>
      </c>
      <c r="CP340">
        <v>49</v>
      </c>
      <c r="CR340">
        <v>49</v>
      </c>
      <c r="CT340">
        <v>49</v>
      </c>
      <c r="CV340">
        <v>49</v>
      </c>
      <c r="CX340">
        <v>49</v>
      </c>
      <c r="CZ340">
        <v>49</v>
      </c>
      <c r="DB340">
        <v>49</v>
      </c>
      <c r="DD340">
        <v>49</v>
      </c>
      <c r="DF340">
        <v>49</v>
      </c>
      <c r="DH340">
        <v>49</v>
      </c>
      <c r="DJ340">
        <v>49</v>
      </c>
      <c r="DL340">
        <v>49</v>
      </c>
      <c r="DN340">
        <v>49</v>
      </c>
      <c r="DP340">
        <v>49</v>
      </c>
      <c r="DR340">
        <v>49</v>
      </c>
      <c r="DT340">
        <v>49</v>
      </c>
      <c r="DV340">
        <v>49</v>
      </c>
      <c r="DX340">
        <v>49</v>
      </c>
      <c r="DZ340">
        <v>49</v>
      </c>
      <c r="EB340">
        <v>49</v>
      </c>
      <c r="ED340">
        <v>49</v>
      </c>
      <c r="EF340">
        <v>49</v>
      </c>
      <c r="EH340">
        <v>49</v>
      </c>
      <c r="EJ340">
        <v>49</v>
      </c>
      <c r="EL340">
        <v>49</v>
      </c>
      <c r="EN340">
        <v>49</v>
      </c>
      <c r="EP340">
        <v>49</v>
      </c>
      <c r="ER340">
        <v>49</v>
      </c>
      <c r="ET340">
        <v>49</v>
      </c>
      <c r="EV340">
        <v>49</v>
      </c>
      <c r="EX340">
        <v>49</v>
      </c>
      <c r="EZ340">
        <v>49</v>
      </c>
      <c r="FB340">
        <v>49</v>
      </c>
      <c r="FD340">
        <v>49</v>
      </c>
      <c r="FF340">
        <v>49</v>
      </c>
      <c r="FH340">
        <v>49</v>
      </c>
      <c r="FJ340">
        <v>49</v>
      </c>
      <c r="FL340">
        <v>49</v>
      </c>
      <c r="FN340">
        <v>49</v>
      </c>
      <c r="FP340">
        <v>49</v>
      </c>
      <c r="FR340">
        <v>49</v>
      </c>
      <c r="FT340">
        <v>49</v>
      </c>
      <c r="FV340">
        <v>49</v>
      </c>
      <c r="FX340">
        <v>49</v>
      </c>
      <c r="FZ340">
        <v>49</v>
      </c>
      <c r="GB340">
        <v>49</v>
      </c>
      <c r="GD340">
        <v>49</v>
      </c>
      <c r="GF340">
        <v>49</v>
      </c>
      <c r="GH340">
        <v>49</v>
      </c>
      <c r="GJ340">
        <v>49</v>
      </c>
      <c r="GL340">
        <v>49</v>
      </c>
      <c r="GN340">
        <v>49</v>
      </c>
      <c r="GP340">
        <v>49</v>
      </c>
      <c r="GR340">
        <v>49</v>
      </c>
      <c r="GT340">
        <v>49</v>
      </c>
      <c r="GV340">
        <v>49</v>
      </c>
      <c r="GX340">
        <v>49</v>
      </c>
      <c r="GZ340">
        <v>49</v>
      </c>
      <c r="HB340">
        <v>49</v>
      </c>
      <c r="HD340">
        <v>49</v>
      </c>
      <c r="HF340">
        <v>49</v>
      </c>
      <c r="HH340">
        <v>49</v>
      </c>
      <c r="HJ340">
        <v>49</v>
      </c>
      <c r="HL340">
        <v>49</v>
      </c>
      <c r="HN340">
        <v>49</v>
      </c>
      <c r="HP340">
        <v>49</v>
      </c>
      <c r="HR340">
        <v>49</v>
      </c>
      <c r="HT340">
        <v>49</v>
      </c>
      <c r="HV340">
        <v>49</v>
      </c>
      <c r="HX340">
        <v>49</v>
      </c>
      <c r="HZ340">
        <v>49</v>
      </c>
      <c r="IB340">
        <v>49</v>
      </c>
      <c r="ID340">
        <v>49</v>
      </c>
      <c r="IF340">
        <v>49</v>
      </c>
      <c r="IH340">
        <v>49</v>
      </c>
      <c r="IJ340">
        <v>49</v>
      </c>
      <c r="IL340">
        <v>49</v>
      </c>
      <c r="IN340">
        <v>49</v>
      </c>
      <c r="IP340">
        <v>49</v>
      </c>
      <c r="IR340">
        <v>49</v>
      </c>
      <c r="IT340">
        <v>49</v>
      </c>
      <c r="IV340">
        <v>49</v>
      </c>
      <c r="IX340">
        <v>49</v>
      </c>
      <c r="IZ340">
        <v>49</v>
      </c>
      <c r="JB340">
        <v>49</v>
      </c>
      <c r="JD340">
        <v>49</v>
      </c>
      <c r="JF340">
        <v>49</v>
      </c>
      <c r="JH340">
        <v>49</v>
      </c>
      <c r="JJ340">
        <v>49</v>
      </c>
      <c r="JL340">
        <v>49</v>
      </c>
      <c r="JN340">
        <v>49</v>
      </c>
      <c r="JP340">
        <v>49</v>
      </c>
      <c r="JR340">
        <v>49</v>
      </c>
      <c r="JT340">
        <v>49</v>
      </c>
      <c r="JV340">
        <v>49</v>
      </c>
      <c r="JX340">
        <v>49</v>
      </c>
      <c r="JZ340">
        <v>49</v>
      </c>
      <c r="KB340">
        <v>49</v>
      </c>
      <c r="KD340">
        <v>49</v>
      </c>
      <c r="KF340">
        <v>49</v>
      </c>
      <c r="KH340">
        <v>49</v>
      </c>
      <c r="KJ340">
        <v>49</v>
      </c>
      <c r="KL340">
        <v>49</v>
      </c>
      <c r="KN340">
        <v>49</v>
      </c>
      <c r="KP340">
        <v>49</v>
      </c>
      <c r="KR340">
        <v>49</v>
      </c>
      <c r="KT340">
        <v>49</v>
      </c>
      <c r="KV340">
        <v>49</v>
      </c>
      <c r="KX340">
        <v>49</v>
      </c>
      <c r="KZ340">
        <v>49</v>
      </c>
      <c r="LB340">
        <v>49</v>
      </c>
      <c r="LD340">
        <v>49</v>
      </c>
      <c r="LF340">
        <v>49</v>
      </c>
      <c r="LH340">
        <v>49</v>
      </c>
      <c r="LJ340">
        <v>49</v>
      </c>
      <c r="LL340">
        <v>49</v>
      </c>
      <c r="LN340">
        <v>49</v>
      </c>
      <c r="LP340">
        <v>49</v>
      </c>
      <c r="LR340">
        <v>49</v>
      </c>
      <c r="LT340">
        <v>49</v>
      </c>
      <c r="LV340">
        <v>49</v>
      </c>
      <c r="LX340">
        <v>49</v>
      </c>
      <c r="LZ340">
        <v>49</v>
      </c>
      <c r="MB340">
        <v>49</v>
      </c>
      <c r="MD340">
        <v>49</v>
      </c>
      <c r="MF340">
        <v>49</v>
      </c>
      <c r="MH340">
        <v>49</v>
      </c>
      <c r="MJ340">
        <v>49</v>
      </c>
      <c r="ML340">
        <v>49</v>
      </c>
      <c r="MN340">
        <v>49</v>
      </c>
      <c r="MP340">
        <v>49</v>
      </c>
      <c r="MR340">
        <v>49</v>
      </c>
      <c r="MT340">
        <v>49</v>
      </c>
      <c r="MV340">
        <v>49</v>
      </c>
      <c r="MX340">
        <v>49</v>
      </c>
      <c r="MZ340">
        <v>49</v>
      </c>
      <c r="NB340">
        <v>49</v>
      </c>
      <c r="ND340">
        <v>49</v>
      </c>
      <c r="NF340">
        <v>49</v>
      </c>
      <c r="NH340">
        <v>49</v>
      </c>
      <c r="NJ340">
        <v>49</v>
      </c>
      <c r="NL340">
        <v>49</v>
      </c>
      <c r="NN340">
        <v>49</v>
      </c>
      <c r="NP340">
        <v>49</v>
      </c>
      <c r="NR340">
        <v>49</v>
      </c>
      <c r="NT340">
        <v>49</v>
      </c>
      <c r="NV340">
        <v>49</v>
      </c>
      <c r="NX340">
        <v>49</v>
      </c>
      <c r="NZ340">
        <v>49</v>
      </c>
      <c r="OB340">
        <v>49</v>
      </c>
      <c r="OD340">
        <v>49</v>
      </c>
      <c r="OF340">
        <v>49</v>
      </c>
      <c r="OH340">
        <v>49</v>
      </c>
      <c r="OJ340">
        <v>49</v>
      </c>
      <c r="OL340">
        <v>49</v>
      </c>
      <c r="ON340">
        <v>49</v>
      </c>
      <c r="OP340">
        <v>49</v>
      </c>
      <c r="OR340">
        <v>49</v>
      </c>
      <c r="OT340">
        <v>49</v>
      </c>
      <c r="OV340">
        <v>49</v>
      </c>
      <c r="OX340">
        <v>49</v>
      </c>
      <c r="OZ340">
        <v>49</v>
      </c>
      <c r="PB340">
        <v>49</v>
      </c>
      <c r="PD340">
        <v>49</v>
      </c>
      <c r="PF340">
        <v>49</v>
      </c>
      <c r="PH340">
        <v>49</v>
      </c>
      <c r="PJ340">
        <v>49</v>
      </c>
      <c r="PL340">
        <v>49</v>
      </c>
      <c r="PN340">
        <v>49</v>
      </c>
      <c r="PP340">
        <v>49</v>
      </c>
      <c r="PR340">
        <v>49</v>
      </c>
      <c r="PT340">
        <v>49</v>
      </c>
      <c r="PV340">
        <v>49</v>
      </c>
      <c r="PX340">
        <v>49</v>
      </c>
      <c r="PZ340">
        <v>49</v>
      </c>
      <c r="QB340">
        <v>49</v>
      </c>
      <c r="QD340">
        <v>49</v>
      </c>
      <c r="QF340">
        <v>49</v>
      </c>
      <c r="QH340">
        <v>49</v>
      </c>
      <c r="QJ340">
        <v>49</v>
      </c>
      <c r="QL340">
        <v>49</v>
      </c>
      <c r="QN340">
        <v>49</v>
      </c>
      <c r="QP340">
        <v>49</v>
      </c>
      <c r="QR340">
        <v>49</v>
      </c>
      <c r="QT340">
        <v>49</v>
      </c>
      <c r="QV340">
        <v>49</v>
      </c>
      <c r="QX340">
        <v>49</v>
      </c>
      <c r="QZ340">
        <v>49</v>
      </c>
      <c r="RB340">
        <v>49</v>
      </c>
      <c r="RD340">
        <v>49</v>
      </c>
      <c r="RF340">
        <v>49</v>
      </c>
      <c r="RH340">
        <v>49</v>
      </c>
      <c r="RJ340">
        <v>49</v>
      </c>
      <c r="RL340">
        <v>49</v>
      </c>
      <c r="RN340">
        <v>49</v>
      </c>
      <c r="RP340">
        <v>49</v>
      </c>
      <c r="RR340">
        <v>49</v>
      </c>
      <c r="RT340">
        <v>49</v>
      </c>
      <c r="RV340">
        <v>49</v>
      </c>
      <c r="RX340">
        <v>49</v>
      </c>
      <c r="RZ340">
        <v>49</v>
      </c>
      <c r="SB340">
        <v>49</v>
      </c>
      <c r="SD340">
        <v>49</v>
      </c>
      <c r="SF340">
        <v>49</v>
      </c>
      <c r="SH340">
        <v>49</v>
      </c>
      <c r="SJ340">
        <v>49</v>
      </c>
      <c r="SL340">
        <v>49</v>
      </c>
      <c r="SN340">
        <v>49</v>
      </c>
      <c r="SP340">
        <v>49</v>
      </c>
      <c r="SR340">
        <v>49</v>
      </c>
      <c r="ST340">
        <v>49</v>
      </c>
      <c r="SV340">
        <v>49</v>
      </c>
      <c r="SX340">
        <v>49</v>
      </c>
      <c r="SZ340">
        <v>49</v>
      </c>
      <c r="TB340">
        <v>49</v>
      </c>
      <c r="TD340">
        <v>49</v>
      </c>
      <c r="TF340">
        <v>49</v>
      </c>
      <c r="TH340">
        <v>49</v>
      </c>
      <c r="TJ340">
        <v>49</v>
      </c>
      <c r="TL340">
        <v>49</v>
      </c>
      <c r="TN340">
        <v>49</v>
      </c>
      <c r="TP340">
        <v>49</v>
      </c>
      <c r="TR340">
        <v>49</v>
      </c>
      <c r="TT340">
        <v>49</v>
      </c>
      <c r="TV340">
        <v>49</v>
      </c>
      <c r="TX340">
        <v>49</v>
      </c>
      <c r="TZ340">
        <v>49</v>
      </c>
      <c r="UB340">
        <v>49</v>
      </c>
      <c r="UD340">
        <v>49</v>
      </c>
      <c r="UF340">
        <v>49</v>
      </c>
      <c r="UH340">
        <v>49</v>
      </c>
      <c r="UJ340">
        <v>49</v>
      </c>
      <c r="UL340">
        <v>49</v>
      </c>
      <c r="UN340">
        <v>49</v>
      </c>
      <c r="UP340">
        <v>49</v>
      </c>
      <c r="UR340">
        <v>49</v>
      </c>
      <c r="UT340">
        <v>49</v>
      </c>
      <c r="UV340">
        <v>49</v>
      </c>
      <c r="UX340">
        <v>49</v>
      </c>
      <c r="UZ340">
        <v>49</v>
      </c>
      <c r="VB340">
        <v>49</v>
      </c>
      <c r="VD340">
        <v>49</v>
      </c>
      <c r="VF340">
        <v>49</v>
      </c>
      <c r="VH340">
        <v>49</v>
      </c>
      <c r="VJ340">
        <v>49</v>
      </c>
      <c r="VL340">
        <v>49</v>
      </c>
      <c r="VN340">
        <v>49</v>
      </c>
      <c r="VP340">
        <v>49</v>
      </c>
      <c r="VR340">
        <v>49</v>
      </c>
      <c r="VT340">
        <v>49</v>
      </c>
      <c r="VV340">
        <v>49</v>
      </c>
      <c r="VX340">
        <v>49</v>
      </c>
      <c r="VZ340">
        <v>49</v>
      </c>
      <c r="WB340">
        <v>49</v>
      </c>
      <c r="WD340">
        <v>49</v>
      </c>
      <c r="WF340">
        <v>49</v>
      </c>
      <c r="WH340">
        <v>49</v>
      </c>
      <c r="WJ340">
        <v>49</v>
      </c>
      <c r="WL340">
        <v>49</v>
      </c>
      <c r="WN340">
        <v>49</v>
      </c>
      <c r="WP340">
        <v>49</v>
      </c>
      <c r="WR340">
        <v>49</v>
      </c>
      <c r="WT340">
        <v>49</v>
      </c>
      <c r="WV340">
        <v>49</v>
      </c>
      <c r="WX340">
        <v>49</v>
      </c>
      <c r="WZ340">
        <v>49</v>
      </c>
      <c r="XB340">
        <v>49</v>
      </c>
      <c r="XD340">
        <v>49</v>
      </c>
      <c r="XF340">
        <v>49</v>
      </c>
      <c r="XH340">
        <v>49</v>
      </c>
      <c r="XJ340">
        <v>49</v>
      </c>
      <c r="XL340">
        <v>49</v>
      </c>
      <c r="XN340">
        <v>49</v>
      </c>
      <c r="XP340">
        <v>49</v>
      </c>
      <c r="XR340">
        <v>49</v>
      </c>
      <c r="XT340">
        <v>49</v>
      </c>
      <c r="XV340">
        <v>49</v>
      </c>
      <c r="XX340">
        <v>49</v>
      </c>
      <c r="XZ340">
        <v>49</v>
      </c>
      <c r="YB340">
        <v>49</v>
      </c>
      <c r="YD340">
        <v>49</v>
      </c>
      <c r="YF340">
        <v>49</v>
      </c>
      <c r="YH340">
        <v>49</v>
      </c>
      <c r="YJ340">
        <v>49</v>
      </c>
      <c r="YL340">
        <v>49</v>
      </c>
      <c r="YN340">
        <v>49</v>
      </c>
      <c r="YP340">
        <v>49</v>
      </c>
      <c r="YR340">
        <v>49</v>
      </c>
      <c r="YT340">
        <v>49</v>
      </c>
      <c r="YV340">
        <v>49</v>
      </c>
      <c r="YX340">
        <v>49</v>
      </c>
      <c r="YZ340">
        <v>49</v>
      </c>
      <c r="ZB340">
        <v>49</v>
      </c>
      <c r="ZD340">
        <v>49</v>
      </c>
      <c r="ZF340">
        <v>49</v>
      </c>
      <c r="ZH340">
        <v>49</v>
      </c>
      <c r="ZJ340">
        <v>49</v>
      </c>
      <c r="ZL340">
        <v>49</v>
      </c>
      <c r="ZN340">
        <v>49</v>
      </c>
      <c r="ZP340">
        <v>49</v>
      </c>
      <c r="ZR340">
        <v>49</v>
      </c>
      <c r="ZT340">
        <v>49</v>
      </c>
      <c r="ZV340">
        <v>49</v>
      </c>
      <c r="ZX340">
        <v>49</v>
      </c>
      <c r="ZZ340">
        <v>49</v>
      </c>
      <c r="AAB340">
        <v>49</v>
      </c>
      <c r="AAD340">
        <v>49</v>
      </c>
      <c r="AAF340">
        <v>49</v>
      </c>
      <c r="AAH340">
        <v>49</v>
      </c>
      <c r="AAJ340">
        <v>49</v>
      </c>
      <c r="AAL340">
        <v>49</v>
      </c>
      <c r="AAN340">
        <v>49</v>
      </c>
      <c r="AAP340">
        <v>49</v>
      </c>
      <c r="AAR340">
        <v>49</v>
      </c>
      <c r="AAT340">
        <v>49</v>
      </c>
      <c r="AAV340">
        <v>49</v>
      </c>
      <c r="AAX340">
        <v>49</v>
      </c>
      <c r="AAZ340">
        <v>49</v>
      </c>
      <c r="ABB340">
        <v>49</v>
      </c>
      <c r="ABD340">
        <v>49</v>
      </c>
      <c r="ABF340">
        <v>49</v>
      </c>
      <c r="ABH340">
        <v>49</v>
      </c>
      <c r="ABJ340">
        <v>49</v>
      </c>
      <c r="ABL340">
        <v>49</v>
      </c>
      <c r="ABN340">
        <v>49</v>
      </c>
      <c r="ABP340">
        <v>49</v>
      </c>
      <c r="ABR340">
        <v>49</v>
      </c>
      <c r="ABT340">
        <v>49</v>
      </c>
      <c r="ABV340">
        <v>49</v>
      </c>
      <c r="ABX340">
        <v>49</v>
      </c>
      <c r="ABZ340">
        <v>49</v>
      </c>
      <c r="ACB340">
        <v>49</v>
      </c>
      <c r="ACD340">
        <v>49</v>
      </c>
      <c r="ACF340">
        <v>49</v>
      </c>
      <c r="ACH340">
        <v>49</v>
      </c>
      <c r="ACJ340">
        <v>49</v>
      </c>
      <c r="ACL340">
        <v>49</v>
      </c>
      <c r="ACN340">
        <v>49</v>
      </c>
      <c r="ACP340">
        <v>49</v>
      </c>
      <c r="ACR340">
        <v>49</v>
      </c>
      <c r="ACT340">
        <v>49</v>
      </c>
      <c r="ACV340">
        <v>49</v>
      </c>
      <c r="ACX340">
        <v>49</v>
      </c>
      <c r="ACZ340">
        <v>49</v>
      </c>
      <c r="ADB340">
        <v>49</v>
      </c>
      <c r="ADD340">
        <v>49</v>
      </c>
      <c r="ADF340">
        <v>49</v>
      </c>
      <c r="ADH340">
        <v>49</v>
      </c>
      <c r="ADJ340">
        <v>49</v>
      </c>
      <c r="ADL340">
        <v>49</v>
      </c>
      <c r="ADN340">
        <v>49</v>
      </c>
      <c r="ADP340">
        <v>49</v>
      </c>
      <c r="ADR340">
        <v>49</v>
      </c>
      <c r="ADT340">
        <v>49</v>
      </c>
      <c r="ADV340">
        <v>49</v>
      </c>
      <c r="ADX340">
        <v>49</v>
      </c>
      <c r="ADZ340">
        <v>49</v>
      </c>
      <c r="AEB340">
        <v>49</v>
      </c>
      <c r="AED340">
        <v>49</v>
      </c>
      <c r="AEF340">
        <v>49</v>
      </c>
      <c r="AEH340">
        <v>49</v>
      </c>
      <c r="AEJ340">
        <v>49</v>
      </c>
      <c r="AEL340">
        <v>49</v>
      </c>
      <c r="AEN340">
        <v>49</v>
      </c>
      <c r="AEP340">
        <v>49</v>
      </c>
      <c r="AER340">
        <v>49</v>
      </c>
      <c r="AET340">
        <v>49</v>
      </c>
      <c r="AEV340">
        <v>49</v>
      </c>
      <c r="AEX340">
        <v>49</v>
      </c>
      <c r="AEZ340">
        <v>49</v>
      </c>
      <c r="AFB340">
        <v>49</v>
      </c>
      <c r="AFD340">
        <v>49</v>
      </c>
      <c r="AFF340">
        <v>49</v>
      </c>
      <c r="AFH340">
        <v>49</v>
      </c>
      <c r="AFJ340">
        <v>49</v>
      </c>
      <c r="AFL340">
        <v>49</v>
      </c>
      <c r="AFN340">
        <v>49</v>
      </c>
      <c r="AFP340">
        <v>49</v>
      </c>
      <c r="AFR340">
        <v>49</v>
      </c>
      <c r="AFT340">
        <v>49</v>
      </c>
      <c r="AFV340">
        <v>49</v>
      </c>
      <c r="AFX340">
        <v>49</v>
      </c>
      <c r="AFZ340">
        <v>49</v>
      </c>
      <c r="AGB340">
        <v>49</v>
      </c>
      <c r="AGD340">
        <v>49</v>
      </c>
      <c r="AGF340">
        <v>49</v>
      </c>
      <c r="AGH340">
        <v>49</v>
      </c>
      <c r="AGJ340">
        <v>49</v>
      </c>
      <c r="AGL340">
        <v>49</v>
      </c>
      <c r="AGN340">
        <v>49</v>
      </c>
      <c r="AGP340">
        <v>49</v>
      </c>
      <c r="AGR340">
        <v>49</v>
      </c>
      <c r="AGT340">
        <v>49</v>
      </c>
      <c r="AGV340">
        <v>49</v>
      </c>
      <c r="AGX340">
        <v>49</v>
      </c>
      <c r="AGZ340">
        <v>49</v>
      </c>
      <c r="AHB340">
        <v>49</v>
      </c>
      <c r="AHD340">
        <v>49</v>
      </c>
      <c r="AHF340">
        <v>49</v>
      </c>
      <c r="AHH340">
        <v>49</v>
      </c>
      <c r="AHJ340">
        <v>49</v>
      </c>
      <c r="AHL340">
        <v>49</v>
      </c>
      <c r="AHN340">
        <v>49</v>
      </c>
      <c r="AHP340">
        <v>49</v>
      </c>
      <c r="AHR340">
        <v>49</v>
      </c>
      <c r="AHT340">
        <v>49</v>
      </c>
      <c r="AHV340">
        <v>49</v>
      </c>
      <c r="AHX340">
        <v>49</v>
      </c>
      <c r="AHZ340">
        <v>49</v>
      </c>
      <c r="AIB340">
        <v>49</v>
      </c>
      <c r="AID340">
        <v>49</v>
      </c>
      <c r="AIF340">
        <v>49</v>
      </c>
      <c r="AIH340">
        <v>49</v>
      </c>
      <c r="AIJ340">
        <v>49</v>
      </c>
      <c r="AIL340">
        <v>49</v>
      </c>
      <c r="AIN340">
        <v>49</v>
      </c>
      <c r="AIP340">
        <v>49</v>
      </c>
      <c r="AIR340">
        <v>49</v>
      </c>
      <c r="AIT340">
        <v>49</v>
      </c>
      <c r="AIV340">
        <v>49</v>
      </c>
      <c r="AIX340">
        <v>49</v>
      </c>
      <c r="AIZ340">
        <v>49</v>
      </c>
      <c r="AJB340">
        <v>49</v>
      </c>
      <c r="AJD340">
        <v>49</v>
      </c>
      <c r="AJF340">
        <v>49</v>
      </c>
      <c r="AJH340">
        <v>49</v>
      </c>
      <c r="AJJ340">
        <v>49</v>
      </c>
      <c r="AJL340">
        <v>49</v>
      </c>
      <c r="AJN340">
        <v>49</v>
      </c>
      <c r="AJP340">
        <v>49</v>
      </c>
      <c r="AJR340">
        <v>49</v>
      </c>
      <c r="AJT340">
        <v>49</v>
      </c>
      <c r="AJV340">
        <v>49</v>
      </c>
      <c r="AJX340">
        <v>49</v>
      </c>
      <c r="AJZ340">
        <v>49</v>
      </c>
      <c r="AKB340">
        <v>49</v>
      </c>
      <c r="AKD340">
        <v>49</v>
      </c>
      <c r="AKF340">
        <v>49</v>
      </c>
      <c r="AKH340">
        <v>49</v>
      </c>
      <c r="AKJ340">
        <v>49</v>
      </c>
      <c r="AKL340">
        <v>49</v>
      </c>
      <c r="AKN340">
        <v>49</v>
      </c>
      <c r="AKP340">
        <v>49</v>
      </c>
      <c r="AKR340">
        <v>49</v>
      </c>
      <c r="AKT340">
        <v>49</v>
      </c>
      <c r="AKV340">
        <v>49</v>
      </c>
      <c r="AKX340">
        <v>49</v>
      </c>
      <c r="AKZ340">
        <v>49</v>
      </c>
      <c r="ALB340">
        <v>49</v>
      </c>
      <c r="ALD340">
        <v>49</v>
      </c>
      <c r="ALF340">
        <v>49</v>
      </c>
      <c r="ALH340">
        <v>49</v>
      </c>
      <c r="ALJ340">
        <v>49</v>
      </c>
      <c r="ALL340">
        <v>49</v>
      </c>
      <c r="ALN340">
        <v>49</v>
      </c>
      <c r="ALP340">
        <v>49</v>
      </c>
      <c r="ALR340">
        <v>49</v>
      </c>
    </row>
    <row r="341" spans="1:1006" x14ac:dyDescent="0.25">
      <c r="A341">
        <v>10</v>
      </c>
      <c r="B341">
        <v>15.0274</v>
      </c>
      <c r="H341">
        <v>10</v>
      </c>
      <c r="J341">
        <v>10</v>
      </c>
      <c r="L341">
        <v>10</v>
      </c>
      <c r="N341">
        <v>10</v>
      </c>
      <c r="P341">
        <v>10</v>
      </c>
      <c r="R341">
        <v>10</v>
      </c>
      <c r="T341">
        <v>10</v>
      </c>
      <c r="V341">
        <v>10</v>
      </c>
      <c r="X341">
        <v>10</v>
      </c>
      <c r="Z341">
        <v>10</v>
      </c>
      <c r="AB341">
        <v>10</v>
      </c>
      <c r="AD341">
        <v>10</v>
      </c>
      <c r="AF341">
        <v>10</v>
      </c>
      <c r="AH341">
        <v>10</v>
      </c>
      <c r="AJ341">
        <v>10</v>
      </c>
      <c r="AL341">
        <v>10</v>
      </c>
      <c r="AN341">
        <v>10</v>
      </c>
      <c r="AP341">
        <v>10</v>
      </c>
      <c r="AR341">
        <v>10</v>
      </c>
      <c r="AT341">
        <v>10</v>
      </c>
      <c r="AV341">
        <v>10</v>
      </c>
      <c r="AX341">
        <v>10</v>
      </c>
      <c r="AZ341">
        <v>10</v>
      </c>
      <c r="BB341">
        <v>10</v>
      </c>
      <c r="BD341">
        <v>10</v>
      </c>
      <c r="BF341">
        <v>10</v>
      </c>
      <c r="BH341">
        <v>10</v>
      </c>
      <c r="BJ341">
        <v>10</v>
      </c>
      <c r="BL341">
        <v>10</v>
      </c>
      <c r="BN341">
        <v>10</v>
      </c>
      <c r="BP341">
        <v>10</v>
      </c>
      <c r="BR341">
        <v>10</v>
      </c>
      <c r="BT341">
        <v>10</v>
      </c>
      <c r="BV341">
        <v>10</v>
      </c>
      <c r="BX341">
        <v>10</v>
      </c>
      <c r="BZ341">
        <v>10</v>
      </c>
      <c r="CB341">
        <v>10</v>
      </c>
      <c r="CD341">
        <v>10</v>
      </c>
      <c r="CF341">
        <v>10</v>
      </c>
      <c r="CH341">
        <v>10</v>
      </c>
      <c r="CJ341">
        <v>10</v>
      </c>
      <c r="CL341">
        <v>10</v>
      </c>
      <c r="CN341">
        <v>10</v>
      </c>
      <c r="CP341">
        <v>10</v>
      </c>
      <c r="CR341">
        <v>10</v>
      </c>
      <c r="CT341">
        <v>10</v>
      </c>
      <c r="CV341">
        <v>10</v>
      </c>
      <c r="CX341">
        <v>10</v>
      </c>
      <c r="CZ341">
        <v>10</v>
      </c>
      <c r="DB341">
        <v>10</v>
      </c>
      <c r="DD341">
        <v>10</v>
      </c>
      <c r="DF341">
        <v>10</v>
      </c>
      <c r="DH341">
        <v>10</v>
      </c>
      <c r="DJ341">
        <v>10</v>
      </c>
      <c r="DL341">
        <v>10</v>
      </c>
      <c r="DN341">
        <v>10</v>
      </c>
      <c r="DP341">
        <v>10</v>
      </c>
      <c r="DR341">
        <v>10</v>
      </c>
      <c r="DT341">
        <v>10</v>
      </c>
      <c r="DV341">
        <v>10</v>
      </c>
      <c r="DX341">
        <v>10</v>
      </c>
      <c r="DZ341">
        <v>10</v>
      </c>
      <c r="EB341">
        <v>10</v>
      </c>
      <c r="ED341">
        <v>10</v>
      </c>
      <c r="EF341">
        <v>10</v>
      </c>
      <c r="EH341">
        <v>10</v>
      </c>
      <c r="EJ341">
        <v>10</v>
      </c>
      <c r="EL341">
        <v>10</v>
      </c>
      <c r="EN341">
        <v>10</v>
      </c>
      <c r="EP341">
        <v>10</v>
      </c>
      <c r="ER341">
        <v>10</v>
      </c>
      <c r="ET341">
        <v>10</v>
      </c>
      <c r="EV341">
        <v>10</v>
      </c>
      <c r="EX341">
        <v>10</v>
      </c>
      <c r="EZ341">
        <v>10</v>
      </c>
      <c r="FB341">
        <v>10</v>
      </c>
      <c r="FD341">
        <v>10</v>
      </c>
      <c r="FF341">
        <v>10</v>
      </c>
      <c r="FH341">
        <v>10</v>
      </c>
      <c r="FJ341">
        <v>10</v>
      </c>
      <c r="FL341">
        <v>10</v>
      </c>
      <c r="FN341">
        <v>10</v>
      </c>
      <c r="FP341">
        <v>10</v>
      </c>
      <c r="FR341">
        <v>10</v>
      </c>
      <c r="FT341">
        <v>10</v>
      </c>
      <c r="FV341">
        <v>10</v>
      </c>
      <c r="FX341">
        <v>10</v>
      </c>
      <c r="FZ341">
        <v>10</v>
      </c>
      <c r="GB341">
        <v>10</v>
      </c>
      <c r="GD341">
        <v>10</v>
      </c>
      <c r="GF341">
        <v>10</v>
      </c>
      <c r="GH341">
        <v>10</v>
      </c>
      <c r="GJ341">
        <v>10</v>
      </c>
      <c r="GL341">
        <v>10</v>
      </c>
      <c r="GN341">
        <v>10</v>
      </c>
      <c r="GP341">
        <v>10</v>
      </c>
      <c r="GR341">
        <v>10</v>
      </c>
      <c r="GT341">
        <v>10</v>
      </c>
      <c r="GV341">
        <v>10</v>
      </c>
      <c r="GX341">
        <v>10</v>
      </c>
      <c r="GZ341">
        <v>10</v>
      </c>
      <c r="HB341">
        <v>10</v>
      </c>
      <c r="HD341">
        <v>10</v>
      </c>
      <c r="HF341">
        <v>10</v>
      </c>
      <c r="HH341">
        <v>10</v>
      </c>
      <c r="HJ341">
        <v>10</v>
      </c>
      <c r="HL341">
        <v>10</v>
      </c>
      <c r="HN341">
        <v>10</v>
      </c>
      <c r="HP341">
        <v>10</v>
      </c>
      <c r="HR341">
        <v>10</v>
      </c>
      <c r="HT341">
        <v>10</v>
      </c>
      <c r="HV341">
        <v>10</v>
      </c>
      <c r="HX341">
        <v>10</v>
      </c>
      <c r="HZ341">
        <v>10</v>
      </c>
      <c r="IB341">
        <v>10</v>
      </c>
      <c r="ID341">
        <v>10</v>
      </c>
      <c r="IF341">
        <v>10</v>
      </c>
      <c r="IH341">
        <v>10</v>
      </c>
      <c r="IJ341">
        <v>10</v>
      </c>
      <c r="IL341">
        <v>10</v>
      </c>
      <c r="IN341">
        <v>10</v>
      </c>
      <c r="IP341">
        <v>10</v>
      </c>
      <c r="IR341">
        <v>10</v>
      </c>
      <c r="IT341">
        <v>10</v>
      </c>
      <c r="IV341">
        <v>10</v>
      </c>
      <c r="IX341">
        <v>10</v>
      </c>
      <c r="IZ341">
        <v>10</v>
      </c>
      <c r="JB341">
        <v>10</v>
      </c>
      <c r="JD341">
        <v>10</v>
      </c>
      <c r="JF341">
        <v>10</v>
      </c>
      <c r="JH341">
        <v>10</v>
      </c>
      <c r="JJ341">
        <v>10</v>
      </c>
      <c r="JL341">
        <v>10</v>
      </c>
      <c r="JN341">
        <v>10</v>
      </c>
      <c r="JP341">
        <v>10</v>
      </c>
      <c r="JR341">
        <v>10</v>
      </c>
      <c r="JT341">
        <v>10</v>
      </c>
      <c r="JV341">
        <v>10</v>
      </c>
      <c r="JX341">
        <v>10</v>
      </c>
      <c r="JZ341">
        <v>10</v>
      </c>
      <c r="KB341">
        <v>10</v>
      </c>
      <c r="KD341">
        <v>10</v>
      </c>
      <c r="KF341">
        <v>10</v>
      </c>
      <c r="KH341">
        <v>10</v>
      </c>
      <c r="KJ341">
        <v>10</v>
      </c>
      <c r="KL341">
        <v>10</v>
      </c>
      <c r="KN341">
        <v>10</v>
      </c>
      <c r="KP341">
        <v>10</v>
      </c>
      <c r="KR341">
        <v>10</v>
      </c>
      <c r="KT341">
        <v>10</v>
      </c>
      <c r="KV341">
        <v>10</v>
      </c>
      <c r="KX341">
        <v>10</v>
      </c>
      <c r="KZ341">
        <v>10</v>
      </c>
      <c r="LB341">
        <v>10</v>
      </c>
      <c r="LD341">
        <v>10</v>
      </c>
      <c r="LF341">
        <v>10</v>
      </c>
      <c r="LH341">
        <v>10</v>
      </c>
      <c r="LJ341">
        <v>10</v>
      </c>
      <c r="LL341">
        <v>10</v>
      </c>
      <c r="LN341">
        <v>10</v>
      </c>
      <c r="LP341">
        <v>10</v>
      </c>
      <c r="LR341">
        <v>10</v>
      </c>
      <c r="LT341">
        <v>10</v>
      </c>
      <c r="LV341">
        <v>10</v>
      </c>
      <c r="LX341">
        <v>10</v>
      </c>
      <c r="LZ341">
        <v>10</v>
      </c>
      <c r="MB341">
        <v>10</v>
      </c>
      <c r="MD341">
        <v>10</v>
      </c>
      <c r="MF341">
        <v>10</v>
      </c>
      <c r="MH341">
        <v>10</v>
      </c>
      <c r="MJ341">
        <v>10</v>
      </c>
      <c r="ML341">
        <v>10</v>
      </c>
      <c r="MN341">
        <v>10</v>
      </c>
      <c r="MP341">
        <v>10</v>
      </c>
      <c r="MR341">
        <v>10</v>
      </c>
      <c r="MT341">
        <v>10</v>
      </c>
      <c r="MV341">
        <v>10</v>
      </c>
      <c r="MX341">
        <v>10</v>
      </c>
      <c r="MZ341">
        <v>10</v>
      </c>
      <c r="NB341">
        <v>10</v>
      </c>
      <c r="ND341">
        <v>10</v>
      </c>
      <c r="NF341">
        <v>10</v>
      </c>
      <c r="NH341">
        <v>10</v>
      </c>
      <c r="NJ341">
        <v>10</v>
      </c>
      <c r="NL341">
        <v>10</v>
      </c>
      <c r="NN341">
        <v>10</v>
      </c>
      <c r="NP341">
        <v>10</v>
      </c>
      <c r="NR341">
        <v>10</v>
      </c>
      <c r="NT341">
        <v>10</v>
      </c>
      <c r="NV341">
        <v>10</v>
      </c>
      <c r="NX341">
        <v>10</v>
      </c>
      <c r="NZ341">
        <v>10</v>
      </c>
      <c r="OB341">
        <v>10</v>
      </c>
      <c r="OD341">
        <v>10</v>
      </c>
      <c r="OF341">
        <v>10</v>
      </c>
      <c r="OH341">
        <v>10</v>
      </c>
      <c r="OJ341">
        <v>10</v>
      </c>
      <c r="OL341">
        <v>10</v>
      </c>
      <c r="ON341">
        <v>10</v>
      </c>
      <c r="OP341">
        <v>10</v>
      </c>
      <c r="OR341">
        <v>10</v>
      </c>
      <c r="OT341">
        <v>10</v>
      </c>
      <c r="OV341">
        <v>10</v>
      </c>
      <c r="OX341">
        <v>10</v>
      </c>
      <c r="OZ341">
        <v>10</v>
      </c>
      <c r="PB341">
        <v>10</v>
      </c>
      <c r="PD341">
        <v>10</v>
      </c>
      <c r="PF341">
        <v>10</v>
      </c>
      <c r="PH341">
        <v>10</v>
      </c>
      <c r="PJ341">
        <v>10</v>
      </c>
      <c r="PL341">
        <v>10</v>
      </c>
      <c r="PN341">
        <v>10</v>
      </c>
      <c r="PP341">
        <v>10</v>
      </c>
      <c r="PR341">
        <v>10</v>
      </c>
      <c r="PT341">
        <v>10</v>
      </c>
      <c r="PV341">
        <v>10</v>
      </c>
      <c r="PX341">
        <v>10</v>
      </c>
      <c r="PZ341">
        <v>10</v>
      </c>
      <c r="QB341">
        <v>10</v>
      </c>
      <c r="QD341">
        <v>10</v>
      </c>
      <c r="QF341">
        <v>10</v>
      </c>
      <c r="QH341">
        <v>10</v>
      </c>
      <c r="QJ341">
        <v>10</v>
      </c>
      <c r="QL341">
        <v>10</v>
      </c>
      <c r="QN341">
        <v>10</v>
      </c>
      <c r="QP341">
        <v>10</v>
      </c>
      <c r="QR341">
        <v>10</v>
      </c>
      <c r="QT341">
        <v>10</v>
      </c>
      <c r="QV341">
        <v>10</v>
      </c>
      <c r="QX341">
        <v>10</v>
      </c>
      <c r="QZ341">
        <v>10</v>
      </c>
      <c r="RB341">
        <v>10</v>
      </c>
      <c r="RD341">
        <v>10</v>
      </c>
      <c r="RF341">
        <v>10</v>
      </c>
      <c r="RH341">
        <v>10</v>
      </c>
      <c r="RJ341">
        <v>10</v>
      </c>
      <c r="RL341">
        <v>10</v>
      </c>
      <c r="RN341">
        <v>10</v>
      </c>
      <c r="RP341">
        <v>10</v>
      </c>
      <c r="RR341">
        <v>10</v>
      </c>
      <c r="RT341">
        <v>10</v>
      </c>
      <c r="RV341">
        <v>10</v>
      </c>
      <c r="RX341">
        <v>10</v>
      </c>
      <c r="RZ341">
        <v>10</v>
      </c>
      <c r="SB341">
        <v>10</v>
      </c>
      <c r="SD341">
        <v>10</v>
      </c>
      <c r="SF341">
        <v>10</v>
      </c>
      <c r="SH341">
        <v>10</v>
      </c>
      <c r="SJ341">
        <v>10</v>
      </c>
      <c r="SL341">
        <v>10</v>
      </c>
      <c r="SN341">
        <v>10</v>
      </c>
      <c r="SP341">
        <v>10</v>
      </c>
      <c r="SR341">
        <v>10</v>
      </c>
      <c r="ST341">
        <v>10</v>
      </c>
      <c r="SV341">
        <v>10</v>
      </c>
      <c r="SX341">
        <v>10</v>
      </c>
      <c r="SZ341">
        <v>10</v>
      </c>
      <c r="TB341">
        <v>10</v>
      </c>
      <c r="TD341">
        <v>10</v>
      </c>
      <c r="TF341">
        <v>10</v>
      </c>
      <c r="TH341">
        <v>10</v>
      </c>
      <c r="TJ341">
        <v>10</v>
      </c>
      <c r="TL341">
        <v>10</v>
      </c>
      <c r="TN341">
        <v>10</v>
      </c>
      <c r="TP341">
        <v>10</v>
      </c>
      <c r="TR341">
        <v>10</v>
      </c>
      <c r="TT341">
        <v>10</v>
      </c>
      <c r="TV341">
        <v>10</v>
      </c>
      <c r="TX341">
        <v>10</v>
      </c>
      <c r="TZ341">
        <v>10</v>
      </c>
      <c r="UB341">
        <v>10</v>
      </c>
      <c r="UD341">
        <v>10</v>
      </c>
      <c r="UF341">
        <v>10</v>
      </c>
      <c r="UH341">
        <v>10</v>
      </c>
      <c r="UJ341">
        <v>10</v>
      </c>
      <c r="UL341">
        <v>10</v>
      </c>
      <c r="UN341">
        <v>10</v>
      </c>
      <c r="UP341">
        <v>10</v>
      </c>
      <c r="UR341">
        <v>10</v>
      </c>
      <c r="UT341">
        <v>10</v>
      </c>
      <c r="UV341">
        <v>10</v>
      </c>
      <c r="UX341">
        <v>10</v>
      </c>
      <c r="UZ341">
        <v>10</v>
      </c>
      <c r="VB341">
        <v>10</v>
      </c>
      <c r="VD341">
        <v>10</v>
      </c>
      <c r="VF341">
        <v>10</v>
      </c>
      <c r="VH341">
        <v>10</v>
      </c>
      <c r="VJ341">
        <v>10</v>
      </c>
      <c r="VL341">
        <v>10</v>
      </c>
      <c r="VN341">
        <v>10</v>
      </c>
      <c r="VP341">
        <v>10</v>
      </c>
      <c r="VR341">
        <v>10</v>
      </c>
      <c r="VT341">
        <v>10</v>
      </c>
      <c r="VV341">
        <v>10</v>
      </c>
      <c r="VX341">
        <v>10</v>
      </c>
      <c r="VZ341">
        <v>10</v>
      </c>
      <c r="WB341">
        <v>10</v>
      </c>
      <c r="WD341">
        <v>10</v>
      </c>
      <c r="WF341">
        <v>10</v>
      </c>
      <c r="WH341">
        <v>10</v>
      </c>
      <c r="WJ341">
        <v>10</v>
      </c>
      <c r="WL341">
        <v>10</v>
      </c>
      <c r="WN341">
        <v>10</v>
      </c>
      <c r="WP341">
        <v>10</v>
      </c>
      <c r="WR341">
        <v>10</v>
      </c>
      <c r="WT341">
        <v>10</v>
      </c>
      <c r="WV341">
        <v>10</v>
      </c>
      <c r="WX341">
        <v>10</v>
      </c>
      <c r="WZ341">
        <v>10</v>
      </c>
      <c r="XB341">
        <v>10</v>
      </c>
      <c r="XD341">
        <v>10</v>
      </c>
      <c r="XF341">
        <v>10</v>
      </c>
      <c r="XH341">
        <v>10</v>
      </c>
      <c r="XJ341">
        <v>10</v>
      </c>
      <c r="XL341">
        <v>10</v>
      </c>
      <c r="XN341">
        <v>10</v>
      </c>
      <c r="XP341">
        <v>10</v>
      </c>
      <c r="XR341">
        <v>10</v>
      </c>
      <c r="XT341">
        <v>10</v>
      </c>
      <c r="XV341">
        <v>10</v>
      </c>
      <c r="XX341">
        <v>10</v>
      </c>
      <c r="XZ341">
        <v>10</v>
      </c>
      <c r="YB341">
        <v>10</v>
      </c>
      <c r="YD341">
        <v>10</v>
      </c>
      <c r="YF341">
        <v>10</v>
      </c>
      <c r="YH341">
        <v>10</v>
      </c>
      <c r="YJ341">
        <v>10</v>
      </c>
      <c r="YL341">
        <v>10</v>
      </c>
      <c r="YN341">
        <v>10</v>
      </c>
      <c r="YP341">
        <v>10</v>
      </c>
      <c r="YR341">
        <v>10</v>
      </c>
      <c r="YT341">
        <v>10</v>
      </c>
      <c r="YV341">
        <v>10</v>
      </c>
      <c r="YX341">
        <v>10</v>
      </c>
      <c r="YZ341">
        <v>10</v>
      </c>
      <c r="ZB341">
        <v>10</v>
      </c>
      <c r="ZD341">
        <v>10</v>
      </c>
      <c r="ZF341">
        <v>10</v>
      </c>
      <c r="ZH341">
        <v>10</v>
      </c>
      <c r="ZJ341">
        <v>10</v>
      </c>
      <c r="ZL341">
        <v>10</v>
      </c>
      <c r="ZN341">
        <v>10</v>
      </c>
      <c r="ZP341">
        <v>10</v>
      </c>
      <c r="ZR341">
        <v>10</v>
      </c>
      <c r="ZT341">
        <v>10</v>
      </c>
      <c r="ZV341">
        <v>10</v>
      </c>
      <c r="ZX341">
        <v>10</v>
      </c>
      <c r="ZZ341">
        <v>10</v>
      </c>
      <c r="AAB341">
        <v>10</v>
      </c>
      <c r="AAD341">
        <v>10</v>
      </c>
      <c r="AAF341">
        <v>10</v>
      </c>
      <c r="AAH341">
        <v>10</v>
      </c>
      <c r="AAJ341">
        <v>10</v>
      </c>
      <c r="AAL341">
        <v>10</v>
      </c>
      <c r="AAN341">
        <v>10</v>
      </c>
      <c r="AAP341">
        <v>10</v>
      </c>
      <c r="AAR341">
        <v>10</v>
      </c>
      <c r="AAT341">
        <v>10</v>
      </c>
      <c r="AAV341">
        <v>10</v>
      </c>
      <c r="AAX341">
        <v>10</v>
      </c>
      <c r="AAZ341">
        <v>10</v>
      </c>
      <c r="ABB341">
        <v>10</v>
      </c>
      <c r="ABD341">
        <v>10</v>
      </c>
      <c r="ABF341">
        <v>10</v>
      </c>
      <c r="ABH341">
        <v>10</v>
      </c>
      <c r="ABJ341">
        <v>10</v>
      </c>
      <c r="ABL341">
        <v>10</v>
      </c>
      <c r="ABN341">
        <v>10</v>
      </c>
      <c r="ABP341">
        <v>10</v>
      </c>
      <c r="ABR341">
        <v>10</v>
      </c>
      <c r="ABT341">
        <v>10</v>
      </c>
      <c r="ABV341">
        <v>10</v>
      </c>
      <c r="ABX341">
        <v>10</v>
      </c>
      <c r="ABZ341">
        <v>10</v>
      </c>
      <c r="ACB341">
        <v>10</v>
      </c>
      <c r="ACD341">
        <v>10</v>
      </c>
      <c r="ACF341">
        <v>10</v>
      </c>
      <c r="ACH341">
        <v>10</v>
      </c>
      <c r="ACJ341">
        <v>10</v>
      </c>
      <c r="ACL341">
        <v>10</v>
      </c>
      <c r="ACN341">
        <v>10</v>
      </c>
      <c r="ACP341">
        <v>10</v>
      </c>
      <c r="ACR341">
        <v>10</v>
      </c>
      <c r="ACT341">
        <v>10</v>
      </c>
      <c r="ACV341">
        <v>10</v>
      </c>
      <c r="ACX341">
        <v>10</v>
      </c>
      <c r="ACZ341">
        <v>10</v>
      </c>
      <c r="ADB341">
        <v>10</v>
      </c>
      <c r="ADD341">
        <v>10</v>
      </c>
      <c r="ADF341">
        <v>10</v>
      </c>
      <c r="ADH341">
        <v>10</v>
      </c>
      <c r="ADJ341">
        <v>10</v>
      </c>
      <c r="ADL341">
        <v>10</v>
      </c>
      <c r="ADN341">
        <v>10</v>
      </c>
      <c r="ADP341">
        <v>10</v>
      </c>
      <c r="ADR341">
        <v>10</v>
      </c>
      <c r="ADT341">
        <v>10</v>
      </c>
      <c r="ADV341">
        <v>10</v>
      </c>
      <c r="ADX341">
        <v>10</v>
      </c>
      <c r="ADZ341">
        <v>10</v>
      </c>
      <c r="AEB341">
        <v>10</v>
      </c>
      <c r="AED341">
        <v>10</v>
      </c>
      <c r="AEF341">
        <v>10</v>
      </c>
      <c r="AEH341">
        <v>10</v>
      </c>
      <c r="AEJ341">
        <v>10</v>
      </c>
      <c r="AEL341">
        <v>10</v>
      </c>
      <c r="AEN341">
        <v>10</v>
      </c>
      <c r="AEP341">
        <v>10</v>
      </c>
      <c r="AER341">
        <v>10</v>
      </c>
      <c r="AET341">
        <v>10</v>
      </c>
      <c r="AEV341">
        <v>10</v>
      </c>
      <c r="AEX341">
        <v>10</v>
      </c>
      <c r="AEZ341">
        <v>10</v>
      </c>
      <c r="AFB341">
        <v>10</v>
      </c>
      <c r="AFD341">
        <v>10</v>
      </c>
      <c r="AFF341">
        <v>10</v>
      </c>
      <c r="AFH341">
        <v>10</v>
      </c>
      <c r="AFJ341">
        <v>10</v>
      </c>
      <c r="AFL341">
        <v>10</v>
      </c>
      <c r="AFN341">
        <v>10</v>
      </c>
      <c r="AFP341">
        <v>10</v>
      </c>
      <c r="AFR341">
        <v>10</v>
      </c>
      <c r="AFT341">
        <v>10</v>
      </c>
      <c r="AFV341">
        <v>10</v>
      </c>
      <c r="AFX341">
        <v>10</v>
      </c>
      <c r="AFZ341">
        <v>10</v>
      </c>
      <c r="AGB341">
        <v>10</v>
      </c>
      <c r="AGD341">
        <v>10</v>
      </c>
      <c r="AGF341">
        <v>10</v>
      </c>
      <c r="AGH341">
        <v>10</v>
      </c>
      <c r="AGJ341">
        <v>10</v>
      </c>
      <c r="AGL341">
        <v>10</v>
      </c>
      <c r="AGN341">
        <v>10</v>
      </c>
      <c r="AGP341">
        <v>10</v>
      </c>
      <c r="AGR341">
        <v>10</v>
      </c>
      <c r="AGT341">
        <v>10</v>
      </c>
      <c r="AGV341">
        <v>10</v>
      </c>
      <c r="AGX341">
        <v>10</v>
      </c>
      <c r="AGZ341">
        <v>10</v>
      </c>
      <c r="AHB341">
        <v>10</v>
      </c>
      <c r="AHD341">
        <v>10</v>
      </c>
      <c r="AHF341">
        <v>10</v>
      </c>
      <c r="AHH341">
        <v>10</v>
      </c>
      <c r="AHJ341">
        <v>10</v>
      </c>
      <c r="AHL341">
        <v>10</v>
      </c>
      <c r="AHN341">
        <v>10</v>
      </c>
      <c r="AHP341">
        <v>10</v>
      </c>
      <c r="AHR341">
        <v>10</v>
      </c>
      <c r="AHT341">
        <v>10</v>
      </c>
      <c r="AHV341">
        <v>10</v>
      </c>
      <c r="AHX341">
        <v>10</v>
      </c>
      <c r="AHZ341">
        <v>10</v>
      </c>
      <c r="AIB341">
        <v>10</v>
      </c>
      <c r="AID341">
        <v>10</v>
      </c>
      <c r="AIF341">
        <v>10</v>
      </c>
      <c r="AIH341">
        <v>10</v>
      </c>
      <c r="AIJ341">
        <v>10</v>
      </c>
      <c r="AIL341">
        <v>10</v>
      </c>
      <c r="AIN341">
        <v>10</v>
      </c>
      <c r="AIP341">
        <v>10</v>
      </c>
      <c r="AIR341">
        <v>10</v>
      </c>
      <c r="AIT341">
        <v>10</v>
      </c>
      <c r="AIV341">
        <v>10</v>
      </c>
      <c r="AIX341">
        <v>10</v>
      </c>
      <c r="AIZ341">
        <v>10</v>
      </c>
      <c r="AJB341">
        <v>10</v>
      </c>
      <c r="AJD341">
        <v>10</v>
      </c>
      <c r="AJF341">
        <v>10</v>
      </c>
      <c r="AJH341">
        <v>10</v>
      </c>
      <c r="AJJ341">
        <v>10</v>
      </c>
      <c r="AJL341">
        <v>10</v>
      </c>
      <c r="AJN341">
        <v>10</v>
      </c>
      <c r="AJP341">
        <v>10</v>
      </c>
      <c r="AJR341">
        <v>10</v>
      </c>
      <c r="AJT341">
        <v>10</v>
      </c>
      <c r="AJV341">
        <v>10</v>
      </c>
      <c r="AJX341">
        <v>10</v>
      </c>
      <c r="AJZ341">
        <v>10</v>
      </c>
      <c r="AKB341">
        <v>10</v>
      </c>
      <c r="AKD341">
        <v>10</v>
      </c>
      <c r="AKF341">
        <v>10</v>
      </c>
      <c r="AKH341">
        <v>10</v>
      </c>
      <c r="AKJ341">
        <v>10</v>
      </c>
      <c r="AKL341">
        <v>10</v>
      </c>
      <c r="AKN341">
        <v>10</v>
      </c>
      <c r="AKP341">
        <v>10</v>
      </c>
      <c r="AKR341">
        <v>10</v>
      </c>
      <c r="AKT341">
        <v>10</v>
      </c>
      <c r="AKV341">
        <v>10</v>
      </c>
      <c r="AKX341">
        <v>10</v>
      </c>
      <c r="AKZ341">
        <v>10</v>
      </c>
      <c r="ALB341">
        <v>10</v>
      </c>
      <c r="ALD341">
        <v>10</v>
      </c>
      <c r="ALF341">
        <v>10</v>
      </c>
      <c r="ALH341">
        <v>10</v>
      </c>
      <c r="ALJ341">
        <v>10</v>
      </c>
      <c r="ALL341">
        <v>10</v>
      </c>
      <c r="ALN341">
        <v>10</v>
      </c>
      <c r="ALP341">
        <v>10</v>
      </c>
      <c r="ALR341">
        <v>10</v>
      </c>
    </row>
    <row r="342" spans="1:1006" x14ac:dyDescent="0.25">
      <c r="A342">
        <v>7</v>
      </c>
      <c r="B342">
        <v>14.029349999999999</v>
      </c>
      <c r="H342">
        <v>7</v>
      </c>
      <c r="J342">
        <v>7</v>
      </c>
      <c r="L342">
        <v>7</v>
      </c>
      <c r="N342">
        <v>7</v>
      </c>
      <c r="P342">
        <v>7</v>
      </c>
      <c r="R342">
        <v>7</v>
      </c>
      <c r="T342">
        <v>7</v>
      </c>
      <c r="V342">
        <v>7</v>
      </c>
      <c r="X342">
        <v>7</v>
      </c>
      <c r="Z342">
        <v>7</v>
      </c>
      <c r="AB342">
        <v>7</v>
      </c>
      <c r="AD342">
        <v>7</v>
      </c>
      <c r="AF342">
        <v>7</v>
      </c>
      <c r="AH342">
        <v>7</v>
      </c>
      <c r="AJ342">
        <v>7</v>
      </c>
      <c r="AL342">
        <v>7</v>
      </c>
      <c r="AN342">
        <v>7</v>
      </c>
      <c r="AP342">
        <v>7</v>
      </c>
      <c r="AR342">
        <v>7</v>
      </c>
      <c r="AT342">
        <v>7</v>
      </c>
      <c r="AV342">
        <v>7</v>
      </c>
      <c r="AX342">
        <v>7</v>
      </c>
      <c r="AZ342">
        <v>7</v>
      </c>
      <c r="BB342">
        <v>7</v>
      </c>
      <c r="BD342">
        <v>7</v>
      </c>
      <c r="BF342">
        <v>7</v>
      </c>
      <c r="BH342">
        <v>7</v>
      </c>
      <c r="BJ342">
        <v>7</v>
      </c>
      <c r="BL342">
        <v>7</v>
      </c>
      <c r="BN342">
        <v>7</v>
      </c>
      <c r="BP342">
        <v>7</v>
      </c>
      <c r="BR342">
        <v>7</v>
      </c>
      <c r="BT342">
        <v>7</v>
      </c>
      <c r="BV342">
        <v>7</v>
      </c>
      <c r="BX342">
        <v>7</v>
      </c>
      <c r="BZ342">
        <v>7</v>
      </c>
      <c r="CB342">
        <v>7</v>
      </c>
      <c r="CD342">
        <v>7</v>
      </c>
      <c r="CF342">
        <v>7</v>
      </c>
      <c r="CH342">
        <v>7</v>
      </c>
      <c r="CJ342">
        <v>7</v>
      </c>
      <c r="CL342">
        <v>7</v>
      </c>
      <c r="CN342">
        <v>7</v>
      </c>
      <c r="CP342">
        <v>7</v>
      </c>
      <c r="CR342">
        <v>7</v>
      </c>
      <c r="CT342">
        <v>7</v>
      </c>
      <c r="CV342">
        <v>7</v>
      </c>
      <c r="CX342">
        <v>7</v>
      </c>
      <c r="CZ342">
        <v>7</v>
      </c>
      <c r="DB342">
        <v>7</v>
      </c>
      <c r="DD342">
        <v>7</v>
      </c>
      <c r="DF342">
        <v>7</v>
      </c>
      <c r="DH342">
        <v>7</v>
      </c>
      <c r="DJ342">
        <v>7</v>
      </c>
      <c r="DL342">
        <v>7</v>
      </c>
      <c r="DN342">
        <v>7</v>
      </c>
      <c r="DP342">
        <v>7</v>
      </c>
      <c r="DR342">
        <v>7</v>
      </c>
      <c r="DT342">
        <v>7</v>
      </c>
      <c r="DV342">
        <v>7</v>
      </c>
      <c r="DX342">
        <v>7</v>
      </c>
      <c r="DZ342">
        <v>7</v>
      </c>
      <c r="EB342">
        <v>7</v>
      </c>
      <c r="ED342">
        <v>7</v>
      </c>
      <c r="EF342">
        <v>7</v>
      </c>
      <c r="EH342">
        <v>7</v>
      </c>
      <c r="EJ342">
        <v>7</v>
      </c>
      <c r="EL342">
        <v>7</v>
      </c>
      <c r="EN342">
        <v>7</v>
      </c>
      <c r="EP342">
        <v>7</v>
      </c>
      <c r="ER342">
        <v>7</v>
      </c>
      <c r="ET342">
        <v>7</v>
      </c>
      <c r="EV342">
        <v>7</v>
      </c>
      <c r="EX342">
        <v>7</v>
      </c>
      <c r="EZ342">
        <v>7</v>
      </c>
      <c r="FB342">
        <v>7</v>
      </c>
      <c r="FD342">
        <v>7</v>
      </c>
      <c r="FF342">
        <v>7</v>
      </c>
      <c r="FH342">
        <v>7</v>
      </c>
      <c r="FJ342">
        <v>7</v>
      </c>
      <c r="FL342">
        <v>7</v>
      </c>
      <c r="FN342">
        <v>7</v>
      </c>
      <c r="FP342">
        <v>7</v>
      </c>
      <c r="FR342">
        <v>7</v>
      </c>
      <c r="FT342">
        <v>7</v>
      </c>
      <c r="FV342">
        <v>7</v>
      </c>
      <c r="FX342">
        <v>7</v>
      </c>
      <c r="FZ342">
        <v>7</v>
      </c>
      <c r="GB342">
        <v>7</v>
      </c>
      <c r="GD342">
        <v>7</v>
      </c>
      <c r="GF342">
        <v>7</v>
      </c>
      <c r="GH342">
        <v>7</v>
      </c>
      <c r="GJ342">
        <v>7</v>
      </c>
      <c r="GL342">
        <v>7</v>
      </c>
      <c r="GN342">
        <v>7</v>
      </c>
      <c r="GP342">
        <v>7</v>
      </c>
      <c r="GR342">
        <v>7</v>
      </c>
      <c r="GT342">
        <v>7</v>
      </c>
      <c r="GV342">
        <v>7</v>
      </c>
      <c r="GX342">
        <v>7</v>
      </c>
      <c r="GZ342">
        <v>7</v>
      </c>
      <c r="HB342">
        <v>7</v>
      </c>
      <c r="HD342">
        <v>7</v>
      </c>
      <c r="HF342">
        <v>7</v>
      </c>
      <c r="HH342">
        <v>7</v>
      </c>
      <c r="HJ342">
        <v>7</v>
      </c>
      <c r="HL342">
        <v>7</v>
      </c>
      <c r="HN342">
        <v>7</v>
      </c>
      <c r="HP342">
        <v>7</v>
      </c>
      <c r="HR342">
        <v>7</v>
      </c>
      <c r="HT342">
        <v>7</v>
      </c>
      <c r="HV342">
        <v>7</v>
      </c>
      <c r="HX342">
        <v>7</v>
      </c>
      <c r="HZ342">
        <v>7</v>
      </c>
      <c r="IB342">
        <v>7</v>
      </c>
      <c r="ID342">
        <v>7</v>
      </c>
      <c r="IF342">
        <v>7</v>
      </c>
      <c r="IH342">
        <v>7</v>
      </c>
      <c r="IJ342">
        <v>7</v>
      </c>
      <c r="IL342">
        <v>7</v>
      </c>
      <c r="IN342">
        <v>7</v>
      </c>
      <c r="IP342">
        <v>7</v>
      </c>
      <c r="IR342">
        <v>7</v>
      </c>
      <c r="IT342">
        <v>7</v>
      </c>
      <c r="IV342">
        <v>7</v>
      </c>
      <c r="IX342">
        <v>7</v>
      </c>
      <c r="IZ342">
        <v>7</v>
      </c>
      <c r="JB342">
        <v>7</v>
      </c>
      <c r="JD342">
        <v>7</v>
      </c>
      <c r="JF342">
        <v>7</v>
      </c>
      <c r="JH342">
        <v>7</v>
      </c>
      <c r="JJ342">
        <v>7</v>
      </c>
      <c r="JL342">
        <v>7</v>
      </c>
      <c r="JN342">
        <v>7</v>
      </c>
      <c r="JP342">
        <v>7</v>
      </c>
      <c r="JR342">
        <v>7</v>
      </c>
      <c r="JT342">
        <v>7</v>
      </c>
      <c r="JV342">
        <v>7</v>
      </c>
      <c r="JX342">
        <v>7</v>
      </c>
      <c r="JZ342">
        <v>7</v>
      </c>
      <c r="KB342">
        <v>7</v>
      </c>
      <c r="KD342">
        <v>7</v>
      </c>
      <c r="KF342">
        <v>7</v>
      </c>
      <c r="KH342">
        <v>7</v>
      </c>
      <c r="KJ342">
        <v>7</v>
      </c>
      <c r="KL342">
        <v>7</v>
      </c>
      <c r="KN342">
        <v>7</v>
      </c>
      <c r="KP342">
        <v>7</v>
      </c>
      <c r="KR342">
        <v>7</v>
      </c>
      <c r="KT342">
        <v>7</v>
      </c>
      <c r="KV342">
        <v>7</v>
      </c>
      <c r="KX342">
        <v>7</v>
      </c>
      <c r="KZ342">
        <v>7</v>
      </c>
      <c r="LB342">
        <v>7</v>
      </c>
      <c r="LD342">
        <v>7</v>
      </c>
      <c r="LF342">
        <v>7</v>
      </c>
      <c r="LH342">
        <v>7</v>
      </c>
      <c r="LJ342">
        <v>7</v>
      </c>
      <c r="LL342">
        <v>7</v>
      </c>
      <c r="LN342">
        <v>7</v>
      </c>
      <c r="LP342">
        <v>7</v>
      </c>
      <c r="LR342">
        <v>7</v>
      </c>
      <c r="LT342">
        <v>7</v>
      </c>
      <c r="LV342">
        <v>7</v>
      </c>
      <c r="LX342">
        <v>7</v>
      </c>
      <c r="LZ342">
        <v>7</v>
      </c>
      <c r="MB342">
        <v>7</v>
      </c>
      <c r="MD342">
        <v>7</v>
      </c>
      <c r="MF342">
        <v>7</v>
      </c>
      <c r="MH342">
        <v>7</v>
      </c>
      <c r="MJ342">
        <v>7</v>
      </c>
      <c r="ML342">
        <v>7</v>
      </c>
      <c r="MN342">
        <v>7</v>
      </c>
      <c r="MP342">
        <v>7</v>
      </c>
      <c r="MR342">
        <v>7</v>
      </c>
      <c r="MT342">
        <v>7</v>
      </c>
      <c r="MV342">
        <v>7</v>
      </c>
      <c r="MX342">
        <v>7</v>
      </c>
      <c r="MZ342">
        <v>7</v>
      </c>
      <c r="NB342">
        <v>7</v>
      </c>
      <c r="ND342">
        <v>7</v>
      </c>
      <c r="NF342">
        <v>7</v>
      </c>
      <c r="NH342">
        <v>7</v>
      </c>
      <c r="NJ342">
        <v>7</v>
      </c>
      <c r="NL342">
        <v>7</v>
      </c>
      <c r="NN342">
        <v>7</v>
      </c>
      <c r="NP342">
        <v>7</v>
      </c>
      <c r="NR342">
        <v>7</v>
      </c>
      <c r="NT342">
        <v>7</v>
      </c>
      <c r="NV342">
        <v>7</v>
      </c>
      <c r="NX342">
        <v>7</v>
      </c>
      <c r="NZ342">
        <v>7</v>
      </c>
      <c r="OB342">
        <v>7</v>
      </c>
      <c r="OD342">
        <v>7</v>
      </c>
      <c r="OF342">
        <v>7</v>
      </c>
      <c r="OH342">
        <v>7</v>
      </c>
      <c r="OJ342">
        <v>7</v>
      </c>
      <c r="OL342">
        <v>7</v>
      </c>
      <c r="ON342">
        <v>7</v>
      </c>
      <c r="OP342">
        <v>7</v>
      </c>
      <c r="OR342">
        <v>7</v>
      </c>
      <c r="OT342">
        <v>7</v>
      </c>
      <c r="OV342">
        <v>7</v>
      </c>
      <c r="OX342">
        <v>7</v>
      </c>
      <c r="OZ342">
        <v>7</v>
      </c>
      <c r="PB342">
        <v>7</v>
      </c>
      <c r="PD342">
        <v>7</v>
      </c>
      <c r="PF342">
        <v>7</v>
      </c>
      <c r="PH342">
        <v>7</v>
      </c>
      <c r="PJ342">
        <v>7</v>
      </c>
      <c r="PL342">
        <v>7</v>
      </c>
      <c r="PN342">
        <v>7</v>
      </c>
      <c r="PP342">
        <v>7</v>
      </c>
      <c r="PR342">
        <v>7</v>
      </c>
      <c r="PT342">
        <v>7</v>
      </c>
      <c r="PV342">
        <v>7</v>
      </c>
      <c r="PX342">
        <v>7</v>
      </c>
      <c r="PZ342">
        <v>7</v>
      </c>
      <c r="QB342">
        <v>7</v>
      </c>
      <c r="QD342">
        <v>7</v>
      </c>
      <c r="QF342">
        <v>7</v>
      </c>
      <c r="QH342">
        <v>7</v>
      </c>
      <c r="QJ342">
        <v>7</v>
      </c>
      <c r="QL342">
        <v>7</v>
      </c>
      <c r="QN342">
        <v>7</v>
      </c>
      <c r="QP342">
        <v>7</v>
      </c>
      <c r="QR342">
        <v>7</v>
      </c>
      <c r="QT342">
        <v>7</v>
      </c>
      <c r="QV342">
        <v>7</v>
      </c>
      <c r="QX342">
        <v>7</v>
      </c>
      <c r="QZ342">
        <v>7</v>
      </c>
      <c r="RB342">
        <v>7</v>
      </c>
      <c r="RD342">
        <v>7</v>
      </c>
      <c r="RF342">
        <v>7</v>
      </c>
      <c r="RH342">
        <v>7</v>
      </c>
      <c r="RJ342">
        <v>7</v>
      </c>
      <c r="RL342">
        <v>7</v>
      </c>
      <c r="RN342">
        <v>7</v>
      </c>
      <c r="RP342">
        <v>7</v>
      </c>
      <c r="RR342">
        <v>7</v>
      </c>
      <c r="RT342">
        <v>7</v>
      </c>
      <c r="RV342">
        <v>7</v>
      </c>
      <c r="RX342">
        <v>7</v>
      </c>
      <c r="RZ342">
        <v>7</v>
      </c>
      <c r="SB342">
        <v>7</v>
      </c>
      <c r="SD342">
        <v>7</v>
      </c>
      <c r="SF342">
        <v>7</v>
      </c>
      <c r="SH342">
        <v>7</v>
      </c>
      <c r="SJ342">
        <v>7</v>
      </c>
      <c r="SL342">
        <v>7</v>
      </c>
      <c r="SN342">
        <v>7</v>
      </c>
      <c r="SP342">
        <v>7</v>
      </c>
      <c r="SR342">
        <v>7</v>
      </c>
      <c r="ST342">
        <v>7</v>
      </c>
      <c r="SV342">
        <v>7</v>
      </c>
      <c r="SX342">
        <v>7</v>
      </c>
      <c r="SZ342">
        <v>7</v>
      </c>
      <c r="TB342">
        <v>7</v>
      </c>
      <c r="TD342">
        <v>7</v>
      </c>
      <c r="TF342">
        <v>7</v>
      </c>
      <c r="TH342">
        <v>7</v>
      </c>
      <c r="TJ342">
        <v>7</v>
      </c>
      <c r="TL342">
        <v>7</v>
      </c>
      <c r="TN342">
        <v>7</v>
      </c>
      <c r="TP342">
        <v>7</v>
      </c>
      <c r="TR342">
        <v>7</v>
      </c>
      <c r="TT342">
        <v>7</v>
      </c>
      <c r="TV342">
        <v>7</v>
      </c>
      <c r="TX342">
        <v>7</v>
      </c>
      <c r="TZ342">
        <v>7</v>
      </c>
      <c r="UB342">
        <v>7</v>
      </c>
      <c r="UD342">
        <v>7</v>
      </c>
      <c r="UF342">
        <v>7</v>
      </c>
      <c r="UH342">
        <v>7</v>
      </c>
      <c r="UJ342">
        <v>7</v>
      </c>
      <c r="UL342">
        <v>7</v>
      </c>
      <c r="UN342">
        <v>7</v>
      </c>
      <c r="UP342">
        <v>7</v>
      </c>
      <c r="UR342">
        <v>7</v>
      </c>
      <c r="UT342">
        <v>7</v>
      </c>
      <c r="UV342">
        <v>7</v>
      </c>
      <c r="UX342">
        <v>7</v>
      </c>
      <c r="UZ342">
        <v>7</v>
      </c>
      <c r="VB342">
        <v>7</v>
      </c>
      <c r="VD342">
        <v>7</v>
      </c>
      <c r="VF342">
        <v>7</v>
      </c>
      <c r="VH342">
        <v>7</v>
      </c>
      <c r="VJ342">
        <v>7</v>
      </c>
      <c r="VL342">
        <v>7</v>
      </c>
      <c r="VN342">
        <v>7</v>
      </c>
      <c r="VP342">
        <v>7</v>
      </c>
      <c r="VR342">
        <v>7</v>
      </c>
      <c r="VT342">
        <v>7</v>
      </c>
      <c r="VV342">
        <v>7</v>
      </c>
      <c r="VX342">
        <v>7</v>
      </c>
      <c r="VZ342">
        <v>7</v>
      </c>
      <c r="WB342">
        <v>7</v>
      </c>
      <c r="WD342">
        <v>7</v>
      </c>
      <c r="WF342">
        <v>7</v>
      </c>
      <c r="WH342">
        <v>7</v>
      </c>
      <c r="WJ342">
        <v>7</v>
      </c>
      <c r="WL342">
        <v>7</v>
      </c>
      <c r="WN342">
        <v>7</v>
      </c>
      <c r="WP342">
        <v>7</v>
      </c>
      <c r="WR342">
        <v>7</v>
      </c>
      <c r="WT342">
        <v>7</v>
      </c>
      <c r="WV342">
        <v>7</v>
      </c>
      <c r="WX342">
        <v>7</v>
      </c>
      <c r="WZ342">
        <v>7</v>
      </c>
      <c r="XB342">
        <v>7</v>
      </c>
      <c r="XD342">
        <v>7</v>
      </c>
      <c r="XF342">
        <v>7</v>
      </c>
      <c r="XH342">
        <v>7</v>
      </c>
      <c r="XJ342">
        <v>7</v>
      </c>
      <c r="XL342">
        <v>7</v>
      </c>
      <c r="XN342">
        <v>7</v>
      </c>
      <c r="XP342">
        <v>7</v>
      </c>
      <c r="XR342">
        <v>7</v>
      </c>
      <c r="XT342">
        <v>7</v>
      </c>
      <c r="XV342">
        <v>7</v>
      </c>
      <c r="XX342">
        <v>7</v>
      </c>
      <c r="XZ342">
        <v>7</v>
      </c>
      <c r="YB342">
        <v>7</v>
      </c>
      <c r="YD342">
        <v>7</v>
      </c>
      <c r="YF342">
        <v>7</v>
      </c>
      <c r="YH342">
        <v>7</v>
      </c>
      <c r="YJ342">
        <v>7</v>
      </c>
      <c r="YL342">
        <v>7</v>
      </c>
      <c r="YN342">
        <v>7</v>
      </c>
      <c r="YP342">
        <v>7</v>
      </c>
      <c r="YR342">
        <v>7</v>
      </c>
      <c r="YT342">
        <v>7</v>
      </c>
      <c r="YV342">
        <v>7</v>
      </c>
      <c r="YX342">
        <v>7</v>
      </c>
      <c r="YZ342">
        <v>7</v>
      </c>
      <c r="ZB342">
        <v>7</v>
      </c>
      <c r="ZD342">
        <v>7</v>
      </c>
      <c r="ZF342">
        <v>7</v>
      </c>
      <c r="ZH342">
        <v>7</v>
      </c>
      <c r="ZJ342">
        <v>7</v>
      </c>
      <c r="ZL342">
        <v>7</v>
      </c>
      <c r="ZN342">
        <v>7</v>
      </c>
      <c r="ZP342">
        <v>7</v>
      </c>
      <c r="ZR342">
        <v>7</v>
      </c>
      <c r="ZT342">
        <v>7</v>
      </c>
      <c r="ZV342">
        <v>7</v>
      </c>
      <c r="ZX342">
        <v>7</v>
      </c>
      <c r="ZZ342">
        <v>7</v>
      </c>
      <c r="AAB342">
        <v>7</v>
      </c>
      <c r="AAD342">
        <v>7</v>
      </c>
      <c r="AAF342">
        <v>7</v>
      </c>
      <c r="AAH342">
        <v>7</v>
      </c>
      <c r="AAJ342">
        <v>7</v>
      </c>
      <c r="AAL342">
        <v>7</v>
      </c>
      <c r="AAN342">
        <v>7</v>
      </c>
      <c r="AAP342">
        <v>7</v>
      </c>
      <c r="AAR342">
        <v>7</v>
      </c>
      <c r="AAT342">
        <v>7</v>
      </c>
      <c r="AAV342">
        <v>7</v>
      </c>
      <c r="AAX342">
        <v>7</v>
      </c>
      <c r="AAZ342">
        <v>7</v>
      </c>
      <c r="ABB342">
        <v>7</v>
      </c>
      <c r="ABD342">
        <v>7</v>
      </c>
      <c r="ABF342">
        <v>7</v>
      </c>
      <c r="ABH342">
        <v>7</v>
      </c>
      <c r="ABJ342">
        <v>7</v>
      </c>
      <c r="ABL342">
        <v>7</v>
      </c>
      <c r="ABN342">
        <v>7</v>
      </c>
      <c r="ABP342">
        <v>7</v>
      </c>
      <c r="ABR342">
        <v>7</v>
      </c>
      <c r="ABT342">
        <v>7</v>
      </c>
      <c r="ABV342">
        <v>7</v>
      </c>
      <c r="ABX342">
        <v>7</v>
      </c>
      <c r="ABZ342">
        <v>7</v>
      </c>
      <c r="ACB342">
        <v>7</v>
      </c>
      <c r="ACD342">
        <v>7</v>
      </c>
      <c r="ACF342">
        <v>7</v>
      </c>
      <c r="ACH342">
        <v>7</v>
      </c>
      <c r="ACJ342">
        <v>7</v>
      </c>
      <c r="ACL342">
        <v>7</v>
      </c>
      <c r="ACN342">
        <v>7</v>
      </c>
      <c r="ACP342">
        <v>7</v>
      </c>
      <c r="ACR342">
        <v>7</v>
      </c>
      <c r="ACT342">
        <v>7</v>
      </c>
      <c r="ACV342">
        <v>7</v>
      </c>
      <c r="ACX342">
        <v>7</v>
      </c>
      <c r="ACZ342">
        <v>7</v>
      </c>
      <c r="ADB342">
        <v>7</v>
      </c>
      <c r="ADD342">
        <v>7</v>
      </c>
      <c r="ADF342">
        <v>7</v>
      </c>
      <c r="ADH342">
        <v>7</v>
      </c>
      <c r="ADJ342">
        <v>7</v>
      </c>
      <c r="ADL342">
        <v>7</v>
      </c>
      <c r="ADN342">
        <v>7</v>
      </c>
      <c r="ADP342">
        <v>7</v>
      </c>
      <c r="ADR342">
        <v>7</v>
      </c>
      <c r="ADT342">
        <v>7</v>
      </c>
      <c r="ADV342">
        <v>7</v>
      </c>
      <c r="ADX342">
        <v>7</v>
      </c>
      <c r="ADZ342">
        <v>7</v>
      </c>
      <c r="AEB342">
        <v>7</v>
      </c>
      <c r="AED342">
        <v>7</v>
      </c>
      <c r="AEF342">
        <v>7</v>
      </c>
      <c r="AEH342">
        <v>7</v>
      </c>
      <c r="AEJ342">
        <v>7</v>
      </c>
      <c r="AEL342">
        <v>7</v>
      </c>
      <c r="AEN342">
        <v>7</v>
      </c>
      <c r="AEP342">
        <v>7</v>
      </c>
      <c r="AER342">
        <v>7</v>
      </c>
      <c r="AET342">
        <v>7</v>
      </c>
      <c r="AEV342">
        <v>7</v>
      </c>
      <c r="AEX342">
        <v>7</v>
      </c>
      <c r="AEZ342">
        <v>7</v>
      </c>
      <c r="AFB342">
        <v>7</v>
      </c>
      <c r="AFD342">
        <v>7</v>
      </c>
      <c r="AFF342">
        <v>7</v>
      </c>
      <c r="AFH342">
        <v>7</v>
      </c>
      <c r="AFJ342">
        <v>7</v>
      </c>
      <c r="AFL342">
        <v>7</v>
      </c>
      <c r="AFN342">
        <v>7</v>
      </c>
      <c r="AFP342">
        <v>7</v>
      </c>
      <c r="AFR342">
        <v>7</v>
      </c>
      <c r="AFT342">
        <v>7</v>
      </c>
      <c r="AFV342">
        <v>7</v>
      </c>
      <c r="AFX342">
        <v>7</v>
      </c>
      <c r="AFZ342">
        <v>7</v>
      </c>
      <c r="AGB342">
        <v>7</v>
      </c>
      <c r="AGD342">
        <v>7</v>
      </c>
      <c r="AGF342">
        <v>7</v>
      </c>
      <c r="AGH342">
        <v>7</v>
      </c>
      <c r="AGJ342">
        <v>7</v>
      </c>
      <c r="AGL342">
        <v>7</v>
      </c>
      <c r="AGN342">
        <v>7</v>
      </c>
      <c r="AGP342">
        <v>7</v>
      </c>
      <c r="AGR342">
        <v>7</v>
      </c>
      <c r="AGT342">
        <v>7</v>
      </c>
      <c r="AGV342">
        <v>7</v>
      </c>
      <c r="AGX342">
        <v>7</v>
      </c>
      <c r="AGZ342">
        <v>7</v>
      </c>
      <c r="AHB342">
        <v>7</v>
      </c>
      <c r="AHD342">
        <v>7</v>
      </c>
      <c r="AHF342">
        <v>7</v>
      </c>
      <c r="AHH342">
        <v>7</v>
      </c>
      <c r="AHJ342">
        <v>7</v>
      </c>
      <c r="AHL342">
        <v>7</v>
      </c>
      <c r="AHN342">
        <v>7</v>
      </c>
      <c r="AHP342">
        <v>7</v>
      </c>
      <c r="AHR342">
        <v>7</v>
      </c>
      <c r="AHT342">
        <v>7</v>
      </c>
      <c r="AHV342">
        <v>7</v>
      </c>
      <c r="AHX342">
        <v>7</v>
      </c>
      <c r="AHZ342">
        <v>7</v>
      </c>
      <c r="AIB342">
        <v>7</v>
      </c>
      <c r="AID342">
        <v>7</v>
      </c>
      <c r="AIF342">
        <v>7</v>
      </c>
      <c r="AIH342">
        <v>7</v>
      </c>
      <c r="AIJ342">
        <v>7</v>
      </c>
      <c r="AIL342">
        <v>7</v>
      </c>
      <c r="AIN342">
        <v>7</v>
      </c>
      <c r="AIP342">
        <v>7</v>
      </c>
      <c r="AIR342">
        <v>7</v>
      </c>
      <c r="AIT342">
        <v>7</v>
      </c>
      <c r="AIV342">
        <v>7</v>
      </c>
      <c r="AIX342">
        <v>7</v>
      </c>
      <c r="AIZ342">
        <v>7</v>
      </c>
      <c r="AJB342">
        <v>7</v>
      </c>
      <c r="AJD342">
        <v>7</v>
      </c>
      <c r="AJF342">
        <v>7</v>
      </c>
      <c r="AJH342">
        <v>7</v>
      </c>
      <c r="AJJ342">
        <v>7</v>
      </c>
      <c r="AJL342">
        <v>7</v>
      </c>
      <c r="AJN342">
        <v>7</v>
      </c>
      <c r="AJP342">
        <v>7</v>
      </c>
      <c r="AJR342">
        <v>7</v>
      </c>
      <c r="AJT342">
        <v>7</v>
      </c>
      <c r="AJV342">
        <v>7</v>
      </c>
      <c r="AJX342">
        <v>7</v>
      </c>
      <c r="AJZ342">
        <v>7</v>
      </c>
      <c r="AKB342">
        <v>7</v>
      </c>
      <c r="AKD342">
        <v>7</v>
      </c>
      <c r="AKF342">
        <v>7</v>
      </c>
      <c r="AKH342">
        <v>7</v>
      </c>
      <c r="AKJ342">
        <v>7</v>
      </c>
      <c r="AKL342">
        <v>7</v>
      </c>
      <c r="AKN342">
        <v>7</v>
      </c>
      <c r="AKP342">
        <v>7</v>
      </c>
      <c r="AKR342">
        <v>7</v>
      </c>
      <c r="AKT342">
        <v>7</v>
      </c>
      <c r="AKV342">
        <v>7</v>
      </c>
      <c r="AKX342">
        <v>7</v>
      </c>
      <c r="AKZ342">
        <v>7</v>
      </c>
      <c r="ALB342">
        <v>7</v>
      </c>
      <c r="ALD342">
        <v>7</v>
      </c>
      <c r="ALF342">
        <v>7</v>
      </c>
      <c r="ALH342">
        <v>7</v>
      </c>
      <c r="ALJ342">
        <v>7</v>
      </c>
      <c r="ALL342">
        <v>7</v>
      </c>
      <c r="ALN342">
        <v>7</v>
      </c>
      <c r="ALP342">
        <v>7</v>
      </c>
      <c r="ALR342">
        <v>7</v>
      </c>
    </row>
    <row r="343" spans="1:1006" x14ac:dyDescent="0.25">
      <c r="A343">
        <v>63</v>
      </c>
      <c r="B343">
        <v>14.028659999999999</v>
      </c>
      <c r="H343">
        <v>63</v>
      </c>
      <c r="J343">
        <v>63</v>
      </c>
      <c r="L343">
        <v>63</v>
      </c>
      <c r="N343">
        <v>63</v>
      </c>
      <c r="P343">
        <v>63</v>
      </c>
      <c r="R343">
        <v>63</v>
      </c>
      <c r="T343">
        <v>63</v>
      </c>
      <c r="V343">
        <v>63</v>
      </c>
      <c r="X343">
        <v>63</v>
      </c>
      <c r="Z343">
        <v>63</v>
      </c>
      <c r="AB343">
        <v>63</v>
      </c>
      <c r="AD343">
        <v>63</v>
      </c>
      <c r="AF343">
        <v>63</v>
      </c>
      <c r="AH343">
        <v>63</v>
      </c>
      <c r="AJ343">
        <v>63</v>
      </c>
      <c r="AL343">
        <v>63</v>
      </c>
      <c r="AN343">
        <v>63</v>
      </c>
      <c r="AP343">
        <v>63</v>
      </c>
      <c r="AR343">
        <v>63</v>
      </c>
      <c r="AT343">
        <v>63</v>
      </c>
      <c r="AV343">
        <v>63</v>
      </c>
      <c r="AX343">
        <v>63</v>
      </c>
      <c r="AZ343">
        <v>63</v>
      </c>
      <c r="BB343">
        <v>63</v>
      </c>
      <c r="BD343">
        <v>63</v>
      </c>
      <c r="BF343">
        <v>63</v>
      </c>
      <c r="BH343">
        <v>63</v>
      </c>
      <c r="BJ343">
        <v>63</v>
      </c>
      <c r="BL343">
        <v>63</v>
      </c>
      <c r="BN343">
        <v>63</v>
      </c>
      <c r="BP343">
        <v>63</v>
      </c>
      <c r="BR343">
        <v>63</v>
      </c>
      <c r="BT343">
        <v>63</v>
      </c>
      <c r="BV343">
        <v>63</v>
      </c>
      <c r="BX343">
        <v>63</v>
      </c>
      <c r="BZ343">
        <v>63</v>
      </c>
      <c r="CB343">
        <v>63</v>
      </c>
      <c r="CD343">
        <v>63</v>
      </c>
      <c r="CF343">
        <v>63</v>
      </c>
      <c r="CH343">
        <v>63</v>
      </c>
      <c r="CJ343">
        <v>63</v>
      </c>
      <c r="CL343">
        <v>63</v>
      </c>
      <c r="CN343">
        <v>63</v>
      </c>
      <c r="CP343">
        <v>63</v>
      </c>
      <c r="CR343">
        <v>63</v>
      </c>
      <c r="CT343">
        <v>63</v>
      </c>
      <c r="CV343">
        <v>63</v>
      </c>
      <c r="CX343">
        <v>63</v>
      </c>
      <c r="CZ343">
        <v>63</v>
      </c>
      <c r="DB343">
        <v>63</v>
      </c>
      <c r="DD343">
        <v>63</v>
      </c>
      <c r="DF343">
        <v>63</v>
      </c>
      <c r="DH343">
        <v>63</v>
      </c>
      <c r="DJ343">
        <v>63</v>
      </c>
      <c r="DL343">
        <v>63</v>
      </c>
      <c r="DN343">
        <v>63</v>
      </c>
      <c r="DP343">
        <v>63</v>
      </c>
      <c r="DR343">
        <v>63</v>
      </c>
      <c r="DT343">
        <v>63</v>
      </c>
      <c r="DV343">
        <v>63</v>
      </c>
      <c r="DX343">
        <v>63</v>
      </c>
      <c r="DZ343">
        <v>63</v>
      </c>
      <c r="EB343">
        <v>63</v>
      </c>
      <c r="ED343">
        <v>63</v>
      </c>
      <c r="EF343">
        <v>63</v>
      </c>
      <c r="EH343">
        <v>63</v>
      </c>
      <c r="EJ343">
        <v>63</v>
      </c>
      <c r="EL343">
        <v>63</v>
      </c>
      <c r="EN343">
        <v>63</v>
      </c>
      <c r="EP343">
        <v>63</v>
      </c>
      <c r="ER343">
        <v>63</v>
      </c>
      <c r="ET343">
        <v>63</v>
      </c>
      <c r="EV343">
        <v>63</v>
      </c>
      <c r="EX343">
        <v>63</v>
      </c>
      <c r="EZ343">
        <v>63</v>
      </c>
      <c r="FB343">
        <v>63</v>
      </c>
      <c r="FD343">
        <v>63</v>
      </c>
      <c r="FF343">
        <v>63</v>
      </c>
      <c r="FH343">
        <v>63</v>
      </c>
      <c r="FJ343">
        <v>63</v>
      </c>
      <c r="FL343">
        <v>63</v>
      </c>
      <c r="FN343">
        <v>63</v>
      </c>
      <c r="FP343">
        <v>63</v>
      </c>
      <c r="FR343">
        <v>63</v>
      </c>
      <c r="FT343">
        <v>63</v>
      </c>
      <c r="FV343">
        <v>63</v>
      </c>
      <c r="FX343">
        <v>63</v>
      </c>
      <c r="FZ343">
        <v>63</v>
      </c>
      <c r="GB343">
        <v>63</v>
      </c>
      <c r="GD343">
        <v>63</v>
      </c>
      <c r="GF343">
        <v>63</v>
      </c>
      <c r="GH343">
        <v>63</v>
      </c>
      <c r="GJ343">
        <v>63</v>
      </c>
      <c r="GL343">
        <v>63</v>
      </c>
      <c r="GN343">
        <v>63</v>
      </c>
      <c r="GP343">
        <v>63</v>
      </c>
      <c r="GR343">
        <v>63</v>
      </c>
      <c r="GT343">
        <v>63</v>
      </c>
      <c r="GV343">
        <v>63</v>
      </c>
      <c r="GX343">
        <v>63</v>
      </c>
      <c r="GZ343">
        <v>63</v>
      </c>
      <c r="HB343">
        <v>63</v>
      </c>
      <c r="HD343">
        <v>63</v>
      </c>
      <c r="HF343">
        <v>63</v>
      </c>
      <c r="HH343">
        <v>63</v>
      </c>
      <c r="HJ343">
        <v>63</v>
      </c>
      <c r="HL343">
        <v>63</v>
      </c>
      <c r="HN343">
        <v>63</v>
      </c>
      <c r="HP343">
        <v>63</v>
      </c>
      <c r="HR343">
        <v>63</v>
      </c>
      <c r="HT343">
        <v>63</v>
      </c>
      <c r="HV343">
        <v>63</v>
      </c>
      <c r="HX343">
        <v>63</v>
      </c>
      <c r="HZ343">
        <v>63</v>
      </c>
      <c r="IB343">
        <v>63</v>
      </c>
      <c r="ID343">
        <v>63</v>
      </c>
      <c r="IF343">
        <v>63</v>
      </c>
      <c r="IH343">
        <v>63</v>
      </c>
      <c r="IJ343">
        <v>63</v>
      </c>
      <c r="IL343">
        <v>63</v>
      </c>
      <c r="IN343">
        <v>63</v>
      </c>
      <c r="IP343">
        <v>63</v>
      </c>
      <c r="IR343">
        <v>63</v>
      </c>
      <c r="IT343">
        <v>63</v>
      </c>
      <c r="IV343">
        <v>63</v>
      </c>
      <c r="IX343">
        <v>63</v>
      </c>
      <c r="IZ343">
        <v>63</v>
      </c>
      <c r="JB343">
        <v>63</v>
      </c>
      <c r="JD343">
        <v>63</v>
      </c>
      <c r="JF343">
        <v>63</v>
      </c>
      <c r="JH343">
        <v>63</v>
      </c>
      <c r="JJ343">
        <v>63</v>
      </c>
      <c r="JL343">
        <v>63</v>
      </c>
      <c r="JN343">
        <v>63</v>
      </c>
      <c r="JP343">
        <v>63</v>
      </c>
      <c r="JR343">
        <v>63</v>
      </c>
      <c r="JT343">
        <v>63</v>
      </c>
      <c r="JV343">
        <v>63</v>
      </c>
      <c r="JX343">
        <v>63</v>
      </c>
      <c r="JZ343">
        <v>63</v>
      </c>
      <c r="KB343">
        <v>63</v>
      </c>
      <c r="KD343">
        <v>63</v>
      </c>
      <c r="KF343">
        <v>63</v>
      </c>
      <c r="KH343">
        <v>63</v>
      </c>
      <c r="KJ343">
        <v>63</v>
      </c>
      <c r="KL343">
        <v>63</v>
      </c>
      <c r="KN343">
        <v>63</v>
      </c>
      <c r="KP343">
        <v>63</v>
      </c>
      <c r="KR343">
        <v>63</v>
      </c>
      <c r="KT343">
        <v>63</v>
      </c>
      <c r="KV343">
        <v>63</v>
      </c>
      <c r="KX343">
        <v>63</v>
      </c>
      <c r="KZ343">
        <v>63</v>
      </c>
      <c r="LB343">
        <v>63</v>
      </c>
      <c r="LD343">
        <v>63</v>
      </c>
      <c r="LF343">
        <v>63</v>
      </c>
      <c r="LH343">
        <v>63</v>
      </c>
      <c r="LJ343">
        <v>63</v>
      </c>
      <c r="LL343">
        <v>63</v>
      </c>
      <c r="LN343">
        <v>63</v>
      </c>
      <c r="LP343">
        <v>63</v>
      </c>
      <c r="LR343">
        <v>63</v>
      </c>
      <c r="LT343">
        <v>63</v>
      </c>
      <c r="LV343">
        <v>63</v>
      </c>
      <c r="LX343">
        <v>63</v>
      </c>
      <c r="LZ343">
        <v>63</v>
      </c>
      <c r="MB343">
        <v>63</v>
      </c>
      <c r="MD343">
        <v>63</v>
      </c>
      <c r="MF343">
        <v>63</v>
      </c>
      <c r="MH343">
        <v>63</v>
      </c>
      <c r="MJ343">
        <v>63</v>
      </c>
      <c r="ML343">
        <v>63</v>
      </c>
      <c r="MN343">
        <v>63</v>
      </c>
      <c r="MP343">
        <v>63</v>
      </c>
      <c r="MR343">
        <v>63</v>
      </c>
      <c r="MT343">
        <v>63</v>
      </c>
      <c r="MV343">
        <v>63</v>
      </c>
      <c r="MX343">
        <v>63</v>
      </c>
      <c r="MZ343">
        <v>63</v>
      </c>
      <c r="NB343">
        <v>63</v>
      </c>
      <c r="ND343">
        <v>63</v>
      </c>
      <c r="NF343">
        <v>63</v>
      </c>
      <c r="NH343">
        <v>63</v>
      </c>
      <c r="NJ343">
        <v>63</v>
      </c>
      <c r="NL343">
        <v>63</v>
      </c>
      <c r="NN343">
        <v>63</v>
      </c>
      <c r="NP343">
        <v>63</v>
      </c>
      <c r="NR343">
        <v>63</v>
      </c>
      <c r="NT343">
        <v>63</v>
      </c>
      <c r="NV343">
        <v>63</v>
      </c>
      <c r="NX343">
        <v>63</v>
      </c>
      <c r="NZ343">
        <v>63</v>
      </c>
      <c r="OB343">
        <v>63</v>
      </c>
      <c r="OD343">
        <v>63</v>
      </c>
      <c r="OF343">
        <v>63</v>
      </c>
      <c r="OH343">
        <v>63</v>
      </c>
      <c r="OJ343">
        <v>63</v>
      </c>
      <c r="OL343">
        <v>63</v>
      </c>
      <c r="ON343">
        <v>63</v>
      </c>
      <c r="OP343">
        <v>63</v>
      </c>
      <c r="OR343">
        <v>63</v>
      </c>
      <c r="OT343">
        <v>63</v>
      </c>
      <c r="OV343">
        <v>63</v>
      </c>
      <c r="OX343">
        <v>63</v>
      </c>
      <c r="OZ343">
        <v>63</v>
      </c>
      <c r="PB343">
        <v>63</v>
      </c>
      <c r="PD343">
        <v>63</v>
      </c>
      <c r="PF343">
        <v>63</v>
      </c>
      <c r="PH343">
        <v>63</v>
      </c>
      <c r="PJ343">
        <v>63</v>
      </c>
      <c r="PL343">
        <v>63</v>
      </c>
      <c r="PN343">
        <v>63</v>
      </c>
      <c r="PP343">
        <v>63</v>
      </c>
      <c r="PR343">
        <v>63</v>
      </c>
      <c r="PT343">
        <v>63</v>
      </c>
      <c r="PV343">
        <v>63</v>
      </c>
      <c r="PX343">
        <v>63</v>
      </c>
      <c r="PZ343">
        <v>63</v>
      </c>
      <c r="QB343">
        <v>63</v>
      </c>
      <c r="QD343">
        <v>63</v>
      </c>
      <c r="QF343">
        <v>63</v>
      </c>
      <c r="QH343">
        <v>63</v>
      </c>
      <c r="QJ343">
        <v>63</v>
      </c>
      <c r="QL343">
        <v>63</v>
      </c>
      <c r="QN343">
        <v>63</v>
      </c>
      <c r="QP343">
        <v>63</v>
      </c>
      <c r="QR343">
        <v>63</v>
      </c>
      <c r="QT343">
        <v>63</v>
      </c>
      <c r="QV343">
        <v>63</v>
      </c>
      <c r="QX343">
        <v>63</v>
      </c>
      <c r="QZ343">
        <v>63</v>
      </c>
      <c r="RB343">
        <v>63</v>
      </c>
      <c r="RD343">
        <v>63</v>
      </c>
      <c r="RF343">
        <v>63</v>
      </c>
      <c r="RH343">
        <v>63</v>
      </c>
      <c r="RJ343">
        <v>63</v>
      </c>
      <c r="RL343">
        <v>63</v>
      </c>
      <c r="RN343">
        <v>63</v>
      </c>
      <c r="RP343">
        <v>63</v>
      </c>
      <c r="RR343">
        <v>63</v>
      </c>
      <c r="RT343">
        <v>63</v>
      </c>
      <c r="RV343">
        <v>63</v>
      </c>
      <c r="RX343">
        <v>63</v>
      </c>
      <c r="RZ343">
        <v>63</v>
      </c>
      <c r="SB343">
        <v>63</v>
      </c>
      <c r="SD343">
        <v>63</v>
      </c>
      <c r="SF343">
        <v>63</v>
      </c>
      <c r="SH343">
        <v>63</v>
      </c>
      <c r="SJ343">
        <v>63</v>
      </c>
      <c r="SL343">
        <v>63</v>
      </c>
      <c r="SN343">
        <v>63</v>
      </c>
      <c r="SP343">
        <v>63</v>
      </c>
      <c r="SR343">
        <v>63</v>
      </c>
      <c r="ST343">
        <v>63</v>
      </c>
      <c r="SV343">
        <v>63</v>
      </c>
      <c r="SX343">
        <v>63</v>
      </c>
      <c r="SZ343">
        <v>63</v>
      </c>
      <c r="TB343">
        <v>63</v>
      </c>
      <c r="TD343">
        <v>63</v>
      </c>
      <c r="TF343">
        <v>63</v>
      </c>
      <c r="TH343">
        <v>63</v>
      </c>
      <c r="TJ343">
        <v>63</v>
      </c>
      <c r="TL343">
        <v>63</v>
      </c>
      <c r="TN343">
        <v>63</v>
      </c>
      <c r="TP343">
        <v>63</v>
      </c>
      <c r="TR343">
        <v>63</v>
      </c>
      <c r="TT343">
        <v>63</v>
      </c>
      <c r="TV343">
        <v>63</v>
      </c>
      <c r="TX343">
        <v>63</v>
      </c>
      <c r="TZ343">
        <v>63</v>
      </c>
      <c r="UB343">
        <v>63</v>
      </c>
      <c r="UD343">
        <v>63</v>
      </c>
      <c r="UF343">
        <v>63</v>
      </c>
      <c r="UH343">
        <v>63</v>
      </c>
      <c r="UJ343">
        <v>63</v>
      </c>
      <c r="UL343">
        <v>63</v>
      </c>
      <c r="UN343">
        <v>63</v>
      </c>
      <c r="UP343">
        <v>63</v>
      </c>
      <c r="UR343">
        <v>63</v>
      </c>
      <c r="UT343">
        <v>63</v>
      </c>
      <c r="UV343">
        <v>63</v>
      </c>
      <c r="UX343">
        <v>63</v>
      </c>
      <c r="UZ343">
        <v>63</v>
      </c>
      <c r="VB343">
        <v>63</v>
      </c>
      <c r="VD343">
        <v>63</v>
      </c>
      <c r="VF343">
        <v>63</v>
      </c>
      <c r="VH343">
        <v>63</v>
      </c>
      <c r="VJ343">
        <v>63</v>
      </c>
      <c r="VL343">
        <v>63</v>
      </c>
      <c r="VN343">
        <v>63</v>
      </c>
      <c r="VP343">
        <v>63</v>
      </c>
      <c r="VR343">
        <v>63</v>
      </c>
      <c r="VT343">
        <v>63</v>
      </c>
      <c r="VV343">
        <v>63</v>
      </c>
      <c r="VX343">
        <v>63</v>
      </c>
      <c r="VZ343">
        <v>63</v>
      </c>
      <c r="WB343">
        <v>63</v>
      </c>
      <c r="WD343">
        <v>63</v>
      </c>
      <c r="WF343">
        <v>63</v>
      </c>
      <c r="WH343">
        <v>63</v>
      </c>
      <c r="WJ343">
        <v>63</v>
      </c>
      <c r="WL343">
        <v>63</v>
      </c>
      <c r="WN343">
        <v>63</v>
      </c>
      <c r="WP343">
        <v>63</v>
      </c>
      <c r="WR343">
        <v>63</v>
      </c>
      <c r="WT343">
        <v>63</v>
      </c>
      <c r="WV343">
        <v>63</v>
      </c>
      <c r="WX343">
        <v>63</v>
      </c>
      <c r="WZ343">
        <v>63</v>
      </c>
      <c r="XB343">
        <v>63</v>
      </c>
      <c r="XD343">
        <v>63</v>
      </c>
      <c r="XF343">
        <v>63</v>
      </c>
      <c r="XH343">
        <v>63</v>
      </c>
      <c r="XJ343">
        <v>63</v>
      </c>
      <c r="XL343">
        <v>63</v>
      </c>
      <c r="XN343">
        <v>63</v>
      </c>
      <c r="XP343">
        <v>63</v>
      </c>
      <c r="XR343">
        <v>63</v>
      </c>
      <c r="XT343">
        <v>63</v>
      </c>
      <c r="XV343">
        <v>63</v>
      </c>
      <c r="XX343">
        <v>63</v>
      </c>
      <c r="XZ343">
        <v>63</v>
      </c>
      <c r="YB343">
        <v>63</v>
      </c>
      <c r="YD343">
        <v>63</v>
      </c>
      <c r="YF343">
        <v>63</v>
      </c>
      <c r="YH343">
        <v>63</v>
      </c>
      <c r="YJ343">
        <v>63</v>
      </c>
      <c r="YL343">
        <v>63</v>
      </c>
      <c r="YN343">
        <v>63</v>
      </c>
      <c r="YP343">
        <v>63</v>
      </c>
      <c r="YR343">
        <v>63</v>
      </c>
      <c r="YT343">
        <v>63</v>
      </c>
      <c r="YV343">
        <v>63</v>
      </c>
      <c r="YX343">
        <v>63</v>
      </c>
      <c r="YZ343">
        <v>63</v>
      </c>
      <c r="ZB343">
        <v>63</v>
      </c>
      <c r="ZD343">
        <v>63</v>
      </c>
      <c r="ZF343">
        <v>63</v>
      </c>
      <c r="ZH343">
        <v>63</v>
      </c>
      <c r="ZJ343">
        <v>63</v>
      </c>
      <c r="ZL343">
        <v>63</v>
      </c>
      <c r="ZN343">
        <v>63</v>
      </c>
      <c r="ZP343">
        <v>63</v>
      </c>
      <c r="ZR343">
        <v>63</v>
      </c>
      <c r="ZT343">
        <v>63</v>
      </c>
      <c r="ZV343">
        <v>63</v>
      </c>
      <c r="ZX343">
        <v>63</v>
      </c>
      <c r="ZZ343">
        <v>63</v>
      </c>
      <c r="AAB343">
        <v>63</v>
      </c>
      <c r="AAD343">
        <v>63</v>
      </c>
      <c r="AAF343">
        <v>63</v>
      </c>
      <c r="AAH343">
        <v>63</v>
      </c>
      <c r="AAJ343">
        <v>63</v>
      </c>
      <c r="AAL343">
        <v>63</v>
      </c>
      <c r="AAN343">
        <v>63</v>
      </c>
      <c r="AAP343">
        <v>63</v>
      </c>
      <c r="AAR343">
        <v>63</v>
      </c>
      <c r="AAT343">
        <v>63</v>
      </c>
      <c r="AAV343">
        <v>63</v>
      </c>
      <c r="AAX343">
        <v>63</v>
      </c>
      <c r="AAZ343">
        <v>63</v>
      </c>
      <c r="ABB343">
        <v>63</v>
      </c>
      <c r="ABD343">
        <v>63</v>
      </c>
      <c r="ABF343">
        <v>63</v>
      </c>
      <c r="ABH343">
        <v>63</v>
      </c>
      <c r="ABJ343">
        <v>63</v>
      </c>
      <c r="ABL343">
        <v>63</v>
      </c>
      <c r="ABN343">
        <v>63</v>
      </c>
      <c r="ABP343">
        <v>63</v>
      </c>
      <c r="ABR343">
        <v>63</v>
      </c>
      <c r="ABT343">
        <v>63</v>
      </c>
      <c r="ABV343">
        <v>63</v>
      </c>
      <c r="ABX343">
        <v>63</v>
      </c>
      <c r="ABZ343">
        <v>63</v>
      </c>
      <c r="ACB343">
        <v>63</v>
      </c>
      <c r="ACD343">
        <v>63</v>
      </c>
      <c r="ACF343">
        <v>63</v>
      </c>
      <c r="ACH343">
        <v>63</v>
      </c>
      <c r="ACJ343">
        <v>63</v>
      </c>
      <c r="ACL343">
        <v>63</v>
      </c>
      <c r="ACN343">
        <v>63</v>
      </c>
      <c r="ACP343">
        <v>63</v>
      </c>
      <c r="ACR343">
        <v>63</v>
      </c>
      <c r="ACT343">
        <v>63</v>
      </c>
      <c r="ACV343">
        <v>63</v>
      </c>
      <c r="ACX343">
        <v>63</v>
      </c>
      <c r="ACZ343">
        <v>63</v>
      </c>
      <c r="ADB343">
        <v>63</v>
      </c>
      <c r="ADD343">
        <v>63</v>
      </c>
      <c r="ADF343">
        <v>63</v>
      </c>
      <c r="ADH343">
        <v>63</v>
      </c>
      <c r="ADJ343">
        <v>63</v>
      </c>
      <c r="ADL343">
        <v>63</v>
      </c>
      <c r="ADN343">
        <v>63</v>
      </c>
      <c r="ADP343">
        <v>63</v>
      </c>
      <c r="ADR343">
        <v>63</v>
      </c>
      <c r="ADT343">
        <v>63</v>
      </c>
      <c r="ADV343">
        <v>63</v>
      </c>
      <c r="ADX343">
        <v>63</v>
      </c>
      <c r="ADZ343">
        <v>63</v>
      </c>
      <c r="AEB343">
        <v>63</v>
      </c>
      <c r="AED343">
        <v>63</v>
      </c>
      <c r="AEF343">
        <v>63</v>
      </c>
      <c r="AEH343">
        <v>63</v>
      </c>
      <c r="AEJ343">
        <v>63</v>
      </c>
      <c r="AEL343">
        <v>63</v>
      </c>
      <c r="AEN343">
        <v>63</v>
      </c>
      <c r="AEP343">
        <v>63</v>
      </c>
      <c r="AER343">
        <v>63</v>
      </c>
      <c r="AET343">
        <v>63</v>
      </c>
      <c r="AEV343">
        <v>63</v>
      </c>
      <c r="AEX343">
        <v>63</v>
      </c>
      <c r="AEZ343">
        <v>63</v>
      </c>
      <c r="AFB343">
        <v>63</v>
      </c>
      <c r="AFD343">
        <v>63</v>
      </c>
      <c r="AFF343">
        <v>63</v>
      </c>
      <c r="AFH343">
        <v>63</v>
      </c>
      <c r="AFJ343">
        <v>63</v>
      </c>
      <c r="AFL343">
        <v>63</v>
      </c>
      <c r="AFN343">
        <v>63</v>
      </c>
      <c r="AFP343">
        <v>63</v>
      </c>
      <c r="AFR343">
        <v>63</v>
      </c>
      <c r="AFT343">
        <v>63</v>
      </c>
      <c r="AFV343">
        <v>63</v>
      </c>
      <c r="AFX343">
        <v>63</v>
      </c>
      <c r="AFZ343">
        <v>63</v>
      </c>
      <c r="AGB343">
        <v>63</v>
      </c>
      <c r="AGD343">
        <v>63</v>
      </c>
      <c r="AGF343">
        <v>63</v>
      </c>
      <c r="AGH343">
        <v>63</v>
      </c>
      <c r="AGJ343">
        <v>63</v>
      </c>
      <c r="AGL343">
        <v>63</v>
      </c>
      <c r="AGN343">
        <v>63</v>
      </c>
      <c r="AGP343">
        <v>63</v>
      </c>
      <c r="AGR343">
        <v>63</v>
      </c>
      <c r="AGT343">
        <v>63</v>
      </c>
      <c r="AGV343">
        <v>63</v>
      </c>
      <c r="AGX343">
        <v>63</v>
      </c>
      <c r="AGZ343">
        <v>63</v>
      </c>
      <c r="AHB343">
        <v>63</v>
      </c>
      <c r="AHD343">
        <v>63</v>
      </c>
      <c r="AHF343">
        <v>63</v>
      </c>
      <c r="AHH343">
        <v>63</v>
      </c>
      <c r="AHJ343">
        <v>63</v>
      </c>
      <c r="AHL343">
        <v>63</v>
      </c>
      <c r="AHN343">
        <v>63</v>
      </c>
      <c r="AHP343">
        <v>63</v>
      </c>
      <c r="AHR343">
        <v>63</v>
      </c>
      <c r="AHT343">
        <v>63</v>
      </c>
      <c r="AHV343">
        <v>63</v>
      </c>
      <c r="AHX343">
        <v>63</v>
      </c>
      <c r="AHZ343">
        <v>63</v>
      </c>
      <c r="AIB343">
        <v>63</v>
      </c>
      <c r="AID343">
        <v>63</v>
      </c>
      <c r="AIF343">
        <v>63</v>
      </c>
      <c r="AIH343">
        <v>63</v>
      </c>
      <c r="AIJ343">
        <v>63</v>
      </c>
      <c r="AIL343">
        <v>63</v>
      </c>
      <c r="AIN343">
        <v>63</v>
      </c>
      <c r="AIP343">
        <v>63</v>
      </c>
      <c r="AIR343">
        <v>63</v>
      </c>
      <c r="AIT343">
        <v>63</v>
      </c>
      <c r="AIV343">
        <v>63</v>
      </c>
      <c r="AIX343">
        <v>63</v>
      </c>
      <c r="AIZ343">
        <v>63</v>
      </c>
      <c r="AJB343">
        <v>63</v>
      </c>
      <c r="AJD343">
        <v>63</v>
      </c>
      <c r="AJF343">
        <v>63</v>
      </c>
      <c r="AJH343">
        <v>63</v>
      </c>
      <c r="AJJ343">
        <v>63</v>
      </c>
      <c r="AJL343">
        <v>63</v>
      </c>
      <c r="AJN343">
        <v>63</v>
      </c>
      <c r="AJP343">
        <v>63</v>
      </c>
      <c r="AJR343">
        <v>63</v>
      </c>
      <c r="AJT343">
        <v>63</v>
      </c>
      <c r="AJV343">
        <v>63</v>
      </c>
      <c r="AJX343">
        <v>63</v>
      </c>
      <c r="AJZ343">
        <v>63</v>
      </c>
      <c r="AKB343">
        <v>63</v>
      </c>
      <c r="AKD343">
        <v>63</v>
      </c>
      <c r="AKF343">
        <v>63</v>
      </c>
      <c r="AKH343">
        <v>63</v>
      </c>
      <c r="AKJ343">
        <v>63</v>
      </c>
      <c r="AKL343">
        <v>63</v>
      </c>
      <c r="AKN343">
        <v>63</v>
      </c>
      <c r="AKP343">
        <v>63</v>
      </c>
      <c r="AKR343">
        <v>63</v>
      </c>
      <c r="AKT343">
        <v>63</v>
      </c>
      <c r="AKV343">
        <v>63</v>
      </c>
      <c r="AKX343">
        <v>63</v>
      </c>
      <c r="AKZ343">
        <v>63</v>
      </c>
      <c r="ALB343">
        <v>63</v>
      </c>
      <c r="ALD343">
        <v>63</v>
      </c>
      <c r="ALF343">
        <v>63</v>
      </c>
      <c r="ALH343">
        <v>63</v>
      </c>
      <c r="ALJ343">
        <v>63</v>
      </c>
      <c r="ALL343">
        <v>63</v>
      </c>
      <c r="ALN343">
        <v>63</v>
      </c>
      <c r="ALP343">
        <v>63</v>
      </c>
      <c r="ALR343">
        <v>63</v>
      </c>
    </row>
    <row r="344" spans="1:1006" x14ac:dyDescent="0.25">
      <c r="A344">
        <v>35</v>
      </c>
      <c r="B344">
        <v>13.03162</v>
      </c>
      <c r="H344">
        <v>35</v>
      </c>
      <c r="J344">
        <v>35</v>
      </c>
      <c r="L344">
        <v>35</v>
      </c>
      <c r="N344">
        <v>35</v>
      </c>
      <c r="P344">
        <v>35</v>
      </c>
      <c r="R344">
        <v>35</v>
      </c>
      <c r="T344">
        <v>35</v>
      </c>
      <c r="V344">
        <v>35</v>
      </c>
      <c r="X344">
        <v>35</v>
      </c>
      <c r="Z344">
        <v>35</v>
      </c>
      <c r="AB344">
        <v>35</v>
      </c>
      <c r="AD344">
        <v>35</v>
      </c>
      <c r="AF344">
        <v>35</v>
      </c>
      <c r="AH344">
        <v>35</v>
      </c>
      <c r="AJ344">
        <v>35</v>
      </c>
      <c r="AL344">
        <v>35</v>
      </c>
      <c r="AN344">
        <v>35</v>
      </c>
      <c r="AP344">
        <v>35</v>
      </c>
      <c r="AR344">
        <v>35</v>
      </c>
      <c r="AT344">
        <v>35</v>
      </c>
      <c r="AV344">
        <v>35</v>
      </c>
      <c r="AX344">
        <v>35</v>
      </c>
      <c r="AZ344">
        <v>35</v>
      </c>
      <c r="BB344">
        <v>35</v>
      </c>
      <c r="BD344">
        <v>35</v>
      </c>
      <c r="BF344">
        <v>35</v>
      </c>
      <c r="BH344">
        <v>35</v>
      </c>
      <c r="BJ344">
        <v>35</v>
      </c>
      <c r="BL344">
        <v>35</v>
      </c>
      <c r="BN344">
        <v>35</v>
      </c>
      <c r="BP344">
        <v>35</v>
      </c>
      <c r="BR344">
        <v>35</v>
      </c>
      <c r="BT344">
        <v>35</v>
      </c>
      <c r="BV344">
        <v>35</v>
      </c>
      <c r="BX344">
        <v>35</v>
      </c>
      <c r="BZ344">
        <v>35</v>
      </c>
      <c r="CB344">
        <v>35</v>
      </c>
      <c r="CD344">
        <v>35</v>
      </c>
      <c r="CF344">
        <v>35</v>
      </c>
      <c r="CH344">
        <v>35</v>
      </c>
      <c r="CJ344">
        <v>35</v>
      </c>
      <c r="CL344">
        <v>35</v>
      </c>
      <c r="CN344">
        <v>35</v>
      </c>
      <c r="CP344">
        <v>35</v>
      </c>
      <c r="CR344">
        <v>35</v>
      </c>
      <c r="CT344">
        <v>35</v>
      </c>
      <c r="CV344">
        <v>35</v>
      </c>
      <c r="CX344">
        <v>35</v>
      </c>
      <c r="CZ344">
        <v>35</v>
      </c>
      <c r="DB344">
        <v>35</v>
      </c>
      <c r="DD344">
        <v>35</v>
      </c>
      <c r="DF344">
        <v>35</v>
      </c>
      <c r="DH344">
        <v>35</v>
      </c>
      <c r="DJ344">
        <v>35</v>
      </c>
      <c r="DL344">
        <v>35</v>
      </c>
      <c r="DN344">
        <v>35</v>
      </c>
      <c r="DP344">
        <v>35</v>
      </c>
      <c r="DR344">
        <v>35</v>
      </c>
      <c r="DT344">
        <v>35</v>
      </c>
      <c r="DV344">
        <v>35</v>
      </c>
      <c r="DX344">
        <v>35</v>
      </c>
      <c r="DZ344">
        <v>35</v>
      </c>
      <c r="EB344">
        <v>35</v>
      </c>
      <c r="ED344">
        <v>35</v>
      </c>
      <c r="EF344">
        <v>35</v>
      </c>
      <c r="EH344">
        <v>35</v>
      </c>
      <c r="EJ344">
        <v>35</v>
      </c>
      <c r="EL344">
        <v>35</v>
      </c>
      <c r="EN344">
        <v>35</v>
      </c>
      <c r="EP344">
        <v>35</v>
      </c>
      <c r="ER344">
        <v>35</v>
      </c>
      <c r="ET344">
        <v>35</v>
      </c>
      <c r="EV344">
        <v>35</v>
      </c>
      <c r="EX344">
        <v>35</v>
      </c>
      <c r="EZ344">
        <v>35</v>
      </c>
      <c r="FB344">
        <v>35</v>
      </c>
      <c r="FD344">
        <v>35</v>
      </c>
      <c r="FF344">
        <v>35</v>
      </c>
      <c r="FH344">
        <v>35</v>
      </c>
      <c r="FJ344">
        <v>35</v>
      </c>
      <c r="FL344">
        <v>35</v>
      </c>
      <c r="FN344">
        <v>35</v>
      </c>
      <c r="FP344">
        <v>35</v>
      </c>
      <c r="FR344">
        <v>35</v>
      </c>
      <c r="FT344">
        <v>35</v>
      </c>
      <c r="FV344">
        <v>35</v>
      </c>
      <c r="FX344">
        <v>35</v>
      </c>
      <c r="FZ344">
        <v>35</v>
      </c>
      <c r="GB344">
        <v>35</v>
      </c>
      <c r="GD344">
        <v>35</v>
      </c>
      <c r="GF344">
        <v>35</v>
      </c>
      <c r="GH344">
        <v>35</v>
      </c>
      <c r="GJ344">
        <v>35</v>
      </c>
      <c r="GL344">
        <v>35</v>
      </c>
      <c r="GN344">
        <v>35</v>
      </c>
      <c r="GP344">
        <v>35</v>
      </c>
      <c r="GR344">
        <v>35</v>
      </c>
      <c r="GT344">
        <v>35</v>
      </c>
      <c r="GV344">
        <v>35</v>
      </c>
      <c r="GX344">
        <v>35</v>
      </c>
      <c r="GZ344">
        <v>35</v>
      </c>
      <c r="HB344">
        <v>35</v>
      </c>
      <c r="HD344">
        <v>35</v>
      </c>
      <c r="HF344">
        <v>35</v>
      </c>
      <c r="HH344">
        <v>35</v>
      </c>
      <c r="HJ344">
        <v>35</v>
      </c>
      <c r="HL344">
        <v>35</v>
      </c>
      <c r="HN344">
        <v>35</v>
      </c>
      <c r="HP344">
        <v>35</v>
      </c>
      <c r="HR344">
        <v>35</v>
      </c>
      <c r="HT344">
        <v>35</v>
      </c>
      <c r="HV344">
        <v>35</v>
      </c>
      <c r="HX344">
        <v>35</v>
      </c>
      <c r="HZ344">
        <v>35</v>
      </c>
      <c r="IB344">
        <v>35</v>
      </c>
      <c r="ID344">
        <v>35</v>
      </c>
      <c r="IF344">
        <v>35</v>
      </c>
      <c r="IH344">
        <v>35</v>
      </c>
      <c r="IJ344">
        <v>35</v>
      </c>
      <c r="IL344">
        <v>35</v>
      </c>
      <c r="IN344">
        <v>35</v>
      </c>
      <c r="IP344">
        <v>35</v>
      </c>
      <c r="IR344">
        <v>35</v>
      </c>
      <c r="IT344">
        <v>35</v>
      </c>
      <c r="IV344">
        <v>35</v>
      </c>
      <c r="IX344">
        <v>35</v>
      </c>
      <c r="IZ344">
        <v>35</v>
      </c>
      <c r="JB344">
        <v>35</v>
      </c>
      <c r="JD344">
        <v>35</v>
      </c>
      <c r="JF344">
        <v>35</v>
      </c>
      <c r="JH344">
        <v>35</v>
      </c>
      <c r="JJ344">
        <v>35</v>
      </c>
      <c r="JL344">
        <v>35</v>
      </c>
      <c r="JN344">
        <v>35</v>
      </c>
      <c r="JP344">
        <v>35</v>
      </c>
      <c r="JR344">
        <v>35</v>
      </c>
      <c r="JT344">
        <v>35</v>
      </c>
      <c r="JV344">
        <v>35</v>
      </c>
      <c r="JX344">
        <v>35</v>
      </c>
      <c r="JZ344">
        <v>35</v>
      </c>
      <c r="KB344">
        <v>35</v>
      </c>
      <c r="KD344">
        <v>35</v>
      </c>
      <c r="KF344">
        <v>35</v>
      </c>
      <c r="KH344">
        <v>35</v>
      </c>
      <c r="KJ344">
        <v>35</v>
      </c>
      <c r="KL344">
        <v>35</v>
      </c>
      <c r="KN344">
        <v>35</v>
      </c>
      <c r="KP344">
        <v>35</v>
      </c>
      <c r="KR344">
        <v>35</v>
      </c>
      <c r="KT344">
        <v>35</v>
      </c>
      <c r="KV344">
        <v>35</v>
      </c>
      <c r="KX344">
        <v>35</v>
      </c>
      <c r="KZ344">
        <v>35</v>
      </c>
      <c r="LB344">
        <v>35</v>
      </c>
      <c r="LD344">
        <v>35</v>
      </c>
      <c r="LF344">
        <v>35</v>
      </c>
      <c r="LH344">
        <v>35</v>
      </c>
      <c r="LJ344">
        <v>35</v>
      </c>
      <c r="LL344">
        <v>35</v>
      </c>
      <c r="LN344">
        <v>35</v>
      </c>
      <c r="LP344">
        <v>35</v>
      </c>
      <c r="LR344">
        <v>35</v>
      </c>
      <c r="LT344">
        <v>35</v>
      </c>
      <c r="LV344">
        <v>35</v>
      </c>
      <c r="LX344">
        <v>35</v>
      </c>
      <c r="LZ344">
        <v>35</v>
      </c>
      <c r="MB344">
        <v>35</v>
      </c>
      <c r="MD344">
        <v>35</v>
      </c>
      <c r="MF344">
        <v>35</v>
      </c>
      <c r="MH344">
        <v>35</v>
      </c>
      <c r="MJ344">
        <v>35</v>
      </c>
      <c r="ML344">
        <v>35</v>
      </c>
      <c r="MN344">
        <v>35</v>
      </c>
      <c r="MP344">
        <v>35</v>
      </c>
      <c r="MR344">
        <v>35</v>
      </c>
      <c r="MT344">
        <v>35</v>
      </c>
      <c r="MV344">
        <v>35</v>
      </c>
      <c r="MX344">
        <v>35</v>
      </c>
      <c r="MZ344">
        <v>35</v>
      </c>
      <c r="NB344">
        <v>35</v>
      </c>
      <c r="ND344">
        <v>35</v>
      </c>
      <c r="NF344">
        <v>35</v>
      </c>
      <c r="NH344">
        <v>35</v>
      </c>
      <c r="NJ344">
        <v>35</v>
      </c>
      <c r="NL344">
        <v>35</v>
      </c>
      <c r="NN344">
        <v>35</v>
      </c>
      <c r="NP344">
        <v>35</v>
      </c>
      <c r="NR344">
        <v>35</v>
      </c>
      <c r="NT344">
        <v>35</v>
      </c>
      <c r="NV344">
        <v>35</v>
      </c>
      <c r="NX344">
        <v>35</v>
      </c>
      <c r="NZ344">
        <v>35</v>
      </c>
      <c r="OB344">
        <v>35</v>
      </c>
      <c r="OD344">
        <v>35</v>
      </c>
      <c r="OF344">
        <v>35</v>
      </c>
      <c r="OH344">
        <v>35</v>
      </c>
      <c r="OJ344">
        <v>35</v>
      </c>
      <c r="OL344">
        <v>35</v>
      </c>
      <c r="ON344">
        <v>35</v>
      </c>
      <c r="OP344">
        <v>35</v>
      </c>
      <c r="OR344">
        <v>35</v>
      </c>
      <c r="OT344">
        <v>35</v>
      </c>
      <c r="OV344">
        <v>35</v>
      </c>
      <c r="OX344">
        <v>35</v>
      </c>
      <c r="OZ344">
        <v>35</v>
      </c>
      <c r="PB344">
        <v>35</v>
      </c>
      <c r="PD344">
        <v>35</v>
      </c>
      <c r="PF344">
        <v>35</v>
      </c>
      <c r="PH344">
        <v>35</v>
      </c>
      <c r="PJ344">
        <v>35</v>
      </c>
      <c r="PL344">
        <v>35</v>
      </c>
      <c r="PN344">
        <v>35</v>
      </c>
      <c r="PP344">
        <v>35</v>
      </c>
      <c r="PR344">
        <v>35</v>
      </c>
      <c r="PT344">
        <v>35</v>
      </c>
      <c r="PV344">
        <v>35</v>
      </c>
      <c r="PX344">
        <v>35</v>
      </c>
      <c r="PZ344">
        <v>35</v>
      </c>
      <c r="QB344">
        <v>35</v>
      </c>
      <c r="QD344">
        <v>35</v>
      </c>
      <c r="QF344">
        <v>35</v>
      </c>
      <c r="QH344">
        <v>35</v>
      </c>
      <c r="QJ344">
        <v>35</v>
      </c>
      <c r="QL344">
        <v>35</v>
      </c>
      <c r="QN344">
        <v>35</v>
      </c>
      <c r="QP344">
        <v>35</v>
      </c>
      <c r="QR344">
        <v>35</v>
      </c>
      <c r="QT344">
        <v>35</v>
      </c>
      <c r="QV344">
        <v>35</v>
      </c>
      <c r="QX344">
        <v>35</v>
      </c>
      <c r="QZ344">
        <v>35</v>
      </c>
      <c r="RB344">
        <v>35</v>
      </c>
      <c r="RD344">
        <v>35</v>
      </c>
      <c r="RF344">
        <v>35</v>
      </c>
      <c r="RH344">
        <v>35</v>
      </c>
      <c r="RJ344">
        <v>35</v>
      </c>
      <c r="RL344">
        <v>35</v>
      </c>
      <c r="RN344">
        <v>35</v>
      </c>
      <c r="RP344">
        <v>35</v>
      </c>
      <c r="RR344">
        <v>35</v>
      </c>
      <c r="RT344">
        <v>35</v>
      </c>
      <c r="RV344">
        <v>35</v>
      </c>
      <c r="RX344">
        <v>35</v>
      </c>
      <c r="RZ344">
        <v>35</v>
      </c>
      <c r="SB344">
        <v>35</v>
      </c>
      <c r="SD344">
        <v>35</v>
      </c>
      <c r="SF344">
        <v>35</v>
      </c>
      <c r="SH344">
        <v>35</v>
      </c>
      <c r="SJ344">
        <v>35</v>
      </c>
      <c r="SL344">
        <v>35</v>
      </c>
      <c r="SN344">
        <v>35</v>
      </c>
      <c r="SP344">
        <v>35</v>
      </c>
      <c r="SR344">
        <v>35</v>
      </c>
      <c r="ST344">
        <v>35</v>
      </c>
      <c r="SV344">
        <v>35</v>
      </c>
      <c r="SX344">
        <v>35</v>
      </c>
      <c r="SZ344">
        <v>35</v>
      </c>
      <c r="TB344">
        <v>35</v>
      </c>
      <c r="TD344">
        <v>35</v>
      </c>
      <c r="TF344">
        <v>35</v>
      </c>
      <c r="TH344">
        <v>35</v>
      </c>
      <c r="TJ344">
        <v>35</v>
      </c>
      <c r="TL344">
        <v>35</v>
      </c>
      <c r="TN344">
        <v>35</v>
      </c>
      <c r="TP344">
        <v>35</v>
      </c>
      <c r="TR344">
        <v>35</v>
      </c>
      <c r="TT344">
        <v>35</v>
      </c>
      <c r="TV344">
        <v>35</v>
      </c>
      <c r="TX344">
        <v>35</v>
      </c>
      <c r="TZ344">
        <v>35</v>
      </c>
      <c r="UB344">
        <v>35</v>
      </c>
      <c r="UD344">
        <v>35</v>
      </c>
      <c r="UF344">
        <v>35</v>
      </c>
      <c r="UH344">
        <v>35</v>
      </c>
      <c r="UJ344">
        <v>35</v>
      </c>
      <c r="UL344">
        <v>35</v>
      </c>
      <c r="UN344">
        <v>35</v>
      </c>
      <c r="UP344">
        <v>35</v>
      </c>
      <c r="UR344">
        <v>35</v>
      </c>
      <c r="UT344">
        <v>35</v>
      </c>
      <c r="UV344">
        <v>35</v>
      </c>
      <c r="UX344">
        <v>35</v>
      </c>
      <c r="UZ344">
        <v>35</v>
      </c>
      <c r="VB344">
        <v>35</v>
      </c>
      <c r="VD344">
        <v>35</v>
      </c>
      <c r="VF344">
        <v>35</v>
      </c>
      <c r="VH344">
        <v>35</v>
      </c>
      <c r="VJ344">
        <v>35</v>
      </c>
      <c r="VL344">
        <v>35</v>
      </c>
      <c r="VN344">
        <v>35</v>
      </c>
      <c r="VP344">
        <v>35</v>
      </c>
      <c r="VR344">
        <v>35</v>
      </c>
      <c r="VT344">
        <v>35</v>
      </c>
      <c r="VV344">
        <v>35</v>
      </c>
      <c r="VX344">
        <v>35</v>
      </c>
      <c r="VZ344">
        <v>35</v>
      </c>
      <c r="WB344">
        <v>35</v>
      </c>
      <c r="WD344">
        <v>35</v>
      </c>
      <c r="WF344">
        <v>35</v>
      </c>
      <c r="WH344">
        <v>35</v>
      </c>
      <c r="WJ344">
        <v>35</v>
      </c>
      <c r="WL344">
        <v>35</v>
      </c>
      <c r="WN344">
        <v>35</v>
      </c>
      <c r="WP344">
        <v>35</v>
      </c>
      <c r="WR344">
        <v>35</v>
      </c>
      <c r="WT344">
        <v>35</v>
      </c>
      <c r="WV344">
        <v>35</v>
      </c>
      <c r="WX344">
        <v>35</v>
      </c>
      <c r="WZ344">
        <v>35</v>
      </c>
      <c r="XB344">
        <v>35</v>
      </c>
      <c r="XD344">
        <v>35</v>
      </c>
      <c r="XF344">
        <v>35</v>
      </c>
      <c r="XH344">
        <v>35</v>
      </c>
      <c r="XJ344">
        <v>35</v>
      </c>
      <c r="XL344">
        <v>35</v>
      </c>
      <c r="XN344">
        <v>35</v>
      </c>
      <c r="XP344">
        <v>35</v>
      </c>
      <c r="XR344">
        <v>35</v>
      </c>
      <c r="XT344">
        <v>35</v>
      </c>
      <c r="XV344">
        <v>35</v>
      </c>
      <c r="XX344">
        <v>35</v>
      </c>
      <c r="XZ344">
        <v>35</v>
      </c>
      <c r="YB344">
        <v>35</v>
      </c>
      <c r="YD344">
        <v>35</v>
      </c>
      <c r="YF344">
        <v>35</v>
      </c>
      <c r="YH344">
        <v>35</v>
      </c>
      <c r="YJ344">
        <v>35</v>
      </c>
      <c r="YL344">
        <v>35</v>
      </c>
      <c r="YN344">
        <v>35</v>
      </c>
      <c r="YP344">
        <v>35</v>
      </c>
      <c r="YR344">
        <v>35</v>
      </c>
      <c r="YT344">
        <v>35</v>
      </c>
      <c r="YV344">
        <v>35</v>
      </c>
      <c r="YX344">
        <v>35</v>
      </c>
      <c r="YZ344">
        <v>35</v>
      </c>
      <c r="ZB344">
        <v>35</v>
      </c>
      <c r="ZD344">
        <v>35</v>
      </c>
      <c r="ZF344">
        <v>35</v>
      </c>
      <c r="ZH344">
        <v>35</v>
      </c>
      <c r="ZJ344">
        <v>35</v>
      </c>
      <c r="ZL344">
        <v>35</v>
      </c>
      <c r="ZN344">
        <v>35</v>
      </c>
      <c r="ZP344">
        <v>35</v>
      </c>
      <c r="ZR344">
        <v>35</v>
      </c>
      <c r="ZT344">
        <v>35</v>
      </c>
      <c r="ZV344">
        <v>35</v>
      </c>
      <c r="ZX344">
        <v>35</v>
      </c>
      <c r="ZZ344">
        <v>35</v>
      </c>
      <c r="AAB344">
        <v>35</v>
      </c>
      <c r="AAD344">
        <v>35</v>
      </c>
      <c r="AAF344">
        <v>35</v>
      </c>
      <c r="AAH344">
        <v>35</v>
      </c>
      <c r="AAJ344">
        <v>35</v>
      </c>
      <c r="AAL344">
        <v>35</v>
      </c>
      <c r="AAN344">
        <v>35</v>
      </c>
      <c r="AAP344">
        <v>35</v>
      </c>
      <c r="AAR344">
        <v>35</v>
      </c>
      <c r="AAT344">
        <v>35</v>
      </c>
      <c r="AAV344">
        <v>35</v>
      </c>
      <c r="AAX344">
        <v>35</v>
      </c>
      <c r="AAZ344">
        <v>35</v>
      </c>
      <c r="ABB344">
        <v>35</v>
      </c>
      <c r="ABD344">
        <v>35</v>
      </c>
      <c r="ABF344">
        <v>35</v>
      </c>
      <c r="ABH344">
        <v>35</v>
      </c>
      <c r="ABJ344">
        <v>35</v>
      </c>
      <c r="ABL344">
        <v>35</v>
      </c>
      <c r="ABN344">
        <v>35</v>
      </c>
      <c r="ABP344">
        <v>35</v>
      </c>
      <c r="ABR344">
        <v>35</v>
      </c>
      <c r="ABT344">
        <v>35</v>
      </c>
      <c r="ABV344">
        <v>35</v>
      </c>
      <c r="ABX344">
        <v>35</v>
      </c>
      <c r="ABZ344">
        <v>35</v>
      </c>
      <c r="ACB344">
        <v>35</v>
      </c>
      <c r="ACD344">
        <v>35</v>
      </c>
      <c r="ACF344">
        <v>35</v>
      </c>
      <c r="ACH344">
        <v>35</v>
      </c>
      <c r="ACJ344">
        <v>35</v>
      </c>
      <c r="ACL344">
        <v>35</v>
      </c>
      <c r="ACN344">
        <v>35</v>
      </c>
      <c r="ACP344">
        <v>35</v>
      </c>
      <c r="ACR344">
        <v>35</v>
      </c>
      <c r="ACT344">
        <v>35</v>
      </c>
      <c r="ACV344">
        <v>35</v>
      </c>
      <c r="ACX344">
        <v>35</v>
      </c>
      <c r="ACZ344">
        <v>35</v>
      </c>
      <c r="ADB344">
        <v>35</v>
      </c>
      <c r="ADD344">
        <v>35</v>
      </c>
      <c r="ADF344">
        <v>35</v>
      </c>
      <c r="ADH344">
        <v>35</v>
      </c>
      <c r="ADJ344">
        <v>35</v>
      </c>
      <c r="ADL344">
        <v>35</v>
      </c>
      <c r="ADN344">
        <v>35</v>
      </c>
      <c r="ADP344">
        <v>35</v>
      </c>
      <c r="ADR344">
        <v>35</v>
      </c>
      <c r="ADT344">
        <v>35</v>
      </c>
      <c r="ADV344">
        <v>35</v>
      </c>
      <c r="ADX344">
        <v>35</v>
      </c>
      <c r="ADZ344">
        <v>35</v>
      </c>
      <c r="AEB344">
        <v>35</v>
      </c>
      <c r="AED344">
        <v>35</v>
      </c>
      <c r="AEF344">
        <v>35</v>
      </c>
      <c r="AEH344">
        <v>35</v>
      </c>
      <c r="AEJ344">
        <v>35</v>
      </c>
      <c r="AEL344">
        <v>35</v>
      </c>
      <c r="AEN344">
        <v>35</v>
      </c>
      <c r="AEP344">
        <v>35</v>
      </c>
      <c r="AER344">
        <v>35</v>
      </c>
      <c r="AET344">
        <v>35</v>
      </c>
      <c r="AEV344">
        <v>35</v>
      </c>
      <c r="AEX344">
        <v>35</v>
      </c>
      <c r="AEZ344">
        <v>35</v>
      </c>
      <c r="AFB344">
        <v>35</v>
      </c>
      <c r="AFD344">
        <v>35</v>
      </c>
      <c r="AFF344">
        <v>35</v>
      </c>
      <c r="AFH344">
        <v>35</v>
      </c>
      <c r="AFJ344">
        <v>35</v>
      </c>
      <c r="AFL344">
        <v>35</v>
      </c>
      <c r="AFN344">
        <v>35</v>
      </c>
      <c r="AFP344">
        <v>35</v>
      </c>
      <c r="AFR344">
        <v>35</v>
      </c>
      <c r="AFT344">
        <v>35</v>
      </c>
      <c r="AFV344">
        <v>35</v>
      </c>
      <c r="AFX344">
        <v>35</v>
      </c>
      <c r="AFZ344">
        <v>35</v>
      </c>
      <c r="AGB344">
        <v>35</v>
      </c>
      <c r="AGD344">
        <v>35</v>
      </c>
      <c r="AGF344">
        <v>35</v>
      </c>
      <c r="AGH344">
        <v>35</v>
      </c>
      <c r="AGJ344">
        <v>35</v>
      </c>
      <c r="AGL344">
        <v>35</v>
      </c>
      <c r="AGN344">
        <v>35</v>
      </c>
      <c r="AGP344">
        <v>35</v>
      </c>
      <c r="AGR344">
        <v>35</v>
      </c>
      <c r="AGT344">
        <v>35</v>
      </c>
      <c r="AGV344">
        <v>35</v>
      </c>
      <c r="AGX344">
        <v>35</v>
      </c>
      <c r="AGZ344">
        <v>35</v>
      </c>
      <c r="AHB344">
        <v>35</v>
      </c>
      <c r="AHD344">
        <v>35</v>
      </c>
      <c r="AHF344">
        <v>35</v>
      </c>
      <c r="AHH344">
        <v>35</v>
      </c>
      <c r="AHJ344">
        <v>35</v>
      </c>
      <c r="AHL344">
        <v>35</v>
      </c>
      <c r="AHN344">
        <v>35</v>
      </c>
      <c r="AHP344">
        <v>35</v>
      </c>
      <c r="AHR344">
        <v>35</v>
      </c>
      <c r="AHT344">
        <v>35</v>
      </c>
      <c r="AHV344">
        <v>35</v>
      </c>
      <c r="AHX344">
        <v>35</v>
      </c>
      <c r="AHZ344">
        <v>35</v>
      </c>
      <c r="AIB344">
        <v>35</v>
      </c>
      <c r="AID344">
        <v>35</v>
      </c>
      <c r="AIF344">
        <v>35</v>
      </c>
      <c r="AIH344">
        <v>35</v>
      </c>
      <c r="AIJ344">
        <v>35</v>
      </c>
      <c r="AIL344">
        <v>35</v>
      </c>
      <c r="AIN344">
        <v>35</v>
      </c>
      <c r="AIP344">
        <v>35</v>
      </c>
      <c r="AIR344">
        <v>35</v>
      </c>
      <c r="AIT344">
        <v>35</v>
      </c>
      <c r="AIV344">
        <v>35</v>
      </c>
      <c r="AIX344">
        <v>35</v>
      </c>
      <c r="AIZ344">
        <v>35</v>
      </c>
      <c r="AJB344">
        <v>35</v>
      </c>
      <c r="AJD344">
        <v>35</v>
      </c>
      <c r="AJF344">
        <v>35</v>
      </c>
      <c r="AJH344">
        <v>35</v>
      </c>
      <c r="AJJ344">
        <v>35</v>
      </c>
      <c r="AJL344">
        <v>35</v>
      </c>
      <c r="AJN344">
        <v>35</v>
      </c>
      <c r="AJP344">
        <v>35</v>
      </c>
      <c r="AJR344">
        <v>35</v>
      </c>
      <c r="AJT344">
        <v>35</v>
      </c>
      <c r="AJV344">
        <v>35</v>
      </c>
      <c r="AJX344">
        <v>35</v>
      </c>
      <c r="AJZ344">
        <v>35</v>
      </c>
      <c r="AKB344">
        <v>35</v>
      </c>
      <c r="AKD344">
        <v>35</v>
      </c>
      <c r="AKF344">
        <v>35</v>
      </c>
      <c r="AKH344">
        <v>35</v>
      </c>
      <c r="AKJ344">
        <v>35</v>
      </c>
      <c r="AKL344">
        <v>35</v>
      </c>
      <c r="AKN344">
        <v>35</v>
      </c>
      <c r="AKP344">
        <v>35</v>
      </c>
      <c r="AKR344">
        <v>35</v>
      </c>
      <c r="AKT344">
        <v>35</v>
      </c>
      <c r="AKV344">
        <v>35</v>
      </c>
      <c r="AKX344">
        <v>35</v>
      </c>
      <c r="AKZ344">
        <v>35</v>
      </c>
      <c r="ALB344">
        <v>35</v>
      </c>
      <c r="ALD344">
        <v>35</v>
      </c>
      <c r="ALF344">
        <v>35</v>
      </c>
      <c r="ALH344">
        <v>35</v>
      </c>
      <c r="ALJ344">
        <v>35</v>
      </c>
      <c r="ALL344">
        <v>35</v>
      </c>
      <c r="ALN344">
        <v>35</v>
      </c>
      <c r="ALP344">
        <v>35</v>
      </c>
      <c r="ALR344">
        <v>35</v>
      </c>
    </row>
    <row r="345" spans="1:1006" x14ac:dyDescent="0.25">
      <c r="A345">
        <v>37</v>
      </c>
      <c r="B345">
        <v>13.02956</v>
      </c>
      <c r="H345">
        <v>37</v>
      </c>
      <c r="J345">
        <v>37</v>
      </c>
      <c r="L345">
        <v>37</v>
      </c>
      <c r="N345">
        <v>37</v>
      </c>
      <c r="P345">
        <v>37</v>
      </c>
      <c r="R345">
        <v>37</v>
      </c>
      <c r="T345">
        <v>37</v>
      </c>
      <c r="V345">
        <v>37</v>
      </c>
      <c r="X345">
        <v>37</v>
      </c>
      <c r="Z345">
        <v>37</v>
      </c>
      <c r="AB345">
        <v>37</v>
      </c>
      <c r="AD345">
        <v>37</v>
      </c>
      <c r="AF345">
        <v>37</v>
      </c>
      <c r="AH345">
        <v>37</v>
      </c>
      <c r="AJ345">
        <v>37</v>
      </c>
      <c r="AL345">
        <v>37</v>
      </c>
      <c r="AN345">
        <v>37</v>
      </c>
      <c r="AP345">
        <v>37</v>
      </c>
      <c r="AR345">
        <v>37</v>
      </c>
      <c r="AT345">
        <v>37</v>
      </c>
      <c r="AV345">
        <v>37</v>
      </c>
      <c r="AX345">
        <v>37</v>
      </c>
      <c r="AZ345">
        <v>37</v>
      </c>
      <c r="BB345">
        <v>37</v>
      </c>
      <c r="BD345">
        <v>37</v>
      </c>
      <c r="BF345">
        <v>37</v>
      </c>
      <c r="BH345">
        <v>37</v>
      </c>
      <c r="BJ345">
        <v>37</v>
      </c>
      <c r="BL345">
        <v>37</v>
      </c>
      <c r="BN345">
        <v>37</v>
      </c>
      <c r="BP345">
        <v>37</v>
      </c>
      <c r="BR345">
        <v>37</v>
      </c>
      <c r="BT345">
        <v>37</v>
      </c>
      <c r="BV345">
        <v>37</v>
      </c>
      <c r="BX345">
        <v>37</v>
      </c>
      <c r="BZ345">
        <v>37</v>
      </c>
      <c r="CB345">
        <v>37</v>
      </c>
      <c r="CD345">
        <v>37</v>
      </c>
      <c r="CF345">
        <v>37</v>
      </c>
      <c r="CH345">
        <v>37</v>
      </c>
      <c r="CJ345">
        <v>37</v>
      </c>
      <c r="CL345">
        <v>37</v>
      </c>
      <c r="CN345">
        <v>37</v>
      </c>
      <c r="CP345">
        <v>37</v>
      </c>
      <c r="CR345">
        <v>37</v>
      </c>
      <c r="CT345">
        <v>37</v>
      </c>
      <c r="CV345">
        <v>37</v>
      </c>
      <c r="CX345">
        <v>37</v>
      </c>
      <c r="CZ345">
        <v>37</v>
      </c>
      <c r="DB345">
        <v>37</v>
      </c>
      <c r="DD345">
        <v>37</v>
      </c>
      <c r="DF345">
        <v>37</v>
      </c>
      <c r="DH345">
        <v>37</v>
      </c>
      <c r="DJ345">
        <v>37</v>
      </c>
      <c r="DL345">
        <v>37</v>
      </c>
      <c r="DN345">
        <v>37</v>
      </c>
      <c r="DP345">
        <v>37</v>
      </c>
      <c r="DR345">
        <v>37</v>
      </c>
      <c r="DT345">
        <v>37</v>
      </c>
      <c r="DV345">
        <v>37</v>
      </c>
      <c r="DX345">
        <v>37</v>
      </c>
      <c r="DZ345">
        <v>37</v>
      </c>
      <c r="EB345">
        <v>37</v>
      </c>
      <c r="ED345">
        <v>37</v>
      </c>
      <c r="EF345">
        <v>37</v>
      </c>
      <c r="EH345">
        <v>37</v>
      </c>
      <c r="EJ345">
        <v>37</v>
      </c>
      <c r="EL345">
        <v>37</v>
      </c>
      <c r="EN345">
        <v>37</v>
      </c>
      <c r="EP345">
        <v>37</v>
      </c>
      <c r="ER345">
        <v>37</v>
      </c>
      <c r="ET345">
        <v>37</v>
      </c>
      <c r="EV345">
        <v>37</v>
      </c>
      <c r="EX345">
        <v>37</v>
      </c>
      <c r="EZ345">
        <v>37</v>
      </c>
      <c r="FB345">
        <v>37</v>
      </c>
      <c r="FD345">
        <v>37</v>
      </c>
      <c r="FF345">
        <v>37</v>
      </c>
      <c r="FH345">
        <v>37</v>
      </c>
      <c r="FJ345">
        <v>37</v>
      </c>
      <c r="FL345">
        <v>37</v>
      </c>
      <c r="FN345">
        <v>37</v>
      </c>
      <c r="FP345">
        <v>37</v>
      </c>
      <c r="FR345">
        <v>37</v>
      </c>
      <c r="FT345">
        <v>37</v>
      </c>
      <c r="FV345">
        <v>37</v>
      </c>
      <c r="FX345">
        <v>37</v>
      </c>
      <c r="FZ345">
        <v>37</v>
      </c>
      <c r="GB345">
        <v>37</v>
      </c>
      <c r="GD345">
        <v>37</v>
      </c>
      <c r="GF345">
        <v>37</v>
      </c>
      <c r="GH345">
        <v>37</v>
      </c>
      <c r="GJ345">
        <v>37</v>
      </c>
      <c r="GL345">
        <v>37</v>
      </c>
      <c r="GN345">
        <v>37</v>
      </c>
      <c r="GP345">
        <v>37</v>
      </c>
      <c r="GR345">
        <v>37</v>
      </c>
      <c r="GT345">
        <v>37</v>
      </c>
      <c r="GV345">
        <v>37</v>
      </c>
      <c r="GX345">
        <v>37</v>
      </c>
      <c r="GZ345">
        <v>37</v>
      </c>
      <c r="HB345">
        <v>37</v>
      </c>
      <c r="HD345">
        <v>37</v>
      </c>
      <c r="HF345">
        <v>37</v>
      </c>
      <c r="HH345">
        <v>37</v>
      </c>
      <c r="HJ345">
        <v>37</v>
      </c>
      <c r="HL345">
        <v>37</v>
      </c>
      <c r="HN345">
        <v>37</v>
      </c>
      <c r="HP345">
        <v>37</v>
      </c>
      <c r="HR345">
        <v>37</v>
      </c>
      <c r="HT345">
        <v>37</v>
      </c>
      <c r="HV345">
        <v>37</v>
      </c>
      <c r="HX345">
        <v>37</v>
      </c>
      <c r="HZ345">
        <v>37</v>
      </c>
      <c r="IB345">
        <v>37</v>
      </c>
      <c r="ID345">
        <v>37</v>
      </c>
      <c r="IF345">
        <v>37</v>
      </c>
      <c r="IH345">
        <v>37</v>
      </c>
      <c r="IJ345">
        <v>37</v>
      </c>
      <c r="IL345">
        <v>37</v>
      </c>
      <c r="IN345">
        <v>37</v>
      </c>
      <c r="IP345">
        <v>37</v>
      </c>
      <c r="IR345">
        <v>37</v>
      </c>
      <c r="IT345">
        <v>37</v>
      </c>
      <c r="IV345">
        <v>37</v>
      </c>
      <c r="IX345">
        <v>37</v>
      </c>
      <c r="IZ345">
        <v>37</v>
      </c>
      <c r="JB345">
        <v>37</v>
      </c>
      <c r="JD345">
        <v>37</v>
      </c>
      <c r="JF345">
        <v>37</v>
      </c>
      <c r="JH345">
        <v>37</v>
      </c>
      <c r="JJ345">
        <v>37</v>
      </c>
      <c r="JL345">
        <v>37</v>
      </c>
      <c r="JN345">
        <v>37</v>
      </c>
      <c r="JP345">
        <v>37</v>
      </c>
      <c r="JR345">
        <v>37</v>
      </c>
      <c r="JT345">
        <v>37</v>
      </c>
      <c r="JV345">
        <v>37</v>
      </c>
      <c r="JX345">
        <v>37</v>
      </c>
      <c r="JZ345">
        <v>37</v>
      </c>
      <c r="KB345">
        <v>37</v>
      </c>
      <c r="KD345">
        <v>37</v>
      </c>
      <c r="KF345">
        <v>37</v>
      </c>
      <c r="KH345">
        <v>37</v>
      </c>
      <c r="KJ345">
        <v>37</v>
      </c>
      <c r="KL345">
        <v>37</v>
      </c>
      <c r="KN345">
        <v>37</v>
      </c>
      <c r="KP345">
        <v>37</v>
      </c>
      <c r="KR345">
        <v>37</v>
      </c>
      <c r="KT345">
        <v>37</v>
      </c>
      <c r="KV345">
        <v>37</v>
      </c>
      <c r="KX345">
        <v>37</v>
      </c>
      <c r="KZ345">
        <v>37</v>
      </c>
      <c r="LB345">
        <v>37</v>
      </c>
      <c r="LD345">
        <v>37</v>
      </c>
      <c r="LF345">
        <v>37</v>
      </c>
      <c r="LH345">
        <v>37</v>
      </c>
      <c r="LJ345">
        <v>37</v>
      </c>
      <c r="LL345">
        <v>37</v>
      </c>
      <c r="LN345">
        <v>37</v>
      </c>
      <c r="LP345">
        <v>37</v>
      </c>
      <c r="LR345">
        <v>37</v>
      </c>
      <c r="LT345">
        <v>37</v>
      </c>
      <c r="LV345">
        <v>37</v>
      </c>
      <c r="LX345">
        <v>37</v>
      </c>
      <c r="LZ345">
        <v>37</v>
      </c>
      <c r="MB345">
        <v>37</v>
      </c>
      <c r="MD345">
        <v>37</v>
      </c>
      <c r="MF345">
        <v>37</v>
      </c>
      <c r="MH345">
        <v>37</v>
      </c>
      <c r="MJ345">
        <v>37</v>
      </c>
      <c r="ML345">
        <v>37</v>
      </c>
      <c r="MN345">
        <v>37</v>
      </c>
      <c r="MP345">
        <v>37</v>
      </c>
      <c r="MR345">
        <v>37</v>
      </c>
      <c r="MT345">
        <v>37</v>
      </c>
      <c r="MV345">
        <v>37</v>
      </c>
      <c r="MX345">
        <v>37</v>
      </c>
      <c r="MZ345">
        <v>37</v>
      </c>
      <c r="NB345">
        <v>37</v>
      </c>
      <c r="ND345">
        <v>37</v>
      </c>
      <c r="NF345">
        <v>37</v>
      </c>
      <c r="NH345">
        <v>37</v>
      </c>
      <c r="NJ345">
        <v>37</v>
      </c>
      <c r="NL345">
        <v>37</v>
      </c>
      <c r="NN345">
        <v>37</v>
      </c>
      <c r="NP345">
        <v>37</v>
      </c>
      <c r="NR345">
        <v>37</v>
      </c>
      <c r="NT345">
        <v>37</v>
      </c>
      <c r="NV345">
        <v>37</v>
      </c>
      <c r="NX345">
        <v>37</v>
      </c>
      <c r="NZ345">
        <v>37</v>
      </c>
      <c r="OB345">
        <v>37</v>
      </c>
      <c r="OD345">
        <v>37</v>
      </c>
      <c r="OF345">
        <v>37</v>
      </c>
      <c r="OH345">
        <v>37</v>
      </c>
      <c r="OJ345">
        <v>37</v>
      </c>
      <c r="OL345">
        <v>37</v>
      </c>
      <c r="ON345">
        <v>37</v>
      </c>
      <c r="OP345">
        <v>37</v>
      </c>
      <c r="OR345">
        <v>37</v>
      </c>
      <c r="OT345">
        <v>37</v>
      </c>
      <c r="OV345">
        <v>37</v>
      </c>
      <c r="OX345">
        <v>37</v>
      </c>
      <c r="OZ345">
        <v>37</v>
      </c>
      <c r="PB345">
        <v>37</v>
      </c>
      <c r="PD345">
        <v>37</v>
      </c>
      <c r="PF345">
        <v>37</v>
      </c>
      <c r="PH345">
        <v>37</v>
      </c>
      <c r="PJ345">
        <v>37</v>
      </c>
      <c r="PL345">
        <v>37</v>
      </c>
      <c r="PN345">
        <v>37</v>
      </c>
      <c r="PP345">
        <v>37</v>
      </c>
      <c r="PR345">
        <v>37</v>
      </c>
      <c r="PT345">
        <v>37</v>
      </c>
      <c r="PV345">
        <v>37</v>
      </c>
      <c r="PX345">
        <v>37</v>
      </c>
      <c r="PZ345">
        <v>37</v>
      </c>
      <c r="QB345">
        <v>37</v>
      </c>
      <c r="QD345">
        <v>37</v>
      </c>
      <c r="QF345">
        <v>37</v>
      </c>
      <c r="QH345">
        <v>37</v>
      </c>
      <c r="QJ345">
        <v>37</v>
      </c>
      <c r="QL345">
        <v>37</v>
      </c>
      <c r="QN345">
        <v>37</v>
      </c>
      <c r="QP345">
        <v>37</v>
      </c>
      <c r="QR345">
        <v>37</v>
      </c>
      <c r="QT345">
        <v>37</v>
      </c>
      <c r="QV345">
        <v>37</v>
      </c>
      <c r="QX345">
        <v>37</v>
      </c>
      <c r="QZ345">
        <v>37</v>
      </c>
      <c r="RB345">
        <v>37</v>
      </c>
      <c r="RD345">
        <v>37</v>
      </c>
      <c r="RF345">
        <v>37</v>
      </c>
      <c r="RH345">
        <v>37</v>
      </c>
      <c r="RJ345">
        <v>37</v>
      </c>
      <c r="RL345">
        <v>37</v>
      </c>
      <c r="RN345">
        <v>37</v>
      </c>
      <c r="RP345">
        <v>37</v>
      </c>
      <c r="RR345">
        <v>37</v>
      </c>
      <c r="RT345">
        <v>37</v>
      </c>
      <c r="RV345">
        <v>37</v>
      </c>
      <c r="RX345">
        <v>37</v>
      </c>
      <c r="RZ345">
        <v>37</v>
      </c>
      <c r="SB345">
        <v>37</v>
      </c>
      <c r="SD345">
        <v>37</v>
      </c>
      <c r="SF345">
        <v>37</v>
      </c>
      <c r="SH345">
        <v>37</v>
      </c>
      <c r="SJ345">
        <v>37</v>
      </c>
      <c r="SL345">
        <v>37</v>
      </c>
      <c r="SN345">
        <v>37</v>
      </c>
      <c r="SP345">
        <v>37</v>
      </c>
      <c r="SR345">
        <v>37</v>
      </c>
      <c r="ST345">
        <v>37</v>
      </c>
      <c r="SV345">
        <v>37</v>
      </c>
      <c r="SX345">
        <v>37</v>
      </c>
      <c r="SZ345">
        <v>37</v>
      </c>
      <c r="TB345">
        <v>37</v>
      </c>
      <c r="TD345">
        <v>37</v>
      </c>
      <c r="TF345">
        <v>37</v>
      </c>
      <c r="TH345">
        <v>37</v>
      </c>
      <c r="TJ345">
        <v>37</v>
      </c>
      <c r="TL345">
        <v>37</v>
      </c>
      <c r="TN345">
        <v>37</v>
      </c>
      <c r="TP345">
        <v>37</v>
      </c>
      <c r="TR345">
        <v>37</v>
      </c>
      <c r="TT345">
        <v>37</v>
      </c>
      <c r="TV345">
        <v>37</v>
      </c>
      <c r="TX345">
        <v>37</v>
      </c>
      <c r="TZ345">
        <v>37</v>
      </c>
      <c r="UB345">
        <v>37</v>
      </c>
      <c r="UD345">
        <v>37</v>
      </c>
      <c r="UF345">
        <v>37</v>
      </c>
      <c r="UH345">
        <v>37</v>
      </c>
      <c r="UJ345">
        <v>37</v>
      </c>
      <c r="UL345">
        <v>37</v>
      </c>
      <c r="UN345">
        <v>37</v>
      </c>
      <c r="UP345">
        <v>37</v>
      </c>
      <c r="UR345">
        <v>37</v>
      </c>
      <c r="UT345">
        <v>37</v>
      </c>
      <c r="UV345">
        <v>37</v>
      </c>
      <c r="UX345">
        <v>37</v>
      </c>
      <c r="UZ345">
        <v>37</v>
      </c>
      <c r="VB345">
        <v>37</v>
      </c>
      <c r="VD345">
        <v>37</v>
      </c>
      <c r="VF345">
        <v>37</v>
      </c>
      <c r="VH345">
        <v>37</v>
      </c>
      <c r="VJ345">
        <v>37</v>
      </c>
      <c r="VL345">
        <v>37</v>
      </c>
      <c r="VN345">
        <v>37</v>
      </c>
      <c r="VP345">
        <v>37</v>
      </c>
      <c r="VR345">
        <v>37</v>
      </c>
      <c r="VT345">
        <v>37</v>
      </c>
      <c r="VV345">
        <v>37</v>
      </c>
      <c r="VX345">
        <v>37</v>
      </c>
      <c r="VZ345">
        <v>37</v>
      </c>
      <c r="WB345">
        <v>37</v>
      </c>
      <c r="WD345">
        <v>37</v>
      </c>
      <c r="WF345">
        <v>37</v>
      </c>
      <c r="WH345">
        <v>37</v>
      </c>
      <c r="WJ345">
        <v>37</v>
      </c>
      <c r="WL345">
        <v>37</v>
      </c>
      <c r="WN345">
        <v>37</v>
      </c>
      <c r="WP345">
        <v>37</v>
      </c>
      <c r="WR345">
        <v>37</v>
      </c>
      <c r="WT345">
        <v>37</v>
      </c>
      <c r="WV345">
        <v>37</v>
      </c>
      <c r="WX345">
        <v>37</v>
      </c>
      <c r="WZ345">
        <v>37</v>
      </c>
      <c r="XB345">
        <v>37</v>
      </c>
      <c r="XD345">
        <v>37</v>
      </c>
      <c r="XF345">
        <v>37</v>
      </c>
      <c r="XH345">
        <v>37</v>
      </c>
      <c r="XJ345">
        <v>37</v>
      </c>
      <c r="XL345">
        <v>37</v>
      </c>
      <c r="XN345">
        <v>37</v>
      </c>
      <c r="XP345">
        <v>37</v>
      </c>
      <c r="XR345">
        <v>37</v>
      </c>
      <c r="XT345">
        <v>37</v>
      </c>
      <c r="XV345">
        <v>37</v>
      </c>
      <c r="XX345">
        <v>37</v>
      </c>
      <c r="XZ345">
        <v>37</v>
      </c>
      <c r="YB345">
        <v>37</v>
      </c>
      <c r="YD345">
        <v>37</v>
      </c>
      <c r="YF345">
        <v>37</v>
      </c>
      <c r="YH345">
        <v>37</v>
      </c>
      <c r="YJ345">
        <v>37</v>
      </c>
      <c r="YL345">
        <v>37</v>
      </c>
      <c r="YN345">
        <v>37</v>
      </c>
      <c r="YP345">
        <v>37</v>
      </c>
      <c r="YR345">
        <v>37</v>
      </c>
      <c r="YT345">
        <v>37</v>
      </c>
      <c r="YV345">
        <v>37</v>
      </c>
      <c r="YX345">
        <v>37</v>
      </c>
      <c r="YZ345">
        <v>37</v>
      </c>
      <c r="ZB345">
        <v>37</v>
      </c>
      <c r="ZD345">
        <v>37</v>
      </c>
      <c r="ZF345">
        <v>37</v>
      </c>
      <c r="ZH345">
        <v>37</v>
      </c>
      <c r="ZJ345">
        <v>37</v>
      </c>
      <c r="ZL345">
        <v>37</v>
      </c>
      <c r="ZN345">
        <v>37</v>
      </c>
      <c r="ZP345">
        <v>37</v>
      </c>
      <c r="ZR345">
        <v>37</v>
      </c>
      <c r="ZT345">
        <v>37</v>
      </c>
      <c r="ZV345">
        <v>37</v>
      </c>
      <c r="ZX345">
        <v>37</v>
      </c>
      <c r="ZZ345">
        <v>37</v>
      </c>
      <c r="AAB345">
        <v>37</v>
      </c>
      <c r="AAD345">
        <v>37</v>
      </c>
      <c r="AAF345">
        <v>37</v>
      </c>
      <c r="AAH345">
        <v>37</v>
      </c>
      <c r="AAJ345">
        <v>37</v>
      </c>
      <c r="AAL345">
        <v>37</v>
      </c>
      <c r="AAN345">
        <v>37</v>
      </c>
      <c r="AAP345">
        <v>37</v>
      </c>
      <c r="AAR345">
        <v>37</v>
      </c>
      <c r="AAT345">
        <v>37</v>
      </c>
      <c r="AAV345">
        <v>37</v>
      </c>
      <c r="AAX345">
        <v>37</v>
      </c>
      <c r="AAZ345">
        <v>37</v>
      </c>
      <c r="ABB345">
        <v>37</v>
      </c>
      <c r="ABD345">
        <v>37</v>
      </c>
      <c r="ABF345">
        <v>37</v>
      </c>
      <c r="ABH345">
        <v>37</v>
      </c>
      <c r="ABJ345">
        <v>37</v>
      </c>
      <c r="ABL345">
        <v>37</v>
      </c>
      <c r="ABN345">
        <v>37</v>
      </c>
      <c r="ABP345">
        <v>37</v>
      </c>
      <c r="ABR345">
        <v>37</v>
      </c>
      <c r="ABT345">
        <v>37</v>
      </c>
      <c r="ABV345">
        <v>37</v>
      </c>
      <c r="ABX345">
        <v>37</v>
      </c>
      <c r="ABZ345">
        <v>37</v>
      </c>
      <c r="ACB345">
        <v>37</v>
      </c>
      <c r="ACD345">
        <v>37</v>
      </c>
      <c r="ACF345">
        <v>37</v>
      </c>
      <c r="ACH345">
        <v>37</v>
      </c>
      <c r="ACJ345">
        <v>37</v>
      </c>
      <c r="ACL345">
        <v>37</v>
      </c>
      <c r="ACN345">
        <v>37</v>
      </c>
      <c r="ACP345">
        <v>37</v>
      </c>
      <c r="ACR345">
        <v>37</v>
      </c>
      <c r="ACT345">
        <v>37</v>
      </c>
      <c r="ACV345">
        <v>37</v>
      </c>
      <c r="ACX345">
        <v>37</v>
      </c>
      <c r="ACZ345">
        <v>37</v>
      </c>
      <c r="ADB345">
        <v>37</v>
      </c>
      <c r="ADD345">
        <v>37</v>
      </c>
      <c r="ADF345">
        <v>37</v>
      </c>
      <c r="ADH345">
        <v>37</v>
      </c>
      <c r="ADJ345">
        <v>37</v>
      </c>
      <c r="ADL345">
        <v>37</v>
      </c>
      <c r="ADN345">
        <v>37</v>
      </c>
      <c r="ADP345">
        <v>37</v>
      </c>
      <c r="ADR345">
        <v>37</v>
      </c>
      <c r="ADT345">
        <v>37</v>
      </c>
      <c r="ADV345">
        <v>37</v>
      </c>
      <c r="ADX345">
        <v>37</v>
      </c>
      <c r="ADZ345">
        <v>37</v>
      </c>
      <c r="AEB345">
        <v>37</v>
      </c>
      <c r="AED345">
        <v>37</v>
      </c>
      <c r="AEF345">
        <v>37</v>
      </c>
      <c r="AEH345">
        <v>37</v>
      </c>
      <c r="AEJ345">
        <v>37</v>
      </c>
      <c r="AEL345">
        <v>37</v>
      </c>
      <c r="AEN345">
        <v>37</v>
      </c>
      <c r="AEP345">
        <v>37</v>
      </c>
      <c r="AER345">
        <v>37</v>
      </c>
      <c r="AET345">
        <v>37</v>
      </c>
      <c r="AEV345">
        <v>37</v>
      </c>
      <c r="AEX345">
        <v>37</v>
      </c>
      <c r="AEZ345">
        <v>37</v>
      </c>
      <c r="AFB345">
        <v>37</v>
      </c>
      <c r="AFD345">
        <v>37</v>
      </c>
      <c r="AFF345">
        <v>37</v>
      </c>
      <c r="AFH345">
        <v>37</v>
      </c>
      <c r="AFJ345">
        <v>37</v>
      </c>
      <c r="AFL345">
        <v>37</v>
      </c>
      <c r="AFN345">
        <v>37</v>
      </c>
      <c r="AFP345">
        <v>37</v>
      </c>
      <c r="AFR345">
        <v>37</v>
      </c>
      <c r="AFT345">
        <v>37</v>
      </c>
      <c r="AFV345">
        <v>37</v>
      </c>
      <c r="AFX345">
        <v>37</v>
      </c>
      <c r="AFZ345">
        <v>37</v>
      </c>
      <c r="AGB345">
        <v>37</v>
      </c>
      <c r="AGD345">
        <v>37</v>
      </c>
      <c r="AGF345">
        <v>37</v>
      </c>
      <c r="AGH345">
        <v>37</v>
      </c>
      <c r="AGJ345">
        <v>37</v>
      </c>
      <c r="AGL345">
        <v>37</v>
      </c>
      <c r="AGN345">
        <v>37</v>
      </c>
      <c r="AGP345">
        <v>37</v>
      </c>
      <c r="AGR345">
        <v>37</v>
      </c>
      <c r="AGT345">
        <v>37</v>
      </c>
      <c r="AGV345">
        <v>37</v>
      </c>
      <c r="AGX345">
        <v>37</v>
      </c>
      <c r="AGZ345">
        <v>37</v>
      </c>
      <c r="AHB345">
        <v>37</v>
      </c>
      <c r="AHD345">
        <v>37</v>
      </c>
      <c r="AHF345">
        <v>37</v>
      </c>
      <c r="AHH345">
        <v>37</v>
      </c>
      <c r="AHJ345">
        <v>37</v>
      </c>
      <c r="AHL345">
        <v>37</v>
      </c>
      <c r="AHN345">
        <v>37</v>
      </c>
      <c r="AHP345">
        <v>37</v>
      </c>
      <c r="AHR345">
        <v>37</v>
      </c>
      <c r="AHT345">
        <v>37</v>
      </c>
      <c r="AHV345">
        <v>37</v>
      </c>
      <c r="AHX345">
        <v>37</v>
      </c>
      <c r="AHZ345">
        <v>37</v>
      </c>
      <c r="AIB345">
        <v>37</v>
      </c>
      <c r="AID345">
        <v>37</v>
      </c>
      <c r="AIF345">
        <v>37</v>
      </c>
      <c r="AIH345">
        <v>37</v>
      </c>
      <c r="AIJ345">
        <v>37</v>
      </c>
      <c r="AIL345">
        <v>37</v>
      </c>
      <c r="AIN345">
        <v>37</v>
      </c>
      <c r="AIP345">
        <v>37</v>
      </c>
      <c r="AIR345">
        <v>37</v>
      </c>
      <c r="AIT345">
        <v>37</v>
      </c>
      <c r="AIV345">
        <v>37</v>
      </c>
      <c r="AIX345">
        <v>37</v>
      </c>
      <c r="AIZ345">
        <v>37</v>
      </c>
      <c r="AJB345">
        <v>37</v>
      </c>
      <c r="AJD345">
        <v>37</v>
      </c>
      <c r="AJF345">
        <v>37</v>
      </c>
      <c r="AJH345">
        <v>37</v>
      </c>
      <c r="AJJ345">
        <v>37</v>
      </c>
      <c r="AJL345">
        <v>37</v>
      </c>
      <c r="AJN345">
        <v>37</v>
      </c>
      <c r="AJP345">
        <v>37</v>
      </c>
      <c r="AJR345">
        <v>37</v>
      </c>
      <c r="AJT345">
        <v>37</v>
      </c>
      <c r="AJV345">
        <v>37</v>
      </c>
      <c r="AJX345">
        <v>37</v>
      </c>
      <c r="AJZ345">
        <v>37</v>
      </c>
      <c r="AKB345">
        <v>37</v>
      </c>
      <c r="AKD345">
        <v>37</v>
      </c>
      <c r="AKF345">
        <v>37</v>
      </c>
      <c r="AKH345">
        <v>37</v>
      </c>
      <c r="AKJ345">
        <v>37</v>
      </c>
      <c r="AKL345">
        <v>37</v>
      </c>
      <c r="AKN345">
        <v>37</v>
      </c>
      <c r="AKP345">
        <v>37</v>
      </c>
      <c r="AKR345">
        <v>37</v>
      </c>
      <c r="AKT345">
        <v>37</v>
      </c>
      <c r="AKV345">
        <v>37</v>
      </c>
      <c r="AKX345">
        <v>37</v>
      </c>
      <c r="AKZ345">
        <v>37</v>
      </c>
      <c r="ALB345">
        <v>37</v>
      </c>
      <c r="ALD345">
        <v>37</v>
      </c>
      <c r="ALF345">
        <v>37</v>
      </c>
      <c r="ALH345">
        <v>37</v>
      </c>
      <c r="ALJ345">
        <v>37</v>
      </c>
      <c r="ALL345">
        <v>37</v>
      </c>
      <c r="ALN345">
        <v>37</v>
      </c>
      <c r="ALP345">
        <v>37</v>
      </c>
      <c r="ALR345">
        <v>37</v>
      </c>
    </row>
    <row r="346" spans="1:1006" x14ac:dyDescent="0.25">
      <c r="A346">
        <v>26</v>
      </c>
      <c r="B346">
        <v>13.029449999999997</v>
      </c>
      <c r="H346">
        <v>26</v>
      </c>
      <c r="J346">
        <v>26</v>
      </c>
      <c r="L346">
        <v>26</v>
      </c>
      <c r="N346">
        <v>26</v>
      </c>
      <c r="P346">
        <v>26</v>
      </c>
      <c r="R346">
        <v>26</v>
      </c>
      <c r="T346">
        <v>26</v>
      </c>
      <c r="V346">
        <v>26</v>
      </c>
      <c r="X346">
        <v>26</v>
      </c>
      <c r="Z346">
        <v>26</v>
      </c>
      <c r="AB346">
        <v>26</v>
      </c>
      <c r="AD346">
        <v>26</v>
      </c>
      <c r="AF346">
        <v>26</v>
      </c>
      <c r="AH346">
        <v>26</v>
      </c>
      <c r="AJ346">
        <v>26</v>
      </c>
      <c r="AL346">
        <v>26</v>
      </c>
      <c r="AN346">
        <v>26</v>
      </c>
      <c r="AP346">
        <v>26</v>
      </c>
      <c r="AR346">
        <v>26</v>
      </c>
      <c r="AT346">
        <v>26</v>
      </c>
      <c r="AV346">
        <v>26</v>
      </c>
      <c r="AX346">
        <v>26</v>
      </c>
      <c r="AZ346">
        <v>26</v>
      </c>
      <c r="BB346">
        <v>26</v>
      </c>
      <c r="BD346">
        <v>26</v>
      </c>
      <c r="BF346">
        <v>26</v>
      </c>
      <c r="BH346">
        <v>26</v>
      </c>
      <c r="BJ346">
        <v>26</v>
      </c>
      <c r="BL346">
        <v>26</v>
      </c>
      <c r="BN346">
        <v>26</v>
      </c>
      <c r="BP346">
        <v>26</v>
      </c>
      <c r="BR346">
        <v>26</v>
      </c>
      <c r="BT346">
        <v>26</v>
      </c>
      <c r="BV346">
        <v>26</v>
      </c>
      <c r="BX346">
        <v>26</v>
      </c>
      <c r="BZ346">
        <v>26</v>
      </c>
      <c r="CB346">
        <v>26</v>
      </c>
      <c r="CD346">
        <v>26</v>
      </c>
      <c r="CF346">
        <v>26</v>
      </c>
      <c r="CH346">
        <v>26</v>
      </c>
      <c r="CJ346">
        <v>26</v>
      </c>
      <c r="CL346">
        <v>26</v>
      </c>
      <c r="CN346">
        <v>26</v>
      </c>
      <c r="CP346">
        <v>26</v>
      </c>
      <c r="CR346">
        <v>26</v>
      </c>
      <c r="CT346">
        <v>26</v>
      </c>
      <c r="CV346">
        <v>26</v>
      </c>
      <c r="CX346">
        <v>26</v>
      </c>
      <c r="CZ346">
        <v>26</v>
      </c>
      <c r="DB346">
        <v>26</v>
      </c>
      <c r="DD346">
        <v>26</v>
      </c>
      <c r="DF346">
        <v>26</v>
      </c>
      <c r="DH346">
        <v>26</v>
      </c>
      <c r="DJ346">
        <v>26</v>
      </c>
      <c r="DL346">
        <v>26</v>
      </c>
      <c r="DN346">
        <v>26</v>
      </c>
      <c r="DP346">
        <v>26</v>
      </c>
      <c r="DR346">
        <v>26</v>
      </c>
      <c r="DT346">
        <v>26</v>
      </c>
      <c r="DV346">
        <v>26</v>
      </c>
      <c r="DX346">
        <v>26</v>
      </c>
      <c r="DZ346">
        <v>26</v>
      </c>
      <c r="EB346">
        <v>26</v>
      </c>
      <c r="ED346">
        <v>26</v>
      </c>
      <c r="EF346">
        <v>26</v>
      </c>
      <c r="EH346">
        <v>26</v>
      </c>
      <c r="EJ346">
        <v>26</v>
      </c>
      <c r="EL346">
        <v>26</v>
      </c>
      <c r="EN346">
        <v>26</v>
      </c>
      <c r="EP346">
        <v>26</v>
      </c>
      <c r="ER346">
        <v>26</v>
      </c>
      <c r="ET346">
        <v>26</v>
      </c>
      <c r="EV346">
        <v>26</v>
      </c>
      <c r="EX346">
        <v>26</v>
      </c>
      <c r="EZ346">
        <v>26</v>
      </c>
      <c r="FB346">
        <v>26</v>
      </c>
      <c r="FD346">
        <v>26</v>
      </c>
      <c r="FF346">
        <v>26</v>
      </c>
      <c r="FH346">
        <v>26</v>
      </c>
      <c r="FJ346">
        <v>26</v>
      </c>
      <c r="FL346">
        <v>26</v>
      </c>
      <c r="FN346">
        <v>26</v>
      </c>
      <c r="FP346">
        <v>26</v>
      </c>
      <c r="FR346">
        <v>26</v>
      </c>
      <c r="FT346">
        <v>26</v>
      </c>
      <c r="FV346">
        <v>26</v>
      </c>
      <c r="FX346">
        <v>26</v>
      </c>
      <c r="FZ346">
        <v>26</v>
      </c>
      <c r="GB346">
        <v>26</v>
      </c>
      <c r="GD346">
        <v>26</v>
      </c>
      <c r="GF346">
        <v>26</v>
      </c>
      <c r="GH346">
        <v>26</v>
      </c>
      <c r="GJ346">
        <v>26</v>
      </c>
      <c r="GL346">
        <v>26</v>
      </c>
      <c r="GN346">
        <v>26</v>
      </c>
      <c r="GP346">
        <v>26</v>
      </c>
      <c r="GR346">
        <v>26</v>
      </c>
      <c r="GT346">
        <v>26</v>
      </c>
      <c r="GV346">
        <v>26</v>
      </c>
      <c r="GX346">
        <v>26</v>
      </c>
      <c r="GZ346">
        <v>26</v>
      </c>
      <c r="HB346">
        <v>26</v>
      </c>
      <c r="HD346">
        <v>26</v>
      </c>
      <c r="HF346">
        <v>26</v>
      </c>
      <c r="HH346">
        <v>26</v>
      </c>
      <c r="HJ346">
        <v>26</v>
      </c>
      <c r="HL346">
        <v>26</v>
      </c>
      <c r="HN346">
        <v>26</v>
      </c>
      <c r="HP346">
        <v>26</v>
      </c>
      <c r="HR346">
        <v>26</v>
      </c>
      <c r="HT346">
        <v>26</v>
      </c>
      <c r="HV346">
        <v>26</v>
      </c>
      <c r="HX346">
        <v>26</v>
      </c>
      <c r="HZ346">
        <v>26</v>
      </c>
      <c r="IB346">
        <v>26</v>
      </c>
      <c r="ID346">
        <v>26</v>
      </c>
      <c r="IF346">
        <v>26</v>
      </c>
      <c r="IH346">
        <v>26</v>
      </c>
      <c r="IJ346">
        <v>26</v>
      </c>
      <c r="IL346">
        <v>26</v>
      </c>
      <c r="IN346">
        <v>26</v>
      </c>
      <c r="IP346">
        <v>26</v>
      </c>
      <c r="IR346">
        <v>26</v>
      </c>
      <c r="IT346">
        <v>26</v>
      </c>
      <c r="IV346">
        <v>26</v>
      </c>
      <c r="IX346">
        <v>26</v>
      </c>
      <c r="IZ346">
        <v>26</v>
      </c>
      <c r="JB346">
        <v>26</v>
      </c>
      <c r="JD346">
        <v>26</v>
      </c>
      <c r="JF346">
        <v>26</v>
      </c>
      <c r="JH346">
        <v>26</v>
      </c>
      <c r="JJ346">
        <v>26</v>
      </c>
      <c r="JL346">
        <v>26</v>
      </c>
      <c r="JN346">
        <v>26</v>
      </c>
      <c r="JP346">
        <v>26</v>
      </c>
      <c r="JR346">
        <v>26</v>
      </c>
      <c r="JT346">
        <v>26</v>
      </c>
      <c r="JV346">
        <v>26</v>
      </c>
      <c r="JX346">
        <v>26</v>
      </c>
      <c r="JZ346">
        <v>26</v>
      </c>
      <c r="KB346">
        <v>26</v>
      </c>
      <c r="KD346">
        <v>26</v>
      </c>
      <c r="KF346">
        <v>26</v>
      </c>
      <c r="KH346">
        <v>26</v>
      </c>
      <c r="KJ346">
        <v>26</v>
      </c>
      <c r="KL346">
        <v>26</v>
      </c>
      <c r="KN346">
        <v>26</v>
      </c>
      <c r="KP346">
        <v>26</v>
      </c>
      <c r="KR346">
        <v>26</v>
      </c>
      <c r="KT346">
        <v>26</v>
      </c>
      <c r="KV346">
        <v>26</v>
      </c>
      <c r="KX346">
        <v>26</v>
      </c>
      <c r="KZ346">
        <v>26</v>
      </c>
      <c r="LB346">
        <v>26</v>
      </c>
      <c r="LD346">
        <v>26</v>
      </c>
      <c r="LF346">
        <v>26</v>
      </c>
      <c r="LH346">
        <v>26</v>
      </c>
      <c r="LJ346">
        <v>26</v>
      </c>
      <c r="LL346">
        <v>26</v>
      </c>
      <c r="LN346">
        <v>26</v>
      </c>
      <c r="LP346">
        <v>26</v>
      </c>
      <c r="LR346">
        <v>26</v>
      </c>
      <c r="LT346">
        <v>26</v>
      </c>
      <c r="LV346">
        <v>26</v>
      </c>
      <c r="LX346">
        <v>26</v>
      </c>
      <c r="LZ346">
        <v>26</v>
      </c>
      <c r="MB346">
        <v>26</v>
      </c>
      <c r="MD346">
        <v>26</v>
      </c>
      <c r="MF346">
        <v>26</v>
      </c>
      <c r="MH346">
        <v>26</v>
      </c>
      <c r="MJ346">
        <v>26</v>
      </c>
      <c r="ML346">
        <v>26</v>
      </c>
      <c r="MN346">
        <v>26</v>
      </c>
      <c r="MP346">
        <v>26</v>
      </c>
      <c r="MR346">
        <v>26</v>
      </c>
      <c r="MT346">
        <v>26</v>
      </c>
      <c r="MV346">
        <v>26</v>
      </c>
      <c r="MX346">
        <v>26</v>
      </c>
      <c r="MZ346">
        <v>26</v>
      </c>
      <c r="NB346">
        <v>26</v>
      </c>
      <c r="ND346">
        <v>26</v>
      </c>
      <c r="NF346">
        <v>26</v>
      </c>
      <c r="NH346">
        <v>26</v>
      </c>
      <c r="NJ346">
        <v>26</v>
      </c>
      <c r="NL346">
        <v>26</v>
      </c>
      <c r="NN346">
        <v>26</v>
      </c>
      <c r="NP346">
        <v>26</v>
      </c>
      <c r="NR346">
        <v>26</v>
      </c>
      <c r="NT346">
        <v>26</v>
      </c>
      <c r="NV346">
        <v>26</v>
      </c>
      <c r="NX346">
        <v>26</v>
      </c>
      <c r="NZ346">
        <v>26</v>
      </c>
      <c r="OB346">
        <v>26</v>
      </c>
      <c r="OD346">
        <v>26</v>
      </c>
      <c r="OF346">
        <v>26</v>
      </c>
      <c r="OH346">
        <v>26</v>
      </c>
      <c r="OJ346">
        <v>26</v>
      </c>
      <c r="OL346">
        <v>26</v>
      </c>
      <c r="ON346">
        <v>26</v>
      </c>
      <c r="OP346">
        <v>26</v>
      </c>
      <c r="OR346">
        <v>26</v>
      </c>
      <c r="OT346">
        <v>26</v>
      </c>
      <c r="OV346">
        <v>26</v>
      </c>
      <c r="OX346">
        <v>26</v>
      </c>
      <c r="OZ346">
        <v>26</v>
      </c>
      <c r="PB346">
        <v>26</v>
      </c>
      <c r="PD346">
        <v>26</v>
      </c>
      <c r="PF346">
        <v>26</v>
      </c>
      <c r="PH346">
        <v>26</v>
      </c>
      <c r="PJ346">
        <v>26</v>
      </c>
      <c r="PL346">
        <v>26</v>
      </c>
      <c r="PN346">
        <v>26</v>
      </c>
      <c r="PP346">
        <v>26</v>
      </c>
      <c r="PR346">
        <v>26</v>
      </c>
      <c r="PT346">
        <v>26</v>
      </c>
      <c r="PV346">
        <v>26</v>
      </c>
      <c r="PX346">
        <v>26</v>
      </c>
      <c r="PZ346">
        <v>26</v>
      </c>
      <c r="QB346">
        <v>26</v>
      </c>
      <c r="QD346">
        <v>26</v>
      </c>
      <c r="QF346">
        <v>26</v>
      </c>
      <c r="QH346">
        <v>26</v>
      </c>
      <c r="QJ346">
        <v>26</v>
      </c>
      <c r="QL346">
        <v>26</v>
      </c>
      <c r="QN346">
        <v>26</v>
      </c>
      <c r="QP346">
        <v>26</v>
      </c>
      <c r="QR346">
        <v>26</v>
      </c>
      <c r="QT346">
        <v>26</v>
      </c>
      <c r="QV346">
        <v>26</v>
      </c>
      <c r="QX346">
        <v>26</v>
      </c>
      <c r="QZ346">
        <v>26</v>
      </c>
      <c r="RB346">
        <v>26</v>
      </c>
      <c r="RD346">
        <v>26</v>
      </c>
      <c r="RF346">
        <v>26</v>
      </c>
      <c r="RH346">
        <v>26</v>
      </c>
      <c r="RJ346">
        <v>26</v>
      </c>
      <c r="RL346">
        <v>26</v>
      </c>
      <c r="RN346">
        <v>26</v>
      </c>
      <c r="RP346">
        <v>26</v>
      </c>
      <c r="RR346">
        <v>26</v>
      </c>
      <c r="RT346">
        <v>26</v>
      </c>
      <c r="RV346">
        <v>26</v>
      </c>
      <c r="RX346">
        <v>26</v>
      </c>
      <c r="RZ346">
        <v>26</v>
      </c>
      <c r="SB346">
        <v>26</v>
      </c>
      <c r="SD346">
        <v>26</v>
      </c>
      <c r="SF346">
        <v>26</v>
      </c>
      <c r="SH346">
        <v>26</v>
      </c>
      <c r="SJ346">
        <v>26</v>
      </c>
      <c r="SL346">
        <v>26</v>
      </c>
      <c r="SN346">
        <v>26</v>
      </c>
      <c r="SP346">
        <v>26</v>
      </c>
      <c r="SR346">
        <v>26</v>
      </c>
      <c r="ST346">
        <v>26</v>
      </c>
      <c r="SV346">
        <v>26</v>
      </c>
      <c r="SX346">
        <v>26</v>
      </c>
      <c r="SZ346">
        <v>26</v>
      </c>
      <c r="TB346">
        <v>26</v>
      </c>
      <c r="TD346">
        <v>26</v>
      </c>
      <c r="TF346">
        <v>26</v>
      </c>
      <c r="TH346">
        <v>26</v>
      </c>
      <c r="TJ346">
        <v>26</v>
      </c>
      <c r="TL346">
        <v>26</v>
      </c>
      <c r="TN346">
        <v>26</v>
      </c>
      <c r="TP346">
        <v>26</v>
      </c>
      <c r="TR346">
        <v>26</v>
      </c>
      <c r="TT346">
        <v>26</v>
      </c>
      <c r="TV346">
        <v>26</v>
      </c>
      <c r="TX346">
        <v>26</v>
      </c>
      <c r="TZ346">
        <v>26</v>
      </c>
      <c r="UB346">
        <v>26</v>
      </c>
      <c r="UD346">
        <v>26</v>
      </c>
      <c r="UF346">
        <v>26</v>
      </c>
      <c r="UH346">
        <v>26</v>
      </c>
      <c r="UJ346">
        <v>26</v>
      </c>
      <c r="UL346">
        <v>26</v>
      </c>
      <c r="UN346">
        <v>26</v>
      </c>
      <c r="UP346">
        <v>26</v>
      </c>
      <c r="UR346">
        <v>26</v>
      </c>
      <c r="UT346">
        <v>26</v>
      </c>
      <c r="UV346">
        <v>26</v>
      </c>
      <c r="UX346">
        <v>26</v>
      </c>
      <c r="UZ346">
        <v>26</v>
      </c>
      <c r="VB346">
        <v>26</v>
      </c>
      <c r="VD346">
        <v>26</v>
      </c>
      <c r="VF346">
        <v>26</v>
      </c>
      <c r="VH346">
        <v>26</v>
      </c>
      <c r="VJ346">
        <v>26</v>
      </c>
      <c r="VL346">
        <v>26</v>
      </c>
      <c r="VN346">
        <v>26</v>
      </c>
      <c r="VP346">
        <v>26</v>
      </c>
      <c r="VR346">
        <v>26</v>
      </c>
      <c r="VT346">
        <v>26</v>
      </c>
      <c r="VV346">
        <v>26</v>
      </c>
      <c r="VX346">
        <v>26</v>
      </c>
      <c r="VZ346">
        <v>26</v>
      </c>
      <c r="WB346">
        <v>26</v>
      </c>
      <c r="WD346">
        <v>26</v>
      </c>
      <c r="WF346">
        <v>26</v>
      </c>
      <c r="WH346">
        <v>26</v>
      </c>
      <c r="WJ346">
        <v>26</v>
      </c>
      <c r="WL346">
        <v>26</v>
      </c>
      <c r="WN346">
        <v>26</v>
      </c>
      <c r="WP346">
        <v>26</v>
      </c>
      <c r="WR346">
        <v>26</v>
      </c>
      <c r="WT346">
        <v>26</v>
      </c>
      <c r="WV346">
        <v>26</v>
      </c>
      <c r="WX346">
        <v>26</v>
      </c>
      <c r="WZ346">
        <v>26</v>
      </c>
      <c r="XB346">
        <v>26</v>
      </c>
      <c r="XD346">
        <v>26</v>
      </c>
      <c r="XF346">
        <v>26</v>
      </c>
      <c r="XH346">
        <v>26</v>
      </c>
      <c r="XJ346">
        <v>26</v>
      </c>
      <c r="XL346">
        <v>26</v>
      </c>
      <c r="XN346">
        <v>26</v>
      </c>
      <c r="XP346">
        <v>26</v>
      </c>
      <c r="XR346">
        <v>26</v>
      </c>
      <c r="XT346">
        <v>26</v>
      </c>
      <c r="XV346">
        <v>26</v>
      </c>
      <c r="XX346">
        <v>26</v>
      </c>
      <c r="XZ346">
        <v>26</v>
      </c>
      <c r="YB346">
        <v>26</v>
      </c>
      <c r="YD346">
        <v>26</v>
      </c>
      <c r="YF346">
        <v>26</v>
      </c>
      <c r="YH346">
        <v>26</v>
      </c>
      <c r="YJ346">
        <v>26</v>
      </c>
      <c r="YL346">
        <v>26</v>
      </c>
      <c r="YN346">
        <v>26</v>
      </c>
      <c r="YP346">
        <v>26</v>
      </c>
      <c r="YR346">
        <v>26</v>
      </c>
      <c r="YT346">
        <v>26</v>
      </c>
      <c r="YV346">
        <v>26</v>
      </c>
      <c r="YX346">
        <v>26</v>
      </c>
      <c r="YZ346">
        <v>26</v>
      </c>
      <c r="ZB346">
        <v>26</v>
      </c>
      <c r="ZD346">
        <v>26</v>
      </c>
      <c r="ZF346">
        <v>26</v>
      </c>
      <c r="ZH346">
        <v>26</v>
      </c>
      <c r="ZJ346">
        <v>26</v>
      </c>
      <c r="ZL346">
        <v>26</v>
      </c>
      <c r="ZN346">
        <v>26</v>
      </c>
      <c r="ZP346">
        <v>26</v>
      </c>
      <c r="ZR346">
        <v>26</v>
      </c>
      <c r="ZT346">
        <v>26</v>
      </c>
      <c r="ZV346">
        <v>26</v>
      </c>
      <c r="ZX346">
        <v>26</v>
      </c>
      <c r="ZZ346">
        <v>26</v>
      </c>
      <c r="AAB346">
        <v>26</v>
      </c>
      <c r="AAD346">
        <v>26</v>
      </c>
      <c r="AAF346">
        <v>26</v>
      </c>
      <c r="AAH346">
        <v>26</v>
      </c>
      <c r="AAJ346">
        <v>26</v>
      </c>
      <c r="AAL346">
        <v>26</v>
      </c>
      <c r="AAN346">
        <v>26</v>
      </c>
      <c r="AAP346">
        <v>26</v>
      </c>
      <c r="AAR346">
        <v>26</v>
      </c>
      <c r="AAT346">
        <v>26</v>
      </c>
      <c r="AAV346">
        <v>26</v>
      </c>
      <c r="AAX346">
        <v>26</v>
      </c>
      <c r="AAZ346">
        <v>26</v>
      </c>
      <c r="ABB346">
        <v>26</v>
      </c>
      <c r="ABD346">
        <v>26</v>
      </c>
      <c r="ABF346">
        <v>26</v>
      </c>
      <c r="ABH346">
        <v>26</v>
      </c>
      <c r="ABJ346">
        <v>26</v>
      </c>
      <c r="ABL346">
        <v>26</v>
      </c>
      <c r="ABN346">
        <v>26</v>
      </c>
      <c r="ABP346">
        <v>26</v>
      </c>
      <c r="ABR346">
        <v>26</v>
      </c>
      <c r="ABT346">
        <v>26</v>
      </c>
      <c r="ABV346">
        <v>26</v>
      </c>
      <c r="ABX346">
        <v>26</v>
      </c>
      <c r="ABZ346">
        <v>26</v>
      </c>
      <c r="ACB346">
        <v>26</v>
      </c>
      <c r="ACD346">
        <v>26</v>
      </c>
      <c r="ACF346">
        <v>26</v>
      </c>
      <c r="ACH346">
        <v>26</v>
      </c>
      <c r="ACJ346">
        <v>26</v>
      </c>
      <c r="ACL346">
        <v>26</v>
      </c>
      <c r="ACN346">
        <v>26</v>
      </c>
      <c r="ACP346">
        <v>26</v>
      </c>
      <c r="ACR346">
        <v>26</v>
      </c>
      <c r="ACT346">
        <v>26</v>
      </c>
      <c r="ACV346">
        <v>26</v>
      </c>
      <c r="ACX346">
        <v>26</v>
      </c>
      <c r="ACZ346">
        <v>26</v>
      </c>
      <c r="ADB346">
        <v>26</v>
      </c>
      <c r="ADD346">
        <v>26</v>
      </c>
      <c r="ADF346">
        <v>26</v>
      </c>
      <c r="ADH346">
        <v>26</v>
      </c>
      <c r="ADJ346">
        <v>26</v>
      </c>
      <c r="ADL346">
        <v>26</v>
      </c>
      <c r="ADN346">
        <v>26</v>
      </c>
      <c r="ADP346">
        <v>26</v>
      </c>
      <c r="ADR346">
        <v>26</v>
      </c>
      <c r="ADT346">
        <v>26</v>
      </c>
      <c r="ADV346">
        <v>26</v>
      </c>
      <c r="ADX346">
        <v>26</v>
      </c>
      <c r="ADZ346">
        <v>26</v>
      </c>
      <c r="AEB346">
        <v>26</v>
      </c>
      <c r="AED346">
        <v>26</v>
      </c>
      <c r="AEF346">
        <v>26</v>
      </c>
      <c r="AEH346">
        <v>26</v>
      </c>
      <c r="AEJ346">
        <v>26</v>
      </c>
      <c r="AEL346">
        <v>26</v>
      </c>
      <c r="AEN346">
        <v>26</v>
      </c>
      <c r="AEP346">
        <v>26</v>
      </c>
      <c r="AER346">
        <v>26</v>
      </c>
      <c r="AET346">
        <v>26</v>
      </c>
      <c r="AEV346">
        <v>26</v>
      </c>
      <c r="AEX346">
        <v>26</v>
      </c>
      <c r="AEZ346">
        <v>26</v>
      </c>
      <c r="AFB346">
        <v>26</v>
      </c>
      <c r="AFD346">
        <v>26</v>
      </c>
      <c r="AFF346">
        <v>26</v>
      </c>
      <c r="AFH346">
        <v>26</v>
      </c>
      <c r="AFJ346">
        <v>26</v>
      </c>
      <c r="AFL346">
        <v>26</v>
      </c>
      <c r="AFN346">
        <v>26</v>
      </c>
      <c r="AFP346">
        <v>26</v>
      </c>
      <c r="AFR346">
        <v>26</v>
      </c>
      <c r="AFT346">
        <v>26</v>
      </c>
      <c r="AFV346">
        <v>26</v>
      </c>
      <c r="AFX346">
        <v>26</v>
      </c>
      <c r="AFZ346">
        <v>26</v>
      </c>
      <c r="AGB346">
        <v>26</v>
      </c>
      <c r="AGD346">
        <v>26</v>
      </c>
      <c r="AGF346">
        <v>26</v>
      </c>
      <c r="AGH346">
        <v>26</v>
      </c>
      <c r="AGJ346">
        <v>26</v>
      </c>
      <c r="AGL346">
        <v>26</v>
      </c>
      <c r="AGN346">
        <v>26</v>
      </c>
      <c r="AGP346">
        <v>26</v>
      </c>
      <c r="AGR346">
        <v>26</v>
      </c>
      <c r="AGT346">
        <v>26</v>
      </c>
      <c r="AGV346">
        <v>26</v>
      </c>
      <c r="AGX346">
        <v>26</v>
      </c>
      <c r="AGZ346">
        <v>26</v>
      </c>
      <c r="AHB346">
        <v>26</v>
      </c>
      <c r="AHD346">
        <v>26</v>
      </c>
      <c r="AHF346">
        <v>26</v>
      </c>
      <c r="AHH346">
        <v>26</v>
      </c>
      <c r="AHJ346">
        <v>26</v>
      </c>
      <c r="AHL346">
        <v>26</v>
      </c>
      <c r="AHN346">
        <v>26</v>
      </c>
      <c r="AHP346">
        <v>26</v>
      </c>
      <c r="AHR346">
        <v>26</v>
      </c>
      <c r="AHT346">
        <v>26</v>
      </c>
      <c r="AHV346">
        <v>26</v>
      </c>
      <c r="AHX346">
        <v>26</v>
      </c>
      <c r="AHZ346">
        <v>26</v>
      </c>
      <c r="AIB346">
        <v>26</v>
      </c>
      <c r="AID346">
        <v>26</v>
      </c>
      <c r="AIF346">
        <v>26</v>
      </c>
      <c r="AIH346">
        <v>26</v>
      </c>
      <c r="AIJ346">
        <v>26</v>
      </c>
      <c r="AIL346">
        <v>26</v>
      </c>
      <c r="AIN346">
        <v>26</v>
      </c>
      <c r="AIP346">
        <v>26</v>
      </c>
      <c r="AIR346">
        <v>26</v>
      </c>
      <c r="AIT346">
        <v>26</v>
      </c>
      <c r="AIV346">
        <v>26</v>
      </c>
      <c r="AIX346">
        <v>26</v>
      </c>
      <c r="AIZ346">
        <v>26</v>
      </c>
      <c r="AJB346">
        <v>26</v>
      </c>
      <c r="AJD346">
        <v>26</v>
      </c>
      <c r="AJF346">
        <v>26</v>
      </c>
      <c r="AJH346">
        <v>26</v>
      </c>
      <c r="AJJ346">
        <v>26</v>
      </c>
      <c r="AJL346">
        <v>26</v>
      </c>
      <c r="AJN346">
        <v>26</v>
      </c>
      <c r="AJP346">
        <v>26</v>
      </c>
      <c r="AJR346">
        <v>26</v>
      </c>
      <c r="AJT346">
        <v>26</v>
      </c>
      <c r="AJV346">
        <v>26</v>
      </c>
      <c r="AJX346">
        <v>26</v>
      </c>
      <c r="AJZ346">
        <v>26</v>
      </c>
      <c r="AKB346">
        <v>26</v>
      </c>
      <c r="AKD346">
        <v>26</v>
      </c>
      <c r="AKF346">
        <v>26</v>
      </c>
      <c r="AKH346">
        <v>26</v>
      </c>
      <c r="AKJ346">
        <v>26</v>
      </c>
      <c r="AKL346">
        <v>26</v>
      </c>
      <c r="AKN346">
        <v>26</v>
      </c>
      <c r="AKP346">
        <v>26</v>
      </c>
      <c r="AKR346">
        <v>26</v>
      </c>
      <c r="AKT346">
        <v>26</v>
      </c>
      <c r="AKV346">
        <v>26</v>
      </c>
      <c r="AKX346">
        <v>26</v>
      </c>
      <c r="AKZ346">
        <v>26</v>
      </c>
      <c r="ALB346">
        <v>26</v>
      </c>
      <c r="ALD346">
        <v>26</v>
      </c>
      <c r="ALF346">
        <v>26</v>
      </c>
      <c r="ALH346">
        <v>26</v>
      </c>
      <c r="ALJ346">
        <v>26</v>
      </c>
      <c r="ALL346">
        <v>26</v>
      </c>
      <c r="ALN346">
        <v>26</v>
      </c>
      <c r="ALP346">
        <v>26</v>
      </c>
      <c r="ALR346">
        <v>26</v>
      </c>
    </row>
    <row r="347" spans="1:1006" x14ac:dyDescent="0.25">
      <c r="A347">
        <v>60</v>
      </c>
      <c r="B347">
        <v>13.029109999999999</v>
      </c>
      <c r="H347">
        <v>60</v>
      </c>
      <c r="J347">
        <v>60</v>
      </c>
      <c r="L347">
        <v>60</v>
      </c>
      <c r="N347">
        <v>60</v>
      </c>
      <c r="P347">
        <v>60</v>
      </c>
      <c r="R347">
        <v>60</v>
      </c>
      <c r="T347">
        <v>60</v>
      </c>
      <c r="V347">
        <v>60</v>
      </c>
      <c r="X347">
        <v>60</v>
      </c>
      <c r="Z347">
        <v>60</v>
      </c>
      <c r="AB347">
        <v>60</v>
      </c>
      <c r="AD347">
        <v>60</v>
      </c>
      <c r="AF347">
        <v>60</v>
      </c>
      <c r="AH347">
        <v>60</v>
      </c>
      <c r="AJ347">
        <v>60</v>
      </c>
      <c r="AL347">
        <v>60</v>
      </c>
      <c r="AN347">
        <v>60</v>
      </c>
      <c r="AP347">
        <v>60</v>
      </c>
      <c r="AR347">
        <v>60</v>
      </c>
      <c r="AT347">
        <v>60</v>
      </c>
      <c r="AV347">
        <v>60</v>
      </c>
      <c r="AX347">
        <v>60</v>
      </c>
      <c r="AZ347">
        <v>60</v>
      </c>
      <c r="BB347">
        <v>60</v>
      </c>
      <c r="BD347">
        <v>60</v>
      </c>
      <c r="BF347">
        <v>60</v>
      </c>
      <c r="BH347">
        <v>60</v>
      </c>
      <c r="BJ347">
        <v>60</v>
      </c>
      <c r="BL347">
        <v>60</v>
      </c>
      <c r="BN347">
        <v>60</v>
      </c>
      <c r="BP347">
        <v>60</v>
      </c>
      <c r="BR347">
        <v>60</v>
      </c>
      <c r="BT347">
        <v>60</v>
      </c>
      <c r="BV347">
        <v>60</v>
      </c>
      <c r="BX347">
        <v>60</v>
      </c>
      <c r="BZ347">
        <v>60</v>
      </c>
      <c r="CB347">
        <v>60</v>
      </c>
      <c r="CD347">
        <v>60</v>
      </c>
      <c r="CF347">
        <v>60</v>
      </c>
      <c r="CH347">
        <v>60</v>
      </c>
      <c r="CJ347">
        <v>60</v>
      </c>
      <c r="CL347">
        <v>60</v>
      </c>
      <c r="CN347">
        <v>60</v>
      </c>
      <c r="CP347">
        <v>60</v>
      </c>
      <c r="CR347">
        <v>60</v>
      </c>
      <c r="CT347">
        <v>60</v>
      </c>
      <c r="CV347">
        <v>60</v>
      </c>
      <c r="CX347">
        <v>60</v>
      </c>
      <c r="CZ347">
        <v>60</v>
      </c>
      <c r="DB347">
        <v>60</v>
      </c>
      <c r="DD347">
        <v>60</v>
      </c>
      <c r="DF347">
        <v>60</v>
      </c>
      <c r="DH347">
        <v>60</v>
      </c>
      <c r="DJ347">
        <v>60</v>
      </c>
      <c r="DL347">
        <v>60</v>
      </c>
      <c r="DN347">
        <v>60</v>
      </c>
      <c r="DP347">
        <v>60</v>
      </c>
      <c r="DR347">
        <v>60</v>
      </c>
      <c r="DT347">
        <v>60</v>
      </c>
      <c r="DV347">
        <v>60</v>
      </c>
      <c r="DX347">
        <v>60</v>
      </c>
      <c r="DZ347">
        <v>60</v>
      </c>
      <c r="EB347">
        <v>60</v>
      </c>
      <c r="ED347">
        <v>60</v>
      </c>
      <c r="EF347">
        <v>60</v>
      </c>
      <c r="EH347">
        <v>60</v>
      </c>
      <c r="EJ347">
        <v>60</v>
      </c>
      <c r="EL347">
        <v>60</v>
      </c>
      <c r="EN347">
        <v>60</v>
      </c>
      <c r="EP347">
        <v>60</v>
      </c>
      <c r="ER347">
        <v>60</v>
      </c>
      <c r="ET347">
        <v>60</v>
      </c>
      <c r="EV347">
        <v>60</v>
      </c>
      <c r="EX347">
        <v>60</v>
      </c>
      <c r="EZ347">
        <v>60</v>
      </c>
      <c r="FB347">
        <v>60</v>
      </c>
      <c r="FD347">
        <v>60</v>
      </c>
      <c r="FF347">
        <v>60</v>
      </c>
      <c r="FH347">
        <v>60</v>
      </c>
      <c r="FJ347">
        <v>60</v>
      </c>
      <c r="FL347">
        <v>60</v>
      </c>
      <c r="FN347">
        <v>60</v>
      </c>
      <c r="FP347">
        <v>60</v>
      </c>
      <c r="FR347">
        <v>60</v>
      </c>
      <c r="FT347">
        <v>60</v>
      </c>
      <c r="FV347">
        <v>60</v>
      </c>
      <c r="FX347">
        <v>60</v>
      </c>
      <c r="FZ347">
        <v>60</v>
      </c>
      <c r="GB347">
        <v>60</v>
      </c>
      <c r="GD347">
        <v>60</v>
      </c>
      <c r="GF347">
        <v>60</v>
      </c>
      <c r="GH347">
        <v>60</v>
      </c>
      <c r="GJ347">
        <v>60</v>
      </c>
      <c r="GL347">
        <v>60</v>
      </c>
      <c r="GN347">
        <v>60</v>
      </c>
      <c r="GP347">
        <v>60</v>
      </c>
      <c r="GR347">
        <v>60</v>
      </c>
      <c r="GT347">
        <v>60</v>
      </c>
      <c r="GV347">
        <v>60</v>
      </c>
      <c r="GX347">
        <v>60</v>
      </c>
      <c r="GZ347">
        <v>60</v>
      </c>
      <c r="HB347">
        <v>60</v>
      </c>
      <c r="HD347">
        <v>60</v>
      </c>
      <c r="HF347">
        <v>60</v>
      </c>
      <c r="HH347">
        <v>60</v>
      </c>
      <c r="HJ347">
        <v>60</v>
      </c>
      <c r="HL347">
        <v>60</v>
      </c>
      <c r="HN347">
        <v>60</v>
      </c>
      <c r="HP347">
        <v>60</v>
      </c>
      <c r="HR347">
        <v>60</v>
      </c>
      <c r="HT347">
        <v>60</v>
      </c>
      <c r="HV347">
        <v>60</v>
      </c>
      <c r="HX347">
        <v>60</v>
      </c>
      <c r="HZ347">
        <v>60</v>
      </c>
      <c r="IB347">
        <v>60</v>
      </c>
      <c r="ID347">
        <v>60</v>
      </c>
      <c r="IF347">
        <v>60</v>
      </c>
      <c r="IH347">
        <v>60</v>
      </c>
      <c r="IJ347">
        <v>60</v>
      </c>
      <c r="IL347">
        <v>60</v>
      </c>
      <c r="IN347">
        <v>60</v>
      </c>
      <c r="IP347">
        <v>60</v>
      </c>
      <c r="IR347">
        <v>60</v>
      </c>
      <c r="IT347">
        <v>60</v>
      </c>
      <c r="IV347">
        <v>60</v>
      </c>
      <c r="IX347">
        <v>60</v>
      </c>
      <c r="IZ347">
        <v>60</v>
      </c>
      <c r="JB347">
        <v>60</v>
      </c>
      <c r="JD347">
        <v>60</v>
      </c>
      <c r="JF347">
        <v>60</v>
      </c>
      <c r="JH347">
        <v>60</v>
      </c>
      <c r="JJ347">
        <v>60</v>
      </c>
      <c r="JL347">
        <v>60</v>
      </c>
      <c r="JN347">
        <v>60</v>
      </c>
      <c r="JP347">
        <v>60</v>
      </c>
      <c r="JR347">
        <v>60</v>
      </c>
      <c r="JT347">
        <v>60</v>
      </c>
      <c r="JV347">
        <v>60</v>
      </c>
      <c r="JX347">
        <v>60</v>
      </c>
      <c r="JZ347">
        <v>60</v>
      </c>
      <c r="KB347">
        <v>60</v>
      </c>
      <c r="KD347">
        <v>60</v>
      </c>
      <c r="KF347">
        <v>60</v>
      </c>
      <c r="KH347">
        <v>60</v>
      </c>
      <c r="KJ347">
        <v>60</v>
      </c>
      <c r="KL347">
        <v>60</v>
      </c>
      <c r="KN347">
        <v>60</v>
      </c>
      <c r="KP347">
        <v>60</v>
      </c>
      <c r="KR347">
        <v>60</v>
      </c>
      <c r="KT347">
        <v>60</v>
      </c>
      <c r="KV347">
        <v>60</v>
      </c>
      <c r="KX347">
        <v>60</v>
      </c>
      <c r="KZ347">
        <v>60</v>
      </c>
      <c r="LB347">
        <v>60</v>
      </c>
      <c r="LD347">
        <v>60</v>
      </c>
      <c r="LF347">
        <v>60</v>
      </c>
      <c r="LH347">
        <v>60</v>
      </c>
      <c r="LJ347">
        <v>60</v>
      </c>
      <c r="LL347">
        <v>60</v>
      </c>
      <c r="LN347">
        <v>60</v>
      </c>
      <c r="LP347">
        <v>60</v>
      </c>
      <c r="LR347">
        <v>60</v>
      </c>
      <c r="LT347">
        <v>60</v>
      </c>
      <c r="LV347">
        <v>60</v>
      </c>
      <c r="LX347">
        <v>60</v>
      </c>
      <c r="LZ347">
        <v>60</v>
      </c>
      <c r="MB347">
        <v>60</v>
      </c>
      <c r="MD347">
        <v>60</v>
      </c>
      <c r="MF347">
        <v>60</v>
      </c>
      <c r="MH347">
        <v>60</v>
      </c>
      <c r="MJ347">
        <v>60</v>
      </c>
      <c r="ML347">
        <v>60</v>
      </c>
      <c r="MN347">
        <v>60</v>
      </c>
      <c r="MP347">
        <v>60</v>
      </c>
      <c r="MR347">
        <v>60</v>
      </c>
      <c r="MT347">
        <v>60</v>
      </c>
      <c r="MV347">
        <v>60</v>
      </c>
      <c r="MX347">
        <v>60</v>
      </c>
      <c r="MZ347">
        <v>60</v>
      </c>
      <c r="NB347">
        <v>60</v>
      </c>
      <c r="ND347">
        <v>60</v>
      </c>
      <c r="NF347">
        <v>60</v>
      </c>
      <c r="NH347">
        <v>60</v>
      </c>
      <c r="NJ347">
        <v>60</v>
      </c>
      <c r="NL347">
        <v>60</v>
      </c>
      <c r="NN347">
        <v>60</v>
      </c>
      <c r="NP347">
        <v>60</v>
      </c>
      <c r="NR347">
        <v>60</v>
      </c>
      <c r="NT347">
        <v>60</v>
      </c>
      <c r="NV347">
        <v>60</v>
      </c>
      <c r="NX347">
        <v>60</v>
      </c>
      <c r="NZ347">
        <v>60</v>
      </c>
      <c r="OB347">
        <v>60</v>
      </c>
      <c r="OD347">
        <v>60</v>
      </c>
      <c r="OF347">
        <v>60</v>
      </c>
      <c r="OH347">
        <v>60</v>
      </c>
      <c r="OJ347">
        <v>60</v>
      </c>
      <c r="OL347">
        <v>60</v>
      </c>
      <c r="ON347">
        <v>60</v>
      </c>
      <c r="OP347">
        <v>60</v>
      </c>
      <c r="OR347">
        <v>60</v>
      </c>
      <c r="OT347">
        <v>60</v>
      </c>
      <c r="OV347">
        <v>60</v>
      </c>
      <c r="OX347">
        <v>60</v>
      </c>
      <c r="OZ347">
        <v>60</v>
      </c>
      <c r="PB347">
        <v>60</v>
      </c>
      <c r="PD347">
        <v>60</v>
      </c>
      <c r="PF347">
        <v>60</v>
      </c>
      <c r="PH347">
        <v>60</v>
      </c>
      <c r="PJ347">
        <v>60</v>
      </c>
      <c r="PL347">
        <v>60</v>
      </c>
      <c r="PN347">
        <v>60</v>
      </c>
      <c r="PP347">
        <v>60</v>
      </c>
      <c r="PR347">
        <v>60</v>
      </c>
      <c r="PT347">
        <v>60</v>
      </c>
      <c r="PV347">
        <v>60</v>
      </c>
      <c r="PX347">
        <v>60</v>
      </c>
      <c r="PZ347">
        <v>60</v>
      </c>
      <c r="QB347">
        <v>60</v>
      </c>
      <c r="QD347">
        <v>60</v>
      </c>
      <c r="QF347">
        <v>60</v>
      </c>
      <c r="QH347">
        <v>60</v>
      </c>
      <c r="QJ347">
        <v>60</v>
      </c>
      <c r="QL347">
        <v>60</v>
      </c>
      <c r="QN347">
        <v>60</v>
      </c>
      <c r="QP347">
        <v>60</v>
      </c>
      <c r="QR347">
        <v>60</v>
      </c>
      <c r="QT347">
        <v>60</v>
      </c>
      <c r="QV347">
        <v>60</v>
      </c>
      <c r="QX347">
        <v>60</v>
      </c>
      <c r="QZ347">
        <v>60</v>
      </c>
      <c r="RB347">
        <v>60</v>
      </c>
      <c r="RD347">
        <v>60</v>
      </c>
      <c r="RF347">
        <v>60</v>
      </c>
      <c r="RH347">
        <v>60</v>
      </c>
      <c r="RJ347">
        <v>60</v>
      </c>
      <c r="RL347">
        <v>60</v>
      </c>
      <c r="RN347">
        <v>60</v>
      </c>
      <c r="RP347">
        <v>60</v>
      </c>
      <c r="RR347">
        <v>60</v>
      </c>
      <c r="RT347">
        <v>60</v>
      </c>
      <c r="RV347">
        <v>60</v>
      </c>
      <c r="RX347">
        <v>60</v>
      </c>
      <c r="RZ347">
        <v>60</v>
      </c>
      <c r="SB347">
        <v>60</v>
      </c>
      <c r="SD347">
        <v>60</v>
      </c>
      <c r="SF347">
        <v>60</v>
      </c>
      <c r="SH347">
        <v>60</v>
      </c>
      <c r="SJ347">
        <v>60</v>
      </c>
      <c r="SL347">
        <v>60</v>
      </c>
      <c r="SN347">
        <v>60</v>
      </c>
      <c r="SP347">
        <v>60</v>
      </c>
      <c r="SR347">
        <v>60</v>
      </c>
      <c r="ST347">
        <v>60</v>
      </c>
      <c r="SV347">
        <v>60</v>
      </c>
      <c r="SX347">
        <v>60</v>
      </c>
      <c r="SZ347">
        <v>60</v>
      </c>
      <c r="TB347">
        <v>60</v>
      </c>
      <c r="TD347">
        <v>60</v>
      </c>
      <c r="TF347">
        <v>60</v>
      </c>
      <c r="TH347">
        <v>60</v>
      </c>
      <c r="TJ347">
        <v>60</v>
      </c>
      <c r="TL347">
        <v>60</v>
      </c>
      <c r="TN347">
        <v>60</v>
      </c>
      <c r="TP347">
        <v>60</v>
      </c>
      <c r="TR347">
        <v>60</v>
      </c>
      <c r="TT347">
        <v>60</v>
      </c>
      <c r="TV347">
        <v>60</v>
      </c>
      <c r="TX347">
        <v>60</v>
      </c>
      <c r="TZ347">
        <v>60</v>
      </c>
      <c r="UB347">
        <v>60</v>
      </c>
      <c r="UD347">
        <v>60</v>
      </c>
      <c r="UF347">
        <v>60</v>
      </c>
      <c r="UH347">
        <v>60</v>
      </c>
      <c r="UJ347">
        <v>60</v>
      </c>
      <c r="UL347">
        <v>60</v>
      </c>
      <c r="UN347">
        <v>60</v>
      </c>
      <c r="UP347">
        <v>60</v>
      </c>
      <c r="UR347">
        <v>60</v>
      </c>
      <c r="UT347">
        <v>60</v>
      </c>
      <c r="UV347">
        <v>60</v>
      </c>
      <c r="UX347">
        <v>60</v>
      </c>
      <c r="UZ347">
        <v>60</v>
      </c>
      <c r="VB347">
        <v>60</v>
      </c>
      <c r="VD347">
        <v>60</v>
      </c>
      <c r="VF347">
        <v>60</v>
      </c>
      <c r="VH347">
        <v>60</v>
      </c>
      <c r="VJ347">
        <v>60</v>
      </c>
      <c r="VL347">
        <v>60</v>
      </c>
      <c r="VN347">
        <v>60</v>
      </c>
      <c r="VP347">
        <v>60</v>
      </c>
      <c r="VR347">
        <v>60</v>
      </c>
      <c r="VT347">
        <v>60</v>
      </c>
      <c r="VV347">
        <v>60</v>
      </c>
      <c r="VX347">
        <v>60</v>
      </c>
      <c r="VZ347">
        <v>60</v>
      </c>
      <c r="WB347">
        <v>60</v>
      </c>
      <c r="WD347">
        <v>60</v>
      </c>
      <c r="WF347">
        <v>60</v>
      </c>
      <c r="WH347">
        <v>60</v>
      </c>
      <c r="WJ347">
        <v>60</v>
      </c>
      <c r="WL347">
        <v>60</v>
      </c>
      <c r="WN347">
        <v>60</v>
      </c>
      <c r="WP347">
        <v>60</v>
      </c>
      <c r="WR347">
        <v>60</v>
      </c>
      <c r="WT347">
        <v>60</v>
      </c>
      <c r="WV347">
        <v>60</v>
      </c>
      <c r="WX347">
        <v>60</v>
      </c>
      <c r="WZ347">
        <v>60</v>
      </c>
      <c r="XB347">
        <v>60</v>
      </c>
      <c r="XD347">
        <v>60</v>
      </c>
      <c r="XF347">
        <v>60</v>
      </c>
      <c r="XH347">
        <v>60</v>
      </c>
      <c r="XJ347">
        <v>60</v>
      </c>
      <c r="XL347">
        <v>60</v>
      </c>
      <c r="XN347">
        <v>60</v>
      </c>
      <c r="XP347">
        <v>60</v>
      </c>
      <c r="XR347">
        <v>60</v>
      </c>
      <c r="XT347">
        <v>60</v>
      </c>
      <c r="XV347">
        <v>60</v>
      </c>
      <c r="XX347">
        <v>60</v>
      </c>
      <c r="XZ347">
        <v>60</v>
      </c>
      <c r="YB347">
        <v>60</v>
      </c>
      <c r="YD347">
        <v>60</v>
      </c>
      <c r="YF347">
        <v>60</v>
      </c>
      <c r="YH347">
        <v>60</v>
      </c>
      <c r="YJ347">
        <v>60</v>
      </c>
      <c r="YL347">
        <v>60</v>
      </c>
      <c r="YN347">
        <v>60</v>
      </c>
      <c r="YP347">
        <v>60</v>
      </c>
      <c r="YR347">
        <v>60</v>
      </c>
      <c r="YT347">
        <v>60</v>
      </c>
      <c r="YV347">
        <v>60</v>
      </c>
      <c r="YX347">
        <v>60</v>
      </c>
      <c r="YZ347">
        <v>60</v>
      </c>
      <c r="ZB347">
        <v>60</v>
      </c>
      <c r="ZD347">
        <v>60</v>
      </c>
      <c r="ZF347">
        <v>60</v>
      </c>
      <c r="ZH347">
        <v>60</v>
      </c>
      <c r="ZJ347">
        <v>60</v>
      </c>
      <c r="ZL347">
        <v>60</v>
      </c>
      <c r="ZN347">
        <v>60</v>
      </c>
      <c r="ZP347">
        <v>60</v>
      </c>
      <c r="ZR347">
        <v>60</v>
      </c>
      <c r="ZT347">
        <v>60</v>
      </c>
      <c r="ZV347">
        <v>60</v>
      </c>
      <c r="ZX347">
        <v>60</v>
      </c>
      <c r="ZZ347">
        <v>60</v>
      </c>
      <c r="AAB347">
        <v>60</v>
      </c>
      <c r="AAD347">
        <v>60</v>
      </c>
      <c r="AAF347">
        <v>60</v>
      </c>
      <c r="AAH347">
        <v>60</v>
      </c>
      <c r="AAJ347">
        <v>60</v>
      </c>
      <c r="AAL347">
        <v>60</v>
      </c>
      <c r="AAN347">
        <v>60</v>
      </c>
      <c r="AAP347">
        <v>60</v>
      </c>
      <c r="AAR347">
        <v>60</v>
      </c>
      <c r="AAT347">
        <v>60</v>
      </c>
      <c r="AAV347">
        <v>60</v>
      </c>
      <c r="AAX347">
        <v>60</v>
      </c>
      <c r="AAZ347">
        <v>60</v>
      </c>
      <c r="ABB347">
        <v>60</v>
      </c>
      <c r="ABD347">
        <v>60</v>
      </c>
      <c r="ABF347">
        <v>60</v>
      </c>
      <c r="ABH347">
        <v>60</v>
      </c>
      <c r="ABJ347">
        <v>60</v>
      </c>
      <c r="ABL347">
        <v>60</v>
      </c>
      <c r="ABN347">
        <v>60</v>
      </c>
      <c r="ABP347">
        <v>60</v>
      </c>
      <c r="ABR347">
        <v>60</v>
      </c>
      <c r="ABT347">
        <v>60</v>
      </c>
      <c r="ABV347">
        <v>60</v>
      </c>
      <c r="ABX347">
        <v>60</v>
      </c>
      <c r="ABZ347">
        <v>60</v>
      </c>
      <c r="ACB347">
        <v>60</v>
      </c>
      <c r="ACD347">
        <v>60</v>
      </c>
      <c r="ACF347">
        <v>60</v>
      </c>
      <c r="ACH347">
        <v>60</v>
      </c>
      <c r="ACJ347">
        <v>60</v>
      </c>
      <c r="ACL347">
        <v>60</v>
      </c>
      <c r="ACN347">
        <v>60</v>
      </c>
      <c r="ACP347">
        <v>60</v>
      </c>
      <c r="ACR347">
        <v>60</v>
      </c>
      <c r="ACT347">
        <v>60</v>
      </c>
      <c r="ACV347">
        <v>60</v>
      </c>
      <c r="ACX347">
        <v>60</v>
      </c>
      <c r="ACZ347">
        <v>60</v>
      </c>
      <c r="ADB347">
        <v>60</v>
      </c>
      <c r="ADD347">
        <v>60</v>
      </c>
      <c r="ADF347">
        <v>60</v>
      </c>
      <c r="ADH347">
        <v>60</v>
      </c>
      <c r="ADJ347">
        <v>60</v>
      </c>
      <c r="ADL347">
        <v>60</v>
      </c>
      <c r="ADN347">
        <v>60</v>
      </c>
      <c r="ADP347">
        <v>60</v>
      </c>
      <c r="ADR347">
        <v>60</v>
      </c>
      <c r="ADT347">
        <v>60</v>
      </c>
      <c r="ADV347">
        <v>60</v>
      </c>
      <c r="ADX347">
        <v>60</v>
      </c>
      <c r="ADZ347">
        <v>60</v>
      </c>
      <c r="AEB347">
        <v>60</v>
      </c>
      <c r="AED347">
        <v>60</v>
      </c>
      <c r="AEF347">
        <v>60</v>
      </c>
      <c r="AEH347">
        <v>60</v>
      </c>
      <c r="AEJ347">
        <v>60</v>
      </c>
      <c r="AEL347">
        <v>60</v>
      </c>
      <c r="AEN347">
        <v>60</v>
      </c>
      <c r="AEP347">
        <v>60</v>
      </c>
      <c r="AER347">
        <v>60</v>
      </c>
      <c r="AET347">
        <v>60</v>
      </c>
      <c r="AEV347">
        <v>60</v>
      </c>
      <c r="AEX347">
        <v>60</v>
      </c>
      <c r="AEZ347">
        <v>60</v>
      </c>
      <c r="AFB347">
        <v>60</v>
      </c>
      <c r="AFD347">
        <v>60</v>
      </c>
      <c r="AFF347">
        <v>60</v>
      </c>
      <c r="AFH347">
        <v>60</v>
      </c>
      <c r="AFJ347">
        <v>60</v>
      </c>
      <c r="AFL347">
        <v>60</v>
      </c>
      <c r="AFN347">
        <v>60</v>
      </c>
      <c r="AFP347">
        <v>60</v>
      </c>
      <c r="AFR347">
        <v>60</v>
      </c>
      <c r="AFT347">
        <v>60</v>
      </c>
      <c r="AFV347">
        <v>60</v>
      </c>
      <c r="AFX347">
        <v>60</v>
      </c>
      <c r="AFZ347">
        <v>60</v>
      </c>
      <c r="AGB347">
        <v>60</v>
      </c>
      <c r="AGD347">
        <v>60</v>
      </c>
      <c r="AGF347">
        <v>60</v>
      </c>
      <c r="AGH347">
        <v>60</v>
      </c>
      <c r="AGJ347">
        <v>60</v>
      </c>
      <c r="AGL347">
        <v>60</v>
      </c>
      <c r="AGN347">
        <v>60</v>
      </c>
      <c r="AGP347">
        <v>60</v>
      </c>
      <c r="AGR347">
        <v>60</v>
      </c>
      <c r="AGT347">
        <v>60</v>
      </c>
      <c r="AGV347">
        <v>60</v>
      </c>
      <c r="AGX347">
        <v>60</v>
      </c>
      <c r="AGZ347">
        <v>60</v>
      </c>
      <c r="AHB347">
        <v>60</v>
      </c>
      <c r="AHD347">
        <v>60</v>
      </c>
      <c r="AHF347">
        <v>60</v>
      </c>
      <c r="AHH347">
        <v>60</v>
      </c>
      <c r="AHJ347">
        <v>60</v>
      </c>
      <c r="AHL347">
        <v>60</v>
      </c>
      <c r="AHN347">
        <v>60</v>
      </c>
      <c r="AHP347">
        <v>60</v>
      </c>
      <c r="AHR347">
        <v>60</v>
      </c>
      <c r="AHT347">
        <v>60</v>
      </c>
      <c r="AHV347">
        <v>60</v>
      </c>
      <c r="AHX347">
        <v>60</v>
      </c>
      <c r="AHZ347">
        <v>60</v>
      </c>
      <c r="AIB347">
        <v>60</v>
      </c>
      <c r="AID347">
        <v>60</v>
      </c>
      <c r="AIF347">
        <v>60</v>
      </c>
      <c r="AIH347">
        <v>60</v>
      </c>
      <c r="AIJ347">
        <v>60</v>
      </c>
      <c r="AIL347">
        <v>60</v>
      </c>
      <c r="AIN347">
        <v>60</v>
      </c>
      <c r="AIP347">
        <v>60</v>
      </c>
      <c r="AIR347">
        <v>60</v>
      </c>
      <c r="AIT347">
        <v>60</v>
      </c>
      <c r="AIV347">
        <v>60</v>
      </c>
      <c r="AIX347">
        <v>60</v>
      </c>
      <c r="AIZ347">
        <v>60</v>
      </c>
      <c r="AJB347">
        <v>60</v>
      </c>
      <c r="AJD347">
        <v>60</v>
      </c>
      <c r="AJF347">
        <v>60</v>
      </c>
      <c r="AJH347">
        <v>60</v>
      </c>
      <c r="AJJ347">
        <v>60</v>
      </c>
      <c r="AJL347">
        <v>60</v>
      </c>
      <c r="AJN347">
        <v>60</v>
      </c>
      <c r="AJP347">
        <v>60</v>
      </c>
      <c r="AJR347">
        <v>60</v>
      </c>
      <c r="AJT347">
        <v>60</v>
      </c>
      <c r="AJV347">
        <v>60</v>
      </c>
      <c r="AJX347">
        <v>60</v>
      </c>
      <c r="AJZ347">
        <v>60</v>
      </c>
      <c r="AKB347">
        <v>60</v>
      </c>
      <c r="AKD347">
        <v>60</v>
      </c>
      <c r="AKF347">
        <v>60</v>
      </c>
      <c r="AKH347">
        <v>60</v>
      </c>
      <c r="AKJ347">
        <v>60</v>
      </c>
      <c r="AKL347">
        <v>60</v>
      </c>
      <c r="AKN347">
        <v>60</v>
      </c>
      <c r="AKP347">
        <v>60</v>
      </c>
      <c r="AKR347">
        <v>60</v>
      </c>
      <c r="AKT347">
        <v>60</v>
      </c>
      <c r="AKV347">
        <v>60</v>
      </c>
      <c r="AKX347">
        <v>60</v>
      </c>
      <c r="AKZ347">
        <v>60</v>
      </c>
      <c r="ALB347">
        <v>60</v>
      </c>
      <c r="ALD347">
        <v>60</v>
      </c>
      <c r="ALF347">
        <v>60</v>
      </c>
      <c r="ALH347">
        <v>60</v>
      </c>
      <c r="ALJ347">
        <v>60</v>
      </c>
      <c r="ALL347">
        <v>60</v>
      </c>
      <c r="ALN347">
        <v>60</v>
      </c>
      <c r="ALP347">
        <v>60</v>
      </c>
      <c r="ALR347">
        <v>60</v>
      </c>
    </row>
    <row r="348" spans="1:1006" x14ac:dyDescent="0.25">
      <c r="A348">
        <v>31</v>
      </c>
      <c r="B348">
        <v>13.02901</v>
      </c>
      <c r="H348">
        <v>31</v>
      </c>
      <c r="J348">
        <v>31</v>
      </c>
      <c r="L348">
        <v>31</v>
      </c>
      <c r="N348">
        <v>31</v>
      </c>
      <c r="P348">
        <v>31</v>
      </c>
      <c r="R348">
        <v>31</v>
      </c>
      <c r="T348">
        <v>31</v>
      </c>
      <c r="V348">
        <v>31</v>
      </c>
      <c r="X348">
        <v>31</v>
      </c>
      <c r="Z348">
        <v>31</v>
      </c>
      <c r="AB348">
        <v>31</v>
      </c>
      <c r="AD348">
        <v>31</v>
      </c>
      <c r="AF348">
        <v>31</v>
      </c>
      <c r="AH348">
        <v>31</v>
      </c>
      <c r="AJ348">
        <v>31</v>
      </c>
      <c r="AL348">
        <v>31</v>
      </c>
      <c r="AN348">
        <v>31</v>
      </c>
      <c r="AP348">
        <v>31</v>
      </c>
      <c r="AR348">
        <v>31</v>
      </c>
      <c r="AT348">
        <v>31</v>
      </c>
      <c r="AV348">
        <v>31</v>
      </c>
      <c r="AX348">
        <v>31</v>
      </c>
      <c r="AZ348">
        <v>31</v>
      </c>
      <c r="BB348">
        <v>31</v>
      </c>
      <c r="BD348">
        <v>31</v>
      </c>
      <c r="BF348">
        <v>31</v>
      </c>
      <c r="BH348">
        <v>31</v>
      </c>
      <c r="BJ348">
        <v>31</v>
      </c>
      <c r="BL348">
        <v>31</v>
      </c>
      <c r="BN348">
        <v>31</v>
      </c>
      <c r="BP348">
        <v>31</v>
      </c>
      <c r="BR348">
        <v>31</v>
      </c>
      <c r="BT348">
        <v>31</v>
      </c>
      <c r="BV348">
        <v>31</v>
      </c>
      <c r="BX348">
        <v>31</v>
      </c>
      <c r="BZ348">
        <v>31</v>
      </c>
      <c r="CB348">
        <v>31</v>
      </c>
      <c r="CD348">
        <v>31</v>
      </c>
      <c r="CF348">
        <v>31</v>
      </c>
      <c r="CH348">
        <v>31</v>
      </c>
      <c r="CJ348">
        <v>31</v>
      </c>
      <c r="CL348">
        <v>31</v>
      </c>
      <c r="CN348">
        <v>31</v>
      </c>
      <c r="CP348">
        <v>31</v>
      </c>
      <c r="CR348">
        <v>31</v>
      </c>
      <c r="CT348">
        <v>31</v>
      </c>
      <c r="CV348">
        <v>31</v>
      </c>
      <c r="CX348">
        <v>31</v>
      </c>
      <c r="CZ348">
        <v>31</v>
      </c>
      <c r="DB348">
        <v>31</v>
      </c>
      <c r="DD348">
        <v>31</v>
      </c>
      <c r="DF348">
        <v>31</v>
      </c>
      <c r="DH348">
        <v>31</v>
      </c>
      <c r="DJ348">
        <v>31</v>
      </c>
      <c r="DL348">
        <v>31</v>
      </c>
      <c r="DN348">
        <v>31</v>
      </c>
      <c r="DP348">
        <v>31</v>
      </c>
      <c r="DR348">
        <v>31</v>
      </c>
      <c r="DT348">
        <v>31</v>
      </c>
      <c r="DV348">
        <v>31</v>
      </c>
      <c r="DX348">
        <v>31</v>
      </c>
      <c r="DZ348">
        <v>31</v>
      </c>
      <c r="EB348">
        <v>31</v>
      </c>
      <c r="ED348">
        <v>31</v>
      </c>
      <c r="EF348">
        <v>31</v>
      </c>
      <c r="EH348">
        <v>31</v>
      </c>
      <c r="EJ348">
        <v>31</v>
      </c>
      <c r="EL348">
        <v>31</v>
      </c>
      <c r="EN348">
        <v>31</v>
      </c>
      <c r="EP348">
        <v>31</v>
      </c>
      <c r="ER348">
        <v>31</v>
      </c>
      <c r="ET348">
        <v>31</v>
      </c>
      <c r="EV348">
        <v>31</v>
      </c>
      <c r="EX348">
        <v>31</v>
      </c>
      <c r="EZ348">
        <v>31</v>
      </c>
      <c r="FB348">
        <v>31</v>
      </c>
      <c r="FD348">
        <v>31</v>
      </c>
      <c r="FF348">
        <v>31</v>
      </c>
      <c r="FH348">
        <v>31</v>
      </c>
      <c r="FJ348">
        <v>31</v>
      </c>
      <c r="FL348">
        <v>31</v>
      </c>
      <c r="FN348">
        <v>31</v>
      </c>
      <c r="FP348">
        <v>31</v>
      </c>
      <c r="FR348">
        <v>31</v>
      </c>
      <c r="FT348">
        <v>31</v>
      </c>
      <c r="FV348">
        <v>31</v>
      </c>
      <c r="FX348">
        <v>31</v>
      </c>
      <c r="FZ348">
        <v>31</v>
      </c>
      <c r="GB348">
        <v>31</v>
      </c>
      <c r="GD348">
        <v>31</v>
      </c>
      <c r="GF348">
        <v>31</v>
      </c>
      <c r="GH348">
        <v>31</v>
      </c>
      <c r="GJ348">
        <v>31</v>
      </c>
      <c r="GL348">
        <v>31</v>
      </c>
      <c r="GN348">
        <v>31</v>
      </c>
      <c r="GP348">
        <v>31</v>
      </c>
      <c r="GR348">
        <v>31</v>
      </c>
      <c r="GT348">
        <v>31</v>
      </c>
      <c r="GV348">
        <v>31</v>
      </c>
      <c r="GX348">
        <v>31</v>
      </c>
      <c r="GZ348">
        <v>31</v>
      </c>
      <c r="HB348">
        <v>31</v>
      </c>
      <c r="HD348">
        <v>31</v>
      </c>
      <c r="HF348">
        <v>31</v>
      </c>
      <c r="HH348">
        <v>31</v>
      </c>
      <c r="HJ348">
        <v>31</v>
      </c>
      <c r="HL348">
        <v>31</v>
      </c>
      <c r="HN348">
        <v>31</v>
      </c>
      <c r="HP348">
        <v>31</v>
      </c>
      <c r="HR348">
        <v>31</v>
      </c>
      <c r="HT348">
        <v>31</v>
      </c>
      <c r="HV348">
        <v>31</v>
      </c>
      <c r="HX348">
        <v>31</v>
      </c>
      <c r="HZ348">
        <v>31</v>
      </c>
      <c r="IB348">
        <v>31</v>
      </c>
      <c r="ID348">
        <v>31</v>
      </c>
      <c r="IF348">
        <v>31</v>
      </c>
      <c r="IH348">
        <v>31</v>
      </c>
      <c r="IJ348">
        <v>31</v>
      </c>
      <c r="IL348">
        <v>31</v>
      </c>
      <c r="IN348">
        <v>31</v>
      </c>
      <c r="IP348">
        <v>31</v>
      </c>
      <c r="IR348">
        <v>31</v>
      </c>
      <c r="IT348">
        <v>31</v>
      </c>
      <c r="IV348">
        <v>31</v>
      </c>
      <c r="IX348">
        <v>31</v>
      </c>
      <c r="IZ348">
        <v>31</v>
      </c>
      <c r="JB348">
        <v>31</v>
      </c>
      <c r="JD348">
        <v>31</v>
      </c>
      <c r="JF348">
        <v>31</v>
      </c>
      <c r="JH348">
        <v>31</v>
      </c>
      <c r="JJ348">
        <v>31</v>
      </c>
      <c r="JL348">
        <v>31</v>
      </c>
      <c r="JN348">
        <v>31</v>
      </c>
      <c r="JP348">
        <v>31</v>
      </c>
      <c r="JR348">
        <v>31</v>
      </c>
      <c r="JT348">
        <v>31</v>
      </c>
      <c r="JV348">
        <v>31</v>
      </c>
      <c r="JX348">
        <v>31</v>
      </c>
      <c r="JZ348">
        <v>31</v>
      </c>
      <c r="KB348">
        <v>31</v>
      </c>
      <c r="KD348">
        <v>31</v>
      </c>
      <c r="KF348">
        <v>31</v>
      </c>
      <c r="KH348">
        <v>31</v>
      </c>
      <c r="KJ348">
        <v>31</v>
      </c>
      <c r="KL348">
        <v>31</v>
      </c>
      <c r="KN348">
        <v>31</v>
      </c>
      <c r="KP348">
        <v>31</v>
      </c>
      <c r="KR348">
        <v>31</v>
      </c>
      <c r="KT348">
        <v>31</v>
      </c>
      <c r="KV348">
        <v>31</v>
      </c>
      <c r="KX348">
        <v>31</v>
      </c>
      <c r="KZ348">
        <v>31</v>
      </c>
      <c r="LB348">
        <v>31</v>
      </c>
      <c r="LD348">
        <v>31</v>
      </c>
      <c r="LF348">
        <v>31</v>
      </c>
      <c r="LH348">
        <v>31</v>
      </c>
      <c r="LJ348">
        <v>31</v>
      </c>
      <c r="LL348">
        <v>31</v>
      </c>
      <c r="LN348">
        <v>31</v>
      </c>
      <c r="LP348">
        <v>31</v>
      </c>
      <c r="LR348">
        <v>31</v>
      </c>
      <c r="LT348">
        <v>31</v>
      </c>
      <c r="LV348">
        <v>31</v>
      </c>
      <c r="LX348">
        <v>31</v>
      </c>
      <c r="LZ348">
        <v>31</v>
      </c>
      <c r="MB348">
        <v>31</v>
      </c>
      <c r="MD348">
        <v>31</v>
      </c>
      <c r="MF348">
        <v>31</v>
      </c>
      <c r="MH348">
        <v>31</v>
      </c>
      <c r="MJ348">
        <v>31</v>
      </c>
      <c r="ML348">
        <v>31</v>
      </c>
      <c r="MN348">
        <v>31</v>
      </c>
      <c r="MP348">
        <v>31</v>
      </c>
      <c r="MR348">
        <v>31</v>
      </c>
      <c r="MT348">
        <v>31</v>
      </c>
      <c r="MV348">
        <v>31</v>
      </c>
      <c r="MX348">
        <v>31</v>
      </c>
      <c r="MZ348">
        <v>31</v>
      </c>
      <c r="NB348">
        <v>31</v>
      </c>
      <c r="ND348">
        <v>31</v>
      </c>
      <c r="NF348">
        <v>31</v>
      </c>
      <c r="NH348">
        <v>31</v>
      </c>
      <c r="NJ348">
        <v>31</v>
      </c>
      <c r="NL348">
        <v>31</v>
      </c>
      <c r="NN348">
        <v>31</v>
      </c>
      <c r="NP348">
        <v>31</v>
      </c>
      <c r="NR348">
        <v>31</v>
      </c>
      <c r="NT348">
        <v>31</v>
      </c>
      <c r="NV348">
        <v>31</v>
      </c>
      <c r="NX348">
        <v>31</v>
      </c>
      <c r="NZ348">
        <v>31</v>
      </c>
      <c r="OB348">
        <v>31</v>
      </c>
      <c r="OD348">
        <v>31</v>
      </c>
      <c r="OF348">
        <v>31</v>
      </c>
      <c r="OH348">
        <v>31</v>
      </c>
      <c r="OJ348">
        <v>31</v>
      </c>
      <c r="OL348">
        <v>31</v>
      </c>
      <c r="ON348">
        <v>31</v>
      </c>
      <c r="OP348">
        <v>31</v>
      </c>
      <c r="OR348">
        <v>31</v>
      </c>
      <c r="OT348">
        <v>31</v>
      </c>
      <c r="OV348">
        <v>31</v>
      </c>
      <c r="OX348">
        <v>31</v>
      </c>
      <c r="OZ348">
        <v>31</v>
      </c>
      <c r="PB348">
        <v>31</v>
      </c>
      <c r="PD348">
        <v>31</v>
      </c>
      <c r="PF348">
        <v>31</v>
      </c>
      <c r="PH348">
        <v>31</v>
      </c>
      <c r="PJ348">
        <v>31</v>
      </c>
      <c r="PL348">
        <v>31</v>
      </c>
      <c r="PN348">
        <v>31</v>
      </c>
      <c r="PP348">
        <v>31</v>
      </c>
      <c r="PR348">
        <v>31</v>
      </c>
      <c r="PT348">
        <v>31</v>
      </c>
      <c r="PV348">
        <v>31</v>
      </c>
      <c r="PX348">
        <v>31</v>
      </c>
      <c r="PZ348">
        <v>31</v>
      </c>
      <c r="QB348">
        <v>31</v>
      </c>
      <c r="QD348">
        <v>31</v>
      </c>
      <c r="QF348">
        <v>31</v>
      </c>
      <c r="QH348">
        <v>31</v>
      </c>
      <c r="QJ348">
        <v>31</v>
      </c>
      <c r="QL348">
        <v>31</v>
      </c>
      <c r="QN348">
        <v>31</v>
      </c>
      <c r="QP348">
        <v>31</v>
      </c>
      <c r="QR348">
        <v>31</v>
      </c>
      <c r="QT348">
        <v>31</v>
      </c>
      <c r="QV348">
        <v>31</v>
      </c>
      <c r="QX348">
        <v>31</v>
      </c>
      <c r="QZ348">
        <v>31</v>
      </c>
      <c r="RB348">
        <v>31</v>
      </c>
      <c r="RD348">
        <v>31</v>
      </c>
      <c r="RF348">
        <v>31</v>
      </c>
      <c r="RH348">
        <v>31</v>
      </c>
      <c r="RJ348">
        <v>31</v>
      </c>
      <c r="RL348">
        <v>31</v>
      </c>
      <c r="RN348">
        <v>31</v>
      </c>
      <c r="RP348">
        <v>31</v>
      </c>
      <c r="RR348">
        <v>31</v>
      </c>
      <c r="RT348">
        <v>31</v>
      </c>
      <c r="RV348">
        <v>31</v>
      </c>
      <c r="RX348">
        <v>31</v>
      </c>
      <c r="RZ348">
        <v>31</v>
      </c>
      <c r="SB348">
        <v>31</v>
      </c>
      <c r="SD348">
        <v>31</v>
      </c>
      <c r="SF348">
        <v>31</v>
      </c>
      <c r="SH348">
        <v>31</v>
      </c>
      <c r="SJ348">
        <v>31</v>
      </c>
      <c r="SL348">
        <v>31</v>
      </c>
      <c r="SN348">
        <v>31</v>
      </c>
      <c r="SP348">
        <v>31</v>
      </c>
      <c r="SR348">
        <v>31</v>
      </c>
      <c r="ST348">
        <v>31</v>
      </c>
      <c r="SV348">
        <v>31</v>
      </c>
      <c r="SX348">
        <v>31</v>
      </c>
      <c r="SZ348">
        <v>31</v>
      </c>
      <c r="TB348">
        <v>31</v>
      </c>
      <c r="TD348">
        <v>31</v>
      </c>
      <c r="TF348">
        <v>31</v>
      </c>
      <c r="TH348">
        <v>31</v>
      </c>
      <c r="TJ348">
        <v>31</v>
      </c>
      <c r="TL348">
        <v>31</v>
      </c>
      <c r="TN348">
        <v>31</v>
      </c>
      <c r="TP348">
        <v>31</v>
      </c>
      <c r="TR348">
        <v>31</v>
      </c>
      <c r="TT348">
        <v>31</v>
      </c>
      <c r="TV348">
        <v>31</v>
      </c>
      <c r="TX348">
        <v>31</v>
      </c>
      <c r="TZ348">
        <v>31</v>
      </c>
      <c r="UB348">
        <v>31</v>
      </c>
      <c r="UD348">
        <v>31</v>
      </c>
      <c r="UF348">
        <v>31</v>
      </c>
      <c r="UH348">
        <v>31</v>
      </c>
      <c r="UJ348">
        <v>31</v>
      </c>
      <c r="UL348">
        <v>31</v>
      </c>
      <c r="UN348">
        <v>31</v>
      </c>
      <c r="UP348">
        <v>31</v>
      </c>
      <c r="UR348">
        <v>31</v>
      </c>
      <c r="UT348">
        <v>31</v>
      </c>
      <c r="UV348">
        <v>31</v>
      </c>
      <c r="UX348">
        <v>31</v>
      </c>
      <c r="UZ348">
        <v>31</v>
      </c>
      <c r="VB348">
        <v>31</v>
      </c>
      <c r="VD348">
        <v>31</v>
      </c>
      <c r="VF348">
        <v>31</v>
      </c>
      <c r="VH348">
        <v>31</v>
      </c>
      <c r="VJ348">
        <v>31</v>
      </c>
      <c r="VL348">
        <v>31</v>
      </c>
      <c r="VN348">
        <v>31</v>
      </c>
      <c r="VP348">
        <v>31</v>
      </c>
      <c r="VR348">
        <v>31</v>
      </c>
      <c r="VT348">
        <v>31</v>
      </c>
      <c r="VV348">
        <v>31</v>
      </c>
      <c r="VX348">
        <v>31</v>
      </c>
      <c r="VZ348">
        <v>31</v>
      </c>
      <c r="WB348">
        <v>31</v>
      </c>
      <c r="WD348">
        <v>31</v>
      </c>
      <c r="WF348">
        <v>31</v>
      </c>
      <c r="WH348">
        <v>31</v>
      </c>
      <c r="WJ348">
        <v>31</v>
      </c>
      <c r="WL348">
        <v>31</v>
      </c>
      <c r="WN348">
        <v>31</v>
      </c>
      <c r="WP348">
        <v>31</v>
      </c>
      <c r="WR348">
        <v>31</v>
      </c>
      <c r="WT348">
        <v>31</v>
      </c>
      <c r="WV348">
        <v>31</v>
      </c>
      <c r="WX348">
        <v>31</v>
      </c>
      <c r="WZ348">
        <v>31</v>
      </c>
      <c r="XB348">
        <v>31</v>
      </c>
      <c r="XD348">
        <v>31</v>
      </c>
      <c r="XF348">
        <v>31</v>
      </c>
      <c r="XH348">
        <v>31</v>
      </c>
      <c r="XJ348">
        <v>31</v>
      </c>
      <c r="XL348">
        <v>31</v>
      </c>
      <c r="XN348">
        <v>31</v>
      </c>
      <c r="XP348">
        <v>31</v>
      </c>
      <c r="XR348">
        <v>31</v>
      </c>
      <c r="XT348">
        <v>31</v>
      </c>
      <c r="XV348">
        <v>31</v>
      </c>
      <c r="XX348">
        <v>31</v>
      </c>
      <c r="XZ348">
        <v>31</v>
      </c>
      <c r="YB348">
        <v>31</v>
      </c>
      <c r="YD348">
        <v>31</v>
      </c>
      <c r="YF348">
        <v>31</v>
      </c>
      <c r="YH348">
        <v>31</v>
      </c>
      <c r="YJ348">
        <v>31</v>
      </c>
      <c r="YL348">
        <v>31</v>
      </c>
      <c r="YN348">
        <v>31</v>
      </c>
      <c r="YP348">
        <v>31</v>
      </c>
      <c r="YR348">
        <v>31</v>
      </c>
      <c r="YT348">
        <v>31</v>
      </c>
      <c r="YV348">
        <v>31</v>
      </c>
      <c r="YX348">
        <v>31</v>
      </c>
      <c r="YZ348">
        <v>31</v>
      </c>
      <c r="ZB348">
        <v>31</v>
      </c>
      <c r="ZD348">
        <v>31</v>
      </c>
      <c r="ZF348">
        <v>31</v>
      </c>
      <c r="ZH348">
        <v>31</v>
      </c>
      <c r="ZJ348">
        <v>31</v>
      </c>
      <c r="ZL348">
        <v>31</v>
      </c>
      <c r="ZN348">
        <v>31</v>
      </c>
      <c r="ZP348">
        <v>31</v>
      </c>
      <c r="ZR348">
        <v>31</v>
      </c>
      <c r="ZT348">
        <v>31</v>
      </c>
      <c r="ZV348">
        <v>31</v>
      </c>
      <c r="ZX348">
        <v>31</v>
      </c>
      <c r="ZZ348">
        <v>31</v>
      </c>
      <c r="AAB348">
        <v>31</v>
      </c>
      <c r="AAD348">
        <v>31</v>
      </c>
      <c r="AAF348">
        <v>31</v>
      </c>
      <c r="AAH348">
        <v>31</v>
      </c>
      <c r="AAJ348">
        <v>31</v>
      </c>
      <c r="AAL348">
        <v>31</v>
      </c>
      <c r="AAN348">
        <v>31</v>
      </c>
      <c r="AAP348">
        <v>31</v>
      </c>
      <c r="AAR348">
        <v>31</v>
      </c>
      <c r="AAT348">
        <v>31</v>
      </c>
      <c r="AAV348">
        <v>31</v>
      </c>
      <c r="AAX348">
        <v>31</v>
      </c>
      <c r="AAZ348">
        <v>31</v>
      </c>
      <c r="ABB348">
        <v>31</v>
      </c>
      <c r="ABD348">
        <v>31</v>
      </c>
      <c r="ABF348">
        <v>31</v>
      </c>
      <c r="ABH348">
        <v>31</v>
      </c>
      <c r="ABJ348">
        <v>31</v>
      </c>
      <c r="ABL348">
        <v>31</v>
      </c>
      <c r="ABN348">
        <v>31</v>
      </c>
      <c r="ABP348">
        <v>31</v>
      </c>
      <c r="ABR348">
        <v>31</v>
      </c>
      <c r="ABT348">
        <v>31</v>
      </c>
      <c r="ABV348">
        <v>31</v>
      </c>
      <c r="ABX348">
        <v>31</v>
      </c>
      <c r="ABZ348">
        <v>31</v>
      </c>
      <c r="ACB348">
        <v>31</v>
      </c>
      <c r="ACD348">
        <v>31</v>
      </c>
      <c r="ACF348">
        <v>31</v>
      </c>
      <c r="ACH348">
        <v>31</v>
      </c>
      <c r="ACJ348">
        <v>31</v>
      </c>
      <c r="ACL348">
        <v>31</v>
      </c>
      <c r="ACN348">
        <v>31</v>
      </c>
      <c r="ACP348">
        <v>31</v>
      </c>
      <c r="ACR348">
        <v>31</v>
      </c>
      <c r="ACT348">
        <v>31</v>
      </c>
      <c r="ACV348">
        <v>31</v>
      </c>
      <c r="ACX348">
        <v>31</v>
      </c>
      <c r="ACZ348">
        <v>31</v>
      </c>
      <c r="ADB348">
        <v>31</v>
      </c>
      <c r="ADD348">
        <v>31</v>
      </c>
      <c r="ADF348">
        <v>31</v>
      </c>
      <c r="ADH348">
        <v>31</v>
      </c>
      <c r="ADJ348">
        <v>31</v>
      </c>
      <c r="ADL348">
        <v>31</v>
      </c>
      <c r="ADN348">
        <v>31</v>
      </c>
      <c r="ADP348">
        <v>31</v>
      </c>
      <c r="ADR348">
        <v>31</v>
      </c>
      <c r="ADT348">
        <v>31</v>
      </c>
      <c r="ADV348">
        <v>31</v>
      </c>
      <c r="ADX348">
        <v>31</v>
      </c>
      <c r="ADZ348">
        <v>31</v>
      </c>
      <c r="AEB348">
        <v>31</v>
      </c>
      <c r="AED348">
        <v>31</v>
      </c>
      <c r="AEF348">
        <v>31</v>
      </c>
      <c r="AEH348">
        <v>31</v>
      </c>
      <c r="AEJ348">
        <v>31</v>
      </c>
      <c r="AEL348">
        <v>31</v>
      </c>
      <c r="AEN348">
        <v>31</v>
      </c>
      <c r="AEP348">
        <v>31</v>
      </c>
      <c r="AER348">
        <v>31</v>
      </c>
      <c r="AET348">
        <v>31</v>
      </c>
      <c r="AEV348">
        <v>31</v>
      </c>
      <c r="AEX348">
        <v>31</v>
      </c>
      <c r="AEZ348">
        <v>31</v>
      </c>
      <c r="AFB348">
        <v>31</v>
      </c>
      <c r="AFD348">
        <v>31</v>
      </c>
      <c r="AFF348">
        <v>31</v>
      </c>
      <c r="AFH348">
        <v>31</v>
      </c>
      <c r="AFJ348">
        <v>31</v>
      </c>
      <c r="AFL348">
        <v>31</v>
      </c>
      <c r="AFN348">
        <v>31</v>
      </c>
      <c r="AFP348">
        <v>31</v>
      </c>
      <c r="AFR348">
        <v>31</v>
      </c>
      <c r="AFT348">
        <v>31</v>
      </c>
      <c r="AFV348">
        <v>31</v>
      </c>
      <c r="AFX348">
        <v>31</v>
      </c>
      <c r="AFZ348">
        <v>31</v>
      </c>
      <c r="AGB348">
        <v>31</v>
      </c>
      <c r="AGD348">
        <v>31</v>
      </c>
      <c r="AGF348">
        <v>31</v>
      </c>
      <c r="AGH348">
        <v>31</v>
      </c>
      <c r="AGJ348">
        <v>31</v>
      </c>
      <c r="AGL348">
        <v>31</v>
      </c>
      <c r="AGN348">
        <v>31</v>
      </c>
      <c r="AGP348">
        <v>31</v>
      </c>
      <c r="AGR348">
        <v>31</v>
      </c>
      <c r="AGT348">
        <v>31</v>
      </c>
      <c r="AGV348">
        <v>31</v>
      </c>
      <c r="AGX348">
        <v>31</v>
      </c>
      <c r="AGZ348">
        <v>31</v>
      </c>
      <c r="AHB348">
        <v>31</v>
      </c>
      <c r="AHD348">
        <v>31</v>
      </c>
      <c r="AHF348">
        <v>31</v>
      </c>
      <c r="AHH348">
        <v>31</v>
      </c>
      <c r="AHJ348">
        <v>31</v>
      </c>
      <c r="AHL348">
        <v>31</v>
      </c>
      <c r="AHN348">
        <v>31</v>
      </c>
      <c r="AHP348">
        <v>31</v>
      </c>
      <c r="AHR348">
        <v>31</v>
      </c>
      <c r="AHT348">
        <v>31</v>
      </c>
      <c r="AHV348">
        <v>31</v>
      </c>
      <c r="AHX348">
        <v>31</v>
      </c>
      <c r="AHZ348">
        <v>31</v>
      </c>
      <c r="AIB348">
        <v>31</v>
      </c>
      <c r="AID348">
        <v>31</v>
      </c>
      <c r="AIF348">
        <v>31</v>
      </c>
      <c r="AIH348">
        <v>31</v>
      </c>
      <c r="AIJ348">
        <v>31</v>
      </c>
      <c r="AIL348">
        <v>31</v>
      </c>
      <c r="AIN348">
        <v>31</v>
      </c>
      <c r="AIP348">
        <v>31</v>
      </c>
      <c r="AIR348">
        <v>31</v>
      </c>
      <c r="AIT348">
        <v>31</v>
      </c>
      <c r="AIV348">
        <v>31</v>
      </c>
      <c r="AIX348">
        <v>31</v>
      </c>
      <c r="AIZ348">
        <v>31</v>
      </c>
      <c r="AJB348">
        <v>31</v>
      </c>
      <c r="AJD348">
        <v>31</v>
      </c>
      <c r="AJF348">
        <v>31</v>
      </c>
      <c r="AJH348">
        <v>31</v>
      </c>
      <c r="AJJ348">
        <v>31</v>
      </c>
      <c r="AJL348">
        <v>31</v>
      </c>
      <c r="AJN348">
        <v>31</v>
      </c>
      <c r="AJP348">
        <v>31</v>
      </c>
      <c r="AJR348">
        <v>31</v>
      </c>
      <c r="AJT348">
        <v>31</v>
      </c>
      <c r="AJV348">
        <v>31</v>
      </c>
      <c r="AJX348">
        <v>31</v>
      </c>
      <c r="AJZ348">
        <v>31</v>
      </c>
      <c r="AKB348">
        <v>31</v>
      </c>
      <c r="AKD348">
        <v>31</v>
      </c>
      <c r="AKF348">
        <v>31</v>
      </c>
      <c r="AKH348">
        <v>31</v>
      </c>
      <c r="AKJ348">
        <v>31</v>
      </c>
      <c r="AKL348">
        <v>31</v>
      </c>
      <c r="AKN348">
        <v>31</v>
      </c>
      <c r="AKP348">
        <v>31</v>
      </c>
      <c r="AKR348">
        <v>31</v>
      </c>
      <c r="AKT348">
        <v>31</v>
      </c>
      <c r="AKV348">
        <v>31</v>
      </c>
      <c r="AKX348">
        <v>31</v>
      </c>
      <c r="AKZ348">
        <v>31</v>
      </c>
      <c r="ALB348">
        <v>31</v>
      </c>
      <c r="ALD348">
        <v>31</v>
      </c>
      <c r="ALF348">
        <v>31</v>
      </c>
      <c r="ALH348">
        <v>31</v>
      </c>
      <c r="ALJ348">
        <v>31</v>
      </c>
      <c r="ALL348">
        <v>31</v>
      </c>
      <c r="ALN348">
        <v>31</v>
      </c>
      <c r="ALP348">
        <v>31</v>
      </c>
      <c r="ALR348">
        <v>31</v>
      </c>
    </row>
    <row r="349" spans="1:1006" x14ac:dyDescent="0.25">
      <c r="A349">
        <v>57</v>
      </c>
      <c r="B349">
        <v>12.029769999999999</v>
      </c>
      <c r="H349">
        <v>57</v>
      </c>
      <c r="J349">
        <v>57</v>
      </c>
      <c r="L349">
        <v>57</v>
      </c>
      <c r="N349">
        <v>57</v>
      </c>
      <c r="P349">
        <v>57</v>
      </c>
      <c r="R349">
        <v>57</v>
      </c>
      <c r="T349">
        <v>57</v>
      </c>
      <c r="V349">
        <v>57</v>
      </c>
      <c r="X349">
        <v>57</v>
      </c>
      <c r="Z349">
        <v>57</v>
      </c>
      <c r="AB349">
        <v>57</v>
      </c>
      <c r="AD349">
        <v>57</v>
      </c>
      <c r="AF349">
        <v>57</v>
      </c>
      <c r="AH349">
        <v>57</v>
      </c>
      <c r="AJ349">
        <v>57</v>
      </c>
      <c r="AL349">
        <v>57</v>
      </c>
      <c r="AN349">
        <v>57</v>
      </c>
      <c r="AP349">
        <v>57</v>
      </c>
      <c r="AR349">
        <v>57</v>
      </c>
      <c r="AT349">
        <v>57</v>
      </c>
      <c r="AV349">
        <v>57</v>
      </c>
      <c r="AX349">
        <v>57</v>
      </c>
      <c r="AZ349">
        <v>57</v>
      </c>
      <c r="BB349">
        <v>57</v>
      </c>
      <c r="BD349">
        <v>57</v>
      </c>
      <c r="BF349">
        <v>57</v>
      </c>
      <c r="BH349">
        <v>57</v>
      </c>
      <c r="BJ349">
        <v>57</v>
      </c>
      <c r="BL349">
        <v>57</v>
      </c>
      <c r="BN349">
        <v>57</v>
      </c>
      <c r="BP349">
        <v>57</v>
      </c>
      <c r="BR349">
        <v>57</v>
      </c>
      <c r="BT349">
        <v>57</v>
      </c>
      <c r="BV349">
        <v>57</v>
      </c>
      <c r="BX349">
        <v>57</v>
      </c>
      <c r="BZ349">
        <v>57</v>
      </c>
      <c r="CB349">
        <v>57</v>
      </c>
      <c r="CD349">
        <v>57</v>
      </c>
      <c r="CF349">
        <v>57</v>
      </c>
      <c r="CH349">
        <v>57</v>
      </c>
      <c r="CJ349">
        <v>57</v>
      </c>
      <c r="CL349">
        <v>57</v>
      </c>
      <c r="CN349">
        <v>57</v>
      </c>
      <c r="CP349">
        <v>57</v>
      </c>
      <c r="CR349">
        <v>57</v>
      </c>
      <c r="CT349">
        <v>57</v>
      </c>
      <c r="CV349">
        <v>57</v>
      </c>
      <c r="CX349">
        <v>57</v>
      </c>
      <c r="CZ349">
        <v>57</v>
      </c>
      <c r="DB349">
        <v>57</v>
      </c>
      <c r="DD349">
        <v>57</v>
      </c>
      <c r="DF349">
        <v>57</v>
      </c>
      <c r="DH349">
        <v>57</v>
      </c>
      <c r="DJ349">
        <v>57</v>
      </c>
      <c r="DL349">
        <v>57</v>
      </c>
      <c r="DN349">
        <v>57</v>
      </c>
      <c r="DP349">
        <v>57</v>
      </c>
      <c r="DR349">
        <v>57</v>
      </c>
      <c r="DT349">
        <v>57</v>
      </c>
      <c r="DV349">
        <v>57</v>
      </c>
      <c r="DX349">
        <v>57</v>
      </c>
      <c r="DZ349">
        <v>57</v>
      </c>
      <c r="EB349">
        <v>57</v>
      </c>
      <c r="ED349">
        <v>57</v>
      </c>
      <c r="EF349">
        <v>57</v>
      </c>
      <c r="EH349">
        <v>57</v>
      </c>
      <c r="EJ349">
        <v>57</v>
      </c>
      <c r="EL349">
        <v>57</v>
      </c>
      <c r="EN349">
        <v>57</v>
      </c>
      <c r="EP349">
        <v>57</v>
      </c>
      <c r="ER349">
        <v>57</v>
      </c>
      <c r="ET349">
        <v>57</v>
      </c>
      <c r="EV349">
        <v>57</v>
      </c>
      <c r="EX349">
        <v>57</v>
      </c>
      <c r="EZ349">
        <v>57</v>
      </c>
      <c r="FB349">
        <v>57</v>
      </c>
      <c r="FD349">
        <v>57</v>
      </c>
      <c r="FF349">
        <v>57</v>
      </c>
      <c r="FH349">
        <v>57</v>
      </c>
      <c r="FJ349">
        <v>57</v>
      </c>
      <c r="FL349">
        <v>57</v>
      </c>
      <c r="FN349">
        <v>57</v>
      </c>
      <c r="FP349">
        <v>57</v>
      </c>
      <c r="FR349">
        <v>57</v>
      </c>
      <c r="FT349">
        <v>57</v>
      </c>
      <c r="FV349">
        <v>57</v>
      </c>
      <c r="FX349">
        <v>57</v>
      </c>
      <c r="FZ349">
        <v>57</v>
      </c>
      <c r="GB349">
        <v>57</v>
      </c>
      <c r="GD349">
        <v>57</v>
      </c>
      <c r="GF349">
        <v>57</v>
      </c>
      <c r="GH349">
        <v>57</v>
      </c>
      <c r="GJ349">
        <v>57</v>
      </c>
      <c r="GL349">
        <v>57</v>
      </c>
      <c r="GN349">
        <v>57</v>
      </c>
      <c r="GP349">
        <v>57</v>
      </c>
      <c r="GR349">
        <v>57</v>
      </c>
      <c r="GT349">
        <v>57</v>
      </c>
      <c r="GV349">
        <v>57</v>
      </c>
      <c r="GX349">
        <v>57</v>
      </c>
      <c r="GZ349">
        <v>57</v>
      </c>
      <c r="HB349">
        <v>57</v>
      </c>
      <c r="HD349">
        <v>57</v>
      </c>
      <c r="HF349">
        <v>57</v>
      </c>
      <c r="HH349">
        <v>57</v>
      </c>
      <c r="HJ349">
        <v>57</v>
      </c>
      <c r="HL349">
        <v>57</v>
      </c>
      <c r="HN349">
        <v>57</v>
      </c>
      <c r="HP349">
        <v>57</v>
      </c>
      <c r="HR349">
        <v>57</v>
      </c>
      <c r="HT349">
        <v>57</v>
      </c>
      <c r="HV349">
        <v>57</v>
      </c>
      <c r="HX349">
        <v>57</v>
      </c>
      <c r="HZ349">
        <v>57</v>
      </c>
      <c r="IB349">
        <v>57</v>
      </c>
      <c r="ID349">
        <v>57</v>
      </c>
      <c r="IF349">
        <v>57</v>
      </c>
      <c r="IH349">
        <v>57</v>
      </c>
      <c r="IJ349">
        <v>57</v>
      </c>
      <c r="IL349">
        <v>57</v>
      </c>
      <c r="IN349">
        <v>57</v>
      </c>
      <c r="IP349">
        <v>57</v>
      </c>
      <c r="IR349">
        <v>57</v>
      </c>
      <c r="IT349">
        <v>57</v>
      </c>
      <c r="IV349">
        <v>57</v>
      </c>
      <c r="IX349">
        <v>57</v>
      </c>
      <c r="IZ349">
        <v>57</v>
      </c>
      <c r="JB349">
        <v>57</v>
      </c>
      <c r="JD349">
        <v>57</v>
      </c>
      <c r="JF349">
        <v>57</v>
      </c>
      <c r="JH349">
        <v>57</v>
      </c>
      <c r="JJ349">
        <v>57</v>
      </c>
      <c r="JL349">
        <v>57</v>
      </c>
      <c r="JN349">
        <v>57</v>
      </c>
      <c r="JP349">
        <v>57</v>
      </c>
      <c r="JR349">
        <v>57</v>
      </c>
      <c r="JT349">
        <v>57</v>
      </c>
      <c r="JV349">
        <v>57</v>
      </c>
      <c r="JX349">
        <v>57</v>
      </c>
      <c r="JZ349">
        <v>57</v>
      </c>
      <c r="KB349">
        <v>57</v>
      </c>
      <c r="KD349">
        <v>57</v>
      </c>
      <c r="KF349">
        <v>57</v>
      </c>
      <c r="KH349">
        <v>57</v>
      </c>
      <c r="KJ349">
        <v>57</v>
      </c>
      <c r="KL349">
        <v>57</v>
      </c>
      <c r="KN349">
        <v>57</v>
      </c>
      <c r="KP349">
        <v>57</v>
      </c>
      <c r="KR349">
        <v>57</v>
      </c>
      <c r="KT349">
        <v>57</v>
      </c>
      <c r="KV349">
        <v>57</v>
      </c>
      <c r="KX349">
        <v>57</v>
      </c>
      <c r="KZ349">
        <v>57</v>
      </c>
      <c r="LB349">
        <v>57</v>
      </c>
      <c r="LD349">
        <v>57</v>
      </c>
      <c r="LF349">
        <v>57</v>
      </c>
      <c r="LH349">
        <v>57</v>
      </c>
      <c r="LJ349">
        <v>57</v>
      </c>
      <c r="LL349">
        <v>57</v>
      </c>
      <c r="LN349">
        <v>57</v>
      </c>
      <c r="LP349">
        <v>57</v>
      </c>
      <c r="LR349">
        <v>57</v>
      </c>
      <c r="LT349">
        <v>57</v>
      </c>
      <c r="LV349">
        <v>57</v>
      </c>
      <c r="LX349">
        <v>57</v>
      </c>
      <c r="LZ349">
        <v>57</v>
      </c>
      <c r="MB349">
        <v>57</v>
      </c>
      <c r="MD349">
        <v>57</v>
      </c>
      <c r="MF349">
        <v>57</v>
      </c>
      <c r="MH349">
        <v>57</v>
      </c>
      <c r="MJ349">
        <v>57</v>
      </c>
      <c r="ML349">
        <v>57</v>
      </c>
      <c r="MN349">
        <v>57</v>
      </c>
      <c r="MP349">
        <v>57</v>
      </c>
      <c r="MR349">
        <v>57</v>
      </c>
      <c r="MT349">
        <v>57</v>
      </c>
      <c r="MV349">
        <v>57</v>
      </c>
      <c r="MX349">
        <v>57</v>
      </c>
      <c r="MZ349">
        <v>57</v>
      </c>
      <c r="NB349">
        <v>57</v>
      </c>
      <c r="ND349">
        <v>57</v>
      </c>
      <c r="NF349">
        <v>57</v>
      </c>
      <c r="NH349">
        <v>57</v>
      </c>
      <c r="NJ349">
        <v>57</v>
      </c>
      <c r="NL349">
        <v>57</v>
      </c>
      <c r="NN349">
        <v>57</v>
      </c>
      <c r="NP349">
        <v>57</v>
      </c>
      <c r="NR349">
        <v>57</v>
      </c>
      <c r="NT349">
        <v>57</v>
      </c>
      <c r="NV349">
        <v>57</v>
      </c>
      <c r="NX349">
        <v>57</v>
      </c>
      <c r="NZ349">
        <v>57</v>
      </c>
      <c r="OB349">
        <v>57</v>
      </c>
      <c r="OD349">
        <v>57</v>
      </c>
      <c r="OF349">
        <v>57</v>
      </c>
      <c r="OH349">
        <v>57</v>
      </c>
      <c r="OJ349">
        <v>57</v>
      </c>
      <c r="OL349">
        <v>57</v>
      </c>
      <c r="ON349">
        <v>57</v>
      </c>
      <c r="OP349">
        <v>57</v>
      </c>
      <c r="OR349">
        <v>57</v>
      </c>
      <c r="OT349">
        <v>57</v>
      </c>
      <c r="OV349">
        <v>57</v>
      </c>
      <c r="OX349">
        <v>57</v>
      </c>
      <c r="OZ349">
        <v>57</v>
      </c>
      <c r="PB349">
        <v>57</v>
      </c>
      <c r="PD349">
        <v>57</v>
      </c>
      <c r="PF349">
        <v>57</v>
      </c>
      <c r="PH349">
        <v>57</v>
      </c>
      <c r="PJ349">
        <v>57</v>
      </c>
      <c r="PL349">
        <v>57</v>
      </c>
      <c r="PN349">
        <v>57</v>
      </c>
      <c r="PP349">
        <v>57</v>
      </c>
      <c r="PR349">
        <v>57</v>
      </c>
      <c r="PT349">
        <v>57</v>
      </c>
      <c r="PV349">
        <v>57</v>
      </c>
      <c r="PX349">
        <v>57</v>
      </c>
      <c r="PZ349">
        <v>57</v>
      </c>
      <c r="QB349">
        <v>57</v>
      </c>
      <c r="QD349">
        <v>57</v>
      </c>
      <c r="QF349">
        <v>57</v>
      </c>
      <c r="QH349">
        <v>57</v>
      </c>
      <c r="QJ349">
        <v>57</v>
      </c>
      <c r="QL349">
        <v>57</v>
      </c>
      <c r="QN349">
        <v>57</v>
      </c>
      <c r="QP349">
        <v>57</v>
      </c>
      <c r="QR349">
        <v>57</v>
      </c>
      <c r="QT349">
        <v>57</v>
      </c>
      <c r="QV349">
        <v>57</v>
      </c>
      <c r="QX349">
        <v>57</v>
      </c>
      <c r="QZ349">
        <v>57</v>
      </c>
      <c r="RB349">
        <v>57</v>
      </c>
      <c r="RD349">
        <v>57</v>
      </c>
      <c r="RF349">
        <v>57</v>
      </c>
      <c r="RH349">
        <v>57</v>
      </c>
      <c r="RJ349">
        <v>57</v>
      </c>
      <c r="RL349">
        <v>57</v>
      </c>
      <c r="RN349">
        <v>57</v>
      </c>
      <c r="RP349">
        <v>57</v>
      </c>
      <c r="RR349">
        <v>57</v>
      </c>
      <c r="RT349">
        <v>57</v>
      </c>
      <c r="RV349">
        <v>57</v>
      </c>
      <c r="RX349">
        <v>57</v>
      </c>
      <c r="RZ349">
        <v>57</v>
      </c>
      <c r="SB349">
        <v>57</v>
      </c>
      <c r="SD349">
        <v>57</v>
      </c>
      <c r="SF349">
        <v>57</v>
      </c>
      <c r="SH349">
        <v>57</v>
      </c>
      <c r="SJ349">
        <v>57</v>
      </c>
      <c r="SL349">
        <v>57</v>
      </c>
      <c r="SN349">
        <v>57</v>
      </c>
      <c r="SP349">
        <v>57</v>
      </c>
      <c r="SR349">
        <v>57</v>
      </c>
      <c r="ST349">
        <v>57</v>
      </c>
      <c r="SV349">
        <v>57</v>
      </c>
      <c r="SX349">
        <v>57</v>
      </c>
      <c r="SZ349">
        <v>57</v>
      </c>
      <c r="TB349">
        <v>57</v>
      </c>
      <c r="TD349">
        <v>57</v>
      </c>
      <c r="TF349">
        <v>57</v>
      </c>
      <c r="TH349">
        <v>57</v>
      </c>
      <c r="TJ349">
        <v>57</v>
      </c>
      <c r="TL349">
        <v>57</v>
      </c>
      <c r="TN349">
        <v>57</v>
      </c>
      <c r="TP349">
        <v>57</v>
      </c>
      <c r="TR349">
        <v>57</v>
      </c>
      <c r="TT349">
        <v>57</v>
      </c>
      <c r="TV349">
        <v>57</v>
      </c>
      <c r="TX349">
        <v>57</v>
      </c>
      <c r="TZ349">
        <v>57</v>
      </c>
      <c r="UB349">
        <v>57</v>
      </c>
      <c r="UD349">
        <v>57</v>
      </c>
      <c r="UF349">
        <v>57</v>
      </c>
      <c r="UH349">
        <v>57</v>
      </c>
      <c r="UJ349">
        <v>57</v>
      </c>
      <c r="UL349">
        <v>57</v>
      </c>
      <c r="UN349">
        <v>57</v>
      </c>
      <c r="UP349">
        <v>57</v>
      </c>
      <c r="UR349">
        <v>57</v>
      </c>
      <c r="UT349">
        <v>57</v>
      </c>
      <c r="UV349">
        <v>57</v>
      </c>
      <c r="UX349">
        <v>57</v>
      </c>
      <c r="UZ349">
        <v>57</v>
      </c>
      <c r="VB349">
        <v>57</v>
      </c>
      <c r="VD349">
        <v>57</v>
      </c>
      <c r="VF349">
        <v>57</v>
      </c>
      <c r="VH349">
        <v>57</v>
      </c>
      <c r="VJ349">
        <v>57</v>
      </c>
      <c r="VL349">
        <v>57</v>
      </c>
      <c r="VN349">
        <v>57</v>
      </c>
      <c r="VP349">
        <v>57</v>
      </c>
      <c r="VR349">
        <v>57</v>
      </c>
      <c r="VT349">
        <v>57</v>
      </c>
      <c r="VV349">
        <v>57</v>
      </c>
      <c r="VX349">
        <v>57</v>
      </c>
      <c r="VZ349">
        <v>57</v>
      </c>
      <c r="WB349">
        <v>57</v>
      </c>
      <c r="WD349">
        <v>57</v>
      </c>
      <c r="WF349">
        <v>57</v>
      </c>
      <c r="WH349">
        <v>57</v>
      </c>
      <c r="WJ349">
        <v>57</v>
      </c>
      <c r="WL349">
        <v>57</v>
      </c>
      <c r="WN349">
        <v>57</v>
      </c>
      <c r="WP349">
        <v>57</v>
      </c>
      <c r="WR349">
        <v>57</v>
      </c>
      <c r="WT349">
        <v>57</v>
      </c>
      <c r="WV349">
        <v>57</v>
      </c>
      <c r="WX349">
        <v>57</v>
      </c>
      <c r="WZ349">
        <v>57</v>
      </c>
      <c r="XB349">
        <v>57</v>
      </c>
      <c r="XD349">
        <v>57</v>
      </c>
      <c r="XF349">
        <v>57</v>
      </c>
      <c r="XH349">
        <v>57</v>
      </c>
      <c r="XJ349">
        <v>57</v>
      </c>
      <c r="XL349">
        <v>57</v>
      </c>
      <c r="XN349">
        <v>57</v>
      </c>
      <c r="XP349">
        <v>57</v>
      </c>
      <c r="XR349">
        <v>57</v>
      </c>
      <c r="XT349">
        <v>57</v>
      </c>
      <c r="XV349">
        <v>57</v>
      </c>
      <c r="XX349">
        <v>57</v>
      </c>
      <c r="XZ349">
        <v>57</v>
      </c>
      <c r="YB349">
        <v>57</v>
      </c>
      <c r="YD349">
        <v>57</v>
      </c>
      <c r="YF349">
        <v>57</v>
      </c>
      <c r="YH349">
        <v>57</v>
      </c>
      <c r="YJ349">
        <v>57</v>
      </c>
      <c r="YL349">
        <v>57</v>
      </c>
      <c r="YN349">
        <v>57</v>
      </c>
      <c r="YP349">
        <v>57</v>
      </c>
      <c r="YR349">
        <v>57</v>
      </c>
      <c r="YT349">
        <v>57</v>
      </c>
      <c r="YV349">
        <v>57</v>
      </c>
      <c r="YX349">
        <v>57</v>
      </c>
      <c r="YZ349">
        <v>57</v>
      </c>
      <c r="ZB349">
        <v>57</v>
      </c>
      <c r="ZD349">
        <v>57</v>
      </c>
      <c r="ZF349">
        <v>57</v>
      </c>
      <c r="ZH349">
        <v>57</v>
      </c>
      <c r="ZJ349">
        <v>57</v>
      </c>
      <c r="ZL349">
        <v>57</v>
      </c>
      <c r="ZN349">
        <v>57</v>
      </c>
      <c r="ZP349">
        <v>57</v>
      </c>
      <c r="ZR349">
        <v>57</v>
      </c>
      <c r="ZT349">
        <v>57</v>
      </c>
      <c r="ZV349">
        <v>57</v>
      </c>
      <c r="ZX349">
        <v>57</v>
      </c>
      <c r="ZZ349">
        <v>57</v>
      </c>
      <c r="AAB349">
        <v>57</v>
      </c>
      <c r="AAD349">
        <v>57</v>
      </c>
      <c r="AAF349">
        <v>57</v>
      </c>
      <c r="AAH349">
        <v>57</v>
      </c>
      <c r="AAJ349">
        <v>57</v>
      </c>
      <c r="AAL349">
        <v>57</v>
      </c>
      <c r="AAN349">
        <v>57</v>
      </c>
      <c r="AAP349">
        <v>57</v>
      </c>
      <c r="AAR349">
        <v>57</v>
      </c>
      <c r="AAT349">
        <v>57</v>
      </c>
      <c r="AAV349">
        <v>57</v>
      </c>
      <c r="AAX349">
        <v>57</v>
      </c>
      <c r="AAZ349">
        <v>57</v>
      </c>
      <c r="ABB349">
        <v>57</v>
      </c>
      <c r="ABD349">
        <v>57</v>
      </c>
      <c r="ABF349">
        <v>57</v>
      </c>
      <c r="ABH349">
        <v>57</v>
      </c>
      <c r="ABJ349">
        <v>57</v>
      </c>
      <c r="ABL349">
        <v>57</v>
      </c>
      <c r="ABN349">
        <v>57</v>
      </c>
      <c r="ABP349">
        <v>57</v>
      </c>
      <c r="ABR349">
        <v>57</v>
      </c>
      <c r="ABT349">
        <v>57</v>
      </c>
      <c r="ABV349">
        <v>57</v>
      </c>
      <c r="ABX349">
        <v>57</v>
      </c>
      <c r="ABZ349">
        <v>57</v>
      </c>
      <c r="ACB349">
        <v>57</v>
      </c>
      <c r="ACD349">
        <v>57</v>
      </c>
      <c r="ACF349">
        <v>57</v>
      </c>
      <c r="ACH349">
        <v>57</v>
      </c>
      <c r="ACJ349">
        <v>57</v>
      </c>
      <c r="ACL349">
        <v>57</v>
      </c>
      <c r="ACN349">
        <v>57</v>
      </c>
      <c r="ACP349">
        <v>57</v>
      </c>
      <c r="ACR349">
        <v>57</v>
      </c>
      <c r="ACT349">
        <v>57</v>
      </c>
      <c r="ACV349">
        <v>57</v>
      </c>
      <c r="ACX349">
        <v>57</v>
      </c>
      <c r="ACZ349">
        <v>57</v>
      </c>
      <c r="ADB349">
        <v>57</v>
      </c>
      <c r="ADD349">
        <v>57</v>
      </c>
      <c r="ADF349">
        <v>57</v>
      </c>
      <c r="ADH349">
        <v>57</v>
      </c>
      <c r="ADJ349">
        <v>57</v>
      </c>
      <c r="ADL349">
        <v>57</v>
      </c>
      <c r="ADN349">
        <v>57</v>
      </c>
      <c r="ADP349">
        <v>57</v>
      </c>
      <c r="ADR349">
        <v>57</v>
      </c>
      <c r="ADT349">
        <v>57</v>
      </c>
      <c r="ADV349">
        <v>57</v>
      </c>
      <c r="ADX349">
        <v>57</v>
      </c>
      <c r="ADZ349">
        <v>57</v>
      </c>
      <c r="AEB349">
        <v>57</v>
      </c>
      <c r="AED349">
        <v>57</v>
      </c>
      <c r="AEF349">
        <v>57</v>
      </c>
      <c r="AEH349">
        <v>57</v>
      </c>
      <c r="AEJ349">
        <v>57</v>
      </c>
      <c r="AEL349">
        <v>57</v>
      </c>
      <c r="AEN349">
        <v>57</v>
      </c>
      <c r="AEP349">
        <v>57</v>
      </c>
      <c r="AER349">
        <v>57</v>
      </c>
      <c r="AET349">
        <v>57</v>
      </c>
      <c r="AEV349">
        <v>57</v>
      </c>
      <c r="AEX349">
        <v>57</v>
      </c>
      <c r="AEZ349">
        <v>57</v>
      </c>
      <c r="AFB349">
        <v>57</v>
      </c>
      <c r="AFD349">
        <v>57</v>
      </c>
      <c r="AFF349">
        <v>57</v>
      </c>
      <c r="AFH349">
        <v>57</v>
      </c>
      <c r="AFJ349">
        <v>57</v>
      </c>
      <c r="AFL349">
        <v>57</v>
      </c>
      <c r="AFN349">
        <v>57</v>
      </c>
      <c r="AFP349">
        <v>57</v>
      </c>
      <c r="AFR349">
        <v>57</v>
      </c>
      <c r="AFT349">
        <v>57</v>
      </c>
      <c r="AFV349">
        <v>57</v>
      </c>
      <c r="AFX349">
        <v>57</v>
      </c>
      <c r="AFZ349">
        <v>57</v>
      </c>
      <c r="AGB349">
        <v>57</v>
      </c>
      <c r="AGD349">
        <v>57</v>
      </c>
      <c r="AGF349">
        <v>57</v>
      </c>
      <c r="AGH349">
        <v>57</v>
      </c>
      <c r="AGJ349">
        <v>57</v>
      </c>
      <c r="AGL349">
        <v>57</v>
      </c>
      <c r="AGN349">
        <v>57</v>
      </c>
      <c r="AGP349">
        <v>57</v>
      </c>
      <c r="AGR349">
        <v>57</v>
      </c>
      <c r="AGT349">
        <v>57</v>
      </c>
      <c r="AGV349">
        <v>57</v>
      </c>
      <c r="AGX349">
        <v>57</v>
      </c>
      <c r="AGZ349">
        <v>57</v>
      </c>
      <c r="AHB349">
        <v>57</v>
      </c>
      <c r="AHD349">
        <v>57</v>
      </c>
      <c r="AHF349">
        <v>57</v>
      </c>
      <c r="AHH349">
        <v>57</v>
      </c>
      <c r="AHJ349">
        <v>57</v>
      </c>
      <c r="AHL349">
        <v>57</v>
      </c>
      <c r="AHN349">
        <v>57</v>
      </c>
      <c r="AHP349">
        <v>57</v>
      </c>
      <c r="AHR349">
        <v>57</v>
      </c>
      <c r="AHT349">
        <v>57</v>
      </c>
      <c r="AHV349">
        <v>57</v>
      </c>
      <c r="AHX349">
        <v>57</v>
      </c>
      <c r="AHZ349">
        <v>57</v>
      </c>
      <c r="AIB349">
        <v>57</v>
      </c>
      <c r="AID349">
        <v>57</v>
      </c>
      <c r="AIF349">
        <v>57</v>
      </c>
      <c r="AIH349">
        <v>57</v>
      </c>
      <c r="AIJ349">
        <v>57</v>
      </c>
      <c r="AIL349">
        <v>57</v>
      </c>
      <c r="AIN349">
        <v>57</v>
      </c>
      <c r="AIP349">
        <v>57</v>
      </c>
      <c r="AIR349">
        <v>57</v>
      </c>
      <c r="AIT349">
        <v>57</v>
      </c>
      <c r="AIV349">
        <v>57</v>
      </c>
      <c r="AIX349">
        <v>57</v>
      </c>
      <c r="AIZ349">
        <v>57</v>
      </c>
      <c r="AJB349">
        <v>57</v>
      </c>
      <c r="AJD349">
        <v>57</v>
      </c>
      <c r="AJF349">
        <v>57</v>
      </c>
      <c r="AJH349">
        <v>57</v>
      </c>
      <c r="AJJ349">
        <v>57</v>
      </c>
      <c r="AJL349">
        <v>57</v>
      </c>
      <c r="AJN349">
        <v>57</v>
      </c>
      <c r="AJP349">
        <v>57</v>
      </c>
      <c r="AJR349">
        <v>57</v>
      </c>
      <c r="AJT349">
        <v>57</v>
      </c>
      <c r="AJV349">
        <v>57</v>
      </c>
      <c r="AJX349">
        <v>57</v>
      </c>
      <c r="AJZ349">
        <v>57</v>
      </c>
      <c r="AKB349">
        <v>57</v>
      </c>
      <c r="AKD349">
        <v>57</v>
      </c>
      <c r="AKF349">
        <v>57</v>
      </c>
      <c r="AKH349">
        <v>57</v>
      </c>
      <c r="AKJ349">
        <v>57</v>
      </c>
      <c r="AKL349">
        <v>57</v>
      </c>
      <c r="AKN349">
        <v>57</v>
      </c>
      <c r="AKP349">
        <v>57</v>
      </c>
      <c r="AKR349">
        <v>57</v>
      </c>
      <c r="AKT349">
        <v>57</v>
      </c>
      <c r="AKV349">
        <v>57</v>
      </c>
      <c r="AKX349">
        <v>57</v>
      </c>
      <c r="AKZ349">
        <v>57</v>
      </c>
      <c r="ALB349">
        <v>57</v>
      </c>
      <c r="ALD349">
        <v>57</v>
      </c>
      <c r="ALF349">
        <v>57</v>
      </c>
      <c r="ALH349">
        <v>57</v>
      </c>
      <c r="ALJ349">
        <v>57</v>
      </c>
      <c r="ALL349">
        <v>57</v>
      </c>
      <c r="ALN349">
        <v>57</v>
      </c>
      <c r="ALP349">
        <v>57</v>
      </c>
      <c r="ALR349">
        <v>57</v>
      </c>
    </row>
    <row r="350" spans="1:1006" x14ac:dyDescent="0.25">
      <c r="A350">
        <v>56</v>
      </c>
      <c r="B350">
        <v>12.02975</v>
      </c>
      <c r="H350">
        <v>56</v>
      </c>
      <c r="J350">
        <v>56</v>
      </c>
      <c r="L350">
        <v>56</v>
      </c>
      <c r="N350">
        <v>56</v>
      </c>
      <c r="P350">
        <v>56</v>
      </c>
      <c r="R350">
        <v>56</v>
      </c>
      <c r="T350">
        <v>56</v>
      </c>
      <c r="V350">
        <v>56</v>
      </c>
      <c r="X350">
        <v>56</v>
      </c>
      <c r="Z350">
        <v>56</v>
      </c>
      <c r="AB350">
        <v>56</v>
      </c>
      <c r="AD350">
        <v>56</v>
      </c>
      <c r="AF350">
        <v>56</v>
      </c>
      <c r="AH350">
        <v>56</v>
      </c>
      <c r="AJ350">
        <v>56</v>
      </c>
      <c r="AL350">
        <v>56</v>
      </c>
      <c r="AN350">
        <v>56</v>
      </c>
      <c r="AP350">
        <v>56</v>
      </c>
      <c r="AR350">
        <v>56</v>
      </c>
      <c r="AT350">
        <v>56</v>
      </c>
      <c r="AV350">
        <v>56</v>
      </c>
      <c r="AX350">
        <v>56</v>
      </c>
      <c r="AZ350">
        <v>56</v>
      </c>
      <c r="BB350">
        <v>56</v>
      </c>
      <c r="BD350">
        <v>56</v>
      </c>
      <c r="BF350">
        <v>56</v>
      </c>
      <c r="BH350">
        <v>56</v>
      </c>
      <c r="BJ350">
        <v>56</v>
      </c>
      <c r="BL350">
        <v>56</v>
      </c>
      <c r="BN350">
        <v>56</v>
      </c>
      <c r="BP350">
        <v>56</v>
      </c>
      <c r="BR350">
        <v>56</v>
      </c>
      <c r="BT350">
        <v>56</v>
      </c>
      <c r="BV350">
        <v>56</v>
      </c>
      <c r="BX350">
        <v>56</v>
      </c>
      <c r="BZ350">
        <v>56</v>
      </c>
      <c r="CB350">
        <v>56</v>
      </c>
      <c r="CD350">
        <v>56</v>
      </c>
      <c r="CF350">
        <v>56</v>
      </c>
      <c r="CH350">
        <v>56</v>
      </c>
      <c r="CJ350">
        <v>56</v>
      </c>
      <c r="CL350">
        <v>56</v>
      </c>
      <c r="CN350">
        <v>56</v>
      </c>
      <c r="CP350">
        <v>56</v>
      </c>
      <c r="CR350">
        <v>56</v>
      </c>
      <c r="CT350">
        <v>56</v>
      </c>
      <c r="CV350">
        <v>56</v>
      </c>
      <c r="CX350">
        <v>56</v>
      </c>
      <c r="CZ350">
        <v>56</v>
      </c>
      <c r="DB350">
        <v>56</v>
      </c>
      <c r="DD350">
        <v>56</v>
      </c>
      <c r="DF350">
        <v>56</v>
      </c>
      <c r="DH350">
        <v>56</v>
      </c>
      <c r="DJ350">
        <v>56</v>
      </c>
      <c r="DL350">
        <v>56</v>
      </c>
      <c r="DN350">
        <v>56</v>
      </c>
      <c r="DP350">
        <v>56</v>
      </c>
      <c r="DR350">
        <v>56</v>
      </c>
      <c r="DT350">
        <v>56</v>
      </c>
      <c r="DV350">
        <v>56</v>
      </c>
      <c r="DX350">
        <v>56</v>
      </c>
      <c r="DZ350">
        <v>56</v>
      </c>
      <c r="EB350">
        <v>56</v>
      </c>
      <c r="ED350">
        <v>56</v>
      </c>
      <c r="EF350">
        <v>56</v>
      </c>
      <c r="EH350">
        <v>56</v>
      </c>
      <c r="EJ350">
        <v>56</v>
      </c>
      <c r="EL350">
        <v>56</v>
      </c>
      <c r="EN350">
        <v>56</v>
      </c>
      <c r="EP350">
        <v>56</v>
      </c>
      <c r="ER350">
        <v>56</v>
      </c>
      <c r="ET350">
        <v>56</v>
      </c>
      <c r="EV350">
        <v>56</v>
      </c>
      <c r="EX350">
        <v>56</v>
      </c>
      <c r="EZ350">
        <v>56</v>
      </c>
      <c r="FB350">
        <v>56</v>
      </c>
      <c r="FD350">
        <v>56</v>
      </c>
      <c r="FF350">
        <v>56</v>
      </c>
      <c r="FH350">
        <v>56</v>
      </c>
      <c r="FJ350">
        <v>56</v>
      </c>
      <c r="FL350">
        <v>56</v>
      </c>
      <c r="FN350">
        <v>56</v>
      </c>
      <c r="FP350">
        <v>56</v>
      </c>
      <c r="FR350">
        <v>56</v>
      </c>
      <c r="FT350">
        <v>56</v>
      </c>
      <c r="FV350">
        <v>56</v>
      </c>
      <c r="FX350">
        <v>56</v>
      </c>
      <c r="FZ350">
        <v>56</v>
      </c>
      <c r="GB350">
        <v>56</v>
      </c>
      <c r="GD350">
        <v>56</v>
      </c>
      <c r="GF350">
        <v>56</v>
      </c>
      <c r="GH350">
        <v>56</v>
      </c>
      <c r="GJ350">
        <v>56</v>
      </c>
      <c r="GL350">
        <v>56</v>
      </c>
      <c r="GN350">
        <v>56</v>
      </c>
      <c r="GP350">
        <v>56</v>
      </c>
      <c r="GR350">
        <v>56</v>
      </c>
      <c r="GT350">
        <v>56</v>
      </c>
      <c r="GV350">
        <v>56</v>
      </c>
      <c r="GX350">
        <v>56</v>
      </c>
      <c r="GZ350">
        <v>56</v>
      </c>
      <c r="HB350">
        <v>56</v>
      </c>
      <c r="HD350">
        <v>56</v>
      </c>
      <c r="HF350">
        <v>56</v>
      </c>
      <c r="HH350">
        <v>56</v>
      </c>
      <c r="HJ350">
        <v>56</v>
      </c>
      <c r="HL350">
        <v>56</v>
      </c>
      <c r="HN350">
        <v>56</v>
      </c>
      <c r="HP350">
        <v>56</v>
      </c>
      <c r="HR350">
        <v>56</v>
      </c>
      <c r="HT350">
        <v>56</v>
      </c>
      <c r="HV350">
        <v>56</v>
      </c>
      <c r="HX350">
        <v>56</v>
      </c>
      <c r="HZ350">
        <v>56</v>
      </c>
      <c r="IB350">
        <v>56</v>
      </c>
      <c r="ID350">
        <v>56</v>
      </c>
      <c r="IF350">
        <v>56</v>
      </c>
      <c r="IH350">
        <v>56</v>
      </c>
      <c r="IJ350">
        <v>56</v>
      </c>
      <c r="IL350">
        <v>56</v>
      </c>
      <c r="IN350">
        <v>56</v>
      </c>
      <c r="IP350">
        <v>56</v>
      </c>
      <c r="IR350">
        <v>56</v>
      </c>
      <c r="IT350">
        <v>56</v>
      </c>
      <c r="IV350">
        <v>56</v>
      </c>
      <c r="IX350">
        <v>56</v>
      </c>
      <c r="IZ350">
        <v>56</v>
      </c>
      <c r="JB350">
        <v>56</v>
      </c>
      <c r="JD350">
        <v>56</v>
      </c>
      <c r="JF350">
        <v>56</v>
      </c>
      <c r="JH350">
        <v>56</v>
      </c>
      <c r="JJ350">
        <v>56</v>
      </c>
      <c r="JL350">
        <v>56</v>
      </c>
      <c r="JN350">
        <v>56</v>
      </c>
      <c r="JP350">
        <v>56</v>
      </c>
      <c r="JR350">
        <v>56</v>
      </c>
      <c r="JT350">
        <v>56</v>
      </c>
      <c r="JV350">
        <v>56</v>
      </c>
      <c r="JX350">
        <v>56</v>
      </c>
      <c r="JZ350">
        <v>56</v>
      </c>
      <c r="KB350">
        <v>56</v>
      </c>
      <c r="KD350">
        <v>56</v>
      </c>
      <c r="KF350">
        <v>56</v>
      </c>
      <c r="KH350">
        <v>56</v>
      </c>
      <c r="KJ350">
        <v>56</v>
      </c>
      <c r="KL350">
        <v>56</v>
      </c>
      <c r="KN350">
        <v>56</v>
      </c>
      <c r="KP350">
        <v>56</v>
      </c>
      <c r="KR350">
        <v>56</v>
      </c>
      <c r="KT350">
        <v>56</v>
      </c>
      <c r="KV350">
        <v>56</v>
      </c>
      <c r="KX350">
        <v>56</v>
      </c>
      <c r="KZ350">
        <v>56</v>
      </c>
      <c r="LB350">
        <v>56</v>
      </c>
      <c r="LD350">
        <v>56</v>
      </c>
      <c r="LF350">
        <v>56</v>
      </c>
      <c r="LH350">
        <v>56</v>
      </c>
      <c r="LJ350">
        <v>56</v>
      </c>
      <c r="LL350">
        <v>56</v>
      </c>
      <c r="LN350">
        <v>56</v>
      </c>
      <c r="LP350">
        <v>56</v>
      </c>
      <c r="LR350">
        <v>56</v>
      </c>
      <c r="LT350">
        <v>56</v>
      </c>
      <c r="LV350">
        <v>56</v>
      </c>
      <c r="LX350">
        <v>56</v>
      </c>
      <c r="LZ350">
        <v>56</v>
      </c>
      <c r="MB350">
        <v>56</v>
      </c>
      <c r="MD350">
        <v>56</v>
      </c>
      <c r="MF350">
        <v>56</v>
      </c>
      <c r="MH350">
        <v>56</v>
      </c>
      <c r="MJ350">
        <v>56</v>
      </c>
      <c r="ML350">
        <v>56</v>
      </c>
      <c r="MN350">
        <v>56</v>
      </c>
      <c r="MP350">
        <v>56</v>
      </c>
      <c r="MR350">
        <v>56</v>
      </c>
      <c r="MT350">
        <v>56</v>
      </c>
      <c r="MV350">
        <v>56</v>
      </c>
      <c r="MX350">
        <v>56</v>
      </c>
      <c r="MZ350">
        <v>56</v>
      </c>
      <c r="NB350">
        <v>56</v>
      </c>
      <c r="ND350">
        <v>56</v>
      </c>
      <c r="NF350">
        <v>56</v>
      </c>
      <c r="NH350">
        <v>56</v>
      </c>
      <c r="NJ350">
        <v>56</v>
      </c>
      <c r="NL350">
        <v>56</v>
      </c>
      <c r="NN350">
        <v>56</v>
      </c>
      <c r="NP350">
        <v>56</v>
      </c>
      <c r="NR350">
        <v>56</v>
      </c>
      <c r="NT350">
        <v>56</v>
      </c>
      <c r="NV350">
        <v>56</v>
      </c>
      <c r="NX350">
        <v>56</v>
      </c>
      <c r="NZ350">
        <v>56</v>
      </c>
      <c r="OB350">
        <v>56</v>
      </c>
      <c r="OD350">
        <v>56</v>
      </c>
      <c r="OF350">
        <v>56</v>
      </c>
      <c r="OH350">
        <v>56</v>
      </c>
      <c r="OJ350">
        <v>56</v>
      </c>
      <c r="OL350">
        <v>56</v>
      </c>
      <c r="ON350">
        <v>56</v>
      </c>
      <c r="OP350">
        <v>56</v>
      </c>
      <c r="OR350">
        <v>56</v>
      </c>
      <c r="OT350">
        <v>56</v>
      </c>
      <c r="OV350">
        <v>56</v>
      </c>
      <c r="OX350">
        <v>56</v>
      </c>
      <c r="OZ350">
        <v>56</v>
      </c>
      <c r="PB350">
        <v>56</v>
      </c>
      <c r="PD350">
        <v>56</v>
      </c>
      <c r="PF350">
        <v>56</v>
      </c>
      <c r="PH350">
        <v>56</v>
      </c>
      <c r="PJ350">
        <v>56</v>
      </c>
      <c r="PL350">
        <v>56</v>
      </c>
      <c r="PN350">
        <v>56</v>
      </c>
      <c r="PP350">
        <v>56</v>
      </c>
      <c r="PR350">
        <v>56</v>
      </c>
      <c r="PT350">
        <v>56</v>
      </c>
      <c r="PV350">
        <v>56</v>
      </c>
      <c r="PX350">
        <v>56</v>
      </c>
      <c r="PZ350">
        <v>56</v>
      </c>
      <c r="QB350">
        <v>56</v>
      </c>
      <c r="QD350">
        <v>56</v>
      </c>
      <c r="QF350">
        <v>56</v>
      </c>
      <c r="QH350">
        <v>56</v>
      </c>
      <c r="QJ350">
        <v>56</v>
      </c>
      <c r="QL350">
        <v>56</v>
      </c>
      <c r="QN350">
        <v>56</v>
      </c>
      <c r="QP350">
        <v>56</v>
      </c>
      <c r="QR350">
        <v>56</v>
      </c>
      <c r="QT350">
        <v>56</v>
      </c>
      <c r="QV350">
        <v>56</v>
      </c>
      <c r="QX350">
        <v>56</v>
      </c>
      <c r="QZ350">
        <v>56</v>
      </c>
      <c r="RB350">
        <v>56</v>
      </c>
      <c r="RD350">
        <v>56</v>
      </c>
      <c r="RF350">
        <v>56</v>
      </c>
      <c r="RH350">
        <v>56</v>
      </c>
      <c r="RJ350">
        <v>56</v>
      </c>
      <c r="RL350">
        <v>56</v>
      </c>
      <c r="RN350">
        <v>56</v>
      </c>
      <c r="RP350">
        <v>56</v>
      </c>
      <c r="RR350">
        <v>56</v>
      </c>
      <c r="RT350">
        <v>56</v>
      </c>
      <c r="RV350">
        <v>56</v>
      </c>
      <c r="RX350">
        <v>56</v>
      </c>
      <c r="RZ350">
        <v>56</v>
      </c>
      <c r="SB350">
        <v>56</v>
      </c>
      <c r="SD350">
        <v>56</v>
      </c>
      <c r="SF350">
        <v>56</v>
      </c>
      <c r="SH350">
        <v>56</v>
      </c>
      <c r="SJ350">
        <v>56</v>
      </c>
      <c r="SL350">
        <v>56</v>
      </c>
      <c r="SN350">
        <v>56</v>
      </c>
      <c r="SP350">
        <v>56</v>
      </c>
      <c r="SR350">
        <v>56</v>
      </c>
      <c r="ST350">
        <v>56</v>
      </c>
      <c r="SV350">
        <v>56</v>
      </c>
      <c r="SX350">
        <v>56</v>
      </c>
      <c r="SZ350">
        <v>56</v>
      </c>
      <c r="TB350">
        <v>56</v>
      </c>
      <c r="TD350">
        <v>56</v>
      </c>
      <c r="TF350">
        <v>56</v>
      </c>
      <c r="TH350">
        <v>56</v>
      </c>
      <c r="TJ350">
        <v>56</v>
      </c>
      <c r="TL350">
        <v>56</v>
      </c>
      <c r="TN350">
        <v>56</v>
      </c>
      <c r="TP350">
        <v>56</v>
      </c>
      <c r="TR350">
        <v>56</v>
      </c>
      <c r="TT350">
        <v>56</v>
      </c>
      <c r="TV350">
        <v>56</v>
      </c>
      <c r="TX350">
        <v>56</v>
      </c>
      <c r="TZ350">
        <v>56</v>
      </c>
      <c r="UB350">
        <v>56</v>
      </c>
      <c r="UD350">
        <v>56</v>
      </c>
      <c r="UF350">
        <v>56</v>
      </c>
      <c r="UH350">
        <v>56</v>
      </c>
      <c r="UJ350">
        <v>56</v>
      </c>
      <c r="UL350">
        <v>56</v>
      </c>
      <c r="UN350">
        <v>56</v>
      </c>
      <c r="UP350">
        <v>56</v>
      </c>
      <c r="UR350">
        <v>56</v>
      </c>
      <c r="UT350">
        <v>56</v>
      </c>
      <c r="UV350">
        <v>56</v>
      </c>
      <c r="UX350">
        <v>56</v>
      </c>
      <c r="UZ350">
        <v>56</v>
      </c>
      <c r="VB350">
        <v>56</v>
      </c>
      <c r="VD350">
        <v>56</v>
      </c>
      <c r="VF350">
        <v>56</v>
      </c>
      <c r="VH350">
        <v>56</v>
      </c>
      <c r="VJ350">
        <v>56</v>
      </c>
      <c r="VL350">
        <v>56</v>
      </c>
      <c r="VN350">
        <v>56</v>
      </c>
      <c r="VP350">
        <v>56</v>
      </c>
      <c r="VR350">
        <v>56</v>
      </c>
      <c r="VT350">
        <v>56</v>
      </c>
      <c r="VV350">
        <v>56</v>
      </c>
      <c r="VX350">
        <v>56</v>
      </c>
      <c r="VZ350">
        <v>56</v>
      </c>
      <c r="WB350">
        <v>56</v>
      </c>
      <c r="WD350">
        <v>56</v>
      </c>
      <c r="WF350">
        <v>56</v>
      </c>
      <c r="WH350">
        <v>56</v>
      </c>
      <c r="WJ350">
        <v>56</v>
      </c>
      <c r="WL350">
        <v>56</v>
      </c>
      <c r="WN350">
        <v>56</v>
      </c>
      <c r="WP350">
        <v>56</v>
      </c>
      <c r="WR350">
        <v>56</v>
      </c>
      <c r="WT350">
        <v>56</v>
      </c>
      <c r="WV350">
        <v>56</v>
      </c>
      <c r="WX350">
        <v>56</v>
      </c>
      <c r="WZ350">
        <v>56</v>
      </c>
      <c r="XB350">
        <v>56</v>
      </c>
      <c r="XD350">
        <v>56</v>
      </c>
      <c r="XF350">
        <v>56</v>
      </c>
      <c r="XH350">
        <v>56</v>
      </c>
      <c r="XJ350">
        <v>56</v>
      </c>
      <c r="XL350">
        <v>56</v>
      </c>
      <c r="XN350">
        <v>56</v>
      </c>
      <c r="XP350">
        <v>56</v>
      </c>
      <c r="XR350">
        <v>56</v>
      </c>
      <c r="XT350">
        <v>56</v>
      </c>
      <c r="XV350">
        <v>56</v>
      </c>
      <c r="XX350">
        <v>56</v>
      </c>
      <c r="XZ350">
        <v>56</v>
      </c>
      <c r="YB350">
        <v>56</v>
      </c>
      <c r="YD350">
        <v>56</v>
      </c>
      <c r="YF350">
        <v>56</v>
      </c>
      <c r="YH350">
        <v>56</v>
      </c>
      <c r="YJ350">
        <v>56</v>
      </c>
      <c r="YL350">
        <v>56</v>
      </c>
      <c r="YN350">
        <v>56</v>
      </c>
      <c r="YP350">
        <v>56</v>
      </c>
      <c r="YR350">
        <v>56</v>
      </c>
      <c r="YT350">
        <v>56</v>
      </c>
      <c r="YV350">
        <v>56</v>
      </c>
      <c r="YX350">
        <v>56</v>
      </c>
      <c r="YZ350">
        <v>56</v>
      </c>
      <c r="ZB350">
        <v>56</v>
      </c>
      <c r="ZD350">
        <v>56</v>
      </c>
      <c r="ZF350">
        <v>56</v>
      </c>
      <c r="ZH350">
        <v>56</v>
      </c>
      <c r="ZJ350">
        <v>56</v>
      </c>
      <c r="ZL350">
        <v>56</v>
      </c>
      <c r="ZN350">
        <v>56</v>
      </c>
      <c r="ZP350">
        <v>56</v>
      </c>
      <c r="ZR350">
        <v>56</v>
      </c>
      <c r="ZT350">
        <v>56</v>
      </c>
      <c r="ZV350">
        <v>56</v>
      </c>
      <c r="ZX350">
        <v>56</v>
      </c>
      <c r="ZZ350">
        <v>56</v>
      </c>
      <c r="AAB350">
        <v>56</v>
      </c>
      <c r="AAD350">
        <v>56</v>
      </c>
      <c r="AAF350">
        <v>56</v>
      </c>
      <c r="AAH350">
        <v>56</v>
      </c>
      <c r="AAJ350">
        <v>56</v>
      </c>
      <c r="AAL350">
        <v>56</v>
      </c>
      <c r="AAN350">
        <v>56</v>
      </c>
      <c r="AAP350">
        <v>56</v>
      </c>
      <c r="AAR350">
        <v>56</v>
      </c>
      <c r="AAT350">
        <v>56</v>
      </c>
      <c r="AAV350">
        <v>56</v>
      </c>
      <c r="AAX350">
        <v>56</v>
      </c>
      <c r="AAZ350">
        <v>56</v>
      </c>
      <c r="ABB350">
        <v>56</v>
      </c>
      <c r="ABD350">
        <v>56</v>
      </c>
      <c r="ABF350">
        <v>56</v>
      </c>
      <c r="ABH350">
        <v>56</v>
      </c>
      <c r="ABJ350">
        <v>56</v>
      </c>
      <c r="ABL350">
        <v>56</v>
      </c>
      <c r="ABN350">
        <v>56</v>
      </c>
      <c r="ABP350">
        <v>56</v>
      </c>
      <c r="ABR350">
        <v>56</v>
      </c>
      <c r="ABT350">
        <v>56</v>
      </c>
      <c r="ABV350">
        <v>56</v>
      </c>
      <c r="ABX350">
        <v>56</v>
      </c>
      <c r="ABZ350">
        <v>56</v>
      </c>
      <c r="ACB350">
        <v>56</v>
      </c>
      <c r="ACD350">
        <v>56</v>
      </c>
      <c r="ACF350">
        <v>56</v>
      </c>
      <c r="ACH350">
        <v>56</v>
      </c>
      <c r="ACJ350">
        <v>56</v>
      </c>
      <c r="ACL350">
        <v>56</v>
      </c>
      <c r="ACN350">
        <v>56</v>
      </c>
      <c r="ACP350">
        <v>56</v>
      </c>
      <c r="ACR350">
        <v>56</v>
      </c>
      <c r="ACT350">
        <v>56</v>
      </c>
      <c r="ACV350">
        <v>56</v>
      </c>
      <c r="ACX350">
        <v>56</v>
      </c>
      <c r="ACZ350">
        <v>56</v>
      </c>
      <c r="ADB350">
        <v>56</v>
      </c>
      <c r="ADD350">
        <v>56</v>
      </c>
      <c r="ADF350">
        <v>56</v>
      </c>
      <c r="ADH350">
        <v>56</v>
      </c>
      <c r="ADJ350">
        <v>56</v>
      </c>
      <c r="ADL350">
        <v>56</v>
      </c>
      <c r="ADN350">
        <v>56</v>
      </c>
      <c r="ADP350">
        <v>56</v>
      </c>
      <c r="ADR350">
        <v>56</v>
      </c>
      <c r="ADT350">
        <v>56</v>
      </c>
      <c r="ADV350">
        <v>56</v>
      </c>
      <c r="ADX350">
        <v>56</v>
      </c>
      <c r="ADZ350">
        <v>56</v>
      </c>
      <c r="AEB350">
        <v>56</v>
      </c>
      <c r="AED350">
        <v>56</v>
      </c>
      <c r="AEF350">
        <v>56</v>
      </c>
      <c r="AEH350">
        <v>56</v>
      </c>
      <c r="AEJ350">
        <v>56</v>
      </c>
      <c r="AEL350">
        <v>56</v>
      </c>
      <c r="AEN350">
        <v>56</v>
      </c>
      <c r="AEP350">
        <v>56</v>
      </c>
      <c r="AER350">
        <v>56</v>
      </c>
      <c r="AET350">
        <v>56</v>
      </c>
      <c r="AEV350">
        <v>56</v>
      </c>
      <c r="AEX350">
        <v>56</v>
      </c>
      <c r="AEZ350">
        <v>56</v>
      </c>
      <c r="AFB350">
        <v>56</v>
      </c>
      <c r="AFD350">
        <v>56</v>
      </c>
      <c r="AFF350">
        <v>56</v>
      </c>
      <c r="AFH350">
        <v>56</v>
      </c>
      <c r="AFJ350">
        <v>56</v>
      </c>
      <c r="AFL350">
        <v>56</v>
      </c>
      <c r="AFN350">
        <v>56</v>
      </c>
      <c r="AFP350">
        <v>56</v>
      </c>
      <c r="AFR350">
        <v>56</v>
      </c>
      <c r="AFT350">
        <v>56</v>
      </c>
      <c r="AFV350">
        <v>56</v>
      </c>
      <c r="AFX350">
        <v>56</v>
      </c>
      <c r="AFZ350">
        <v>56</v>
      </c>
      <c r="AGB350">
        <v>56</v>
      </c>
      <c r="AGD350">
        <v>56</v>
      </c>
      <c r="AGF350">
        <v>56</v>
      </c>
      <c r="AGH350">
        <v>56</v>
      </c>
      <c r="AGJ350">
        <v>56</v>
      </c>
      <c r="AGL350">
        <v>56</v>
      </c>
      <c r="AGN350">
        <v>56</v>
      </c>
      <c r="AGP350">
        <v>56</v>
      </c>
      <c r="AGR350">
        <v>56</v>
      </c>
      <c r="AGT350">
        <v>56</v>
      </c>
      <c r="AGV350">
        <v>56</v>
      </c>
      <c r="AGX350">
        <v>56</v>
      </c>
      <c r="AGZ350">
        <v>56</v>
      </c>
      <c r="AHB350">
        <v>56</v>
      </c>
      <c r="AHD350">
        <v>56</v>
      </c>
      <c r="AHF350">
        <v>56</v>
      </c>
      <c r="AHH350">
        <v>56</v>
      </c>
      <c r="AHJ350">
        <v>56</v>
      </c>
      <c r="AHL350">
        <v>56</v>
      </c>
      <c r="AHN350">
        <v>56</v>
      </c>
      <c r="AHP350">
        <v>56</v>
      </c>
      <c r="AHR350">
        <v>56</v>
      </c>
      <c r="AHT350">
        <v>56</v>
      </c>
      <c r="AHV350">
        <v>56</v>
      </c>
      <c r="AHX350">
        <v>56</v>
      </c>
      <c r="AHZ350">
        <v>56</v>
      </c>
      <c r="AIB350">
        <v>56</v>
      </c>
      <c r="AID350">
        <v>56</v>
      </c>
      <c r="AIF350">
        <v>56</v>
      </c>
      <c r="AIH350">
        <v>56</v>
      </c>
      <c r="AIJ350">
        <v>56</v>
      </c>
      <c r="AIL350">
        <v>56</v>
      </c>
      <c r="AIN350">
        <v>56</v>
      </c>
      <c r="AIP350">
        <v>56</v>
      </c>
      <c r="AIR350">
        <v>56</v>
      </c>
      <c r="AIT350">
        <v>56</v>
      </c>
      <c r="AIV350">
        <v>56</v>
      </c>
      <c r="AIX350">
        <v>56</v>
      </c>
      <c r="AIZ350">
        <v>56</v>
      </c>
      <c r="AJB350">
        <v>56</v>
      </c>
      <c r="AJD350">
        <v>56</v>
      </c>
      <c r="AJF350">
        <v>56</v>
      </c>
      <c r="AJH350">
        <v>56</v>
      </c>
      <c r="AJJ350">
        <v>56</v>
      </c>
      <c r="AJL350">
        <v>56</v>
      </c>
      <c r="AJN350">
        <v>56</v>
      </c>
      <c r="AJP350">
        <v>56</v>
      </c>
      <c r="AJR350">
        <v>56</v>
      </c>
      <c r="AJT350">
        <v>56</v>
      </c>
      <c r="AJV350">
        <v>56</v>
      </c>
      <c r="AJX350">
        <v>56</v>
      </c>
      <c r="AJZ350">
        <v>56</v>
      </c>
      <c r="AKB350">
        <v>56</v>
      </c>
      <c r="AKD350">
        <v>56</v>
      </c>
      <c r="AKF350">
        <v>56</v>
      </c>
      <c r="AKH350">
        <v>56</v>
      </c>
      <c r="AKJ350">
        <v>56</v>
      </c>
      <c r="AKL350">
        <v>56</v>
      </c>
      <c r="AKN350">
        <v>56</v>
      </c>
      <c r="AKP350">
        <v>56</v>
      </c>
      <c r="AKR350">
        <v>56</v>
      </c>
      <c r="AKT350">
        <v>56</v>
      </c>
      <c r="AKV350">
        <v>56</v>
      </c>
      <c r="AKX350">
        <v>56</v>
      </c>
      <c r="AKZ350">
        <v>56</v>
      </c>
      <c r="ALB350">
        <v>56</v>
      </c>
      <c r="ALD350">
        <v>56</v>
      </c>
      <c r="ALF350">
        <v>56</v>
      </c>
      <c r="ALH350">
        <v>56</v>
      </c>
      <c r="ALJ350">
        <v>56</v>
      </c>
      <c r="ALL350">
        <v>56</v>
      </c>
      <c r="ALN350">
        <v>56</v>
      </c>
      <c r="ALP350">
        <v>56</v>
      </c>
      <c r="ALR350">
        <v>56</v>
      </c>
    </row>
    <row r="351" spans="1:1006" x14ac:dyDescent="0.25">
      <c r="A351">
        <v>33</v>
      </c>
      <c r="B351">
        <v>12.029399999999999</v>
      </c>
      <c r="H351">
        <v>33</v>
      </c>
      <c r="J351">
        <v>33</v>
      </c>
      <c r="L351">
        <v>33</v>
      </c>
      <c r="N351">
        <v>33</v>
      </c>
      <c r="P351">
        <v>33</v>
      </c>
      <c r="R351">
        <v>33</v>
      </c>
      <c r="T351">
        <v>33</v>
      </c>
      <c r="V351">
        <v>33</v>
      </c>
      <c r="X351">
        <v>33</v>
      </c>
      <c r="Z351">
        <v>33</v>
      </c>
      <c r="AB351">
        <v>33</v>
      </c>
      <c r="AD351">
        <v>33</v>
      </c>
      <c r="AF351">
        <v>33</v>
      </c>
      <c r="AH351">
        <v>33</v>
      </c>
      <c r="AJ351">
        <v>33</v>
      </c>
      <c r="AL351">
        <v>33</v>
      </c>
      <c r="AN351">
        <v>33</v>
      </c>
      <c r="AP351">
        <v>33</v>
      </c>
      <c r="AR351">
        <v>33</v>
      </c>
      <c r="AT351">
        <v>33</v>
      </c>
      <c r="AV351">
        <v>33</v>
      </c>
      <c r="AX351">
        <v>33</v>
      </c>
      <c r="AZ351">
        <v>33</v>
      </c>
      <c r="BB351">
        <v>33</v>
      </c>
      <c r="BD351">
        <v>33</v>
      </c>
      <c r="BF351">
        <v>33</v>
      </c>
      <c r="BH351">
        <v>33</v>
      </c>
      <c r="BJ351">
        <v>33</v>
      </c>
      <c r="BL351">
        <v>33</v>
      </c>
      <c r="BN351">
        <v>33</v>
      </c>
      <c r="BP351">
        <v>33</v>
      </c>
      <c r="BR351">
        <v>33</v>
      </c>
      <c r="BT351">
        <v>33</v>
      </c>
      <c r="BV351">
        <v>33</v>
      </c>
      <c r="BX351">
        <v>33</v>
      </c>
      <c r="BZ351">
        <v>33</v>
      </c>
      <c r="CB351">
        <v>33</v>
      </c>
      <c r="CD351">
        <v>33</v>
      </c>
      <c r="CF351">
        <v>33</v>
      </c>
      <c r="CH351">
        <v>33</v>
      </c>
      <c r="CJ351">
        <v>33</v>
      </c>
      <c r="CL351">
        <v>33</v>
      </c>
      <c r="CN351">
        <v>33</v>
      </c>
      <c r="CP351">
        <v>33</v>
      </c>
      <c r="CR351">
        <v>33</v>
      </c>
      <c r="CT351">
        <v>33</v>
      </c>
      <c r="CV351">
        <v>33</v>
      </c>
      <c r="CX351">
        <v>33</v>
      </c>
      <c r="CZ351">
        <v>33</v>
      </c>
      <c r="DB351">
        <v>33</v>
      </c>
      <c r="DD351">
        <v>33</v>
      </c>
      <c r="DF351">
        <v>33</v>
      </c>
      <c r="DH351">
        <v>33</v>
      </c>
      <c r="DJ351">
        <v>33</v>
      </c>
      <c r="DL351">
        <v>33</v>
      </c>
      <c r="DN351">
        <v>33</v>
      </c>
      <c r="DP351">
        <v>33</v>
      </c>
      <c r="DR351">
        <v>33</v>
      </c>
      <c r="DT351">
        <v>33</v>
      </c>
      <c r="DV351">
        <v>33</v>
      </c>
      <c r="DX351">
        <v>33</v>
      </c>
      <c r="DZ351">
        <v>33</v>
      </c>
      <c r="EB351">
        <v>33</v>
      </c>
      <c r="ED351">
        <v>33</v>
      </c>
      <c r="EF351">
        <v>33</v>
      </c>
      <c r="EH351">
        <v>33</v>
      </c>
      <c r="EJ351">
        <v>33</v>
      </c>
      <c r="EL351">
        <v>33</v>
      </c>
      <c r="EN351">
        <v>33</v>
      </c>
      <c r="EP351">
        <v>33</v>
      </c>
      <c r="ER351">
        <v>33</v>
      </c>
      <c r="ET351">
        <v>33</v>
      </c>
      <c r="EV351">
        <v>33</v>
      </c>
      <c r="EX351">
        <v>33</v>
      </c>
      <c r="EZ351">
        <v>33</v>
      </c>
      <c r="FB351">
        <v>33</v>
      </c>
      <c r="FD351">
        <v>33</v>
      </c>
      <c r="FF351">
        <v>33</v>
      </c>
      <c r="FH351">
        <v>33</v>
      </c>
      <c r="FJ351">
        <v>33</v>
      </c>
      <c r="FL351">
        <v>33</v>
      </c>
      <c r="FN351">
        <v>33</v>
      </c>
      <c r="FP351">
        <v>33</v>
      </c>
      <c r="FR351">
        <v>33</v>
      </c>
      <c r="FT351">
        <v>33</v>
      </c>
      <c r="FV351">
        <v>33</v>
      </c>
      <c r="FX351">
        <v>33</v>
      </c>
      <c r="FZ351">
        <v>33</v>
      </c>
      <c r="GB351">
        <v>33</v>
      </c>
      <c r="GD351">
        <v>33</v>
      </c>
      <c r="GF351">
        <v>33</v>
      </c>
      <c r="GH351">
        <v>33</v>
      </c>
      <c r="GJ351">
        <v>33</v>
      </c>
      <c r="GL351">
        <v>33</v>
      </c>
      <c r="GN351">
        <v>33</v>
      </c>
      <c r="GP351">
        <v>33</v>
      </c>
      <c r="GR351">
        <v>33</v>
      </c>
      <c r="GT351">
        <v>33</v>
      </c>
      <c r="GV351">
        <v>33</v>
      </c>
      <c r="GX351">
        <v>33</v>
      </c>
      <c r="GZ351">
        <v>33</v>
      </c>
      <c r="HB351">
        <v>33</v>
      </c>
      <c r="HD351">
        <v>33</v>
      </c>
      <c r="HF351">
        <v>33</v>
      </c>
      <c r="HH351">
        <v>33</v>
      </c>
      <c r="HJ351">
        <v>33</v>
      </c>
      <c r="HL351">
        <v>33</v>
      </c>
      <c r="HN351">
        <v>33</v>
      </c>
      <c r="HP351">
        <v>33</v>
      </c>
      <c r="HR351">
        <v>33</v>
      </c>
      <c r="HT351">
        <v>33</v>
      </c>
      <c r="HV351">
        <v>33</v>
      </c>
      <c r="HX351">
        <v>33</v>
      </c>
      <c r="HZ351">
        <v>33</v>
      </c>
      <c r="IB351">
        <v>33</v>
      </c>
      <c r="ID351">
        <v>33</v>
      </c>
      <c r="IF351">
        <v>33</v>
      </c>
      <c r="IH351">
        <v>33</v>
      </c>
      <c r="IJ351">
        <v>33</v>
      </c>
      <c r="IL351">
        <v>33</v>
      </c>
      <c r="IN351">
        <v>33</v>
      </c>
      <c r="IP351">
        <v>33</v>
      </c>
      <c r="IR351">
        <v>33</v>
      </c>
      <c r="IT351">
        <v>33</v>
      </c>
      <c r="IV351">
        <v>33</v>
      </c>
      <c r="IX351">
        <v>33</v>
      </c>
      <c r="IZ351">
        <v>33</v>
      </c>
      <c r="JB351">
        <v>33</v>
      </c>
      <c r="JD351">
        <v>33</v>
      </c>
      <c r="JF351">
        <v>33</v>
      </c>
      <c r="JH351">
        <v>33</v>
      </c>
      <c r="JJ351">
        <v>33</v>
      </c>
      <c r="JL351">
        <v>33</v>
      </c>
      <c r="JN351">
        <v>33</v>
      </c>
      <c r="JP351">
        <v>33</v>
      </c>
      <c r="JR351">
        <v>33</v>
      </c>
      <c r="JT351">
        <v>33</v>
      </c>
      <c r="JV351">
        <v>33</v>
      </c>
      <c r="JX351">
        <v>33</v>
      </c>
      <c r="JZ351">
        <v>33</v>
      </c>
      <c r="KB351">
        <v>33</v>
      </c>
      <c r="KD351">
        <v>33</v>
      </c>
      <c r="KF351">
        <v>33</v>
      </c>
      <c r="KH351">
        <v>33</v>
      </c>
      <c r="KJ351">
        <v>33</v>
      </c>
      <c r="KL351">
        <v>33</v>
      </c>
      <c r="KN351">
        <v>33</v>
      </c>
      <c r="KP351">
        <v>33</v>
      </c>
      <c r="KR351">
        <v>33</v>
      </c>
      <c r="KT351">
        <v>33</v>
      </c>
      <c r="KV351">
        <v>33</v>
      </c>
      <c r="KX351">
        <v>33</v>
      </c>
      <c r="KZ351">
        <v>33</v>
      </c>
      <c r="LB351">
        <v>33</v>
      </c>
      <c r="LD351">
        <v>33</v>
      </c>
      <c r="LF351">
        <v>33</v>
      </c>
      <c r="LH351">
        <v>33</v>
      </c>
      <c r="LJ351">
        <v>33</v>
      </c>
      <c r="LL351">
        <v>33</v>
      </c>
      <c r="LN351">
        <v>33</v>
      </c>
      <c r="LP351">
        <v>33</v>
      </c>
      <c r="LR351">
        <v>33</v>
      </c>
      <c r="LT351">
        <v>33</v>
      </c>
      <c r="LV351">
        <v>33</v>
      </c>
      <c r="LX351">
        <v>33</v>
      </c>
      <c r="LZ351">
        <v>33</v>
      </c>
      <c r="MB351">
        <v>33</v>
      </c>
      <c r="MD351">
        <v>33</v>
      </c>
      <c r="MF351">
        <v>33</v>
      </c>
      <c r="MH351">
        <v>33</v>
      </c>
      <c r="MJ351">
        <v>33</v>
      </c>
      <c r="ML351">
        <v>33</v>
      </c>
      <c r="MN351">
        <v>33</v>
      </c>
      <c r="MP351">
        <v>33</v>
      </c>
      <c r="MR351">
        <v>33</v>
      </c>
      <c r="MT351">
        <v>33</v>
      </c>
      <c r="MV351">
        <v>33</v>
      </c>
      <c r="MX351">
        <v>33</v>
      </c>
      <c r="MZ351">
        <v>33</v>
      </c>
      <c r="NB351">
        <v>33</v>
      </c>
      <c r="ND351">
        <v>33</v>
      </c>
      <c r="NF351">
        <v>33</v>
      </c>
      <c r="NH351">
        <v>33</v>
      </c>
      <c r="NJ351">
        <v>33</v>
      </c>
      <c r="NL351">
        <v>33</v>
      </c>
      <c r="NN351">
        <v>33</v>
      </c>
      <c r="NP351">
        <v>33</v>
      </c>
      <c r="NR351">
        <v>33</v>
      </c>
      <c r="NT351">
        <v>33</v>
      </c>
      <c r="NV351">
        <v>33</v>
      </c>
      <c r="NX351">
        <v>33</v>
      </c>
      <c r="NZ351">
        <v>33</v>
      </c>
      <c r="OB351">
        <v>33</v>
      </c>
      <c r="OD351">
        <v>33</v>
      </c>
      <c r="OF351">
        <v>33</v>
      </c>
      <c r="OH351">
        <v>33</v>
      </c>
      <c r="OJ351">
        <v>33</v>
      </c>
      <c r="OL351">
        <v>33</v>
      </c>
      <c r="ON351">
        <v>33</v>
      </c>
      <c r="OP351">
        <v>33</v>
      </c>
      <c r="OR351">
        <v>33</v>
      </c>
      <c r="OT351">
        <v>33</v>
      </c>
      <c r="OV351">
        <v>33</v>
      </c>
      <c r="OX351">
        <v>33</v>
      </c>
      <c r="OZ351">
        <v>33</v>
      </c>
      <c r="PB351">
        <v>33</v>
      </c>
      <c r="PD351">
        <v>33</v>
      </c>
      <c r="PF351">
        <v>33</v>
      </c>
      <c r="PH351">
        <v>33</v>
      </c>
      <c r="PJ351">
        <v>33</v>
      </c>
      <c r="PL351">
        <v>33</v>
      </c>
      <c r="PN351">
        <v>33</v>
      </c>
      <c r="PP351">
        <v>33</v>
      </c>
      <c r="PR351">
        <v>33</v>
      </c>
      <c r="PT351">
        <v>33</v>
      </c>
      <c r="PV351">
        <v>33</v>
      </c>
      <c r="PX351">
        <v>33</v>
      </c>
      <c r="PZ351">
        <v>33</v>
      </c>
      <c r="QB351">
        <v>33</v>
      </c>
      <c r="QD351">
        <v>33</v>
      </c>
      <c r="QF351">
        <v>33</v>
      </c>
      <c r="QH351">
        <v>33</v>
      </c>
      <c r="QJ351">
        <v>33</v>
      </c>
      <c r="QL351">
        <v>33</v>
      </c>
      <c r="QN351">
        <v>33</v>
      </c>
      <c r="QP351">
        <v>33</v>
      </c>
      <c r="QR351">
        <v>33</v>
      </c>
      <c r="QT351">
        <v>33</v>
      </c>
      <c r="QV351">
        <v>33</v>
      </c>
      <c r="QX351">
        <v>33</v>
      </c>
      <c r="QZ351">
        <v>33</v>
      </c>
      <c r="RB351">
        <v>33</v>
      </c>
      <c r="RD351">
        <v>33</v>
      </c>
      <c r="RF351">
        <v>33</v>
      </c>
      <c r="RH351">
        <v>33</v>
      </c>
      <c r="RJ351">
        <v>33</v>
      </c>
      <c r="RL351">
        <v>33</v>
      </c>
      <c r="RN351">
        <v>33</v>
      </c>
      <c r="RP351">
        <v>33</v>
      </c>
      <c r="RR351">
        <v>33</v>
      </c>
      <c r="RT351">
        <v>33</v>
      </c>
      <c r="RV351">
        <v>33</v>
      </c>
      <c r="RX351">
        <v>33</v>
      </c>
      <c r="RZ351">
        <v>33</v>
      </c>
      <c r="SB351">
        <v>33</v>
      </c>
      <c r="SD351">
        <v>33</v>
      </c>
      <c r="SF351">
        <v>33</v>
      </c>
      <c r="SH351">
        <v>33</v>
      </c>
      <c r="SJ351">
        <v>33</v>
      </c>
      <c r="SL351">
        <v>33</v>
      </c>
      <c r="SN351">
        <v>33</v>
      </c>
      <c r="SP351">
        <v>33</v>
      </c>
      <c r="SR351">
        <v>33</v>
      </c>
      <c r="ST351">
        <v>33</v>
      </c>
      <c r="SV351">
        <v>33</v>
      </c>
      <c r="SX351">
        <v>33</v>
      </c>
      <c r="SZ351">
        <v>33</v>
      </c>
      <c r="TB351">
        <v>33</v>
      </c>
      <c r="TD351">
        <v>33</v>
      </c>
      <c r="TF351">
        <v>33</v>
      </c>
      <c r="TH351">
        <v>33</v>
      </c>
      <c r="TJ351">
        <v>33</v>
      </c>
      <c r="TL351">
        <v>33</v>
      </c>
      <c r="TN351">
        <v>33</v>
      </c>
      <c r="TP351">
        <v>33</v>
      </c>
      <c r="TR351">
        <v>33</v>
      </c>
      <c r="TT351">
        <v>33</v>
      </c>
      <c r="TV351">
        <v>33</v>
      </c>
      <c r="TX351">
        <v>33</v>
      </c>
      <c r="TZ351">
        <v>33</v>
      </c>
      <c r="UB351">
        <v>33</v>
      </c>
      <c r="UD351">
        <v>33</v>
      </c>
      <c r="UF351">
        <v>33</v>
      </c>
      <c r="UH351">
        <v>33</v>
      </c>
      <c r="UJ351">
        <v>33</v>
      </c>
      <c r="UL351">
        <v>33</v>
      </c>
      <c r="UN351">
        <v>33</v>
      </c>
      <c r="UP351">
        <v>33</v>
      </c>
      <c r="UR351">
        <v>33</v>
      </c>
      <c r="UT351">
        <v>33</v>
      </c>
      <c r="UV351">
        <v>33</v>
      </c>
      <c r="UX351">
        <v>33</v>
      </c>
      <c r="UZ351">
        <v>33</v>
      </c>
      <c r="VB351">
        <v>33</v>
      </c>
      <c r="VD351">
        <v>33</v>
      </c>
      <c r="VF351">
        <v>33</v>
      </c>
      <c r="VH351">
        <v>33</v>
      </c>
      <c r="VJ351">
        <v>33</v>
      </c>
      <c r="VL351">
        <v>33</v>
      </c>
      <c r="VN351">
        <v>33</v>
      </c>
      <c r="VP351">
        <v>33</v>
      </c>
      <c r="VR351">
        <v>33</v>
      </c>
      <c r="VT351">
        <v>33</v>
      </c>
      <c r="VV351">
        <v>33</v>
      </c>
      <c r="VX351">
        <v>33</v>
      </c>
      <c r="VZ351">
        <v>33</v>
      </c>
      <c r="WB351">
        <v>33</v>
      </c>
      <c r="WD351">
        <v>33</v>
      </c>
      <c r="WF351">
        <v>33</v>
      </c>
      <c r="WH351">
        <v>33</v>
      </c>
      <c r="WJ351">
        <v>33</v>
      </c>
      <c r="WL351">
        <v>33</v>
      </c>
      <c r="WN351">
        <v>33</v>
      </c>
      <c r="WP351">
        <v>33</v>
      </c>
      <c r="WR351">
        <v>33</v>
      </c>
      <c r="WT351">
        <v>33</v>
      </c>
      <c r="WV351">
        <v>33</v>
      </c>
      <c r="WX351">
        <v>33</v>
      </c>
      <c r="WZ351">
        <v>33</v>
      </c>
      <c r="XB351">
        <v>33</v>
      </c>
      <c r="XD351">
        <v>33</v>
      </c>
      <c r="XF351">
        <v>33</v>
      </c>
      <c r="XH351">
        <v>33</v>
      </c>
      <c r="XJ351">
        <v>33</v>
      </c>
      <c r="XL351">
        <v>33</v>
      </c>
      <c r="XN351">
        <v>33</v>
      </c>
      <c r="XP351">
        <v>33</v>
      </c>
      <c r="XR351">
        <v>33</v>
      </c>
      <c r="XT351">
        <v>33</v>
      </c>
      <c r="XV351">
        <v>33</v>
      </c>
      <c r="XX351">
        <v>33</v>
      </c>
      <c r="XZ351">
        <v>33</v>
      </c>
      <c r="YB351">
        <v>33</v>
      </c>
      <c r="YD351">
        <v>33</v>
      </c>
      <c r="YF351">
        <v>33</v>
      </c>
      <c r="YH351">
        <v>33</v>
      </c>
      <c r="YJ351">
        <v>33</v>
      </c>
      <c r="YL351">
        <v>33</v>
      </c>
      <c r="YN351">
        <v>33</v>
      </c>
      <c r="YP351">
        <v>33</v>
      </c>
      <c r="YR351">
        <v>33</v>
      </c>
      <c r="YT351">
        <v>33</v>
      </c>
      <c r="YV351">
        <v>33</v>
      </c>
      <c r="YX351">
        <v>33</v>
      </c>
      <c r="YZ351">
        <v>33</v>
      </c>
      <c r="ZB351">
        <v>33</v>
      </c>
      <c r="ZD351">
        <v>33</v>
      </c>
      <c r="ZF351">
        <v>33</v>
      </c>
      <c r="ZH351">
        <v>33</v>
      </c>
      <c r="ZJ351">
        <v>33</v>
      </c>
      <c r="ZL351">
        <v>33</v>
      </c>
      <c r="ZN351">
        <v>33</v>
      </c>
      <c r="ZP351">
        <v>33</v>
      </c>
      <c r="ZR351">
        <v>33</v>
      </c>
      <c r="ZT351">
        <v>33</v>
      </c>
      <c r="ZV351">
        <v>33</v>
      </c>
      <c r="ZX351">
        <v>33</v>
      </c>
      <c r="ZZ351">
        <v>33</v>
      </c>
      <c r="AAB351">
        <v>33</v>
      </c>
      <c r="AAD351">
        <v>33</v>
      </c>
      <c r="AAF351">
        <v>33</v>
      </c>
      <c r="AAH351">
        <v>33</v>
      </c>
      <c r="AAJ351">
        <v>33</v>
      </c>
      <c r="AAL351">
        <v>33</v>
      </c>
      <c r="AAN351">
        <v>33</v>
      </c>
      <c r="AAP351">
        <v>33</v>
      </c>
      <c r="AAR351">
        <v>33</v>
      </c>
      <c r="AAT351">
        <v>33</v>
      </c>
      <c r="AAV351">
        <v>33</v>
      </c>
      <c r="AAX351">
        <v>33</v>
      </c>
      <c r="AAZ351">
        <v>33</v>
      </c>
      <c r="ABB351">
        <v>33</v>
      </c>
      <c r="ABD351">
        <v>33</v>
      </c>
      <c r="ABF351">
        <v>33</v>
      </c>
      <c r="ABH351">
        <v>33</v>
      </c>
      <c r="ABJ351">
        <v>33</v>
      </c>
      <c r="ABL351">
        <v>33</v>
      </c>
      <c r="ABN351">
        <v>33</v>
      </c>
      <c r="ABP351">
        <v>33</v>
      </c>
      <c r="ABR351">
        <v>33</v>
      </c>
      <c r="ABT351">
        <v>33</v>
      </c>
      <c r="ABV351">
        <v>33</v>
      </c>
      <c r="ABX351">
        <v>33</v>
      </c>
      <c r="ABZ351">
        <v>33</v>
      </c>
      <c r="ACB351">
        <v>33</v>
      </c>
      <c r="ACD351">
        <v>33</v>
      </c>
      <c r="ACF351">
        <v>33</v>
      </c>
      <c r="ACH351">
        <v>33</v>
      </c>
      <c r="ACJ351">
        <v>33</v>
      </c>
      <c r="ACL351">
        <v>33</v>
      </c>
      <c r="ACN351">
        <v>33</v>
      </c>
      <c r="ACP351">
        <v>33</v>
      </c>
      <c r="ACR351">
        <v>33</v>
      </c>
      <c r="ACT351">
        <v>33</v>
      </c>
      <c r="ACV351">
        <v>33</v>
      </c>
      <c r="ACX351">
        <v>33</v>
      </c>
      <c r="ACZ351">
        <v>33</v>
      </c>
      <c r="ADB351">
        <v>33</v>
      </c>
      <c r="ADD351">
        <v>33</v>
      </c>
      <c r="ADF351">
        <v>33</v>
      </c>
      <c r="ADH351">
        <v>33</v>
      </c>
      <c r="ADJ351">
        <v>33</v>
      </c>
      <c r="ADL351">
        <v>33</v>
      </c>
      <c r="ADN351">
        <v>33</v>
      </c>
      <c r="ADP351">
        <v>33</v>
      </c>
      <c r="ADR351">
        <v>33</v>
      </c>
      <c r="ADT351">
        <v>33</v>
      </c>
      <c r="ADV351">
        <v>33</v>
      </c>
      <c r="ADX351">
        <v>33</v>
      </c>
      <c r="ADZ351">
        <v>33</v>
      </c>
      <c r="AEB351">
        <v>33</v>
      </c>
      <c r="AED351">
        <v>33</v>
      </c>
      <c r="AEF351">
        <v>33</v>
      </c>
      <c r="AEH351">
        <v>33</v>
      </c>
      <c r="AEJ351">
        <v>33</v>
      </c>
      <c r="AEL351">
        <v>33</v>
      </c>
      <c r="AEN351">
        <v>33</v>
      </c>
      <c r="AEP351">
        <v>33</v>
      </c>
      <c r="AER351">
        <v>33</v>
      </c>
      <c r="AET351">
        <v>33</v>
      </c>
      <c r="AEV351">
        <v>33</v>
      </c>
      <c r="AEX351">
        <v>33</v>
      </c>
      <c r="AEZ351">
        <v>33</v>
      </c>
      <c r="AFB351">
        <v>33</v>
      </c>
      <c r="AFD351">
        <v>33</v>
      </c>
      <c r="AFF351">
        <v>33</v>
      </c>
      <c r="AFH351">
        <v>33</v>
      </c>
      <c r="AFJ351">
        <v>33</v>
      </c>
      <c r="AFL351">
        <v>33</v>
      </c>
      <c r="AFN351">
        <v>33</v>
      </c>
      <c r="AFP351">
        <v>33</v>
      </c>
      <c r="AFR351">
        <v>33</v>
      </c>
      <c r="AFT351">
        <v>33</v>
      </c>
      <c r="AFV351">
        <v>33</v>
      </c>
      <c r="AFX351">
        <v>33</v>
      </c>
      <c r="AFZ351">
        <v>33</v>
      </c>
      <c r="AGB351">
        <v>33</v>
      </c>
      <c r="AGD351">
        <v>33</v>
      </c>
      <c r="AGF351">
        <v>33</v>
      </c>
      <c r="AGH351">
        <v>33</v>
      </c>
      <c r="AGJ351">
        <v>33</v>
      </c>
      <c r="AGL351">
        <v>33</v>
      </c>
      <c r="AGN351">
        <v>33</v>
      </c>
      <c r="AGP351">
        <v>33</v>
      </c>
      <c r="AGR351">
        <v>33</v>
      </c>
      <c r="AGT351">
        <v>33</v>
      </c>
      <c r="AGV351">
        <v>33</v>
      </c>
      <c r="AGX351">
        <v>33</v>
      </c>
      <c r="AGZ351">
        <v>33</v>
      </c>
      <c r="AHB351">
        <v>33</v>
      </c>
      <c r="AHD351">
        <v>33</v>
      </c>
      <c r="AHF351">
        <v>33</v>
      </c>
      <c r="AHH351">
        <v>33</v>
      </c>
      <c r="AHJ351">
        <v>33</v>
      </c>
      <c r="AHL351">
        <v>33</v>
      </c>
      <c r="AHN351">
        <v>33</v>
      </c>
      <c r="AHP351">
        <v>33</v>
      </c>
      <c r="AHR351">
        <v>33</v>
      </c>
      <c r="AHT351">
        <v>33</v>
      </c>
      <c r="AHV351">
        <v>33</v>
      </c>
      <c r="AHX351">
        <v>33</v>
      </c>
      <c r="AHZ351">
        <v>33</v>
      </c>
      <c r="AIB351">
        <v>33</v>
      </c>
      <c r="AID351">
        <v>33</v>
      </c>
      <c r="AIF351">
        <v>33</v>
      </c>
      <c r="AIH351">
        <v>33</v>
      </c>
      <c r="AIJ351">
        <v>33</v>
      </c>
      <c r="AIL351">
        <v>33</v>
      </c>
      <c r="AIN351">
        <v>33</v>
      </c>
      <c r="AIP351">
        <v>33</v>
      </c>
      <c r="AIR351">
        <v>33</v>
      </c>
      <c r="AIT351">
        <v>33</v>
      </c>
      <c r="AIV351">
        <v>33</v>
      </c>
      <c r="AIX351">
        <v>33</v>
      </c>
      <c r="AIZ351">
        <v>33</v>
      </c>
      <c r="AJB351">
        <v>33</v>
      </c>
      <c r="AJD351">
        <v>33</v>
      </c>
      <c r="AJF351">
        <v>33</v>
      </c>
      <c r="AJH351">
        <v>33</v>
      </c>
      <c r="AJJ351">
        <v>33</v>
      </c>
      <c r="AJL351">
        <v>33</v>
      </c>
      <c r="AJN351">
        <v>33</v>
      </c>
      <c r="AJP351">
        <v>33</v>
      </c>
      <c r="AJR351">
        <v>33</v>
      </c>
      <c r="AJT351">
        <v>33</v>
      </c>
      <c r="AJV351">
        <v>33</v>
      </c>
      <c r="AJX351">
        <v>33</v>
      </c>
      <c r="AJZ351">
        <v>33</v>
      </c>
      <c r="AKB351">
        <v>33</v>
      </c>
      <c r="AKD351">
        <v>33</v>
      </c>
      <c r="AKF351">
        <v>33</v>
      </c>
      <c r="AKH351">
        <v>33</v>
      </c>
      <c r="AKJ351">
        <v>33</v>
      </c>
      <c r="AKL351">
        <v>33</v>
      </c>
      <c r="AKN351">
        <v>33</v>
      </c>
      <c r="AKP351">
        <v>33</v>
      </c>
      <c r="AKR351">
        <v>33</v>
      </c>
      <c r="AKT351">
        <v>33</v>
      </c>
      <c r="AKV351">
        <v>33</v>
      </c>
      <c r="AKX351">
        <v>33</v>
      </c>
      <c r="AKZ351">
        <v>33</v>
      </c>
      <c r="ALB351">
        <v>33</v>
      </c>
      <c r="ALD351">
        <v>33</v>
      </c>
      <c r="ALF351">
        <v>33</v>
      </c>
      <c r="ALH351">
        <v>33</v>
      </c>
      <c r="ALJ351">
        <v>33</v>
      </c>
      <c r="ALL351">
        <v>33</v>
      </c>
      <c r="ALN351">
        <v>33</v>
      </c>
      <c r="ALP351">
        <v>33</v>
      </c>
      <c r="ALR351">
        <v>33</v>
      </c>
    </row>
    <row r="352" spans="1:1006" x14ac:dyDescent="0.25">
      <c r="A352">
        <v>44</v>
      </c>
      <c r="B352">
        <v>12.02936</v>
      </c>
      <c r="H352">
        <v>44</v>
      </c>
      <c r="J352">
        <v>44</v>
      </c>
      <c r="L352">
        <v>44</v>
      </c>
      <c r="N352">
        <v>44</v>
      </c>
      <c r="P352">
        <v>44</v>
      </c>
      <c r="R352">
        <v>44</v>
      </c>
      <c r="T352">
        <v>44</v>
      </c>
      <c r="V352">
        <v>44</v>
      </c>
      <c r="X352">
        <v>44</v>
      </c>
      <c r="Z352">
        <v>44</v>
      </c>
      <c r="AB352">
        <v>44</v>
      </c>
      <c r="AD352">
        <v>44</v>
      </c>
      <c r="AF352">
        <v>44</v>
      </c>
      <c r="AH352">
        <v>44</v>
      </c>
      <c r="AJ352">
        <v>44</v>
      </c>
      <c r="AL352">
        <v>44</v>
      </c>
      <c r="AN352">
        <v>44</v>
      </c>
      <c r="AP352">
        <v>44</v>
      </c>
      <c r="AR352">
        <v>44</v>
      </c>
      <c r="AT352">
        <v>44</v>
      </c>
      <c r="AV352">
        <v>44</v>
      </c>
      <c r="AX352">
        <v>44</v>
      </c>
      <c r="AZ352">
        <v>44</v>
      </c>
      <c r="BB352">
        <v>44</v>
      </c>
      <c r="BD352">
        <v>44</v>
      </c>
      <c r="BF352">
        <v>44</v>
      </c>
      <c r="BH352">
        <v>44</v>
      </c>
      <c r="BJ352">
        <v>44</v>
      </c>
      <c r="BL352">
        <v>44</v>
      </c>
      <c r="BN352">
        <v>44</v>
      </c>
      <c r="BP352">
        <v>44</v>
      </c>
      <c r="BR352">
        <v>44</v>
      </c>
      <c r="BT352">
        <v>44</v>
      </c>
      <c r="BV352">
        <v>44</v>
      </c>
      <c r="BX352">
        <v>44</v>
      </c>
      <c r="BZ352">
        <v>44</v>
      </c>
      <c r="CB352">
        <v>44</v>
      </c>
      <c r="CD352">
        <v>44</v>
      </c>
      <c r="CF352">
        <v>44</v>
      </c>
      <c r="CH352">
        <v>44</v>
      </c>
      <c r="CJ352">
        <v>44</v>
      </c>
      <c r="CL352">
        <v>44</v>
      </c>
      <c r="CN352">
        <v>44</v>
      </c>
      <c r="CP352">
        <v>44</v>
      </c>
      <c r="CR352">
        <v>44</v>
      </c>
      <c r="CT352">
        <v>44</v>
      </c>
      <c r="CV352">
        <v>44</v>
      </c>
      <c r="CX352">
        <v>44</v>
      </c>
      <c r="CZ352">
        <v>44</v>
      </c>
      <c r="DB352">
        <v>44</v>
      </c>
      <c r="DD352">
        <v>44</v>
      </c>
      <c r="DF352">
        <v>44</v>
      </c>
      <c r="DH352">
        <v>44</v>
      </c>
      <c r="DJ352">
        <v>44</v>
      </c>
      <c r="DL352">
        <v>44</v>
      </c>
      <c r="DN352">
        <v>44</v>
      </c>
      <c r="DP352">
        <v>44</v>
      </c>
      <c r="DR352">
        <v>44</v>
      </c>
      <c r="DT352">
        <v>44</v>
      </c>
      <c r="DV352">
        <v>44</v>
      </c>
      <c r="DX352">
        <v>44</v>
      </c>
      <c r="DZ352">
        <v>44</v>
      </c>
      <c r="EB352">
        <v>44</v>
      </c>
      <c r="ED352">
        <v>44</v>
      </c>
      <c r="EF352">
        <v>44</v>
      </c>
      <c r="EH352">
        <v>44</v>
      </c>
      <c r="EJ352">
        <v>44</v>
      </c>
      <c r="EL352">
        <v>44</v>
      </c>
      <c r="EN352">
        <v>44</v>
      </c>
      <c r="EP352">
        <v>44</v>
      </c>
      <c r="ER352">
        <v>44</v>
      </c>
      <c r="ET352">
        <v>44</v>
      </c>
      <c r="EV352">
        <v>44</v>
      </c>
      <c r="EX352">
        <v>44</v>
      </c>
      <c r="EZ352">
        <v>44</v>
      </c>
      <c r="FB352">
        <v>44</v>
      </c>
      <c r="FD352">
        <v>44</v>
      </c>
      <c r="FF352">
        <v>44</v>
      </c>
      <c r="FH352">
        <v>44</v>
      </c>
      <c r="FJ352">
        <v>44</v>
      </c>
      <c r="FL352">
        <v>44</v>
      </c>
      <c r="FN352">
        <v>44</v>
      </c>
      <c r="FP352">
        <v>44</v>
      </c>
      <c r="FR352">
        <v>44</v>
      </c>
      <c r="FT352">
        <v>44</v>
      </c>
      <c r="FV352">
        <v>44</v>
      </c>
      <c r="FX352">
        <v>44</v>
      </c>
      <c r="FZ352">
        <v>44</v>
      </c>
      <c r="GB352">
        <v>44</v>
      </c>
      <c r="GD352">
        <v>44</v>
      </c>
      <c r="GF352">
        <v>44</v>
      </c>
      <c r="GH352">
        <v>44</v>
      </c>
      <c r="GJ352">
        <v>44</v>
      </c>
      <c r="GL352">
        <v>44</v>
      </c>
      <c r="GN352">
        <v>44</v>
      </c>
      <c r="GP352">
        <v>44</v>
      </c>
      <c r="GR352">
        <v>44</v>
      </c>
      <c r="GT352">
        <v>44</v>
      </c>
      <c r="GV352">
        <v>44</v>
      </c>
      <c r="GX352">
        <v>44</v>
      </c>
      <c r="GZ352">
        <v>44</v>
      </c>
      <c r="HB352">
        <v>44</v>
      </c>
      <c r="HD352">
        <v>44</v>
      </c>
      <c r="HF352">
        <v>44</v>
      </c>
      <c r="HH352">
        <v>44</v>
      </c>
      <c r="HJ352">
        <v>44</v>
      </c>
      <c r="HL352">
        <v>44</v>
      </c>
      <c r="HN352">
        <v>44</v>
      </c>
      <c r="HP352">
        <v>44</v>
      </c>
      <c r="HR352">
        <v>44</v>
      </c>
      <c r="HT352">
        <v>44</v>
      </c>
      <c r="HV352">
        <v>44</v>
      </c>
      <c r="HX352">
        <v>44</v>
      </c>
      <c r="HZ352">
        <v>44</v>
      </c>
      <c r="IB352">
        <v>44</v>
      </c>
      <c r="ID352">
        <v>44</v>
      </c>
      <c r="IF352">
        <v>44</v>
      </c>
      <c r="IH352">
        <v>44</v>
      </c>
      <c r="IJ352">
        <v>44</v>
      </c>
      <c r="IL352">
        <v>44</v>
      </c>
      <c r="IN352">
        <v>44</v>
      </c>
      <c r="IP352">
        <v>44</v>
      </c>
      <c r="IR352">
        <v>44</v>
      </c>
      <c r="IT352">
        <v>44</v>
      </c>
      <c r="IV352">
        <v>44</v>
      </c>
      <c r="IX352">
        <v>44</v>
      </c>
      <c r="IZ352">
        <v>44</v>
      </c>
      <c r="JB352">
        <v>44</v>
      </c>
      <c r="JD352">
        <v>44</v>
      </c>
      <c r="JF352">
        <v>44</v>
      </c>
      <c r="JH352">
        <v>44</v>
      </c>
      <c r="JJ352">
        <v>44</v>
      </c>
      <c r="JL352">
        <v>44</v>
      </c>
      <c r="JN352">
        <v>44</v>
      </c>
      <c r="JP352">
        <v>44</v>
      </c>
      <c r="JR352">
        <v>44</v>
      </c>
      <c r="JT352">
        <v>44</v>
      </c>
      <c r="JV352">
        <v>44</v>
      </c>
      <c r="JX352">
        <v>44</v>
      </c>
      <c r="JZ352">
        <v>44</v>
      </c>
      <c r="KB352">
        <v>44</v>
      </c>
      <c r="KD352">
        <v>44</v>
      </c>
      <c r="KF352">
        <v>44</v>
      </c>
      <c r="KH352">
        <v>44</v>
      </c>
      <c r="KJ352">
        <v>44</v>
      </c>
      <c r="KL352">
        <v>44</v>
      </c>
      <c r="KN352">
        <v>44</v>
      </c>
      <c r="KP352">
        <v>44</v>
      </c>
      <c r="KR352">
        <v>44</v>
      </c>
      <c r="KT352">
        <v>44</v>
      </c>
      <c r="KV352">
        <v>44</v>
      </c>
      <c r="KX352">
        <v>44</v>
      </c>
      <c r="KZ352">
        <v>44</v>
      </c>
      <c r="LB352">
        <v>44</v>
      </c>
      <c r="LD352">
        <v>44</v>
      </c>
      <c r="LF352">
        <v>44</v>
      </c>
      <c r="LH352">
        <v>44</v>
      </c>
      <c r="LJ352">
        <v>44</v>
      </c>
      <c r="LL352">
        <v>44</v>
      </c>
      <c r="LN352">
        <v>44</v>
      </c>
      <c r="LP352">
        <v>44</v>
      </c>
      <c r="LR352">
        <v>44</v>
      </c>
      <c r="LT352">
        <v>44</v>
      </c>
      <c r="LV352">
        <v>44</v>
      </c>
      <c r="LX352">
        <v>44</v>
      </c>
      <c r="LZ352">
        <v>44</v>
      </c>
      <c r="MB352">
        <v>44</v>
      </c>
      <c r="MD352">
        <v>44</v>
      </c>
      <c r="MF352">
        <v>44</v>
      </c>
      <c r="MH352">
        <v>44</v>
      </c>
      <c r="MJ352">
        <v>44</v>
      </c>
      <c r="ML352">
        <v>44</v>
      </c>
      <c r="MN352">
        <v>44</v>
      </c>
      <c r="MP352">
        <v>44</v>
      </c>
      <c r="MR352">
        <v>44</v>
      </c>
      <c r="MT352">
        <v>44</v>
      </c>
      <c r="MV352">
        <v>44</v>
      </c>
      <c r="MX352">
        <v>44</v>
      </c>
      <c r="MZ352">
        <v>44</v>
      </c>
      <c r="NB352">
        <v>44</v>
      </c>
      <c r="ND352">
        <v>44</v>
      </c>
      <c r="NF352">
        <v>44</v>
      </c>
      <c r="NH352">
        <v>44</v>
      </c>
      <c r="NJ352">
        <v>44</v>
      </c>
      <c r="NL352">
        <v>44</v>
      </c>
      <c r="NN352">
        <v>44</v>
      </c>
      <c r="NP352">
        <v>44</v>
      </c>
      <c r="NR352">
        <v>44</v>
      </c>
      <c r="NT352">
        <v>44</v>
      </c>
      <c r="NV352">
        <v>44</v>
      </c>
      <c r="NX352">
        <v>44</v>
      </c>
      <c r="NZ352">
        <v>44</v>
      </c>
      <c r="OB352">
        <v>44</v>
      </c>
      <c r="OD352">
        <v>44</v>
      </c>
      <c r="OF352">
        <v>44</v>
      </c>
      <c r="OH352">
        <v>44</v>
      </c>
      <c r="OJ352">
        <v>44</v>
      </c>
      <c r="OL352">
        <v>44</v>
      </c>
      <c r="ON352">
        <v>44</v>
      </c>
      <c r="OP352">
        <v>44</v>
      </c>
      <c r="OR352">
        <v>44</v>
      </c>
      <c r="OT352">
        <v>44</v>
      </c>
      <c r="OV352">
        <v>44</v>
      </c>
      <c r="OX352">
        <v>44</v>
      </c>
      <c r="OZ352">
        <v>44</v>
      </c>
      <c r="PB352">
        <v>44</v>
      </c>
      <c r="PD352">
        <v>44</v>
      </c>
      <c r="PF352">
        <v>44</v>
      </c>
      <c r="PH352">
        <v>44</v>
      </c>
      <c r="PJ352">
        <v>44</v>
      </c>
      <c r="PL352">
        <v>44</v>
      </c>
      <c r="PN352">
        <v>44</v>
      </c>
      <c r="PP352">
        <v>44</v>
      </c>
      <c r="PR352">
        <v>44</v>
      </c>
      <c r="PT352">
        <v>44</v>
      </c>
      <c r="PV352">
        <v>44</v>
      </c>
      <c r="PX352">
        <v>44</v>
      </c>
      <c r="PZ352">
        <v>44</v>
      </c>
      <c r="QB352">
        <v>44</v>
      </c>
      <c r="QD352">
        <v>44</v>
      </c>
      <c r="QF352">
        <v>44</v>
      </c>
      <c r="QH352">
        <v>44</v>
      </c>
      <c r="QJ352">
        <v>44</v>
      </c>
      <c r="QL352">
        <v>44</v>
      </c>
      <c r="QN352">
        <v>44</v>
      </c>
      <c r="QP352">
        <v>44</v>
      </c>
      <c r="QR352">
        <v>44</v>
      </c>
      <c r="QT352">
        <v>44</v>
      </c>
      <c r="QV352">
        <v>44</v>
      </c>
      <c r="QX352">
        <v>44</v>
      </c>
      <c r="QZ352">
        <v>44</v>
      </c>
      <c r="RB352">
        <v>44</v>
      </c>
      <c r="RD352">
        <v>44</v>
      </c>
      <c r="RF352">
        <v>44</v>
      </c>
      <c r="RH352">
        <v>44</v>
      </c>
      <c r="RJ352">
        <v>44</v>
      </c>
      <c r="RL352">
        <v>44</v>
      </c>
      <c r="RN352">
        <v>44</v>
      </c>
      <c r="RP352">
        <v>44</v>
      </c>
      <c r="RR352">
        <v>44</v>
      </c>
      <c r="RT352">
        <v>44</v>
      </c>
      <c r="RV352">
        <v>44</v>
      </c>
      <c r="RX352">
        <v>44</v>
      </c>
      <c r="RZ352">
        <v>44</v>
      </c>
      <c r="SB352">
        <v>44</v>
      </c>
      <c r="SD352">
        <v>44</v>
      </c>
      <c r="SF352">
        <v>44</v>
      </c>
      <c r="SH352">
        <v>44</v>
      </c>
      <c r="SJ352">
        <v>44</v>
      </c>
      <c r="SL352">
        <v>44</v>
      </c>
      <c r="SN352">
        <v>44</v>
      </c>
      <c r="SP352">
        <v>44</v>
      </c>
      <c r="SR352">
        <v>44</v>
      </c>
      <c r="ST352">
        <v>44</v>
      </c>
      <c r="SV352">
        <v>44</v>
      </c>
      <c r="SX352">
        <v>44</v>
      </c>
      <c r="SZ352">
        <v>44</v>
      </c>
      <c r="TB352">
        <v>44</v>
      </c>
      <c r="TD352">
        <v>44</v>
      </c>
      <c r="TF352">
        <v>44</v>
      </c>
      <c r="TH352">
        <v>44</v>
      </c>
      <c r="TJ352">
        <v>44</v>
      </c>
      <c r="TL352">
        <v>44</v>
      </c>
      <c r="TN352">
        <v>44</v>
      </c>
      <c r="TP352">
        <v>44</v>
      </c>
      <c r="TR352">
        <v>44</v>
      </c>
      <c r="TT352">
        <v>44</v>
      </c>
      <c r="TV352">
        <v>44</v>
      </c>
      <c r="TX352">
        <v>44</v>
      </c>
      <c r="TZ352">
        <v>44</v>
      </c>
      <c r="UB352">
        <v>44</v>
      </c>
      <c r="UD352">
        <v>44</v>
      </c>
      <c r="UF352">
        <v>44</v>
      </c>
      <c r="UH352">
        <v>44</v>
      </c>
      <c r="UJ352">
        <v>44</v>
      </c>
      <c r="UL352">
        <v>44</v>
      </c>
      <c r="UN352">
        <v>44</v>
      </c>
      <c r="UP352">
        <v>44</v>
      </c>
      <c r="UR352">
        <v>44</v>
      </c>
      <c r="UT352">
        <v>44</v>
      </c>
      <c r="UV352">
        <v>44</v>
      </c>
      <c r="UX352">
        <v>44</v>
      </c>
      <c r="UZ352">
        <v>44</v>
      </c>
      <c r="VB352">
        <v>44</v>
      </c>
      <c r="VD352">
        <v>44</v>
      </c>
      <c r="VF352">
        <v>44</v>
      </c>
      <c r="VH352">
        <v>44</v>
      </c>
      <c r="VJ352">
        <v>44</v>
      </c>
      <c r="VL352">
        <v>44</v>
      </c>
      <c r="VN352">
        <v>44</v>
      </c>
      <c r="VP352">
        <v>44</v>
      </c>
      <c r="VR352">
        <v>44</v>
      </c>
      <c r="VT352">
        <v>44</v>
      </c>
      <c r="VV352">
        <v>44</v>
      </c>
      <c r="VX352">
        <v>44</v>
      </c>
      <c r="VZ352">
        <v>44</v>
      </c>
      <c r="WB352">
        <v>44</v>
      </c>
      <c r="WD352">
        <v>44</v>
      </c>
      <c r="WF352">
        <v>44</v>
      </c>
      <c r="WH352">
        <v>44</v>
      </c>
      <c r="WJ352">
        <v>44</v>
      </c>
      <c r="WL352">
        <v>44</v>
      </c>
      <c r="WN352">
        <v>44</v>
      </c>
      <c r="WP352">
        <v>44</v>
      </c>
      <c r="WR352">
        <v>44</v>
      </c>
      <c r="WT352">
        <v>44</v>
      </c>
      <c r="WV352">
        <v>44</v>
      </c>
      <c r="WX352">
        <v>44</v>
      </c>
      <c r="WZ352">
        <v>44</v>
      </c>
      <c r="XB352">
        <v>44</v>
      </c>
      <c r="XD352">
        <v>44</v>
      </c>
      <c r="XF352">
        <v>44</v>
      </c>
      <c r="XH352">
        <v>44</v>
      </c>
      <c r="XJ352">
        <v>44</v>
      </c>
      <c r="XL352">
        <v>44</v>
      </c>
      <c r="XN352">
        <v>44</v>
      </c>
      <c r="XP352">
        <v>44</v>
      </c>
      <c r="XR352">
        <v>44</v>
      </c>
      <c r="XT352">
        <v>44</v>
      </c>
      <c r="XV352">
        <v>44</v>
      </c>
      <c r="XX352">
        <v>44</v>
      </c>
      <c r="XZ352">
        <v>44</v>
      </c>
      <c r="YB352">
        <v>44</v>
      </c>
      <c r="YD352">
        <v>44</v>
      </c>
      <c r="YF352">
        <v>44</v>
      </c>
      <c r="YH352">
        <v>44</v>
      </c>
      <c r="YJ352">
        <v>44</v>
      </c>
      <c r="YL352">
        <v>44</v>
      </c>
      <c r="YN352">
        <v>44</v>
      </c>
      <c r="YP352">
        <v>44</v>
      </c>
      <c r="YR352">
        <v>44</v>
      </c>
      <c r="YT352">
        <v>44</v>
      </c>
      <c r="YV352">
        <v>44</v>
      </c>
      <c r="YX352">
        <v>44</v>
      </c>
      <c r="YZ352">
        <v>44</v>
      </c>
      <c r="ZB352">
        <v>44</v>
      </c>
      <c r="ZD352">
        <v>44</v>
      </c>
      <c r="ZF352">
        <v>44</v>
      </c>
      <c r="ZH352">
        <v>44</v>
      </c>
      <c r="ZJ352">
        <v>44</v>
      </c>
      <c r="ZL352">
        <v>44</v>
      </c>
      <c r="ZN352">
        <v>44</v>
      </c>
      <c r="ZP352">
        <v>44</v>
      </c>
      <c r="ZR352">
        <v>44</v>
      </c>
      <c r="ZT352">
        <v>44</v>
      </c>
      <c r="ZV352">
        <v>44</v>
      </c>
      <c r="ZX352">
        <v>44</v>
      </c>
      <c r="ZZ352">
        <v>44</v>
      </c>
      <c r="AAB352">
        <v>44</v>
      </c>
      <c r="AAD352">
        <v>44</v>
      </c>
      <c r="AAF352">
        <v>44</v>
      </c>
      <c r="AAH352">
        <v>44</v>
      </c>
      <c r="AAJ352">
        <v>44</v>
      </c>
      <c r="AAL352">
        <v>44</v>
      </c>
      <c r="AAN352">
        <v>44</v>
      </c>
      <c r="AAP352">
        <v>44</v>
      </c>
      <c r="AAR352">
        <v>44</v>
      </c>
      <c r="AAT352">
        <v>44</v>
      </c>
      <c r="AAV352">
        <v>44</v>
      </c>
      <c r="AAX352">
        <v>44</v>
      </c>
      <c r="AAZ352">
        <v>44</v>
      </c>
      <c r="ABB352">
        <v>44</v>
      </c>
      <c r="ABD352">
        <v>44</v>
      </c>
      <c r="ABF352">
        <v>44</v>
      </c>
      <c r="ABH352">
        <v>44</v>
      </c>
      <c r="ABJ352">
        <v>44</v>
      </c>
      <c r="ABL352">
        <v>44</v>
      </c>
      <c r="ABN352">
        <v>44</v>
      </c>
      <c r="ABP352">
        <v>44</v>
      </c>
      <c r="ABR352">
        <v>44</v>
      </c>
      <c r="ABT352">
        <v>44</v>
      </c>
      <c r="ABV352">
        <v>44</v>
      </c>
      <c r="ABX352">
        <v>44</v>
      </c>
      <c r="ABZ352">
        <v>44</v>
      </c>
      <c r="ACB352">
        <v>44</v>
      </c>
      <c r="ACD352">
        <v>44</v>
      </c>
      <c r="ACF352">
        <v>44</v>
      </c>
      <c r="ACH352">
        <v>44</v>
      </c>
      <c r="ACJ352">
        <v>44</v>
      </c>
      <c r="ACL352">
        <v>44</v>
      </c>
      <c r="ACN352">
        <v>44</v>
      </c>
      <c r="ACP352">
        <v>44</v>
      </c>
      <c r="ACR352">
        <v>44</v>
      </c>
      <c r="ACT352">
        <v>44</v>
      </c>
      <c r="ACV352">
        <v>44</v>
      </c>
      <c r="ACX352">
        <v>44</v>
      </c>
      <c r="ACZ352">
        <v>44</v>
      </c>
      <c r="ADB352">
        <v>44</v>
      </c>
      <c r="ADD352">
        <v>44</v>
      </c>
      <c r="ADF352">
        <v>44</v>
      </c>
      <c r="ADH352">
        <v>44</v>
      </c>
      <c r="ADJ352">
        <v>44</v>
      </c>
      <c r="ADL352">
        <v>44</v>
      </c>
      <c r="ADN352">
        <v>44</v>
      </c>
      <c r="ADP352">
        <v>44</v>
      </c>
      <c r="ADR352">
        <v>44</v>
      </c>
      <c r="ADT352">
        <v>44</v>
      </c>
      <c r="ADV352">
        <v>44</v>
      </c>
      <c r="ADX352">
        <v>44</v>
      </c>
      <c r="ADZ352">
        <v>44</v>
      </c>
      <c r="AEB352">
        <v>44</v>
      </c>
      <c r="AED352">
        <v>44</v>
      </c>
      <c r="AEF352">
        <v>44</v>
      </c>
      <c r="AEH352">
        <v>44</v>
      </c>
      <c r="AEJ352">
        <v>44</v>
      </c>
      <c r="AEL352">
        <v>44</v>
      </c>
      <c r="AEN352">
        <v>44</v>
      </c>
      <c r="AEP352">
        <v>44</v>
      </c>
      <c r="AER352">
        <v>44</v>
      </c>
      <c r="AET352">
        <v>44</v>
      </c>
      <c r="AEV352">
        <v>44</v>
      </c>
      <c r="AEX352">
        <v>44</v>
      </c>
      <c r="AEZ352">
        <v>44</v>
      </c>
      <c r="AFB352">
        <v>44</v>
      </c>
      <c r="AFD352">
        <v>44</v>
      </c>
      <c r="AFF352">
        <v>44</v>
      </c>
      <c r="AFH352">
        <v>44</v>
      </c>
      <c r="AFJ352">
        <v>44</v>
      </c>
      <c r="AFL352">
        <v>44</v>
      </c>
      <c r="AFN352">
        <v>44</v>
      </c>
      <c r="AFP352">
        <v>44</v>
      </c>
      <c r="AFR352">
        <v>44</v>
      </c>
      <c r="AFT352">
        <v>44</v>
      </c>
      <c r="AFV352">
        <v>44</v>
      </c>
      <c r="AFX352">
        <v>44</v>
      </c>
      <c r="AFZ352">
        <v>44</v>
      </c>
      <c r="AGB352">
        <v>44</v>
      </c>
      <c r="AGD352">
        <v>44</v>
      </c>
      <c r="AGF352">
        <v>44</v>
      </c>
      <c r="AGH352">
        <v>44</v>
      </c>
      <c r="AGJ352">
        <v>44</v>
      </c>
      <c r="AGL352">
        <v>44</v>
      </c>
      <c r="AGN352">
        <v>44</v>
      </c>
      <c r="AGP352">
        <v>44</v>
      </c>
      <c r="AGR352">
        <v>44</v>
      </c>
      <c r="AGT352">
        <v>44</v>
      </c>
      <c r="AGV352">
        <v>44</v>
      </c>
      <c r="AGX352">
        <v>44</v>
      </c>
      <c r="AGZ352">
        <v>44</v>
      </c>
      <c r="AHB352">
        <v>44</v>
      </c>
      <c r="AHD352">
        <v>44</v>
      </c>
      <c r="AHF352">
        <v>44</v>
      </c>
      <c r="AHH352">
        <v>44</v>
      </c>
      <c r="AHJ352">
        <v>44</v>
      </c>
      <c r="AHL352">
        <v>44</v>
      </c>
      <c r="AHN352">
        <v>44</v>
      </c>
      <c r="AHP352">
        <v>44</v>
      </c>
      <c r="AHR352">
        <v>44</v>
      </c>
      <c r="AHT352">
        <v>44</v>
      </c>
      <c r="AHV352">
        <v>44</v>
      </c>
      <c r="AHX352">
        <v>44</v>
      </c>
      <c r="AHZ352">
        <v>44</v>
      </c>
      <c r="AIB352">
        <v>44</v>
      </c>
      <c r="AID352">
        <v>44</v>
      </c>
      <c r="AIF352">
        <v>44</v>
      </c>
      <c r="AIH352">
        <v>44</v>
      </c>
      <c r="AIJ352">
        <v>44</v>
      </c>
      <c r="AIL352">
        <v>44</v>
      </c>
      <c r="AIN352">
        <v>44</v>
      </c>
      <c r="AIP352">
        <v>44</v>
      </c>
      <c r="AIR352">
        <v>44</v>
      </c>
      <c r="AIT352">
        <v>44</v>
      </c>
      <c r="AIV352">
        <v>44</v>
      </c>
      <c r="AIX352">
        <v>44</v>
      </c>
      <c r="AIZ352">
        <v>44</v>
      </c>
      <c r="AJB352">
        <v>44</v>
      </c>
      <c r="AJD352">
        <v>44</v>
      </c>
      <c r="AJF352">
        <v>44</v>
      </c>
      <c r="AJH352">
        <v>44</v>
      </c>
      <c r="AJJ352">
        <v>44</v>
      </c>
      <c r="AJL352">
        <v>44</v>
      </c>
      <c r="AJN352">
        <v>44</v>
      </c>
      <c r="AJP352">
        <v>44</v>
      </c>
      <c r="AJR352">
        <v>44</v>
      </c>
      <c r="AJT352">
        <v>44</v>
      </c>
      <c r="AJV352">
        <v>44</v>
      </c>
      <c r="AJX352">
        <v>44</v>
      </c>
      <c r="AJZ352">
        <v>44</v>
      </c>
      <c r="AKB352">
        <v>44</v>
      </c>
      <c r="AKD352">
        <v>44</v>
      </c>
      <c r="AKF352">
        <v>44</v>
      </c>
      <c r="AKH352">
        <v>44</v>
      </c>
      <c r="AKJ352">
        <v>44</v>
      </c>
      <c r="AKL352">
        <v>44</v>
      </c>
      <c r="AKN352">
        <v>44</v>
      </c>
      <c r="AKP352">
        <v>44</v>
      </c>
      <c r="AKR352">
        <v>44</v>
      </c>
      <c r="AKT352">
        <v>44</v>
      </c>
      <c r="AKV352">
        <v>44</v>
      </c>
      <c r="AKX352">
        <v>44</v>
      </c>
      <c r="AKZ352">
        <v>44</v>
      </c>
      <c r="ALB352">
        <v>44</v>
      </c>
      <c r="ALD352">
        <v>44</v>
      </c>
      <c r="ALF352">
        <v>44</v>
      </c>
      <c r="ALH352">
        <v>44</v>
      </c>
      <c r="ALJ352">
        <v>44</v>
      </c>
      <c r="ALL352">
        <v>44</v>
      </c>
      <c r="ALN352">
        <v>44</v>
      </c>
      <c r="ALP352">
        <v>44</v>
      </c>
      <c r="ALR352">
        <v>44</v>
      </c>
    </row>
    <row r="353" spans="1:1006" x14ac:dyDescent="0.25">
      <c r="A353">
        <v>55</v>
      </c>
      <c r="B353">
        <v>12.027269999999998</v>
      </c>
      <c r="H353">
        <v>55</v>
      </c>
      <c r="J353">
        <v>55</v>
      </c>
      <c r="L353">
        <v>55</v>
      </c>
      <c r="N353">
        <v>55</v>
      </c>
      <c r="P353">
        <v>55</v>
      </c>
      <c r="R353">
        <v>55</v>
      </c>
      <c r="T353">
        <v>55</v>
      </c>
      <c r="V353">
        <v>55</v>
      </c>
      <c r="X353">
        <v>55</v>
      </c>
      <c r="Z353">
        <v>55</v>
      </c>
      <c r="AB353">
        <v>55</v>
      </c>
      <c r="AD353">
        <v>55</v>
      </c>
      <c r="AF353">
        <v>55</v>
      </c>
      <c r="AH353">
        <v>55</v>
      </c>
      <c r="AJ353">
        <v>55</v>
      </c>
      <c r="AL353">
        <v>55</v>
      </c>
      <c r="AN353">
        <v>55</v>
      </c>
      <c r="AP353">
        <v>55</v>
      </c>
      <c r="AR353">
        <v>55</v>
      </c>
      <c r="AT353">
        <v>55</v>
      </c>
      <c r="AV353">
        <v>55</v>
      </c>
      <c r="AX353">
        <v>55</v>
      </c>
      <c r="AZ353">
        <v>55</v>
      </c>
      <c r="BB353">
        <v>55</v>
      </c>
      <c r="BD353">
        <v>55</v>
      </c>
      <c r="BF353">
        <v>55</v>
      </c>
      <c r="BH353">
        <v>55</v>
      </c>
      <c r="BJ353">
        <v>55</v>
      </c>
      <c r="BL353">
        <v>55</v>
      </c>
      <c r="BN353">
        <v>55</v>
      </c>
      <c r="BP353">
        <v>55</v>
      </c>
      <c r="BR353">
        <v>55</v>
      </c>
      <c r="BT353">
        <v>55</v>
      </c>
      <c r="BV353">
        <v>55</v>
      </c>
      <c r="BX353">
        <v>55</v>
      </c>
      <c r="BZ353">
        <v>55</v>
      </c>
      <c r="CB353">
        <v>55</v>
      </c>
      <c r="CD353">
        <v>55</v>
      </c>
      <c r="CF353">
        <v>55</v>
      </c>
      <c r="CH353">
        <v>55</v>
      </c>
      <c r="CJ353">
        <v>55</v>
      </c>
      <c r="CL353">
        <v>55</v>
      </c>
      <c r="CN353">
        <v>55</v>
      </c>
      <c r="CP353">
        <v>55</v>
      </c>
      <c r="CR353">
        <v>55</v>
      </c>
      <c r="CT353">
        <v>55</v>
      </c>
      <c r="CV353">
        <v>55</v>
      </c>
      <c r="CX353">
        <v>55</v>
      </c>
      <c r="CZ353">
        <v>55</v>
      </c>
      <c r="DB353">
        <v>55</v>
      </c>
      <c r="DD353">
        <v>55</v>
      </c>
      <c r="DF353">
        <v>55</v>
      </c>
      <c r="DH353">
        <v>55</v>
      </c>
      <c r="DJ353">
        <v>55</v>
      </c>
      <c r="DL353">
        <v>55</v>
      </c>
      <c r="DN353">
        <v>55</v>
      </c>
      <c r="DP353">
        <v>55</v>
      </c>
      <c r="DR353">
        <v>55</v>
      </c>
      <c r="DT353">
        <v>55</v>
      </c>
      <c r="DV353">
        <v>55</v>
      </c>
      <c r="DX353">
        <v>55</v>
      </c>
      <c r="DZ353">
        <v>55</v>
      </c>
      <c r="EB353">
        <v>55</v>
      </c>
      <c r="ED353">
        <v>55</v>
      </c>
      <c r="EF353">
        <v>55</v>
      </c>
      <c r="EH353">
        <v>55</v>
      </c>
      <c r="EJ353">
        <v>55</v>
      </c>
      <c r="EL353">
        <v>55</v>
      </c>
      <c r="EN353">
        <v>55</v>
      </c>
      <c r="EP353">
        <v>55</v>
      </c>
      <c r="ER353">
        <v>55</v>
      </c>
      <c r="ET353">
        <v>55</v>
      </c>
      <c r="EV353">
        <v>55</v>
      </c>
      <c r="EX353">
        <v>55</v>
      </c>
      <c r="EZ353">
        <v>55</v>
      </c>
      <c r="FB353">
        <v>55</v>
      </c>
      <c r="FD353">
        <v>55</v>
      </c>
      <c r="FF353">
        <v>55</v>
      </c>
      <c r="FH353">
        <v>55</v>
      </c>
      <c r="FJ353">
        <v>55</v>
      </c>
      <c r="FL353">
        <v>55</v>
      </c>
      <c r="FN353">
        <v>55</v>
      </c>
      <c r="FP353">
        <v>55</v>
      </c>
      <c r="FR353">
        <v>55</v>
      </c>
      <c r="FT353">
        <v>55</v>
      </c>
      <c r="FV353">
        <v>55</v>
      </c>
      <c r="FX353">
        <v>55</v>
      </c>
      <c r="FZ353">
        <v>55</v>
      </c>
      <c r="GB353">
        <v>55</v>
      </c>
      <c r="GD353">
        <v>55</v>
      </c>
      <c r="GF353">
        <v>55</v>
      </c>
      <c r="GH353">
        <v>55</v>
      </c>
      <c r="GJ353">
        <v>55</v>
      </c>
      <c r="GL353">
        <v>55</v>
      </c>
      <c r="GN353">
        <v>55</v>
      </c>
      <c r="GP353">
        <v>55</v>
      </c>
      <c r="GR353">
        <v>55</v>
      </c>
      <c r="GT353">
        <v>55</v>
      </c>
      <c r="GV353">
        <v>55</v>
      </c>
      <c r="GX353">
        <v>55</v>
      </c>
      <c r="GZ353">
        <v>55</v>
      </c>
      <c r="HB353">
        <v>55</v>
      </c>
      <c r="HD353">
        <v>55</v>
      </c>
      <c r="HF353">
        <v>55</v>
      </c>
      <c r="HH353">
        <v>55</v>
      </c>
      <c r="HJ353">
        <v>55</v>
      </c>
      <c r="HL353">
        <v>55</v>
      </c>
      <c r="HN353">
        <v>55</v>
      </c>
      <c r="HP353">
        <v>55</v>
      </c>
      <c r="HR353">
        <v>55</v>
      </c>
      <c r="HT353">
        <v>55</v>
      </c>
      <c r="HV353">
        <v>55</v>
      </c>
      <c r="HX353">
        <v>55</v>
      </c>
      <c r="HZ353">
        <v>55</v>
      </c>
      <c r="IB353">
        <v>55</v>
      </c>
      <c r="ID353">
        <v>55</v>
      </c>
      <c r="IF353">
        <v>55</v>
      </c>
      <c r="IH353">
        <v>55</v>
      </c>
      <c r="IJ353">
        <v>55</v>
      </c>
      <c r="IL353">
        <v>55</v>
      </c>
      <c r="IN353">
        <v>55</v>
      </c>
      <c r="IP353">
        <v>55</v>
      </c>
      <c r="IR353">
        <v>55</v>
      </c>
      <c r="IT353">
        <v>55</v>
      </c>
      <c r="IV353">
        <v>55</v>
      </c>
      <c r="IX353">
        <v>55</v>
      </c>
      <c r="IZ353">
        <v>55</v>
      </c>
      <c r="JB353">
        <v>55</v>
      </c>
      <c r="JD353">
        <v>55</v>
      </c>
      <c r="JF353">
        <v>55</v>
      </c>
      <c r="JH353">
        <v>55</v>
      </c>
      <c r="JJ353">
        <v>55</v>
      </c>
      <c r="JL353">
        <v>55</v>
      </c>
      <c r="JN353">
        <v>55</v>
      </c>
      <c r="JP353">
        <v>55</v>
      </c>
      <c r="JR353">
        <v>55</v>
      </c>
      <c r="JT353">
        <v>55</v>
      </c>
      <c r="JV353">
        <v>55</v>
      </c>
      <c r="JX353">
        <v>55</v>
      </c>
      <c r="JZ353">
        <v>55</v>
      </c>
      <c r="KB353">
        <v>55</v>
      </c>
      <c r="KD353">
        <v>55</v>
      </c>
      <c r="KF353">
        <v>55</v>
      </c>
      <c r="KH353">
        <v>55</v>
      </c>
      <c r="KJ353">
        <v>55</v>
      </c>
      <c r="KL353">
        <v>55</v>
      </c>
      <c r="KN353">
        <v>55</v>
      </c>
      <c r="KP353">
        <v>55</v>
      </c>
      <c r="KR353">
        <v>55</v>
      </c>
      <c r="KT353">
        <v>55</v>
      </c>
      <c r="KV353">
        <v>55</v>
      </c>
      <c r="KX353">
        <v>55</v>
      </c>
      <c r="KZ353">
        <v>55</v>
      </c>
      <c r="LB353">
        <v>55</v>
      </c>
      <c r="LD353">
        <v>55</v>
      </c>
      <c r="LF353">
        <v>55</v>
      </c>
      <c r="LH353">
        <v>55</v>
      </c>
      <c r="LJ353">
        <v>55</v>
      </c>
      <c r="LL353">
        <v>55</v>
      </c>
      <c r="LN353">
        <v>55</v>
      </c>
      <c r="LP353">
        <v>55</v>
      </c>
      <c r="LR353">
        <v>55</v>
      </c>
      <c r="LT353">
        <v>55</v>
      </c>
      <c r="LV353">
        <v>55</v>
      </c>
      <c r="LX353">
        <v>55</v>
      </c>
      <c r="LZ353">
        <v>55</v>
      </c>
      <c r="MB353">
        <v>55</v>
      </c>
      <c r="MD353">
        <v>55</v>
      </c>
      <c r="MF353">
        <v>55</v>
      </c>
      <c r="MH353">
        <v>55</v>
      </c>
      <c r="MJ353">
        <v>55</v>
      </c>
      <c r="ML353">
        <v>55</v>
      </c>
      <c r="MN353">
        <v>55</v>
      </c>
      <c r="MP353">
        <v>55</v>
      </c>
      <c r="MR353">
        <v>55</v>
      </c>
      <c r="MT353">
        <v>55</v>
      </c>
      <c r="MV353">
        <v>55</v>
      </c>
      <c r="MX353">
        <v>55</v>
      </c>
      <c r="MZ353">
        <v>55</v>
      </c>
      <c r="NB353">
        <v>55</v>
      </c>
      <c r="ND353">
        <v>55</v>
      </c>
      <c r="NF353">
        <v>55</v>
      </c>
      <c r="NH353">
        <v>55</v>
      </c>
      <c r="NJ353">
        <v>55</v>
      </c>
      <c r="NL353">
        <v>55</v>
      </c>
      <c r="NN353">
        <v>55</v>
      </c>
      <c r="NP353">
        <v>55</v>
      </c>
      <c r="NR353">
        <v>55</v>
      </c>
      <c r="NT353">
        <v>55</v>
      </c>
      <c r="NV353">
        <v>55</v>
      </c>
      <c r="NX353">
        <v>55</v>
      </c>
      <c r="NZ353">
        <v>55</v>
      </c>
      <c r="OB353">
        <v>55</v>
      </c>
      <c r="OD353">
        <v>55</v>
      </c>
      <c r="OF353">
        <v>55</v>
      </c>
      <c r="OH353">
        <v>55</v>
      </c>
      <c r="OJ353">
        <v>55</v>
      </c>
      <c r="OL353">
        <v>55</v>
      </c>
      <c r="ON353">
        <v>55</v>
      </c>
      <c r="OP353">
        <v>55</v>
      </c>
      <c r="OR353">
        <v>55</v>
      </c>
      <c r="OT353">
        <v>55</v>
      </c>
      <c r="OV353">
        <v>55</v>
      </c>
      <c r="OX353">
        <v>55</v>
      </c>
      <c r="OZ353">
        <v>55</v>
      </c>
      <c r="PB353">
        <v>55</v>
      </c>
      <c r="PD353">
        <v>55</v>
      </c>
      <c r="PF353">
        <v>55</v>
      </c>
      <c r="PH353">
        <v>55</v>
      </c>
      <c r="PJ353">
        <v>55</v>
      </c>
      <c r="PL353">
        <v>55</v>
      </c>
      <c r="PN353">
        <v>55</v>
      </c>
      <c r="PP353">
        <v>55</v>
      </c>
      <c r="PR353">
        <v>55</v>
      </c>
      <c r="PT353">
        <v>55</v>
      </c>
      <c r="PV353">
        <v>55</v>
      </c>
      <c r="PX353">
        <v>55</v>
      </c>
      <c r="PZ353">
        <v>55</v>
      </c>
      <c r="QB353">
        <v>55</v>
      </c>
      <c r="QD353">
        <v>55</v>
      </c>
      <c r="QF353">
        <v>55</v>
      </c>
      <c r="QH353">
        <v>55</v>
      </c>
      <c r="QJ353">
        <v>55</v>
      </c>
      <c r="QL353">
        <v>55</v>
      </c>
      <c r="QN353">
        <v>55</v>
      </c>
      <c r="QP353">
        <v>55</v>
      </c>
      <c r="QR353">
        <v>55</v>
      </c>
      <c r="QT353">
        <v>55</v>
      </c>
      <c r="QV353">
        <v>55</v>
      </c>
      <c r="QX353">
        <v>55</v>
      </c>
      <c r="QZ353">
        <v>55</v>
      </c>
      <c r="RB353">
        <v>55</v>
      </c>
      <c r="RD353">
        <v>55</v>
      </c>
      <c r="RF353">
        <v>55</v>
      </c>
      <c r="RH353">
        <v>55</v>
      </c>
      <c r="RJ353">
        <v>55</v>
      </c>
      <c r="RL353">
        <v>55</v>
      </c>
      <c r="RN353">
        <v>55</v>
      </c>
      <c r="RP353">
        <v>55</v>
      </c>
      <c r="RR353">
        <v>55</v>
      </c>
      <c r="RT353">
        <v>55</v>
      </c>
      <c r="RV353">
        <v>55</v>
      </c>
      <c r="RX353">
        <v>55</v>
      </c>
      <c r="RZ353">
        <v>55</v>
      </c>
      <c r="SB353">
        <v>55</v>
      </c>
      <c r="SD353">
        <v>55</v>
      </c>
      <c r="SF353">
        <v>55</v>
      </c>
      <c r="SH353">
        <v>55</v>
      </c>
      <c r="SJ353">
        <v>55</v>
      </c>
      <c r="SL353">
        <v>55</v>
      </c>
      <c r="SN353">
        <v>55</v>
      </c>
      <c r="SP353">
        <v>55</v>
      </c>
      <c r="SR353">
        <v>55</v>
      </c>
      <c r="ST353">
        <v>55</v>
      </c>
      <c r="SV353">
        <v>55</v>
      </c>
      <c r="SX353">
        <v>55</v>
      </c>
      <c r="SZ353">
        <v>55</v>
      </c>
      <c r="TB353">
        <v>55</v>
      </c>
      <c r="TD353">
        <v>55</v>
      </c>
      <c r="TF353">
        <v>55</v>
      </c>
      <c r="TH353">
        <v>55</v>
      </c>
      <c r="TJ353">
        <v>55</v>
      </c>
      <c r="TL353">
        <v>55</v>
      </c>
      <c r="TN353">
        <v>55</v>
      </c>
      <c r="TP353">
        <v>55</v>
      </c>
      <c r="TR353">
        <v>55</v>
      </c>
      <c r="TT353">
        <v>55</v>
      </c>
      <c r="TV353">
        <v>55</v>
      </c>
      <c r="TX353">
        <v>55</v>
      </c>
      <c r="TZ353">
        <v>55</v>
      </c>
      <c r="UB353">
        <v>55</v>
      </c>
      <c r="UD353">
        <v>55</v>
      </c>
      <c r="UF353">
        <v>55</v>
      </c>
      <c r="UH353">
        <v>55</v>
      </c>
      <c r="UJ353">
        <v>55</v>
      </c>
      <c r="UL353">
        <v>55</v>
      </c>
      <c r="UN353">
        <v>55</v>
      </c>
      <c r="UP353">
        <v>55</v>
      </c>
      <c r="UR353">
        <v>55</v>
      </c>
      <c r="UT353">
        <v>55</v>
      </c>
      <c r="UV353">
        <v>55</v>
      </c>
      <c r="UX353">
        <v>55</v>
      </c>
      <c r="UZ353">
        <v>55</v>
      </c>
      <c r="VB353">
        <v>55</v>
      </c>
      <c r="VD353">
        <v>55</v>
      </c>
      <c r="VF353">
        <v>55</v>
      </c>
      <c r="VH353">
        <v>55</v>
      </c>
      <c r="VJ353">
        <v>55</v>
      </c>
      <c r="VL353">
        <v>55</v>
      </c>
      <c r="VN353">
        <v>55</v>
      </c>
      <c r="VP353">
        <v>55</v>
      </c>
      <c r="VR353">
        <v>55</v>
      </c>
      <c r="VT353">
        <v>55</v>
      </c>
      <c r="VV353">
        <v>55</v>
      </c>
      <c r="VX353">
        <v>55</v>
      </c>
      <c r="VZ353">
        <v>55</v>
      </c>
      <c r="WB353">
        <v>55</v>
      </c>
      <c r="WD353">
        <v>55</v>
      </c>
      <c r="WF353">
        <v>55</v>
      </c>
      <c r="WH353">
        <v>55</v>
      </c>
      <c r="WJ353">
        <v>55</v>
      </c>
      <c r="WL353">
        <v>55</v>
      </c>
      <c r="WN353">
        <v>55</v>
      </c>
      <c r="WP353">
        <v>55</v>
      </c>
      <c r="WR353">
        <v>55</v>
      </c>
      <c r="WT353">
        <v>55</v>
      </c>
      <c r="WV353">
        <v>55</v>
      </c>
      <c r="WX353">
        <v>55</v>
      </c>
      <c r="WZ353">
        <v>55</v>
      </c>
      <c r="XB353">
        <v>55</v>
      </c>
      <c r="XD353">
        <v>55</v>
      </c>
      <c r="XF353">
        <v>55</v>
      </c>
      <c r="XH353">
        <v>55</v>
      </c>
      <c r="XJ353">
        <v>55</v>
      </c>
      <c r="XL353">
        <v>55</v>
      </c>
      <c r="XN353">
        <v>55</v>
      </c>
      <c r="XP353">
        <v>55</v>
      </c>
      <c r="XR353">
        <v>55</v>
      </c>
      <c r="XT353">
        <v>55</v>
      </c>
      <c r="XV353">
        <v>55</v>
      </c>
      <c r="XX353">
        <v>55</v>
      </c>
      <c r="XZ353">
        <v>55</v>
      </c>
      <c r="YB353">
        <v>55</v>
      </c>
      <c r="YD353">
        <v>55</v>
      </c>
      <c r="YF353">
        <v>55</v>
      </c>
      <c r="YH353">
        <v>55</v>
      </c>
      <c r="YJ353">
        <v>55</v>
      </c>
      <c r="YL353">
        <v>55</v>
      </c>
      <c r="YN353">
        <v>55</v>
      </c>
      <c r="YP353">
        <v>55</v>
      </c>
      <c r="YR353">
        <v>55</v>
      </c>
      <c r="YT353">
        <v>55</v>
      </c>
      <c r="YV353">
        <v>55</v>
      </c>
      <c r="YX353">
        <v>55</v>
      </c>
      <c r="YZ353">
        <v>55</v>
      </c>
      <c r="ZB353">
        <v>55</v>
      </c>
      <c r="ZD353">
        <v>55</v>
      </c>
      <c r="ZF353">
        <v>55</v>
      </c>
      <c r="ZH353">
        <v>55</v>
      </c>
      <c r="ZJ353">
        <v>55</v>
      </c>
      <c r="ZL353">
        <v>55</v>
      </c>
      <c r="ZN353">
        <v>55</v>
      </c>
      <c r="ZP353">
        <v>55</v>
      </c>
      <c r="ZR353">
        <v>55</v>
      </c>
      <c r="ZT353">
        <v>55</v>
      </c>
      <c r="ZV353">
        <v>55</v>
      </c>
      <c r="ZX353">
        <v>55</v>
      </c>
      <c r="ZZ353">
        <v>55</v>
      </c>
      <c r="AAB353">
        <v>55</v>
      </c>
      <c r="AAD353">
        <v>55</v>
      </c>
      <c r="AAF353">
        <v>55</v>
      </c>
      <c r="AAH353">
        <v>55</v>
      </c>
      <c r="AAJ353">
        <v>55</v>
      </c>
      <c r="AAL353">
        <v>55</v>
      </c>
      <c r="AAN353">
        <v>55</v>
      </c>
      <c r="AAP353">
        <v>55</v>
      </c>
      <c r="AAR353">
        <v>55</v>
      </c>
      <c r="AAT353">
        <v>55</v>
      </c>
      <c r="AAV353">
        <v>55</v>
      </c>
      <c r="AAX353">
        <v>55</v>
      </c>
      <c r="AAZ353">
        <v>55</v>
      </c>
      <c r="ABB353">
        <v>55</v>
      </c>
      <c r="ABD353">
        <v>55</v>
      </c>
      <c r="ABF353">
        <v>55</v>
      </c>
      <c r="ABH353">
        <v>55</v>
      </c>
      <c r="ABJ353">
        <v>55</v>
      </c>
      <c r="ABL353">
        <v>55</v>
      </c>
      <c r="ABN353">
        <v>55</v>
      </c>
      <c r="ABP353">
        <v>55</v>
      </c>
      <c r="ABR353">
        <v>55</v>
      </c>
      <c r="ABT353">
        <v>55</v>
      </c>
      <c r="ABV353">
        <v>55</v>
      </c>
      <c r="ABX353">
        <v>55</v>
      </c>
      <c r="ABZ353">
        <v>55</v>
      </c>
      <c r="ACB353">
        <v>55</v>
      </c>
      <c r="ACD353">
        <v>55</v>
      </c>
      <c r="ACF353">
        <v>55</v>
      </c>
      <c r="ACH353">
        <v>55</v>
      </c>
      <c r="ACJ353">
        <v>55</v>
      </c>
      <c r="ACL353">
        <v>55</v>
      </c>
      <c r="ACN353">
        <v>55</v>
      </c>
      <c r="ACP353">
        <v>55</v>
      </c>
      <c r="ACR353">
        <v>55</v>
      </c>
      <c r="ACT353">
        <v>55</v>
      </c>
      <c r="ACV353">
        <v>55</v>
      </c>
      <c r="ACX353">
        <v>55</v>
      </c>
      <c r="ACZ353">
        <v>55</v>
      </c>
      <c r="ADB353">
        <v>55</v>
      </c>
      <c r="ADD353">
        <v>55</v>
      </c>
      <c r="ADF353">
        <v>55</v>
      </c>
      <c r="ADH353">
        <v>55</v>
      </c>
      <c r="ADJ353">
        <v>55</v>
      </c>
      <c r="ADL353">
        <v>55</v>
      </c>
      <c r="ADN353">
        <v>55</v>
      </c>
      <c r="ADP353">
        <v>55</v>
      </c>
      <c r="ADR353">
        <v>55</v>
      </c>
      <c r="ADT353">
        <v>55</v>
      </c>
      <c r="ADV353">
        <v>55</v>
      </c>
      <c r="ADX353">
        <v>55</v>
      </c>
      <c r="ADZ353">
        <v>55</v>
      </c>
      <c r="AEB353">
        <v>55</v>
      </c>
      <c r="AED353">
        <v>55</v>
      </c>
      <c r="AEF353">
        <v>55</v>
      </c>
      <c r="AEH353">
        <v>55</v>
      </c>
      <c r="AEJ353">
        <v>55</v>
      </c>
      <c r="AEL353">
        <v>55</v>
      </c>
      <c r="AEN353">
        <v>55</v>
      </c>
      <c r="AEP353">
        <v>55</v>
      </c>
      <c r="AER353">
        <v>55</v>
      </c>
      <c r="AET353">
        <v>55</v>
      </c>
      <c r="AEV353">
        <v>55</v>
      </c>
      <c r="AEX353">
        <v>55</v>
      </c>
      <c r="AEZ353">
        <v>55</v>
      </c>
      <c r="AFB353">
        <v>55</v>
      </c>
      <c r="AFD353">
        <v>55</v>
      </c>
      <c r="AFF353">
        <v>55</v>
      </c>
      <c r="AFH353">
        <v>55</v>
      </c>
      <c r="AFJ353">
        <v>55</v>
      </c>
      <c r="AFL353">
        <v>55</v>
      </c>
      <c r="AFN353">
        <v>55</v>
      </c>
      <c r="AFP353">
        <v>55</v>
      </c>
      <c r="AFR353">
        <v>55</v>
      </c>
      <c r="AFT353">
        <v>55</v>
      </c>
      <c r="AFV353">
        <v>55</v>
      </c>
      <c r="AFX353">
        <v>55</v>
      </c>
      <c r="AFZ353">
        <v>55</v>
      </c>
      <c r="AGB353">
        <v>55</v>
      </c>
      <c r="AGD353">
        <v>55</v>
      </c>
      <c r="AGF353">
        <v>55</v>
      </c>
      <c r="AGH353">
        <v>55</v>
      </c>
      <c r="AGJ353">
        <v>55</v>
      </c>
      <c r="AGL353">
        <v>55</v>
      </c>
      <c r="AGN353">
        <v>55</v>
      </c>
      <c r="AGP353">
        <v>55</v>
      </c>
      <c r="AGR353">
        <v>55</v>
      </c>
      <c r="AGT353">
        <v>55</v>
      </c>
      <c r="AGV353">
        <v>55</v>
      </c>
      <c r="AGX353">
        <v>55</v>
      </c>
      <c r="AGZ353">
        <v>55</v>
      </c>
      <c r="AHB353">
        <v>55</v>
      </c>
      <c r="AHD353">
        <v>55</v>
      </c>
      <c r="AHF353">
        <v>55</v>
      </c>
      <c r="AHH353">
        <v>55</v>
      </c>
      <c r="AHJ353">
        <v>55</v>
      </c>
      <c r="AHL353">
        <v>55</v>
      </c>
      <c r="AHN353">
        <v>55</v>
      </c>
      <c r="AHP353">
        <v>55</v>
      </c>
      <c r="AHR353">
        <v>55</v>
      </c>
      <c r="AHT353">
        <v>55</v>
      </c>
      <c r="AHV353">
        <v>55</v>
      </c>
      <c r="AHX353">
        <v>55</v>
      </c>
      <c r="AHZ353">
        <v>55</v>
      </c>
      <c r="AIB353">
        <v>55</v>
      </c>
      <c r="AID353">
        <v>55</v>
      </c>
      <c r="AIF353">
        <v>55</v>
      </c>
      <c r="AIH353">
        <v>55</v>
      </c>
      <c r="AIJ353">
        <v>55</v>
      </c>
      <c r="AIL353">
        <v>55</v>
      </c>
      <c r="AIN353">
        <v>55</v>
      </c>
      <c r="AIP353">
        <v>55</v>
      </c>
      <c r="AIR353">
        <v>55</v>
      </c>
      <c r="AIT353">
        <v>55</v>
      </c>
      <c r="AIV353">
        <v>55</v>
      </c>
      <c r="AIX353">
        <v>55</v>
      </c>
      <c r="AIZ353">
        <v>55</v>
      </c>
      <c r="AJB353">
        <v>55</v>
      </c>
      <c r="AJD353">
        <v>55</v>
      </c>
      <c r="AJF353">
        <v>55</v>
      </c>
      <c r="AJH353">
        <v>55</v>
      </c>
      <c r="AJJ353">
        <v>55</v>
      </c>
      <c r="AJL353">
        <v>55</v>
      </c>
      <c r="AJN353">
        <v>55</v>
      </c>
      <c r="AJP353">
        <v>55</v>
      </c>
      <c r="AJR353">
        <v>55</v>
      </c>
      <c r="AJT353">
        <v>55</v>
      </c>
      <c r="AJV353">
        <v>55</v>
      </c>
      <c r="AJX353">
        <v>55</v>
      </c>
      <c r="AJZ353">
        <v>55</v>
      </c>
      <c r="AKB353">
        <v>55</v>
      </c>
      <c r="AKD353">
        <v>55</v>
      </c>
      <c r="AKF353">
        <v>55</v>
      </c>
      <c r="AKH353">
        <v>55</v>
      </c>
      <c r="AKJ353">
        <v>55</v>
      </c>
      <c r="AKL353">
        <v>55</v>
      </c>
      <c r="AKN353">
        <v>55</v>
      </c>
      <c r="AKP353">
        <v>55</v>
      </c>
      <c r="AKR353">
        <v>55</v>
      </c>
      <c r="AKT353">
        <v>55</v>
      </c>
      <c r="AKV353">
        <v>55</v>
      </c>
      <c r="AKX353">
        <v>55</v>
      </c>
      <c r="AKZ353">
        <v>55</v>
      </c>
      <c r="ALB353">
        <v>55</v>
      </c>
      <c r="ALD353">
        <v>55</v>
      </c>
      <c r="ALF353">
        <v>55</v>
      </c>
      <c r="ALH353">
        <v>55</v>
      </c>
      <c r="ALJ353">
        <v>55</v>
      </c>
      <c r="ALL353">
        <v>55</v>
      </c>
      <c r="ALN353">
        <v>55</v>
      </c>
      <c r="ALP353">
        <v>55</v>
      </c>
      <c r="ALR353">
        <v>55</v>
      </c>
    </row>
    <row r="354" spans="1:1006" x14ac:dyDescent="0.25">
      <c r="A354">
        <v>59</v>
      </c>
      <c r="B354">
        <v>11.027699999999999</v>
      </c>
      <c r="H354">
        <v>59</v>
      </c>
      <c r="J354">
        <v>59</v>
      </c>
      <c r="L354">
        <v>59</v>
      </c>
      <c r="N354">
        <v>59</v>
      </c>
      <c r="P354">
        <v>59</v>
      </c>
      <c r="R354">
        <v>59</v>
      </c>
      <c r="T354">
        <v>59</v>
      </c>
      <c r="V354">
        <v>59</v>
      </c>
      <c r="X354">
        <v>59</v>
      </c>
      <c r="Z354">
        <v>59</v>
      </c>
      <c r="AB354">
        <v>59</v>
      </c>
      <c r="AD354">
        <v>59</v>
      </c>
      <c r="AF354">
        <v>59</v>
      </c>
      <c r="AH354">
        <v>59</v>
      </c>
      <c r="AJ354">
        <v>59</v>
      </c>
      <c r="AL354">
        <v>59</v>
      </c>
      <c r="AN354">
        <v>59</v>
      </c>
      <c r="AP354">
        <v>59</v>
      </c>
      <c r="AR354">
        <v>59</v>
      </c>
      <c r="AT354">
        <v>59</v>
      </c>
      <c r="AV354">
        <v>59</v>
      </c>
      <c r="AX354">
        <v>59</v>
      </c>
      <c r="AZ354">
        <v>59</v>
      </c>
      <c r="BB354">
        <v>59</v>
      </c>
      <c r="BD354">
        <v>59</v>
      </c>
      <c r="BF354">
        <v>59</v>
      </c>
      <c r="BH354">
        <v>59</v>
      </c>
      <c r="BJ354">
        <v>59</v>
      </c>
      <c r="BL354">
        <v>59</v>
      </c>
      <c r="BN354">
        <v>59</v>
      </c>
      <c r="BP354">
        <v>59</v>
      </c>
      <c r="BR354">
        <v>59</v>
      </c>
      <c r="BT354">
        <v>59</v>
      </c>
      <c r="BV354">
        <v>59</v>
      </c>
      <c r="BX354">
        <v>59</v>
      </c>
      <c r="BZ354">
        <v>59</v>
      </c>
      <c r="CB354">
        <v>59</v>
      </c>
      <c r="CD354">
        <v>59</v>
      </c>
      <c r="CF354">
        <v>59</v>
      </c>
      <c r="CH354">
        <v>59</v>
      </c>
      <c r="CJ354">
        <v>59</v>
      </c>
      <c r="CL354">
        <v>59</v>
      </c>
      <c r="CN354">
        <v>59</v>
      </c>
      <c r="CP354">
        <v>59</v>
      </c>
      <c r="CR354">
        <v>59</v>
      </c>
      <c r="CT354">
        <v>59</v>
      </c>
      <c r="CV354">
        <v>59</v>
      </c>
      <c r="CX354">
        <v>59</v>
      </c>
      <c r="CZ354">
        <v>59</v>
      </c>
      <c r="DB354">
        <v>59</v>
      </c>
      <c r="DD354">
        <v>59</v>
      </c>
      <c r="DF354">
        <v>59</v>
      </c>
      <c r="DH354">
        <v>59</v>
      </c>
      <c r="DJ354">
        <v>59</v>
      </c>
      <c r="DL354">
        <v>59</v>
      </c>
      <c r="DN354">
        <v>59</v>
      </c>
      <c r="DP354">
        <v>59</v>
      </c>
      <c r="DR354">
        <v>59</v>
      </c>
      <c r="DT354">
        <v>59</v>
      </c>
      <c r="DV354">
        <v>59</v>
      </c>
      <c r="DX354">
        <v>59</v>
      </c>
      <c r="DZ354">
        <v>59</v>
      </c>
      <c r="EB354">
        <v>59</v>
      </c>
      <c r="ED354">
        <v>59</v>
      </c>
      <c r="EF354">
        <v>59</v>
      </c>
      <c r="EH354">
        <v>59</v>
      </c>
      <c r="EJ354">
        <v>59</v>
      </c>
      <c r="EL354">
        <v>59</v>
      </c>
      <c r="EN354">
        <v>59</v>
      </c>
      <c r="EP354">
        <v>59</v>
      </c>
      <c r="ER354">
        <v>59</v>
      </c>
      <c r="ET354">
        <v>59</v>
      </c>
      <c r="EV354">
        <v>59</v>
      </c>
      <c r="EX354">
        <v>59</v>
      </c>
      <c r="EZ354">
        <v>59</v>
      </c>
      <c r="FB354">
        <v>59</v>
      </c>
      <c r="FD354">
        <v>59</v>
      </c>
      <c r="FF354">
        <v>59</v>
      </c>
      <c r="FH354">
        <v>59</v>
      </c>
      <c r="FJ354">
        <v>59</v>
      </c>
      <c r="FL354">
        <v>59</v>
      </c>
      <c r="FN354">
        <v>59</v>
      </c>
      <c r="FP354">
        <v>59</v>
      </c>
      <c r="FR354">
        <v>59</v>
      </c>
      <c r="FT354">
        <v>59</v>
      </c>
      <c r="FV354">
        <v>59</v>
      </c>
      <c r="FX354">
        <v>59</v>
      </c>
      <c r="FZ354">
        <v>59</v>
      </c>
      <c r="GB354">
        <v>59</v>
      </c>
      <c r="GD354">
        <v>59</v>
      </c>
      <c r="GF354">
        <v>59</v>
      </c>
      <c r="GH354">
        <v>59</v>
      </c>
      <c r="GJ354">
        <v>59</v>
      </c>
      <c r="GL354">
        <v>59</v>
      </c>
      <c r="GN354">
        <v>59</v>
      </c>
      <c r="GP354">
        <v>59</v>
      </c>
      <c r="GR354">
        <v>59</v>
      </c>
      <c r="GT354">
        <v>59</v>
      </c>
      <c r="GV354">
        <v>59</v>
      </c>
      <c r="GX354">
        <v>59</v>
      </c>
      <c r="GZ354">
        <v>59</v>
      </c>
      <c r="HB354">
        <v>59</v>
      </c>
      <c r="HD354">
        <v>59</v>
      </c>
      <c r="HF354">
        <v>59</v>
      </c>
      <c r="HH354">
        <v>59</v>
      </c>
      <c r="HJ354">
        <v>59</v>
      </c>
      <c r="HL354">
        <v>59</v>
      </c>
      <c r="HN354">
        <v>59</v>
      </c>
      <c r="HP354">
        <v>59</v>
      </c>
      <c r="HR354">
        <v>59</v>
      </c>
      <c r="HT354">
        <v>59</v>
      </c>
      <c r="HV354">
        <v>59</v>
      </c>
      <c r="HX354">
        <v>59</v>
      </c>
      <c r="HZ354">
        <v>59</v>
      </c>
      <c r="IB354">
        <v>59</v>
      </c>
      <c r="ID354">
        <v>59</v>
      </c>
      <c r="IF354">
        <v>59</v>
      </c>
      <c r="IH354">
        <v>59</v>
      </c>
      <c r="IJ354">
        <v>59</v>
      </c>
      <c r="IL354">
        <v>59</v>
      </c>
      <c r="IN354">
        <v>59</v>
      </c>
      <c r="IP354">
        <v>59</v>
      </c>
      <c r="IR354">
        <v>59</v>
      </c>
      <c r="IT354">
        <v>59</v>
      </c>
      <c r="IV354">
        <v>59</v>
      </c>
      <c r="IX354">
        <v>59</v>
      </c>
      <c r="IZ354">
        <v>59</v>
      </c>
      <c r="JB354">
        <v>59</v>
      </c>
      <c r="JD354">
        <v>59</v>
      </c>
      <c r="JF354">
        <v>59</v>
      </c>
      <c r="JH354">
        <v>59</v>
      </c>
      <c r="JJ354">
        <v>59</v>
      </c>
      <c r="JL354">
        <v>59</v>
      </c>
      <c r="JN354">
        <v>59</v>
      </c>
      <c r="JP354">
        <v>59</v>
      </c>
      <c r="JR354">
        <v>59</v>
      </c>
      <c r="JT354">
        <v>59</v>
      </c>
      <c r="JV354">
        <v>59</v>
      </c>
      <c r="JX354">
        <v>59</v>
      </c>
      <c r="JZ354">
        <v>59</v>
      </c>
      <c r="KB354">
        <v>59</v>
      </c>
      <c r="KD354">
        <v>59</v>
      </c>
      <c r="KF354">
        <v>59</v>
      </c>
      <c r="KH354">
        <v>59</v>
      </c>
      <c r="KJ354">
        <v>59</v>
      </c>
      <c r="KL354">
        <v>59</v>
      </c>
      <c r="KN354">
        <v>59</v>
      </c>
      <c r="KP354">
        <v>59</v>
      </c>
      <c r="KR354">
        <v>59</v>
      </c>
      <c r="KT354">
        <v>59</v>
      </c>
      <c r="KV354">
        <v>59</v>
      </c>
      <c r="KX354">
        <v>59</v>
      </c>
      <c r="KZ354">
        <v>59</v>
      </c>
      <c r="LB354">
        <v>59</v>
      </c>
      <c r="LD354">
        <v>59</v>
      </c>
      <c r="LF354">
        <v>59</v>
      </c>
      <c r="LH354">
        <v>59</v>
      </c>
      <c r="LJ354">
        <v>59</v>
      </c>
      <c r="LL354">
        <v>59</v>
      </c>
      <c r="LN354">
        <v>59</v>
      </c>
      <c r="LP354">
        <v>59</v>
      </c>
      <c r="LR354">
        <v>59</v>
      </c>
      <c r="LT354">
        <v>59</v>
      </c>
      <c r="LV354">
        <v>59</v>
      </c>
      <c r="LX354">
        <v>59</v>
      </c>
      <c r="LZ354">
        <v>59</v>
      </c>
      <c r="MB354">
        <v>59</v>
      </c>
      <c r="MD354">
        <v>59</v>
      </c>
      <c r="MF354">
        <v>59</v>
      </c>
      <c r="MH354">
        <v>59</v>
      </c>
      <c r="MJ354">
        <v>59</v>
      </c>
      <c r="ML354">
        <v>59</v>
      </c>
      <c r="MN354">
        <v>59</v>
      </c>
      <c r="MP354">
        <v>59</v>
      </c>
      <c r="MR354">
        <v>59</v>
      </c>
      <c r="MT354">
        <v>59</v>
      </c>
      <c r="MV354">
        <v>59</v>
      </c>
      <c r="MX354">
        <v>59</v>
      </c>
      <c r="MZ354">
        <v>59</v>
      </c>
      <c r="NB354">
        <v>59</v>
      </c>
      <c r="ND354">
        <v>59</v>
      </c>
      <c r="NF354">
        <v>59</v>
      </c>
      <c r="NH354">
        <v>59</v>
      </c>
      <c r="NJ354">
        <v>59</v>
      </c>
      <c r="NL354">
        <v>59</v>
      </c>
      <c r="NN354">
        <v>59</v>
      </c>
      <c r="NP354">
        <v>59</v>
      </c>
      <c r="NR354">
        <v>59</v>
      </c>
      <c r="NT354">
        <v>59</v>
      </c>
      <c r="NV354">
        <v>59</v>
      </c>
      <c r="NX354">
        <v>59</v>
      </c>
      <c r="NZ354">
        <v>59</v>
      </c>
      <c r="OB354">
        <v>59</v>
      </c>
      <c r="OD354">
        <v>59</v>
      </c>
      <c r="OF354">
        <v>59</v>
      </c>
      <c r="OH354">
        <v>59</v>
      </c>
      <c r="OJ354">
        <v>59</v>
      </c>
      <c r="OL354">
        <v>59</v>
      </c>
      <c r="ON354">
        <v>59</v>
      </c>
      <c r="OP354">
        <v>59</v>
      </c>
      <c r="OR354">
        <v>59</v>
      </c>
      <c r="OT354">
        <v>59</v>
      </c>
      <c r="OV354">
        <v>59</v>
      </c>
      <c r="OX354">
        <v>59</v>
      </c>
      <c r="OZ354">
        <v>59</v>
      </c>
      <c r="PB354">
        <v>59</v>
      </c>
      <c r="PD354">
        <v>59</v>
      </c>
      <c r="PF354">
        <v>59</v>
      </c>
      <c r="PH354">
        <v>59</v>
      </c>
      <c r="PJ354">
        <v>59</v>
      </c>
      <c r="PL354">
        <v>59</v>
      </c>
      <c r="PN354">
        <v>59</v>
      </c>
      <c r="PP354">
        <v>59</v>
      </c>
      <c r="PR354">
        <v>59</v>
      </c>
      <c r="PT354">
        <v>59</v>
      </c>
      <c r="PV354">
        <v>59</v>
      </c>
      <c r="PX354">
        <v>59</v>
      </c>
      <c r="PZ354">
        <v>59</v>
      </c>
      <c r="QB354">
        <v>59</v>
      </c>
      <c r="QD354">
        <v>59</v>
      </c>
      <c r="QF354">
        <v>59</v>
      </c>
      <c r="QH354">
        <v>59</v>
      </c>
      <c r="QJ354">
        <v>59</v>
      </c>
      <c r="QL354">
        <v>59</v>
      </c>
      <c r="QN354">
        <v>59</v>
      </c>
      <c r="QP354">
        <v>59</v>
      </c>
      <c r="QR354">
        <v>59</v>
      </c>
      <c r="QT354">
        <v>59</v>
      </c>
      <c r="QV354">
        <v>59</v>
      </c>
      <c r="QX354">
        <v>59</v>
      </c>
      <c r="QZ354">
        <v>59</v>
      </c>
      <c r="RB354">
        <v>59</v>
      </c>
      <c r="RD354">
        <v>59</v>
      </c>
      <c r="RF354">
        <v>59</v>
      </c>
      <c r="RH354">
        <v>59</v>
      </c>
      <c r="RJ354">
        <v>59</v>
      </c>
      <c r="RL354">
        <v>59</v>
      </c>
      <c r="RN354">
        <v>59</v>
      </c>
      <c r="RP354">
        <v>59</v>
      </c>
      <c r="RR354">
        <v>59</v>
      </c>
      <c r="RT354">
        <v>59</v>
      </c>
      <c r="RV354">
        <v>59</v>
      </c>
      <c r="RX354">
        <v>59</v>
      </c>
      <c r="RZ354">
        <v>59</v>
      </c>
      <c r="SB354">
        <v>59</v>
      </c>
      <c r="SD354">
        <v>59</v>
      </c>
      <c r="SF354">
        <v>59</v>
      </c>
      <c r="SH354">
        <v>59</v>
      </c>
      <c r="SJ354">
        <v>59</v>
      </c>
      <c r="SL354">
        <v>59</v>
      </c>
      <c r="SN354">
        <v>59</v>
      </c>
      <c r="SP354">
        <v>59</v>
      </c>
      <c r="SR354">
        <v>59</v>
      </c>
      <c r="ST354">
        <v>59</v>
      </c>
      <c r="SV354">
        <v>59</v>
      </c>
      <c r="SX354">
        <v>59</v>
      </c>
      <c r="SZ354">
        <v>59</v>
      </c>
      <c r="TB354">
        <v>59</v>
      </c>
      <c r="TD354">
        <v>59</v>
      </c>
      <c r="TF354">
        <v>59</v>
      </c>
      <c r="TH354">
        <v>59</v>
      </c>
      <c r="TJ354">
        <v>59</v>
      </c>
      <c r="TL354">
        <v>59</v>
      </c>
      <c r="TN354">
        <v>59</v>
      </c>
      <c r="TP354">
        <v>59</v>
      </c>
      <c r="TR354">
        <v>59</v>
      </c>
      <c r="TT354">
        <v>59</v>
      </c>
      <c r="TV354">
        <v>59</v>
      </c>
      <c r="TX354">
        <v>59</v>
      </c>
      <c r="TZ354">
        <v>59</v>
      </c>
      <c r="UB354">
        <v>59</v>
      </c>
      <c r="UD354">
        <v>59</v>
      </c>
      <c r="UF354">
        <v>59</v>
      </c>
      <c r="UH354">
        <v>59</v>
      </c>
      <c r="UJ354">
        <v>59</v>
      </c>
      <c r="UL354">
        <v>59</v>
      </c>
      <c r="UN354">
        <v>59</v>
      </c>
      <c r="UP354">
        <v>59</v>
      </c>
      <c r="UR354">
        <v>59</v>
      </c>
      <c r="UT354">
        <v>59</v>
      </c>
      <c r="UV354">
        <v>59</v>
      </c>
      <c r="UX354">
        <v>59</v>
      </c>
      <c r="UZ354">
        <v>59</v>
      </c>
      <c r="VB354">
        <v>59</v>
      </c>
      <c r="VD354">
        <v>59</v>
      </c>
      <c r="VF354">
        <v>59</v>
      </c>
      <c r="VH354">
        <v>59</v>
      </c>
      <c r="VJ354">
        <v>59</v>
      </c>
      <c r="VL354">
        <v>59</v>
      </c>
      <c r="VN354">
        <v>59</v>
      </c>
      <c r="VP354">
        <v>59</v>
      </c>
      <c r="VR354">
        <v>59</v>
      </c>
      <c r="VT354">
        <v>59</v>
      </c>
      <c r="VV354">
        <v>59</v>
      </c>
      <c r="VX354">
        <v>59</v>
      </c>
      <c r="VZ354">
        <v>59</v>
      </c>
      <c r="WB354">
        <v>59</v>
      </c>
      <c r="WD354">
        <v>59</v>
      </c>
      <c r="WF354">
        <v>59</v>
      </c>
      <c r="WH354">
        <v>59</v>
      </c>
      <c r="WJ354">
        <v>59</v>
      </c>
      <c r="WL354">
        <v>59</v>
      </c>
      <c r="WN354">
        <v>59</v>
      </c>
      <c r="WP354">
        <v>59</v>
      </c>
      <c r="WR354">
        <v>59</v>
      </c>
      <c r="WT354">
        <v>59</v>
      </c>
      <c r="WV354">
        <v>59</v>
      </c>
      <c r="WX354">
        <v>59</v>
      </c>
      <c r="WZ354">
        <v>59</v>
      </c>
      <c r="XB354">
        <v>59</v>
      </c>
      <c r="XD354">
        <v>59</v>
      </c>
      <c r="XF354">
        <v>59</v>
      </c>
      <c r="XH354">
        <v>59</v>
      </c>
      <c r="XJ354">
        <v>59</v>
      </c>
      <c r="XL354">
        <v>59</v>
      </c>
      <c r="XN354">
        <v>59</v>
      </c>
      <c r="XP354">
        <v>59</v>
      </c>
      <c r="XR354">
        <v>59</v>
      </c>
      <c r="XT354">
        <v>59</v>
      </c>
      <c r="XV354">
        <v>59</v>
      </c>
      <c r="XX354">
        <v>59</v>
      </c>
      <c r="XZ354">
        <v>59</v>
      </c>
      <c r="YB354">
        <v>59</v>
      </c>
      <c r="YD354">
        <v>59</v>
      </c>
      <c r="YF354">
        <v>59</v>
      </c>
      <c r="YH354">
        <v>59</v>
      </c>
      <c r="YJ354">
        <v>59</v>
      </c>
      <c r="YL354">
        <v>59</v>
      </c>
      <c r="YN354">
        <v>59</v>
      </c>
      <c r="YP354">
        <v>59</v>
      </c>
      <c r="YR354">
        <v>59</v>
      </c>
      <c r="YT354">
        <v>59</v>
      </c>
      <c r="YV354">
        <v>59</v>
      </c>
      <c r="YX354">
        <v>59</v>
      </c>
      <c r="YZ354">
        <v>59</v>
      </c>
      <c r="ZB354">
        <v>59</v>
      </c>
      <c r="ZD354">
        <v>59</v>
      </c>
      <c r="ZF354">
        <v>59</v>
      </c>
      <c r="ZH354">
        <v>59</v>
      </c>
      <c r="ZJ354">
        <v>59</v>
      </c>
      <c r="ZL354">
        <v>59</v>
      </c>
      <c r="ZN354">
        <v>59</v>
      </c>
      <c r="ZP354">
        <v>59</v>
      </c>
      <c r="ZR354">
        <v>59</v>
      </c>
      <c r="ZT354">
        <v>59</v>
      </c>
      <c r="ZV354">
        <v>59</v>
      </c>
      <c r="ZX354">
        <v>59</v>
      </c>
      <c r="ZZ354">
        <v>59</v>
      </c>
      <c r="AAB354">
        <v>59</v>
      </c>
      <c r="AAD354">
        <v>59</v>
      </c>
      <c r="AAF354">
        <v>59</v>
      </c>
      <c r="AAH354">
        <v>59</v>
      </c>
      <c r="AAJ354">
        <v>59</v>
      </c>
      <c r="AAL354">
        <v>59</v>
      </c>
      <c r="AAN354">
        <v>59</v>
      </c>
      <c r="AAP354">
        <v>59</v>
      </c>
      <c r="AAR354">
        <v>59</v>
      </c>
      <c r="AAT354">
        <v>59</v>
      </c>
      <c r="AAV354">
        <v>59</v>
      </c>
      <c r="AAX354">
        <v>59</v>
      </c>
      <c r="AAZ354">
        <v>59</v>
      </c>
      <c r="ABB354">
        <v>59</v>
      </c>
      <c r="ABD354">
        <v>59</v>
      </c>
      <c r="ABF354">
        <v>59</v>
      </c>
      <c r="ABH354">
        <v>59</v>
      </c>
      <c r="ABJ354">
        <v>59</v>
      </c>
      <c r="ABL354">
        <v>59</v>
      </c>
      <c r="ABN354">
        <v>59</v>
      </c>
      <c r="ABP354">
        <v>59</v>
      </c>
      <c r="ABR354">
        <v>59</v>
      </c>
      <c r="ABT354">
        <v>59</v>
      </c>
      <c r="ABV354">
        <v>59</v>
      </c>
      <c r="ABX354">
        <v>59</v>
      </c>
      <c r="ABZ354">
        <v>59</v>
      </c>
      <c r="ACB354">
        <v>59</v>
      </c>
      <c r="ACD354">
        <v>59</v>
      </c>
      <c r="ACF354">
        <v>59</v>
      </c>
      <c r="ACH354">
        <v>59</v>
      </c>
      <c r="ACJ354">
        <v>59</v>
      </c>
      <c r="ACL354">
        <v>59</v>
      </c>
      <c r="ACN354">
        <v>59</v>
      </c>
      <c r="ACP354">
        <v>59</v>
      </c>
      <c r="ACR354">
        <v>59</v>
      </c>
      <c r="ACT354">
        <v>59</v>
      </c>
      <c r="ACV354">
        <v>59</v>
      </c>
      <c r="ACX354">
        <v>59</v>
      </c>
      <c r="ACZ354">
        <v>59</v>
      </c>
      <c r="ADB354">
        <v>59</v>
      </c>
      <c r="ADD354">
        <v>59</v>
      </c>
      <c r="ADF354">
        <v>59</v>
      </c>
      <c r="ADH354">
        <v>59</v>
      </c>
      <c r="ADJ354">
        <v>59</v>
      </c>
      <c r="ADL354">
        <v>59</v>
      </c>
      <c r="ADN354">
        <v>59</v>
      </c>
      <c r="ADP354">
        <v>59</v>
      </c>
      <c r="ADR354">
        <v>59</v>
      </c>
      <c r="ADT354">
        <v>59</v>
      </c>
      <c r="ADV354">
        <v>59</v>
      </c>
      <c r="ADX354">
        <v>59</v>
      </c>
      <c r="ADZ354">
        <v>59</v>
      </c>
      <c r="AEB354">
        <v>59</v>
      </c>
      <c r="AED354">
        <v>59</v>
      </c>
      <c r="AEF354">
        <v>59</v>
      </c>
      <c r="AEH354">
        <v>59</v>
      </c>
      <c r="AEJ354">
        <v>59</v>
      </c>
      <c r="AEL354">
        <v>59</v>
      </c>
      <c r="AEN354">
        <v>59</v>
      </c>
      <c r="AEP354">
        <v>59</v>
      </c>
      <c r="AER354">
        <v>59</v>
      </c>
      <c r="AET354">
        <v>59</v>
      </c>
      <c r="AEV354">
        <v>59</v>
      </c>
      <c r="AEX354">
        <v>59</v>
      </c>
      <c r="AEZ354">
        <v>59</v>
      </c>
      <c r="AFB354">
        <v>59</v>
      </c>
      <c r="AFD354">
        <v>59</v>
      </c>
      <c r="AFF354">
        <v>59</v>
      </c>
      <c r="AFH354">
        <v>59</v>
      </c>
      <c r="AFJ354">
        <v>59</v>
      </c>
      <c r="AFL354">
        <v>59</v>
      </c>
      <c r="AFN354">
        <v>59</v>
      </c>
      <c r="AFP354">
        <v>59</v>
      </c>
      <c r="AFR354">
        <v>59</v>
      </c>
      <c r="AFT354">
        <v>59</v>
      </c>
      <c r="AFV354">
        <v>59</v>
      </c>
      <c r="AFX354">
        <v>59</v>
      </c>
      <c r="AFZ354">
        <v>59</v>
      </c>
      <c r="AGB354">
        <v>59</v>
      </c>
      <c r="AGD354">
        <v>59</v>
      </c>
      <c r="AGF354">
        <v>59</v>
      </c>
      <c r="AGH354">
        <v>59</v>
      </c>
      <c r="AGJ354">
        <v>59</v>
      </c>
      <c r="AGL354">
        <v>59</v>
      </c>
      <c r="AGN354">
        <v>59</v>
      </c>
      <c r="AGP354">
        <v>59</v>
      </c>
      <c r="AGR354">
        <v>59</v>
      </c>
      <c r="AGT354">
        <v>59</v>
      </c>
      <c r="AGV354">
        <v>59</v>
      </c>
      <c r="AGX354">
        <v>59</v>
      </c>
      <c r="AGZ354">
        <v>59</v>
      </c>
      <c r="AHB354">
        <v>59</v>
      </c>
      <c r="AHD354">
        <v>59</v>
      </c>
      <c r="AHF354">
        <v>59</v>
      </c>
      <c r="AHH354">
        <v>59</v>
      </c>
      <c r="AHJ354">
        <v>59</v>
      </c>
      <c r="AHL354">
        <v>59</v>
      </c>
      <c r="AHN354">
        <v>59</v>
      </c>
      <c r="AHP354">
        <v>59</v>
      </c>
      <c r="AHR354">
        <v>59</v>
      </c>
      <c r="AHT354">
        <v>59</v>
      </c>
      <c r="AHV354">
        <v>59</v>
      </c>
      <c r="AHX354">
        <v>59</v>
      </c>
      <c r="AHZ354">
        <v>59</v>
      </c>
      <c r="AIB354">
        <v>59</v>
      </c>
      <c r="AID354">
        <v>59</v>
      </c>
      <c r="AIF354">
        <v>59</v>
      </c>
      <c r="AIH354">
        <v>59</v>
      </c>
      <c r="AIJ354">
        <v>59</v>
      </c>
      <c r="AIL354">
        <v>59</v>
      </c>
      <c r="AIN354">
        <v>59</v>
      </c>
      <c r="AIP354">
        <v>59</v>
      </c>
      <c r="AIR354">
        <v>59</v>
      </c>
      <c r="AIT354">
        <v>59</v>
      </c>
      <c r="AIV354">
        <v>59</v>
      </c>
      <c r="AIX354">
        <v>59</v>
      </c>
      <c r="AIZ354">
        <v>59</v>
      </c>
      <c r="AJB354">
        <v>59</v>
      </c>
      <c r="AJD354">
        <v>59</v>
      </c>
      <c r="AJF354">
        <v>59</v>
      </c>
      <c r="AJH354">
        <v>59</v>
      </c>
      <c r="AJJ354">
        <v>59</v>
      </c>
      <c r="AJL354">
        <v>59</v>
      </c>
      <c r="AJN354">
        <v>59</v>
      </c>
      <c r="AJP354">
        <v>59</v>
      </c>
      <c r="AJR354">
        <v>59</v>
      </c>
      <c r="AJT354">
        <v>59</v>
      </c>
      <c r="AJV354">
        <v>59</v>
      </c>
      <c r="AJX354">
        <v>59</v>
      </c>
      <c r="AJZ354">
        <v>59</v>
      </c>
      <c r="AKB354">
        <v>59</v>
      </c>
      <c r="AKD354">
        <v>59</v>
      </c>
      <c r="AKF354">
        <v>59</v>
      </c>
      <c r="AKH354">
        <v>59</v>
      </c>
      <c r="AKJ354">
        <v>59</v>
      </c>
      <c r="AKL354">
        <v>59</v>
      </c>
      <c r="AKN354">
        <v>59</v>
      </c>
      <c r="AKP354">
        <v>59</v>
      </c>
      <c r="AKR354">
        <v>59</v>
      </c>
      <c r="AKT354">
        <v>59</v>
      </c>
      <c r="AKV354">
        <v>59</v>
      </c>
      <c r="AKX354">
        <v>59</v>
      </c>
      <c r="AKZ354">
        <v>59</v>
      </c>
      <c r="ALB354">
        <v>59</v>
      </c>
      <c r="ALD354">
        <v>59</v>
      </c>
      <c r="ALF354">
        <v>59</v>
      </c>
      <c r="ALH354">
        <v>59</v>
      </c>
      <c r="ALJ354">
        <v>59</v>
      </c>
      <c r="ALL354">
        <v>59</v>
      </c>
      <c r="ALN354">
        <v>59</v>
      </c>
      <c r="ALP354">
        <v>59</v>
      </c>
      <c r="ALR354">
        <v>59</v>
      </c>
    </row>
    <row r="355" spans="1:1006" x14ac:dyDescent="0.25">
      <c r="A355">
        <v>66</v>
      </c>
      <c r="B355">
        <v>11.0267</v>
      </c>
      <c r="H355">
        <v>66</v>
      </c>
      <c r="J355">
        <v>66</v>
      </c>
      <c r="L355">
        <v>66</v>
      </c>
      <c r="N355">
        <v>66</v>
      </c>
      <c r="P355">
        <v>66</v>
      </c>
      <c r="R355">
        <v>66</v>
      </c>
      <c r="T355">
        <v>66</v>
      </c>
      <c r="V355">
        <v>66</v>
      </c>
      <c r="X355">
        <v>66</v>
      </c>
      <c r="Z355">
        <v>66</v>
      </c>
      <c r="AB355">
        <v>66</v>
      </c>
      <c r="AD355">
        <v>66</v>
      </c>
      <c r="AF355">
        <v>66</v>
      </c>
      <c r="AH355">
        <v>66</v>
      </c>
      <c r="AJ355">
        <v>66</v>
      </c>
      <c r="AL355">
        <v>66</v>
      </c>
      <c r="AN355">
        <v>66</v>
      </c>
      <c r="AP355">
        <v>66</v>
      </c>
      <c r="AR355">
        <v>66</v>
      </c>
      <c r="AT355">
        <v>66</v>
      </c>
      <c r="AV355">
        <v>66</v>
      </c>
      <c r="AX355">
        <v>66</v>
      </c>
      <c r="AZ355">
        <v>66</v>
      </c>
      <c r="BB355">
        <v>66</v>
      </c>
      <c r="BD355">
        <v>66</v>
      </c>
      <c r="BF355">
        <v>66</v>
      </c>
      <c r="BH355">
        <v>66</v>
      </c>
      <c r="BJ355">
        <v>66</v>
      </c>
      <c r="BL355">
        <v>66</v>
      </c>
      <c r="BN355">
        <v>66</v>
      </c>
      <c r="BP355">
        <v>66</v>
      </c>
      <c r="BR355">
        <v>66</v>
      </c>
      <c r="BT355">
        <v>66</v>
      </c>
      <c r="BV355">
        <v>66</v>
      </c>
      <c r="BX355">
        <v>66</v>
      </c>
      <c r="BZ355">
        <v>66</v>
      </c>
      <c r="CB355">
        <v>66</v>
      </c>
      <c r="CD355">
        <v>66</v>
      </c>
      <c r="CF355">
        <v>66</v>
      </c>
      <c r="CH355">
        <v>66</v>
      </c>
      <c r="CJ355">
        <v>66</v>
      </c>
      <c r="CL355">
        <v>66</v>
      </c>
      <c r="CN355">
        <v>66</v>
      </c>
      <c r="CP355">
        <v>66</v>
      </c>
      <c r="CR355">
        <v>66</v>
      </c>
      <c r="CT355">
        <v>66</v>
      </c>
      <c r="CV355">
        <v>66</v>
      </c>
      <c r="CX355">
        <v>66</v>
      </c>
      <c r="CZ355">
        <v>66</v>
      </c>
      <c r="DB355">
        <v>66</v>
      </c>
      <c r="DD355">
        <v>66</v>
      </c>
      <c r="DF355">
        <v>66</v>
      </c>
      <c r="DH355">
        <v>66</v>
      </c>
      <c r="DJ355">
        <v>66</v>
      </c>
      <c r="DL355">
        <v>66</v>
      </c>
      <c r="DN355">
        <v>66</v>
      </c>
      <c r="DP355">
        <v>66</v>
      </c>
      <c r="DR355">
        <v>66</v>
      </c>
      <c r="DT355">
        <v>66</v>
      </c>
      <c r="DV355">
        <v>66</v>
      </c>
      <c r="DX355">
        <v>66</v>
      </c>
      <c r="DZ355">
        <v>66</v>
      </c>
      <c r="EB355">
        <v>66</v>
      </c>
      <c r="ED355">
        <v>66</v>
      </c>
      <c r="EF355">
        <v>66</v>
      </c>
      <c r="EH355">
        <v>66</v>
      </c>
      <c r="EJ355">
        <v>66</v>
      </c>
      <c r="EL355">
        <v>66</v>
      </c>
      <c r="EN355">
        <v>66</v>
      </c>
      <c r="EP355">
        <v>66</v>
      </c>
      <c r="ER355">
        <v>66</v>
      </c>
      <c r="ET355">
        <v>66</v>
      </c>
      <c r="EV355">
        <v>66</v>
      </c>
      <c r="EX355">
        <v>66</v>
      </c>
      <c r="EZ355">
        <v>66</v>
      </c>
      <c r="FB355">
        <v>66</v>
      </c>
      <c r="FD355">
        <v>66</v>
      </c>
      <c r="FF355">
        <v>66</v>
      </c>
      <c r="FH355">
        <v>66</v>
      </c>
      <c r="FJ355">
        <v>66</v>
      </c>
      <c r="FL355">
        <v>66</v>
      </c>
      <c r="FN355">
        <v>66</v>
      </c>
      <c r="FP355">
        <v>66</v>
      </c>
      <c r="FR355">
        <v>66</v>
      </c>
      <c r="FT355">
        <v>66</v>
      </c>
      <c r="FV355">
        <v>66</v>
      </c>
      <c r="FX355">
        <v>66</v>
      </c>
      <c r="FZ355">
        <v>66</v>
      </c>
      <c r="GB355">
        <v>66</v>
      </c>
      <c r="GD355">
        <v>66</v>
      </c>
      <c r="GF355">
        <v>66</v>
      </c>
      <c r="GH355">
        <v>66</v>
      </c>
      <c r="GJ355">
        <v>66</v>
      </c>
      <c r="GL355">
        <v>66</v>
      </c>
      <c r="GN355">
        <v>66</v>
      </c>
      <c r="GP355">
        <v>66</v>
      </c>
      <c r="GR355">
        <v>66</v>
      </c>
      <c r="GT355">
        <v>66</v>
      </c>
      <c r="GV355">
        <v>66</v>
      </c>
      <c r="GX355">
        <v>66</v>
      </c>
      <c r="GZ355">
        <v>66</v>
      </c>
      <c r="HB355">
        <v>66</v>
      </c>
      <c r="HD355">
        <v>66</v>
      </c>
      <c r="HF355">
        <v>66</v>
      </c>
      <c r="HH355">
        <v>66</v>
      </c>
      <c r="HJ355">
        <v>66</v>
      </c>
      <c r="HL355">
        <v>66</v>
      </c>
      <c r="HN355">
        <v>66</v>
      </c>
      <c r="HP355">
        <v>66</v>
      </c>
      <c r="HR355">
        <v>66</v>
      </c>
      <c r="HT355">
        <v>66</v>
      </c>
      <c r="HV355">
        <v>66</v>
      </c>
      <c r="HX355">
        <v>66</v>
      </c>
      <c r="HZ355">
        <v>66</v>
      </c>
      <c r="IB355">
        <v>66</v>
      </c>
      <c r="ID355">
        <v>66</v>
      </c>
      <c r="IF355">
        <v>66</v>
      </c>
      <c r="IH355">
        <v>66</v>
      </c>
      <c r="IJ355">
        <v>66</v>
      </c>
      <c r="IL355">
        <v>66</v>
      </c>
      <c r="IN355">
        <v>66</v>
      </c>
      <c r="IP355">
        <v>66</v>
      </c>
      <c r="IR355">
        <v>66</v>
      </c>
      <c r="IT355">
        <v>66</v>
      </c>
      <c r="IV355">
        <v>66</v>
      </c>
      <c r="IX355">
        <v>66</v>
      </c>
      <c r="IZ355">
        <v>66</v>
      </c>
      <c r="JB355">
        <v>66</v>
      </c>
      <c r="JD355">
        <v>66</v>
      </c>
      <c r="JF355">
        <v>66</v>
      </c>
      <c r="JH355">
        <v>66</v>
      </c>
      <c r="JJ355">
        <v>66</v>
      </c>
      <c r="JL355">
        <v>66</v>
      </c>
      <c r="JN355">
        <v>66</v>
      </c>
      <c r="JP355">
        <v>66</v>
      </c>
      <c r="JR355">
        <v>66</v>
      </c>
      <c r="JT355">
        <v>66</v>
      </c>
      <c r="JV355">
        <v>66</v>
      </c>
      <c r="JX355">
        <v>66</v>
      </c>
      <c r="JZ355">
        <v>66</v>
      </c>
      <c r="KB355">
        <v>66</v>
      </c>
      <c r="KD355">
        <v>66</v>
      </c>
      <c r="KF355">
        <v>66</v>
      </c>
      <c r="KH355">
        <v>66</v>
      </c>
      <c r="KJ355">
        <v>66</v>
      </c>
      <c r="KL355">
        <v>66</v>
      </c>
      <c r="KN355">
        <v>66</v>
      </c>
      <c r="KP355">
        <v>66</v>
      </c>
      <c r="KR355">
        <v>66</v>
      </c>
      <c r="KT355">
        <v>66</v>
      </c>
      <c r="KV355">
        <v>66</v>
      </c>
      <c r="KX355">
        <v>66</v>
      </c>
      <c r="KZ355">
        <v>66</v>
      </c>
      <c r="LB355">
        <v>66</v>
      </c>
      <c r="LD355">
        <v>66</v>
      </c>
      <c r="LF355">
        <v>66</v>
      </c>
      <c r="LH355">
        <v>66</v>
      </c>
      <c r="LJ355">
        <v>66</v>
      </c>
      <c r="LL355">
        <v>66</v>
      </c>
      <c r="LN355">
        <v>66</v>
      </c>
      <c r="LP355">
        <v>66</v>
      </c>
      <c r="LR355">
        <v>66</v>
      </c>
      <c r="LT355">
        <v>66</v>
      </c>
      <c r="LV355">
        <v>66</v>
      </c>
      <c r="LX355">
        <v>66</v>
      </c>
      <c r="LZ355">
        <v>66</v>
      </c>
      <c r="MB355">
        <v>66</v>
      </c>
      <c r="MD355">
        <v>66</v>
      </c>
      <c r="MF355">
        <v>66</v>
      </c>
      <c r="MH355">
        <v>66</v>
      </c>
      <c r="MJ355">
        <v>66</v>
      </c>
      <c r="ML355">
        <v>66</v>
      </c>
      <c r="MN355">
        <v>66</v>
      </c>
      <c r="MP355">
        <v>66</v>
      </c>
      <c r="MR355">
        <v>66</v>
      </c>
      <c r="MT355">
        <v>66</v>
      </c>
      <c r="MV355">
        <v>66</v>
      </c>
      <c r="MX355">
        <v>66</v>
      </c>
      <c r="MZ355">
        <v>66</v>
      </c>
      <c r="NB355">
        <v>66</v>
      </c>
      <c r="ND355">
        <v>66</v>
      </c>
      <c r="NF355">
        <v>66</v>
      </c>
      <c r="NH355">
        <v>66</v>
      </c>
      <c r="NJ355">
        <v>66</v>
      </c>
      <c r="NL355">
        <v>66</v>
      </c>
      <c r="NN355">
        <v>66</v>
      </c>
      <c r="NP355">
        <v>66</v>
      </c>
      <c r="NR355">
        <v>66</v>
      </c>
      <c r="NT355">
        <v>66</v>
      </c>
      <c r="NV355">
        <v>66</v>
      </c>
      <c r="NX355">
        <v>66</v>
      </c>
      <c r="NZ355">
        <v>66</v>
      </c>
      <c r="OB355">
        <v>66</v>
      </c>
      <c r="OD355">
        <v>66</v>
      </c>
      <c r="OF355">
        <v>66</v>
      </c>
      <c r="OH355">
        <v>66</v>
      </c>
      <c r="OJ355">
        <v>66</v>
      </c>
      <c r="OL355">
        <v>66</v>
      </c>
      <c r="ON355">
        <v>66</v>
      </c>
      <c r="OP355">
        <v>66</v>
      </c>
      <c r="OR355">
        <v>66</v>
      </c>
      <c r="OT355">
        <v>66</v>
      </c>
      <c r="OV355">
        <v>66</v>
      </c>
      <c r="OX355">
        <v>66</v>
      </c>
      <c r="OZ355">
        <v>66</v>
      </c>
      <c r="PB355">
        <v>66</v>
      </c>
      <c r="PD355">
        <v>66</v>
      </c>
      <c r="PF355">
        <v>66</v>
      </c>
      <c r="PH355">
        <v>66</v>
      </c>
      <c r="PJ355">
        <v>66</v>
      </c>
      <c r="PL355">
        <v>66</v>
      </c>
      <c r="PN355">
        <v>66</v>
      </c>
      <c r="PP355">
        <v>66</v>
      </c>
      <c r="PR355">
        <v>66</v>
      </c>
      <c r="PT355">
        <v>66</v>
      </c>
      <c r="PV355">
        <v>66</v>
      </c>
      <c r="PX355">
        <v>66</v>
      </c>
      <c r="PZ355">
        <v>66</v>
      </c>
      <c r="QB355">
        <v>66</v>
      </c>
      <c r="QD355">
        <v>66</v>
      </c>
      <c r="QF355">
        <v>66</v>
      </c>
      <c r="QH355">
        <v>66</v>
      </c>
      <c r="QJ355">
        <v>66</v>
      </c>
      <c r="QL355">
        <v>66</v>
      </c>
      <c r="QN355">
        <v>66</v>
      </c>
      <c r="QP355">
        <v>66</v>
      </c>
      <c r="QR355">
        <v>66</v>
      </c>
      <c r="QT355">
        <v>66</v>
      </c>
      <c r="QV355">
        <v>66</v>
      </c>
      <c r="QX355">
        <v>66</v>
      </c>
      <c r="QZ355">
        <v>66</v>
      </c>
      <c r="RB355">
        <v>66</v>
      </c>
      <c r="RD355">
        <v>66</v>
      </c>
      <c r="RF355">
        <v>66</v>
      </c>
      <c r="RH355">
        <v>66</v>
      </c>
      <c r="RJ355">
        <v>66</v>
      </c>
      <c r="RL355">
        <v>66</v>
      </c>
      <c r="RN355">
        <v>66</v>
      </c>
      <c r="RP355">
        <v>66</v>
      </c>
      <c r="RR355">
        <v>66</v>
      </c>
      <c r="RT355">
        <v>66</v>
      </c>
      <c r="RV355">
        <v>66</v>
      </c>
      <c r="RX355">
        <v>66</v>
      </c>
      <c r="RZ355">
        <v>66</v>
      </c>
      <c r="SB355">
        <v>66</v>
      </c>
      <c r="SD355">
        <v>66</v>
      </c>
      <c r="SF355">
        <v>66</v>
      </c>
      <c r="SH355">
        <v>66</v>
      </c>
      <c r="SJ355">
        <v>66</v>
      </c>
      <c r="SL355">
        <v>66</v>
      </c>
      <c r="SN355">
        <v>66</v>
      </c>
      <c r="SP355">
        <v>66</v>
      </c>
      <c r="SR355">
        <v>66</v>
      </c>
      <c r="ST355">
        <v>66</v>
      </c>
      <c r="SV355">
        <v>66</v>
      </c>
      <c r="SX355">
        <v>66</v>
      </c>
      <c r="SZ355">
        <v>66</v>
      </c>
      <c r="TB355">
        <v>66</v>
      </c>
      <c r="TD355">
        <v>66</v>
      </c>
      <c r="TF355">
        <v>66</v>
      </c>
      <c r="TH355">
        <v>66</v>
      </c>
      <c r="TJ355">
        <v>66</v>
      </c>
      <c r="TL355">
        <v>66</v>
      </c>
      <c r="TN355">
        <v>66</v>
      </c>
      <c r="TP355">
        <v>66</v>
      </c>
      <c r="TR355">
        <v>66</v>
      </c>
      <c r="TT355">
        <v>66</v>
      </c>
      <c r="TV355">
        <v>66</v>
      </c>
      <c r="TX355">
        <v>66</v>
      </c>
      <c r="TZ355">
        <v>66</v>
      </c>
      <c r="UB355">
        <v>66</v>
      </c>
      <c r="UD355">
        <v>66</v>
      </c>
      <c r="UF355">
        <v>66</v>
      </c>
      <c r="UH355">
        <v>66</v>
      </c>
      <c r="UJ355">
        <v>66</v>
      </c>
      <c r="UL355">
        <v>66</v>
      </c>
      <c r="UN355">
        <v>66</v>
      </c>
      <c r="UP355">
        <v>66</v>
      </c>
      <c r="UR355">
        <v>66</v>
      </c>
      <c r="UT355">
        <v>66</v>
      </c>
      <c r="UV355">
        <v>66</v>
      </c>
      <c r="UX355">
        <v>66</v>
      </c>
      <c r="UZ355">
        <v>66</v>
      </c>
      <c r="VB355">
        <v>66</v>
      </c>
      <c r="VD355">
        <v>66</v>
      </c>
      <c r="VF355">
        <v>66</v>
      </c>
      <c r="VH355">
        <v>66</v>
      </c>
      <c r="VJ355">
        <v>66</v>
      </c>
      <c r="VL355">
        <v>66</v>
      </c>
      <c r="VN355">
        <v>66</v>
      </c>
      <c r="VP355">
        <v>66</v>
      </c>
      <c r="VR355">
        <v>66</v>
      </c>
      <c r="VT355">
        <v>66</v>
      </c>
      <c r="VV355">
        <v>66</v>
      </c>
      <c r="VX355">
        <v>66</v>
      </c>
      <c r="VZ355">
        <v>66</v>
      </c>
      <c r="WB355">
        <v>66</v>
      </c>
      <c r="WD355">
        <v>66</v>
      </c>
      <c r="WF355">
        <v>66</v>
      </c>
      <c r="WH355">
        <v>66</v>
      </c>
      <c r="WJ355">
        <v>66</v>
      </c>
      <c r="WL355">
        <v>66</v>
      </c>
      <c r="WN355">
        <v>66</v>
      </c>
      <c r="WP355">
        <v>66</v>
      </c>
      <c r="WR355">
        <v>66</v>
      </c>
      <c r="WT355">
        <v>66</v>
      </c>
      <c r="WV355">
        <v>66</v>
      </c>
      <c r="WX355">
        <v>66</v>
      </c>
      <c r="WZ355">
        <v>66</v>
      </c>
      <c r="XB355">
        <v>66</v>
      </c>
      <c r="XD355">
        <v>66</v>
      </c>
      <c r="XF355">
        <v>66</v>
      </c>
      <c r="XH355">
        <v>66</v>
      </c>
      <c r="XJ355">
        <v>66</v>
      </c>
      <c r="XL355">
        <v>66</v>
      </c>
      <c r="XN355">
        <v>66</v>
      </c>
      <c r="XP355">
        <v>66</v>
      </c>
      <c r="XR355">
        <v>66</v>
      </c>
      <c r="XT355">
        <v>66</v>
      </c>
      <c r="XV355">
        <v>66</v>
      </c>
      <c r="XX355">
        <v>66</v>
      </c>
      <c r="XZ355">
        <v>66</v>
      </c>
      <c r="YB355">
        <v>66</v>
      </c>
      <c r="YD355">
        <v>66</v>
      </c>
      <c r="YF355">
        <v>66</v>
      </c>
      <c r="YH355">
        <v>66</v>
      </c>
      <c r="YJ355">
        <v>66</v>
      </c>
      <c r="YL355">
        <v>66</v>
      </c>
      <c r="YN355">
        <v>66</v>
      </c>
      <c r="YP355">
        <v>66</v>
      </c>
      <c r="YR355">
        <v>66</v>
      </c>
      <c r="YT355">
        <v>66</v>
      </c>
      <c r="YV355">
        <v>66</v>
      </c>
      <c r="YX355">
        <v>66</v>
      </c>
      <c r="YZ355">
        <v>66</v>
      </c>
      <c r="ZB355">
        <v>66</v>
      </c>
      <c r="ZD355">
        <v>66</v>
      </c>
      <c r="ZF355">
        <v>66</v>
      </c>
      <c r="ZH355">
        <v>66</v>
      </c>
      <c r="ZJ355">
        <v>66</v>
      </c>
      <c r="ZL355">
        <v>66</v>
      </c>
      <c r="ZN355">
        <v>66</v>
      </c>
      <c r="ZP355">
        <v>66</v>
      </c>
      <c r="ZR355">
        <v>66</v>
      </c>
      <c r="ZT355">
        <v>66</v>
      </c>
      <c r="ZV355">
        <v>66</v>
      </c>
      <c r="ZX355">
        <v>66</v>
      </c>
      <c r="ZZ355">
        <v>66</v>
      </c>
      <c r="AAB355">
        <v>66</v>
      </c>
      <c r="AAD355">
        <v>66</v>
      </c>
      <c r="AAF355">
        <v>66</v>
      </c>
      <c r="AAH355">
        <v>66</v>
      </c>
      <c r="AAJ355">
        <v>66</v>
      </c>
      <c r="AAL355">
        <v>66</v>
      </c>
      <c r="AAN355">
        <v>66</v>
      </c>
      <c r="AAP355">
        <v>66</v>
      </c>
      <c r="AAR355">
        <v>66</v>
      </c>
      <c r="AAT355">
        <v>66</v>
      </c>
      <c r="AAV355">
        <v>66</v>
      </c>
      <c r="AAX355">
        <v>66</v>
      </c>
      <c r="AAZ355">
        <v>66</v>
      </c>
      <c r="ABB355">
        <v>66</v>
      </c>
      <c r="ABD355">
        <v>66</v>
      </c>
      <c r="ABF355">
        <v>66</v>
      </c>
      <c r="ABH355">
        <v>66</v>
      </c>
      <c r="ABJ355">
        <v>66</v>
      </c>
      <c r="ABL355">
        <v>66</v>
      </c>
      <c r="ABN355">
        <v>66</v>
      </c>
      <c r="ABP355">
        <v>66</v>
      </c>
      <c r="ABR355">
        <v>66</v>
      </c>
      <c r="ABT355">
        <v>66</v>
      </c>
      <c r="ABV355">
        <v>66</v>
      </c>
      <c r="ABX355">
        <v>66</v>
      </c>
      <c r="ABZ355">
        <v>66</v>
      </c>
      <c r="ACB355">
        <v>66</v>
      </c>
      <c r="ACD355">
        <v>66</v>
      </c>
      <c r="ACF355">
        <v>66</v>
      </c>
      <c r="ACH355">
        <v>66</v>
      </c>
      <c r="ACJ355">
        <v>66</v>
      </c>
      <c r="ACL355">
        <v>66</v>
      </c>
      <c r="ACN355">
        <v>66</v>
      </c>
      <c r="ACP355">
        <v>66</v>
      </c>
      <c r="ACR355">
        <v>66</v>
      </c>
      <c r="ACT355">
        <v>66</v>
      </c>
      <c r="ACV355">
        <v>66</v>
      </c>
      <c r="ACX355">
        <v>66</v>
      </c>
      <c r="ACZ355">
        <v>66</v>
      </c>
      <c r="ADB355">
        <v>66</v>
      </c>
      <c r="ADD355">
        <v>66</v>
      </c>
      <c r="ADF355">
        <v>66</v>
      </c>
      <c r="ADH355">
        <v>66</v>
      </c>
      <c r="ADJ355">
        <v>66</v>
      </c>
      <c r="ADL355">
        <v>66</v>
      </c>
      <c r="ADN355">
        <v>66</v>
      </c>
      <c r="ADP355">
        <v>66</v>
      </c>
      <c r="ADR355">
        <v>66</v>
      </c>
      <c r="ADT355">
        <v>66</v>
      </c>
      <c r="ADV355">
        <v>66</v>
      </c>
      <c r="ADX355">
        <v>66</v>
      </c>
      <c r="ADZ355">
        <v>66</v>
      </c>
      <c r="AEB355">
        <v>66</v>
      </c>
      <c r="AED355">
        <v>66</v>
      </c>
      <c r="AEF355">
        <v>66</v>
      </c>
      <c r="AEH355">
        <v>66</v>
      </c>
      <c r="AEJ355">
        <v>66</v>
      </c>
      <c r="AEL355">
        <v>66</v>
      </c>
      <c r="AEN355">
        <v>66</v>
      </c>
      <c r="AEP355">
        <v>66</v>
      </c>
      <c r="AER355">
        <v>66</v>
      </c>
      <c r="AET355">
        <v>66</v>
      </c>
      <c r="AEV355">
        <v>66</v>
      </c>
      <c r="AEX355">
        <v>66</v>
      </c>
      <c r="AEZ355">
        <v>66</v>
      </c>
      <c r="AFB355">
        <v>66</v>
      </c>
      <c r="AFD355">
        <v>66</v>
      </c>
      <c r="AFF355">
        <v>66</v>
      </c>
      <c r="AFH355">
        <v>66</v>
      </c>
      <c r="AFJ355">
        <v>66</v>
      </c>
      <c r="AFL355">
        <v>66</v>
      </c>
      <c r="AFN355">
        <v>66</v>
      </c>
      <c r="AFP355">
        <v>66</v>
      </c>
      <c r="AFR355">
        <v>66</v>
      </c>
      <c r="AFT355">
        <v>66</v>
      </c>
      <c r="AFV355">
        <v>66</v>
      </c>
      <c r="AFX355">
        <v>66</v>
      </c>
      <c r="AFZ355">
        <v>66</v>
      </c>
      <c r="AGB355">
        <v>66</v>
      </c>
      <c r="AGD355">
        <v>66</v>
      </c>
      <c r="AGF355">
        <v>66</v>
      </c>
      <c r="AGH355">
        <v>66</v>
      </c>
      <c r="AGJ355">
        <v>66</v>
      </c>
      <c r="AGL355">
        <v>66</v>
      </c>
      <c r="AGN355">
        <v>66</v>
      </c>
      <c r="AGP355">
        <v>66</v>
      </c>
      <c r="AGR355">
        <v>66</v>
      </c>
      <c r="AGT355">
        <v>66</v>
      </c>
      <c r="AGV355">
        <v>66</v>
      </c>
      <c r="AGX355">
        <v>66</v>
      </c>
      <c r="AGZ355">
        <v>66</v>
      </c>
      <c r="AHB355">
        <v>66</v>
      </c>
      <c r="AHD355">
        <v>66</v>
      </c>
      <c r="AHF355">
        <v>66</v>
      </c>
      <c r="AHH355">
        <v>66</v>
      </c>
      <c r="AHJ355">
        <v>66</v>
      </c>
      <c r="AHL355">
        <v>66</v>
      </c>
      <c r="AHN355">
        <v>66</v>
      </c>
      <c r="AHP355">
        <v>66</v>
      </c>
      <c r="AHR355">
        <v>66</v>
      </c>
      <c r="AHT355">
        <v>66</v>
      </c>
      <c r="AHV355">
        <v>66</v>
      </c>
      <c r="AHX355">
        <v>66</v>
      </c>
      <c r="AHZ355">
        <v>66</v>
      </c>
      <c r="AIB355">
        <v>66</v>
      </c>
      <c r="AID355">
        <v>66</v>
      </c>
      <c r="AIF355">
        <v>66</v>
      </c>
      <c r="AIH355">
        <v>66</v>
      </c>
      <c r="AIJ355">
        <v>66</v>
      </c>
      <c r="AIL355">
        <v>66</v>
      </c>
      <c r="AIN355">
        <v>66</v>
      </c>
      <c r="AIP355">
        <v>66</v>
      </c>
      <c r="AIR355">
        <v>66</v>
      </c>
      <c r="AIT355">
        <v>66</v>
      </c>
      <c r="AIV355">
        <v>66</v>
      </c>
      <c r="AIX355">
        <v>66</v>
      </c>
      <c r="AIZ355">
        <v>66</v>
      </c>
      <c r="AJB355">
        <v>66</v>
      </c>
      <c r="AJD355">
        <v>66</v>
      </c>
      <c r="AJF355">
        <v>66</v>
      </c>
      <c r="AJH355">
        <v>66</v>
      </c>
      <c r="AJJ355">
        <v>66</v>
      </c>
      <c r="AJL355">
        <v>66</v>
      </c>
      <c r="AJN355">
        <v>66</v>
      </c>
      <c r="AJP355">
        <v>66</v>
      </c>
      <c r="AJR355">
        <v>66</v>
      </c>
      <c r="AJT355">
        <v>66</v>
      </c>
      <c r="AJV355">
        <v>66</v>
      </c>
      <c r="AJX355">
        <v>66</v>
      </c>
      <c r="AJZ355">
        <v>66</v>
      </c>
      <c r="AKB355">
        <v>66</v>
      </c>
      <c r="AKD355">
        <v>66</v>
      </c>
      <c r="AKF355">
        <v>66</v>
      </c>
      <c r="AKH355">
        <v>66</v>
      </c>
      <c r="AKJ355">
        <v>66</v>
      </c>
      <c r="AKL355">
        <v>66</v>
      </c>
      <c r="AKN355">
        <v>66</v>
      </c>
      <c r="AKP355">
        <v>66</v>
      </c>
      <c r="AKR355">
        <v>66</v>
      </c>
      <c r="AKT355">
        <v>66</v>
      </c>
      <c r="AKV355">
        <v>66</v>
      </c>
      <c r="AKX355">
        <v>66</v>
      </c>
      <c r="AKZ355">
        <v>66</v>
      </c>
      <c r="ALB355">
        <v>66</v>
      </c>
      <c r="ALD355">
        <v>66</v>
      </c>
      <c r="ALF355">
        <v>66</v>
      </c>
      <c r="ALH355">
        <v>66</v>
      </c>
      <c r="ALJ355">
        <v>66</v>
      </c>
      <c r="ALL355">
        <v>66</v>
      </c>
      <c r="ALN355">
        <v>66</v>
      </c>
      <c r="ALP355">
        <v>66</v>
      </c>
      <c r="ALR355">
        <v>66</v>
      </c>
    </row>
    <row r="356" spans="1:1006" x14ac:dyDescent="0.25">
      <c r="A356">
        <v>58</v>
      </c>
      <c r="B356">
        <v>11.025320000000001</v>
      </c>
      <c r="H356">
        <v>58</v>
      </c>
      <c r="J356">
        <v>58</v>
      </c>
      <c r="L356">
        <v>58</v>
      </c>
      <c r="N356">
        <v>58</v>
      </c>
      <c r="P356">
        <v>58</v>
      </c>
      <c r="R356">
        <v>58</v>
      </c>
      <c r="T356">
        <v>58</v>
      </c>
      <c r="V356">
        <v>58</v>
      </c>
      <c r="X356">
        <v>58</v>
      </c>
      <c r="Z356">
        <v>58</v>
      </c>
      <c r="AB356">
        <v>58</v>
      </c>
      <c r="AD356">
        <v>58</v>
      </c>
      <c r="AF356">
        <v>58</v>
      </c>
      <c r="AH356">
        <v>58</v>
      </c>
      <c r="AJ356">
        <v>58</v>
      </c>
      <c r="AL356">
        <v>58</v>
      </c>
      <c r="AN356">
        <v>58</v>
      </c>
      <c r="AP356">
        <v>58</v>
      </c>
      <c r="AR356">
        <v>58</v>
      </c>
      <c r="AT356">
        <v>58</v>
      </c>
      <c r="AV356">
        <v>58</v>
      </c>
      <c r="AX356">
        <v>58</v>
      </c>
      <c r="AZ356">
        <v>58</v>
      </c>
      <c r="BB356">
        <v>58</v>
      </c>
      <c r="BD356">
        <v>58</v>
      </c>
      <c r="BF356">
        <v>58</v>
      </c>
      <c r="BH356">
        <v>58</v>
      </c>
      <c r="BJ356">
        <v>58</v>
      </c>
      <c r="BL356">
        <v>58</v>
      </c>
      <c r="BN356">
        <v>58</v>
      </c>
      <c r="BP356">
        <v>58</v>
      </c>
      <c r="BR356">
        <v>58</v>
      </c>
      <c r="BT356">
        <v>58</v>
      </c>
      <c r="BV356">
        <v>58</v>
      </c>
      <c r="BX356">
        <v>58</v>
      </c>
      <c r="BZ356">
        <v>58</v>
      </c>
      <c r="CB356">
        <v>58</v>
      </c>
      <c r="CD356">
        <v>58</v>
      </c>
      <c r="CF356">
        <v>58</v>
      </c>
      <c r="CH356">
        <v>58</v>
      </c>
      <c r="CJ356">
        <v>58</v>
      </c>
      <c r="CL356">
        <v>58</v>
      </c>
      <c r="CN356">
        <v>58</v>
      </c>
      <c r="CP356">
        <v>58</v>
      </c>
      <c r="CR356">
        <v>58</v>
      </c>
      <c r="CT356">
        <v>58</v>
      </c>
      <c r="CV356">
        <v>58</v>
      </c>
      <c r="CX356">
        <v>58</v>
      </c>
      <c r="CZ356">
        <v>58</v>
      </c>
      <c r="DB356">
        <v>58</v>
      </c>
      <c r="DD356">
        <v>58</v>
      </c>
      <c r="DF356">
        <v>58</v>
      </c>
      <c r="DH356">
        <v>58</v>
      </c>
      <c r="DJ356">
        <v>58</v>
      </c>
      <c r="DL356">
        <v>58</v>
      </c>
      <c r="DN356">
        <v>58</v>
      </c>
      <c r="DP356">
        <v>58</v>
      </c>
      <c r="DR356">
        <v>58</v>
      </c>
      <c r="DT356">
        <v>58</v>
      </c>
      <c r="DV356">
        <v>58</v>
      </c>
      <c r="DX356">
        <v>58</v>
      </c>
      <c r="DZ356">
        <v>58</v>
      </c>
      <c r="EB356">
        <v>58</v>
      </c>
      <c r="ED356">
        <v>58</v>
      </c>
      <c r="EF356">
        <v>58</v>
      </c>
      <c r="EH356">
        <v>58</v>
      </c>
      <c r="EJ356">
        <v>58</v>
      </c>
      <c r="EL356">
        <v>58</v>
      </c>
      <c r="EN356">
        <v>58</v>
      </c>
      <c r="EP356">
        <v>58</v>
      </c>
      <c r="ER356">
        <v>58</v>
      </c>
      <c r="ET356">
        <v>58</v>
      </c>
      <c r="EV356">
        <v>58</v>
      </c>
      <c r="EX356">
        <v>58</v>
      </c>
      <c r="EZ356">
        <v>58</v>
      </c>
      <c r="FB356">
        <v>58</v>
      </c>
      <c r="FD356">
        <v>58</v>
      </c>
      <c r="FF356">
        <v>58</v>
      </c>
      <c r="FH356">
        <v>58</v>
      </c>
      <c r="FJ356">
        <v>58</v>
      </c>
      <c r="FL356">
        <v>58</v>
      </c>
      <c r="FN356">
        <v>58</v>
      </c>
      <c r="FP356">
        <v>58</v>
      </c>
      <c r="FR356">
        <v>58</v>
      </c>
      <c r="FT356">
        <v>58</v>
      </c>
      <c r="FV356">
        <v>58</v>
      </c>
      <c r="FX356">
        <v>58</v>
      </c>
      <c r="FZ356">
        <v>58</v>
      </c>
      <c r="GB356">
        <v>58</v>
      </c>
      <c r="GD356">
        <v>58</v>
      </c>
      <c r="GF356">
        <v>58</v>
      </c>
      <c r="GH356">
        <v>58</v>
      </c>
      <c r="GJ356">
        <v>58</v>
      </c>
      <c r="GL356">
        <v>58</v>
      </c>
      <c r="GN356">
        <v>58</v>
      </c>
      <c r="GP356">
        <v>58</v>
      </c>
      <c r="GR356">
        <v>58</v>
      </c>
      <c r="GT356">
        <v>58</v>
      </c>
      <c r="GV356">
        <v>58</v>
      </c>
      <c r="GX356">
        <v>58</v>
      </c>
      <c r="GZ356">
        <v>58</v>
      </c>
      <c r="HB356">
        <v>58</v>
      </c>
      <c r="HD356">
        <v>58</v>
      </c>
      <c r="HF356">
        <v>58</v>
      </c>
      <c r="HH356">
        <v>58</v>
      </c>
      <c r="HJ356">
        <v>58</v>
      </c>
      <c r="HL356">
        <v>58</v>
      </c>
      <c r="HN356">
        <v>58</v>
      </c>
      <c r="HP356">
        <v>58</v>
      </c>
      <c r="HR356">
        <v>58</v>
      </c>
      <c r="HT356">
        <v>58</v>
      </c>
      <c r="HV356">
        <v>58</v>
      </c>
      <c r="HX356">
        <v>58</v>
      </c>
      <c r="HZ356">
        <v>58</v>
      </c>
      <c r="IB356">
        <v>58</v>
      </c>
      <c r="ID356">
        <v>58</v>
      </c>
      <c r="IF356">
        <v>58</v>
      </c>
      <c r="IH356">
        <v>58</v>
      </c>
      <c r="IJ356">
        <v>58</v>
      </c>
      <c r="IL356">
        <v>58</v>
      </c>
      <c r="IN356">
        <v>58</v>
      </c>
      <c r="IP356">
        <v>58</v>
      </c>
      <c r="IR356">
        <v>58</v>
      </c>
      <c r="IT356">
        <v>58</v>
      </c>
      <c r="IV356">
        <v>58</v>
      </c>
      <c r="IX356">
        <v>58</v>
      </c>
      <c r="IZ356">
        <v>58</v>
      </c>
      <c r="JB356">
        <v>58</v>
      </c>
      <c r="JD356">
        <v>58</v>
      </c>
      <c r="JF356">
        <v>58</v>
      </c>
      <c r="JH356">
        <v>58</v>
      </c>
      <c r="JJ356">
        <v>58</v>
      </c>
      <c r="JL356">
        <v>58</v>
      </c>
      <c r="JN356">
        <v>58</v>
      </c>
      <c r="JP356">
        <v>58</v>
      </c>
      <c r="JR356">
        <v>58</v>
      </c>
      <c r="JT356">
        <v>58</v>
      </c>
      <c r="JV356">
        <v>58</v>
      </c>
      <c r="JX356">
        <v>58</v>
      </c>
      <c r="JZ356">
        <v>58</v>
      </c>
      <c r="KB356">
        <v>58</v>
      </c>
      <c r="KD356">
        <v>58</v>
      </c>
      <c r="KF356">
        <v>58</v>
      </c>
      <c r="KH356">
        <v>58</v>
      </c>
      <c r="KJ356">
        <v>58</v>
      </c>
      <c r="KL356">
        <v>58</v>
      </c>
      <c r="KN356">
        <v>58</v>
      </c>
      <c r="KP356">
        <v>58</v>
      </c>
      <c r="KR356">
        <v>58</v>
      </c>
      <c r="KT356">
        <v>58</v>
      </c>
      <c r="KV356">
        <v>58</v>
      </c>
      <c r="KX356">
        <v>58</v>
      </c>
      <c r="KZ356">
        <v>58</v>
      </c>
      <c r="LB356">
        <v>58</v>
      </c>
      <c r="LD356">
        <v>58</v>
      </c>
      <c r="LF356">
        <v>58</v>
      </c>
      <c r="LH356">
        <v>58</v>
      </c>
      <c r="LJ356">
        <v>58</v>
      </c>
      <c r="LL356">
        <v>58</v>
      </c>
      <c r="LN356">
        <v>58</v>
      </c>
      <c r="LP356">
        <v>58</v>
      </c>
      <c r="LR356">
        <v>58</v>
      </c>
      <c r="LT356">
        <v>58</v>
      </c>
      <c r="LV356">
        <v>58</v>
      </c>
      <c r="LX356">
        <v>58</v>
      </c>
      <c r="LZ356">
        <v>58</v>
      </c>
      <c r="MB356">
        <v>58</v>
      </c>
      <c r="MD356">
        <v>58</v>
      </c>
      <c r="MF356">
        <v>58</v>
      </c>
      <c r="MH356">
        <v>58</v>
      </c>
      <c r="MJ356">
        <v>58</v>
      </c>
      <c r="ML356">
        <v>58</v>
      </c>
      <c r="MN356">
        <v>58</v>
      </c>
      <c r="MP356">
        <v>58</v>
      </c>
      <c r="MR356">
        <v>58</v>
      </c>
      <c r="MT356">
        <v>58</v>
      </c>
      <c r="MV356">
        <v>58</v>
      </c>
      <c r="MX356">
        <v>58</v>
      </c>
      <c r="MZ356">
        <v>58</v>
      </c>
      <c r="NB356">
        <v>58</v>
      </c>
      <c r="ND356">
        <v>58</v>
      </c>
      <c r="NF356">
        <v>58</v>
      </c>
      <c r="NH356">
        <v>58</v>
      </c>
      <c r="NJ356">
        <v>58</v>
      </c>
      <c r="NL356">
        <v>58</v>
      </c>
      <c r="NN356">
        <v>58</v>
      </c>
      <c r="NP356">
        <v>58</v>
      </c>
      <c r="NR356">
        <v>58</v>
      </c>
      <c r="NT356">
        <v>58</v>
      </c>
      <c r="NV356">
        <v>58</v>
      </c>
      <c r="NX356">
        <v>58</v>
      </c>
      <c r="NZ356">
        <v>58</v>
      </c>
      <c r="OB356">
        <v>58</v>
      </c>
      <c r="OD356">
        <v>58</v>
      </c>
      <c r="OF356">
        <v>58</v>
      </c>
      <c r="OH356">
        <v>58</v>
      </c>
      <c r="OJ356">
        <v>58</v>
      </c>
      <c r="OL356">
        <v>58</v>
      </c>
      <c r="ON356">
        <v>58</v>
      </c>
      <c r="OP356">
        <v>58</v>
      </c>
      <c r="OR356">
        <v>58</v>
      </c>
      <c r="OT356">
        <v>58</v>
      </c>
      <c r="OV356">
        <v>58</v>
      </c>
      <c r="OX356">
        <v>58</v>
      </c>
      <c r="OZ356">
        <v>58</v>
      </c>
      <c r="PB356">
        <v>58</v>
      </c>
      <c r="PD356">
        <v>58</v>
      </c>
      <c r="PF356">
        <v>58</v>
      </c>
      <c r="PH356">
        <v>58</v>
      </c>
      <c r="PJ356">
        <v>58</v>
      </c>
      <c r="PL356">
        <v>58</v>
      </c>
      <c r="PN356">
        <v>58</v>
      </c>
      <c r="PP356">
        <v>58</v>
      </c>
      <c r="PR356">
        <v>58</v>
      </c>
      <c r="PT356">
        <v>58</v>
      </c>
      <c r="PV356">
        <v>58</v>
      </c>
      <c r="PX356">
        <v>58</v>
      </c>
      <c r="PZ356">
        <v>58</v>
      </c>
      <c r="QB356">
        <v>58</v>
      </c>
      <c r="QD356">
        <v>58</v>
      </c>
      <c r="QF356">
        <v>58</v>
      </c>
      <c r="QH356">
        <v>58</v>
      </c>
      <c r="QJ356">
        <v>58</v>
      </c>
      <c r="QL356">
        <v>58</v>
      </c>
      <c r="QN356">
        <v>58</v>
      </c>
      <c r="QP356">
        <v>58</v>
      </c>
      <c r="QR356">
        <v>58</v>
      </c>
      <c r="QT356">
        <v>58</v>
      </c>
      <c r="QV356">
        <v>58</v>
      </c>
      <c r="QX356">
        <v>58</v>
      </c>
      <c r="QZ356">
        <v>58</v>
      </c>
      <c r="RB356">
        <v>58</v>
      </c>
      <c r="RD356">
        <v>58</v>
      </c>
      <c r="RF356">
        <v>58</v>
      </c>
      <c r="RH356">
        <v>58</v>
      </c>
      <c r="RJ356">
        <v>58</v>
      </c>
      <c r="RL356">
        <v>58</v>
      </c>
      <c r="RN356">
        <v>58</v>
      </c>
      <c r="RP356">
        <v>58</v>
      </c>
      <c r="RR356">
        <v>58</v>
      </c>
      <c r="RT356">
        <v>58</v>
      </c>
      <c r="RV356">
        <v>58</v>
      </c>
      <c r="RX356">
        <v>58</v>
      </c>
      <c r="RZ356">
        <v>58</v>
      </c>
      <c r="SB356">
        <v>58</v>
      </c>
      <c r="SD356">
        <v>58</v>
      </c>
      <c r="SF356">
        <v>58</v>
      </c>
      <c r="SH356">
        <v>58</v>
      </c>
      <c r="SJ356">
        <v>58</v>
      </c>
      <c r="SL356">
        <v>58</v>
      </c>
      <c r="SN356">
        <v>58</v>
      </c>
      <c r="SP356">
        <v>58</v>
      </c>
      <c r="SR356">
        <v>58</v>
      </c>
      <c r="ST356">
        <v>58</v>
      </c>
      <c r="SV356">
        <v>58</v>
      </c>
      <c r="SX356">
        <v>58</v>
      </c>
      <c r="SZ356">
        <v>58</v>
      </c>
      <c r="TB356">
        <v>58</v>
      </c>
      <c r="TD356">
        <v>58</v>
      </c>
      <c r="TF356">
        <v>58</v>
      </c>
      <c r="TH356">
        <v>58</v>
      </c>
      <c r="TJ356">
        <v>58</v>
      </c>
      <c r="TL356">
        <v>58</v>
      </c>
      <c r="TN356">
        <v>58</v>
      </c>
      <c r="TP356">
        <v>58</v>
      </c>
      <c r="TR356">
        <v>58</v>
      </c>
      <c r="TT356">
        <v>58</v>
      </c>
      <c r="TV356">
        <v>58</v>
      </c>
      <c r="TX356">
        <v>58</v>
      </c>
      <c r="TZ356">
        <v>58</v>
      </c>
      <c r="UB356">
        <v>58</v>
      </c>
      <c r="UD356">
        <v>58</v>
      </c>
      <c r="UF356">
        <v>58</v>
      </c>
      <c r="UH356">
        <v>58</v>
      </c>
      <c r="UJ356">
        <v>58</v>
      </c>
      <c r="UL356">
        <v>58</v>
      </c>
      <c r="UN356">
        <v>58</v>
      </c>
      <c r="UP356">
        <v>58</v>
      </c>
      <c r="UR356">
        <v>58</v>
      </c>
      <c r="UT356">
        <v>58</v>
      </c>
      <c r="UV356">
        <v>58</v>
      </c>
      <c r="UX356">
        <v>58</v>
      </c>
      <c r="UZ356">
        <v>58</v>
      </c>
      <c r="VB356">
        <v>58</v>
      </c>
      <c r="VD356">
        <v>58</v>
      </c>
      <c r="VF356">
        <v>58</v>
      </c>
      <c r="VH356">
        <v>58</v>
      </c>
      <c r="VJ356">
        <v>58</v>
      </c>
      <c r="VL356">
        <v>58</v>
      </c>
      <c r="VN356">
        <v>58</v>
      </c>
      <c r="VP356">
        <v>58</v>
      </c>
      <c r="VR356">
        <v>58</v>
      </c>
      <c r="VT356">
        <v>58</v>
      </c>
      <c r="VV356">
        <v>58</v>
      </c>
      <c r="VX356">
        <v>58</v>
      </c>
      <c r="VZ356">
        <v>58</v>
      </c>
      <c r="WB356">
        <v>58</v>
      </c>
      <c r="WD356">
        <v>58</v>
      </c>
      <c r="WF356">
        <v>58</v>
      </c>
      <c r="WH356">
        <v>58</v>
      </c>
      <c r="WJ356">
        <v>58</v>
      </c>
      <c r="WL356">
        <v>58</v>
      </c>
      <c r="WN356">
        <v>58</v>
      </c>
      <c r="WP356">
        <v>58</v>
      </c>
      <c r="WR356">
        <v>58</v>
      </c>
      <c r="WT356">
        <v>58</v>
      </c>
      <c r="WV356">
        <v>58</v>
      </c>
      <c r="WX356">
        <v>58</v>
      </c>
      <c r="WZ356">
        <v>58</v>
      </c>
      <c r="XB356">
        <v>58</v>
      </c>
      <c r="XD356">
        <v>58</v>
      </c>
      <c r="XF356">
        <v>58</v>
      </c>
      <c r="XH356">
        <v>58</v>
      </c>
      <c r="XJ356">
        <v>58</v>
      </c>
      <c r="XL356">
        <v>58</v>
      </c>
      <c r="XN356">
        <v>58</v>
      </c>
      <c r="XP356">
        <v>58</v>
      </c>
      <c r="XR356">
        <v>58</v>
      </c>
      <c r="XT356">
        <v>58</v>
      </c>
      <c r="XV356">
        <v>58</v>
      </c>
      <c r="XX356">
        <v>58</v>
      </c>
      <c r="XZ356">
        <v>58</v>
      </c>
      <c r="YB356">
        <v>58</v>
      </c>
      <c r="YD356">
        <v>58</v>
      </c>
      <c r="YF356">
        <v>58</v>
      </c>
      <c r="YH356">
        <v>58</v>
      </c>
      <c r="YJ356">
        <v>58</v>
      </c>
      <c r="YL356">
        <v>58</v>
      </c>
      <c r="YN356">
        <v>58</v>
      </c>
      <c r="YP356">
        <v>58</v>
      </c>
      <c r="YR356">
        <v>58</v>
      </c>
      <c r="YT356">
        <v>58</v>
      </c>
      <c r="YV356">
        <v>58</v>
      </c>
      <c r="YX356">
        <v>58</v>
      </c>
      <c r="YZ356">
        <v>58</v>
      </c>
      <c r="ZB356">
        <v>58</v>
      </c>
      <c r="ZD356">
        <v>58</v>
      </c>
      <c r="ZF356">
        <v>58</v>
      </c>
      <c r="ZH356">
        <v>58</v>
      </c>
      <c r="ZJ356">
        <v>58</v>
      </c>
      <c r="ZL356">
        <v>58</v>
      </c>
      <c r="ZN356">
        <v>58</v>
      </c>
      <c r="ZP356">
        <v>58</v>
      </c>
      <c r="ZR356">
        <v>58</v>
      </c>
      <c r="ZT356">
        <v>58</v>
      </c>
      <c r="ZV356">
        <v>58</v>
      </c>
      <c r="ZX356">
        <v>58</v>
      </c>
      <c r="ZZ356">
        <v>58</v>
      </c>
      <c r="AAB356">
        <v>58</v>
      </c>
      <c r="AAD356">
        <v>58</v>
      </c>
      <c r="AAF356">
        <v>58</v>
      </c>
      <c r="AAH356">
        <v>58</v>
      </c>
      <c r="AAJ356">
        <v>58</v>
      </c>
      <c r="AAL356">
        <v>58</v>
      </c>
      <c r="AAN356">
        <v>58</v>
      </c>
      <c r="AAP356">
        <v>58</v>
      </c>
      <c r="AAR356">
        <v>58</v>
      </c>
      <c r="AAT356">
        <v>58</v>
      </c>
      <c r="AAV356">
        <v>58</v>
      </c>
      <c r="AAX356">
        <v>58</v>
      </c>
      <c r="AAZ356">
        <v>58</v>
      </c>
      <c r="ABB356">
        <v>58</v>
      </c>
      <c r="ABD356">
        <v>58</v>
      </c>
      <c r="ABF356">
        <v>58</v>
      </c>
      <c r="ABH356">
        <v>58</v>
      </c>
      <c r="ABJ356">
        <v>58</v>
      </c>
      <c r="ABL356">
        <v>58</v>
      </c>
      <c r="ABN356">
        <v>58</v>
      </c>
      <c r="ABP356">
        <v>58</v>
      </c>
      <c r="ABR356">
        <v>58</v>
      </c>
      <c r="ABT356">
        <v>58</v>
      </c>
      <c r="ABV356">
        <v>58</v>
      </c>
      <c r="ABX356">
        <v>58</v>
      </c>
      <c r="ABZ356">
        <v>58</v>
      </c>
      <c r="ACB356">
        <v>58</v>
      </c>
      <c r="ACD356">
        <v>58</v>
      </c>
      <c r="ACF356">
        <v>58</v>
      </c>
      <c r="ACH356">
        <v>58</v>
      </c>
      <c r="ACJ356">
        <v>58</v>
      </c>
      <c r="ACL356">
        <v>58</v>
      </c>
      <c r="ACN356">
        <v>58</v>
      </c>
      <c r="ACP356">
        <v>58</v>
      </c>
      <c r="ACR356">
        <v>58</v>
      </c>
      <c r="ACT356">
        <v>58</v>
      </c>
      <c r="ACV356">
        <v>58</v>
      </c>
      <c r="ACX356">
        <v>58</v>
      </c>
      <c r="ACZ356">
        <v>58</v>
      </c>
      <c r="ADB356">
        <v>58</v>
      </c>
      <c r="ADD356">
        <v>58</v>
      </c>
      <c r="ADF356">
        <v>58</v>
      </c>
      <c r="ADH356">
        <v>58</v>
      </c>
      <c r="ADJ356">
        <v>58</v>
      </c>
      <c r="ADL356">
        <v>58</v>
      </c>
      <c r="ADN356">
        <v>58</v>
      </c>
      <c r="ADP356">
        <v>58</v>
      </c>
      <c r="ADR356">
        <v>58</v>
      </c>
      <c r="ADT356">
        <v>58</v>
      </c>
      <c r="ADV356">
        <v>58</v>
      </c>
      <c r="ADX356">
        <v>58</v>
      </c>
      <c r="ADZ356">
        <v>58</v>
      </c>
      <c r="AEB356">
        <v>58</v>
      </c>
      <c r="AED356">
        <v>58</v>
      </c>
      <c r="AEF356">
        <v>58</v>
      </c>
      <c r="AEH356">
        <v>58</v>
      </c>
      <c r="AEJ356">
        <v>58</v>
      </c>
      <c r="AEL356">
        <v>58</v>
      </c>
      <c r="AEN356">
        <v>58</v>
      </c>
      <c r="AEP356">
        <v>58</v>
      </c>
      <c r="AER356">
        <v>58</v>
      </c>
      <c r="AET356">
        <v>58</v>
      </c>
      <c r="AEV356">
        <v>58</v>
      </c>
      <c r="AEX356">
        <v>58</v>
      </c>
      <c r="AEZ356">
        <v>58</v>
      </c>
      <c r="AFB356">
        <v>58</v>
      </c>
      <c r="AFD356">
        <v>58</v>
      </c>
      <c r="AFF356">
        <v>58</v>
      </c>
      <c r="AFH356">
        <v>58</v>
      </c>
      <c r="AFJ356">
        <v>58</v>
      </c>
      <c r="AFL356">
        <v>58</v>
      </c>
      <c r="AFN356">
        <v>58</v>
      </c>
      <c r="AFP356">
        <v>58</v>
      </c>
      <c r="AFR356">
        <v>58</v>
      </c>
      <c r="AFT356">
        <v>58</v>
      </c>
      <c r="AFV356">
        <v>58</v>
      </c>
      <c r="AFX356">
        <v>58</v>
      </c>
      <c r="AFZ356">
        <v>58</v>
      </c>
      <c r="AGB356">
        <v>58</v>
      </c>
      <c r="AGD356">
        <v>58</v>
      </c>
      <c r="AGF356">
        <v>58</v>
      </c>
      <c r="AGH356">
        <v>58</v>
      </c>
      <c r="AGJ356">
        <v>58</v>
      </c>
      <c r="AGL356">
        <v>58</v>
      </c>
      <c r="AGN356">
        <v>58</v>
      </c>
      <c r="AGP356">
        <v>58</v>
      </c>
      <c r="AGR356">
        <v>58</v>
      </c>
      <c r="AGT356">
        <v>58</v>
      </c>
      <c r="AGV356">
        <v>58</v>
      </c>
      <c r="AGX356">
        <v>58</v>
      </c>
      <c r="AGZ356">
        <v>58</v>
      </c>
      <c r="AHB356">
        <v>58</v>
      </c>
      <c r="AHD356">
        <v>58</v>
      </c>
      <c r="AHF356">
        <v>58</v>
      </c>
      <c r="AHH356">
        <v>58</v>
      </c>
      <c r="AHJ356">
        <v>58</v>
      </c>
      <c r="AHL356">
        <v>58</v>
      </c>
      <c r="AHN356">
        <v>58</v>
      </c>
      <c r="AHP356">
        <v>58</v>
      </c>
      <c r="AHR356">
        <v>58</v>
      </c>
      <c r="AHT356">
        <v>58</v>
      </c>
      <c r="AHV356">
        <v>58</v>
      </c>
      <c r="AHX356">
        <v>58</v>
      </c>
      <c r="AHZ356">
        <v>58</v>
      </c>
      <c r="AIB356">
        <v>58</v>
      </c>
      <c r="AID356">
        <v>58</v>
      </c>
      <c r="AIF356">
        <v>58</v>
      </c>
      <c r="AIH356">
        <v>58</v>
      </c>
      <c r="AIJ356">
        <v>58</v>
      </c>
      <c r="AIL356">
        <v>58</v>
      </c>
      <c r="AIN356">
        <v>58</v>
      </c>
      <c r="AIP356">
        <v>58</v>
      </c>
      <c r="AIR356">
        <v>58</v>
      </c>
      <c r="AIT356">
        <v>58</v>
      </c>
      <c r="AIV356">
        <v>58</v>
      </c>
      <c r="AIX356">
        <v>58</v>
      </c>
      <c r="AIZ356">
        <v>58</v>
      </c>
      <c r="AJB356">
        <v>58</v>
      </c>
      <c r="AJD356">
        <v>58</v>
      </c>
      <c r="AJF356">
        <v>58</v>
      </c>
      <c r="AJH356">
        <v>58</v>
      </c>
      <c r="AJJ356">
        <v>58</v>
      </c>
      <c r="AJL356">
        <v>58</v>
      </c>
      <c r="AJN356">
        <v>58</v>
      </c>
      <c r="AJP356">
        <v>58</v>
      </c>
      <c r="AJR356">
        <v>58</v>
      </c>
      <c r="AJT356">
        <v>58</v>
      </c>
      <c r="AJV356">
        <v>58</v>
      </c>
      <c r="AJX356">
        <v>58</v>
      </c>
      <c r="AJZ356">
        <v>58</v>
      </c>
      <c r="AKB356">
        <v>58</v>
      </c>
      <c r="AKD356">
        <v>58</v>
      </c>
      <c r="AKF356">
        <v>58</v>
      </c>
      <c r="AKH356">
        <v>58</v>
      </c>
      <c r="AKJ356">
        <v>58</v>
      </c>
      <c r="AKL356">
        <v>58</v>
      </c>
      <c r="AKN356">
        <v>58</v>
      </c>
      <c r="AKP356">
        <v>58</v>
      </c>
      <c r="AKR356">
        <v>58</v>
      </c>
      <c r="AKT356">
        <v>58</v>
      </c>
      <c r="AKV356">
        <v>58</v>
      </c>
      <c r="AKX356">
        <v>58</v>
      </c>
      <c r="AKZ356">
        <v>58</v>
      </c>
      <c r="ALB356">
        <v>58</v>
      </c>
      <c r="ALD356">
        <v>58</v>
      </c>
      <c r="ALF356">
        <v>58</v>
      </c>
      <c r="ALH356">
        <v>58</v>
      </c>
      <c r="ALJ356">
        <v>58</v>
      </c>
      <c r="ALL356">
        <v>58</v>
      </c>
      <c r="ALN356">
        <v>58</v>
      </c>
      <c r="ALP356">
        <v>58</v>
      </c>
      <c r="ALR356">
        <v>58</v>
      </c>
    </row>
    <row r="357" spans="1:1006" x14ac:dyDescent="0.25">
      <c r="A357">
        <v>54</v>
      </c>
      <c r="B357">
        <v>10.02754</v>
      </c>
      <c r="H357">
        <v>54</v>
      </c>
      <c r="J357">
        <v>54</v>
      </c>
      <c r="L357">
        <v>54</v>
      </c>
      <c r="N357">
        <v>54</v>
      </c>
      <c r="P357">
        <v>54</v>
      </c>
      <c r="R357">
        <v>54</v>
      </c>
      <c r="T357">
        <v>54</v>
      </c>
      <c r="V357">
        <v>54</v>
      </c>
      <c r="X357">
        <v>54</v>
      </c>
      <c r="Z357">
        <v>54</v>
      </c>
      <c r="AB357">
        <v>54</v>
      </c>
      <c r="AD357">
        <v>54</v>
      </c>
      <c r="AF357">
        <v>54</v>
      </c>
      <c r="AH357">
        <v>54</v>
      </c>
      <c r="AJ357">
        <v>54</v>
      </c>
      <c r="AL357">
        <v>54</v>
      </c>
      <c r="AN357">
        <v>54</v>
      </c>
      <c r="AP357">
        <v>54</v>
      </c>
      <c r="AR357">
        <v>54</v>
      </c>
      <c r="AT357">
        <v>54</v>
      </c>
      <c r="AV357">
        <v>54</v>
      </c>
      <c r="AX357">
        <v>54</v>
      </c>
      <c r="AZ357">
        <v>54</v>
      </c>
      <c r="BB357">
        <v>54</v>
      </c>
      <c r="BD357">
        <v>54</v>
      </c>
      <c r="BF357">
        <v>54</v>
      </c>
      <c r="BH357">
        <v>54</v>
      </c>
      <c r="BJ357">
        <v>54</v>
      </c>
      <c r="BL357">
        <v>54</v>
      </c>
      <c r="BN357">
        <v>54</v>
      </c>
      <c r="BP357">
        <v>54</v>
      </c>
      <c r="BR357">
        <v>54</v>
      </c>
      <c r="BT357">
        <v>54</v>
      </c>
      <c r="BV357">
        <v>54</v>
      </c>
      <c r="BX357">
        <v>54</v>
      </c>
      <c r="BZ357">
        <v>54</v>
      </c>
      <c r="CB357">
        <v>54</v>
      </c>
      <c r="CD357">
        <v>54</v>
      </c>
      <c r="CF357">
        <v>54</v>
      </c>
      <c r="CH357">
        <v>54</v>
      </c>
      <c r="CJ357">
        <v>54</v>
      </c>
      <c r="CL357">
        <v>54</v>
      </c>
      <c r="CN357">
        <v>54</v>
      </c>
      <c r="CP357">
        <v>54</v>
      </c>
      <c r="CR357">
        <v>54</v>
      </c>
      <c r="CT357">
        <v>54</v>
      </c>
      <c r="CV357">
        <v>54</v>
      </c>
      <c r="CX357">
        <v>54</v>
      </c>
      <c r="CZ357">
        <v>54</v>
      </c>
      <c r="DB357">
        <v>54</v>
      </c>
      <c r="DD357">
        <v>54</v>
      </c>
      <c r="DF357">
        <v>54</v>
      </c>
      <c r="DH357">
        <v>54</v>
      </c>
      <c r="DJ357">
        <v>54</v>
      </c>
      <c r="DL357">
        <v>54</v>
      </c>
      <c r="DN357">
        <v>54</v>
      </c>
      <c r="DP357">
        <v>54</v>
      </c>
      <c r="DR357">
        <v>54</v>
      </c>
      <c r="DT357">
        <v>54</v>
      </c>
      <c r="DV357">
        <v>54</v>
      </c>
      <c r="DX357">
        <v>54</v>
      </c>
      <c r="DZ357">
        <v>54</v>
      </c>
      <c r="EB357">
        <v>54</v>
      </c>
      <c r="ED357">
        <v>54</v>
      </c>
      <c r="EF357">
        <v>54</v>
      </c>
      <c r="EH357">
        <v>54</v>
      </c>
      <c r="EJ357">
        <v>54</v>
      </c>
      <c r="EL357">
        <v>54</v>
      </c>
      <c r="EN357">
        <v>54</v>
      </c>
      <c r="EP357">
        <v>54</v>
      </c>
      <c r="ER357">
        <v>54</v>
      </c>
      <c r="ET357">
        <v>54</v>
      </c>
      <c r="EV357">
        <v>54</v>
      </c>
      <c r="EX357">
        <v>54</v>
      </c>
      <c r="EZ357">
        <v>54</v>
      </c>
      <c r="FB357">
        <v>54</v>
      </c>
      <c r="FD357">
        <v>54</v>
      </c>
      <c r="FF357">
        <v>54</v>
      </c>
      <c r="FH357">
        <v>54</v>
      </c>
      <c r="FJ357">
        <v>54</v>
      </c>
      <c r="FL357">
        <v>54</v>
      </c>
      <c r="FN357">
        <v>54</v>
      </c>
      <c r="FP357">
        <v>54</v>
      </c>
      <c r="FR357">
        <v>54</v>
      </c>
      <c r="FT357">
        <v>54</v>
      </c>
      <c r="FV357">
        <v>54</v>
      </c>
      <c r="FX357">
        <v>54</v>
      </c>
      <c r="FZ357">
        <v>54</v>
      </c>
      <c r="GB357">
        <v>54</v>
      </c>
      <c r="GD357">
        <v>54</v>
      </c>
      <c r="GF357">
        <v>54</v>
      </c>
      <c r="GH357">
        <v>54</v>
      </c>
      <c r="GJ357">
        <v>54</v>
      </c>
      <c r="GL357">
        <v>54</v>
      </c>
      <c r="GN357">
        <v>54</v>
      </c>
      <c r="GP357">
        <v>54</v>
      </c>
      <c r="GR357">
        <v>54</v>
      </c>
      <c r="GT357">
        <v>54</v>
      </c>
      <c r="GV357">
        <v>54</v>
      </c>
      <c r="GX357">
        <v>54</v>
      </c>
      <c r="GZ357">
        <v>54</v>
      </c>
      <c r="HB357">
        <v>54</v>
      </c>
      <c r="HD357">
        <v>54</v>
      </c>
      <c r="HF357">
        <v>54</v>
      </c>
      <c r="HH357">
        <v>54</v>
      </c>
      <c r="HJ357">
        <v>54</v>
      </c>
      <c r="HL357">
        <v>54</v>
      </c>
      <c r="HN357">
        <v>54</v>
      </c>
      <c r="HP357">
        <v>54</v>
      </c>
      <c r="HR357">
        <v>54</v>
      </c>
      <c r="HT357">
        <v>54</v>
      </c>
      <c r="HV357">
        <v>54</v>
      </c>
      <c r="HX357">
        <v>54</v>
      </c>
      <c r="HZ357">
        <v>54</v>
      </c>
      <c r="IB357">
        <v>54</v>
      </c>
      <c r="ID357">
        <v>54</v>
      </c>
      <c r="IF357">
        <v>54</v>
      </c>
      <c r="IH357">
        <v>54</v>
      </c>
      <c r="IJ357">
        <v>54</v>
      </c>
      <c r="IL357">
        <v>54</v>
      </c>
      <c r="IN357">
        <v>54</v>
      </c>
      <c r="IP357">
        <v>54</v>
      </c>
      <c r="IR357">
        <v>54</v>
      </c>
      <c r="IT357">
        <v>54</v>
      </c>
      <c r="IV357">
        <v>54</v>
      </c>
      <c r="IX357">
        <v>54</v>
      </c>
      <c r="IZ357">
        <v>54</v>
      </c>
      <c r="JB357">
        <v>54</v>
      </c>
      <c r="JD357">
        <v>54</v>
      </c>
      <c r="JF357">
        <v>54</v>
      </c>
      <c r="JH357">
        <v>54</v>
      </c>
      <c r="JJ357">
        <v>54</v>
      </c>
      <c r="JL357">
        <v>54</v>
      </c>
      <c r="JN357">
        <v>54</v>
      </c>
      <c r="JP357">
        <v>54</v>
      </c>
      <c r="JR357">
        <v>54</v>
      </c>
      <c r="JT357">
        <v>54</v>
      </c>
      <c r="JV357">
        <v>54</v>
      </c>
      <c r="JX357">
        <v>54</v>
      </c>
      <c r="JZ357">
        <v>54</v>
      </c>
      <c r="KB357">
        <v>54</v>
      </c>
      <c r="KD357">
        <v>54</v>
      </c>
      <c r="KF357">
        <v>54</v>
      </c>
      <c r="KH357">
        <v>54</v>
      </c>
      <c r="KJ357">
        <v>54</v>
      </c>
      <c r="KL357">
        <v>54</v>
      </c>
      <c r="KN357">
        <v>54</v>
      </c>
      <c r="KP357">
        <v>54</v>
      </c>
      <c r="KR357">
        <v>54</v>
      </c>
      <c r="KT357">
        <v>54</v>
      </c>
      <c r="KV357">
        <v>54</v>
      </c>
      <c r="KX357">
        <v>54</v>
      </c>
      <c r="KZ357">
        <v>54</v>
      </c>
      <c r="LB357">
        <v>54</v>
      </c>
      <c r="LD357">
        <v>54</v>
      </c>
      <c r="LF357">
        <v>54</v>
      </c>
      <c r="LH357">
        <v>54</v>
      </c>
      <c r="LJ357">
        <v>54</v>
      </c>
      <c r="LL357">
        <v>54</v>
      </c>
      <c r="LN357">
        <v>54</v>
      </c>
      <c r="LP357">
        <v>54</v>
      </c>
      <c r="LR357">
        <v>54</v>
      </c>
      <c r="LT357">
        <v>54</v>
      </c>
      <c r="LV357">
        <v>54</v>
      </c>
      <c r="LX357">
        <v>54</v>
      </c>
      <c r="LZ357">
        <v>54</v>
      </c>
      <c r="MB357">
        <v>54</v>
      </c>
      <c r="MD357">
        <v>54</v>
      </c>
      <c r="MF357">
        <v>54</v>
      </c>
      <c r="MH357">
        <v>54</v>
      </c>
      <c r="MJ357">
        <v>54</v>
      </c>
      <c r="ML357">
        <v>54</v>
      </c>
      <c r="MN357">
        <v>54</v>
      </c>
      <c r="MP357">
        <v>54</v>
      </c>
      <c r="MR357">
        <v>54</v>
      </c>
      <c r="MT357">
        <v>54</v>
      </c>
      <c r="MV357">
        <v>54</v>
      </c>
      <c r="MX357">
        <v>54</v>
      </c>
      <c r="MZ357">
        <v>54</v>
      </c>
      <c r="NB357">
        <v>54</v>
      </c>
      <c r="ND357">
        <v>54</v>
      </c>
      <c r="NF357">
        <v>54</v>
      </c>
      <c r="NH357">
        <v>54</v>
      </c>
      <c r="NJ357">
        <v>54</v>
      </c>
      <c r="NL357">
        <v>54</v>
      </c>
      <c r="NN357">
        <v>54</v>
      </c>
      <c r="NP357">
        <v>54</v>
      </c>
      <c r="NR357">
        <v>54</v>
      </c>
      <c r="NT357">
        <v>54</v>
      </c>
      <c r="NV357">
        <v>54</v>
      </c>
      <c r="NX357">
        <v>54</v>
      </c>
      <c r="NZ357">
        <v>54</v>
      </c>
      <c r="OB357">
        <v>54</v>
      </c>
      <c r="OD357">
        <v>54</v>
      </c>
      <c r="OF357">
        <v>54</v>
      </c>
      <c r="OH357">
        <v>54</v>
      </c>
      <c r="OJ357">
        <v>54</v>
      </c>
      <c r="OL357">
        <v>54</v>
      </c>
      <c r="ON357">
        <v>54</v>
      </c>
      <c r="OP357">
        <v>54</v>
      </c>
      <c r="OR357">
        <v>54</v>
      </c>
      <c r="OT357">
        <v>54</v>
      </c>
      <c r="OV357">
        <v>54</v>
      </c>
      <c r="OX357">
        <v>54</v>
      </c>
      <c r="OZ357">
        <v>54</v>
      </c>
      <c r="PB357">
        <v>54</v>
      </c>
      <c r="PD357">
        <v>54</v>
      </c>
      <c r="PF357">
        <v>54</v>
      </c>
      <c r="PH357">
        <v>54</v>
      </c>
      <c r="PJ357">
        <v>54</v>
      </c>
      <c r="PL357">
        <v>54</v>
      </c>
      <c r="PN357">
        <v>54</v>
      </c>
      <c r="PP357">
        <v>54</v>
      </c>
      <c r="PR357">
        <v>54</v>
      </c>
      <c r="PT357">
        <v>54</v>
      </c>
      <c r="PV357">
        <v>54</v>
      </c>
      <c r="PX357">
        <v>54</v>
      </c>
      <c r="PZ357">
        <v>54</v>
      </c>
      <c r="QB357">
        <v>54</v>
      </c>
      <c r="QD357">
        <v>54</v>
      </c>
      <c r="QF357">
        <v>54</v>
      </c>
      <c r="QH357">
        <v>54</v>
      </c>
      <c r="QJ357">
        <v>54</v>
      </c>
      <c r="QL357">
        <v>54</v>
      </c>
      <c r="QN357">
        <v>54</v>
      </c>
      <c r="QP357">
        <v>54</v>
      </c>
      <c r="QR357">
        <v>54</v>
      </c>
      <c r="QT357">
        <v>54</v>
      </c>
      <c r="QV357">
        <v>54</v>
      </c>
      <c r="QX357">
        <v>54</v>
      </c>
      <c r="QZ357">
        <v>54</v>
      </c>
      <c r="RB357">
        <v>54</v>
      </c>
      <c r="RD357">
        <v>54</v>
      </c>
      <c r="RF357">
        <v>54</v>
      </c>
      <c r="RH357">
        <v>54</v>
      </c>
      <c r="RJ357">
        <v>54</v>
      </c>
      <c r="RL357">
        <v>54</v>
      </c>
      <c r="RN357">
        <v>54</v>
      </c>
      <c r="RP357">
        <v>54</v>
      </c>
      <c r="RR357">
        <v>54</v>
      </c>
      <c r="RT357">
        <v>54</v>
      </c>
      <c r="RV357">
        <v>54</v>
      </c>
      <c r="RX357">
        <v>54</v>
      </c>
      <c r="RZ357">
        <v>54</v>
      </c>
      <c r="SB357">
        <v>54</v>
      </c>
      <c r="SD357">
        <v>54</v>
      </c>
      <c r="SF357">
        <v>54</v>
      </c>
      <c r="SH357">
        <v>54</v>
      </c>
      <c r="SJ357">
        <v>54</v>
      </c>
      <c r="SL357">
        <v>54</v>
      </c>
      <c r="SN357">
        <v>54</v>
      </c>
      <c r="SP357">
        <v>54</v>
      </c>
      <c r="SR357">
        <v>54</v>
      </c>
      <c r="ST357">
        <v>54</v>
      </c>
      <c r="SV357">
        <v>54</v>
      </c>
      <c r="SX357">
        <v>54</v>
      </c>
      <c r="SZ357">
        <v>54</v>
      </c>
      <c r="TB357">
        <v>54</v>
      </c>
      <c r="TD357">
        <v>54</v>
      </c>
      <c r="TF357">
        <v>54</v>
      </c>
      <c r="TH357">
        <v>54</v>
      </c>
      <c r="TJ357">
        <v>54</v>
      </c>
      <c r="TL357">
        <v>54</v>
      </c>
      <c r="TN357">
        <v>54</v>
      </c>
      <c r="TP357">
        <v>54</v>
      </c>
      <c r="TR357">
        <v>54</v>
      </c>
      <c r="TT357">
        <v>54</v>
      </c>
      <c r="TV357">
        <v>54</v>
      </c>
      <c r="TX357">
        <v>54</v>
      </c>
      <c r="TZ357">
        <v>54</v>
      </c>
      <c r="UB357">
        <v>54</v>
      </c>
      <c r="UD357">
        <v>54</v>
      </c>
      <c r="UF357">
        <v>54</v>
      </c>
      <c r="UH357">
        <v>54</v>
      </c>
      <c r="UJ357">
        <v>54</v>
      </c>
      <c r="UL357">
        <v>54</v>
      </c>
      <c r="UN357">
        <v>54</v>
      </c>
      <c r="UP357">
        <v>54</v>
      </c>
      <c r="UR357">
        <v>54</v>
      </c>
      <c r="UT357">
        <v>54</v>
      </c>
      <c r="UV357">
        <v>54</v>
      </c>
      <c r="UX357">
        <v>54</v>
      </c>
      <c r="UZ357">
        <v>54</v>
      </c>
      <c r="VB357">
        <v>54</v>
      </c>
      <c r="VD357">
        <v>54</v>
      </c>
      <c r="VF357">
        <v>54</v>
      </c>
      <c r="VH357">
        <v>54</v>
      </c>
      <c r="VJ357">
        <v>54</v>
      </c>
      <c r="VL357">
        <v>54</v>
      </c>
      <c r="VN357">
        <v>54</v>
      </c>
      <c r="VP357">
        <v>54</v>
      </c>
      <c r="VR357">
        <v>54</v>
      </c>
      <c r="VT357">
        <v>54</v>
      </c>
      <c r="VV357">
        <v>54</v>
      </c>
      <c r="VX357">
        <v>54</v>
      </c>
      <c r="VZ357">
        <v>54</v>
      </c>
      <c r="WB357">
        <v>54</v>
      </c>
      <c r="WD357">
        <v>54</v>
      </c>
      <c r="WF357">
        <v>54</v>
      </c>
      <c r="WH357">
        <v>54</v>
      </c>
      <c r="WJ357">
        <v>54</v>
      </c>
      <c r="WL357">
        <v>54</v>
      </c>
      <c r="WN357">
        <v>54</v>
      </c>
      <c r="WP357">
        <v>54</v>
      </c>
      <c r="WR357">
        <v>54</v>
      </c>
      <c r="WT357">
        <v>54</v>
      </c>
      <c r="WV357">
        <v>54</v>
      </c>
      <c r="WX357">
        <v>54</v>
      </c>
      <c r="WZ357">
        <v>54</v>
      </c>
      <c r="XB357">
        <v>54</v>
      </c>
      <c r="XD357">
        <v>54</v>
      </c>
      <c r="XF357">
        <v>54</v>
      </c>
      <c r="XH357">
        <v>54</v>
      </c>
      <c r="XJ357">
        <v>54</v>
      </c>
      <c r="XL357">
        <v>54</v>
      </c>
      <c r="XN357">
        <v>54</v>
      </c>
      <c r="XP357">
        <v>54</v>
      </c>
      <c r="XR357">
        <v>54</v>
      </c>
      <c r="XT357">
        <v>54</v>
      </c>
      <c r="XV357">
        <v>54</v>
      </c>
      <c r="XX357">
        <v>54</v>
      </c>
      <c r="XZ357">
        <v>54</v>
      </c>
      <c r="YB357">
        <v>54</v>
      </c>
      <c r="YD357">
        <v>54</v>
      </c>
      <c r="YF357">
        <v>54</v>
      </c>
      <c r="YH357">
        <v>54</v>
      </c>
      <c r="YJ357">
        <v>54</v>
      </c>
      <c r="YL357">
        <v>54</v>
      </c>
      <c r="YN357">
        <v>54</v>
      </c>
      <c r="YP357">
        <v>54</v>
      </c>
      <c r="YR357">
        <v>54</v>
      </c>
      <c r="YT357">
        <v>54</v>
      </c>
      <c r="YV357">
        <v>54</v>
      </c>
      <c r="YX357">
        <v>54</v>
      </c>
      <c r="YZ357">
        <v>54</v>
      </c>
      <c r="ZB357">
        <v>54</v>
      </c>
      <c r="ZD357">
        <v>54</v>
      </c>
      <c r="ZF357">
        <v>54</v>
      </c>
      <c r="ZH357">
        <v>54</v>
      </c>
      <c r="ZJ357">
        <v>54</v>
      </c>
      <c r="ZL357">
        <v>54</v>
      </c>
      <c r="ZN357">
        <v>54</v>
      </c>
      <c r="ZP357">
        <v>54</v>
      </c>
      <c r="ZR357">
        <v>54</v>
      </c>
      <c r="ZT357">
        <v>54</v>
      </c>
      <c r="ZV357">
        <v>54</v>
      </c>
      <c r="ZX357">
        <v>54</v>
      </c>
      <c r="ZZ357">
        <v>54</v>
      </c>
      <c r="AAB357">
        <v>54</v>
      </c>
      <c r="AAD357">
        <v>54</v>
      </c>
      <c r="AAF357">
        <v>54</v>
      </c>
      <c r="AAH357">
        <v>54</v>
      </c>
      <c r="AAJ357">
        <v>54</v>
      </c>
      <c r="AAL357">
        <v>54</v>
      </c>
      <c r="AAN357">
        <v>54</v>
      </c>
      <c r="AAP357">
        <v>54</v>
      </c>
      <c r="AAR357">
        <v>54</v>
      </c>
      <c r="AAT357">
        <v>54</v>
      </c>
      <c r="AAV357">
        <v>54</v>
      </c>
      <c r="AAX357">
        <v>54</v>
      </c>
      <c r="AAZ357">
        <v>54</v>
      </c>
      <c r="ABB357">
        <v>54</v>
      </c>
      <c r="ABD357">
        <v>54</v>
      </c>
      <c r="ABF357">
        <v>54</v>
      </c>
      <c r="ABH357">
        <v>54</v>
      </c>
      <c r="ABJ357">
        <v>54</v>
      </c>
      <c r="ABL357">
        <v>54</v>
      </c>
      <c r="ABN357">
        <v>54</v>
      </c>
      <c r="ABP357">
        <v>54</v>
      </c>
      <c r="ABR357">
        <v>54</v>
      </c>
      <c r="ABT357">
        <v>54</v>
      </c>
      <c r="ABV357">
        <v>54</v>
      </c>
      <c r="ABX357">
        <v>54</v>
      </c>
      <c r="ABZ357">
        <v>54</v>
      </c>
      <c r="ACB357">
        <v>54</v>
      </c>
      <c r="ACD357">
        <v>54</v>
      </c>
      <c r="ACF357">
        <v>54</v>
      </c>
      <c r="ACH357">
        <v>54</v>
      </c>
      <c r="ACJ357">
        <v>54</v>
      </c>
      <c r="ACL357">
        <v>54</v>
      </c>
      <c r="ACN357">
        <v>54</v>
      </c>
      <c r="ACP357">
        <v>54</v>
      </c>
      <c r="ACR357">
        <v>54</v>
      </c>
      <c r="ACT357">
        <v>54</v>
      </c>
      <c r="ACV357">
        <v>54</v>
      </c>
      <c r="ACX357">
        <v>54</v>
      </c>
      <c r="ACZ357">
        <v>54</v>
      </c>
      <c r="ADB357">
        <v>54</v>
      </c>
      <c r="ADD357">
        <v>54</v>
      </c>
      <c r="ADF357">
        <v>54</v>
      </c>
      <c r="ADH357">
        <v>54</v>
      </c>
      <c r="ADJ357">
        <v>54</v>
      </c>
      <c r="ADL357">
        <v>54</v>
      </c>
      <c r="ADN357">
        <v>54</v>
      </c>
      <c r="ADP357">
        <v>54</v>
      </c>
      <c r="ADR357">
        <v>54</v>
      </c>
      <c r="ADT357">
        <v>54</v>
      </c>
      <c r="ADV357">
        <v>54</v>
      </c>
      <c r="ADX357">
        <v>54</v>
      </c>
      <c r="ADZ357">
        <v>54</v>
      </c>
      <c r="AEB357">
        <v>54</v>
      </c>
      <c r="AED357">
        <v>54</v>
      </c>
      <c r="AEF357">
        <v>54</v>
      </c>
      <c r="AEH357">
        <v>54</v>
      </c>
      <c r="AEJ357">
        <v>54</v>
      </c>
      <c r="AEL357">
        <v>54</v>
      </c>
      <c r="AEN357">
        <v>54</v>
      </c>
      <c r="AEP357">
        <v>54</v>
      </c>
      <c r="AER357">
        <v>54</v>
      </c>
      <c r="AET357">
        <v>54</v>
      </c>
      <c r="AEV357">
        <v>54</v>
      </c>
      <c r="AEX357">
        <v>54</v>
      </c>
      <c r="AEZ357">
        <v>54</v>
      </c>
      <c r="AFB357">
        <v>54</v>
      </c>
      <c r="AFD357">
        <v>54</v>
      </c>
      <c r="AFF357">
        <v>54</v>
      </c>
      <c r="AFH357">
        <v>54</v>
      </c>
      <c r="AFJ357">
        <v>54</v>
      </c>
      <c r="AFL357">
        <v>54</v>
      </c>
      <c r="AFN357">
        <v>54</v>
      </c>
      <c r="AFP357">
        <v>54</v>
      </c>
      <c r="AFR357">
        <v>54</v>
      </c>
      <c r="AFT357">
        <v>54</v>
      </c>
      <c r="AFV357">
        <v>54</v>
      </c>
      <c r="AFX357">
        <v>54</v>
      </c>
      <c r="AFZ357">
        <v>54</v>
      </c>
      <c r="AGB357">
        <v>54</v>
      </c>
      <c r="AGD357">
        <v>54</v>
      </c>
      <c r="AGF357">
        <v>54</v>
      </c>
      <c r="AGH357">
        <v>54</v>
      </c>
      <c r="AGJ357">
        <v>54</v>
      </c>
      <c r="AGL357">
        <v>54</v>
      </c>
      <c r="AGN357">
        <v>54</v>
      </c>
      <c r="AGP357">
        <v>54</v>
      </c>
      <c r="AGR357">
        <v>54</v>
      </c>
      <c r="AGT357">
        <v>54</v>
      </c>
      <c r="AGV357">
        <v>54</v>
      </c>
      <c r="AGX357">
        <v>54</v>
      </c>
      <c r="AGZ357">
        <v>54</v>
      </c>
      <c r="AHB357">
        <v>54</v>
      </c>
      <c r="AHD357">
        <v>54</v>
      </c>
      <c r="AHF357">
        <v>54</v>
      </c>
      <c r="AHH357">
        <v>54</v>
      </c>
      <c r="AHJ357">
        <v>54</v>
      </c>
      <c r="AHL357">
        <v>54</v>
      </c>
      <c r="AHN357">
        <v>54</v>
      </c>
      <c r="AHP357">
        <v>54</v>
      </c>
      <c r="AHR357">
        <v>54</v>
      </c>
      <c r="AHT357">
        <v>54</v>
      </c>
      <c r="AHV357">
        <v>54</v>
      </c>
      <c r="AHX357">
        <v>54</v>
      </c>
      <c r="AHZ357">
        <v>54</v>
      </c>
      <c r="AIB357">
        <v>54</v>
      </c>
      <c r="AID357">
        <v>54</v>
      </c>
      <c r="AIF357">
        <v>54</v>
      </c>
      <c r="AIH357">
        <v>54</v>
      </c>
      <c r="AIJ357">
        <v>54</v>
      </c>
      <c r="AIL357">
        <v>54</v>
      </c>
      <c r="AIN357">
        <v>54</v>
      </c>
      <c r="AIP357">
        <v>54</v>
      </c>
      <c r="AIR357">
        <v>54</v>
      </c>
      <c r="AIT357">
        <v>54</v>
      </c>
      <c r="AIV357">
        <v>54</v>
      </c>
      <c r="AIX357">
        <v>54</v>
      </c>
      <c r="AIZ357">
        <v>54</v>
      </c>
      <c r="AJB357">
        <v>54</v>
      </c>
      <c r="AJD357">
        <v>54</v>
      </c>
      <c r="AJF357">
        <v>54</v>
      </c>
      <c r="AJH357">
        <v>54</v>
      </c>
      <c r="AJJ357">
        <v>54</v>
      </c>
      <c r="AJL357">
        <v>54</v>
      </c>
      <c r="AJN357">
        <v>54</v>
      </c>
      <c r="AJP357">
        <v>54</v>
      </c>
      <c r="AJR357">
        <v>54</v>
      </c>
      <c r="AJT357">
        <v>54</v>
      </c>
      <c r="AJV357">
        <v>54</v>
      </c>
      <c r="AJX357">
        <v>54</v>
      </c>
      <c r="AJZ357">
        <v>54</v>
      </c>
      <c r="AKB357">
        <v>54</v>
      </c>
      <c r="AKD357">
        <v>54</v>
      </c>
      <c r="AKF357">
        <v>54</v>
      </c>
      <c r="AKH357">
        <v>54</v>
      </c>
      <c r="AKJ357">
        <v>54</v>
      </c>
      <c r="AKL357">
        <v>54</v>
      </c>
      <c r="AKN357">
        <v>54</v>
      </c>
      <c r="AKP357">
        <v>54</v>
      </c>
      <c r="AKR357">
        <v>54</v>
      </c>
      <c r="AKT357">
        <v>54</v>
      </c>
      <c r="AKV357">
        <v>54</v>
      </c>
      <c r="AKX357">
        <v>54</v>
      </c>
      <c r="AKZ357">
        <v>54</v>
      </c>
      <c r="ALB357">
        <v>54</v>
      </c>
      <c r="ALD357">
        <v>54</v>
      </c>
      <c r="ALF357">
        <v>54</v>
      </c>
      <c r="ALH357">
        <v>54</v>
      </c>
      <c r="ALJ357">
        <v>54</v>
      </c>
      <c r="ALL357">
        <v>54</v>
      </c>
      <c r="ALN357">
        <v>54</v>
      </c>
      <c r="ALP357">
        <v>54</v>
      </c>
      <c r="ALR357">
        <v>54</v>
      </c>
    </row>
    <row r="358" spans="1:1006" x14ac:dyDescent="0.25">
      <c r="A358">
        <v>30</v>
      </c>
      <c r="B358">
        <v>10.027520000000001</v>
      </c>
      <c r="H358">
        <v>30</v>
      </c>
      <c r="J358">
        <v>30</v>
      </c>
      <c r="L358">
        <v>30</v>
      </c>
      <c r="N358">
        <v>30</v>
      </c>
      <c r="P358">
        <v>30</v>
      </c>
      <c r="R358">
        <v>30</v>
      </c>
      <c r="T358">
        <v>30</v>
      </c>
      <c r="V358">
        <v>30</v>
      </c>
      <c r="X358">
        <v>30</v>
      </c>
      <c r="Z358">
        <v>30</v>
      </c>
      <c r="AB358">
        <v>30</v>
      </c>
      <c r="AD358">
        <v>30</v>
      </c>
      <c r="AF358">
        <v>30</v>
      </c>
      <c r="AH358">
        <v>30</v>
      </c>
      <c r="AJ358">
        <v>30</v>
      </c>
      <c r="AL358">
        <v>30</v>
      </c>
      <c r="AN358">
        <v>30</v>
      </c>
      <c r="AP358">
        <v>30</v>
      </c>
      <c r="AR358">
        <v>30</v>
      </c>
      <c r="AT358">
        <v>30</v>
      </c>
      <c r="AV358">
        <v>30</v>
      </c>
      <c r="AX358">
        <v>30</v>
      </c>
      <c r="AZ358">
        <v>30</v>
      </c>
      <c r="BB358">
        <v>30</v>
      </c>
      <c r="BD358">
        <v>30</v>
      </c>
      <c r="BF358">
        <v>30</v>
      </c>
      <c r="BH358">
        <v>30</v>
      </c>
      <c r="BJ358">
        <v>30</v>
      </c>
      <c r="BL358">
        <v>30</v>
      </c>
      <c r="BN358">
        <v>30</v>
      </c>
      <c r="BP358">
        <v>30</v>
      </c>
      <c r="BR358">
        <v>30</v>
      </c>
      <c r="BT358">
        <v>30</v>
      </c>
      <c r="BV358">
        <v>30</v>
      </c>
      <c r="BX358">
        <v>30</v>
      </c>
      <c r="BZ358">
        <v>30</v>
      </c>
      <c r="CB358">
        <v>30</v>
      </c>
      <c r="CD358">
        <v>30</v>
      </c>
      <c r="CF358">
        <v>30</v>
      </c>
      <c r="CH358">
        <v>30</v>
      </c>
      <c r="CJ358">
        <v>30</v>
      </c>
      <c r="CL358">
        <v>30</v>
      </c>
      <c r="CN358">
        <v>30</v>
      </c>
      <c r="CP358">
        <v>30</v>
      </c>
      <c r="CR358">
        <v>30</v>
      </c>
      <c r="CT358">
        <v>30</v>
      </c>
      <c r="CV358">
        <v>30</v>
      </c>
      <c r="CX358">
        <v>30</v>
      </c>
      <c r="CZ358">
        <v>30</v>
      </c>
      <c r="DB358">
        <v>30</v>
      </c>
      <c r="DD358">
        <v>30</v>
      </c>
      <c r="DF358">
        <v>30</v>
      </c>
      <c r="DH358">
        <v>30</v>
      </c>
      <c r="DJ358">
        <v>30</v>
      </c>
      <c r="DL358">
        <v>30</v>
      </c>
      <c r="DN358">
        <v>30</v>
      </c>
      <c r="DP358">
        <v>30</v>
      </c>
      <c r="DR358">
        <v>30</v>
      </c>
      <c r="DT358">
        <v>30</v>
      </c>
      <c r="DV358">
        <v>30</v>
      </c>
      <c r="DX358">
        <v>30</v>
      </c>
      <c r="DZ358">
        <v>30</v>
      </c>
      <c r="EB358">
        <v>30</v>
      </c>
      <c r="ED358">
        <v>30</v>
      </c>
      <c r="EF358">
        <v>30</v>
      </c>
      <c r="EH358">
        <v>30</v>
      </c>
      <c r="EJ358">
        <v>30</v>
      </c>
      <c r="EL358">
        <v>30</v>
      </c>
      <c r="EN358">
        <v>30</v>
      </c>
      <c r="EP358">
        <v>30</v>
      </c>
      <c r="ER358">
        <v>30</v>
      </c>
      <c r="ET358">
        <v>30</v>
      </c>
      <c r="EV358">
        <v>30</v>
      </c>
      <c r="EX358">
        <v>30</v>
      </c>
      <c r="EZ358">
        <v>30</v>
      </c>
      <c r="FB358">
        <v>30</v>
      </c>
      <c r="FD358">
        <v>30</v>
      </c>
      <c r="FF358">
        <v>30</v>
      </c>
      <c r="FH358">
        <v>30</v>
      </c>
      <c r="FJ358">
        <v>30</v>
      </c>
      <c r="FL358">
        <v>30</v>
      </c>
      <c r="FN358">
        <v>30</v>
      </c>
      <c r="FP358">
        <v>30</v>
      </c>
      <c r="FR358">
        <v>30</v>
      </c>
      <c r="FT358">
        <v>30</v>
      </c>
      <c r="FV358">
        <v>30</v>
      </c>
      <c r="FX358">
        <v>30</v>
      </c>
      <c r="FZ358">
        <v>30</v>
      </c>
      <c r="GB358">
        <v>30</v>
      </c>
      <c r="GD358">
        <v>30</v>
      </c>
      <c r="GF358">
        <v>30</v>
      </c>
      <c r="GH358">
        <v>30</v>
      </c>
      <c r="GJ358">
        <v>30</v>
      </c>
      <c r="GL358">
        <v>30</v>
      </c>
      <c r="GN358">
        <v>30</v>
      </c>
      <c r="GP358">
        <v>30</v>
      </c>
      <c r="GR358">
        <v>30</v>
      </c>
      <c r="GT358">
        <v>30</v>
      </c>
      <c r="GV358">
        <v>30</v>
      </c>
      <c r="GX358">
        <v>30</v>
      </c>
      <c r="GZ358">
        <v>30</v>
      </c>
      <c r="HB358">
        <v>30</v>
      </c>
      <c r="HD358">
        <v>30</v>
      </c>
      <c r="HF358">
        <v>30</v>
      </c>
      <c r="HH358">
        <v>30</v>
      </c>
      <c r="HJ358">
        <v>30</v>
      </c>
      <c r="HL358">
        <v>30</v>
      </c>
      <c r="HN358">
        <v>30</v>
      </c>
      <c r="HP358">
        <v>30</v>
      </c>
      <c r="HR358">
        <v>30</v>
      </c>
      <c r="HT358">
        <v>30</v>
      </c>
      <c r="HV358">
        <v>30</v>
      </c>
      <c r="HX358">
        <v>30</v>
      </c>
      <c r="HZ358">
        <v>30</v>
      </c>
      <c r="IB358">
        <v>30</v>
      </c>
      <c r="ID358">
        <v>30</v>
      </c>
      <c r="IF358">
        <v>30</v>
      </c>
      <c r="IH358">
        <v>30</v>
      </c>
      <c r="IJ358">
        <v>30</v>
      </c>
      <c r="IL358">
        <v>30</v>
      </c>
      <c r="IN358">
        <v>30</v>
      </c>
      <c r="IP358">
        <v>30</v>
      </c>
      <c r="IR358">
        <v>30</v>
      </c>
      <c r="IT358">
        <v>30</v>
      </c>
      <c r="IV358">
        <v>30</v>
      </c>
      <c r="IX358">
        <v>30</v>
      </c>
      <c r="IZ358">
        <v>30</v>
      </c>
      <c r="JB358">
        <v>30</v>
      </c>
      <c r="JD358">
        <v>30</v>
      </c>
      <c r="JF358">
        <v>30</v>
      </c>
      <c r="JH358">
        <v>30</v>
      </c>
      <c r="JJ358">
        <v>30</v>
      </c>
      <c r="JL358">
        <v>30</v>
      </c>
      <c r="JN358">
        <v>30</v>
      </c>
      <c r="JP358">
        <v>30</v>
      </c>
      <c r="JR358">
        <v>30</v>
      </c>
      <c r="JT358">
        <v>30</v>
      </c>
      <c r="JV358">
        <v>30</v>
      </c>
      <c r="JX358">
        <v>30</v>
      </c>
      <c r="JZ358">
        <v>30</v>
      </c>
      <c r="KB358">
        <v>30</v>
      </c>
      <c r="KD358">
        <v>30</v>
      </c>
      <c r="KF358">
        <v>30</v>
      </c>
      <c r="KH358">
        <v>30</v>
      </c>
      <c r="KJ358">
        <v>30</v>
      </c>
      <c r="KL358">
        <v>30</v>
      </c>
      <c r="KN358">
        <v>30</v>
      </c>
      <c r="KP358">
        <v>30</v>
      </c>
      <c r="KR358">
        <v>30</v>
      </c>
      <c r="KT358">
        <v>30</v>
      </c>
      <c r="KV358">
        <v>30</v>
      </c>
      <c r="KX358">
        <v>30</v>
      </c>
      <c r="KZ358">
        <v>30</v>
      </c>
      <c r="LB358">
        <v>30</v>
      </c>
      <c r="LD358">
        <v>30</v>
      </c>
      <c r="LF358">
        <v>30</v>
      </c>
      <c r="LH358">
        <v>30</v>
      </c>
      <c r="LJ358">
        <v>30</v>
      </c>
      <c r="LL358">
        <v>30</v>
      </c>
      <c r="LN358">
        <v>30</v>
      </c>
      <c r="LP358">
        <v>30</v>
      </c>
      <c r="LR358">
        <v>30</v>
      </c>
      <c r="LT358">
        <v>30</v>
      </c>
      <c r="LV358">
        <v>30</v>
      </c>
      <c r="LX358">
        <v>30</v>
      </c>
      <c r="LZ358">
        <v>30</v>
      </c>
      <c r="MB358">
        <v>30</v>
      </c>
      <c r="MD358">
        <v>30</v>
      </c>
      <c r="MF358">
        <v>30</v>
      </c>
      <c r="MH358">
        <v>30</v>
      </c>
      <c r="MJ358">
        <v>30</v>
      </c>
      <c r="ML358">
        <v>30</v>
      </c>
      <c r="MN358">
        <v>30</v>
      </c>
      <c r="MP358">
        <v>30</v>
      </c>
      <c r="MR358">
        <v>30</v>
      </c>
      <c r="MT358">
        <v>30</v>
      </c>
      <c r="MV358">
        <v>30</v>
      </c>
      <c r="MX358">
        <v>30</v>
      </c>
      <c r="MZ358">
        <v>30</v>
      </c>
      <c r="NB358">
        <v>30</v>
      </c>
      <c r="ND358">
        <v>30</v>
      </c>
      <c r="NF358">
        <v>30</v>
      </c>
      <c r="NH358">
        <v>30</v>
      </c>
      <c r="NJ358">
        <v>30</v>
      </c>
      <c r="NL358">
        <v>30</v>
      </c>
      <c r="NN358">
        <v>30</v>
      </c>
      <c r="NP358">
        <v>30</v>
      </c>
      <c r="NR358">
        <v>30</v>
      </c>
      <c r="NT358">
        <v>30</v>
      </c>
      <c r="NV358">
        <v>30</v>
      </c>
      <c r="NX358">
        <v>30</v>
      </c>
      <c r="NZ358">
        <v>30</v>
      </c>
      <c r="OB358">
        <v>30</v>
      </c>
      <c r="OD358">
        <v>30</v>
      </c>
      <c r="OF358">
        <v>30</v>
      </c>
      <c r="OH358">
        <v>30</v>
      </c>
      <c r="OJ358">
        <v>30</v>
      </c>
      <c r="OL358">
        <v>30</v>
      </c>
      <c r="ON358">
        <v>30</v>
      </c>
      <c r="OP358">
        <v>30</v>
      </c>
      <c r="OR358">
        <v>30</v>
      </c>
      <c r="OT358">
        <v>30</v>
      </c>
      <c r="OV358">
        <v>30</v>
      </c>
      <c r="OX358">
        <v>30</v>
      </c>
      <c r="OZ358">
        <v>30</v>
      </c>
      <c r="PB358">
        <v>30</v>
      </c>
      <c r="PD358">
        <v>30</v>
      </c>
      <c r="PF358">
        <v>30</v>
      </c>
      <c r="PH358">
        <v>30</v>
      </c>
      <c r="PJ358">
        <v>30</v>
      </c>
      <c r="PL358">
        <v>30</v>
      </c>
      <c r="PN358">
        <v>30</v>
      </c>
      <c r="PP358">
        <v>30</v>
      </c>
      <c r="PR358">
        <v>30</v>
      </c>
      <c r="PT358">
        <v>30</v>
      </c>
      <c r="PV358">
        <v>30</v>
      </c>
      <c r="PX358">
        <v>30</v>
      </c>
      <c r="PZ358">
        <v>30</v>
      </c>
      <c r="QB358">
        <v>30</v>
      </c>
      <c r="QD358">
        <v>30</v>
      </c>
      <c r="QF358">
        <v>30</v>
      </c>
      <c r="QH358">
        <v>30</v>
      </c>
      <c r="QJ358">
        <v>30</v>
      </c>
      <c r="QL358">
        <v>30</v>
      </c>
      <c r="QN358">
        <v>30</v>
      </c>
      <c r="QP358">
        <v>30</v>
      </c>
      <c r="QR358">
        <v>30</v>
      </c>
      <c r="QT358">
        <v>30</v>
      </c>
      <c r="QV358">
        <v>30</v>
      </c>
      <c r="QX358">
        <v>30</v>
      </c>
      <c r="QZ358">
        <v>30</v>
      </c>
      <c r="RB358">
        <v>30</v>
      </c>
      <c r="RD358">
        <v>30</v>
      </c>
      <c r="RF358">
        <v>30</v>
      </c>
      <c r="RH358">
        <v>30</v>
      </c>
      <c r="RJ358">
        <v>30</v>
      </c>
      <c r="RL358">
        <v>30</v>
      </c>
      <c r="RN358">
        <v>30</v>
      </c>
      <c r="RP358">
        <v>30</v>
      </c>
      <c r="RR358">
        <v>30</v>
      </c>
      <c r="RT358">
        <v>30</v>
      </c>
      <c r="RV358">
        <v>30</v>
      </c>
      <c r="RX358">
        <v>30</v>
      </c>
      <c r="RZ358">
        <v>30</v>
      </c>
      <c r="SB358">
        <v>30</v>
      </c>
      <c r="SD358">
        <v>30</v>
      </c>
      <c r="SF358">
        <v>30</v>
      </c>
      <c r="SH358">
        <v>30</v>
      </c>
      <c r="SJ358">
        <v>30</v>
      </c>
      <c r="SL358">
        <v>30</v>
      </c>
      <c r="SN358">
        <v>30</v>
      </c>
      <c r="SP358">
        <v>30</v>
      </c>
      <c r="SR358">
        <v>30</v>
      </c>
      <c r="ST358">
        <v>30</v>
      </c>
      <c r="SV358">
        <v>30</v>
      </c>
      <c r="SX358">
        <v>30</v>
      </c>
      <c r="SZ358">
        <v>30</v>
      </c>
      <c r="TB358">
        <v>30</v>
      </c>
      <c r="TD358">
        <v>30</v>
      </c>
      <c r="TF358">
        <v>30</v>
      </c>
      <c r="TH358">
        <v>30</v>
      </c>
      <c r="TJ358">
        <v>30</v>
      </c>
      <c r="TL358">
        <v>30</v>
      </c>
      <c r="TN358">
        <v>30</v>
      </c>
      <c r="TP358">
        <v>30</v>
      </c>
      <c r="TR358">
        <v>30</v>
      </c>
      <c r="TT358">
        <v>30</v>
      </c>
      <c r="TV358">
        <v>30</v>
      </c>
      <c r="TX358">
        <v>30</v>
      </c>
      <c r="TZ358">
        <v>30</v>
      </c>
      <c r="UB358">
        <v>30</v>
      </c>
      <c r="UD358">
        <v>30</v>
      </c>
      <c r="UF358">
        <v>30</v>
      </c>
      <c r="UH358">
        <v>30</v>
      </c>
      <c r="UJ358">
        <v>30</v>
      </c>
      <c r="UL358">
        <v>30</v>
      </c>
      <c r="UN358">
        <v>30</v>
      </c>
      <c r="UP358">
        <v>30</v>
      </c>
      <c r="UR358">
        <v>30</v>
      </c>
      <c r="UT358">
        <v>30</v>
      </c>
      <c r="UV358">
        <v>30</v>
      </c>
      <c r="UX358">
        <v>30</v>
      </c>
      <c r="UZ358">
        <v>30</v>
      </c>
      <c r="VB358">
        <v>30</v>
      </c>
      <c r="VD358">
        <v>30</v>
      </c>
      <c r="VF358">
        <v>30</v>
      </c>
      <c r="VH358">
        <v>30</v>
      </c>
      <c r="VJ358">
        <v>30</v>
      </c>
      <c r="VL358">
        <v>30</v>
      </c>
      <c r="VN358">
        <v>30</v>
      </c>
      <c r="VP358">
        <v>30</v>
      </c>
      <c r="VR358">
        <v>30</v>
      </c>
      <c r="VT358">
        <v>30</v>
      </c>
      <c r="VV358">
        <v>30</v>
      </c>
      <c r="VX358">
        <v>30</v>
      </c>
      <c r="VZ358">
        <v>30</v>
      </c>
      <c r="WB358">
        <v>30</v>
      </c>
      <c r="WD358">
        <v>30</v>
      </c>
      <c r="WF358">
        <v>30</v>
      </c>
      <c r="WH358">
        <v>30</v>
      </c>
      <c r="WJ358">
        <v>30</v>
      </c>
      <c r="WL358">
        <v>30</v>
      </c>
      <c r="WN358">
        <v>30</v>
      </c>
      <c r="WP358">
        <v>30</v>
      </c>
      <c r="WR358">
        <v>30</v>
      </c>
      <c r="WT358">
        <v>30</v>
      </c>
      <c r="WV358">
        <v>30</v>
      </c>
      <c r="WX358">
        <v>30</v>
      </c>
      <c r="WZ358">
        <v>30</v>
      </c>
      <c r="XB358">
        <v>30</v>
      </c>
      <c r="XD358">
        <v>30</v>
      </c>
      <c r="XF358">
        <v>30</v>
      </c>
      <c r="XH358">
        <v>30</v>
      </c>
      <c r="XJ358">
        <v>30</v>
      </c>
      <c r="XL358">
        <v>30</v>
      </c>
      <c r="XN358">
        <v>30</v>
      </c>
      <c r="XP358">
        <v>30</v>
      </c>
      <c r="XR358">
        <v>30</v>
      </c>
      <c r="XT358">
        <v>30</v>
      </c>
      <c r="XV358">
        <v>30</v>
      </c>
      <c r="XX358">
        <v>30</v>
      </c>
      <c r="XZ358">
        <v>30</v>
      </c>
      <c r="YB358">
        <v>30</v>
      </c>
      <c r="YD358">
        <v>30</v>
      </c>
      <c r="YF358">
        <v>30</v>
      </c>
      <c r="YH358">
        <v>30</v>
      </c>
      <c r="YJ358">
        <v>30</v>
      </c>
      <c r="YL358">
        <v>30</v>
      </c>
      <c r="YN358">
        <v>30</v>
      </c>
      <c r="YP358">
        <v>30</v>
      </c>
      <c r="YR358">
        <v>30</v>
      </c>
      <c r="YT358">
        <v>30</v>
      </c>
      <c r="YV358">
        <v>30</v>
      </c>
      <c r="YX358">
        <v>30</v>
      </c>
      <c r="YZ358">
        <v>30</v>
      </c>
      <c r="ZB358">
        <v>30</v>
      </c>
      <c r="ZD358">
        <v>30</v>
      </c>
      <c r="ZF358">
        <v>30</v>
      </c>
      <c r="ZH358">
        <v>30</v>
      </c>
      <c r="ZJ358">
        <v>30</v>
      </c>
      <c r="ZL358">
        <v>30</v>
      </c>
      <c r="ZN358">
        <v>30</v>
      </c>
      <c r="ZP358">
        <v>30</v>
      </c>
      <c r="ZR358">
        <v>30</v>
      </c>
      <c r="ZT358">
        <v>30</v>
      </c>
      <c r="ZV358">
        <v>30</v>
      </c>
      <c r="ZX358">
        <v>30</v>
      </c>
      <c r="ZZ358">
        <v>30</v>
      </c>
      <c r="AAB358">
        <v>30</v>
      </c>
      <c r="AAD358">
        <v>30</v>
      </c>
      <c r="AAF358">
        <v>30</v>
      </c>
      <c r="AAH358">
        <v>30</v>
      </c>
      <c r="AAJ358">
        <v>30</v>
      </c>
      <c r="AAL358">
        <v>30</v>
      </c>
      <c r="AAN358">
        <v>30</v>
      </c>
      <c r="AAP358">
        <v>30</v>
      </c>
      <c r="AAR358">
        <v>30</v>
      </c>
      <c r="AAT358">
        <v>30</v>
      </c>
      <c r="AAV358">
        <v>30</v>
      </c>
      <c r="AAX358">
        <v>30</v>
      </c>
      <c r="AAZ358">
        <v>30</v>
      </c>
      <c r="ABB358">
        <v>30</v>
      </c>
      <c r="ABD358">
        <v>30</v>
      </c>
      <c r="ABF358">
        <v>30</v>
      </c>
      <c r="ABH358">
        <v>30</v>
      </c>
      <c r="ABJ358">
        <v>30</v>
      </c>
      <c r="ABL358">
        <v>30</v>
      </c>
      <c r="ABN358">
        <v>30</v>
      </c>
      <c r="ABP358">
        <v>30</v>
      </c>
      <c r="ABR358">
        <v>30</v>
      </c>
      <c r="ABT358">
        <v>30</v>
      </c>
      <c r="ABV358">
        <v>30</v>
      </c>
      <c r="ABX358">
        <v>30</v>
      </c>
      <c r="ABZ358">
        <v>30</v>
      </c>
      <c r="ACB358">
        <v>30</v>
      </c>
      <c r="ACD358">
        <v>30</v>
      </c>
      <c r="ACF358">
        <v>30</v>
      </c>
      <c r="ACH358">
        <v>30</v>
      </c>
      <c r="ACJ358">
        <v>30</v>
      </c>
      <c r="ACL358">
        <v>30</v>
      </c>
      <c r="ACN358">
        <v>30</v>
      </c>
      <c r="ACP358">
        <v>30</v>
      </c>
      <c r="ACR358">
        <v>30</v>
      </c>
      <c r="ACT358">
        <v>30</v>
      </c>
      <c r="ACV358">
        <v>30</v>
      </c>
      <c r="ACX358">
        <v>30</v>
      </c>
      <c r="ACZ358">
        <v>30</v>
      </c>
      <c r="ADB358">
        <v>30</v>
      </c>
      <c r="ADD358">
        <v>30</v>
      </c>
      <c r="ADF358">
        <v>30</v>
      </c>
      <c r="ADH358">
        <v>30</v>
      </c>
      <c r="ADJ358">
        <v>30</v>
      </c>
      <c r="ADL358">
        <v>30</v>
      </c>
      <c r="ADN358">
        <v>30</v>
      </c>
      <c r="ADP358">
        <v>30</v>
      </c>
      <c r="ADR358">
        <v>30</v>
      </c>
      <c r="ADT358">
        <v>30</v>
      </c>
      <c r="ADV358">
        <v>30</v>
      </c>
      <c r="ADX358">
        <v>30</v>
      </c>
      <c r="ADZ358">
        <v>30</v>
      </c>
      <c r="AEB358">
        <v>30</v>
      </c>
      <c r="AED358">
        <v>30</v>
      </c>
      <c r="AEF358">
        <v>30</v>
      </c>
      <c r="AEH358">
        <v>30</v>
      </c>
      <c r="AEJ358">
        <v>30</v>
      </c>
      <c r="AEL358">
        <v>30</v>
      </c>
      <c r="AEN358">
        <v>30</v>
      </c>
      <c r="AEP358">
        <v>30</v>
      </c>
      <c r="AER358">
        <v>30</v>
      </c>
      <c r="AET358">
        <v>30</v>
      </c>
      <c r="AEV358">
        <v>30</v>
      </c>
      <c r="AEX358">
        <v>30</v>
      </c>
      <c r="AEZ358">
        <v>30</v>
      </c>
      <c r="AFB358">
        <v>30</v>
      </c>
      <c r="AFD358">
        <v>30</v>
      </c>
      <c r="AFF358">
        <v>30</v>
      </c>
      <c r="AFH358">
        <v>30</v>
      </c>
      <c r="AFJ358">
        <v>30</v>
      </c>
      <c r="AFL358">
        <v>30</v>
      </c>
      <c r="AFN358">
        <v>30</v>
      </c>
      <c r="AFP358">
        <v>30</v>
      </c>
      <c r="AFR358">
        <v>30</v>
      </c>
      <c r="AFT358">
        <v>30</v>
      </c>
      <c r="AFV358">
        <v>30</v>
      </c>
      <c r="AFX358">
        <v>30</v>
      </c>
      <c r="AFZ358">
        <v>30</v>
      </c>
      <c r="AGB358">
        <v>30</v>
      </c>
      <c r="AGD358">
        <v>30</v>
      </c>
      <c r="AGF358">
        <v>30</v>
      </c>
      <c r="AGH358">
        <v>30</v>
      </c>
      <c r="AGJ358">
        <v>30</v>
      </c>
      <c r="AGL358">
        <v>30</v>
      </c>
      <c r="AGN358">
        <v>30</v>
      </c>
      <c r="AGP358">
        <v>30</v>
      </c>
      <c r="AGR358">
        <v>30</v>
      </c>
      <c r="AGT358">
        <v>30</v>
      </c>
      <c r="AGV358">
        <v>30</v>
      </c>
      <c r="AGX358">
        <v>30</v>
      </c>
      <c r="AGZ358">
        <v>30</v>
      </c>
      <c r="AHB358">
        <v>30</v>
      </c>
      <c r="AHD358">
        <v>30</v>
      </c>
      <c r="AHF358">
        <v>30</v>
      </c>
      <c r="AHH358">
        <v>30</v>
      </c>
      <c r="AHJ358">
        <v>30</v>
      </c>
      <c r="AHL358">
        <v>30</v>
      </c>
      <c r="AHN358">
        <v>30</v>
      </c>
      <c r="AHP358">
        <v>30</v>
      </c>
      <c r="AHR358">
        <v>30</v>
      </c>
      <c r="AHT358">
        <v>30</v>
      </c>
      <c r="AHV358">
        <v>30</v>
      </c>
      <c r="AHX358">
        <v>30</v>
      </c>
      <c r="AHZ358">
        <v>30</v>
      </c>
      <c r="AIB358">
        <v>30</v>
      </c>
      <c r="AID358">
        <v>30</v>
      </c>
      <c r="AIF358">
        <v>30</v>
      </c>
      <c r="AIH358">
        <v>30</v>
      </c>
      <c r="AIJ358">
        <v>30</v>
      </c>
      <c r="AIL358">
        <v>30</v>
      </c>
      <c r="AIN358">
        <v>30</v>
      </c>
      <c r="AIP358">
        <v>30</v>
      </c>
      <c r="AIR358">
        <v>30</v>
      </c>
      <c r="AIT358">
        <v>30</v>
      </c>
      <c r="AIV358">
        <v>30</v>
      </c>
      <c r="AIX358">
        <v>30</v>
      </c>
      <c r="AIZ358">
        <v>30</v>
      </c>
      <c r="AJB358">
        <v>30</v>
      </c>
      <c r="AJD358">
        <v>30</v>
      </c>
      <c r="AJF358">
        <v>30</v>
      </c>
      <c r="AJH358">
        <v>30</v>
      </c>
      <c r="AJJ358">
        <v>30</v>
      </c>
      <c r="AJL358">
        <v>30</v>
      </c>
      <c r="AJN358">
        <v>30</v>
      </c>
      <c r="AJP358">
        <v>30</v>
      </c>
      <c r="AJR358">
        <v>30</v>
      </c>
      <c r="AJT358">
        <v>30</v>
      </c>
      <c r="AJV358">
        <v>30</v>
      </c>
      <c r="AJX358">
        <v>30</v>
      </c>
      <c r="AJZ358">
        <v>30</v>
      </c>
      <c r="AKB358">
        <v>30</v>
      </c>
      <c r="AKD358">
        <v>30</v>
      </c>
      <c r="AKF358">
        <v>30</v>
      </c>
      <c r="AKH358">
        <v>30</v>
      </c>
      <c r="AKJ358">
        <v>30</v>
      </c>
      <c r="AKL358">
        <v>30</v>
      </c>
      <c r="AKN358">
        <v>30</v>
      </c>
      <c r="AKP358">
        <v>30</v>
      </c>
      <c r="AKR358">
        <v>30</v>
      </c>
      <c r="AKT358">
        <v>30</v>
      </c>
      <c r="AKV358">
        <v>30</v>
      </c>
      <c r="AKX358">
        <v>30</v>
      </c>
      <c r="AKZ358">
        <v>30</v>
      </c>
      <c r="ALB358">
        <v>30</v>
      </c>
      <c r="ALD358">
        <v>30</v>
      </c>
      <c r="ALF358">
        <v>30</v>
      </c>
      <c r="ALH358">
        <v>30</v>
      </c>
      <c r="ALJ358">
        <v>30</v>
      </c>
      <c r="ALL358">
        <v>30</v>
      </c>
      <c r="ALN358">
        <v>30</v>
      </c>
      <c r="ALP358">
        <v>30</v>
      </c>
      <c r="ALR358">
        <v>30</v>
      </c>
    </row>
    <row r="359" spans="1:1006" x14ac:dyDescent="0.25">
      <c r="A359">
        <v>29</v>
      </c>
      <c r="B359">
        <v>10.02516</v>
      </c>
      <c r="H359">
        <v>29</v>
      </c>
      <c r="J359">
        <v>29</v>
      </c>
      <c r="L359">
        <v>29</v>
      </c>
      <c r="N359">
        <v>29</v>
      </c>
      <c r="P359">
        <v>29</v>
      </c>
      <c r="R359">
        <v>29</v>
      </c>
      <c r="T359">
        <v>29</v>
      </c>
      <c r="V359">
        <v>29</v>
      </c>
      <c r="X359">
        <v>29</v>
      </c>
      <c r="Z359">
        <v>29</v>
      </c>
      <c r="AB359">
        <v>29</v>
      </c>
      <c r="AD359">
        <v>29</v>
      </c>
      <c r="AF359">
        <v>29</v>
      </c>
      <c r="AH359">
        <v>29</v>
      </c>
      <c r="AJ359">
        <v>29</v>
      </c>
      <c r="AL359">
        <v>29</v>
      </c>
      <c r="AN359">
        <v>29</v>
      </c>
      <c r="AP359">
        <v>29</v>
      </c>
      <c r="AR359">
        <v>29</v>
      </c>
      <c r="AT359">
        <v>29</v>
      </c>
      <c r="AV359">
        <v>29</v>
      </c>
      <c r="AX359">
        <v>29</v>
      </c>
      <c r="AZ359">
        <v>29</v>
      </c>
      <c r="BB359">
        <v>29</v>
      </c>
      <c r="BD359">
        <v>29</v>
      </c>
      <c r="BF359">
        <v>29</v>
      </c>
      <c r="BH359">
        <v>29</v>
      </c>
      <c r="BJ359">
        <v>29</v>
      </c>
      <c r="BL359">
        <v>29</v>
      </c>
      <c r="BN359">
        <v>29</v>
      </c>
      <c r="BP359">
        <v>29</v>
      </c>
      <c r="BR359">
        <v>29</v>
      </c>
      <c r="BT359">
        <v>29</v>
      </c>
      <c r="BV359">
        <v>29</v>
      </c>
      <c r="BX359">
        <v>29</v>
      </c>
      <c r="BZ359">
        <v>29</v>
      </c>
      <c r="CB359">
        <v>29</v>
      </c>
      <c r="CD359">
        <v>29</v>
      </c>
      <c r="CF359">
        <v>29</v>
      </c>
      <c r="CH359">
        <v>29</v>
      </c>
      <c r="CJ359">
        <v>29</v>
      </c>
      <c r="CL359">
        <v>29</v>
      </c>
      <c r="CN359">
        <v>29</v>
      </c>
      <c r="CP359">
        <v>29</v>
      </c>
      <c r="CR359">
        <v>29</v>
      </c>
      <c r="CT359">
        <v>29</v>
      </c>
      <c r="CV359">
        <v>29</v>
      </c>
      <c r="CX359">
        <v>29</v>
      </c>
      <c r="CZ359">
        <v>29</v>
      </c>
      <c r="DB359">
        <v>29</v>
      </c>
      <c r="DD359">
        <v>29</v>
      </c>
      <c r="DF359">
        <v>29</v>
      </c>
      <c r="DH359">
        <v>29</v>
      </c>
      <c r="DJ359">
        <v>29</v>
      </c>
      <c r="DL359">
        <v>29</v>
      </c>
      <c r="DN359">
        <v>29</v>
      </c>
      <c r="DP359">
        <v>29</v>
      </c>
      <c r="DR359">
        <v>29</v>
      </c>
      <c r="DT359">
        <v>29</v>
      </c>
      <c r="DV359">
        <v>29</v>
      </c>
      <c r="DX359">
        <v>29</v>
      </c>
      <c r="DZ359">
        <v>29</v>
      </c>
      <c r="EB359">
        <v>29</v>
      </c>
      <c r="ED359">
        <v>29</v>
      </c>
      <c r="EF359">
        <v>29</v>
      </c>
      <c r="EH359">
        <v>29</v>
      </c>
      <c r="EJ359">
        <v>29</v>
      </c>
      <c r="EL359">
        <v>29</v>
      </c>
      <c r="EN359">
        <v>29</v>
      </c>
      <c r="EP359">
        <v>29</v>
      </c>
      <c r="ER359">
        <v>29</v>
      </c>
      <c r="ET359">
        <v>29</v>
      </c>
      <c r="EV359">
        <v>29</v>
      </c>
      <c r="EX359">
        <v>29</v>
      </c>
      <c r="EZ359">
        <v>29</v>
      </c>
      <c r="FB359">
        <v>29</v>
      </c>
      <c r="FD359">
        <v>29</v>
      </c>
      <c r="FF359">
        <v>29</v>
      </c>
      <c r="FH359">
        <v>29</v>
      </c>
      <c r="FJ359">
        <v>29</v>
      </c>
      <c r="FL359">
        <v>29</v>
      </c>
      <c r="FN359">
        <v>29</v>
      </c>
      <c r="FP359">
        <v>29</v>
      </c>
      <c r="FR359">
        <v>29</v>
      </c>
      <c r="FT359">
        <v>29</v>
      </c>
      <c r="FV359">
        <v>29</v>
      </c>
      <c r="FX359">
        <v>29</v>
      </c>
      <c r="FZ359">
        <v>29</v>
      </c>
      <c r="GB359">
        <v>29</v>
      </c>
      <c r="GD359">
        <v>29</v>
      </c>
      <c r="GF359">
        <v>29</v>
      </c>
      <c r="GH359">
        <v>29</v>
      </c>
      <c r="GJ359">
        <v>29</v>
      </c>
      <c r="GL359">
        <v>29</v>
      </c>
      <c r="GN359">
        <v>29</v>
      </c>
      <c r="GP359">
        <v>29</v>
      </c>
      <c r="GR359">
        <v>29</v>
      </c>
      <c r="GT359">
        <v>29</v>
      </c>
      <c r="GV359">
        <v>29</v>
      </c>
      <c r="GX359">
        <v>29</v>
      </c>
      <c r="GZ359">
        <v>29</v>
      </c>
      <c r="HB359">
        <v>29</v>
      </c>
      <c r="HD359">
        <v>29</v>
      </c>
      <c r="HF359">
        <v>29</v>
      </c>
      <c r="HH359">
        <v>29</v>
      </c>
      <c r="HJ359">
        <v>29</v>
      </c>
      <c r="HL359">
        <v>29</v>
      </c>
      <c r="HN359">
        <v>29</v>
      </c>
      <c r="HP359">
        <v>29</v>
      </c>
      <c r="HR359">
        <v>29</v>
      </c>
      <c r="HT359">
        <v>29</v>
      </c>
      <c r="HV359">
        <v>29</v>
      </c>
      <c r="HX359">
        <v>29</v>
      </c>
      <c r="HZ359">
        <v>29</v>
      </c>
      <c r="IB359">
        <v>29</v>
      </c>
      <c r="ID359">
        <v>29</v>
      </c>
      <c r="IF359">
        <v>29</v>
      </c>
      <c r="IH359">
        <v>29</v>
      </c>
      <c r="IJ359">
        <v>29</v>
      </c>
      <c r="IL359">
        <v>29</v>
      </c>
      <c r="IN359">
        <v>29</v>
      </c>
      <c r="IP359">
        <v>29</v>
      </c>
      <c r="IR359">
        <v>29</v>
      </c>
      <c r="IT359">
        <v>29</v>
      </c>
      <c r="IV359">
        <v>29</v>
      </c>
      <c r="IX359">
        <v>29</v>
      </c>
      <c r="IZ359">
        <v>29</v>
      </c>
      <c r="JB359">
        <v>29</v>
      </c>
      <c r="JD359">
        <v>29</v>
      </c>
      <c r="JF359">
        <v>29</v>
      </c>
      <c r="JH359">
        <v>29</v>
      </c>
      <c r="JJ359">
        <v>29</v>
      </c>
      <c r="JL359">
        <v>29</v>
      </c>
      <c r="JN359">
        <v>29</v>
      </c>
      <c r="JP359">
        <v>29</v>
      </c>
      <c r="JR359">
        <v>29</v>
      </c>
      <c r="JT359">
        <v>29</v>
      </c>
      <c r="JV359">
        <v>29</v>
      </c>
      <c r="JX359">
        <v>29</v>
      </c>
      <c r="JZ359">
        <v>29</v>
      </c>
      <c r="KB359">
        <v>29</v>
      </c>
      <c r="KD359">
        <v>29</v>
      </c>
      <c r="KF359">
        <v>29</v>
      </c>
      <c r="KH359">
        <v>29</v>
      </c>
      <c r="KJ359">
        <v>29</v>
      </c>
      <c r="KL359">
        <v>29</v>
      </c>
      <c r="KN359">
        <v>29</v>
      </c>
      <c r="KP359">
        <v>29</v>
      </c>
      <c r="KR359">
        <v>29</v>
      </c>
      <c r="KT359">
        <v>29</v>
      </c>
      <c r="KV359">
        <v>29</v>
      </c>
      <c r="KX359">
        <v>29</v>
      </c>
      <c r="KZ359">
        <v>29</v>
      </c>
      <c r="LB359">
        <v>29</v>
      </c>
      <c r="LD359">
        <v>29</v>
      </c>
      <c r="LF359">
        <v>29</v>
      </c>
      <c r="LH359">
        <v>29</v>
      </c>
      <c r="LJ359">
        <v>29</v>
      </c>
      <c r="LL359">
        <v>29</v>
      </c>
      <c r="LN359">
        <v>29</v>
      </c>
      <c r="LP359">
        <v>29</v>
      </c>
      <c r="LR359">
        <v>29</v>
      </c>
      <c r="LT359">
        <v>29</v>
      </c>
      <c r="LV359">
        <v>29</v>
      </c>
      <c r="LX359">
        <v>29</v>
      </c>
      <c r="LZ359">
        <v>29</v>
      </c>
      <c r="MB359">
        <v>29</v>
      </c>
      <c r="MD359">
        <v>29</v>
      </c>
      <c r="MF359">
        <v>29</v>
      </c>
      <c r="MH359">
        <v>29</v>
      </c>
      <c r="MJ359">
        <v>29</v>
      </c>
      <c r="ML359">
        <v>29</v>
      </c>
      <c r="MN359">
        <v>29</v>
      </c>
      <c r="MP359">
        <v>29</v>
      </c>
      <c r="MR359">
        <v>29</v>
      </c>
      <c r="MT359">
        <v>29</v>
      </c>
      <c r="MV359">
        <v>29</v>
      </c>
      <c r="MX359">
        <v>29</v>
      </c>
      <c r="MZ359">
        <v>29</v>
      </c>
      <c r="NB359">
        <v>29</v>
      </c>
      <c r="ND359">
        <v>29</v>
      </c>
      <c r="NF359">
        <v>29</v>
      </c>
      <c r="NH359">
        <v>29</v>
      </c>
      <c r="NJ359">
        <v>29</v>
      </c>
      <c r="NL359">
        <v>29</v>
      </c>
      <c r="NN359">
        <v>29</v>
      </c>
      <c r="NP359">
        <v>29</v>
      </c>
      <c r="NR359">
        <v>29</v>
      </c>
      <c r="NT359">
        <v>29</v>
      </c>
      <c r="NV359">
        <v>29</v>
      </c>
      <c r="NX359">
        <v>29</v>
      </c>
      <c r="NZ359">
        <v>29</v>
      </c>
      <c r="OB359">
        <v>29</v>
      </c>
      <c r="OD359">
        <v>29</v>
      </c>
      <c r="OF359">
        <v>29</v>
      </c>
      <c r="OH359">
        <v>29</v>
      </c>
      <c r="OJ359">
        <v>29</v>
      </c>
      <c r="OL359">
        <v>29</v>
      </c>
      <c r="ON359">
        <v>29</v>
      </c>
      <c r="OP359">
        <v>29</v>
      </c>
      <c r="OR359">
        <v>29</v>
      </c>
      <c r="OT359">
        <v>29</v>
      </c>
      <c r="OV359">
        <v>29</v>
      </c>
      <c r="OX359">
        <v>29</v>
      </c>
      <c r="OZ359">
        <v>29</v>
      </c>
      <c r="PB359">
        <v>29</v>
      </c>
      <c r="PD359">
        <v>29</v>
      </c>
      <c r="PF359">
        <v>29</v>
      </c>
      <c r="PH359">
        <v>29</v>
      </c>
      <c r="PJ359">
        <v>29</v>
      </c>
      <c r="PL359">
        <v>29</v>
      </c>
      <c r="PN359">
        <v>29</v>
      </c>
      <c r="PP359">
        <v>29</v>
      </c>
      <c r="PR359">
        <v>29</v>
      </c>
      <c r="PT359">
        <v>29</v>
      </c>
      <c r="PV359">
        <v>29</v>
      </c>
      <c r="PX359">
        <v>29</v>
      </c>
      <c r="PZ359">
        <v>29</v>
      </c>
      <c r="QB359">
        <v>29</v>
      </c>
      <c r="QD359">
        <v>29</v>
      </c>
      <c r="QF359">
        <v>29</v>
      </c>
      <c r="QH359">
        <v>29</v>
      </c>
      <c r="QJ359">
        <v>29</v>
      </c>
      <c r="QL359">
        <v>29</v>
      </c>
      <c r="QN359">
        <v>29</v>
      </c>
      <c r="QP359">
        <v>29</v>
      </c>
      <c r="QR359">
        <v>29</v>
      </c>
      <c r="QT359">
        <v>29</v>
      </c>
      <c r="QV359">
        <v>29</v>
      </c>
      <c r="QX359">
        <v>29</v>
      </c>
      <c r="QZ359">
        <v>29</v>
      </c>
      <c r="RB359">
        <v>29</v>
      </c>
      <c r="RD359">
        <v>29</v>
      </c>
      <c r="RF359">
        <v>29</v>
      </c>
      <c r="RH359">
        <v>29</v>
      </c>
      <c r="RJ359">
        <v>29</v>
      </c>
      <c r="RL359">
        <v>29</v>
      </c>
      <c r="RN359">
        <v>29</v>
      </c>
      <c r="RP359">
        <v>29</v>
      </c>
      <c r="RR359">
        <v>29</v>
      </c>
      <c r="RT359">
        <v>29</v>
      </c>
      <c r="RV359">
        <v>29</v>
      </c>
      <c r="RX359">
        <v>29</v>
      </c>
      <c r="RZ359">
        <v>29</v>
      </c>
      <c r="SB359">
        <v>29</v>
      </c>
      <c r="SD359">
        <v>29</v>
      </c>
      <c r="SF359">
        <v>29</v>
      </c>
      <c r="SH359">
        <v>29</v>
      </c>
      <c r="SJ359">
        <v>29</v>
      </c>
      <c r="SL359">
        <v>29</v>
      </c>
      <c r="SN359">
        <v>29</v>
      </c>
      <c r="SP359">
        <v>29</v>
      </c>
      <c r="SR359">
        <v>29</v>
      </c>
      <c r="ST359">
        <v>29</v>
      </c>
      <c r="SV359">
        <v>29</v>
      </c>
      <c r="SX359">
        <v>29</v>
      </c>
      <c r="SZ359">
        <v>29</v>
      </c>
      <c r="TB359">
        <v>29</v>
      </c>
      <c r="TD359">
        <v>29</v>
      </c>
      <c r="TF359">
        <v>29</v>
      </c>
      <c r="TH359">
        <v>29</v>
      </c>
      <c r="TJ359">
        <v>29</v>
      </c>
      <c r="TL359">
        <v>29</v>
      </c>
      <c r="TN359">
        <v>29</v>
      </c>
      <c r="TP359">
        <v>29</v>
      </c>
      <c r="TR359">
        <v>29</v>
      </c>
      <c r="TT359">
        <v>29</v>
      </c>
      <c r="TV359">
        <v>29</v>
      </c>
      <c r="TX359">
        <v>29</v>
      </c>
      <c r="TZ359">
        <v>29</v>
      </c>
      <c r="UB359">
        <v>29</v>
      </c>
      <c r="UD359">
        <v>29</v>
      </c>
      <c r="UF359">
        <v>29</v>
      </c>
      <c r="UH359">
        <v>29</v>
      </c>
      <c r="UJ359">
        <v>29</v>
      </c>
      <c r="UL359">
        <v>29</v>
      </c>
      <c r="UN359">
        <v>29</v>
      </c>
      <c r="UP359">
        <v>29</v>
      </c>
      <c r="UR359">
        <v>29</v>
      </c>
      <c r="UT359">
        <v>29</v>
      </c>
      <c r="UV359">
        <v>29</v>
      </c>
      <c r="UX359">
        <v>29</v>
      </c>
      <c r="UZ359">
        <v>29</v>
      </c>
      <c r="VB359">
        <v>29</v>
      </c>
      <c r="VD359">
        <v>29</v>
      </c>
      <c r="VF359">
        <v>29</v>
      </c>
      <c r="VH359">
        <v>29</v>
      </c>
      <c r="VJ359">
        <v>29</v>
      </c>
      <c r="VL359">
        <v>29</v>
      </c>
      <c r="VN359">
        <v>29</v>
      </c>
      <c r="VP359">
        <v>29</v>
      </c>
      <c r="VR359">
        <v>29</v>
      </c>
      <c r="VT359">
        <v>29</v>
      </c>
      <c r="VV359">
        <v>29</v>
      </c>
      <c r="VX359">
        <v>29</v>
      </c>
      <c r="VZ359">
        <v>29</v>
      </c>
      <c r="WB359">
        <v>29</v>
      </c>
      <c r="WD359">
        <v>29</v>
      </c>
      <c r="WF359">
        <v>29</v>
      </c>
      <c r="WH359">
        <v>29</v>
      </c>
      <c r="WJ359">
        <v>29</v>
      </c>
      <c r="WL359">
        <v>29</v>
      </c>
      <c r="WN359">
        <v>29</v>
      </c>
      <c r="WP359">
        <v>29</v>
      </c>
      <c r="WR359">
        <v>29</v>
      </c>
      <c r="WT359">
        <v>29</v>
      </c>
      <c r="WV359">
        <v>29</v>
      </c>
      <c r="WX359">
        <v>29</v>
      </c>
      <c r="WZ359">
        <v>29</v>
      </c>
      <c r="XB359">
        <v>29</v>
      </c>
      <c r="XD359">
        <v>29</v>
      </c>
      <c r="XF359">
        <v>29</v>
      </c>
      <c r="XH359">
        <v>29</v>
      </c>
      <c r="XJ359">
        <v>29</v>
      </c>
      <c r="XL359">
        <v>29</v>
      </c>
      <c r="XN359">
        <v>29</v>
      </c>
      <c r="XP359">
        <v>29</v>
      </c>
      <c r="XR359">
        <v>29</v>
      </c>
      <c r="XT359">
        <v>29</v>
      </c>
      <c r="XV359">
        <v>29</v>
      </c>
      <c r="XX359">
        <v>29</v>
      </c>
      <c r="XZ359">
        <v>29</v>
      </c>
      <c r="YB359">
        <v>29</v>
      </c>
      <c r="YD359">
        <v>29</v>
      </c>
      <c r="YF359">
        <v>29</v>
      </c>
      <c r="YH359">
        <v>29</v>
      </c>
      <c r="YJ359">
        <v>29</v>
      </c>
      <c r="YL359">
        <v>29</v>
      </c>
      <c r="YN359">
        <v>29</v>
      </c>
      <c r="YP359">
        <v>29</v>
      </c>
      <c r="YR359">
        <v>29</v>
      </c>
      <c r="YT359">
        <v>29</v>
      </c>
      <c r="YV359">
        <v>29</v>
      </c>
      <c r="YX359">
        <v>29</v>
      </c>
      <c r="YZ359">
        <v>29</v>
      </c>
      <c r="ZB359">
        <v>29</v>
      </c>
      <c r="ZD359">
        <v>29</v>
      </c>
      <c r="ZF359">
        <v>29</v>
      </c>
      <c r="ZH359">
        <v>29</v>
      </c>
      <c r="ZJ359">
        <v>29</v>
      </c>
      <c r="ZL359">
        <v>29</v>
      </c>
      <c r="ZN359">
        <v>29</v>
      </c>
      <c r="ZP359">
        <v>29</v>
      </c>
      <c r="ZR359">
        <v>29</v>
      </c>
      <c r="ZT359">
        <v>29</v>
      </c>
      <c r="ZV359">
        <v>29</v>
      </c>
      <c r="ZX359">
        <v>29</v>
      </c>
      <c r="ZZ359">
        <v>29</v>
      </c>
      <c r="AAB359">
        <v>29</v>
      </c>
      <c r="AAD359">
        <v>29</v>
      </c>
      <c r="AAF359">
        <v>29</v>
      </c>
      <c r="AAH359">
        <v>29</v>
      </c>
      <c r="AAJ359">
        <v>29</v>
      </c>
      <c r="AAL359">
        <v>29</v>
      </c>
      <c r="AAN359">
        <v>29</v>
      </c>
      <c r="AAP359">
        <v>29</v>
      </c>
      <c r="AAR359">
        <v>29</v>
      </c>
      <c r="AAT359">
        <v>29</v>
      </c>
      <c r="AAV359">
        <v>29</v>
      </c>
      <c r="AAX359">
        <v>29</v>
      </c>
      <c r="AAZ359">
        <v>29</v>
      </c>
      <c r="ABB359">
        <v>29</v>
      </c>
      <c r="ABD359">
        <v>29</v>
      </c>
      <c r="ABF359">
        <v>29</v>
      </c>
      <c r="ABH359">
        <v>29</v>
      </c>
      <c r="ABJ359">
        <v>29</v>
      </c>
      <c r="ABL359">
        <v>29</v>
      </c>
      <c r="ABN359">
        <v>29</v>
      </c>
      <c r="ABP359">
        <v>29</v>
      </c>
      <c r="ABR359">
        <v>29</v>
      </c>
      <c r="ABT359">
        <v>29</v>
      </c>
      <c r="ABV359">
        <v>29</v>
      </c>
      <c r="ABX359">
        <v>29</v>
      </c>
      <c r="ABZ359">
        <v>29</v>
      </c>
      <c r="ACB359">
        <v>29</v>
      </c>
      <c r="ACD359">
        <v>29</v>
      </c>
      <c r="ACF359">
        <v>29</v>
      </c>
      <c r="ACH359">
        <v>29</v>
      </c>
      <c r="ACJ359">
        <v>29</v>
      </c>
      <c r="ACL359">
        <v>29</v>
      </c>
      <c r="ACN359">
        <v>29</v>
      </c>
      <c r="ACP359">
        <v>29</v>
      </c>
      <c r="ACR359">
        <v>29</v>
      </c>
      <c r="ACT359">
        <v>29</v>
      </c>
      <c r="ACV359">
        <v>29</v>
      </c>
      <c r="ACX359">
        <v>29</v>
      </c>
      <c r="ACZ359">
        <v>29</v>
      </c>
      <c r="ADB359">
        <v>29</v>
      </c>
      <c r="ADD359">
        <v>29</v>
      </c>
      <c r="ADF359">
        <v>29</v>
      </c>
      <c r="ADH359">
        <v>29</v>
      </c>
      <c r="ADJ359">
        <v>29</v>
      </c>
      <c r="ADL359">
        <v>29</v>
      </c>
      <c r="ADN359">
        <v>29</v>
      </c>
      <c r="ADP359">
        <v>29</v>
      </c>
      <c r="ADR359">
        <v>29</v>
      </c>
      <c r="ADT359">
        <v>29</v>
      </c>
      <c r="ADV359">
        <v>29</v>
      </c>
      <c r="ADX359">
        <v>29</v>
      </c>
      <c r="ADZ359">
        <v>29</v>
      </c>
      <c r="AEB359">
        <v>29</v>
      </c>
      <c r="AED359">
        <v>29</v>
      </c>
      <c r="AEF359">
        <v>29</v>
      </c>
      <c r="AEH359">
        <v>29</v>
      </c>
      <c r="AEJ359">
        <v>29</v>
      </c>
      <c r="AEL359">
        <v>29</v>
      </c>
      <c r="AEN359">
        <v>29</v>
      </c>
      <c r="AEP359">
        <v>29</v>
      </c>
      <c r="AER359">
        <v>29</v>
      </c>
      <c r="AET359">
        <v>29</v>
      </c>
      <c r="AEV359">
        <v>29</v>
      </c>
      <c r="AEX359">
        <v>29</v>
      </c>
      <c r="AEZ359">
        <v>29</v>
      </c>
      <c r="AFB359">
        <v>29</v>
      </c>
      <c r="AFD359">
        <v>29</v>
      </c>
      <c r="AFF359">
        <v>29</v>
      </c>
      <c r="AFH359">
        <v>29</v>
      </c>
      <c r="AFJ359">
        <v>29</v>
      </c>
      <c r="AFL359">
        <v>29</v>
      </c>
      <c r="AFN359">
        <v>29</v>
      </c>
      <c r="AFP359">
        <v>29</v>
      </c>
      <c r="AFR359">
        <v>29</v>
      </c>
      <c r="AFT359">
        <v>29</v>
      </c>
      <c r="AFV359">
        <v>29</v>
      </c>
      <c r="AFX359">
        <v>29</v>
      </c>
      <c r="AFZ359">
        <v>29</v>
      </c>
      <c r="AGB359">
        <v>29</v>
      </c>
      <c r="AGD359">
        <v>29</v>
      </c>
      <c r="AGF359">
        <v>29</v>
      </c>
      <c r="AGH359">
        <v>29</v>
      </c>
      <c r="AGJ359">
        <v>29</v>
      </c>
      <c r="AGL359">
        <v>29</v>
      </c>
      <c r="AGN359">
        <v>29</v>
      </c>
      <c r="AGP359">
        <v>29</v>
      </c>
      <c r="AGR359">
        <v>29</v>
      </c>
      <c r="AGT359">
        <v>29</v>
      </c>
      <c r="AGV359">
        <v>29</v>
      </c>
      <c r="AGX359">
        <v>29</v>
      </c>
      <c r="AGZ359">
        <v>29</v>
      </c>
      <c r="AHB359">
        <v>29</v>
      </c>
      <c r="AHD359">
        <v>29</v>
      </c>
      <c r="AHF359">
        <v>29</v>
      </c>
      <c r="AHH359">
        <v>29</v>
      </c>
      <c r="AHJ359">
        <v>29</v>
      </c>
      <c r="AHL359">
        <v>29</v>
      </c>
      <c r="AHN359">
        <v>29</v>
      </c>
      <c r="AHP359">
        <v>29</v>
      </c>
      <c r="AHR359">
        <v>29</v>
      </c>
      <c r="AHT359">
        <v>29</v>
      </c>
      <c r="AHV359">
        <v>29</v>
      </c>
      <c r="AHX359">
        <v>29</v>
      </c>
      <c r="AHZ359">
        <v>29</v>
      </c>
      <c r="AIB359">
        <v>29</v>
      </c>
      <c r="AID359">
        <v>29</v>
      </c>
      <c r="AIF359">
        <v>29</v>
      </c>
      <c r="AIH359">
        <v>29</v>
      </c>
      <c r="AIJ359">
        <v>29</v>
      </c>
      <c r="AIL359">
        <v>29</v>
      </c>
      <c r="AIN359">
        <v>29</v>
      </c>
      <c r="AIP359">
        <v>29</v>
      </c>
      <c r="AIR359">
        <v>29</v>
      </c>
      <c r="AIT359">
        <v>29</v>
      </c>
      <c r="AIV359">
        <v>29</v>
      </c>
      <c r="AIX359">
        <v>29</v>
      </c>
      <c r="AIZ359">
        <v>29</v>
      </c>
      <c r="AJB359">
        <v>29</v>
      </c>
      <c r="AJD359">
        <v>29</v>
      </c>
      <c r="AJF359">
        <v>29</v>
      </c>
      <c r="AJH359">
        <v>29</v>
      </c>
      <c r="AJJ359">
        <v>29</v>
      </c>
      <c r="AJL359">
        <v>29</v>
      </c>
      <c r="AJN359">
        <v>29</v>
      </c>
      <c r="AJP359">
        <v>29</v>
      </c>
      <c r="AJR359">
        <v>29</v>
      </c>
      <c r="AJT359">
        <v>29</v>
      </c>
      <c r="AJV359">
        <v>29</v>
      </c>
      <c r="AJX359">
        <v>29</v>
      </c>
      <c r="AJZ359">
        <v>29</v>
      </c>
      <c r="AKB359">
        <v>29</v>
      </c>
      <c r="AKD359">
        <v>29</v>
      </c>
      <c r="AKF359">
        <v>29</v>
      </c>
      <c r="AKH359">
        <v>29</v>
      </c>
      <c r="AKJ359">
        <v>29</v>
      </c>
      <c r="AKL359">
        <v>29</v>
      </c>
      <c r="AKN359">
        <v>29</v>
      </c>
      <c r="AKP359">
        <v>29</v>
      </c>
      <c r="AKR359">
        <v>29</v>
      </c>
      <c r="AKT359">
        <v>29</v>
      </c>
      <c r="AKV359">
        <v>29</v>
      </c>
      <c r="AKX359">
        <v>29</v>
      </c>
      <c r="AKZ359">
        <v>29</v>
      </c>
      <c r="ALB359">
        <v>29</v>
      </c>
      <c r="ALD359">
        <v>29</v>
      </c>
      <c r="ALF359">
        <v>29</v>
      </c>
      <c r="ALH359">
        <v>29</v>
      </c>
      <c r="ALJ359">
        <v>29</v>
      </c>
      <c r="ALL359">
        <v>29</v>
      </c>
      <c r="ALN359">
        <v>29</v>
      </c>
      <c r="ALP359">
        <v>29</v>
      </c>
      <c r="ALR359">
        <v>29</v>
      </c>
    </row>
    <row r="360" spans="1:1006" x14ac:dyDescent="0.25">
      <c r="A360">
        <v>61</v>
      </c>
      <c r="B360">
        <v>8.0260600000000011</v>
      </c>
      <c r="H360">
        <v>61</v>
      </c>
      <c r="J360">
        <v>61</v>
      </c>
      <c r="L360">
        <v>61</v>
      </c>
      <c r="N360">
        <v>61</v>
      </c>
      <c r="P360">
        <v>61</v>
      </c>
      <c r="R360">
        <v>61</v>
      </c>
      <c r="T360">
        <v>61</v>
      </c>
      <c r="V360">
        <v>61</v>
      </c>
      <c r="X360">
        <v>61</v>
      </c>
      <c r="Z360">
        <v>61</v>
      </c>
      <c r="AB360">
        <v>61</v>
      </c>
      <c r="AD360">
        <v>61</v>
      </c>
      <c r="AF360">
        <v>61</v>
      </c>
      <c r="AH360">
        <v>61</v>
      </c>
      <c r="AJ360">
        <v>61</v>
      </c>
      <c r="AL360">
        <v>61</v>
      </c>
      <c r="AN360">
        <v>61</v>
      </c>
      <c r="AP360">
        <v>61</v>
      </c>
      <c r="AR360">
        <v>61</v>
      </c>
      <c r="AT360">
        <v>61</v>
      </c>
      <c r="AV360">
        <v>61</v>
      </c>
      <c r="AX360">
        <v>61</v>
      </c>
      <c r="AZ360">
        <v>61</v>
      </c>
      <c r="BB360">
        <v>61</v>
      </c>
      <c r="BD360">
        <v>61</v>
      </c>
      <c r="BF360">
        <v>61</v>
      </c>
      <c r="BH360">
        <v>61</v>
      </c>
      <c r="BJ360">
        <v>61</v>
      </c>
      <c r="BL360">
        <v>61</v>
      </c>
      <c r="BN360">
        <v>61</v>
      </c>
      <c r="BP360">
        <v>61</v>
      </c>
      <c r="BR360">
        <v>61</v>
      </c>
      <c r="BT360">
        <v>61</v>
      </c>
      <c r="BV360">
        <v>61</v>
      </c>
      <c r="BX360">
        <v>61</v>
      </c>
      <c r="BZ360">
        <v>61</v>
      </c>
      <c r="CB360">
        <v>61</v>
      </c>
      <c r="CD360">
        <v>61</v>
      </c>
      <c r="CF360">
        <v>61</v>
      </c>
      <c r="CH360">
        <v>61</v>
      </c>
      <c r="CJ360">
        <v>61</v>
      </c>
      <c r="CL360">
        <v>61</v>
      </c>
      <c r="CN360">
        <v>61</v>
      </c>
      <c r="CP360">
        <v>61</v>
      </c>
      <c r="CR360">
        <v>61</v>
      </c>
      <c r="CT360">
        <v>61</v>
      </c>
      <c r="CV360">
        <v>61</v>
      </c>
      <c r="CX360">
        <v>61</v>
      </c>
      <c r="CZ360">
        <v>61</v>
      </c>
      <c r="DB360">
        <v>61</v>
      </c>
      <c r="DD360">
        <v>61</v>
      </c>
      <c r="DF360">
        <v>61</v>
      </c>
      <c r="DH360">
        <v>61</v>
      </c>
      <c r="DJ360">
        <v>61</v>
      </c>
      <c r="DL360">
        <v>61</v>
      </c>
      <c r="DN360">
        <v>61</v>
      </c>
      <c r="DP360">
        <v>61</v>
      </c>
      <c r="DR360">
        <v>61</v>
      </c>
      <c r="DT360">
        <v>61</v>
      </c>
      <c r="DV360">
        <v>61</v>
      </c>
      <c r="DX360">
        <v>61</v>
      </c>
      <c r="DZ360">
        <v>61</v>
      </c>
      <c r="EB360">
        <v>61</v>
      </c>
      <c r="ED360">
        <v>61</v>
      </c>
      <c r="EF360">
        <v>61</v>
      </c>
      <c r="EH360">
        <v>61</v>
      </c>
      <c r="EJ360">
        <v>61</v>
      </c>
      <c r="EL360">
        <v>61</v>
      </c>
      <c r="EN360">
        <v>61</v>
      </c>
      <c r="EP360">
        <v>61</v>
      </c>
      <c r="ER360">
        <v>61</v>
      </c>
      <c r="ET360">
        <v>61</v>
      </c>
      <c r="EV360">
        <v>61</v>
      </c>
      <c r="EX360">
        <v>61</v>
      </c>
      <c r="EZ360">
        <v>61</v>
      </c>
      <c r="FB360">
        <v>61</v>
      </c>
      <c r="FD360">
        <v>61</v>
      </c>
      <c r="FF360">
        <v>61</v>
      </c>
      <c r="FH360">
        <v>61</v>
      </c>
      <c r="FJ360">
        <v>61</v>
      </c>
      <c r="FL360">
        <v>61</v>
      </c>
      <c r="FN360">
        <v>61</v>
      </c>
      <c r="FP360">
        <v>61</v>
      </c>
      <c r="FR360">
        <v>61</v>
      </c>
      <c r="FT360">
        <v>61</v>
      </c>
      <c r="FV360">
        <v>61</v>
      </c>
      <c r="FX360">
        <v>61</v>
      </c>
      <c r="FZ360">
        <v>61</v>
      </c>
      <c r="GB360">
        <v>61</v>
      </c>
      <c r="GD360">
        <v>61</v>
      </c>
      <c r="GF360">
        <v>61</v>
      </c>
      <c r="GH360">
        <v>61</v>
      </c>
      <c r="GJ360">
        <v>61</v>
      </c>
      <c r="GL360">
        <v>61</v>
      </c>
      <c r="GN360">
        <v>61</v>
      </c>
      <c r="GP360">
        <v>61</v>
      </c>
      <c r="GR360">
        <v>61</v>
      </c>
      <c r="GT360">
        <v>61</v>
      </c>
      <c r="GV360">
        <v>61</v>
      </c>
      <c r="GX360">
        <v>61</v>
      </c>
      <c r="GZ360">
        <v>61</v>
      </c>
      <c r="HB360">
        <v>61</v>
      </c>
      <c r="HD360">
        <v>61</v>
      </c>
      <c r="HF360">
        <v>61</v>
      </c>
      <c r="HH360">
        <v>61</v>
      </c>
      <c r="HJ360">
        <v>61</v>
      </c>
      <c r="HL360">
        <v>61</v>
      </c>
      <c r="HN360">
        <v>61</v>
      </c>
      <c r="HP360">
        <v>61</v>
      </c>
      <c r="HR360">
        <v>61</v>
      </c>
      <c r="HT360">
        <v>61</v>
      </c>
      <c r="HV360">
        <v>61</v>
      </c>
      <c r="HX360">
        <v>61</v>
      </c>
      <c r="HZ360">
        <v>61</v>
      </c>
      <c r="IB360">
        <v>61</v>
      </c>
      <c r="ID360">
        <v>61</v>
      </c>
      <c r="IF360">
        <v>61</v>
      </c>
      <c r="IH360">
        <v>61</v>
      </c>
      <c r="IJ360">
        <v>61</v>
      </c>
      <c r="IL360">
        <v>61</v>
      </c>
      <c r="IN360">
        <v>61</v>
      </c>
      <c r="IP360">
        <v>61</v>
      </c>
      <c r="IR360">
        <v>61</v>
      </c>
      <c r="IT360">
        <v>61</v>
      </c>
      <c r="IV360">
        <v>61</v>
      </c>
      <c r="IX360">
        <v>61</v>
      </c>
      <c r="IZ360">
        <v>61</v>
      </c>
      <c r="JB360">
        <v>61</v>
      </c>
      <c r="JD360">
        <v>61</v>
      </c>
      <c r="JF360">
        <v>61</v>
      </c>
      <c r="JH360">
        <v>61</v>
      </c>
      <c r="JJ360">
        <v>61</v>
      </c>
      <c r="JL360">
        <v>61</v>
      </c>
      <c r="JN360">
        <v>61</v>
      </c>
      <c r="JP360">
        <v>61</v>
      </c>
      <c r="JR360">
        <v>61</v>
      </c>
      <c r="JT360">
        <v>61</v>
      </c>
      <c r="JV360">
        <v>61</v>
      </c>
      <c r="JX360">
        <v>61</v>
      </c>
      <c r="JZ360">
        <v>61</v>
      </c>
      <c r="KB360">
        <v>61</v>
      </c>
      <c r="KD360">
        <v>61</v>
      </c>
      <c r="KF360">
        <v>61</v>
      </c>
      <c r="KH360">
        <v>61</v>
      </c>
      <c r="KJ360">
        <v>61</v>
      </c>
      <c r="KL360">
        <v>61</v>
      </c>
      <c r="KN360">
        <v>61</v>
      </c>
      <c r="KP360">
        <v>61</v>
      </c>
      <c r="KR360">
        <v>61</v>
      </c>
      <c r="KT360">
        <v>61</v>
      </c>
      <c r="KV360">
        <v>61</v>
      </c>
      <c r="KX360">
        <v>61</v>
      </c>
      <c r="KZ360">
        <v>61</v>
      </c>
      <c r="LB360">
        <v>61</v>
      </c>
      <c r="LD360">
        <v>61</v>
      </c>
      <c r="LF360">
        <v>61</v>
      </c>
      <c r="LH360">
        <v>61</v>
      </c>
      <c r="LJ360">
        <v>61</v>
      </c>
      <c r="LL360">
        <v>61</v>
      </c>
      <c r="LN360">
        <v>61</v>
      </c>
      <c r="LP360">
        <v>61</v>
      </c>
      <c r="LR360">
        <v>61</v>
      </c>
      <c r="LT360">
        <v>61</v>
      </c>
      <c r="LV360">
        <v>61</v>
      </c>
      <c r="LX360">
        <v>61</v>
      </c>
      <c r="LZ360">
        <v>61</v>
      </c>
      <c r="MB360">
        <v>61</v>
      </c>
      <c r="MD360">
        <v>61</v>
      </c>
      <c r="MF360">
        <v>61</v>
      </c>
      <c r="MH360">
        <v>61</v>
      </c>
      <c r="MJ360">
        <v>61</v>
      </c>
      <c r="ML360">
        <v>61</v>
      </c>
      <c r="MN360">
        <v>61</v>
      </c>
      <c r="MP360">
        <v>61</v>
      </c>
      <c r="MR360">
        <v>61</v>
      </c>
      <c r="MT360">
        <v>61</v>
      </c>
      <c r="MV360">
        <v>61</v>
      </c>
      <c r="MX360">
        <v>61</v>
      </c>
      <c r="MZ360">
        <v>61</v>
      </c>
      <c r="NB360">
        <v>61</v>
      </c>
      <c r="ND360">
        <v>61</v>
      </c>
      <c r="NF360">
        <v>61</v>
      </c>
      <c r="NH360">
        <v>61</v>
      </c>
      <c r="NJ360">
        <v>61</v>
      </c>
      <c r="NL360">
        <v>61</v>
      </c>
      <c r="NN360">
        <v>61</v>
      </c>
      <c r="NP360">
        <v>61</v>
      </c>
      <c r="NR360">
        <v>61</v>
      </c>
      <c r="NT360">
        <v>61</v>
      </c>
      <c r="NV360">
        <v>61</v>
      </c>
      <c r="NX360">
        <v>61</v>
      </c>
      <c r="NZ360">
        <v>61</v>
      </c>
      <c r="OB360">
        <v>61</v>
      </c>
      <c r="OD360">
        <v>61</v>
      </c>
      <c r="OF360">
        <v>61</v>
      </c>
      <c r="OH360">
        <v>61</v>
      </c>
      <c r="OJ360">
        <v>61</v>
      </c>
      <c r="OL360">
        <v>61</v>
      </c>
      <c r="ON360">
        <v>61</v>
      </c>
      <c r="OP360">
        <v>61</v>
      </c>
      <c r="OR360">
        <v>61</v>
      </c>
      <c r="OT360">
        <v>61</v>
      </c>
      <c r="OV360">
        <v>61</v>
      </c>
      <c r="OX360">
        <v>61</v>
      </c>
      <c r="OZ360">
        <v>61</v>
      </c>
      <c r="PB360">
        <v>61</v>
      </c>
      <c r="PD360">
        <v>61</v>
      </c>
      <c r="PF360">
        <v>61</v>
      </c>
      <c r="PH360">
        <v>61</v>
      </c>
      <c r="PJ360">
        <v>61</v>
      </c>
      <c r="PL360">
        <v>61</v>
      </c>
      <c r="PN360">
        <v>61</v>
      </c>
      <c r="PP360">
        <v>61</v>
      </c>
      <c r="PR360">
        <v>61</v>
      </c>
      <c r="PT360">
        <v>61</v>
      </c>
      <c r="PV360">
        <v>61</v>
      </c>
      <c r="PX360">
        <v>61</v>
      </c>
      <c r="PZ360">
        <v>61</v>
      </c>
      <c r="QB360">
        <v>61</v>
      </c>
      <c r="QD360">
        <v>61</v>
      </c>
      <c r="QF360">
        <v>61</v>
      </c>
      <c r="QH360">
        <v>61</v>
      </c>
      <c r="QJ360">
        <v>61</v>
      </c>
      <c r="QL360">
        <v>61</v>
      </c>
      <c r="QN360">
        <v>61</v>
      </c>
      <c r="QP360">
        <v>61</v>
      </c>
      <c r="QR360">
        <v>61</v>
      </c>
      <c r="QT360">
        <v>61</v>
      </c>
      <c r="QV360">
        <v>61</v>
      </c>
      <c r="QX360">
        <v>61</v>
      </c>
      <c r="QZ360">
        <v>61</v>
      </c>
      <c r="RB360">
        <v>61</v>
      </c>
      <c r="RD360">
        <v>61</v>
      </c>
      <c r="RF360">
        <v>61</v>
      </c>
      <c r="RH360">
        <v>61</v>
      </c>
      <c r="RJ360">
        <v>61</v>
      </c>
      <c r="RL360">
        <v>61</v>
      </c>
      <c r="RN360">
        <v>61</v>
      </c>
      <c r="RP360">
        <v>61</v>
      </c>
      <c r="RR360">
        <v>61</v>
      </c>
      <c r="RT360">
        <v>61</v>
      </c>
      <c r="RV360">
        <v>61</v>
      </c>
      <c r="RX360">
        <v>61</v>
      </c>
      <c r="RZ360">
        <v>61</v>
      </c>
      <c r="SB360">
        <v>61</v>
      </c>
      <c r="SD360">
        <v>61</v>
      </c>
      <c r="SF360">
        <v>61</v>
      </c>
      <c r="SH360">
        <v>61</v>
      </c>
      <c r="SJ360">
        <v>61</v>
      </c>
      <c r="SL360">
        <v>61</v>
      </c>
      <c r="SN360">
        <v>61</v>
      </c>
      <c r="SP360">
        <v>61</v>
      </c>
      <c r="SR360">
        <v>61</v>
      </c>
      <c r="ST360">
        <v>61</v>
      </c>
      <c r="SV360">
        <v>61</v>
      </c>
      <c r="SX360">
        <v>61</v>
      </c>
      <c r="SZ360">
        <v>61</v>
      </c>
      <c r="TB360">
        <v>61</v>
      </c>
      <c r="TD360">
        <v>61</v>
      </c>
      <c r="TF360">
        <v>61</v>
      </c>
      <c r="TH360">
        <v>61</v>
      </c>
      <c r="TJ360">
        <v>61</v>
      </c>
      <c r="TL360">
        <v>61</v>
      </c>
      <c r="TN360">
        <v>61</v>
      </c>
      <c r="TP360">
        <v>61</v>
      </c>
      <c r="TR360">
        <v>61</v>
      </c>
      <c r="TT360">
        <v>61</v>
      </c>
      <c r="TV360">
        <v>61</v>
      </c>
      <c r="TX360">
        <v>61</v>
      </c>
      <c r="TZ360">
        <v>61</v>
      </c>
      <c r="UB360">
        <v>61</v>
      </c>
      <c r="UD360">
        <v>61</v>
      </c>
      <c r="UF360">
        <v>61</v>
      </c>
      <c r="UH360">
        <v>61</v>
      </c>
      <c r="UJ360">
        <v>61</v>
      </c>
      <c r="UL360">
        <v>61</v>
      </c>
      <c r="UN360">
        <v>61</v>
      </c>
      <c r="UP360">
        <v>61</v>
      </c>
      <c r="UR360">
        <v>61</v>
      </c>
      <c r="UT360">
        <v>61</v>
      </c>
      <c r="UV360">
        <v>61</v>
      </c>
      <c r="UX360">
        <v>61</v>
      </c>
      <c r="UZ360">
        <v>61</v>
      </c>
      <c r="VB360">
        <v>61</v>
      </c>
      <c r="VD360">
        <v>61</v>
      </c>
      <c r="VF360">
        <v>61</v>
      </c>
      <c r="VH360">
        <v>61</v>
      </c>
      <c r="VJ360">
        <v>61</v>
      </c>
      <c r="VL360">
        <v>61</v>
      </c>
      <c r="VN360">
        <v>61</v>
      </c>
      <c r="VP360">
        <v>61</v>
      </c>
      <c r="VR360">
        <v>61</v>
      </c>
      <c r="VT360">
        <v>61</v>
      </c>
      <c r="VV360">
        <v>61</v>
      </c>
      <c r="VX360">
        <v>61</v>
      </c>
      <c r="VZ360">
        <v>61</v>
      </c>
      <c r="WB360">
        <v>61</v>
      </c>
      <c r="WD360">
        <v>61</v>
      </c>
      <c r="WF360">
        <v>61</v>
      </c>
      <c r="WH360">
        <v>61</v>
      </c>
      <c r="WJ360">
        <v>61</v>
      </c>
      <c r="WL360">
        <v>61</v>
      </c>
      <c r="WN360">
        <v>61</v>
      </c>
      <c r="WP360">
        <v>61</v>
      </c>
      <c r="WR360">
        <v>61</v>
      </c>
      <c r="WT360">
        <v>61</v>
      </c>
      <c r="WV360">
        <v>61</v>
      </c>
      <c r="WX360">
        <v>61</v>
      </c>
      <c r="WZ360">
        <v>61</v>
      </c>
      <c r="XB360">
        <v>61</v>
      </c>
      <c r="XD360">
        <v>61</v>
      </c>
      <c r="XF360">
        <v>61</v>
      </c>
      <c r="XH360">
        <v>61</v>
      </c>
      <c r="XJ360">
        <v>61</v>
      </c>
      <c r="XL360">
        <v>61</v>
      </c>
      <c r="XN360">
        <v>61</v>
      </c>
      <c r="XP360">
        <v>61</v>
      </c>
      <c r="XR360">
        <v>61</v>
      </c>
      <c r="XT360">
        <v>61</v>
      </c>
      <c r="XV360">
        <v>61</v>
      </c>
      <c r="XX360">
        <v>61</v>
      </c>
      <c r="XZ360">
        <v>61</v>
      </c>
      <c r="YB360">
        <v>61</v>
      </c>
      <c r="YD360">
        <v>61</v>
      </c>
      <c r="YF360">
        <v>61</v>
      </c>
      <c r="YH360">
        <v>61</v>
      </c>
      <c r="YJ360">
        <v>61</v>
      </c>
      <c r="YL360">
        <v>61</v>
      </c>
      <c r="YN360">
        <v>61</v>
      </c>
      <c r="YP360">
        <v>61</v>
      </c>
      <c r="YR360">
        <v>61</v>
      </c>
      <c r="YT360">
        <v>61</v>
      </c>
      <c r="YV360">
        <v>61</v>
      </c>
      <c r="YX360">
        <v>61</v>
      </c>
      <c r="YZ360">
        <v>61</v>
      </c>
      <c r="ZB360">
        <v>61</v>
      </c>
      <c r="ZD360">
        <v>61</v>
      </c>
      <c r="ZF360">
        <v>61</v>
      </c>
      <c r="ZH360">
        <v>61</v>
      </c>
      <c r="ZJ360">
        <v>61</v>
      </c>
      <c r="ZL360">
        <v>61</v>
      </c>
      <c r="ZN360">
        <v>61</v>
      </c>
      <c r="ZP360">
        <v>61</v>
      </c>
      <c r="ZR360">
        <v>61</v>
      </c>
      <c r="ZT360">
        <v>61</v>
      </c>
      <c r="ZV360">
        <v>61</v>
      </c>
      <c r="ZX360">
        <v>61</v>
      </c>
      <c r="ZZ360">
        <v>61</v>
      </c>
      <c r="AAB360">
        <v>61</v>
      </c>
      <c r="AAD360">
        <v>61</v>
      </c>
      <c r="AAF360">
        <v>61</v>
      </c>
      <c r="AAH360">
        <v>61</v>
      </c>
      <c r="AAJ360">
        <v>61</v>
      </c>
      <c r="AAL360">
        <v>61</v>
      </c>
      <c r="AAN360">
        <v>61</v>
      </c>
      <c r="AAP360">
        <v>61</v>
      </c>
      <c r="AAR360">
        <v>61</v>
      </c>
      <c r="AAT360">
        <v>61</v>
      </c>
      <c r="AAV360">
        <v>61</v>
      </c>
      <c r="AAX360">
        <v>61</v>
      </c>
      <c r="AAZ360">
        <v>61</v>
      </c>
      <c r="ABB360">
        <v>61</v>
      </c>
      <c r="ABD360">
        <v>61</v>
      </c>
      <c r="ABF360">
        <v>61</v>
      </c>
      <c r="ABH360">
        <v>61</v>
      </c>
      <c r="ABJ360">
        <v>61</v>
      </c>
      <c r="ABL360">
        <v>61</v>
      </c>
      <c r="ABN360">
        <v>61</v>
      </c>
      <c r="ABP360">
        <v>61</v>
      </c>
      <c r="ABR360">
        <v>61</v>
      </c>
      <c r="ABT360">
        <v>61</v>
      </c>
      <c r="ABV360">
        <v>61</v>
      </c>
      <c r="ABX360">
        <v>61</v>
      </c>
      <c r="ABZ360">
        <v>61</v>
      </c>
      <c r="ACB360">
        <v>61</v>
      </c>
      <c r="ACD360">
        <v>61</v>
      </c>
      <c r="ACF360">
        <v>61</v>
      </c>
      <c r="ACH360">
        <v>61</v>
      </c>
      <c r="ACJ360">
        <v>61</v>
      </c>
      <c r="ACL360">
        <v>61</v>
      </c>
      <c r="ACN360">
        <v>61</v>
      </c>
      <c r="ACP360">
        <v>61</v>
      </c>
      <c r="ACR360">
        <v>61</v>
      </c>
      <c r="ACT360">
        <v>61</v>
      </c>
      <c r="ACV360">
        <v>61</v>
      </c>
      <c r="ACX360">
        <v>61</v>
      </c>
      <c r="ACZ360">
        <v>61</v>
      </c>
      <c r="ADB360">
        <v>61</v>
      </c>
      <c r="ADD360">
        <v>61</v>
      </c>
      <c r="ADF360">
        <v>61</v>
      </c>
      <c r="ADH360">
        <v>61</v>
      </c>
      <c r="ADJ360">
        <v>61</v>
      </c>
      <c r="ADL360">
        <v>61</v>
      </c>
      <c r="ADN360">
        <v>61</v>
      </c>
      <c r="ADP360">
        <v>61</v>
      </c>
      <c r="ADR360">
        <v>61</v>
      </c>
      <c r="ADT360">
        <v>61</v>
      </c>
      <c r="ADV360">
        <v>61</v>
      </c>
      <c r="ADX360">
        <v>61</v>
      </c>
      <c r="ADZ360">
        <v>61</v>
      </c>
      <c r="AEB360">
        <v>61</v>
      </c>
      <c r="AED360">
        <v>61</v>
      </c>
      <c r="AEF360">
        <v>61</v>
      </c>
      <c r="AEH360">
        <v>61</v>
      </c>
      <c r="AEJ360">
        <v>61</v>
      </c>
      <c r="AEL360">
        <v>61</v>
      </c>
      <c r="AEN360">
        <v>61</v>
      </c>
      <c r="AEP360">
        <v>61</v>
      </c>
      <c r="AER360">
        <v>61</v>
      </c>
      <c r="AET360">
        <v>61</v>
      </c>
      <c r="AEV360">
        <v>61</v>
      </c>
      <c r="AEX360">
        <v>61</v>
      </c>
      <c r="AEZ360">
        <v>61</v>
      </c>
      <c r="AFB360">
        <v>61</v>
      </c>
      <c r="AFD360">
        <v>61</v>
      </c>
      <c r="AFF360">
        <v>61</v>
      </c>
      <c r="AFH360">
        <v>61</v>
      </c>
      <c r="AFJ360">
        <v>61</v>
      </c>
      <c r="AFL360">
        <v>61</v>
      </c>
      <c r="AFN360">
        <v>61</v>
      </c>
      <c r="AFP360">
        <v>61</v>
      </c>
      <c r="AFR360">
        <v>61</v>
      </c>
      <c r="AFT360">
        <v>61</v>
      </c>
      <c r="AFV360">
        <v>61</v>
      </c>
      <c r="AFX360">
        <v>61</v>
      </c>
      <c r="AFZ360">
        <v>61</v>
      </c>
      <c r="AGB360">
        <v>61</v>
      </c>
      <c r="AGD360">
        <v>61</v>
      </c>
      <c r="AGF360">
        <v>61</v>
      </c>
      <c r="AGH360">
        <v>61</v>
      </c>
      <c r="AGJ360">
        <v>61</v>
      </c>
      <c r="AGL360">
        <v>61</v>
      </c>
      <c r="AGN360">
        <v>61</v>
      </c>
      <c r="AGP360">
        <v>61</v>
      </c>
      <c r="AGR360">
        <v>61</v>
      </c>
      <c r="AGT360">
        <v>61</v>
      </c>
      <c r="AGV360">
        <v>61</v>
      </c>
      <c r="AGX360">
        <v>61</v>
      </c>
      <c r="AGZ360">
        <v>61</v>
      </c>
      <c r="AHB360">
        <v>61</v>
      </c>
      <c r="AHD360">
        <v>61</v>
      </c>
      <c r="AHF360">
        <v>61</v>
      </c>
      <c r="AHH360">
        <v>61</v>
      </c>
      <c r="AHJ360">
        <v>61</v>
      </c>
      <c r="AHL360">
        <v>61</v>
      </c>
      <c r="AHN360">
        <v>61</v>
      </c>
      <c r="AHP360">
        <v>61</v>
      </c>
      <c r="AHR360">
        <v>61</v>
      </c>
      <c r="AHT360">
        <v>61</v>
      </c>
      <c r="AHV360">
        <v>61</v>
      </c>
      <c r="AHX360">
        <v>61</v>
      </c>
      <c r="AHZ360">
        <v>61</v>
      </c>
      <c r="AIB360">
        <v>61</v>
      </c>
      <c r="AID360">
        <v>61</v>
      </c>
      <c r="AIF360">
        <v>61</v>
      </c>
      <c r="AIH360">
        <v>61</v>
      </c>
      <c r="AIJ360">
        <v>61</v>
      </c>
      <c r="AIL360">
        <v>61</v>
      </c>
      <c r="AIN360">
        <v>61</v>
      </c>
      <c r="AIP360">
        <v>61</v>
      </c>
      <c r="AIR360">
        <v>61</v>
      </c>
      <c r="AIT360">
        <v>61</v>
      </c>
      <c r="AIV360">
        <v>61</v>
      </c>
      <c r="AIX360">
        <v>61</v>
      </c>
      <c r="AIZ360">
        <v>61</v>
      </c>
      <c r="AJB360">
        <v>61</v>
      </c>
      <c r="AJD360">
        <v>61</v>
      </c>
      <c r="AJF360">
        <v>61</v>
      </c>
      <c r="AJH360">
        <v>61</v>
      </c>
      <c r="AJJ360">
        <v>61</v>
      </c>
      <c r="AJL360">
        <v>61</v>
      </c>
      <c r="AJN360">
        <v>61</v>
      </c>
      <c r="AJP360">
        <v>61</v>
      </c>
      <c r="AJR360">
        <v>61</v>
      </c>
      <c r="AJT360">
        <v>61</v>
      </c>
      <c r="AJV360">
        <v>61</v>
      </c>
      <c r="AJX360">
        <v>61</v>
      </c>
      <c r="AJZ360">
        <v>61</v>
      </c>
      <c r="AKB360">
        <v>61</v>
      </c>
      <c r="AKD360">
        <v>61</v>
      </c>
      <c r="AKF360">
        <v>61</v>
      </c>
      <c r="AKH360">
        <v>61</v>
      </c>
      <c r="AKJ360">
        <v>61</v>
      </c>
      <c r="AKL360">
        <v>61</v>
      </c>
      <c r="AKN360">
        <v>61</v>
      </c>
      <c r="AKP360">
        <v>61</v>
      </c>
      <c r="AKR360">
        <v>61</v>
      </c>
      <c r="AKT360">
        <v>61</v>
      </c>
      <c r="AKV360">
        <v>61</v>
      </c>
      <c r="AKX360">
        <v>61</v>
      </c>
      <c r="AKZ360">
        <v>61</v>
      </c>
      <c r="ALB360">
        <v>61</v>
      </c>
      <c r="ALD360">
        <v>61</v>
      </c>
      <c r="ALF360">
        <v>61</v>
      </c>
      <c r="ALH360">
        <v>61</v>
      </c>
      <c r="ALJ360">
        <v>61</v>
      </c>
      <c r="ALL360">
        <v>61</v>
      </c>
      <c r="ALN360">
        <v>61</v>
      </c>
      <c r="ALP360">
        <v>61</v>
      </c>
      <c r="ALR360">
        <v>61</v>
      </c>
    </row>
    <row r="361" spans="1:1006" x14ac:dyDescent="0.25">
      <c r="A361">
        <v>36</v>
      </c>
      <c r="B361">
        <v>8.0257699999999979</v>
      </c>
      <c r="H361">
        <v>36</v>
      </c>
      <c r="J361">
        <v>36</v>
      </c>
      <c r="L361">
        <v>36</v>
      </c>
      <c r="N361">
        <v>36</v>
      </c>
      <c r="P361">
        <v>36</v>
      </c>
      <c r="R361">
        <v>36</v>
      </c>
      <c r="T361">
        <v>36</v>
      </c>
      <c r="V361">
        <v>36</v>
      </c>
      <c r="X361">
        <v>36</v>
      </c>
      <c r="Z361">
        <v>36</v>
      </c>
      <c r="AB361">
        <v>36</v>
      </c>
      <c r="AD361">
        <v>36</v>
      </c>
      <c r="AF361">
        <v>36</v>
      </c>
      <c r="AH361">
        <v>36</v>
      </c>
      <c r="AJ361">
        <v>36</v>
      </c>
      <c r="AL361">
        <v>36</v>
      </c>
      <c r="AN361">
        <v>36</v>
      </c>
      <c r="AP361">
        <v>36</v>
      </c>
      <c r="AR361">
        <v>36</v>
      </c>
      <c r="AT361">
        <v>36</v>
      </c>
      <c r="AV361">
        <v>36</v>
      </c>
      <c r="AX361">
        <v>36</v>
      </c>
      <c r="AZ361">
        <v>36</v>
      </c>
      <c r="BB361">
        <v>36</v>
      </c>
      <c r="BD361">
        <v>36</v>
      </c>
      <c r="BF361">
        <v>36</v>
      </c>
      <c r="BH361">
        <v>36</v>
      </c>
      <c r="BJ361">
        <v>36</v>
      </c>
      <c r="BL361">
        <v>36</v>
      </c>
      <c r="BN361">
        <v>36</v>
      </c>
      <c r="BP361">
        <v>36</v>
      </c>
      <c r="BR361">
        <v>36</v>
      </c>
      <c r="BT361">
        <v>36</v>
      </c>
      <c r="BV361">
        <v>36</v>
      </c>
      <c r="BX361">
        <v>36</v>
      </c>
      <c r="BZ361">
        <v>36</v>
      </c>
      <c r="CB361">
        <v>36</v>
      </c>
      <c r="CD361">
        <v>36</v>
      </c>
      <c r="CF361">
        <v>36</v>
      </c>
      <c r="CH361">
        <v>36</v>
      </c>
      <c r="CJ361">
        <v>36</v>
      </c>
      <c r="CL361">
        <v>36</v>
      </c>
      <c r="CN361">
        <v>36</v>
      </c>
      <c r="CP361">
        <v>36</v>
      </c>
      <c r="CR361">
        <v>36</v>
      </c>
      <c r="CT361">
        <v>36</v>
      </c>
      <c r="CV361">
        <v>36</v>
      </c>
      <c r="CX361">
        <v>36</v>
      </c>
      <c r="CZ361">
        <v>36</v>
      </c>
      <c r="DB361">
        <v>36</v>
      </c>
      <c r="DD361">
        <v>36</v>
      </c>
      <c r="DF361">
        <v>36</v>
      </c>
      <c r="DH361">
        <v>36</v>
      </c>
      <c r="DJ361">
        <v>36</v>
      </c>
      <c r="DL361">
        <v>36</v>
      </c>
      <c r="DN361">
        <v>36</v>
      </c>
      <c r="DP361">
        <v>36</v>
      </c>
      <c r="DR361">
        <v>36</v>
      </c>
      <c r="DT361">
        <v>36</v>
      </c>
      <c r="DV361">
        <v>36</v>
      </c>
      <c r="DX361">
        <v>36</v>
      </c>
      <c r="DZ361">
        <v>36</v>
      </c>
      <c r="EB361">
        <v>36</v>
      </c>
      <c r="ED361">
        <v>36</v>
      </c>
      <c r="EF361">
        <v>36</v>
      </c>
      <c r="EH361">
        <v>36</v>
      </c>
      <c r="EJ361">
        <v>36</v>
      </c>
      <c r="EL361">
        <v>36</v>
      </c>
      <c r="EN361">
        <v>36</v>
      </c>
      <c r="EP361">
        <v>36</v>
      </c>
      <c r="ER361">
        <v>36</v>
      </c>
      <c r="ET361">
        <v>36</v>
      </c>
      <c r="EV361">
        <v>36</v>
      </c>
      <c r="EX361">
        <v>36</v>
      </c>
      <c r="EZ361">
        <v>36</v>
      </c>
      <c r="FB361">
        <v>36</v>
      </c>
      <c r="FD361">
        <v>36</v>
      </c>
      <c r="FF361">
        <v>36</v>
      </c>
      <c r="FH361">
        <v>36</v>
      </c>
      <c r="FJ361">
        <v>36</v>
      </c>
      <c r="FL361">
        <v>36</v>
      </c>
      <c r="FN361">
        <v>36</v>
      </c>
      <c r="FP361">
        <v>36</v>
      </c>
      <c r="FR361">
        <v>36</v>
      </c>
      <c r="FT361">
        <v>36</v>
      </c>
      <c r="FV361">
        <v>36</v>
      </c>
      <c r="FX361">
        <v>36</v>
      </c>
      <c r="FZ361">
        <v>36</v>
      </c>
      <c r="GB361">
        <v>36</v>
      </c>
      <c r="GD361">
        <v>36</v>
      </c>
      <c r="GF361">
        <v>36</v>
      </c>
      <c r="GH361">
        <v>36</v>
      </c>
      <c r="GJ361">
        <v>36</v>
      </c>
      <c r="GL361">
        <v>36</v>
      </c>
      <c r="GN361">
        <v>36</v>
      </c>
      <c r="GP361">
        <v>36</v>
      </c>
      <c r="GR361">
        <v>36</v>
      </c>
      <c r="GT361">
        <v>36</v>
      </c>
      <c r="GV361">
        <v>36</v>
      </c>
      <c r="GX361">
        <v>36</v>
      </c>
      <c r="GZ361">
        <v>36</v>
      </c>
      <c r="HB361">
        <v>36</v>
      </c>
      <c r="HD361">
        <v>36</v>
      </c>
      <c r="HF361">
        <v>36</v>
      </c>
      <c r="HH361">
        <v>36</v>
      </c>
      <c r="HJ361">
        <v>36</v>
      </c>
      <c r="HL361">
        <v>36</v>
      </c>
      <c r="HN361">
        <v>36</v>
      </c>
      <c r="HP361">
        <v>36</v>
      </c>
      <c r="HR361">
        <v>36</v>
      </c>
      <c r="HT361">
        <v>36</v>
      </c>
      <c r="HV361">
        <v>36</v>
      </c>
      <c r="HX361">
        <v>36</v>
      </c>
      <c r="HZ361">
        <v>36</v>
      </c>
      <c r="IB361">
        <v>36</v>
      </c>
      <c r="ID361">
        <v>36</v>
      </c>
      <c r="IF361">
        <v>36</v>
      </c>
      <c r="IH361">
        <v>36</v>
      </c>
      <c r="IJ361">
        <v>36</v>
      </c>
      <c r="IL361">
        <v>36</v>
      </c>
      <c r="IN361">
        <v>36</v>
      </c>
      <c r="IP361">
        <v>36</v>
      </c>
      <c r="IR361">
        <v>36</v>
      </c>
      <c r="IT361">
        <v>36</v>
      </c>
      <c r="IV361">
        <v>36</v>
      </c>
      <c r="IX361">
        <v>36</v>
      </c>
      <c r="IZ361">
        <v>36</v>
      </c>
      <c r="JB361">
        <v>36</v>
      </c>
      <c r="JD361">
        <v>36</v>
      </c>
      <c r="JF361">
        <v>36</v>
      </c>
      <c r="JH361">
        <v>36</v>
      </c>
      <c r="JJ361">
        <v>36</v>
      </c>
      <c r="JL361">
        <v>36</v>
      </c>
      <c r="JN361">
        <v>36</v>
      </c>
      <c r="JP361">
        <v>36</v>
      </c>
      <c r="JR361">
        <v>36</v>
      </c>
      <c r="JT361">
        <v>36</v>
      </c>
      <c r="JV361">
        <v>36</v>
      </c>
      <c r="JX361">
        <v>36</v>
      </c>
      <c r="JZ361">
        <v>36</v>
      </c>
      <c r="KB361">
        <v>36</v>
      </c>
      <c r="KD361">
        <v>36</v>
      </c>
      <c r="KF361">
        <v>36</v>
      </c>
      <c r="KH361">
        <v>36</v>
      </c>
      <c r="KJ361">
        <v>36</v>
      </c>
      <c r="KL361">
        <v>36</v>
      </c>
      <c r="KN361">
        <v>36</v>
      </c>
      <c r="KP361">
        <v>36</v>
      </c>
      <c r="KR361">
        <v>36</v>
      </c>
      <c r="KT361">
        <v>36</v>
      </c>
      <c r="KV361">
        <v>36</v>
      </c>
      <c r="KX361">
        <v>36</v>
      </c>
      <c r="KZ361">
        <v>36</v>
      </c>
      <c r="LB361">
        <v>36</v>
      </c>
      <c r="LD361">
        <v>36</v>
      </c>
      <c r="LF361">
        <v>36</v>
      </c>
      <c r="LH361">
        <v>36</v>
      </c>
      <c r="LJ361">
        <v>36</v>
      </c>
      <c r="LL361">
        <v>36</v>
      </c>
      <c r="LN361">
        <v>36</v>
      </c>
      <c r="LP361">
        <v>36</v>
      </c>
      <c r="LR361">
        <v>36</v>
      </c>
      <c r="LT361">
        <v>36</v>
      </c>
      <c r="LV361">
        <v>36</v>
      </c>
      <c r="LX361">
        <v>36</v>
      </c>
      <c r="LZ361">
        <v>36</v>
      </c>
      <c r="MB361">
        <v>36</v>
      </c>
      <c r="MD361">
        <v>36</v>
      </c>
      <c r="MF361">
        <v>36</v>
      </c>
      <c r="MH361">
        <v>36</v>
      </c>
      <c r="MJ361">
        <v>36</v>
      </c>
      <c r="ML361">
        <v>36</v>
      </c>
      <c r="MN361">
        <v>36</v>
      </c>
      <c r="MP361">
        <v>36</v>
      </c>
      <c r="MR361">
        <v>36</v>
      </c>
      <c r="MT361">
        <v>36</v>
      </c>
      <c r="MV361">
        <v>36</v>
      </c>
      <c r="MX361">
        <v>36</v>
      </c>
      <c r="MZ361">
        <v>36</v>
      </c>
      <c r="NB361">
        <v>36</v>
      </c>
      <c r="ND361">
        <v>36</v>
      </c>
      <c r="NF361">
        <v>36</v>
      </c>
      <c r="NH361">
        <v>36</v>
      </c>
      <c r="NJ361">
        <v>36</v>
      </c>
      <c r="NL361">
        <v>36</v>
      </c>
      <c r="NN361">
        <v>36</v>
      </c>
      <c r="NP361">
        <v>36</v>
      </c>
      <c r="NR361">
        <v>36</v>
      </c>
      <c r="NT361">
        <v>36</v>
      </c>
      <c r="NV361">
        <v>36</v>
      </c>
      <c r="NX361">
        <v>36</v>
      </c>
      <c r="NZ361">
        <v>36</v>
      </c>
      <c r="OB361">
        <v>36</v>
      </c>
      <c r="OD361">
        <v>36</v>
      </c>
      <c r="OF361">
        <v>36</v>
      </c>
      <c r="OH361">
        <v>36</v>
      </c>
      <c r="OJ361">
        <v>36</v>
      </c>
      <c r="OL361">
        <v>36</v>
      </c>
      <c r="ON361">
        <v>36</v>
      </c>
      <c r="OP361">
        <v>36</v>
      </c>
      <c r="OR361">
        <v>36</v>
      </c>
      <c r="OT361">
        <v>36</v>
      </c>
      <c r="OV361">
        <v>36</v>
      </c>
      <c r="OX361">
        <v>36</v>
      </c>
      <c r="OZ361">
        <v>36</v>
      </c>
      <c r="PB361">
        <v>36</v>
      </c>
      <c r="PD361">
        <v>36</v>
      </c>
      <c r="PF361">
        <v>36</v>
      </c>
      <c r="PH361">
        <v>36</v>
      </c>
      <c r="PJ361">
        <v>36</v>
      </c>
      <c r="PL361">
        <v>36</v>
      </c>
      <c r="PN361">
        <v>36</v>
      </c>
      <c r="PP361">
        <v>36</v>
      </c>
      <c r="PR361">
        <v>36</v>
      </c>
      <c r="PT361">
        <v>36</v>
      </c>
      <c r="PV361">
        <v>36</v>
      </c>
      <c r="PX361">
        <v>36</v>
      </c>
      <c r="PZ361">
        <v>36</v>
      </c>
      <c r="QB361">
        <v>36</v>
      </c>
      <c r="QD361">
        <v>36</v>
      </c>
      <c r="QF361">
        <v>36</v>
      </c>
      <c r="QH361">
        <v>36</v>
      </c>
      <c r="QJ361">
        <v>36</v>
      </c>
      <c r="QL361">
        <v>36</v>
      </c>
      <c r="QN361">
        <v>36</v>
      </c>
      <c r="QP361">
        <v>36</v>
      </c>
      <c r="QR361">
        <v>36</v>
      </c>
      <c r="QT361">
        <v>36</v>
      </c>
      <c r="QV361">
        <v>36</v>
      </c>
      <c r="QX361">
        <v>36</v>
      </c>
      <c r="QZ361">
        <v>36</v>
      </c>
      <c r="RB361">
        <v>36</v>
      </c>
      <c r="RD361">
        <v>36</v>
      </c>
      <c r="RF361">
        <v>36</v>
      </c>
      <c r="RH361">
        <v>36</v>
      </c>
      <c r="RJ361">
        <v>36</v>
      </c>
      <c r="RL361">
        <v>36</v>
      </c>
      <c r="RN361">
        <v>36</v>
      </c>
      <c r="RP361">
        <v>36</v>
      </c>
      <c r="RR361">
        <v>36</v>
      </c>
      <c r="RT361">
        <v>36</v>
      </c>
      <c r="RV361">
        <v>36</v>
      </c>
      <c r="RX361">
        <v>36</v>
      </c>
      <c r="RZ361">
        <v>36</v>
      </c>
      <c r="SB361">
        <v>36</v>
      </c>
      <c r="SD361">
        <v>36</v>
      </c>
      <c r="SF361">
        <v>36</v>
      </c>
      <c r="SH361">
        <v>36</v>
      </c>
      <c r="SJ361">
        <v>36</v>
      </c>
      <c r="SL361">
        <v>36</v>
      </c>
      <c r="SN361">
        <v>36</v>
      </c>
      <c r="SP361">
        <v>36</v>
      </c>
      <c r="SR361">
        <v>36</v>
      </c>
      <c r="ST361">
        <v>36</v>
      </c>
      <c r="SV361">
        <v>36</v>
      </c>
      <c r="SX361">
        <v>36</v>
      </c>
      <c r="SZ361">
        <v>36</v>
      </c>
      <c r="TB361">
        <v>36</v>
      </c>
      <c r="TD361">
        <v>36</v>
      </c>
      <c r="TF361">
        <v>36</v>
      </c>
      <c r="TH361">
        <v>36</v>
      </c>
      <c r="TJ361">
        <v>36</v>
      </c>
      <c r="TL361">
        <v>36</v>
      </c>
      <c r="TN361">
        <v>36</v>
      </c>
      <c r="TP361">
        <v>36</v>
      </c>
      <c r="TR361">
        <v>36</v>
      </c>
      <c r="TT361">
        <v>36</v>
      </c>
      <c r="TV361">
        <v>36</v>
      </c>
      <c r="TX361">
        <v>36</v>
      </c>
      <c r="TZ361">
        <v>36</v>
      </c>
      <c r="UB361">
        <v>36</v>
      </c>
      <c r="UD361">
        <v>36</v>
      </c>
      <c r="UF361">
        <v>36</v>
      </c>
      <c r="UH361">
        <v>36</v>
      </c>
      <c r="UJ361">
        <v>36</v>
      </c>
      <c r="UL361">
        <v>36</v>
      </c>
      <c r="UN361">
        <v>36</v>
      </c>
      <c r="UP361">
        <v>36</v>
      </c>
      <c r="UR361">
        <v>36</v>
      </c>
      <c r="UT361">
        <v>36</v>
      </c>
      <c r="UV361">
        <v>36</v>
      </c>
      <c r="UX361">
        <v>36</v>
      </c>
      <c r="UZ361">
        <v>36</v>
      </c>
      <c r="VB361">
        <v>36</v>
      </c>
      <c r="VD361">
        <v>36</v>
      </c>
      <c r="VF361">
        <v>36</v>
      </c>
      <c r="VH361">
        <v>36</v>
      </c>
      <c r="VJ361">
        <v>36</v>
      </c>
      <c r="VL361">
        <v>36</v>
      </c>
      <c r="VN361">
        <v>36</v>
      </c>
      <c r="VP361">
        <v>36</v>
      </c>
      <c r="VR361">
        <v>36</v>
      </c>
      <c r="VT361">
        <v>36</v>
      </c>
      <c r="VV361">
        <v>36</v>
      </c>
      <c r="VX361">
        <v>36</v>
      </c>
      <c r="VZ361">
        <v>36</v>
      </c>
      <c r="WB361">
        <v>36</v>
      </c>
      <c r="WD361">
        <v>36</v>
      </c>
      <c r="WF361">
        <v>36</v>
      </c>
      <c r="WH361">
        <v>36</v>
      </c>
      <c r="WJ361">
        <v>36</v>
      </c>
      <c r="WL361">
        <v>36</v>
      </c>
      <c r="WN361">
        <v>36</v>
      </c>
      <c r="WP361">
        <v>36</v>
      </c>
      <c r="WR361">
        <v>36</v>
      </c>
      <c r="WT361">
        <v>36</v>
      </c>
      <c r="WV361">
        <v>36</v>
      </c>
      <c r="WX361">
        <v>36</v>
      </c>
      <c r="WZ361">
        <v>36</v>
      </c>
      <c r="XB361">
        <v>36</v>
      </c>
      <c r="XD361">
        <v>36</v>
      </c>
      <c r="XF361">
        <v>36</v>
      </c>
      <c r="XH361">
        <v>36</v>
      </c>
      <c r="XJ361">
        <v>36</v>
      </c>
      <c r="XL361">
        <v>36</v>
      </c>
      <c r="XN361">
        <v>36</v>
      </c>
      <c r="XP361">
        <v>36</v>
      </c>
      <c r="XR361">
        <v>36</v>
      </c>
      <c r="XT361">
        <v>36</v>
      </c>
      <c r="XV361">
        <v>36</v>
      </c>
      <c r="XX361">
        <v>36</v>
      </c>
      <c r="XZ361">
        <v>36</v>
      </c>
      <c r="YB361">
        <v>36</v>
      </c>
      <c r="YD361">
        <v>36</v>
      </c>
      <c r="YF361">
        <v>36</v>
      </c>
      <c r="YH361">
        <v>36</v>
      </c>
      <c r="YJ361">
        <v>36</v>
      </c>
      <c r="YL361">
        <v>36</v>
      </c>
      <c r="YN361">
        <v>36</v>
      </c>
      <c r="YP361">
        <v>36</v>
      </c>
      <c r="YR361">
        <v>36</v>
      </c>
      <c r="YT361">
        <v>36</v>
      </c>
      <c r="YV361">
        <v>36</v>
      </c>
      <c r="YX361">
        <v>36</v>
      </c>
      <c r="YZ361">
        <v>36</v>
      </c>
      <c r="ZB361">
        <v>36</v>
      </c>
      <c r="ZD361">
        <v>36</v>
      </c>
      <c r="ZF361">
        <v>36</v>
      </c>
      <c r="ZH361">
        <v>36</v>
      </c>
      <c r="ZJ361">
        <v>36</v>
      </c>
      <c r="ZL361">
        <v>36</v>
      </c>
      <c r="ZN361">
        <v>36</v>
      </c>
      <c r="ZP361">
        <v>36</v>
      </c>
      <c r="ZR361">
        <v>36</v>
      </c>
      <c r="ZT361">
        <v>36</v>
      </c>
      <c r="ZV361">
        <v>36</v>
      </c>
      <c r="ZX361">
        <v>36</v>
      </c>
      <c r="ZZ361">
        <v>36</v>
      </c>
      <c r="AAB361">
        <v>36</v>
      </c>
      <c r="AAD361">
        <v>36</v>
      </c>
      <c r="AAF361">
        <v>36</v>
      </c>
      <c r="AAH361">
        <v>36</v>
      </c>
      <c r="AAJ361">
        <v>36</v>
      </c>
      <c r="AAL361">
        <v>36</v>
      </c>
      <c r="AAN361">
        <v>36</v>
      </c>
      <c r="AAP361">
        <v>36</v>
      </c>
      <c r="AAR361">
        <v>36</v>
      </c>
      <c r="AAT361">
        <v>36</v>
      </c>
      <c r="AAV361">
        <v>36</v>
      </c>
      <c r="AAX361">
        <v>36</v>
      </c>
      <c r="AAZ361">
        <v>36</v>
      </c>
      <c r="ABB361">
        <v>36</v>
      </c>
      <c r="ABD361">
        <v>36</v>
      </c>
      <c r="ABF361">
        <v>36</v>
      </c>
      <c r="ABH361">
        <v>36</v>
      </c>
      <c r="ABJ361">
        <v>36</v>
      </c>
      <c r="ABL361">
        <v>36</v>
      </c>
      <c r="ABN361">
        <v>36</v>
      </c>
      <c r="ABP361">
        <v>36</v>
      </c>
      <c r="ABR361">
        <v>36</v>
      </c>
      <c r="ABT361">
        <v>36</v>
      </c>
      <c r="ABV361">
        <v>36</v>
      </c>
      <c r="ABX361">
        <v>36</v>
      </c>
      <c r="ABZ361">
        <v>36</v>
      </c>
      <c r="ACB361">
        <v>36</v>
      </c>
      <c r="ACD361">
        <v>36</v>
      </c>
      <c r="ACF361">
        <v>36</v>
      </c>
      <c r="ACH361">
        <v>36</v>
      </c>
      <c r="ACJ361">
        <v>36</v>
      </c>
      <c r="ACL361">
        <v>36</v>
      </c>
      <c r="ACN361">
        <v>36</v>
      </c>
      <c r="ACP361">
        <v>36</v>
      </c>
      <c r="ACR361">
        <v>36</v>
      </c>
      <c r="ACT361">
        <v>36</v>
      </c>
      <c r="ACV361">
        <v>36</v>
      </c>
      <c r="ACX361">
        <v>36</v>
      </c>
      <c r="ACZ361">
        <v>36</v>
      </c>
      <c r="ADB361">
        <v>36</v>
      </c>
      <c r="ADD361">
        <v>36</v>
      </c>
      <c r="ADF361">
        <v>36</v>
      </c>
      <c r="ADH361">
        <v>36</v>
      </c>
      <c r="ADJ361">
        <v>36</v>
      </c>
      <c r="ADL361">
        <v>36</v>
      </c>
      <c r="ADN361">
        <v>36</v>
      </c>
      <c r="ADP361">
        <v>36</v>
      </c>
      <c r="ADR361">
        <v>36</v>
      </c>
      <c r="ADT361">
        <v>36</v>
      </c>
      <c r="ADV361">
        <v>36</v>
      </c>
      <c r="ADX361">
        <v>36</v>
      </c>
      <c r="ADZ361">
        <v>36</v>
      </c>
      <c r="AEB361">
        <v>36</v>
      </c>
      <c r="AED361">
        <v>36</v>
      </c>
      <c r="AEF361">
        <v>36</v>
      </c>
      <c r="AEH361">
        <v>36</v>
      </c>
      <c r="AEJ361">
        <v>36</v>
      </c>
      <c r="AEL361">
        <v>36</v>
      </c>
      <c r="AEN361">
        <v>36</v>
      </c>
      <c r="AEP361">
        <v>36</v>
      </c>
      <c r="AER361">
        <v>36</v>
      </c>
      <c r="AET361">
        <v>36</v>
      </c>
      <c r="AEV361">
        <v>36</v>
      </c>
      <c r="AEX361">
        <v>36</v>
      </c>
      <c r="AEZ361">
        <v>36</v>
      </c>
      <c r="AFB361">
        <v>36</v>
      </c>
      <c r="AFD361">
        <v>36</v>
      </c>
      <c r="AFF361">
        <v>36</v>
      </c>
      <c r="AFH361">
        <v>36</v>
      </c>
      <c r="AFJ361">
        <v>36</v>
      </c>
      <c r="AFL361">
        <v>36</v>
      </c>
      <c r="AFN361">
        <v>36</v>
      </c>
      <c r="AFP361">
        <v>36</v>
      </c>
      <c r="AFR361">
        <v>36</v>
      </c>
      <c r="AFT361">
        <v>36</v>
      </c>
      <c r="AFV361">
        <v>36</v>
      </c>
      <c r="AFX361">
        <v>36</v>
      </c>
      <c r="AFZ361">
        <v>36</v>
      </c>
      <c r="AGB361">
        <v>36</v>
      </c>
      <c r="AGD361">
        <v>36</v>
      </c>
      <c r="AGF361">
        <v>36</v>
      </c>
      <c r="AGH361">
        <v>36</v>
      </c>
      <c r="AGJ361">
        <v>36</v>
      </c>
      <c r="AGL361">
        <v>36</v>
      </c>
      <c r="AGN361">
        <v>36</v>
      </c>
      <c r="AGP361">
        <v>36</v>
      </c>
      <c r="AGR361">
        <v>36</v>
      </c>
      <c r="AGT361">
        <v>36</v>
      </c>
      <c r="AGV361">
        <v>36</v>
      </c>
      <c r="AGX361">
        <v>36</v>
      </c>
      <c r="AGZ361">
        <v>36</v>
      </c>
      <c r="AHB361">
        <v>36</v>
      </c>
      <c r="AHD361">
        <v>36</v>
      </c>
      <c r="AHF361">
        <v>36</v>
      </c>
      <c r="AHH361">
        <v>36</v>
      </c>
      <c r="AHJ361">
        <v>36</v>
      </c>
      <c r="AHL361">
        <v>36</v>
      </c>
      <c r="AHN361">
        <v>36</v>
      </c>
      <c r="AHP361">
        <v>36</v>
      </c>
      <c r="AHR361">
        <v>36</v>
      </c>
      <c r="AHT361">
        <v>36</v>
      </c>
      <c r="AHV361">
        <v>36</v>
      </c>
      <c r="AHX361">
        <v>36</v>
      </c>
      <c r="AHZ361">
        <v>36</v>
      </c>
      <c r="AIB361">
        <v>36</v>
      </c>
      <c r="AID361">
        <v>36</v>
      </c>
      <c r="AIF361">
        <v>36</v>
      </c>
      <c r="AIH361">
        <v>36</v>
      </c>
      <c r="AIJ361">
        <v>36</v>
      </c>
      <c r="AIL361">
        <v>36</v>
      </c>
      <c r="AIN361">
        <v>36</v>
      </c>
      <c r="AIP361">
        <v>36</v>
      </c>
      <c r="AIR361">
        <v>36</v>
      </c>
      <c r="AIT361">
        <v>36</v>
      </c>
      <c r="AIV361">
        <v>36</v>
      </c>
      <c r="AIX361">
        <v>36</v>
      </c>
      <c r="AIZ361">
        <v>36</v>
      </c>
      <c r="AJB361">
        <v>36</v>
      </c>
      <c r="AJD361">
        <v>36</v>
      </c>
      <c r="AJF361">
        <v>36</v>
      </c>
      <c r="AJH361">
        <v>36</v>
      </c>
      <c r="AJJ361">
        <v>36</v>
      </c>
      <c r="AJL361">
        <v>36</v>
      </c>
      <c r="AJN361">
        <v>36</v>
      </c>
      <c r="AJP361">
        <v>36</v>
      </c>
      <c r="AJR361">
        <v>36</v>
      </c>
      <c r="AJT361">
        <v>36</v>
      </c>
      <c r="AJV361">
        <v>36</v>
      </c>
      <c r="AJX361">
        <v>36</v>
      </c>
      <c r="AJZ361">
        <v>36</v>
      </c>
      <c r="AKB361">
        <v>36</v>
      </c>
      <c r="AKD361">
        <v>36</v>
      </c>
      <c r="AKF361">
        <v>36</v>
      </c>
      <c r="AKH361">
        <v>36</v>
      </c>
      <c r="AKJ361">
        <v>36</v>
      </c>
      <c r="AKL361">
        <v>36</v>
      </c>
      <c r="AKN361">
        <v>36</v>
      </c>
      <c r="AKP361">
        <v>36</v>
      </c>
      <c r="AKR361">
        <v>36</v>
      </c>
      <c r="AKT361">
        <v>36</v>
      </c>
      <c r="AKV361">
        <v>36</v>
      </c>
      <c r="AKX361">
        <v>36</v>
      </c>
      <c r="AKZ361">
        <v>36</v>
      </c>
      <c r="ALB361">
        <v>36</v>
      </c>
      <c r="ALD361">
        <v>36</v>
      </c>
      <c r="ALF361">
        <v>36</v>
      </c>
      <c r="ALH361">
        <v>36</v>
      </c>
      <c r="ALJ361">
        <v>36</v>
      </c>
      <c r="ALL361">
        <v>36</v>
      </c>
      <c r="ALN361">
        <v>36</v>
      </c>
      <c r="ALP361">
        <v>36</v>
      </c>
      <c r="ALR361">
        <v>36</v>
      </c>
    </row>
    <row r="362" spans="1:1006" x14ac:dyDescent="0.25">
      <c r="A362">
        <v>43</v>
      </c>
      <c r="B362">
        <v>7.0262399999999996</v>
      </c>
      <c r="H362">
        <v>43</v>
      </c>
      <c r="J362">
        <v>43</v>
      </c>
      <c r="L362">
        <v>43</v>
      </c>
      <c r="N362">
        <v>43</v>
      </c>
      <c r="P362">
        <v>43</v>
      </c>
      <c r="R362">
        <v>43</v>
      </c>
      <c r="T362">
        <v>43</v>
      </c>
      <c r="V362">
        <v>43</v>
      </c>
      <c r="X362">
        <v>43</v>
      </c>
      <c r="Z362">
        <v>43</v>
      </c>
      <c r="AB362">
        <v>43</v>
      </c>
      <c r="AD362">
        <v>43</v>
      </c>
      <c r="AF362">
        <v>43</v>
      </c>
      <c r="AH362">
        <v>43</v>
      </c>
      <c r="AJ362">
        <v>43</v>
      </c>
      <c r="AL362">
        <v>43</v>
      </c>
      <c r="AN362">
        <v>43</v>
      </c>
      <c r="AP362">
        <v>43</v>
      </c>
      <c r="AR362">
        <v>43</v>
      </c>
      <c r="AT362">
        <v>43</v>
      </c>
      <c r="AV362">
        <v>43</v>
      </c>
      <c r="AX362">
        <v>43</v>
      </c>
      <c r="AZ362">
        <v>43</v>
      </c>
      <c r="BB362">
        <v>43</v>
      </c>
      <c r="BD362">
        <v>43</v>
      </c>
      <c r="BF362">
        <v>43</v>
      </c>
      <c r="BH362">
        <v>43</v>
      </c>
      <c r="BJ362">
        <v>43</v>
      </c>
      <c r="BL362">
        <v>43</v>
      </c>
      <c r="BN362">
        <v>43</v>
      </c>
      <c r="BP362">
        <v>43</v>
      </c>
      <c r="BR362">
        <v>43</v>
      </c>
      <c r="BT362">
        <v>43</v>
      </c>
      <c r="BV362">
        <v>43</v>
      </c>
      <c r="BX362">
        <v>43</v>
      </c>
      <c r="BZ362">
        <v>43</v>
      </c>
      <c r="CB362">
        <v>43</v>
      </c>
      <c r="CD362">
        <v>43</v>
      </c>
      <c r="CF362">
        <v>43</v>
      </c>
      <c r="CH362">
        <v>43</v>
      </c>
      <c r="CJ362">
        <v>43</v>
      </c>
      <c r="CL362">
        <v>43</v>
      </c>
      <c r="CN362">
        <v>43</v>
      </c>
      <c r="CP362">
        <v>43</v>
      </c>
      <c r="CR362">
        <v>43</v>
      </c>
      <c r="CT362">
        <v>43</v>
      </c>
      <c r="CV362">
        <v>43</v>
      </c>
      <c r="CX362">
        <v>43</v>
      </c>
      <c r="CZ362">
        <v>43</v>
      </c>
      <c r="DB362">
        <v>43</v>
      </c>
      <c r="DD362">
        <v>43</v>
      </c>
      <c r="DF362">
        <v>43</v>
      </c>
      <c r="DH362">
        <v>43</v>
      </c>
      <c r="DJ362">
        <v>43</v>
      </c>
      <c r="DL362">
        <v>43</v>
      </c>
      <c r="DN362">
        <v>43</v>
      </c>
      <c r="DP362">
        <v>43</v>
      </c>
      <c r="DR362">
        <v>43</v>
      </c>
      <c r="DT362">
        <v>43</v>
      </c>
      <c r="DV362">
        <v>43</v>
      </c>
      <c r="DX362">
        <v>43</v>
      </c>
      <c r="DZ362">
        <v>43</v>
      </c>
      <c r="EB362">
        <v>43</v>
      </c>
      <c r="ED362">
        <v>43</v>
      </c>
      <c r="EF362">
        <v>43</v>
      </c>
      <c r="EH362">
        <v>43</v>
      </c>
      <c r="EJ362">
        <v>43</v>
      </c>
      <c r="EL362">
        <v>43</v>
      </c>
      <c r="EN362">
        <v>43</v>
      </c>
      <c r="EP362">
        <v>43</v>
      </c>
      <c r="ER362">
        <v>43</v>
      </c>
      <c r="ET362">
        <v>43</v>
      </c>
      <c r="EV362">
        <v>43</v>
      </c>
      <c r="EX362">
        <v>43</v>
      </c>
      <c r="EZ362">
        <v>43</v>
      </c>
      <c r="FB362">
        <v>43</v>
      </c>
      <c r="FD362">
        <v>43</v>
      </c>
      <c r="FF362">
        <v>43</v>
      </c>
      <c r="FH362">
        <v>43</v>
      </c>
      <c r="FJ362">
        <v>43</v>
      </c>
      <c r="FL362">
        <v>43</v>
      </c>
      <c r="FN362">
        <v>43</v>
      </c>
      <c r="FP362">
        <v>43</v>
      </c>
      <c r="FR362">
        <v>43</v>
      </c>
      <c r="FT362">
        <v>43</v>
      </c>
      <c r="FV362">
        <v>43</v>
      </c>
      <c r="FX362">
        <v>43</v>
      </c>
      <c r="FZ362">
        <v>43</v>
      </c>
      <c r="GB362">
        <v>43</v>
      </c>
      <c r="GD362">
        <v>43</v>
      </c>
      <c r="GF362">
        <v>43</v>
      </c>
      <c r="GH362">
        <v>43</v>
      </c>
      <c r="GJ362">
        <v>43</v>
      </c>
      <c r="GL362">
        <v>43</v>
      </c>
      <c r="GN362">
        <v>43</v>
      </c>
      <c r="GP362">
        <v>43</v>
      </c>
      <c r="GR362">
        <v>43</v>
      </c>
      <c r="GT362">
        <v>43</v>
      </c>
      <c r="GV362">
        <v>43</v>
      </c>
      <c r="GX362">
        <v>43</v>
      </c>
      <c r="GZ362">
        <v>43</v>
      </c>
      <c r="HB362">
        <v>43</v>
      </c>
      <c r="HD362">
        <v>43</v>
      </c>
      <c r="HF362">
        <v>43</v>
      </c>
      <c r="HH362">
        <v>43</v>
      </c>
      <c r="HJ362">
        <v>43</v>
      </c>
      <c r="HL362">
        <v>43</v>
      </c>
      <c r="HN362">
        <v>43</v>
      </c>
      <c r="HP362">
        <v>43</v>
      </c>
      <c r="HR362">
        <v>43</v>
      </c>
      <c r="HT362">
        <v>43</v>
      </c>
      <c r="HV362">
        <v>43</v>
      </c>
      <c r="HX362">
        <v>43</v>
      </c>
      <c r="HZ362">
        <v>43</v>
      </c>
      <c r="IB362">
        <v>43</v>
      </c>
      <c r="ID362">
        <v>43</v>
      </c>
      <c r="IF362">
        <v>43</v>
      </c>
      <c r="IH362">
        <v>43</v>
      </c>
      <c r="IJ362">
        <v>43</v>
      </c>
      <c r="IL362">
        <v>43</v>
      </c>
      <c r="IN362">
        <v>43</v>
      </c>
      <c r="IP362">
        <v>43</v>
      </c>
      <c r="IR362">
        <v>43</v>
      </c>
      <c r="IT362">
        <v>43</v>
      </c>
      <c r="IV362">
        <v>43</v>
      </c>
      <c r="IX362">
        <v>43</v>
      </c>
      <c r="IZ362">
        <v>43</v>
      </c>
      <c r="JB362">
        <v>43</v>
      </c>
      <c r="JD362">
        <v>43</v>
      </c>
      <c r="JF362">
        <v>43</v>
      </c>
      <c r="JH362">
        <v>43</v>
      </c>
      <c r="JJ362">
        <v>43</v>
      </c>
      <c r="JL362">
        <v>43</v>
      </c>
      <c r="JN362">
        <v>43</v>
      </c>
      <c r="JP362">
        <v>43</v>
      </c>
      <c r="JR362">
        <v>43</v>
      </c>
      <c r="JT362">
        <v>43</v>
      </c>
      <c r="JV362">
        <v>43</v>
      </c>
      <c r="JX362">
        <v>43</v>
      </c>
      <c r="JZ362">
        <v>43</v>
      </c>
      <c r="KB362">
        <v>43</v>
      </c>
      <c r="KD362">
        <v>43</v>
      </c>
      <c r="KF362">
        <v>43</v>
      </c>
      <c r="KH362">
        <v>43</v>
      </c>
      <c r="KJ362">
        <v>43</v>
      </c>
      <c r="KL362">
        <v>43</v>
      </c>
      <c r="KN362">
        <v>43</v>
      </c>
      <c r="KP362">
        <v>43</v>
      </c>
      <c r="KR362">
        <v>43</v>
      </c>
      <c r="KT362">
        <v>43</v>
      </c>
      <c r="KV362">
        <v>43</v>
      </c>
      <c r="KX362">
        <v>43</v>
      </c>
      <c r="KZ362">
        <v>43</v>
      </c>
      <c r="LB362">
        <v>43</v>
      </c>
      <c r="LD362">
        <v>43</v>
      </c>
      <c r="LF362">
        <v>43</v>
      </c>
      <c r="LH362">
        <v>43</v>
      </c>
      <c r="LJ362">
        <v>43</v>
      </c>
      <c r="LL362">
        <v>43</v>
      </c>
      <c r="LN362">
        <v>43</v>
      </c>
      <c r="LP362">
        <v>43</v>
      </c>
      <c r="LR362">
        <v>43</v>
      </c>
      <c r="LT362">
        <v>43</v>
      </c>
      <c r="LV362">
        <v>43</v>
      </c>
      <c r="LX362">
        <v>43</v>
      </c>
      <c r="LZ362">
        <v>43</v>
      </c>
      <c r="MB362">
        <v>43</v>
      </c>
      <c r="MD362">
        <v>43</v>
      </c>
      <c r="MF362">
        <v>43</v>
      </c>
      <c r="MH362">
        <v>43</v>
      </c>
      <c r="MJ362">
        <v>43</v>
      </c>
      <c r="ML362">
        <v>43</v>
      </c>
      <c r="MN362">
        <v>43</v>
      </c>
      <c r="MP362">
        <v>43</v>
      </c>
      <c r="MR362">
        <v>43</v>
      </c>
      <c r="MT362">
        <v>43</v>
      </c>
      <c r="MV362">
        <v>43</v>
      </c>
      <c r="MX362">
        <v>43</v>
      </c>
      <c r="MZ362">
        <v>43</v>
      </c>
      <c r="NB362">
        <v>43</v>
      </c>
      <c r="ND362">
        <v>43</v>
      </c>
      <c r="NF362">
        <v>43</v>
      </c>
      <c r="NH362">
        <v>43</v>
      </c>
      <c r="NJ362">
        <v>43</v>
      </c>
      <c r="NL362">
        <v>43</v>
      </c>
      <c r="NN362">
        <v>43</v>
      </c>
      <c r="NP362">
        <v>43</v>
      </c>
      <c r="NR362">
        <v>43</v>
      </c>
      <c r="NT362">
        <v>43</v>
      </c>
      <c r="NV362">
        <v>43</v>
      </c>
      <c r="NX362">
        <v>43</v>
      </c>
      <c r="NZ362">
        <v>43</v>
      </c>
      <c r="OB362">
        <v>43</v>
      </c>
      <c r="OD362">
        <v>43</v>
      </c>
      <c r="OF362">
        <v>43</v>
      </c>
      <c r="OH362">
        <v>43</v>
      </c>
      <c r="OJ362">
        <v>43</v>
      </c>
      <c r="OL362">
        <v>43</v>
      </c>
      <c r="ON362">
        <v>43</v>
      </c>
      <c r="OP362">
        <v>43</v>
      </c>
      <c r="OR362">
        <v>43</v>
      </c>
      <c r="OT362">
        <v>43</v>
      </c>
      <c r="OV362">
        <v>43</v>
      </c>
      <c r="OX362">
        <v>43</v>
      </c>
      <c r="OZ362">
        <v>43</v>
      </c>
      <c r="PB362">
        <v>43</v>
      </c>
      <c r="PD362">
        <v>43</v>
      </c>
      <c r="PF362">
        <v>43</v>
      </c>
      <c r="PH362">
        <v>43</v>
      </c>
      <c r="PJ362">
        <v>43</v>
      </c>
      <c r="PL362">
        <v>43</v>
      </c>
      <c r="PN362">
        <v>43</v>
      </c>
      <c r="PP362">
        <v>43</v>
      </c>
      <c r="PR362">
        <v>43</v>
      </c>
      <c r="PT362">
        <v>43</v>
      </c>
      <c r="PV362">
        <v>43</v>
      </c>
      <c r="PX362">
        <v>43</v>
      </c>
      <c r="PZ362">
        <v>43</v>
      </c>
      <c r="QB362">
        <v>43</v>
      </c>
      <c r="QD362">
        <v>43</v>
      </c>
      <c r="QF362">
        <v>43</v>
      </c>
      <c r="QH362">
        <v>43</v>
      </c>
      <c r="QJ362">
        <v>43</v>
      </c>
      <c r="QL362">
        <v>43</v>
      </c>
      <c r="QN362">
        <v>43</v>
      </c>
      <c r="QP362">
        <v>43</v>
      </c>
      <c r="QR362">
        <v>43</v>
      </c>
      <c r="QT362">
        <v>43</v>
      </c>
      <c r="QV362">
        <v>43</v>
      </c>
      <c r="QX362">
        <v>43</v>
      </c>
      <c r="QZ362">
        <v>43</v>
      </c>
      <c r="RB362">
        <v>43</v>
      </c>
      <c r="RD362">
        <v>43</v>
      </c>
      <c r="RF362">
        <v>43</v>
      </c>
      <c r="RH362">
        <v>43</v>
      </c>
      <c r="RJ362">
        <v>43</v>
      </c>
      <c r="RL362">
        <v>43</v>
      </c>
      <c r="RN362">
        <v>43</v>
      </c>
      <c r="RP362">
        <v>43</v>
      </c>
      <c r="RR362">
        <v>43</v>
      </c>
      <c r="RT362">
        <v>43</v>
      </c>
      <c r="RV362">
        <v>43</v>
      </c>
      <c r="RX362">
        <v>43</v>
      </c>
      <c r="RZ362">
        <v>43</v>
      </c>
      <c r="SB362">
        <v>43</v>
      </c>
      <c r="SD362">
        <v>43</v>
      </c>
      <c r="SF362">
        <v>43</v>
      </c>
      <c r="SH362">
        <v>43</v>
      </c>
      <c r="SJ362">
        <v>43</v>
      </c>
      <c r="SL362">
        <v>43</v>
      </c>
      <c r="SN362">
        <v>43</v>
      </c>
      <c r="SP362">
        <v>43</v>
      </c>
      <c r="SR362">
        <v>43</v>
      </c>
      <c r="ST362">
        <v>43</v>
      </c>
      <c r="SV362">
        <v>43</v>
      </c>
      <c r="SX362">
        <v>43</v>
      </c>
      <c r="SZ362">
        <v>43</v>
      </c>
      <c r="TB362">
        <v>43</v>
      </c>
      <c r="TD362">
        <v>43</v>
      </c>
      <c r="TF362">
        <v>43</v>
      </c>
      <c r="TH362">
        <v>43</v>
      </c>
      <c r="TJ362">
        <v>43</v>
      </c>
      <c r="TL362">
        <v>43</v>
      </c>
      <c r="TN362">
        <v>43</v>
      </c>
      <c r="TP362">
        <v>43</v>
      </c>
      <c r="TR362">
        <v>43</v>
      </c>
      <c r="TT362">
        <v>43</v>
      </c>
      <c r="TV362">
        <v>43</v>
      </c>
      <c r="TX362">
        <v>43</v>
      </c>
      <c r="TZ362">
        <v>43</v>
      </c>
      <c r="UB362">
        <v>43</v>
      </c>
      <c r="UD362">
        <v>43</v>
      </c>
      <c r="UF362">
        <v>43</v>
      </c>
      <c r="UH362">
        <v>43</v>
      </c>
      <c r="UJ362">
        <v>43</v>
      </c>
      <c r="UL362">
        <v>43</v>
      </c>
      <c r="UN362">
        <v>43</v>
      </c>
      <c r="UP362">
        <v>43</v>
      </c>
      <c r="UR362">
        <v>43</v>
      </c>
      <c r="UT362">
        <v>43</v>
      </c>
      <c r="UV362">
        <v>43</v>
      </c>
      <c r="UX362">
        <v>43</v>
      </c>
      <c r="UZ362">
        <v>43</v>
      </c>
      <c r="VB362">
        <v>43</v>
      </c>
      <c r="VD362">
        <v>43</v>
      </c>
      <c r="VF362">
        <v>43</v>
      </c>
      <c r="VH362">
        <v>43</v>
      </c>
      <c r="VJ362">
        <v>43</v>
      </c>
      <c r="VL362">
        <v>43</v>
      </c>
      <c r="VN362">
        <v>43</v>
      </c>
      <c r="VP362">
        <v>43</v>
      </c>
      <c r="VR362">
        <v>43</v>
      </c>
      <c r="VT362">
        <v>43</v>
      </c>
      <c r="VV362">
        <v>43</v>
      </c>
      <c r="VX362">
        <v>43</v>
      </c>
      <c r="VZ362">
        <v>43</v>
      </c>
      <c r="WB362">
        <v>43</v>
      </c>
      <c r="WD362">
        <v>43</v>
      </c>
      <c r="WF362">
        <v>43</v>
      </c>
      <c r="WH362">
        <v>43</v>
      </c>
      <c r="WJ362">
        <v>43</v>
      </c>
      <c r="WL362">
        <v>43</v>
      </c>
      <c r="WN362">
        <v>43</v>
      </c>
      <c r="WP362">
        <v>43</v>
      </c>
      <c r="WR362">
        <v>43</v>
      </c>
      <c r="WT362">
        <v>43</v>
      </c>
      <c r="WV362">
        <v>43</v>
      </c>
      <c r="WX362">
        <v>43</v>
      </c>
      <c r="WZ362">
        <v>43</v>
      </c>
      <c r="XB362">
        <v>43</v>
      </c>
      <c r="XD362">
        <v>43</v>
      </c>
      <c r="XF362">
        <v>43</v>
      </c>
      <c r="XH362">
        <v>43</v>
      </c>
      <c r="XJ362">
        <v>43</v>
      </c>
      <c r="XL362">
        <v>43</v>
      </c>
      <c r="XN362">
        <v>43</v>
      </c>
      <c r="XP362">
        <v>43</v>
      </c>
      <c r="XR362">
        <v>43</v>
      </c>
      <c r="XT362">
        <v>43</v>
      </c>
      <c r="XV362">
        <v>43</v>
      </c>
      <c r="XX362">
        <v>43</v>
      </c>
      <c r="XZ362">
        <v>43</v>
      </c>
      <c r="YB362">
        <v>43</v>
      </c>
      <c r="YD362">
        <v>43</v>
      </c>
      <c r="YF362">
        <v>43</v>
      </c>
      <c r="YH362">
        <v>43</v>
      </c>
      <c r="YJ362">
        <v>43</v>
      </c>
      <c r="YL362">
        <v>43</v>
      </c>
      <c r="YN362">
        <v>43</v>
      </c>
      <c r="YP362">
        <v>43</v>
      </c>
      <c r="YR362">
        <v>43</v>
      </c>
      <c r="YT362">
        <v>43</v>
      </c>
      <c r="YV362">
        <v>43</v>
      </c>
      <c r="YX362">
        <v>43</v>
      </c>
      <c r="YZ362">
        <v>43</v>
      </c>
      <c r="ZB362">
        <v>43</v>
      </c>
      <c r="ZD362">
        <v>43</v>
      </c>
      <c r="ZF362">
        <v>43</v>
      </c>
      <c r="ZH362">
        <v>43</v>
      </c>
      <c r="ZJ362">
        <v>43</v>
      </c>
      <c r="ZL362">
        <v>43</v>
      </c>
      <c r="ZN362">
        <v>43</v>
      </c>
      <c r="ZP362">
        <v>43</v>
      </c>
      <c r="ZR362">
        <v>43</v>
      </c>
      <c r="ZT362">
        <v>43</v>
      </c>
      <c r="ZV362">
        <v>43</v>
      </c>
      <c r="ZX362">
        <v>43</v>
      </c>
      <c r="ZZ362">
        <v>43</v>
      </c>
      <c r="AAB362">
        <v>43</v>
      </c>
      <c r="AAD362">
        <v>43</v>
      </c>
      <c r="AAF362">
        <v>43</v>
      </c>
      <c r="AAH362">
        <v>43</v>
      </c>
      <c r="AAJ362">
        <v>43</v>
      </c>
      <c r="AAL362">
        <v>43</v>
      </c>
      <c r="AAN362">
        <v>43</v>
      </c>
      <c r="AAP362">
        <v>43</v>
      </c>
      <c r="AAR362">
        <v>43</v>
      </c>
      <c r="AAT362">
        <v>43</v>
      </c>
      <c r="AAV362">
        <v>43</v>
      </c>
      <c r="AAX362">
        <v>43</v>
      </c>
      <c r="AAZ362">
        <v>43</v>
      </c>
      <c r="ABB362">
        <v>43</v>
      </c>
      <c r="ABD362">
        <v>43</v>
      </c>
      <c r="ABF362">
        <v>43</v>
      </c>
      <c r="ABH362">
        <v>43</v>
      </c>
      <c r="ABJ362">
        <v>43</v>
      </c>
      <c r="ABL362">
        <v>43</v>
      </c>
      <c r="ABN362">
        <v>43</v>
      </c>
      <c r="ABP362">
        <v>43</v>
      </c>
      <c r="ABR362">
        <v>43</v>
      </c>
      <c r="ABT362">
        <v>43</v>
      </c>
      <c r="ABV362">
        <v>43</v>
      </c>
      <c r="ABX362">
        <v>43</v>
      </c>
      <c r="ABZ362">
        <v>43</v>
      </c>
      <c r="ACB362">
        <v>43</v>
      </c>
      <c r="ACD362">
        <v>43</v>
      </c>
      <c r="ACF362">
        <v>43</v>
      </c>
      <c r="ACH362">
        <v>43</v>
      </c>
      <c r="ACJ362">
        <v>43</v>
      </c>
      <c r="ACL362">
        <v>43</v>
      </c>
      <c r="ACN362">
        <v>43</v>
      </c>
      <c r="ACP362">
        <v>43</v>
      </c>
      <c r="ACR362">
        <v>43</v>
      </c>
      <c r="ACT362">
        <v>43</v>
      </c>
      <c r="ACV362">
        <v>43</v>
      </c>
      <c r="ACX362">
        <v>43</v>
      </c>
      <c r="ACZ362">
        <v>43</v>
      </c>
      <c r="ADB362">
        <v>43</v>
      </c>
      <c r="ADD362">
        <v>43</v>
      </c>
      <c r="ADF362">
        <v>43</v>
      </c>
      <c r="ADH362">
        <v>43</v>
      </c>
      <c r="ADJ362">
        <v>43</v>
      </c>
      <c r="ADL362">
        <v>43</v>
      </c>
      <c r="ADN362">
        <v>43</v>
      </c>
      <c r="ADP362">
        <v>43</v>
      </c>
      <c r="ADR362">
        <v>43</v>
      </c>
      <c r="ADT362">
        <v>43</v>
      </c>
      <c r="ADV362">
        <v>43</v>
      </c>
      <c r="ADX362">
        <v>43</v>
      </c>
      <c r="ADZ362">
        <v>43</v>
      </c>
      <c r="AEB362">
        <v>43</v>
      </c>
      <c r="AED362">
        <v>43</v>
      </c>
      <c r="AEF362">
        <v>43</v>
      </c>
      <c r="AEH362">
        <v>43</v>
      </c>
      <c r="AEJ362">
        <v>43</v>
      </c>
      <c r="AEL362">
        <v>43</v>
      </c>
      <c r="AEN362">
        <v>43</v>
      </c>
      <c r="AEP362">
        <v>43</v>
      </c>
      <c r="AER362">
        <v>43</v>
      </c>
      <c r="AET362">
        <v>43</v>
      </c>
      <c r="AEV362">
        <v>43</v>
      </c>
      <c r="AEX362">
        <v>43</v>
      </c>
      <c r="AEZ362">
        <v>43</v>
      </c>
      <c r="AFB362">
        <v>43</v>
      </c>
      <c r="AFD362">
        <v>43</v>
      </c>
      <c r="AFF362">
        <v>43</v>
      </c>
      <c r="AFH362">
        <v>43</v>
      </c>
      <c r="AFJ362">
        <v>43</v>
      </c>
      <c r="AFL362">
        <v>43</v>
      </c>
      <c r="AFN362">
        <v>43</v>
      </c>
      <c r="AFP362">
        <v>43</v>
      </c>
      <c r="AFR362">
        <v>43</v>
      </c>
      <c r="AFT362">
        <v>43</v>
      </c>
      <c r="AFV362">
        <v>43</v>
      </c>
      <c r="AFX362">
        <v>43</v>
      </c>
      <c r="AFZ362">
        <v>43</v>
      </c>
      <c r="AGB362">
        <v>43</v>
      </c>
      <c r="AGD362">
        <v>43</v>
      </c>
      <c r="AGF362">
        <v>43</v>
      </c>
      <c r="AGH362">
        <v>43</v>
      </c>
      <c r="AGJ362">
        <v>43</v>
      </c>
      <c r="AGL362">
        <v>43</v>
      </c>
      <c r="AGN362">
        <v>43</v>
      </c>
      <c r="AGP362">
        <v>43</v>
      </c>
      <c r="AGR362">
        <v>43</v>
      </c>
      <c r="AGT362">
        <v>43</v>
      </c>
      <c r="AGV362">
        <v>43</v>
      </c>
      <c r="AGX362">
        <v>43</v>
      </c>
      <c r="AGZ362">
        <v>43</v>
      </c>
      <c r="AHB362">
        <v>43</v>
      </c>
      <c r="AHD362">
        <v>43</v>
      </c>
      <c r="AHF362">
        <v>43</v>
      </c>
      <c r="AHH362">
        <v>43</v>
      </c>
      <c r="AHJ362">
        <v>43</v>
      </c>
      <c r="AHL362">
        <v>43</v>
      </c>
      <c r="AHN362">
        <v>43</v>
      </c>
      <c r="AHP362">
        <v>43</v>
      </c>
      <c r="AHR362">
        <v>43</v>
      </c>
      <c r="AHT362">
        <v>43</v>
      </c>
      <c r="AHV362">
        <v>43</v>
      </c>
      <c r="AHX362">
        <v>43</v>
      </c>
      <c r="AHZ362">
        <v>43</v>
      </c>
      <c r="AIB362">
        <v>43</v>
      </c>
      <c r="AID362">
        <v>43</v>
      </c>
      <c r="AIF362">
        <v>43</v>
      </c>
      <c r="AIH362">
        <v>43</v>
      </c>
      <c r="AIJ362">
        <v>43</v>
      </c>
      <c r="AIL362">
        <v>43</v>
      </c>
      <c r="AIN362">
        <v>43</v>
      </c>
      <c r="AIP362">
        <v>43</v>
      </c>
      <c r="AIR362">
        <v>43</v>
      </c>
      <c r="AIT362">
        <v>43</v>
      </c>
      <c r="AIV362">
        <v>43</v>
      </c>
      <c r="AIX362">
        <v>43</v>
      </c>
      <c r="AIZ362">
        <v>43</v>
      </c>
      <c r="AJB362">
        <v>43</v>
      </c>
      <c r="AJD362">
        <v>43</v>
      </c>
      <c r="AJF362">
        <v>43</v>
      </c>
      <c r="AJH362">
        <v>43</v>
      </c>
      <c r="AJJ362">
        <v>43</v>
      </c>
      <c r="AJL362">
        <v>43</v>
      </c>
      <c r="AJN362">
        <v>43</v>
      </c>
      <c r="AJP362">
        <v>43</v>
      </c>
      <c r="AJR362">
        <v>43</v>
      </c>
      <c r="AJT362">
        <v>43</v>
      </c>
      <c r="AJV362">
        <v>43</v>
      </c>
      <c r="AJX362">
        <v>43</v>
      </c>
      <c r="AJZ362">
        <v>43</v>
      </c>
      <c r="AKB362">
        <v>43</v>
      </c>
      <c r="AKD362">
        <v>43</v>
      </c>
      <c r="AKF362">
        <v>43</v>
      </c>
      <c r="AKH362">
        <v>43</v>
      </c>
      <c r="AKJ362">
        <v>43</v>
      </c>
      <c r="AKL362">
        <v>43</v>
      </c>
      <c r="AKN362">
        <v>43</v>
      </c>
      <c r="AKP362">
        <v>43</v>
      </c>
      <c r="AKR362">
        <v>43</v>
      </c>
      <c r="AKT362">
        <v>43</v>
      </c>
      <c r="AKV362">
        <v>43</v>
      </c>
      <c r="AKX362">
        <v>43</v>
      </c>
      <c r="AKZ362">
        <v>43</v>
      </c>
      <c r="ALB362">
        <v>43</v>
      </c>
      <c r="ALD362">
        <v>43</v>
      </c>
      <c r="ALF362">
        <v>43</v>
      </c>
      <c r="ALH362">
        <v>43</v>
      </c>
      <c r="ALJ362">
        <v>43</v>
      </c>
      <c r="ALL362">
        <v>43</v>
      </c>
      <c r="ALN362">
        <v>43</v>
      </c>
      <c r="ALP362">
        <v>43</v>
      </c>
      <c r="ALR362">
        <v>43</v>
      </c>
    </row>
    <row r="363" spans="1:1006" x14ac:dyDescent="0.25">
      <c r="A363">
        <v>67</v>
      </c>
      <c r="B363">
        <v>7.0254999999999983</v>
      </c>
      <c r="H363">
        <v>67</v>
      </c>
      <c r="J363">
        <v>67</v>
      </c>
      <c r="L363">
        <v>67</v>
      </c>
      <c r="N363">
        <v>67</v>
      </c>
      <c r="P363">
        <v>67</v>
      </c>
      <c r="R363">
        <v>67</v>
      </c>
      <c r="T363">
        <v>67</v>
      </c>
      <c r="V363">
        <v>67</v>
      </c>
      <c r="X363">
        <v>67</v>
      </c>
      <c r="Z363">
        <v>67</v>
      </c>
      <c r="AB363">
        <v>67</v>
      </c>
      <c r="AD363">
        <v>67</v>
      </c>
      <c r="AF363">
        <v>67</v>
      </c>
      <c r="AH363">
        <v>67</v>
      </c>
      <c r="AJ363">
        <v>67</v>
      </c>
      <c r="AL363">
        <v>67</v>
      </c>
      <c r="AN363">
        <v>67</v>
      </c>
      <c r="AP363">
        <v>67</v>
      </c>
      <c r="AR363">
        <v>67</v>
      </c>
      <c r="AT363">
        <v>67</v>
      </c>
      <c r="AV363">
        <v>67</v>
      </c>
      <c r="AX363">
        <v>67</v>
      </c>
      <c r="AZ363">
        <v>67</v>
      </c>
      <c r="BB363">
        <v>67</v>
      </c>
      <c r="BD363">
        <v>67</v>
      </c>
      <c r="BF363">
        <v>67</v>
      </c>
      <c r="BH363">
        <v>67</v>
      </c>
      <c r="BJ363">
        <v>67</v>
      </c>
      <c r="BL363">
        <v>67</v>
      </c>
      <c r="BN363">
        <v>67</v>
      </c>
      <c r="BP363">
        <v>67</v>
      </c>
      <c r="BR363">
        <v>67</v>
      </c>
      <c r="BT363">
        <v>67</v>
      </c>
      <c r="BV363">
        <v>67</v>
      </c>
      <c r="BX363">
        <v>67</v>
      </c>
      <c r="BZ363">
        <v>67</v>
      </c>
      <c r="CB363">
        <v>67</v>
      </c>
      <c r="CD363">
        <v>67</v>
      </c>
      <c r="CF363">
        <v>67</v>
      </c>
      <c r="CH363">
        <v>67</v>
      </c>
      <c r="CJ363">
        <v>67</v>
      </c>
      <c r="CL363">
        <v>67</v>
      </c>
      <c r="CN363">
        <v>67</v>
      </c>
      <c r="CP363">
        <v>67</v>
      </c>
      <c r="CR363">
        <v>67</v>
      </c>
      <c r="CT363">
        <v>67</v>
      </c>
      <c r="CV363">
        <v>67</v>
      </c>
      <c r="CX363">
        <v>67</v>
      </c>
      <c r="CZ363">
        <v>67</v>
      </c>
      <c r="DB363">
        <v>67</v>
      </c>
      <c r="DD363">
        <v>67</v>
      </c>
      <c r="DF363">
        <v>67</v>
      </c>
      <c r="DH363">
        <v>67</v>
      </c>
      <c r="DJ363">
        <v>67</v>
      </c>
      <c r="DL363">
        <v>67</v>
      </c>
      <c r="DN363">
        <v>67</v>
      </c>
      <c r="DP363">
        <v>67</v>
      </c>
      <c r="DR363">
        <v>67</v>
      </c>
      <c r="DT363">
        <v>67</v>
      </c>
      <c r="DV363">
        <v>67</v>
      </c>
      <c r="DX363">
        <v>67</v>
      </c>
      <c r="DZ363">
        <v>67</v>
      </c>
      <c r="EB363">
        <v>67</v>
      </c>
      <c r="ED363">
        <v>67</v>
      </c>
      <c r="EF363">
        <v>67</v>
      </c>
      <c r="EH363">
        <v>67</v>
      </c>
      <c r="EJ363">
        <v>67</v>
      </c>
      <c r="EL363">
        <v>67</v>
      </c>
      <c r="EN363">
        <v>67</v>
      </c>
      <c r="EP363">
        <v>67</v>
      </c>
      <c r="ER363">
        <v>67</v>
      </c>
      <c r="ET363">
        <v>67</v>
      </c>
      <c r="EV363">
        <v>67</v>
      </c>
      <c r="EX363">
        <v>67</v>
      </c>
      <c r="EZ363">
        <v>67</v>
      </c>
      <c r="FB363">
        <v>67</v>
      </c>
      <c r="FD363">
        <v>67</v>
      </c>
      <c r="FF363">
        <v>67</v>
      </c>
      <c r="FH363">
        <v>67</v>
      </c>
      <c r="FJ363">
        <v>67</v>
      </c>
      <c r="FL363">
        <v>67</v>
      </c>
      <c r="FN363">
        <v>67</v>
      </c>
      <c r="FP363">
        <v>67</v>
      </c>
      <c r="FR363">
        <v>67</v>
      </c>
      <c r="FT363">
        <v>67</v>
      </c>
      <c r="FV363">
        <v>67</v>
      </c>
      <c r="FX363">
        <v>67</v>
      </c>
      <c r="FZ363">
        <v>67</v>
      </c>
      <c r="GB363">
        <v>67</v>
      </c>
      <c r="GD363">
        <v>67</v>
      </c>
      <c r="GF363">
        <v>67</v>
      </c>
      <c r="GH363">
        <v>67</v>
      </c>
      <c r="GJ363">
        <v>67</v>
      </c>
      <c r="GL363">
        <v>67</v>
      </c>
      <c r="GN363">
        <v>67</v>
      </c>
      <c r="GP363">
        <v>67</v>
      </c>
      <c r="GR363">
        <v>67</v>
      </c>
      <c r="GT363">
        <v>67</v>
      </c>
      <c r="GV363">
        <v>67</v>
      </c>
      <c r="GX363">
        <v>67</v>
      </c>
      <c r="GZ363">
        <v>67</v>
      </c>
      <c r="HB363">
        <v>67</v>
      </c>
      <c r="HD363">
        <v>67</v>
      </c>
      <c r="HF363">
        <v>67</v>
      </c>
      <c r="HH363">
        <v>67</v>
      </c>
      <c r="HJ363">
        <v>67</v>
      </c>
      <c r="HL363">
        <v>67</v>
      </c>
      <c r="HN363">
        <v>67</v>
      </c>
      <c r="HP363">
        <v>67</v>
      </c>
      <c r="HR363">
        <v>67</v>
      </c>
      <c r="HT363">
        <v>67</v>
      </c>
      <c r="HV363">
        <v>67</v>
      </c>
      <c r="HX363">
        <v>67</v>
      </c>
      <c r="HZ363">
        <v>67</v>
      </c>
      <c r="IB363">
        <v>67</v>
      </c>
      <c r="ID363">
        <v>67</v>
      </c>
      <c r="IF363">
        <v>67</v>
      </c>
      <c r="IH363">
        <v>67</v>
      </c>
      <c r="IJ363">
        <v>67</v>
      </c>
      <c r="IL363">
        <v>67</v>
      </c>
      <c r="IN363">
        <v>67</v>
      </c>
      <c r="IP363">
        <v>67</v>
      </c>
      <c r="IR363">
        <v>67</v>
      </c>
      <c r="IT363">
        <v>67</v>
      </c>
      <c r="IV363">
        <v>67</v>
      </c>
      <c r="IX363">
        <v>67</v>
      </c>
      <c r="IZ363">
        <v>67</v>
      </c>
      <c r="JB363">
        <v>67</v>
      </c>
      <c r="JD363">
        <v>67</v>
      </c>
      <c r="JF363">
        <v>67</v>
      </c>
      <c r="JH363">
        <v>67</v>
      </c>
      <c r="JJ363">
        <v>67</v>
      </c>
      <c r="JL363">
        <v>67</v>
      </c>
      <c r="JN363">
        <v>67</v>
      </c>
      <c r="JP363">
        <v>67</v>
      </c>
      <c r="JR363">
        <v>67</v>
      </c>
      <c r="JT363">
        <v>67</v>
      </c>
      <c r="JV363">
        <v>67</v>
      </c>
      <c r="JX363">
        <v>67</v>
      </c>
      <c r="JZ363">
        <v>67</v>
      </c>
      <c r="KB363">
        <v>67</v>
      </c>
      <c r="KD363">
        <v>67</v>
      </c>
      <c r="KF363">
        <v>67</v>
      </c>
      <c r="KH363">
        <v>67</v>
      </c>
      <c r="KJ363">
        <v>67</v>
      </c>
      <c r="KL363">
        <v>67</v>
      </c>
      <c r="KN363">
        <v>67</v>
      </c>
      <c r="KP363">
        <v>67</v>
      </c>
      <c r="KR363">
        <v>67</v>
      </c>
      <c r="KT363">
        <v>67</v>
      </c>
      <c r="KV363">
        <v>67</v>
      </c>
      <c r="KX363">
        <v>67</v>
      </c>
      <c r="KZ363">
        <v>67</v>
      </c>
      <c r="LB363">
        <v>67</v>
      </c>
      <c r="LD363">
        <v>67</v>
      </c>
      <c r="LF363">
        <v>67</v>
      </c>
      <c r="LH363">
        <v>67</v>
      </c>
      <c r="LJ363">
        <v>67</v>
      </c>
      <c r="LL363">
        <v>67</v>
      </c>
      <c r="LN363">
        <v>67</v>
      </c>
      <c r="LP363">
        <v>67</v>
      </c>
      <c r="LR363">
        <v>67</v>
      </c>
      <c r="LT363">
        <v>67</v>
      </c>
      <c r="LV363">
        <v>67</v>
      </c>
      <c r="LX363">
        <v>67</v>
      </c>
      <c r="LZ363">
        <v>67</v>
      </c>
      <c r="MB363">
        <v>67</v>
      </c>
      <c r="MD363">
        <v>67</v>
      </c>
      <c r="MF363">
        <v>67</v>
      </c>
      <c r="MH363">
        <v>67</v>
      </c>
      <c r="MJ363">
        <v>67</v>
      </c>
      <c r="ML363">
        <v>67</v>
      </c>
      <c r="MN363">
        <v>67</v>
      </c>
      <c r="MP363">
        <v>67</v>
      </c>
      <c r="MR363">
        <v>67</v>
      </c>
      <c r="MT363">
        <v>67</v>
      </c>
      <c r="MV363">
        <v>67</v>
      </c>
      <c r="MX363">
        <v>67</v>
      </c>
      <c r="MZ363">
        <v>67</v>
      </c>
      <c r="NB363">
        <v>67</v>
      </c>
      <c r="ND363">
        <v>67</v>
      </c>
      <c r="NF363">
        <v>67</v>
      </c>
      <c r="NH363">
        <v>67</v>
      </c>
      <c r="NJ363">
        <v>67</v>
      </c>
      <c r="NL363">
        <v>67</v>
      </c>
      <c r="NN363">
        <v>67</v>
      </c>
      <c r="NP363">
        <v>67</v>
      </c>
      <c r="NR363">
        <v>67</v>
      </c>
      <c r="NT363">
        <v>67</v>
      </c>
      <c r="NV363">
        <v>67</v>
      </c>
      <c r="NX363">
        <v>67</v>
      </c>
      <c r="NZ363">
        <v>67</v>
      </c>
      <c r="OB363">
        <v>67</v>
      </c>
      <c r="OD363">
        <v>67</v>
      </c>
      <c r="OF363">
        <v>67</v>
      </c>
      <c r="OH363">
        <v>67</v>
      </c>
      <c r="OJ363">
        <v>67</v>
      </c>
      <c r="OL363">
        <v>67</v>
      </c>
      <c r="ON363">
        <v>67</v>
      </c>
      <c r="OP363">
        <v>67</v>
      </c>
      <c r="OR363">
        <v>67</v>
      </c>
      <c r="OT363">
        <v>67</v>
      </c>
      <c r="OV363">
        <v>67</v>
      </c>
      <c r="OX363">
        <v>67</v>
      </c>
      <c r="OZ363">
        <v>67</v>
      </c>
      <c r="PB363">
        <v>67</v>
      </c>
      <c r="PD363">
        <v>67</v>
      </c>
      <c r="PF363">
        <v>67</v>
      </c>
      <c r="PH363">
        <v>67</v>
      </c>
      <c r="PJ363">
        <v>67</v>
      </c>
      <c r="PL363">
        <v>67</v>
      </c>
      <c r="PN363">
        <v>67</v>
      </c>
      <c r="PP363">
        <v>67</v>
      </c>
      <c r="PR363">
        <v>67</v>
      </c>
      <c r="PT363">
        <v>67</v>
      </c>
      <c r="PV363">
        <v>67</v>
      </c>
      <c r="PX363">
        <v>67</v>
      </c>
      <c r="PZ363">
        <v>67</v>
      </c>
      <c r="QB363">
        <v>67</v>
      </c>
      <c r="QD363">
        <v>67</v>
      </c>
      <c r="QF363">
        <v>67</v>
      </c>
      <c r="QH363">
        <v>67</v>
      </c>
      <c r="QJ363">
        <v>67</v>
      </c>
      <c r="QL363">
        <v>67</v>
      </c>
      <c r="QN363">
        <v>67</v>
      </c>
      <c r="QP363">
        <v>67</v>
      </c>
      <c r="QR363">
        <v>67</v>
      </c>
      <c r="QT363">
        <v>67</v>
      </c>
      <c r="QV363">
        <v>67</v>
      </c>
      <c r="QX363">
        <v>67</v>
      </c>
      <c r="QZ363">
        <v>67</v>
      </c>
      <c r="RB363">
        <v>67</v>
      </c>
      <c r="RD363">
        <v>67</v>
      </c>
      <c r="RF363">
        <v>67</v>
      </c>
      <c r="RH363">
        <v>67</v>
      </c>
      <c r="RJ363">
        <v>67</v>
      </c>
      <c r="RL363">
        <v>67</v>
      </c>
      <c r="RN363">
        <v>67</v>
      </c>
      <c r="RP363">
        <v>67</v>
      </c>
      <c r="RR363">
        <v>67</v>
      </c>
      <c r="RT363">
        <v>67</v>
      </c>
      <c r="RV363">
        <v>67</v>
      </c>
      <c r="RX363">
        <v>67</v>
      </c>
      <c r="RZ363">
        <v>67</v>
      </c>
      <c r="SB363">
        <v>67</v>
      </c>
      <c r="SD363">
        <v>67</v>
      </c>
      <c r="SF363">
        <v>67</v>
      </c>
      <c r="SH363">
        <v>67</v>
      </c>
      <c r="SJ363">
        <v>67</v>
      </c>
      <c r="SL363">
        <v>67</v>
      </c>
      <c r="SN363">
        <v>67</v>
      </c>
      <c r="SP363">
        <v>67</v>
      </c>
      <c r="SR363">
        <v>67</v>
      </c>
      <c r="ST363">
        <v>67</v>
      </c>
      <c r="SV363">
        <v>67</v>
      </c>
      <c r="SX363">
        <v>67</v>
      </c>
      <c r="SZ363">
        <v>67</v>
      </c>
      <c r="TB363">
        <v>67</v>
      </c>
      <c r="TD363">
        <v>67</v>
      </c>
      <c r="TF363">
        <v>67</v>
      </c>
      <c r="TH363">
        <v>67</v>
      </c>
      <c r="TJ363">
        <v>67</v>
      </c>
      <c r="TL363">
        <v>67</v>
      </c>
      <c r="TN363">
        <v>67</v>
      </c>
      <c r="TP363">
        <v>67</v>
      </c>
      <c r="TR363">
        <v>67</v>
      </c>
      <c r="TT363">
        <v>67</v>
      </c>
      <c r="TV363">
        <v>67</v>
      </c>
      <c r="TX363">
        <v>67</v>
      </c>
      <c r="TZ363">
        <v>67</v>
      </c>
      <c r="UB363">
        <v>67</v>
      </c>
      <c r="UD363">
        <v>67</v>
      </c>
      <c r="UF363">
        <v>67</v>
      </c>
      <c r="UH363">
        <v>67</v>
      </c>
      <c r="UJ363">
        <v>67</v>
      </c>
      <c r="UL363">
        <v>67</v>
      </c>
      <c r="UN363">
        <v>67</v>
      </c>
      <c r="UP363">
        <v>67</v>
      </c>
      <c r="UR363">
        <v>67</v>
      </c>
      <c r="UT363">
        <v>67</v>
      </c>
      <c r="UV363">
        <v>67</v>
      </c>
      <c r="UX363">
        <v>67</v>
      </c>
      <c r="UZ363">
        <v>67</v>
      </c>
      <c r="VB363">
        <v>67</v>
      </c>
      <c r="VD363">
        <v>67</v>
      </c>
      <c r="VF363">
        <v>67</v>
      </c>
      <c r="VH363">
        <v>67</v>
      </c>
      <c r="VJ363">
        <v>67</v>
      </c>
      <c r="VL363">
        <v>67</v>
      </c>
      <c r="VN363">
        <v>67</v>
      </c>
      <c r="VP363">
        <v>67</v>
      </c>
      <c r="VR363">
        <v>67</v>
      </c>
      <c r="VT363">
        <v>67</v>
      </c>
      <c r="VV363">
        <v>67</v>
      </c>
      <c r="VX363">
        <v>67</v>
      </c>
      <c r="VZ363">
        <v>67</v>
      </c>
      <c r="WB363">
        <v>67</v>
      </c>
      <c r="WD363">
        <v>67</v>
      </c>
      <c r="WF363">
        <v>67</v>
      </c>
      <c r="WH363">
        <v>67</v>
      </c>
      <c r="WJ363">
        <v>67</v>
      </c>
      <c r="WL363">
        <v>67</v>
      </c>
      <c r="WN363">
        <v>67</v>
      </c>
      <c r="WP363">
        <v>67</v>
      </c>
      <c r="WR363">
        <v>67</v>
      </c>
      <c r="WT363">
        <v>67</v>
      </c>
      <c r="WV363">
        <v>67</v>
      </c>
      <c r="WX363">
        <v>67</v>
      </c>
      <c r="WZ363">
        <v>67</v>
      </c>
      <c r="XB363">
        <v>67</v>
      </c>
      <c r="XD363">
        <v>67</v>
      </c>
      <c r="XF363">
        <v>67</v>
      </c>
      <c r="XH363">
        <v>67</v>
      </c>
      <c r="XJ363">
        <v>67</v>
      </c>
      <c r="XL363">
        <v>67</v>
      </c>
      <c r="XN363">
        <v>67</v>
      </c>
      <c r="XP363">
        <v>67</v>
      </c>
      <c r="XR363">
        <v>67</v>
      </c>
      <c r="XT363">
        <v>67</v>
      </c>
      <c r="XV363">
        <v>67</v>
      </c>
      <c r="XX363">
        <v>67</v>
      </c>
      <c r="XZ363">
        <v>67</v>
      </c>
      <c r="YB363">
        <v>67</v>
      </c>
      <c r="YD363">
        <v>67</v>
      </c>
      <c r="YF363">
        <v>67</v>
      </c>
      <c r="YH363">
        <v>67</v>
      </c>
      <c r="YJ363">
        <v>67</v>
      </c>
      <c r="YL363">
        <v>67</v>
      </c>
      <c r="YN363">
        <v>67</v>
      </c>
      <c r="YP363">
        <v>67</v>
      </c>
      <c r="YR363">
        <v>67</v>
      </c>
      <c r="YT363">
        <v>67</v>
      </c>
      <c r="YV363">
        <v>67</v>
      </c>
      <c r="YX363">
        <v>67</v>
      </c>
      <c r="YZ363">
        <v>67</v>
      </c>
      <c r="ZB363">
        <v>67</v>
      </c>
      <c r="ZD363">
        <v>67</v>
      </c>
      <c r="ZF363">
        <v>67</v>
      </c>
      <c r="ZH363">
        <v>67</v>
      </c>
      <c r="ZJ363">
        <v>67</v>
      </c>
      <c r="ZL363">
        <v>67</v>
      </c>
      <c r="ZN363">
        <v>67</v>
      </c>
      <c r="ZP363">
        <v>67</v>
      </c>
      <c r="ZR363">
        <v>67</v>
      </c>
      <c r="ZT363">
        <v>67</v>
      </c>
      <c r="ZV363">
        <v>67</v>
      </c>
      <c r="ZX363">
        <v>67</v>
      </c>
      <c r="ZZ363">
        <v>67</v>
      </c>
      <c r="AAB363">
        <v>67</v>
      </c>
      <c r="AAD363">
        <v>67</v>
      </c>
      <c r="AAF363">
        <v>67</v>
      </c>
      <c r="AAH363">
        <v>67</v>
      </c>
      <c r="AAJ363">
        <v>67</v>
      </c>
      <c r="AAL363">
        <v>67</v>
      </c>
      <c r="AAN363">
        <v>67</v>
      </c>
      <c r="AAP363">
        <v>67</v>
      </c>
      <c r="AAR363">
        <v>67</v>
      </c>
      <c r="AAT363">
        <v>67</v>
      </c>
      <c r="AAV363">
        <v>67</v>
      </c>
      <c r="AAX363">
        <v>67</v>
      </c>
      <c r="AAZ363">
        <v>67</v>
      </c>
      <c r="ABB363">
        <v>67</v>
      </c>
      <c r="ABD363">
        <v>67</v>
      </c>
      <c r="ABF363">
        <v>67</v>
      </c>
      <c r="ABH363">
        <v>67</v>
      </c>
      <c r="ABJ363">
        <v>67</v>
      </c>
      <c r="ABL363">
        <v>67</v>
      </c>
      <c r="ABN363">
        <v>67</v>
      </c>
      <c r="ABP363">
        <v>67</v>
      </c>
      <c r="ABR363">
        <v>67</v>
      </c>
      <c r="ABT363">
        <v>67</v>
      </c>
      <c r="ABV363">
        <v>67</v>
      </c>
      <c r="ABX363">
        <v>67</v>
      </c>
      <c r="ABZ363">
        <v>67</v>
      </c>
      <c r="ACB363">
        <v>67</v>
      </c>
      <c r="ACD363">
        <v>67</v>
      </c>
      <c r="ACF363">
        <v>67</v>
      </c>
      <c r="ACH363">
        <v>67</v>
      </c>
      <c r="ACJ363">
        <v>67</v>
      </c>
      <c r="ACL363">
        <v>67</v>
      </c>
      <c r="ACN363">
        <v>67</v>
      </c>
      <c r="ACP363">
        <v>67</v>
      </c>
      <c r="ACR363">
        <v>67</v>
      </c>
      <c r="ACT363">
        <v>67</v>
      </c>
      <c r="ACV363">
        <v>67</v>
      </c>
      <c r="ACX363">
        <v>67</v>
      </c>
      <c r="ACZ363">
        <v>67</v>
      </c>
      <c r="ADB363">
        <v>67</v>
      </c>
      <c r="ADD363">
        <v>67</v>
      </c>
      <c r="ADF363">
        <v>67</v>
      </c>
      <c r="ADH363">
        <v>67</v>
      </c>
      <c r="ADJ363">
        <v>67</v>
      </c>
      <c r="ADL363">
        <v>67</v>
      </c>
      <c r="ADN363">
        <v>67</v>
      </c>
      <c r="ADP363">
        <v>67</v>
      </c>
      <c r="ADR363">
        <v>67</v>
      </c>
      <c r="ADT363">
        <v>67</v>
      </c>
      <c r="ADV363">
        <v>67</v>
      </c>
      <c r="ADX363">
        <v>67</v>
      </c>
      <c r="ADZ363">
        <v>67</v>
      </c>
      <c r="AEB363">
        <v>67</v>
      </c>
      <c r="AED363">
        <v>67</v>
      </c>
      <c r="AEF363">
        <v>67</v>
      </c>
      <c r="AEH363">
        <v>67</v>
      </c>
      <c r="AEJ363">
        <v>67</v>
      </c>
      <c r="AEL363">
        <v>67</v>
      </c>
      <c r="AEN363">
        <v>67</v>
      </c>
      <c r="AEP363">
        <v>67</v>
      </c>
      <c r="AER363">
        <v>67</v>
      </c>
      <c r="AET363">
        <v>67</v>
      </c>
      <c r="AEV363">
        <v>67</v>
      </c>
      <c r="AEX363">
        <v>67</v>
      </c>
      <c r="AEZ363">
        <v>67</v>
      </c>
      <c r="AFB363">
        <v>67</v>
      </c>
      <c r="AFD363">
        <v>67</v>
      </c>
      <c r="AFF363">
        <v>67</v>
      </c>
      <c r="AFH363">
        <v>67</v>
      </c>
      <c r="AFJ363">
        <v>67</v>
      </c>
      <c r="AFL363">
        <v>67</v>
      </c>
      <c r="AFN363">
        <v>67</v>
      </c>
      <c r="AFP363">
        <v>67</v>
      </c>
      <c r="AFR363">
        <v>67</v>
      </c>
      <c r="AFT363">
        <v>67</v>
      </c>
      <c r="AFV363">
        <v>67</v>
      </c>
      <c r="AFX363">
        <v>67</v>
      </c>
      <c r="AFZ363">
        <v>67</v>
      </c>
      <c r="AGB363">
        <v>67</v>
      </c>
      <c r="AGD363">
        <v>67</v>
      </c>
      <c r="AGF363">
        <v>67</v>
      </c>
      <c r="AGH363">
        <v>67</v>
      </c>
      <c r="AGJ363">
        <v>67</v>
      </c>
      <c r="AGL363">
        <v>67</v>
      </c>
      <c r="AGN363">
        <v>67</v>
      </c>
      <c r="AGP363">
        <v>67</v>
      </c>
      <c r="AGR363">
        <v>67</v>
      </c>
      <c r="AGT363">
        <v>67</v>
      </c>
      <c r="AGV363">
        <v>67</v>
      </c>
      <c r="AGX363">
        <v>67</v>
      </c>
      <c r="AGZ363">
        <v>67</v>
      </c>
      <c r="AHB363">
        <v>67</v>
      </c>
      <c r="AHD363">
        <v>67</v>
      </c>
      <c r="AHF363">
        <v>67</v>
      </c>
      <c r="AHH363">
        <v>67</v>
      </c>
      <c r="AHJ363">
        <v>67</v>
      </c>
      <c r="AHL363">
        <v>67</v>
      </c>
      <c r="AHN363">
        <v>67</v>
      </c>
      <c r="AHP363">
        <v>67</v>
      </c>
      <c r="AHR363">
        <v>67</v>
      </c>
      <c r="AHT363">
        <v>67</v>
      </c>
      <c r="AHV363">
        <v>67</v>
      </c>
      <c r="AHX363">
        <v>67</v>
      </c>
      <c r="AHZ363">
        <v>67</v>
      </c>
      <c r="AIB363">
        <v>67</v>
      </c>
      <c r="AID363">
        <v>67</v>
      </c>
      <c r="AIF363">
        <v>67</v>
      </c>
      <c r="AIH363">
        <v>67</v>
      </c>
      <c r="AIJ363">
        <v>67</v>
      </c>
      <c r="AIL363">
        <v>67</v>
      </c>
      <c r="AIN363">
        <v>67</v>
      </c>
      <c r="AIP363">
        <v>67</v>
      </c>
      <c r="AIR363">
        <v>67</v>
      </c>
      <c r="AIT363">
        <v>67</v>
      </c>
      <c r="AIV363">
        <v>67</v>
      </c>
      <c r="AIX363">
        <v>67</v>
      </c>
      <c r="AIZ363">
        <v>67</v>
      </c>
      <c r="AJB363">
        <v>67</v>
      </c>
      <c r="AJD363">
        <v>67</v>
      </c>
      <c r="AJF363">
        <v>67</v>
      </c>
      <c r="AJH363">
        <v>67</v>
      </c>
      <c r="AJJ363">
        <v>67</v>
      </c>
      <c r="AJL363">
        <v>67</v>
      </c>
      <c r="AJN363">
        <v>67</v>
      </c>
      <c r="AJP363">
        <v>67</v>
      </c>
      <c r="AJR363">
        <v>67</v>
      </c>
      <c r="AJT363">
        <v>67</v>
      </c>
      <c r="AJV363">
        <v>67</v>
      </c>
      <c r="AJX363">
        <v>67</v>
      </c>
      <c r="AJZ363">
        <v>67</v>
      </c>
      <c r="AKB363">
        <v>67</v>
      </c>
      <c r="AKD363">
        <v>67</v>
      </c>
      <c r="AKF363">
        <v>67</v>
      </c>
      <c r="AKH363">
        <v>67</v>
      </c>
      <c r="AKJ363">
        <v>67</v>
      </c>
      <c r="AKL363">
        <v>67</v>
      </c>
      <c r="AKN363">
        <v>67</v>
      </c>
      <c r="AKP363">
        <v>67</v>
      </c>
      <c r="AKR363">
        <v>67</v>
      </c>
      <c r="AKT363">
        <v>67</v>
      </c>
      <c r="AKV363">
        <v>67</v>
      </c>
      <c r="AKX363">
        <v>67</v>
      </c>
      <c r="AKZ363">
        <v>67</v>
      </c>
      <c r="ALB363">
        <v>67</v>
      </c>
      <c r="ALD363">
        <v>67</v>
      </c>
      <c r="ALF363">
        <v>67</v>
      </c>
      <c r="ALH363">
        <v>67</v>
      </c>
      <c r="ALJ363">
        <v>67</v>
      </c>
      <c r="ALL363">
        <v>67</v>
      </c>
      <c r="ALN363">
        <v>67</v>
      </c>
      <c r="ALP363">
        <v>67</v>
      </c>
      <c r="ALR363">
        <v>67</v>
      </c>
    </row>
    <row r="364" spans="1:1006" x14ac:dyDescent="0.25">
      <c r="A364">
        <v>16</v>
      </c>
      <c r="B364">
        <v>6.0289700000000002</v>
      </c>
      <c r="H364">
        <v>16</v>
      </c>
      <c r="J364">
        <v>16</v>
      </c>
      <c r="L364">
        <v>16</v>
      </c>
      <c r="N364">
        <v>16</v>
      </c>
      <c r="P364">
        <v>16</v>
      </c>
      <c r="R364">
        <v>16</v>
      </c>
      <c r="T364">
        <v>16</v>
      </c>
      <c r="V364">
        <v>16</v>
      </c>
      <c r="X364">
        <v>16</v>
      </c>
      <c r="Z364">
        <v>16</v>
      </c>
      <c r="AB364">
        <v>16</v>
      </c>
      <c r="AD364">
        <v>16</v>
      </c>
      <c r="AF364">
        <v>16</v>
      </c>
      <c r="AH364">
        <v>16</v>
      </c>
      <c r="AJ364">
        <v>16</v>
      </c>
      <c r="AL364">
        <v>16</v>
      </c>
      <c r="AN364">
        <v>16</v>
      </c>
      <c r="AP364">
        <v>16</v>
      </c>
      <c r="AR364">
        <v>16</v>
      </c>
      <c r="AT364">
        <v>16</v>
      </c>
      <c r="AV364">
        <v>16</v>
      </c>
      <c r="AX364">
        <v>16</v>
      </c>
      <c r="AZ364">
        <v>16</v>
      </c>
      <c r="BB364">
        <v>16</v>
      </c>
      <c r="BD364">
        <v>16</v>
      </c>
      <c r="BF364">
        <v>16</v>
      </c>
      <c r="BH364">
        <v>16</v>
      </c>
      <c r="BJ364">
        <v>16</v>
      </c>
      <c r="BL364">
        <v>16</v>
      </c>
      <c r="BN364">
        <v>16</v>
      </c>
      <c r="BP364">
        <v>16</v>
      </c>
      <c r="BR364">
        <v>16</v>
      </c>
      <c r="BT364">
        <v>16</v>
      </c>
      <c r="BV364">
        <v>16</v>
      </c>
      <c r="BX364">
        <v>16</v>
      </c>
      <c r="BZ364">
        <v>16</v>
      </c>
      <c r="CB364">
        <v>16</v>
      </c>
      <c r="CD364">
        <v>16</v>
      </c>
      <c r="CF364">
        <v>16</v>
      </c>
      <c r="CH364">
        <v>16</v>
      </c>
      <c r="CJ364">
        <v>16</v>
      </c>
      <c r="CL364">
        <v>16</v>
      </c>
      <c r="CN364">
        <v>16</v>
      </c>
      <c r="CP364">
        <v>16</v>
      </c>
      <c r="CR364">
        <v>16</v>
      </c>
      <c r="CT364">
        <v>16</v>
      </c>
      <c r="CV364">
        <v>16</v>
      </c>
      <c r="CX364">
        <v>16</v>
      </c>
      <c r="CZ364">
        <v>16</v>
      </c>
      <c r="DB364">
        <v>16</v>
      </c>
      <c r="DD364">
        <v>16</v>
      </c>
      <c r="DF364">
        <v>16</v>
      </c>
      <c r="DH364">
        <v>16</v>
      </c>
      <c r="DJ364">
        <v>16</v>
      </c>
      <c r="DL364">
        <v>16</v>
      </c>
      <c r="DN364">
        <v>16</v>
      </c>
      <c r="DP364">
        <v>16</v>
      </c>
      <c r="DR364">
        <v>16</v>
      </c>
      <c r="DT364">
        <v>16</v>
      </c>
      <c r="DV364">
        <v>16</v>
      </c>
      <c r="DX364">
        <v>16</v>
      </c>
      <c r="DZ364">
        <v>16</v>
      </c>
      <c r="EB364">
        <v>16</v>
      </c>
      <c r="ED364">
        <v>16</v>
      </c>
      <c r="EF364">
        <v>16</v>
      </c>
      <c r="EH364">
        <v>16</v>
      </c>
      <c r="EJ364">
        <v>16</v>
      </c>
      <c r="EL364">
        <v>16</v>
      </c>
      <c r="EN364">
        <v>16</v>
      </c>
      <c r="EP364">
        <v>16</v>
      </c>
      <c r="ER364">
        <v>16</v>
      </c>
      <c r="ET364">
        <v>16</v>
      </c>
      <c r="EV364">
        <v>16</v>
      </c>
      <c r="EX364">
        <v>16</v>
      </c>
      <c r="EZ364">
        <v>16</v>
      </c>
      <c r="FB364">
        <v>16</v>
      </c>
      <c r="FD364">
        <v>16</v>
      </c>
      <c r="FF364">
        <v>16</v>
      </c>
      <c r="FH364">
        <v>16</v>
      </c>
      <c r="FJ364">
        <v>16</v>
      </c>
      <c r="FL364">
        <v>16</v>
      </c>
      <c r="FN364">
        <v>16</v>
      </c>
      <c r="FP364">
        <v>16</v>
      </c>
      <c r="FR364">
        <v>16</v>
      </c>
      <c r="FT364">
        <v>16</v>
      </c>
      <c r="FV364">
        <v>16</v>
      </c>
      <c r="FX364">
        <v>16</v>
      </c>
      <c r="FZ364">
        <v>16</v>
      </c>
      <c r="GB364">
        <v>16</v>
      </c>
      <c r="GD364">
        <v>16</v>
      </c>
      <c r="GF364">
        <v>16</v>
      </c>
      <c r="GH364">
        <v>16</v>
      </c>
      <c r="GJ364">
        <v>16</v>
      </c>
      <c r="GL364">
        <v>16</v>
      </c>
      <c r="GN364">
        <v>16</v>
      </c>
      <c r="GP364">
        <v>16</v>
      </c>
      <c r="GR364">
        <v>16</v>
      </c>
      <c r="GT364">
        <v>16</v>
      </c>
      <c r="GV364">
        <v>16</v>
      </c>
      <c r="GX364">
        <v>16</v>
      </c>
      <c r="GZ364">
        <v>16</v>
      </c>
      <c r="HB364">
        <v>16</v>
      </c>
      <c r="HD364">
        <v>16</v>
      </c>
      <c r="HF364">
        <v>16</v>
      </c>
      <c r="HH364">
        <v>16</v>
      </c>
      <c r="HJ364">
        <v>16</v>
      </c>
      <c r="HL364">
        <v>16</v>
      </c>
      <c r="HN364">
        <v>16</v>
      </c>
      <c r="HP364">
        <v>16</v>
      </c>
      <c r="HR364">
        <v>16</v>
      </c>
      <c r="HT364">
        <v>16</v>
      </c>
      <c r="HV364">
        <v>16</v>
      </c>
      <c r="HX364">
        <v>16</v>
      </c>
      <c r="HZ364">
        <v>16</v>
      </c>
      <c r="IB364">
        <v>16</v>
      </c>
      <c r="ID364">
        <v>16</v>
      </c>
      <c r="IF364">
        <v>16</v>
      </c>
      <c r="IH364">
        <v>16</v>
      </c>
      <c r="IJ364">
        <v>16</v>
      </c>
      <c r="IL364">
        <v>16</v>
      </c>
      <c r="IN364">
        <v>16</v>
      </c>
      <c r="IP364">
        <v>16</v>
      </c>
      <c r="IR364">
        <v>16</v>
      </c>
      <c r="IT364">
        <v>16</v>
      </c>
      <c r="IV364">
        <v>16</v>
      </c>
      <c r="IX364">
        <v>16</v>
      </c>
      <c r="IZ364">
        <v>16</v>
      </c>
      <c r="JB364">
        <v>16</v>
      </c>
      <c r="JD364">
        <v>16</v>
      </c>
      <c r="JF364">
        <v>16</v>
      </c>
      <c r="JH364">
        <v>16</v>
      </c>
      <c r="JJ364">
        <v>16</v>
      </c>
      <c r="JL364">
        <v>16</v>
      </c>
      <c r="JN364">
        <v>16</v>
      </c>
      <c r="JP364">
        <v>16</v>
      </c>
      <c r="JR364">
        <v>16</v>
      </c>
      <c r="JT364">
        <v>16</v>
      </c>
      <c r="JV364">
        <v>16</v>
      </c>
      <c r="JX364">
        <v>16</v>
      </c>
      <c r="JZ364">
        <v>16</v>
      </c>
      <c r="KB364">
        <v>16</v>
      </c>
      <c r="KD364">
        <v>16</v>
      </c>
      <c r="KF364">
        <v>16</v>
      </c>
      <c r="KH364">
        <v>16</v>
      </c>
      <c r="KJ364">
        <v>16</v>
      </c>
      <c r="KL364">
        <v>16</v>
      </c>
      <c r="KN364">
        <v>16</v>
      </c>
      <c r="KP364">
        <v>16</v>
      </c>
      <c r="KR364">
        <v>16</v>
      </c>
      <c r="KT364">
        <v>16</v>
      </c>
      <c r="KV364">
        <v>16</v>
      </c>
      <c r="KX364">
        <v>16</v>
      </c>
      <c r="KZ364">
        <v>16</v>
      </c>
      <c r="LB364">
        <v>16</v>
      </c>
      <c r="LD364">
        <v>16</v>
      </c>
      <c r="LF364">
        <v>16</v>
      </c>
      <c r="LH364">
        <v>16</v>
      </c>
      <c r="LJ364">
        <v>16</v>
      </c>
      <c r="LL364">
        <v>16</v>
      </c>
      <c r="LN364">
        <v>16</v>
      </c>
      <c r="LP364">
        <v>16</v>
      </c>
      <c r="LR364">
        <v>16</v>
      </c>
      <c r="LT364">
        <v>16</v>
      </c>
      <c r="LV364">
        <v>16</v>
      </c>
      <c r="LX364">
        <v>16</v>
      </c>
      <c r="LZ364">
        <v>16</v>
      </c>
      <c r="MB364">
        <v>16</v>
      </c>
      <c r="MD364">
        <v>16</v>
      </c>
      <c r="MF364">
        <v>16</v>
      </c>
      <c r="MH364">
        <v>16</v>
      </c>
      <c r="MJ364">
        <v>16</v>
      </c>
      <c r="ML364">
        <v>16</v>
      </c>
      <c r="MN364">
        <v>16</v>
      </c>
      <c r="MP364">
        <v>16</v>
      </c>
      <c r="MR364">
        <v>16</v>
      </c>
      <c r="MT364">
        <v>16</v>
      </c>
      <c r="MV364">
        <v>16</v>
      </c>
      <c r="MX364">
        <v>16</v>
      </c>
      <c r="MZ364">
        <v>16</v>
      </c>
      <c r="NB364">
        <v>16</v>
      </c>
      <c r="ND364">
        <v>16</v>
      </c>
      <c r="NF364">
        <v>16</v>
      </c>
      <c r="NH364">
        <v>16</v>
      </c>
      <c r="NJ364">
        <v>16</v>
      </c>
      <c r="NL364">
        <v>16</v>
      </c>
      <c r="NN364">
        <v>16</v>
      </c>
      <c r="NP364">
        <v>16</v>
      </c>
      <c r="NR364">
        <v>16</v>
      </c>
      <c r="NT364">
        <v>16</v>
      </c>
      <c r="NV364">
        <v>16</v>
      </c>
      <c r="NX364">
        <v>16</v>
      </c>
      <c r="NZ364">
        <v>16</v>
      </c>
      <c r="OB364">
        <v>16</v>
      </c>
      <c r="OD364">
        <v>16</v>
      </c>
      <c r="OF364">
        <v>16</v>
      </c>
      <c r="OH364">
        <v>16</v>
      </c>
      <c r="OJ364">
        <v>16</v>
      </c>
      <c r="OL364">
        <v>16</v>
      </c>
      <c r="ON364">
        <v>16</v>
      </c>
      <c r="OP364">
        <v>16</v>
      </c>
      <c r="OR364">
        <v>16</v>
      </c>
      <c r="OT364">
        <v>16</v>
      </c>
      <c r="OV364">
        <v>16</v>
      </c>
      <c r="OX364">
        <v>16</v>
      </c>
      <c r="OZ364">
        <v>16</v>
      </c>
      <c r="PB364">
        <v>16</v>
      </c>
      <c r="PD364">
        <v>16</v>
      </c>
      <c r="PF364">
        <v>16</v>
      </c>
      <c r="PH364">
        <v>16</v>
      </c>
      <c r="PJ364">
        <v>16</v>
      </c>
      <c r="PL364">
        <v>16</v>
      </c>
      <c r="PN364">
        <v>16</v>
      </c>
      <c r="PP364">
        <v>16</v>
      </c>
      <c r="PR364">
        <v>16</v>
      </c>
      <c r="PT364">
        <v>16</v>
      </c>
      <c r="PV364">
        <v>16</v>
      </c>
      <c r="PX364">
        <v>16</v>
      </c>
      <c r="PZ364">
        <v>16</v>
      </c>
      <c r="QB364">
        <v>16</v>
      </c>
      <c r="QD364">
        <v>16</v>
      </c>
      <c r="QF364">
        <v>16</v>
      </c>
      <c r="QH364">
        <v>16</v>
      </c>
      <c r="QJ364">
        <v>16</v>
      </c>
      <c r="QL364">
        <v>16</v>
      </c>
      <c r="QN364">
        <v>16</v>
      </c>
      <c r="QP364">
        <v>16</v>
      </c>
      <c r="QR364">
        <v>16</v>
      </c>
      <c r="QT364">
        <v>16</v>
      </c>
      <c r="QV364">
        <v>16</v>
      </c>
      <c r="QX364">
        <v>16</v>
      </c>
      <c r="QZ364">
        <v>16</v>
      </c>
      <c r="RB364">
        <v>16</v>
      </c>
      <c r="RD364">
        <v>16</v>
      </c>
      <c r="RF364">
        <v>16</v>
      </c>
      <c r="RH364">
        <v>16</v>
      </c>
      <c r="RJ364">
        <v>16</v>
      </c>
      <c r="RL364">
        <v>16</v>
      </c>
      <c r="RN364">
        <v>16</v>
      </c>
      <c r="RP364">
        <v>16</v>
      </c>
      <c r="RR364">
        <v>16</v>
      </c>
      <c r="RT364">
        <v>16</v>
      </c>
      <c r="RV364">
        <v>16</v>
      </c>
      <c r="RX364">
        <v>16</v>
      </c>
      <c r="RZ364">
        <v>16</v>
      </c>
      <c r="SB364">
        <v>16</v>
      </c>
      <c r="SD364">
        <v>16</v>
      </c>
      <c r="SF364">
        <v>16</v>
      </c>
      <c r="SH364">
        <v>16</v>
      </c>
      <c r="SJ364">
        <v>16</v>
      </c>
      <c r="SL364">
        <v>16</v>
      </c>
      <c r="SN364">
        <v>16</v>
      </c>
      <c r="SP364">
        <v>16</v>
      </c>
      <c r="SR364">
        <v>16</v>
      </c>
      <c r="ST364">
        <v>16</v>
      </c>
      <c r="SV364">
        <v>16</v>
      </c>
      <c r="SX364">
        <v>16</v>
      </c>
      <c r="SZ364">
        <v>16</v>
      </c>
      <c r="TB364">
        <v>16</v>
      </c>
      <c r="TD364">
        <v>16</v>
      </c>
      <c r="TF364">
        <v>16</v>
      </c>
      <c r="TH364">
        <v>16</v>
      </c>
      <c r="TJ364">
        <v>16</v>
      </c>
      <c r="TL364">
        <v>16</v>
      </c>
      <c r="TN364">
        <v>16</v>
      </c>
      <c r="TP364">
        <v>16</v>
      </c>
      <c r="TR364">
        <v>16</v>
      </c>
      <c r="TT364">
        <v>16</v>
      </c>
      <c r="TV364">
        <v>16</v>
      </c>
      <c r="TX364">
        <v>16</v>
      </c>
      <c r="TZ364">
        <v>16</v>
      </c>
      <c r="UB364">
        <v>16</v>
      </c>
      <c r="UD364">
        <v>16</v>
      </c>
      <c r="UF364">
        <v>16</v>
      </c>
      <c r="UH364">
        <v>16</v>
      </c>
      <c r="UJ364">
        <v>16</v>
      </c>
      <c r="UL364">
        <v>16</v>
      </c>
      <c r="UN364">
        <v>16</v>
      </c>
      <c r="UP364">
        <v>16</v>
      </c>
      <c r="UR364">
        <v>16</v>
      </c>
      <c r="UT364">
        <v>16</v>
      </c>
      <c r="UV364">
        <v>16</v>
      </c>
      <c r="UX364">
        <v>16</v>
      </c>
      <c r="UZ364">
        <v>16</v>
      </c>
      <c r="VB364">
        <v>16</v>
      </c>
      <c r="VD364">
        <v>16</v>
      </c>
      <c r="VF364">
        <v>16</v>
      </c>
      <c r="VH364">
        <v>16</v>
      </c>
      <c r="VJ364">
        <v>16</v>
      </c>
      <c r="VL364">
        <v>16</v>
      </c>
      <c r="VN364">
        <v>16</v>
      </c>
      <c r="VP364">
        <v>16</v>
      </c>
      <c r="VR364">
        <v>16</v>
      </c>
      <c r="VT364">
        <v>16</v>
      </c>
      <c r="VV364">
        <v>16</v>
      </c>
      <c r="VX364">
        <v>16</v>
      </c>
      <c r="VZ364">
        <v>16</v>
      </c>
      <c r="WB364">
        <v>16</v>
      </c>
      <c r="WD364">
        <v>16</v>
      </c>
      <c r="WF364">
        <v>16</v>
      </c>
      <c r="WH364">
        <v>16</v>
      </c>
      <c r="WJ364">
        <v>16</v>
      </c>
      <c r="WL364">
        <v>16</v>
      </c>
      <c r="WN364">
        <v>16</v>
      </c>
      <c r="WP364">
        <v>16</v>
      </c>
      <c r="WR364">
        <v>16</v>
      </c>
      <c r="WT364">
        <v>16</v>
      </c>
      <c r="WV364">
        <v>16</v>
      </c>
      <c r="WX364">
        <v>16</v>
      </c>
      <c r="WZ364">
        <v>16</v>
      </c>
      <c r="XB364">
        <v>16</v>
      </c>
      <c r="XD364">
        <v>16</v>
      </c>
      <c r="XF364">
        <v>16</v>
      </c>
      <c r="XH364">
        <v>16</v>
      </c>
      <c r="XJ364">
        <v>16</v>
      </c>
      <c r="XL364">
        <v>16</v>
      </c>
      <c r="XN364">
        <v>16</v>
      </c>
      <c r="XP364">
        <v>16</v>
      </c>
      <c r="XR364">
        <v>16</v>
      </c>
      <c r="XT364">
        <v>16</v>
      </c>
      <c r="XV364">
        <v>16</v>
      </c>
      <c r="XX364">
        <v>16</v>
      </c>
      <c r="XZ364">
        <v>16</v>
      </c>
      <c r="YB364">
        <v>16</v>
      </c>
      <c r="YD364">
        <v>16</v>
      </c>
      <c r="YF364">
        <v>16</v>
      </c>
      <c r="YH364">
        <v>16</v>
      </c>
      <c r="YJ364">
        <v>16</v>
      </c>
      <c r="YL364">
        <v>16</v>
      </c>
      <c r="YN364">
        <v>16</v>
      </c>
      <c r="YP364">
        <v>16</v>
      </c>
      <c r="YR364">
        <v>16</v>
      </c>
      <c r="YT364">
        <v>16</v>
      </c>
      <c r="YV364">
        <v>16</v>
      </c>
      <c r="YX364">
        <v>16</v>
      </c>
      <c r="YZ364">
        <v>16</v>
      </c>
      <c r="ZB364">
        <v>16</v>
      </c>
      <c r="ZD364">
        <v>16</v>
      </c>
      <c r="ZF364">
        <v>16</v>
      </c>
      <c r="ZH364">
        <v>16</v>
      </c>
      <c r="ZJ364">
        <v>16</v>
      </c>
      <c r="ZL364">
        <v>16</v>
      </c>
      <c r="ZN364">
        <v>16</v>
      </c>
      <c r="ZP364">
        <v>16</v>
      </c>
      <c r="ZR364">
        <v>16</v>
      </c>
      <c r="ZT364">
        <v>16</v>
      </c>
      <c r="ZV364">
        <v>16</v>
      </c>
      <c r="ZX364">
        <v>16</v>
      </c>
      <c r="ZZ364">
        <v>16</v>
      </c>
      <c r="AAB364">
        <v>16</v>
      </c>
      <c r="AAD364">
        <v>16</v>
      </c>
      <c r="AAF364">
        <v>16</v>
      </c>
      <c r="AAH364">
        <v>16</v>
      </c>
      <c r="AAJ364">
        <v>16</v>
      </c>
      <c r="AAL364">
        <v>16</v>
      </c>
      <c r="AAN364">
        <v>16</v>
      </c>
      <c r="AAP364">
        <v>16</v>
      </c>
      <c r="AAR364">
        <v>16</v>
      </c>
      <c r="AAT364">
        <v>16</v>
      </c>
      <c r="AAV364">
        <v>16</v>
      </c>
      <c r="AAX364">
        <v>16</v>
      </c>
      <c r="AAZ364">
        <v>16</v>
      </c>
      <c r="ABB364">
        <v>16</v>
      </c>
      <c r="ABD364">
        <v>16</v>
      </c>
      <c r="ABF364">
        <v>16</v>
      </c>
      <c r="ABH364">
        <v>16</v>
      </c>
      <c r="ABJ364">
        <v>16</v>
      </c>
      <c r="ABL364">
        <v>16</v>
      </c>
      <c r="ABN364">
        <v>16</v>
      </c>
      <c r="ABP364">
        <v>16</v>
      </c>
      <c r="ABR364">
        <v>16</v>
      </c>
      <c r="ABT364">
        <v>16</v>
      </c>
      <c r="ABV364">
        <v>16</v>
      </c>
      <c r="ABX364">
        <v>16</v>
      </c>
      <c r="ABZ364">
        <v>16</v>
      </c>
      <c r="ACB364">
        <v>16</v>
      </c>
      <c r="ACD364">
        <v>16</v>
      </c>
      <c r="ACF364">
        <v>16</v>
      </c>
      <c r="ACH364">
        <v>16</v>
      </c>
      <c r="ACJ364">
        <v>16</v>
      </c>
      <c r="ACL364">
        <v>16</v>
      </c>
      <c r="ACN364">
        <v>16</v>
      </c>
      <c r="ACP364">
        <v>16</v>
      </c>
      <c r="ACR364">
        <v>16</v>
      </c>
      <c r="ACT364">
        <v>16</v>
      </c>
      <c r="ACV364">
        <v>16</v>
      </c>
      <c r="ACX364">
        <v>16</v>
      </c>
      <c r="ACZ364">
        <v>16</v>
      </c>
      <c r="ADB364">
        <v>16</v>
      </c>
      <c r="ADD364">
        <v>16</v>
      </c>
      <c r="ADF364">
        <v>16</v>
      </c>
      <c r="ADH364">
        <v>16</v>
      </c>
      <c r="ADJ364">
        <v>16</v>
      </c>
      <c r="ADL364">
        <v>16</v>
      </c>
      <c r="ADN364">
        <v>16</v>
      </c>
      <c r="ADP364">
        <v>16</v>
      </c>
      <c r="ADR364">
        <v>16</v>
      </c>
      <c r="ADT364">
        <v>16</v>
      </c>
      <c r="ADV364">
        <v>16</v>
      </c>
      <c r="ADX364">
        <v>16</v>
      </c>
      <c r="ADZ364">
        <v>16</v>
      </c>
      <c r="AEB364">
        <v>16</v>
      </c>
      <c r="AED364">
        <v>16</v>
      </c>
      <c r="AEF364">
        <v>16</v>
      </c>
      <c r="AEH364">
        <v>16</v>
      </c>
      <c r="AEJ364">
        <v>16</v>
      </c>
      <c r="AEL364">
        <v>16</v>
      </c>
      <c r="AEN364">
        <v>16</v>
      </c>
      <c r="AEP364">
        <v>16</v>
      </c>
      <c r="AER364">
        <v>16</v>
      </c>
      <c r="AET364">
        <v>16</v>
      </c>
      <c r="AEV364">
        <v>16</v>
      </c>
      <c r="AEX364">
        <v>16</v>
      </c>
      <c r="AEZ364">
        <v>16</v>
      </c>
      <c r="AFB364">
        <v>16</v>
      </c>
      <c r="AFD364">
        <v>16</v>
      </c>
      <c r="AFF364">
        <v>16</v>
      </c>
      <c r="AFH364">
        <v>16</v>
      </c>
      <c r="AFJ364">
        <v>16</v>
      </c>
      <c r="AFL364">
        <v>16</v>
      </c>
      <c r="AFN364">
        <v>16</v>
      </c>
      <c r="AFP364">
        <v>16</v>
      </c>
      <c r="AFR364">
        <v>16</v>
      </c>
      <c r="AFT364">
        <v>16</v>
      </c>
      <c r="AFV364">
        <v>16</v>
      </c>
      <c r="AFX364">
        <v>16</v>
      </c>
      <c r="AFZ364">
        <v>16</v>
      </c>
      <c r="AGB364">
        <v>16</v>
      </c>
      <c r="AGD364">
        <v>16</v>
      </c>
      <c r="AGF364">
        <v>16</v>
      </c>
      <c r="AGH364">
        <v>16</v>
      </c>
      <c r="AGJ364">
        <v>16</v>
      </c>
      <c r="AGL364">
        <v>16</v>
      </c>
      <c r="AGN364">
        <v>16</v>
      </c>
      <c r="AGP364">
        <v>16</v>
      </c>
      <c r="AGR364">
        <v>16</v>
      </c>
      <c r="AGT364">
        <v>16</v>
      </c>
      <c r="AGV364">
        <v>16</v>
      </c>
      <c r="AGX364">
        <v>16</v>
      </c>
      <c r="AGZ364">
        <v>16</v>
      </c>
      <c r="AHB364">
        <v>16</v>
      </c>
      <c r="AHD364">
        <v>16</v>
      </c>
      <c r="AHF364">
        <v>16</v>
      </c>
      <c r="AHH364">
        <v>16</v>
      </c>
      <c r="AHJ364">
        <v>16</v>
      </c>
      <c r="AHL364">
        <v>16</v>
      </c>
      <c r="AHN364">
        <v>16</v>
      </c>
      <c r="AHP364">
        <v>16</v>
      </c>
      <c r="AHR364">
        <v>16</v>
      </c>
      <c r="AHT364">
        <v>16</v>
      </c>
      <c r="AHV364">
        <v>16</v>
      </c>
      <c r="AHX364">
        <v>16</v>
      </c>
      <c r="AHZ364">
        <v>16</v>
      </c>
      <c r="AIB364">
        <v>16</v>
      </c>
      <c r="AID364">
        <v>16</v>
      </c>
      <c r="AIF364">
        <v>16</v>
      </c>
      <c r="AIH364">
        <v>16</v>
      </c>
      <c r="AIJ364">
        <v>16</v>
      </c>
      <c r="AIL364">
        <v>16</v>
      </c>
      <c r="AIN364">
        <v>16</v>
      </c>
      <c r="AIP364">
        <v>16</v>
      </c>
      <c r="AIR364">
        <v>16</v>
      </c>
      <c r="AIT364">
        <v>16</v>
      </c>
      <c r="AIV364">
        <v>16</v>
      </c>
      <c r="AIX364">
        <v>16</v>
      </c>
      <c r="AIZ364">
        <v>16</v>
      </c>
      <c r="AJB364">
        <v>16</v>
      </c>
      <c r="AJD364">
        <v>16</v>
      </c>
      <c r="AJF364">
        <v>16</v>
      </c>
      <c r="AJH364">
        <v>16</v>
      </c>
      <c r="AJJ364">
        <v>16</v>
      </c>
      <c r="AJL364">
        <v>16</v>
      </c>
      <c r="AJN364">
        <v>16</v>
      </c>
      <c r="AJP364">
        <v>16</v>
      </c>
      <c r="AJR364">
        <v>16</v>
      </c>
      <c r="AJT364">
        <v>16</v>
      </c>
      <c r="AJV364">
        <v>16</v>
      </c>
      <c r="AJX364">
        <v>16</v>
      </c>
      <c r="AJZ364">
        <v>16</v>
      </c>
      <c r="AKB364">
        <v>16</v>
      </c>
      <c r="AKD364">
        <v>16</v>
      </c>
      <c r="AKF364">
        <v>16</v>
      </c>
      <c r="AKH364">
        <v>16</v>
      </c>
      <c r="AKJ364">
        <v>16</v>
      </c>
      <c r="AKL364">
        <v>16</v>
      </c>
      <c r="AKN364">
        <v>16</v>
      </c>
      <c r="AKP364">
        <v>16</v>
      </c>
      <c r="AKR364">
        <v>16</v>
      </c>
      <c r="AKT364">
        <v>16</v>
      </c>
      <c r="AKV364">
        <v>16</v>
      </c>
      <c r="AKX364">
        <v>16</v>
      </c>
      <c r="AKZ364">
        <v>16</v>
      </c>
      <c r="ALB364">
        <v>16</v>
      </c>
      <c r="ALD364">
        <v>16</v>
      </c>
      <c r="ALF364">
        <v>16</v>
      </c>
      <c r="ALH364">
        <v>16</v>
      </c>
      <c r="ALJ364">
        <v>16</v>
      </c>
      <c r="ALL364">
        <v>16</v>
      </c>
      <c r="ALN364">
        <v>16</v>
      </c>
      <c r="ALP364">
        <v>16</v>
      </c>
      <c r="ALR364">
        <v>16</v>
      </c>
    </row>
    <row r="365" spans="1:1006" x14ac:dyDescent="0.25">
      <c r="A365">
        <v>62</v>
      </c>
      <c r="B365">
        <v>5.0257799999999992</v>
      </c>
      <c r="H365">
        <v>62</v>
      </c>
      <c r="J365">
        <v>62</v>
      </c>
      <c r="L365">
        <v>62</v>
      </c>
      <c r="N365">
        <v>62</v>
      </c>
      <c r="P365">
        <v>62</v>
      </c>
      <c r="R365">
        <v>62</v>
      </c>
      <c r="T365">
        <v>62</v>
      </c>
      <c r="V365">
        <v>62</v>
      </c>
      <c r="X365">
        <v>62</v>
      </c>
      <c r="Z365">
        <v>62</v>
      </c>
      <c r="AB365">
        <v>62</v>
      </c>
      <c r="AD365">
        <v>62</v>
      </c>
      <c r="AF365">
        <v>62</v>
      </c>
      <c r="AH365">
        <v>62</v>
      </c>
      <c r="AJ365">
        <v>62</v>
      </c>
      <c r="AL365">
        <v>62</v>
      </c>
      <c r="AN365">
        <v>62</v>
      </c>
      <c r="AP365">
        <v>62</v>
      </c>
      <c r="AR365">
        <v>62</v>
      </c>
      <c r="AT365">
        <v>62</v>
      </c>
      <c r="AV365">
        <v>62</v>
      </c>
      <c r="AX365">
        <v>62</v>
      </c>
      <c r="AZ365">
        <v>62</v>
      </c>
      <c r="BB365">
        <v>62</v>
      </c>
      <c r="BD365">
        <v>62</v>
      </c>
      <c r="BF365">
        <v>62</v>
      </c>
      <c r="BH365">
        <v>62</v>
      </c>
      <c r="BJ365">
        <v>62</v>
      </c>
      <c r="BL365">
        <v>62</v>
      </c>
      <c r="BN365">
        <v>62</v>
      </c>
      <c r="BP365">
        <v>62</v>
      </c>
      <c r="BR365">
        <v>62</v>
      </c>
      <c r="BT365">
        <v>62</v>
      </c>
      <c r="BV365">
        <v>62</v>
      </c>
      <c r="BX365">
        <v>62</v>
      </c>
      <c r="BZ365">
        <v>62</v>
      </c>
      <c r="CB365">
        <v>62</v>
      </c>
      <c r="CD365">
        <v>62</v>
      </c>
      <c r="CF365">
        <v>62</v>
      </c>
      <c r="CH365">
        <v>62</v>
      </c>
      <c r="CJ365">
        <v>62</v>
      </c>
      <c r="CL365">
        <v>62</v>
      </c>
      <c r="CN365">
        <v>62</v>
      </c>
      <c r="CP365">
        <v>62</v>
      </c>
      <c r="CR365">
        <v>62</v>
      </c>
      <c r="CT365">
        <v>62</v>
      </c>
      <c r="CV365">
        <v>62</v>
      </c>
      <c r="CX365">
        <v>62</v>
      </c>
      <c r="CZ365">
        <v>62</v>
      </c>
      <c r="DB365">
        <v>62</v>
      </c>
      <c r="DD365">
        <v>62</v>
      </c>
      <c r="DF365">
        <v>62</v>
      </c>
      <c r="DH365">
        <v>62</v>
      </c>
      <c r="DJ365">
        <v>62</v>
      </c>
      <c r="DL365">
        <v>62</v>
      </c>
      <c r="DN365">
        <v>62</v>
      </c>
      <c r="DP365">
        <v>62</v>
      </c>
      <c r="DR365">
        <v>62</v>
      </c>
      <c r="DT365">
        <v>62</v>
      </c>
      <c r="DV365">
        <v>62</v>
      </c>
      <c r="DX365">
        <v>62</v>
      </c>
      <c r="DZ365">
        <v>62</v>
      </c>
      <c r="EB365">
        <v>62</v>
      </c>
      <c r="ED365">
        <v>62</v>
      </c>
      <c r="EF365">
        <v>62</v>
      </c>
      <c r="EH365">
        <v>62</v>
      </c>
      <c r="EJ365">
        <v>62</v>
      </c>
      <c r="EL365">
        <v>62</v>
      </c>
      <c r="EN365">
        <v>62</v>
      </c>
      <c r="EP365">
        <v>62</v>
      </c>
      <c r="ER365">
        <v>62</v>
      </c>
      <c r="ET365">
        <v>62</v>
      </c>
      <c r="EV365">
        <v>62</v>
      </c>
      <c r="EX365">
        <v>62</v>
      </c>
      <c r="EZ365">
        <v>62</v>
      </c>
      <c r="FB365">
        <v>62</v>
      </c>
      <c r="FD365">
        <v>62</v>
      </c>
      <c r="FF365">
        <v>62</v>
      </c>
      <c r="FH365">
        <v>62</v>
      </c>
      <c r="FJ365">
        <v>62</v>
      </c>
      <c r="FL365">
        <v>62</v>
      </c>
      <c r="FN365">
        <v>62</v>
      </c>
      <c r="FP365">
        <v>62</v>
      </c>
      <c r="FR365">
        <v>62</v>
      </c>
      <c r="FT365">
        <v>62</v>
      </c>
      <c r="FV365">
        <v>62</v>
      </c>
      <c r="FX365">
        <v>62</v>
      </c>
      <c r="FZ365">
        <v>62</v>
      </c>
      <c r="GB365">
        <v>62</v>
      </c>
      <c r="GD365">
        <v>62</v>
      </c>
      <c r="GF365">
        <v>62</v>
      </c>
      <c r="GH365">
        <v>62</v>
      </c>
      <c r="GJ365">
        <v>62</v>
      </c>
      <c r="GL365">
        <v>62</v>
      </c>
      <c r="GN365">
        <v>62</v>
      </c>
      <c r="GP365">
        <v>62</v>
      </c>
      <c r="GR365">
        <v>62</v>
      </c>
      <c r="GT365">
        <v>62</v>
      </c>
      <c r="GV365">
        <v>62</v>
      </c>
      <c r="GX365">
        <v>62</v>
      </c>
      <c r="GZ365">
        <v>62</v>
      </c>
      <c r="HB365">
        <v>62</v>
      </c>
      <c r="HD365">
        <v>62</v>
      </c>
      <c r="HF365">
        <v>62</v>
      </c>
      <c r="HH365">
        <v>62</v>
      </c>
      <c r="HJ365">
        <v>62</v>
      </c>
      <c r="HL365">
        <v>62</v>
      </c>
      <c r="HN365">
        <v>62</v>
      </c>
      <c r="HP365">
        <v>62</v>
      </c>
      <c r="HR365">
        <v>62</v>
      </c>
      <c r="HT365">
        <v>62</v>
      </c>
      <c r="HV365">
        <v>62</v>
      </c>
      <c r="HX365">
        <v>62</v>
      </c>
      <c r="HZ365">
        <v>62</v>
      </c>
      <c r="IB365">
        <v>62</v>
      </c>
      <c r="ID365">
        <v>62</v>
      </c>
      <c r="IF365">
        <v>62</v>
      </c>
      <c r="IH365">
        <v>62</v>
      </c>
      <c r="IJ365">
        <v>62</v>
      </c>
      <c r="IL365">
        <v>62</v>
      </c>
      <c r="IN365">
        <v>62</v>
      </c>
      <c r="IP365">
        <v>62</v>
      </c>
      <c r="IR365">
        <v>62</v>
      </c>
      <c r="IT365">
        <v>62</v>
      </c>
      <c r="IV365">
        <v>62</v>
      </c>
      <c r="IX365">
        <v>62</v>
      </c>
      <c r="IZ365">
        <v>62</v>
      </c>
      <c r="JB365">
        <v>62</v>
      </c>
      <c r="JD365">
        <v>62</v>
      </c>
      <c r="JF365">
        <v>62</v>
      </c>
      <c r="JH365">
        <v>62</v>
      </c>
      <c r="JJ365">
        <v>62</v>
      </c>
      <c r="JL365">
        <v>62</v>
      </c>
      <c r="JN365">
        <v>62</v>
      </c>
      <c r="JP365">
        <v>62</v>
      </c>
      <c r="JR365">
        <v>62</v>
      </c>
      <c r="JT365">
        <v>62</v>
      </c>
      <c r="JV365">
        <v>62</v>
      </c>
      <c r="JX365">
        <v>62</v>
      </c>
      <c r="JZ365">
        <v>62</v>
      </c>
      <c r="KB365">
        <v>62</v>
      </c>
      <c r="KD365">
        <v>62</v>
      </c>
      <c r="KF365">
        <v>62</v>
      </c>
      <c r="KH365">
        <v>62</v>
      </c>
      <c r="KJ365">
        <v>62</v>
      </c>
      <c r="KL365">
        <v>62</v>
      </c>
      <c r="KN365">
        <v>62</v>
      </c>
      <c r="KP365">
        <v>62</v>
      </c>
      <c r="KR365">
        <v>62</v>
      </c>
      <c r="KT365">
        <v>62</v>
      </c>
      <c r="KV365">
        <v>62</v>
      </c>
      <c r="KX365">
        <v>62</v>
      </c>
      <c r="KZ365">
        <v>62</v>
      </c>
      <c r="LB365">
        <v>62</v>
      </c>
      <c r="LD365">
        <v>62</v>
      </c>
      <c r="LF365">
        <v>62</v>
      </c>
      <c r="LH365">
        <v>62</v>
      </c>
      <c r="LJ365">
        <v>62</v>
      </c>
      <c r="LL365">
        <v>62</v>
      </c>
      <c r="LN365">
        <v>62</v>
      </c>
      <c r="LP365">
        <v>62</v>
      </c>
      <c r="LR365">
        <v>62</v>
      </c>
      <c r="LT365">
        <v>62</v>
      </c>
      <c r="LV365">
        <v>62</v>
      </c>
      <c r="LX365">
        <v>62</v>
      </c>
      <c r="LZ365">
        <v>62</v>
      </c>
      <c r="MB365">
        <v>62</v>
      </c>
      <c r="MD365">
        <v>62</v>
      </c>
      <c r="MF365">
        <v>62</v>
      </c>
      <c r="MH365">
        <v>62</v>
      </c>
      <c r="MJ365">
        <v>62</v>
      </c>
      <c r="ML365">
        <v>62</v>
      </c>
      <c r="MN365">
        <v>62</v>
      </c>
      <c r="MP365">
        <v>62</v>
      </c>
      <c r="MR365">
        <v>62</v>
      </c>
      <c r="MT365">
        <v>62</v>
      </c>
      <c r="MV365">
        <v>62</v>
      </c>
      <c r="MX365">
        <v>62</v>
      </c>
      <c r="MZ365">
        <v>62</v>
      </c>
      <c r="NB365">
        <v>62</v>
      </c>
      <c r="ND365">
        <v>62</v>
      </c>
      <c r="NF365">
        <v>62</v>
      </c>
      <c r="NH365">
        <v>62</v>
      </c>
      <c r="NJ365">
        <v>62</v>
      </c>
      <c r="NL365">
        <v>62</v>
      </c>
      <c r="NN365">
        <v>62</v>
      </c>
      <c r="NP365">
        <v>62</v>
      </c>
      <c r="NR365">
        <v>62</v>
      </c>
      <c r="NT365">
        <v>62</v>
      </c>
      <c r="NV365">
        <v>62</v>
      </c>
      <c r="NX365">
        <v>62</v>
      </c>
      <c r="NZ365">
        <v>62</v>
      </c>
      <c r="OB365">
        <v>62</v>
      </c>
      <c r="OD365">
        <v>62</v>
      </c>
      <c r="OF365">
        <v>62</v>
      </c>
      <c r="OH365">
        <v>62</v>
      </c>
      <c r="OJ365">
        <v>62</v>
      </c>
      <c r="OL365">
        <v>62</v>
      </c>
      <c r="ON365">
        <v>62</v>
      </c>
      <c r="OP365">
        <v>62</v>
      </c>
      <c r="OR365">
        <v>62</v>
      </c>
      <c r="OT365">
        <v>62</v>
      </c>
      <c r="OV365">
        <v>62</v>
      </c>
      <c r="OX365">
        <v>62</v>
      </c>
      <c r="OZ365">
        <v>62</v>
      </c>
      <c r="PB365">
        <v>62</v>
      </c>
      <c r="PD365">
        <v>62</v>
      </c>
      <c r="PF365">
        <v>62</v>
      </c>
      <c r="PH365">
        <v>62</v>
      </c>
      <c r="PJ365">
        <v>62</v>
      </c>
      <c r="PL365">
        <v>62</v>
      </c>
      <c r="PN365">
        <v>62</v>
      </c>
      <c r="PP365">
        <v>62</v>
      </c>
      <c r="PR365">
        <v>62</v>
      </c>
      <c r="PT365">
        <v>62</v>
      </c>
      <c r="PV365">
        <v>62</v>
      </c>
      <c r="PX365">
        <v>62</v>
      </c>
      <c r="PZ365">
        <v>62</v>
      </c>
      <c r="QB365">
        <v>62</v>
      </c>
      <c r="QD365">
        <v>62</v>
      </c>
      <c r="QF365">
        <v>62</v>
      </c>
      <c r="QH365">
        <v>62</v>
      </c>
      <c r="QJ365">
        <v>62</v>
      </c>
      <c r="QL365">
        <v>62</v>
      </c>
      <c r="QN365">
        <v>62</v>
      </c>
      <c r="QP365">
        <v>62</v>
      </c>
      <c r="QR365">
        <v>62</v>
      </c>
      <c r="QT365">
        <v>62</v>
      </c>
      <c r="QV365">
        <v>62</v>
      </c>
      <c r="QX365">
        <v>62</v>
      </c>
      <c r="QZ365">
        <v>62</v>
      </c>
      <c r="RB365">
        <v>62</v>
      </c>
      <c r="RD365">
        <v>62</v>
      </c>
      <c r="RF365">
        <v>62</v>
      </c>
      <c r="RH365">
        <v>62</v>
      </c>
      <c r="RJ365">
        <v>62</v>
      </c>
      <c r="RL365">
        <v>62</v>
      </c>
      <c r="RN365">
        <v>62</v>
      </c>
      <c r="RP365">
        <v>62</v>
      </c>
      <c r="RR365">
        <v>62</v>
      </c>
      <c r="RT365">
        <v>62</v>
      </c>
      <c r="RV365">
        <v>62</v>
      </c>
      <c r="RX365">
        <v>62</v>
      </c>
      <c r="RZ365">
        <v>62</v>
      </c>
      <c r="SB365">
        <v>62</v>
      </c>
      <c r="SD365">
        <v>62</v>
      </c>
      <c r="SF365">
        <v>62</v>
      </c>
      <c r="SH365">
        <v>62</v>
      </c>
      <c r="SJ365">
        <v>62</v>
      </c>
      <c r="SL365">
        <v>62</v>
      </c>
      <c r="SN365">
        <v>62</v>
      </c>
      <c r="SP365">
        <v>62</v>
      </c>
      <c r="SR365">
        <v>62</v>
      </c>
      <c r="ST365">
        <v>62</v>
      </c>
      <c r="SV365">
        <v>62</v>
      </c>
      <c r="SX365">
        <v>62</v>
      </c>
      <c r="SZ365">
        <v>62</v>
      </c>
      <c r="TB365">
        <v>62</v>
      </c>
      <c r="TD365">
        <v>62</v>
      </c>
      <c r="TF365">
        <v>62</v>
      </c>
      <c r="TH365">
        <v>62</v>
      </c>
      <c r="TJ365">
        <v>62</v>
      </c>
      <c r="TL365">
        <v>62</v>
      </c>
      <c r="TN365">
        <v>62</v>
      </c>
      <c r="TP365">
        <v>62</v>
      </c>
      <c r="TR365">
        <v>62</v>
      </c>
      <c r="TT365">
        <v>62</v>
      </c>
      <c r="TV365">
        <v>62</v>
      </c>
      <c r="TX365">
        <v>62</v>
      </c>
      <c r="TZ365">
        <v>62</v>
      </c>
      <c r="UB365">
        <v>62</v>
      </c>
      <c r="UD365">
        <v>62</v>
      </c>
      <c r="UF365">
        <v>62</v>
      </c>
      <c r="UH365">
        <v>62</v>
      </c>
      <c r="UJ365">
        <v>62</v>
      </c>
      <c r="UL365">
        <v>62</v>
      </c>
      <c r="UN365">
        <v>62</v>
      </c>
      <c r="UP365">
        <v>62</v>
      </c>
      <c r="UR365">
        <v>62</v>
      </c>
      <c r="UT365">
        <v>62</v>
      </c>
      <c r="UV365">
        <v>62</v>
      </c>
      <c r="UX365">
        <v>62</v>
      </c>
      <c r="UZ365">
        <v>62</v>
      </c>
      <c r="VB365">
        <v>62</v>
      </c>
      <c r="VD365">
        <v>62</v>
      </c>
      <c r="VF365">
        <v>62</v>
      </c>
      <c r="VH365">
        <v>62</v>
      </c>
      <c r="VJ365">
        <v>62</v>
      </c>
      <c r="VL365">
        <v>62</v>
      </c>
      <c r="VN365">
        <v>62</v>
      </c>
      <c r="VP365">
        <v>62</v>
      </c>
      <c r="VR365">
        <v>62</v>
      </c>
      <c r="VT365">
        <v>62</v>
      </c>
      <c r="VV365">
        <v>62</v>
      </c>
      <c r="VX365">
        <v>62</v>
      </c>
      <c r="VZ365">
        <v>62</v>
      </c>
      <c r="WB365">
        <v>62</v>
      </c>
      <c r="WD365">
        <v>62</v>
      </c>
      <c r="WF365">
        <v>62</v>
      </c>
      <c r="WH365">
        <v>62</v>
      </c>
      <c r="WJ365">
        <v>62</v>
      </c>
      <c r="WL365">
        <v>62</v>
      </c>
      <c r="WN365">
        <v>62</v>
      </c>
      <c r="WP365">
        <v>62</v>
      </c>
      <c r="WR365">
        <v>62</v>
      </c>
      <c r="WT365">
        <v>62</v>
      </c>
      <c r="WV365">
        <v>62</v>
      </c>
      <c r="WX365">
        <v>62</v>
      </c>
      <c r="WZ365">
        <v>62</v>
      </c>
      <c r="XB365">
        <v>62</v>
      </c>
      <c r="XD365">
        <v>62</v>
      </c>
      <c r="XF365">
        <v>62</v>
      </c>
      <c r="XH365">
        <v>62</v>
      </c>
      <c r="XJ365">
        <v>62</v>
      </c>
      <c r="XL365">
        <v>62</v>
      </c>
      <c r="XN365">
        <v>62</v>
      </c>
      <c r="XP365">
        <v>62</v>
      </c>
      <c r="XR365">
        <v>62</v>
      </c>
      <c r="XT365">
        <v>62</v>
      </c>
      <c r="XV365">
        <v>62</v>
      </c>
      <c r="XX365">
        <v>62</v>
      </c>
      <c r="XZ365">
        <v>62</v>
      </c>
      <c r="YB365">
        <v>62</v>
      </c>
      <c r="YD365">
        <v>62</v>
      </c>
      <c r="YF365">
        <v>62</v>
      </c>
      <c r="YH365">
        <v>62</v>
      </c>
      <c r="YJ365">
        <v>62</v>
      </c>
      <c r="YL365">
        <v>62</v>
      </c>
      <c r="YN365">
        <v>62</v>
      </c>
      <c r="YP365">
        <v>62</v>
      </c>
      <c r="YR365">
        <v>62</v>
      </c>
      <c r="YT365">
        <v>62</v>
      </c>
      <c r="YV365">
        <v>62</v>
      </c>
      <c r="YX365">
        <v>62</v>
      </c>
      <c r="YZ365">
        <v>62</v>
      </c>
      <c r="ZB365">
        <v>62</v>
      </c>
      <c r="ZD365">
        <v>62</v>
      </c>
      <c r="ZF365">
        <v>62</v>
      </c>
      <c r="ZH365">
        <v>62</v>
      </c>
      <c r="ZJ365">
        <v>62</v>
      </c>
      <c r="ZL365">
        <v>62</v>
      </c>
      <c r="ZN365">
        <v>62</v>
      </c>
      <c r="ZP365">
        <v>62</v>
      </c>
      <c r="ZR365">
        <v>62</v>
      </c>
      <c r="ZT365">
        <v>62</v>
      </c>
      <c r="ZV365">
        <v>62</v>
      </c>
      <c r="ZX365">
        <v>62</v>
      </c>
      <c r="ZZ365">
        <v>62</v>
      </c>
      <c r="AAB365">
        <v>62</v>
      </c>
      <c r="AAD365">
        <v>62</v>
      </c>
      <c r="AAF365">
        <v>62</v>
      </c>
      <c r="AAH365">
        <v>62</v>
      </c>
      <c r="AAJ365">
        <v>62</v>
      </c>
      <c r="AAL365">
        <v>62</v>
      </c>
      <c r="AAN365">
        <v>62</v>
      </c>
      <c r="AAP365">
        <v>62</v>
      </c>
      <c r="AAR365">
        <v>62</v>
      </c>
      <c r="AAT365">
        <v>62</v>
      </c>
      <c r="AAV365">
        <v>62</v>
      </c>
      <c r="AAX365">
        <v>62</v>
      </c>
      <c r="AAZ365">
        <v>62</v>
      </c>
      <c r="ABB365">
        <v>62</v>
      </c>
      <c r="ABD365">
        <v>62</v>
      </c>
      <c r="ABF365">
        <v>62</v>
      </c>
      <c r="ABH365">
        <v>62</v>
      </c>
      <c r="ABJ365">
        <v>62</v>
      </c>
      <c r="ABL365">
        <v>62</v>
      </c>
      <c r="ABN365">
        <v>62</v>
      </c>
      <c r="ABP365">
        <v>62</v>
      </c>
      <c r="ABR365">
        <v>62</v>
      </c>
      <c r="ABT365">
        <v>62</v>
      </c>
      <c r="ABV365">
        <v>62</v>
      </c>
      <c r="ABX365">
        <v>62</v>
      </c>
      <c r="ABZ365">
        <v>62</v>
      </c>
      <c r="ACB365">
        <v>62</v>
      </c>
      <c r="ACD365">
        <v>62</v>
      </c>
      <c r="ACF365">
        <v>62</v>
      </c>
      <c r="ACH365">
        <v>62</v>
      </c>
      <c r="ACJ365">
        <v>62</v>
      </c>
      <c r="ACL365">
        <v>62</v>
      </c>
      <c r="ACN365">
        <v>62</v>
      </c>
      <c r="ACP365">
        <v>62</v>
      </c>
      <c r="ACR365">
        <v>62</v>
      </c>
      <c r="ACT365">
        <v>62</v>
      </c>
      <c r="ACV365">
        <v>62</v>
      </c>
      <c r="ACX365">
        <v>62</v>
      </c>
      <c r="ACZ365">
        <v>62</v>
      </c>
      <c r="ADB365">
        <v>62</v>
      </c>
      <c r="ADD365">
        <v>62</v>
      </c>
      <c r="ADF365">
        <v>62</v>
      </c>
      <c r="ADH365">
        <v>62</v>
      </c>
      <c r="ADJ365">
        <v>62</v>
      </c>
      <c r="ADL365">
        <v>62</v>
      </c>
      <c r="ADN365">
        <v>62</v>
      </c>
      <c r="ADP365">
        <v>62</v>
      </c>
      <c r="ADR365">
        <v>62</v>
      </c>
      <c r="ADT365">
        <v>62</v>
      </c>
      <c r="ADV365">
        <v>62</v>
      </c>
      <c r="ADX365">
        <v>62</v>
      </c>
      <c r="ADZ365">
        <v>62</v>
      </c>
      <c r="AEB365">
        <v>62</v>
      </c>
      <c r="AED365">
        <v>62</v>
      </c>
      <c r="AEF365">
        <v>62</v>
      </c>
      <c r="AEH365">
        <v>62</v>
      </c>
      <c r="AEJ365">
        <v>62</v>
      </c>
      <c r="AEL365">
        <v>62</v>
      </c>
      <c r="AEN365">
        <v>62</v>
      </c>
      <c r="AEP365">
        <v>62</v>
      </c>
      <c r="AER365">
        <v>62</v>
      </c>
      <c r="AET365">
        <v>62</v>
      </c>
      <c r="AEV365">
        <v>62</v>
      </c>
      <c r="AEX365">
        <v>62</v>
      </c>
      <c r="AEZ365">
        <v>62</v>
      </c>
      <c r="AFB365">
        <v>62</v>
      </c>
      <c r="AFD365">
        <v>62</v>
      </c>
      <c r="AFF365">
        <v>62</v>
      </c>
      <c r="AFH365">
        <v>62</v>
      </c>
      <c r="AFJ365">
        <v>62</v>
      </c>
      <c r="AFL365">
        <v>62</v>
      </c>
      <c r="AFN365">
        <v>62</v>
      </c>
      <c r="AFP365">
        <v>62</v>
      </c>
      <c r="AFR365">
        <v>62</v>
      </c>
      <c r="AFT365">
        <v>62</v>
      </c>
      <c r="AFV365">
        <v>62</v>
      </c>
      <c r="AFX365">
        <v>62</v>
      </c>
      <c r="AFZ365">
        <v>62</v>
      </c>
      <c r="AGB365">
        <v>62</v>
      </c>
      <c r="AGD365">
        <v>62</v>
      </c>
      <c r="AGF365">
        <v>62</v>
      </c>
      <c r="AGH365">
        <v>62</v>
      </c>
      <c r="AGJ365">
        <v>62</v>
      </c>
      <c r="AGL365">
        <v>62</v>
      </c>
      <c r="AGN365">
        <v>62</v>
      </c>
      <c r="AGP365">
        <v>62</v>
      </c>
      <c r="AGR365">
        <v>62</v>
      </c>
      <c r="AGT365">
        <v>62</v>
      </c>
      <c r="AGV365">
        <v>62</v>
      </c>
      <c r="AGX365">
        <v>62</v>
      </c>
      <c r="AGZ365">
        <v>62</v>
      </c>
      <c r="AHB365">
        <v>62</v>
      </c>
      <c r="AHD365">
        <v>62</v>
      </c>
      <c r="AHF365">
        <v>62</v>
      </c>
      <c r="AHH365">
        <v>62</v>
      </c>
      <c r="AHJ365">
        <v>62</v>
      </c>
      <c r="AHL365">
        <v>62</v>
      </c>
      <c r="AHN365">
        <v>62</v>
      </c>
      <c r="AHP365">
        <v>62</v>
      </c>
      <c r="AHR365">
        <v>62</v>
      </c>
      <c r="AHT365">
        <v>62</v>
      </c>
      <c r="AHV365">
        <v>62</v>
      </c>
      <c r="AHX365">
        <v>62</v>
      </c>
      <c r="AHZ365">
        <v>62</v>
      </c>
      <c r="AIB365">
        <v>62</v>
      </c>
      <c r="AID365">
        <v>62</v>
      </c>
      <c r="AIF365">
        <v>62</v>
      </c>
      <c r="AIH365">
        <v>62</v>
      </c>
      <c r="AIJ365">
        <v>62</v>
      </c>
      <c r="AIL365">
        <v>62</v>
      </c>
      <c r="AIN365">
        <v>62</v>
      </c>
      <c r="AIP365">
        <v>62</v>
      </c>
      <c r="AIR365">
        <v>62</v>
      </c>
      <c r="AIT365">
        <v>62</v>
      </c>
      <c r="AIV365">
        <v>62</v>
      </c>
      <c r="AIX365">
        <v>62</v>
      </c>
      <c r="AIZ365">
        <v>62</v>
      </c>
      <c r="AJB365">
        <v>62</v>
      </c>
      <c r="AJD365">
        <v>62</v>
      </c>
      <c r="AJF365">
        <v>62</v>
      </c>
      <c r="AJH365">
        <v>62</v>
      </c>
      <c r="AJJ365">
        <v>62</v>
      </c>
      <c r="AJL365">
        <v>62</v>
      </c>
      <c r="AJN365">
        <v>62</v>
      </c>
      <c r="AJP365">
        <v>62</v>
      </c>
      <c r="AJR365">
        <v>62</v>
      </c>
      <c r="AJT365">
        <v>62</v>
      </c>
      <c r="AJV365">
        <v>62</v>
      </c>
      <c r="AJX365">
        <v>62</v>
      </c>
      <c r="AJZ365">
        <v>62</v>
      </c>
      <c r="AKB365">
        <v>62</v>
      </c>
      <c r="AKD365">
        <v>62</v>
      </c>
      <c r="AKF365">
        <v>62</v>
      </c>
      <c r="AKH365">
        <v>62</v>
      </c>
      <c r="AKJ365">
        <v>62</v>
      </c>
      <c r="AKL365">
        <v>62</v>
      </c>
      <c r="AKN365">
        <v>62</v>
      </c>
      <c r="AKP365">
        <v>62</v>
      </c>
      <c r="AKR365">
        <v>62</v>
      </c>
      <c r="AKT365">
        <v>62</v>
      </c>
      <c r="AKV365">
        <v>62</v>
      </c>
      <c r="AKX365">
        <v>62</v>
      </c>
      <c r="AKZ365">
        <v>62</v>
      </c>
      <c r="ALB365">
        <v>62</v>
      </c>
      <c r="ALD365">
        <v>62</v>
      </c>
      <c r="ALF365">
        <v>62</v>
      </c>
      <c r="ALH365">
        <v>62</v>
      </c>
      <c r="ALJ365">
        <v>62</v>
      </c>
      <c r="ALL365">
        <v>62</v>
      </c>
      <c r="ALN365">
        <v>62</v>
      </c>
      <c r="ALP365">
        <v>62</v>
      </c>
      <c r="ALR365">
        <v>62</v>
      </c>
    </row>
    <row r="366" spans="1:1006" x14ac:dyDescent="0.25">
      <c r="A366">
        <v>8</v>
      </c>
      <c r="B366">
        <v>4.0266400000000004</v>
      </c>
      <c r="H366">
        <v>8</v>
      </c>
      <c r="J366">
        <v>8</v>
      </c>
      <c r="L366">
        <v>8</v>
      </c>
      <c r="N366">
        <v>8</v>
      </c>
      <c r="P366">
        <v>8</v>
      </c>
      <c r="R366">
        <v>8</v>
      </c>
      <c r="T366">
        <v>8</v>
      </c>
      <c r="V366">
        <v>8</v>
      </c>
      <c r="X366">
        <v>8</v>
      </c>
      <c r="Z366">
        <v>8</v>
      </c>
      <c r="AB366">
        <v>8</v>
      </c>
      <c r="AD366">
        <v>8</v>
      </c>
      <c r="AF366">
        <v>8</v>
      </c>
      <c r="AH366">
        <v>8</v>
      </c>
      <c r="AJ366">
        <v>8</v>
      </c>
      <c r="AL366">
        <v>8</v>
      </c>
      <c r="AN366">
        <v>8</v>
      </c>
      <c r="AP366">
        <v>8</v>
      </c>
      <c r="AR366">
        <v>8</v>
      </c>
      <c r="AT366">
        <v>8</v>
      </c>
      <c r="AV366">
        <v>8</v>
      </c>
      <c r="AX366">
        <v>8</v>
      </c>
      <c r="AZ366">
        <v>8</v>
      </c>
      <c r="BB366">
        <v>8</v>
      </c>
      <c r="BD366">
        <v>8</v>
      </c>
      <c r="BF366">
        <v>8</v>
      </c>
      <c r="BH366">
        <v>8</v>
      </c>
      <c r="BJ366">
        <v>8</v>
      </c>
      <c r="BL366">
        <v>8</v>
      </c>
      <c r="BN366">
        <v>8</v>
      </c>
      <c r="BP366">
        <v>8</v>
      </c>
      <c r="BR366">
        <v>8</v>
      </c>
      <c r="BT366">
        <v>8</v>
      </c>
      <c r="BV366">
        <v>8</v>
      </c>
      <c r="BX366">
        <v>8</v>
      </c>
      <c r="BZ366">
        <v>8</v>
      </c>
      <c r="CB366">
        <v>8</v>
      </c>
      <c r="CD366">
        <v>8</v>
      </c>
      <c r="CF366">
        <v>8</v>
      </c>
      <c r="CH366">
        <v>8</v>
      </c>
      <c r="CJ366">
        <v>8</v>
      </c>
      <c r="CL366">
        <v>8</v>
      </c>
      <c r="CN366">
        <v>8</v>
      </c>
      <c r="CP366">
        <v>8</v>
      </c>
      <c r="CR366">
        <v>8</v>
      </c>
      <c r="CT366">
        <v>8</v>
      </c>
      <c r="CV366">
        <v>8</v>
      </c>
      <c r="CX366">
        <v>8</v>
      </c>
      <c r="CZ366">
        <v>8</v>
      </c>
      <c r="DB366">
        <v>8</v>
      </c>
      <c r="DD366">
        <v>8</v>
      </c>
      <c r="DF366">
        <v>8</v>
      </c>
      <c r="DH366">
        <v>8</v>
      </c>
      <c r="DJ366">
        <v>8</v>
      </c>
      <c r="DL366">
        <v>8</v>
      </c>
      <c r="DN366">
        <v>8</v>
      </c>
      <c r="DP366">
        <v>8</v>
      </c>
      <c r="DR366">
        <v>8</v>
      </c>
      <c r="DT366">
        <v>8</v>
      </c>
      <c r="DV366">
        <v>8</v>
      </c>
      <c r="DX366">
        <v>8</v>
      </c>
      <c r="DZ366">
        <v>8</v>
      </c>
      <c r="EB366">
        <v>8</v>
      </c>
      <c r="ED366">
        <v>8</v>
      </c>
      <c r="EF366">
        <v>8</v>
      </c>
      <c r="EH366">
        <v>8</v>
      </c>
      <c r="EJ366">
        <v>8</v>
      </c>
      <c r="EL366">
        <v>8</v>
      </c>
      <c r="EN366">
        <v>8</v>
      </c>
      <c r="EP366">
        <v>8</v>
      </c>
      <c r="ER366">
        <v>8</v>
      </c>
      <c r="ET366">
        <v>8</v>
      </c>
      <c r="EV366">
        <v>8</v>
      </c>
      <c r="EX366">
        <v>8</v>
      </c>
      <c r="EZ366">
        <v>8</v>
      </c>
      <c r="FB366">
        <v>8</v>
      </c>
      <c r="FD366">
        <v>8</v>
      </c>
      <c r="FF366">
        <v>8</v>
      </c>
      <c r="FH366">
        <v>8</v>
      </c>
      <c r="FJ366">
        <v>8</v>
      </c>
      <c r="FL366">
        <v>8</v>
      </c>
      <c r="FN366">
        <v>8</v>
      </c>
      <c r="FP366">
        <v>8</v>
      </c>
      <c r="FR366">
        <v>8</v>
      </c>
      <c r="FT366">
        <v>8</v>
      </c>
      <c r="FV366">
        <v>8</v>
      </c>
      <c r="FX366">
        <v>8</v>
      </c>
      <c r="FZ366">
        <v>8</v>
      </c>
      <c r="GB366">
        <v>8</v>
      </c>
      <c r="GD366">
        <v>8</v>
      </c>
      <c r="GF366">
        <v>8</v>
      </c>
      <c r="GH366">
        <v>8</v>
      </c>
      <c r="GJ366">
        <v>8</v>
      </c>
      <c r="GL366">
        <v>8</v>
      </c>
      <c r="GN366">
        <v>8</v>
      </c>
      <c r="GP366">
        <v>8</v>
      </c>
      <c r="GR366">
        <v>8</v>
      </c>
      <c r="GT366">
        <v>8</v>
      </c>
      <c r="GV366">
        <v>8</v>
      </c>
      <c r="GX366">
        <v>8</v>
      </c>
      <c r="GZ366">
        <v>8</v>
      </c>
      <c r="HB366">
        <v>8</v>
      </c>
      <c r="HD366">
        <v>8</v>
      </c>
      <c r="HF366">
        <v>8</v>
      </c>
      <c r="HH366">
        <v>8</v>
      </c>
      <c r="HJ366">
        <v>8</v>
      </c>
      <c r="HL366">
        <v>8</v>
      </c>
      <c r="HN366">
        <v>8</v>
      </c>
      <c r="HP366">
        <v>8</v>
      </c>
      <c r="HR366">
        <v>8</v>
      </c>
      <c r="HT366">
        <v>8</v>
      </c>
      <c r="HV366">
        <v>8</v>
      </c>
      <c r="HX366">
        <v>8</v>
      </c>
      <c r="HZ366">
        <v>8</v>
      </c>
      <c r="IB366">
        <v>8</v>
      </c>
      <c r="ID366">
        <v>8</v>
      </c>
      <c r="IF366">
        <v>8</v>
      </c>
      <c r="IH366">
        <v>8</v>
      </c>
      <c r="IJ366">
        <v>8</v>
      </c>
      <c r="IL366">
        <v>8</v>
      </c>
      <c r="IN366">
        <v>8</v>
      </c>
      <c r="IP366">
        <v>8</v>
      </c>
      <c r="IR366">
        <v>8</v>
      </c>
      <c r="IT366">
        <v>8</v>
      </c>
      <c r="IV366">
        <v>8</v>
      </c>
      <c r="IX366">
        <v>8</v>
      </c>
      <c r="IZ366">
        <v>8</v>
      </c>
      <c r="JB366">
        <v>8</v>
      </c>
      <c r="JD366">
        <v>8</v>
      </c>
      <c r="JF366">
        <v>8</v>
      </c>
      <c r="JH366">
        <v>8</v>
      </c>
      <c r="JJ366">
        <v>8</v>
      </c>
      <c r="JL366">
        <v>8</v>
      </c>
      <c r="JN366">
        <v>8</v>
      </c>
      <c r="JP366">
        <v>8</v>
      </c>
      <c r="JR366">
        <v>8</v>
      </c>
      <c r="JT366">
        <v>8</v>
      </c>
      <c r="JV366">
        <v>8</v>
      </c>
      <c r="JX366">
        <v>8</v>
      </c>
      <c r="JZ366">
        <v>8</v>
      </c>
      <c r="KB366">
        <v>8</v>
      </c>
      <c r="KD366">
        <v>8</v>
      </c>
      <c r="KF366">
        <v>8</v>
      </c>
      <c r="KH366">
        <v>8</v>
      </c>
      <c r="KJ366">
        <v>8</v>
      </c>
      <c r="KL366">
        <v>8</v>
      </c>
      <c r="KN366">
        <v>8</v>
      </c>
      <c r="KP366">
        <v>8</v>
      </c>
      <c r="KR366">
        <v>8</v>
      </c>
      <c r="KT366">
        <v>8</v>
      </c>
      <c r="KV366">
        <v>8</v>
      </c>
      <c r="KX366">
        <v>8</v>
      </c>
      <c r="KZ366">
        <v>8</v>
      </c>
      <c r="LB366">
        <v>8</v>
      </c>
      <c r="LD366">
        <v>8</v>
      </c>
      <c r="LF366">
        <v>8</v>
      </c>
      <c r="LH366">
        <v>8</v>
      </c>
      <c r="LJ366">
        <v>8</v>
      </c>
      <c r="LL366">
        <v>8</v>
      </c>
      <c r="LN366">
        <v>8</v>
      </c>
      <c r="LP366">
        <v>8</v>
      </c>
      <c r="LR366">
        <v>8</v>
      </c>
      <c r="LT366">
        <v>8</v>
      </c>
      <c r="LV366">
        <v>8</v>
      </c>
      <c r="LX366">
        <v>8</v>
      </c>
      <c r="LZ366">
        <v>8</v>
      </c>
      <c r="MB366">
        <v>8</v>
      </c>
      <c r="MD366">
        <v>8</v>
      </c>
      <c r="MF366">
        <v>8</v>
      </c>
      <c r="MH366">
        <v>8</v>
      </c>
      <c r="MJ366">
        <v>8</v>
      </c>
      <c r="ML366">
        <v>8</v>
      </c>
      <c r="MN366">
        <v>8</v>
      </c>
      <c r="MP366">
        <v>8</v>
      </c>
      <c r="MR366">
        <v>8</v>
      </c>
      <c r="MT366">
        <v>8</v>
      </c>
      <c r="MV366">
        <v>8</v>
      </c>
      <c r="MX366">
        <v>8</v>
      </c>
      <c r="MZ366">
        <v>8</v>
      </c>
      <c r="NB366">
        <v>8</v>
      </c>
      <c r="ND366">
        <v>8</v>
      </c>
      <c r="NF366">
        <v>8</v>
      </c>
      <c r="NH366">
        <v>8</v>
      </c>
      <c r="NJ366">
        <v>8</v>
      </c>
      <c r="NL366">
        <v>8</v>
      </c>
      <c r="NN366">
        <v>8</v>
      </c>
      <c r="NP366">
        <v>8</v>
      </c>
      <c r="NR366">
        <v>8</v>
      </c>
      <c r="NT366">
        <v>8</v>
      </c>
      <c r="NV366">
        <v>8</v>
      </c>
      <c r="NX366">
        <v>8</v>
      </c>
      <c r="NZ366">
        <v>8</v>
      </c>
      <c r="OB366">
        <v>8</v>
      </c>
      <c r="OD366">
        <v>8</v>
      </c>
      <c r="OF366">
        <v>8</v>
      </c>
      <c r="OH366">
        <v>8</v>
      </c>
      <c r="OJ366">
        <v>8</v>
      </c>
      <c r="OL366">
        <v>8</v>
      </c>
      <c r="ON366">
        <v>8</v>
      </c>
      <c r="OP366">
        <v>8</v>
      </c>
      <c r="OR366">
        <v>8</v>
      </c>
      <c r="OT366">
        <v>8</v>
      </c>
      <c r="OV366">
        <v>8</v>
      </c>
      <c r="OX366">
        <v>8</v>
      </c>
      <c r="OZ366">
        <v>8</v>
      </c>
      <c r="PB366">
        <v>8</v>
      </c>
      <c r="PD366">
        <v>8</v>
      </c>
      <c r="PF366">
        <v>8</v>
      </c>
      <c r="PH366">
        <v>8</v>
      </c>
      <c r="PJ366">
        <v>8</v>
      </c>
      <c r="PL366">
        <v>8</v>
      </c>
      <c r="PN366">
        <v>8</v>
      </c>
      <c r="PP366">
        <v>8</v>
      </c>
      <c r="PR366">
        <v>8</v>
      </c>
      <c r="PT366">
        <v>8</v>
      </c>
      <c r="PV366">
        <v>8</v>
      </c>
      <c r="PX366">
        <v>8</v>
      </c>
      <c r="PZ366">
        <v>8</v>
      </c>
      <c r="QB366">
        <v>8</v>
      </c>
      <c r="QD366">
        <v>8</v>
      </c>
      <c r="QF366">
        <v>8</v>
      </c>
      <c r="QH366">
        <v>8</v>
      </c>
      <c r="QJ366">
        <v>8</v>
      </c>
      <c r="QL366">
        <v>8</v>
      </c>
      <c r="QN366">
        <v>8</v>
      </c>
      <c r="QP366">
        <v>8</v>
      </c>
      <c r="QR366">
        <v>8</v>
      </c>
      <c r="QT366">
        <v>8</v>
      </c>
      <c r="QV366">
        <v>8</v>
      </c>
      <c r="QX366">
        <v>8</v>
      </c>
      <c r="QZ366">
        <v>8</v>
      </c>
      <c r="RB366">
        <v>8</v>
      </c>
      <c r="RD366">
        <v>8</v>
      </c>
      <c r="RF366">
        <v>8</v>
      </c>
      <c r="RH366">
        <v>8</v>
      </c>
      <c r="RJ366">
        <v>8</v>
      </c>
      <c r="RL366">
        <v>8</v>
      </c>
      <c r="RN366">
        <v>8</v>
      </c>
      <c r="RP366">
        <v>8</v>
      </c>
      <c r="RR366">
        <v>8</v>
      </c>
      <c r="RT366">
        <v>8</v>
      </c>
      <c r="RV366">
        <v>8</v>
      </c>
      <c r="RX366">
        <v>8</v>
      </c>
      <c r="RZ366">
        <v>8</v>
      </c>
      <c r="SB366">
        <v>8</v>
      </c>
      <c r="SD366">
        <v>8</v>
      </c>
      <c r="SF366">
        <v>8</v>
      </c>
      <c r="SH366">
        <v>8</v>
      </c>
      <c r="SJ366">
        <v>8</v>
      </c>
      <c r="SL366">
        <v>8</v>
      </c>
      <c r="SN366">
        <v>8</v>
      </c>
      <c r="SP366">
        <v>8</v>
      </c>
      <c r="SR366">
        <v>8</v>
      </c>
      <c r="ST366">
        <v>8</v>
      </c>
      <c r="SV366">
        <v>8</v>
      </c>
      <c r="SX366">
        <v>8</v>
      </c>
      <c r="SZ366">
        <v>8</v>
      </c>
      <c r="TB366">
        <v>8</v>
      </c>
      <c r="TD366">
        <v>8</v>
      </c>
      <c r="TF366">
        <v>8</v>
      </c>
      <c r="TH366">
        <v>8</v>
      </c>
      <c r="TJ366">
        <v>8</v>
      </c>
      <c r="TL366">
        <v>8</v>
      </c>
      <c r="TN366">
        <v>8</v>
      </c>
      <c r="TP366">
        <v>8</v>
      </c>
      <c r="TR366">
        <v>8</v>
      </c>
      <c r="TT366">
        <v>8</v>
      </c>
      <c r="TV366">
        <v>8</v>
      </c>
      <c r="TX366">
        <v>8</v>
      </c>
      <c r="TZ366">
        <v>8</v>
      </c>
      <c r="UB366">
        <v>8</v>
      </c>
      <c r="UD366">
        <v>8</v>
      </c>
      <c r="UF366">
        <v>8</v>
      </c>
      <c r="UH366">
        <v>8</v>
      </c>
      <c r="UJ366">
        <v>8</v>
      </c>
      <c r="UL366">
        <v>8</v>
      </c>
      <c r="UN366">
        <v>8</v>
      </c>
      <c r="UP366">
        <v>8</v>
      </c>
      <c r="UR366">
        <v>8</v>
      </c>
      <c r="UT366">
        <v>8</v>
      </c>
      <c r="UV366">
        <v>8</v>
      </c>
      <c r="UX366">
        <v>8</v>
      </c>
      <c r="UZ366">
        <v>8</v>
      </c>
      <c r="VB366">
        <v>8</v>
      </c>
      <c r="VD366">
        <v>8</v>
      </c>
      <c r="VF366">
        <v>8</v>
      </c>
      <c r="VH366">
        <v>8</v>
      </c>
      <c r="VJ366">
        <v>8</v>
      </c>
      <c r="VL366">
        <v>8</v>
      </c>
      <c r="VN366">
        <v>8</v>
      </c>
      <c r="VP366">
        <v>8</v>
      </c>
      <c r="VR366">
        <v>8</v>
      </c>
      <c r="VT366">
        <v>8</v>
      </c>
      <c r="VV366">
        <v>8</v>
      </c>
      <c r="VX366">
        <v>8</v>
      </c>
      <c r="VZ366">
        <v>8</v>
      </c>
      <c r="WB366">
        <v>8</v>
      </c>
      <c r="WD366">
        <v>8</v>
      </c>
      <c r="WF366">
        <v>8</v>
      </c>
      <c r="WH366">
        <v>8</v>
      </c>
      <c r="WJ366">
        <v>8</v>
      </c>
      <c r="WL366">
        <v>8</v>
      </c>
      <c r="WN366">
        <v>8</v>
      </c>
      <c r="WP366">
        <v>8</v>
      </c>
      <c r="WR366">
        <v>8</v>
      </c>
      <c r="WT366">
        <v>8</v>
      </c>
      <c r="WV366">
        <v>8</v>
      </c>
      <c r="WX366">
        <v>8</v>
      </c>
      <c r="WZ366">
        <v>8</v>
      </c>
      <c r="XB366">
        <v>8</v>
      </c>
      <c r="XD366">
        <v>8</v>
      </c>
      <c r="XF366">
        <v>8</v>
      </c>
      <c r="XH366">
        <v>8</v>
      </c>
      <c r="XJ366">
        <v>8</v>
      </c>
      <c r="XL366">
        <v>8</v>
      </c>
      <c r="XN366">
        <v>8</v>
      </c>
      <c r="XP366">
        <v>8</v>
      </c>
      <c r="XR366">
        <v>8</v>
      </c>
      <c r="XT366">
        <v>8</v>
      </c>
      <c r="XV366">
        <v>8</v>
      </c>
      <c r="XX366">
        <v>8</v>
      </c>
      <c r="XZ366">
        <v>8</v>
      </c>
      <c r="YB366">
        <v>8</v>
      </c>
      <c r="YD366">
        <v>8</v>
      </c>
      <c r="YF366">
        <v>8</v>
      </c>
      <c r="YH366">
        <v>8</v>
      </c>
      <c r="YJ366">
        <v>8</v>
      </c>
      <c r="YL366">
        <v>8</v>
      </c>
      <c r="YN366">
        <v>8</v>
      </c>
      <c r="YP366">
        <v>8</v>
      </c>
      <c r="YR366">
        <v>8</v>
      </c>
      <c r="YT366">
        <v>8</v>
      </c>
      <c r="YV366">
        <v>8</v>
      </c>
      <c r="YX366">
        <v>8</v>
      </c>
      <c r="YZ366">
        <v>8</v>
      </c>
      <c r="ZB366">
        <v>8</v>
      </c>
      <c r="ZD366">
        <v>8</v>
      </c>
      <c r="ZF366">
        <v>8</v>
      </c>
      <c r="ZH366">
        <v>8</v>
      </c>
      <c r="ZJ366">
        <v>8</v>
      </c>
      <c r="ZL366">
        <v>8</v>
      </c>
      <c r="ZN366">
        <v>8</v>
      </c>
      <c r="ZP366">
        <v>8</v>
      </c>
      <c r="ZR366">
        <v>8</v>
      </c>
      <c r="ZT366">
        <v>8</v>
      </c>
      <c r="ZV366">
        <v>8</v>
      </c>
      <c r="ZX366">
        <v>8</v>
      </c>
      <c r="ZZ366">
        <v>8</v>
      </c>
      <c r="AAB366">
        <v>8</v>
      </c>
      <c r="AAD366">
        <v>8</v>
      </c>
      <c r="AAF366">
        <v>8</v>
      </c>
      <c r="AAH366">
        <v>8</v>
      </c>
      <c r="AAJ366">
        <v>8</v>
      </c>
      <c r="AAL366">
        <v>8</v>
      </c>
      <c r="AAN366">
        <v>8</v>
      </c>
      <c r="AAP366">
        <v>8</v>
      </c>
      <c r="AAR366">
        <v>8</v>
      </c>
      <c r="AAT366">
        <v>8</v>
      </c>
      <c r="AAV366">
        <v>8</v>
      </c>
      <c r="AAX366">
        <v>8</v>
      </c>
      <c r="AAZ366">
        <v>8</v>
      </c>
      <c r="ABB366">
        <v>8</v>
      </c>
      <c r="ABD366">
        <v>8</v>
      </c>
      <c r="ABF366">
        <v>8</v>
      </c>
      <c r="ABH366">
        <v>8</v>
      </c>
      <c r="ABJ366">
        <v>8</v>
      </c>
      <c r="ABL366">
        <v>8</v>
      </c>
      <c r="ABN366">
        <v>8</v>
      </c>
      <c r="ABP366">
        <v>8</v>
      </c>
      <c r="ABR366">
        <v>8</v>
      </c>
      <c r="ABT366">
        <v>8</v>
      </c>
      <c r="ABV366">
        <v>8</v>
      </c>
      <c r="ABX366">
        <v>8</v>
      </c>
      <c r="ABZ366">
        <v>8</v>
      </c>
      <c r="ACB366">
        <v>8</v>
      </c>
      <c r="ACD366">
        <v>8</v>
      </c>
      <c r="ACF366">
        <v>8</v>
      </c>
      <c r="ACH366">
        <v>8</v>
      </c>
      <c r="ACJ366">
        <v>8</v>
      </c>
      <c r="ACL366">
        <v>8</v>
      </c>
      <c r="ACN366">
        <v>8</v>
      </c>
      <c r="ACP366">
        <v>8</v>
      </c>
      <c r="ACR366">
        <v>8</v>
      </c>
      <c r="ACT366">
        <v>8</v>
      </c>
      <c r="ACV366">
        <v>8</v>
      </c>
      <c r="ACX366">
        <v>8</v>
      </c>
      <c r="ACZ366">
        <v>8</v>
      </c>
      <c r="ADB366">
        <v>8</v>
      </c>
      <c r="ADD366">
        <v>8</v>
      </c>
      <c r="ADF366">
        <v>8</v>
      </c>
      <c r="ADH366">
        <v>8</v>
      </c>
      <c r="ADJ366">
        <v>8</v>
      </c>
      <c r="ADL366">
        <v>8</v>
      </c>
      <c r="ADN366">
        <v>8</v>
      </c>
      <c r="ADP366">
        <v>8</v>
      </c>
      <c r="ADR366">
        <v>8</v>
      </c>
      <c r="ADT366">
        <v>8</v>
      </c>
      <c r="ADV366">
        <v>8</v>
      </c>
      <c r="ADX366">
        <v>8</v>
      </c>
      <c r="ADZ366">
        <v>8</v>
      </c>
      <c r="AEB366">
        <v>8</v>
      </c>
      <c r="AED366">
        <v>8</v>
      </c>
      <c r="AEF366">
        <v>8</v>
      </c>
      <c r="AEH366">
        <v>8</v>
      </c>
      <c r="AEJ366">
        <v>8</v>
      </c>
      <c r="AEL366">
        <v>8</v>
      </c>
      <c r="AEN366">
        <v>8</v>
      </c>
      <c r="AEP366">
        <v>8</v>
      </c>
      <c r="AER366">
        <v>8</v>
      </c>
      <c r="AET366">
        <v>8</v>
      </c>
      <c r="AEV366">
        <v>8</v>
      </c>
      <c r="AEX366">
        <v>8</v>
      </c>
      <c r="AEZ366">
        <v>8</v>
      </c>
      <c r="AFB366">
        <v>8</v>
      </c>
      <c r="AFD366">
        <v>8</v>
      </c>
      <c r="AFF366">
        <v>8</v>
      </c>
      <c r="AFH366">
        <v>8</v>
      </c>
      <c r="AFJ366">
        <v>8</v>
      </c>
      <c r="AFL366">
        <v>8</v>
      </c>
      <c r="AFN366">
        <v>8</v>
      </c>
      <c r="AFP366">
        <v>8</v>
      </c>
      <c r="AFR366">
        <v>8</v>
      </c>
      <c r="AFT366">
        <v>8</v>
      </c>
      <c r="AFV366">
        <v>8</v>
      </c>
      <c r="AFX366">
        <v>8</v>
      </c>
      <c r="AFZ366">
        <v>8</v>
      </c>
      <c r="AGB366">
        <v>8</v>
      </c>
      <c r="AGD366">
        <v>8</v>
      </c>
      <c r="AGF366">
        <v>8</v>
      </c>
      <c r="AGH366">
        <v>8</v>
      </c>
      <c r="AGJ366">
        <v>8</v>
      </c>
      <c r="AGL366">
        <v>8</v>
      </c>
      <c r="AGN366">
        <v>8</v>
      </c>
      <c r="AGP366">
        <v>8</v>
      </c>
      <c r="AGR366">
        <v>8</v>
      </c>
      <c r="AGT366">
        <v>8</v>
      </c>
      <c r="AGV366">
        <v>8</v>
      </c>
      <c r="AGX366">
        <v>8</v>
      </c>
      <c r="AGZ366">
        <v>8</v>
      </c>
      <c r="AHB366">
        <v>8</v>
      </c>
      <c r="AHD366">
        <v>8</v>
      </c>
      <c r="AHF366">
        <v>8</v>
      </c>
      <c r="AHH366">
        <v>8</v>
      </c>
      <c r="AHJ366">
        <v>8</v>
      </c>
      <c r="AHL366">
        <v>8</v>
      </c>
      <c r="AHN366">
        <v>8</v>
      </c>
      <c r="AHP366">
        <v>8</v>
      </c>
      <c r="AHR366">
        <v>8</v>
      </c>
      <c r="AHT366">
        <v>8</v>
      </c>
      <c r="AHV366">
        <v>8</v>
      </c>
      <c r="AHX366">
        <v>8</v>
      </c>
      <c r="AHZ366">
        <v>8</v>
      </c>
      <c r="AIB366">
        <v>8</v>
      </c>
      <c r="AID366">
        <v>8</v>
      </c>
      <c r="AIF366">
        <v>8</v>
      </c>
      <c r="AIH366">
        <v>8</v>
      </c>
      <c r="AIJ366">
        <v>8</v>
      </c>
      <c r="AIL366">
        <v>8</v>
      </c>
      <c r="AIN366">
        <v>8</v>
      </c>
      <c r="AIP366">
        <v>8</v>
      </c>
      <c r="AIR366">
        <v>8</v>
      </c>
      <c r="AIT366">
        <v>8</v>
      </c>
      <c r="AIV366">
        <v>8</v>
      </c>
      <c r="AIX366">
        <v>8</v>
      </c>
      <c r="AIZ366">
        <v>8</v>
      </c>
      <c r="AJB366">
        <v>8</v>
      </c>
      <c r="AJD366">
        <v>8</v>
      </c>
      <c r="AJF366">
        <v>8</v>
      </c>
      <c r="AJH366">
        <v>8</v>
      </c>
      <c r="AJJ366">
        <v>8</v>
      </c>
      <c r="AJL366">
        <v>8</v>
      </c>
      <c r="AJN366">
        <v>8</v>
      </c>
      <c r="AJP366">
        <v>8</v>
      </c>
      <c r="AJR366">
        <v>8</v>
      </c>
      <c r="AJT366">
        <v>8</v>
      </c>
      <c r="AJV366">
        <v>8</v>
      </c>
      <c r="AJX366">
        <v>8</v>
      </c>
      <c r="AJZ366">
        <v>8</v>
      </c>
      <c r="AKB366">
        <v>8</v>
      </c>
      <c r="AKD366">
        <v>8</v>
      </c>
      <c r="AKF366">
        <v>8</v>
      </c>
      <c r="AKH366">
        <v>8</v>
      </c>
      <c r="AKJ366">
        <v>8</v>
      </c>
      <c r="AKL366">
        <v>8</v>
      </c>
      <c r="AKN366">
        <v>8</v>
      </c>
      <c r="AKP366">
        <v>8</v>
      </c>
      <c r="AKR366">
        <v>8</v>
      </c>
      <c r="AKT366">
        <v>8</v>
      </c>
      <c r="AKV366">
        <v>8</v>
      </c>
      <c r="AKX366">
        <v>8</v>
      </c>
      <c r="AKZ366">
        <v>8</v>
      </c>
      <c r="ALB366">
        <v>8</v>
      </c>
      <c r="ALD366">
        <v>8</v>
      </c>
      <c r="ALF366">
        <v>8</v>
      </c>
      <c r="ALH366">
        <v>8</v>
      </c>
      <c r="ALJ366">
        <v>8</v>
      </c>
      <c r="ALL366">
        <v>8</v>
      </c>
      <c r="ALN366">
        <v>8</v>
      </c>
      <c r="ALP366">
        <v>8</v>
      </c>
      <c r="ALR366">
        <v>8</v>
      </c>
    </row>
    <row r="367" spans="1:1006" x14ac:dyDescent="0.25">
      <c r="A367">
        <v>50</v>
      </c>
      <c r="B367">
        <v>3.0241199999999995</v>
      </c>
      <c r="H367">
        <v>50</v>
      </c>
      <c r="J367">
        <v>50</v>
      </c>
      <c r="L367">
        <v>50</v>
      </c>
      <c r="N367">
        <v>50</v>
      </c>
      <c r="P367">
        <v>50</v>
      </c>
      <c r="R367">
        <v>50</v>
      </c>
      <c r="T367">
        <v>50</v>
      </c>
      <c r="V367">
        <v>50</v>
      </c>
      <c r="X367">
        <v>50</v>
      </c>
      <c r="Z367">
        <v>50</v>
      </c>
      <c r="AB367">
        <v>50</v>
      </c>
      <c r="AD367">
        <v>50</v>
      </c>
      <c r="AF367">
        <v>50</v>
      </c>
      <c r="AH367">
        <v>50</v>
      </c>
      <c r="AJ367">
        <v>50</v>
      </c>
      <c r="AL367">
        <v>50</v>
      </c>
      <c r="AN367">
        <v>50</v>
      </c>
      <c r="AP367">
        <v>50</v>
      </c>
      <c r="AR367">
        <v>50</v>
      </c>
      <c r="AT367">
        <v>50</v>
      </c>
      <c r="AV367">
        <v>50</v>
      </c>
      <c r="AX367">
        <v>50</v>
      </c>
      <c r="AZ367">
        <v>50</v>
      </c>
      <c r="BB367">
        <v>50</v>
      </c>
      <c r="BD367">
        <v>50</v>
      </c>
      <c r="BF367">
        <v>50</v>
      </c>
      <c r="BH367">
        <v>50</v>
      </c>
      <c r="BJ367">
        <v>50</v>
      </c>
      <c r="BL367">
        <v>50</v>
      </c>
      <c r="BN367">
        <v>50</v>
      </c>
      <c r="BP367">
        <v>50</v>
      </c>
      <c r="BR367">
        <v>50</v>
      </c>
      <c r="BT367">
        <v>50</v>
      </c>
      <c r="BV367">
        <v>50</v>
      </c>
      <c r="BX367">
        <v>50</v>
      </c>
      <c r="BZ367">
        <v>50</v>
      </c>
      <c r="CB367">
        <v>50</v>
      </c>
      <c r="CD367">
        <v>50</v>
      </c>
      <c r="CF367">
        <v>50</v>
      </c>
      <c r="CH367">
        <v>50</v>
      </c>
      <c r="CJ367">
        <v>50</v>
      </c>
      <c r="CL367">
        <v>50</v>
      </c>
      <c r="CN367">
        <v>50</v>
      </c>
      <c r="CP367">
        <v>50</v>
      </c>
      <c r="CR367">
        <v>50</v>
      </c>
      <c r="CT367">
        <v>50</v>
      </c>
      <c r="CV367">
        <v>50</v>
      </c>
      <c r="CX367">
        <v>50</v>
      </c>
      <c r="CZ367">
        <v>50</v>
      </c>
      <c r="DB367">
        <v>50</v>
      </c>
      <c r="DD367">
        <v>50</v>
      </c>
      <c r="DF367">
        <v>50</v>
      </c>
      <c r="DH367">
        <v>50</v>
      </c>
      <c r="DJ367">
        <v>50</v>
      </c>
      <c r="DL367">
        <v>50</v>
      </c>
      <c r="DN367">
        <v>50</v>
      </c>
      <c r="DP367">
        <v>50</v>
      </c>
      <c r="DR367">
        <v>50</v>
      </c>
      <c r="DT367">
        <v>50</v>
      </c>
      <c r="DV367">
        <v>50</v>
      </c>
      <c r="DX367">
        <v>50</v>
      </c>
      <c r="DZ367">
        <v>50</v>
      </c>
      <c r="EB367">
        <v>50</v>
      </c>
      <c r="ED367">
        <v>50</v>
      </c>
      <c r="EF367">
        <v>50</v>
      </c>
      <c r="EH367">
        <v>50</v>
      </c>
      <c r="EJ367">
        <v>50</v>
      </c>
      <c r="EL367">
        <v>50</v>
      </c>
      <c r="EN367">
        <v>50</v>
      </c>
      <c r="EP367">
        <v>50</v>
      </c>
      <c r="ER367">
        <v>50</v>
      </c>
      <c r="ET367">
        <v>50</v>
      </c>
      <c r="EV367">
        <v>50</v>
      </c>
      <c r="EX367">
        <v>50</v>
      </c>
      <c r="EZ367">
        <v>50</v>
      </c>
      <c r="FB367">
        <v>50</v>
      </c>
      <c r="FD367">
        <v>50</v>
      </c>
      <c r="FF367">
        <v>50</v>
      </c>
      <c r="FH367">
        <v>50</v>
      </c>
      <c r="FJ367">
        <v>50</v>
      </c>
      <c r="FL367">
        <v>50</v>
      </c>
      <c r="FN367">
        <v>50</v>
      </c>
      <c r="FP367">
        <v>50</v>
      </c>
      <c r="FR367">
        <v>50</v>
      </c>
      <c r="FT367">
        <v>50</v>
      </c>
      <c r="FV367">
        <v>50</v>
      </c>
      <c r="FX367">
        <v>50</v>
      </c>
      <c r="FZ367">
        <v>50</v>
      </c>
      <c r="GB367">
        <v>50</v>
      </c>
      <c r="GD367">
        <v>50</v>
      </c>
      <c r="GF367">
        <v>50</v>
      </c>
      <c r="GH367">
        <v>50</v>
      </c>
      <c r="GJ367">
        <v>50</v>
      </c>
      <c r="GL367">
        <v>50</v>
      </c>
      <c r="GN367">
        <v>50</v>
      </c>
      <c r="GP367">
        <v>50</v>
      </c>
      <c r="GR367">
        <v>50</v>
      </c>
      <c r="GT367">
        <v>50</v>
      </c>
      <c r="GV367">
        <v>50</v>
      </c>
      <c r="GX367">
        <v>50</v>
      </c>
      <c r="GZ367">
        <v>50</v>
      </c>
      <c r="HB367">
        <v>50</v>
      </c>
      <c r="HD367">
        <v>50</v>
      </c>
      <c r="HF367">
        <v>50</v>
      </c>
      <c r="HH367">
        <v>50</v>
      </c>
      <c r="HJ367">
        <v>50</v>
      </c>
      <c r="HL367">
        <v>50</v>
      </c>
      <c r="HN367">
        <v>50</v>
      </c>
      <c r="HP367">
        <v>50</v>
      </c>
      <c r="HR367">
        <v>50</v>
      </c>
      <c r="HT367">
        <v>50</v>
      </c>
      <c r="HV367">
        <v>50</v>
      </c>
      <c r="HX367">
        <v>50</v>
      </c>
      <c r="HZ367">
        <v>50</v>
      </c>
      <c r="IB367">
        <v>50</v>
      </c>
      <c r="ID367">
        <v>50</v>
      </c>
      <c r="IF367">
        <v>50</v>
      </c>
      <c r="IH367">
        <v>50</v>
      </c>
      <c r="IJ367">
        <v>50</v>
      </c>
      <c r="IL367">
        <v>50</v>
      </c>
      <c r="IN367">
        <v>50</v>
      </c>
      <c r="IP367">
        <v>50</v>
      </c>
      <c r="IR367">
        <v>50</v>
      </c>
      <c r="IT367">
        <v>50</v>
      </c>
      <c r="IV367">
        <v>50</v>
      </c>
      <c r="IX367">
        <v>50</v>
      </c>
      <c r="IZ367">
        <v>50</v>
      </c>
      <c r="JB367">
        <v>50</v>
      </c>
      <c r="JD367">
        <v>50</v>
      </c>
      <c r="JF367">
        <v>50</v>
      </c>
      <c r="JH367">
        <v>50</v>
      </c>
      <c r="JJ367">
        <v>50</v>
      </c>
      <c r="JL367">
        <v>50</v>
      </c>
      <c r="JN367">
        <v>50</v>
      </c>
      <c r="JP367">
        <v>50</v>
      </c>
      <c r="JR367">
        <v>50</v>
      </c>
      <c r="JT367">
        <v>50</v>
      </c>
      <c r="JV367">
        <v>50</v>
      </c>
      <c r="JX367">
        <v>50</v>
      </c>
      <c r="JZ367">
        <v>50</v>
      </c>
      <c r="KB367">
        <v>50</v>
      </c>
      <c r="KD367">
        <v>50</v>
      </c>
      <c r="KF367">
        <v>50</v>
      </c>
      <c r="KH367">
        <v>50</v>
      </c>
      <c r="KJ367">
        <v>50</v>
      </c>
      <c r="KL367">
        <v>50</v>
      </c>
      <c r="KN367">
        <v>50</v>
      </c>
      <c r="KP367">
        <v>50</v>
      </c>
      <c r="KR367">
        <v>50</v>
      </c>
      <c r="KT367">
        <v>50</v>
      </c>
      <c r="KV367">
        <v>50</v>
      </c>
      <c r="KX367">
        <v>50</v>
      </c>
      <c r="KZ367">
        <v>50</v>
      </c>
      <c r="LB367">
        <v>50</v>
      </c>
      <c r="LD367">
        <v>50</v>
      </c>
      <c r="LF367">
        <v>50</v>
      </c>
      <c r="LH367">
        <v>50</v>
      </c>
      <c r="LJ367">
        <v>50</v>
      </c>
      <c r="LL367">
        <v>50</v>
      </c>
      <c r="LN367">
        <v>50</v>
      </c>
      <c r="LP367">
        <v>50</v>
      </c>
      <c r="LR367">
        <v>50</v>
      </c>
      <c r="LT367">
        <v>50</v>
      </c>
      <c r="LV367">
        <v>50</v>
      </c>
      <c r="LX367">
        <v>50</v>
      </c>
      <c r="LZ367">
        <v>50</v>
      </c>
      <c r="MB367">
        <v>50</v>
      </c>
      <c r="MD367">
        <v>50</v>
      </c>
      <c r="MF367">
        <v>50</v>
      </c>
      <c r="MH367">
        <v>50</v>
      </c>
      <c r="MJ367">
        <v>50</v>
      </c>
      <c r="ML367">
        <v>50</v>
      </c>
      <c r="MN367">
        <v>50</v>
      </c>
      <c r="MP367">
        <v>50</v>
      </c>
      <c r="MR367">
        <v>50</v>
      </c>
      <c r="MT367">
        <v>50</v>
      </c>
      <c r="MV367">
        <v>50</v>
      </c>
      <c r="MX367">
        <v>50</v>
      </c>
      <c r="MZ367">
        <v>50</v>
      </c>
      <c r="NB367">
        <v>50</v>
      </c>
      <c r="ND367">
        <v>50</v>
      </c>
      <c r="NF367">
        <v>50</v>
      </c>
      <c r="NH367">
        <v>50</v>
      </c>
      <c r="NJ367">
        <v>50</v>
      </c>
      <c r="NL367">
        <v>50</v>
      </c>
      <c r="NN367">
        <v>50</v>
      </c>
      <c r="NP367">
        <v>50</v>
      </c>
      <c r="NR367">
        <v>50</v>
      </c>
      <c r="NT367">
        <v>50</v>
      </c>
      <c r="NV367">
        <v>50</v>
      </c>
      <c r="NX367">
        <v>50</v>
      </c>
      <c r="NZ367">
        <v>50</v>
      </c>
      <c r="OB367">
        <v>50</v>
      </c>
      <c r="OD367">
        <v>50</v>
      </c>
      <c r="OF367">
        <v>50</v>
      </c>
      <c r="OH367">
        <v>50</v>
      </c>
      <c r="OJ367">
        <v>50</v>
      </c>
      <c r="OL367">
        <v>50</v>
      </c>
      <c r="ON367">
        <v>50</v>
      </c>
      <c r="OP367">
        <v>50</v>
      </c>
      <c r="OR367">
        <v>50</v>
      </c>
      <c r="OT367">
        <v>50</v>
      </c>
      <c r="OV367">
        <v>50</v>
      </c>
      <c r="OX367">
        <v>50</v>
      </c>
      <c r="OZ367">
        <v>50</v>
      </c>
      <c r="PB367">
        <v>50</v>
      </c>
      <c r="PD367">
        <v>50</v>
      </c>
      <c r="PF367">
        <v>50</v>
      </c>
      <c r="PH367">
        <v>50</v>
      </c>
      <c r="PJ367">
        <v>50</v>
      </c>
      <c r="PL367">
        <v>50</v>
      </c>
      <c r="PN367">
        <v>50</v>
      </c>
      <c r="PP367">
        <v>50</v>
      </c>
      <c r="PR367">
        <v>50</v>
      </c>
      <c r="PT367">
        <v>50</v>
      </c>
      <c r="PV367">
        <v>50</v>
      </c>
      <c r="PX367">
        <v>50</v>
      </c>
      <c r="PZ367">
        <v>50</v>
      </c>
      <c r="QB367">
        <v>50</v>
      </c>
      <c r="QD367">
        <v>50</v>
      </c>
      <c r="QF367">
        <v>50</v>
      </c>
      <c r="QH367">
        <v>50</v>
      </c>
      <c r="QJ367">
        <v>50</v>
      </c>
      <c r="QL367">
        <v>50</v>
      </c>
      <c r="QN367">
        <v>50</v>
      </c>
      <c r="QP367">
        <v>50</v>
      </c>
      <c r="QR367">
        <v>50</v>
      </c>
      <c r="QT367">
        <v>50</v>
      </c>
      <c r="QV367">
        <v>50</v>
      </c>
      <c r="QX367">
        <v>50</v>
      </c>
      <c r="QZ367">
        <v>50</v>
      </c>
      <c r="RB367">
        <v>50</v>
      </c>
      <c r="RD367">
        <v>50</v>
      </c>
      <c r="RF367">
        <v>50</v>
      </c>
      <c r="RH367">
        <v>50</v>
      </c>
      <c r="RJ367">
        <v>50</v>
      </c>
      <c r="RL367">
        <v>50</v>
      </c>
      <c r="RN367">
        <v>50</v>
      </c>
      <c r="RP367">
        <v>50</v>
      </c>
      <c r="RR367">
        <v>50</v>
      </c>
      <c r="RT367">
        <v>50</v>
      </c>
      <c r="RV367">
        <v>50</v>
      </c>
      <c r="RX367">
        <v>50</v>
      </c>
      <c r="RZ367">
        <v>50</v>
      </c>
      <c r="SB367">
        <v>50</v>
      </c>
      <c r="SD367">
        <v>50</v>
      </c>
      <c r="SF367">
        <v>50</v>
      </c>
      <c r="SH367">
        <v>50</v>
      </c>
      <c r="SJ367">
        <v>50</v>
      </c>
      <c r="SL367">
        <v>50</v>
      </c>
      <c r="SN367">
        <v>50</v>
      </c>
      <c r="SP367">
        <v>50</v>
      </c>
      <c r="SR367">
        <v>50</v>
      </c>
      <c r="ST367">
        <v>50</v>
      </c>
      <c r="SV367">
        <v>50</v>
      </c>
      <c r="SX367">
        <v>50</v>
      </c>
      <c r="SZ367">
        <v>50</v>
      </c>
      <c r="TB367">
        <v>50</v>
      </c>
      <c r="TD367">
        <v>50</v>
      </c>
      <c r="TF367">
        <v>50</v>
      </c>
      <c r="TH367">
        <v>50</v>
      </c>
      <c r="TJ367">
        <v>50</v>
      </c>
      <c r="TL367">
        <v>50</v>
      </c>
      <c r="TN367">
        <v>50</v>
      </c>
      <c r="TP367">
        <v>50</v>
      </c>
      <c r="TR367">
        <v>50</v>
      </c>
      <c r="TT367">
        <v>50</v>
      </c>
      <c r="TV367">
        <v>50</v>
      </c>
      <c r="TX367">
        <v>50</v>
      </c>
      <c r="TZ367">
        <v>50</v>
      </c>
      <c r="UB367">
        <v>50</v>
      </c>
      <c r="UD367">
        <v>50</v>
      </c>
      <c r="UF367">
        <v>50</v>
      </c>
      <c r="UH367">
        <v>50</v>
      </c>
      <c r="UJ367">
        <v>50</v>
      </c>
      <c r="UL367">
        <v>50</v>
      </c>
      <c r="UN367">
        <v>50</v>
      </c>
      <c r="UP367">
        <v>50</v>
      </c>
      <c r="UR367">
        <v>50</v>
      </c>
      <c r="UT367">
        <v>50</v>
      </c>
      <c r="UV367">
        <v>50</v>
      </c>
      <c r="UX367">
        <v>50</v>
      </c>
      <c r="UZ367">
        <v>50</v>
      </c>
      <c r="VB367">
        <v>50</v>
      </c>
      <c r="VD367">
        <v>50</v>
      </c>
      <c r="VF367">
        <v>50</v>
      </c>
      <c r="VH367">
        <v>50</v>
      </c>
      <c r="VJ367">
        <v>50</v>
      </c>
      <c r="VL367">
        <v>50</v>
      </c>
      <c r="VN367">
        <v>50</v>
      </c>
      <c r="VP367">
        <v>50</v>
      </c>
      <c r="VR367">
        <v>50</v>
      </c>
      <c r="VT367">
        <v>50</v>
      </c>
      <c r="VV367">
        <v>50</v>
      </c>
      <c r="VX367">
        <v>50</v>
      </c>
      <c r="VZ367">
        <v>50</v>
      </c>
      <c r="WB367">
        <v>50</v>
      </c>
      <c r="WD367">
        <v>50</v>
      </c>
      <c r="WF367">
        <v>50</v>
      </c>
      <c r="WH367">
        <v>50</v>
      </c>
      <c r="WJ367">
        <v>50</v>
      </c>
      <c r="WL367">
        <v>50</v>
      </c>
      <c r="WN367">
        <v>50</v>
      </c>
      <c r="WP367">
        <v>50</v>
      </c>
      <c r="WR367">
        <v>50</v>
      </c>
      <c r="WT367">
        <v>50</v>
      </c>
      <c r="WV367">
        <v>50</v>
      </c>
      <c r="WX367">
        <v>50</v>
      </c>
      <c r="WZ367">
        <v>50</v>
      </c>
      <c r="XB367">
        <v>50</v>
      </c>
      <c r="XD367">
        <v>50</v>
      </c>
      <c r="XF367">
        <v>50</v>
      </c>
      <c r="XH367">
        <v>50</v>
      </c>
      <c r="XJ367">
        <v>50</v>
      </c>
      <c r="XL367">
        <v>50</v>
      </c>
      <c r="XN367">
        <v>50</v>
      </c>
      <c r="XP367">
        <v>50</v>
      </c>
      <c r="XR367">
        <v>50</v>
      </c>
      <c r="XT367">
        <v>50</v>
      </c>
      <c r="XV367">
        <v>50</v>
      </c>
      <c r="XX367">
        <v>50</v>
      </c>
      <c r="XZ367">
        <v>50</v>
      </c>
      <c r="YB367">
        <v>50</v>
      </c>
      <c r="YD367">
        <v>50</v>
      </c>
      <c r="YF367">
        <v>50</v>
      </c>
      <c r="YH367">
        <v>50</v>
      </c>
      <c r="YJ367">
        <v>50</v>
      </c>
      <c r="YL367">
        <v>50</v>
      </c>
      <c r="YN367">
        <v>50</v>
      </c>
      <c r="YP367">
        <v>50</v>
      </c>
      <c r="YR367">
        <v>50</v>
      </c>
      <c r="YT367">
        <v>50</v>
      </c>
      <c r="YV367">
        <v>50</v>
      </c>
      <c r="YX367">
        <v>50</v>
      </c>
      <c r="YZ367">
        <v>50</v>
      </c>
      <c r="ZB367">
        <v>50</v>
      </c>
      <c r="ZD367">
        <v>50</v>
      </c>
      <c r="ZF367">
        <v>50</v>
      </c>
      <c r="ZH367">
        <v>50</v>
      </c>
      <c r="ZJ367">
        <v>50</v>
      </c>
      <c r="ZL367">
        <v>50</v>
      </c>
      <c r="ZN367">
        <v>50</v>
      </c>
      <c r="ZP367">
        <v>50</v>
      </c>
      <c r="ZR367">
        <v>50</v>
      </c>
      <c r="ZT367">
        <v>50</v>
      </c>
      <c r="ZV367">
        <v>50</v>
      </c>
      <c r="ZX367">
        <v>50</v>
      </c>
      <c r="ZZ367">
        <v>50</v>
      </c>
      <c r="AAB367">
        <v>50</v>
      </c>
      <c r="AAD367">
        <v>50</v>
      </c>
      <c r="AAF367">
        <v>50</v>
      </c>
      <c r="AAH367">
        <v>50</v>
      </c>
      <c r="AAJ367">
        <v>50</v>
      </c>
      <c r="AAL367">
        <v>50</v>
      </c>
      <c r="AAN367">
        <v>50</v>
      </c>
      <c r="AAP367">
        <v>50</v>
      </c>
      <c r="AAR367">
        <v>50</v>
      </c>
      <c r="AAT367">
        <v>50</v>
      </c>
      <c r="AAV367">
        <v>50</v>
      </c>
      <c r="AAX367">
        <v>50</v>
      </c>
      <c r="AAZ367">
        <v>50</v>
      </c>
      <c r="ABB367">
        <v>50</v>
      </c>
      <c r="ABD367">
        <v>50</v>
      </c>
      <c r="ABF367">
        <v>50</v>
      </c>
      <c r="ABH367">
        <v>50</v>
      </c>
      <c r="ABJ367">
        <v>50</v>
      </c>
      <c r="ABL367">
        <v>50</v>
      </c>
      <c r="ABN367">
        <v>50</v>
      </c>
      <c r="ABP367">
        <v>50</v>
      </c>
      <c r="ABR367">
        <v>50</v>
      </c>
      <c r="ABT367">
        <v>50</v>
      </c>
      <c r="ABV367">
        <v>50</v>
      </c>
      <c r="ABX367">
        <v>50</v>
      </c>
      <c r="ABZ367">
        <v>50</v>
      </c>
      <c r="ACB367">
        <v>50</v>
      </c>
      <c r="ACD367">
        <v>50</v>
      </c>
      <c r="ACF367">
        <v>50</v>
      </c>
      <c r="ACH367">
        <v>50</v>
      </c>
      <c r="ACJ367">
        <v>50</v>
      </c>
      <c r="ACL367">
        <v>50</v>
      </c>
      <c r="ACN367">
        <v>50</v>
      </c>
      <c r="ACP367">
        <v>50</v>
      </c>
      <c r="ACR367">
        <v>50</v>
      </c>
      <c r="ACT367">
        <v>50</v>
      </c>
      <c r="ACV367">
        <v>50</v>
      </c>
      <c r="ACX367">
        <v>50</v>
      </c>
      <c r="ACZ367">
        <v>50</v>
      </c>
      <c r="ADB367">
        <v>50</v>
      </c>
      <c r="ADD367">
        <v>50</v>
      </c>
      <c r="ADF367">
        <v>50</v>
      </c>
      <c r="ADH367">
        <v>50</v>
      </c>
      <c r="ADJ367">
        <v>50</v>
      </c>
      <c r="ADL367">
        <v>50</v>
      </c>
      <c r="ADN367">
        <v>50</v>
      </c>
      <c r="ADP367">
        <v>50</v>
      </c>
      <c r="ADR367">
        <v>50</v>
      </c>
      <c r="ADT367">
        <v>50</v>
      </c>
      <c r="ADV367">
        <v>50</v>
      </c>
      <c r="ADX367">
        <v>50</v>
      </c>
      <c r="ADZ367">
        <v>50</v>
      </c>
      <c r="AEB367">
        <v>50</v>
      </c>
      <c r="AED367">
        <v>50</v>
      </c>
      <c r="AEF367">
        <v>50</v>
      </c>
      <c r="AEH367">
        <v>50</v>
      </c>
      <c r="AEJ367">
        <v>50</v>
      </c>
      <c r="AEL367">
        <v>50</v>
      </c>
      <c r="AEN367">
        <v>50</v>
      </c>
      <c r="AEP367">
        <v>50</v>
      </c>
      <c r="AER367">
        <v>50</v>
      </c>
      <c r="AET367">
        <v>50</v>
      </c>
      <c r="AEV367">
        <v>50</v>
      </c>
      <c r="AEX367">
        <v>50</v>
      </c>
      <c r="AEZ367">
        <v>50</v>
      </c>
      <c r="AFB367">
        <v>50</v>
      </c>
      <c r="AFD367">
        <v>50</v>
      </c>
      <c r="AFF367">
        <v>50</v>
      </c>
      <c r="AFH367">
        <v>50</v>
      </c>
      <c r="AFJ367">
        <v>50</v>
      </c>
      <c r="AFL367">
        <v>50</v>
      </c>
      <c r="AFN367">
        <v>50</v>
      </c>
      <c r="AFP367">
        <v>50</v>
      </c>
      <c r="AFR367">
        <v>50</v>
      </c>
      <c r="AFT367">
        <v>50</v>
      </c>
      <c r="AFV367">
        <v>50</v>
      </c>
      <c r="AFX367">
        <v>50</v>
      </c>
      <c r="AFZ367">
        <v>50</v>
      </c>
      <c r="AGB367">
        <v>50</v>
      </c>
      <c r="AGD367">
        <v>50</v>
      </c>
      <c r="AGF367">
        <v>50</v>
      </c>
      <c r="AGH367">
        <v>50</v>
      </c>
      <c r="AGJ367">
        <v>50</v>
      </c>
      <c r="AGL367">
        <v>50</v>
      </c>
      <c r="AGN367">
        <v>50</v>
      </c>
      <c r="AGP367">
        <v>50</v>
      </c>
      <c r="AGR367">
        <v>50</v>
      </c>
      <c r="AGT367">
        <v>50</v>
      </c>
      <c r="AGV367">
        <v>50</v>
      </c>
      <c r="AGX367">
        <v>50</v>
      </c>
      <c r="AGZ367">
        <v>50</v>
      </c>
      <c r="AHB367">
        <v>50</v>
      </c>
      <c r="AHD367">
        <v>50</v>
      </c>
      <c r="AHF367">
        <v>50</v>
      </c>
      <c r="AHH367">
        <v>50</v>
      </c>
      <c r="AHJ367">
        <v>50</v>
      </c>
      <c r="AHL367">
        <v>50</v>
      </c>
      <c r="AHN367">
        <v>50</v>
      </c>
      <c r="AHP367">
        <v>50</v>
      </c>
      <c r="AHR367">
        <v>50</v>
      </c>
      <c r="AHT367">
        <v>50</v>
      </c>
      <c r="AHV367">
        <v>50</v>
      </c>
      <c r="AHX367">
        <v>50</v>
      </c>
      <c r="AHZ367">
        <v>50</v>
      </c>
      <c r="AIB367">
        <v>50</v>
      </c>
      <c r="AID367">
        <v>50</v>
      </c>
      <c r="AIF367">
        <v>50</v>
      </c>
      <c r="AIH367">
        <v>50</v>
      </c>
      <c r="AIJ367">
        <v>50</v>
      </c>
      <c r="AIL367">
        <v>50</v>
      </c>
      <c r="AIN367">
        <v>50</v>
      </c>
      <c r="AIP367">
        <v>50</v>
      </c>
      <c r="AIR367">
        <v>50</v>
      </c>
      <c r="AIT367">
        <v>50</v>
      </c>
      <c r="AIV367">
        <v>50</v>
      </c>
      <c r="AIX367">
        <v>50</v>
      </c>
      <c r="AIZ367">
        <v>50</v>
      </c>
      <c r="AJB367">
        <v>50</v>
      </c>
      <c r="AJD367">
        <v>50</v>
      </c>
      <c r="AJF367">
        <v>50</v>
      </c>
      <c r="AJH367">
        <v>50</v>
      </c>
      <c r="AJJ367">
        <v>50</v>
      </c>
      <c r="AJL367">
        <v>50</v>
      </c>
      <c r="AJN367">
        <v>50</v>
      </c>
      <c r="AJP367">
        <v>50</v>
      </c>
      <c r="AJR367">
        <v>50</v>
      </c>
      <c r="AJT367">
        <v>50</v>
      </c>
      <c r="AJV367">
        <v>50</v>
      </c>
      <c r="AJX367">
        <v>50</v>
      </c>
      <c r="AJZ367">
        <v>50</v>
      </c>
      <c r="AKB367">
        <v>50</v>
      </c>
      <c r="AKD367">
        <v>50</v>
      </c>
      <c r="AKF367">
        <v>50</v>
      </c>
      <c r="AKH367">
        <v>50</v>
      </c>
      <c r="AKJ367">
        <v>50</v>
      </c>
      <c r="AKL367">
        <v>50</v>
      </c>
      <c r="AKN367">
        <v>50</v>
      </c>
      <c r="AKP367">
        <v>50</v>
      </c>
      <c r="AKR367">
        <v>50</v>
      </c>
      <c r="AKT367">
        <v>50</v>
      </c>
      <c r="AKV367">
        <v>50</v>
      </c>
      <c r="AKX367">
        <v>50</v>
      </c>
      <c r="AKZ367">
        <v>50</v>
      </c>
      <c r="ALB367">
        <v>50</v>
      </c>
      <c r="ALD367">
        <v>50</v>
      </c>
      <c r="ALF367">
        <v>50</v>
      </c>
      <c r="ALH367">
        <v>50</v>
      </c>
      <c r="ALJ367">
        <v>50</v>
      </c>
      <c r="ALL367">
        <v>50</v>
      </c>
      <c r="ALN367">
        <v>50</v>
      </c>
      <c r="ALP367">
        <v>50</v>
      </c>
      <c r="ALR367">
        <v>50</v>
      </c>
    </row>
  </sheetData>
  <sortState ref="A301:B600">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instructions and FAQ</vt:lpstr>
      <vt:lpstr>team match array</vt:lpstr>
      <vt:lpstr>images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2017-04-27T00:32:36Z</dcterms:modified>
</cp:coreProperties>
</file>